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tej\Desktop\Projets_github\afrimarket-data-analysis\excel\"/>
    </mc:Choice>
  </mc:AlternateContent>
  <xr:revisionPtr revIDLastSave="0" documentId="13_ncr:1_{DF998DD9-3C5C-4B7F-B62D-4794658CDD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shboard" sheetId="1" r:id="rId1"/>
    <sheet name="Marketing &amp; Clients" sheetId="2" r:id="rId2"/>
    <sheet name="Données" sheetId="3" r:id="rId3"/>
    <sheet name="Segments clien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08" i="4" l="1"/>
  <c r="M1707" i="4"/>
  <c r="M1706" i="4"/>
  <c r="M1705" i="4"/>
  <c r="M1704" i="4"/>
  <c r="M1703" i="4"/>
  <c r="M1702" i="4"/>
  <c r="M1701" i="4"/>
  <c r="M1700" i="4"/>
  <c r="M1699" i="4"/>
  <c r="M1698" i="4"/>
  <c r="M1697" i="4"/>
  <c r="M1696" i="4"/>
  <c r="M1695" i="4"/>
  <c r="M1694" i="4"/>
  <c r="M1693" i="4"/>
  <c r="M1692" i="4"/>
  <c r="M1691" i="4"/>
  <c r="M1690" i="4"/>
  <c r="M1689" i="4"/>
  <c r="M1688" i="4"/>
  <c r="M1687" i="4"/>
  <c r="M1686" i="4"/>
  <c r="M1685" i="4"/>
  <c r="M1684" i="4"/>
  <c r="M1683" i="4"/>
  <c r="M1682" i="4"/>
  <c r="M1681" i="4"/>
  <c r="M1680" i="4"/>
  <c r="M1679" i="4"/>
  <c r="M1678" i="4"/>
  <c r="M1677" i="4"/>
  <c r="M1676" i="4"/>
  <c r="M1675" i="4"/>
  <c r="M1674" i="4"/>
  <c r="M1673" i="4"/>
  <c r="M1672" i="4"/>
  <c r="M1671" i="4"/>
  <c r="M1670" i="4"/>
  <c r="M1669" i="4"/>
  <c r="M1668" i="4"/>
  <c r="M1667" i="4"/>
  <c r="M1666" i="4"/>
  <c r="M1665" i="4"/>
  <c r="M1664" i="4"/>
  <c r="M1663" i="4"/>
  <c r="M1662" i="4"/>
  <c r="M1661" i="4"/>
  <c r="M1660" i="4"/>
  <c r="M1659" i="4"/>
  <c r="M1658" i="4"/>
  <c r="M1657" i="4"/>
  <c r="M1656" i="4"/>
  <c r="M1655" i="4"/>
  <c r="M1654" i="4"/>
  <c r="M1653" i="4"/>
  <c r="M1652" i="4"/>
  <c r="M1651" i="4"/>
  <c r="M1650" i="4"/>
  <c r="M1649" i="4"/>
  <c r="M1648" i="4"/>
  <c r="M1647" i="4"/>
  <c r="M1646" i="4"/>
  <c r="M1645" i="4"/>
  <c r="M1644" i="4"/>
  <c r="M1643" i="4"/>
  <c r="M1642" i="4"/>
  <c r="M1641" i="4"/>
  <c r="M1640" i="4"/>
  <c r="M1639" i="4"/>
  <c r="M1638" i="4"/>
  <c r="M1637" i="4"/>
  <c r="M1636" i="4"/>
  <c r="M1635" i="4"/>
  <c r="M1634" i="4"/>
  <c r="M1633" i="4"/>
  <c r="M1632" i="4"/>
  <c r="M1631" i="4"/>
  <c r="M1630" i="4"/>
  <c r="M1629" i="4"/>
  <c r="M1628" i="4"/>
  <c r="M1627" i="4"/>
  <c r="M1626" i="4"/>
  <c r="M1625" i="4"/>
  <c r="M1624" i="4"/>
  <c r="M1623" i="4"/>
  <c r="M1622" i="4"/>
  <c r="M1621" i="4"/>
  <c r="M1620" i="4"/>
  <c r="M1619" i="4"/>
  <c r="M1618" i="4"/>
  <c r="M1617" i="4"/>
  <c r="M1616" i="4"/>
  <c r="M1615" i="4"/>
  <c r="M1614" i="4"/>
  <c r="M1613" i="4"/>
  <c r="M1612" i="4"/>
  <c r="M1611" i="4"/>
  <c r="M1610" i="4"/>
  <c r="M1609" i="4"/>
  <c r="M1608" i="4"/>
  <c r="M1607" i="4"/>
  <c r="M1606" i="4"/>
  <c r="M1605" i="4"/>
  <c r="M1604" i="4"/>
  <c r="M1603" i="4"/>
  <c r="M1602" i="4"/>
  <c r="M1601" i="4"/>
  <c r="M1600" i="4"/>
  <c r="M1599" i="4"/>
  <c r="M1598" i="4"/>
  <c r="M1597" i="4"/>
  <c r="M1596" i="4"/>
  <c r="M1595" i="4"/>
  <c r="M1594" i="4"/>
  <c r="M1593" i="4"/>
  <c r="M1592" i="4"/>
  <c r="M1591" i="4"/>
  <c r="M1590" i="4"/>
  <c r="M1589" i="4"/>
  <c r="M1588" i="4"/>
  <c r="M1587" i="4"/>
  <c r="M1586" i="4"/>
  <c r="M1585" i="4"/>
  <c r="M1584" i="4"/>
  <c r="M1583" i="4"/>
  <c r="M1582" i="4"/>
  <c r="M1581" i="4"/>
  <c r="M1580" i="4"/>
  <c r="M1579" i="4"/>
  <c r="M1578" i="4"/>
  <c r="M1577" i="4"/>
  <c r="M1576" i="4"/>
  <c r="M1575" i="4"/>
  <c r="M1574" i="4"/>
  <c r="M1573" i="4"/>
  <c r="M1572" i="4"/>
  <c r="M1571" i="4"/>
  <c r="M1570" i="4"/>
  <c r="M1569" i="4"/>
  <c r="M1568" i="4"/>
  <c r="M1567" i="4"/>
  <c r="M1566" i="4"/>
  <c r="M1565" i="4"/>
  <c r="M1564" i="4"/>
  <c r="M1563" i="4"/>
  <c r="M1562" i="4"/>
  <c r="M1561" i="4"/>
  <c r="M1560" i="4"/>
  <c r="M1559" i="4"/>
  <c r="M1558" i="4"/>
  <c r="M1557" i="4"/>
  <c r="M1556" i="4"/>
  <c r="M1555" i="4"/>
  <c r="M1554" i="4"/>
  <c r="M1553" i="4"/>
  <c r="M1552" i="4"/>
  <c r="M1551" i="4"/>
  <c r="M1550" i="4"/>
  <c r="M1549" i="4"/>
  <c r="M1548" i="4"/>
  <c r="M1547" i="4"/>
  <c r="M1546" i="4"/>
  <c r="M1545" i="4"/>
  <c r="M1544" i="4"/>
  <c r="M1543" i="4"/>
  <c r="M1542" i="4"/>
  <c r="M1541" i="4"/>
  <c r="M1540" i="4"/>
  <c r="M1539" i="4"/>
  <c r="M1538" i="4"/>
  <c r="M1537" i="4"/>
  <c r="M1536" i="4"/>
  <c r="M1535" i="4"/>
  <c r="M1534" i="4"/>
  <c r="M1533" i="4"/>
  <c r="M1532" i="4"/>
  <c r="M1531" i="4"/>
  <c r="M1530" i="4"/>
  <c r="M1529" i="4"/>
  <c r="M1528" i="4"/>
  <c r="M1527" i="4"/>
  <c r="M1526" i="4"/>
  <c r="M1525" i="4"/>
  <c r="M1524" i="4"/>
  <c r="M1523" i="4"/>
  <c r="M1522" i="4"/>
  <c r="M1521" i="4"/>
  <c r="M1520" i="4"/>
  <c r="M1519" i="4"/>
  <c r="M1518" i="4"/>
  <c r="M1517" i="4"/>
  <c r="M1516" i="4"/>
  <c r="M1515" i="4"/>
  <c r="M1514" i="4"/>
  <c r="M1513" i="4"/>
  <c r="M1512" i="4"/>
  <c r="M1511" i="4"/>
  <c r="M1510" i="4"/>
  <c r="M1509" i="4"/>
  <c r="M1508" i="4"/>
  <c r="M1507" i="4"/>
  <c r="M1506" i="4"/>
  <c r="M1505" i="4"/>
  <c r="M1504" i="4"/>
  <c r="M1503" i="4"/>
  <c r="M1502" i="4"/>
  <c r="M1501" i="4"/>
  <c r="M1500" i="4"/>
  <c r="M1499" i="4"/>
  <c r="M1498" i="4"/>
  <c r="M1497" i="4"/>
  <c r="M1496" i="4"/>
  <c r="M1495" i="4"/>
  <c r="M1494" i="4"/>
  <c r="M1493" i="4"/>
  <c r="M1492" i="4"/>
  <c r="M1491" i="4"/>
  <c r="M1490" i="4"/>
  <c r="M1489" i="4"/>
  <c r="M1488" i="4"/>
  <c r="M1487" i="4"/>
  <c r="M1486" i="4"/>
  <c r="M1485" i="4"/>
  <c r="M1484" i="4"/>
  <c r="M1483" i="4"/>
  <c r="M1482" i="4"/>
  <c r="M1481" i="4"/>
  <c r="M1480" i="4"/>
  <c r="M1479" i="4"/>
  <c r="M1478" i="4"/>
  <c r="M1477" i="4"/>
  <c r="M1476" i="4"/>
  <c r="M1475" i="4"/>
  <c r="M1474" i="4"/>
  <c r="M1473" i="4"/>
  <c r="M1472" i="4"/>
  <c r="M1471" i="4"/>
  <c r="M1470" i="4"/>
  <c r="M1469" i="4"/>
  <c r="M1468" i="4"/>
  <c r="M1467" i="4"/>
  <c r="M1466" i="4"/>
  <c r="M1465" i="4"/>
  <c r="M1464" i="4"/>
  <c r="M1463" i="4"/>
  <c r="M1462" i="4"/>
  <c r="M1461" i="4"/>
  <c r="M1460" i="4"/>
  <c r="M1459" i="4"/>
  <c r="M1458" i="4"/>
  <c r="M1457" i="4"/>
  <c r="M1456" i="4"/>
  <c r="M1455" i="4"/>
  <c r="M1454" i="4"/>
  <c r="M1453" i="4"/>
  <c r="M1452" i="4"/>
  <c r="M1451" i="4"/>
  <c r="M1450" i="4"/>
  <c r="M1449" i="4"/>
  <c r="M1448" i="4"/>
  <c r="M1447" i="4"/>
  <c r="M1446" i="4"/>
  <c r="M1445" i="4"/>
  <c r="M1444" i="4"/>
  <c r="M1443" i="4"/>
  <c r="M1442" i="4"/>
  <c r="M1441" i="4"/>
  <c r="M1440" i="4"/>
  <c r="M1439" i="4"/>
  <c r="M1438" i="4"/>
  <c r="M1437" i="4"/>
  <c r="M1436" i="4"/>
  <c r="M1435" i="4"/>
  <c r="M1434" i="4"/>
  <c r="M1433" i="4"/>
  <c r="M1432" i="4"/>
  <c r="M1431" i="4"/>
  <c r="M1430" i="4"/>
  <c r="M1429" i="4"/>
  <c r="M1428" i="4"/>
  <c r="M1427" i="4"/>
  <c r="M1426" i="4"/>
  <c r="M1425" i="4"/>
  <c r="M1424" i="4"/>
  <c r="M1423" i="4"/>
  <c r="M1422" i="4"/>
  <c r="M1421" i="4"/>
  <c r="M1420" i="4"/>
  <c r="M1419" i="4"/>
  <c r="M1418" i="4"/>
  <c r="M1417" i="4"/>
  <c r="M1416" i="4"/>
  <c r="M1415" i="4"/>
  <c r="M1414" i="4"/>
  <c r="M1413" i="4"/>
  <c r="M1412" i="4"/>
  <c r="M1411" i="4"/>
  <c r="M1410" i="4"/>
  <c r="M1409" i="4"/>
  <c r="M1408" i="4"/>
  <c r="M1407" i="4"/>
  <c r="M1406" i="4"/>
  <c r="M1405" i="4"/>
  <c r="M1404" i="4"/>
  <c r="M1403" i="4"/>
  <c r="M1402" i="4"/>
  <c r="M1401" i="4"/>
  <c r="M1400" i="4"/>
  <c r="M1399" i="4"/>
  <c r="M1398" i="4"/>
  <c r="M1397" i="4"/>
  <c r="M1396" i="4"/>
  <c r="M1395" i="4"/>
  <c r="M1394" i="4"/>
  <c r="M1393" i="4"/>
  <c r="M1392" i="4"/>
  <c r="M1391" i="4"/>
  <c r="M1390" i="4"/>
  <c r="M1389" i="4"/>
  <c r="M1388" i="4"/>
  <c r="M1387" i="4"/>
  <c r="M1386" i="4"/>
  <c r="M1385" i="4"/>
  <c r="M1384" i="4"/>
  <c r="M1383" i="4"/>
  <c r="M1382" i="4"/>
  <c r="M1381" i="4"/>
  <c r="M1380" i="4"/>
  <c r="M1379" i="4"/>
  <c r="M1378" i="4"/>
  <c r="M1377" i="4"/>
  <c r="M1376" i="4"/>
  <c r="M1375" i="4"/>
  <c r="M1374" i="4"/>
  <c r="M1373" i="4"/>
  <c r="M1372" i="4"/>
  <c r="M1371" i="4"/>
  <c r="M1370" i="4"/>
  <c r="M1369" i="4"/>
  <c r="M1368" i="4"/>
  <c r="M1367" i="4"/>
  <c r="M1366" i="4"/>
  <c r="M1365" i="4"/>
  <c r="M1364" i="4"/>
  <c r="M1363" i="4"/>
  <c r="M1362" i="4"/>
  <c r="M1361" i="4"/>
  <c r="M1360" i="4"/>
  <c r="M1359" i="4"/>
  <c r="M1358" i="4"/>
  <c r="M1357" i="4"/>
  <c r="M1356" i="4"/>
  <c r="M1355" i="4"/>
  <c r="M1354" i="4"/>
  <c r="M1353" i="4"/>
  <c r="M1352" i="4"/>
  <c r="M1351" i="4"/>
  <c r="M1350" i="4"/>
  <c r="M1349" i="4"/>
  <c r="M1348" i="4"/>
  <c r="M1347" i="4"/>
  <c r="M1346" i="4"/>
  <c r="M1345" i="4"/>
  <c r="M1344" i="4"/>
  <c r="M1343" i="4"/>
  <c r="M1342" i="4"/>
  <c r="M1341" i="4"/>
  <c r="M1340" i="4"/>
  <c r="M1339" i="4"/>
  <c r="M1338" i="4"/>
  <c r="M1337" i="4"/>
  <c r="M1336" i="4"/>
  <c r="M1335" i="4"/>
  <c r="M1334" i="4"/>
  <c r="M1333" i="4"/>
  <c r="M1332" i="4"/>
  <c r="M1331" i="4"/>
  <c r="M1330" i="4"/>
  <c r="M1329" i="4"/>
  <c r="M1328" i="4"/>
  <c r="M1327" i="4"/>
  <c r="M1326" i="4"/>
  <c r="M1325" i="4"/>
  <c r="M1324" i="4"/>
  <c r="M1323" i="4"/>
  <c r="M1322" i="4"/>
  <c r="M1321" i="4"/>
  <c r="M1320" i="4"/>
  <c r="M1319" i="4"/>
  <c r="M1318" i="4"/>
  <c r="M1317" i="4"/>
  <c r="M1316" i="4"/>
  <c r="M1315" i="4"/>
  <c r="M1314" i="4"/>
  <c r="M1313" i="4"/>
  <c r="M1312" i="4"/>
  <c r="M1311" i="4"/>
  <c r="M1310" i="4"/>
  <c r="M1309" i="4"/>
  <c r="M1308" i="4"/>
  <c r="M1307" i="4"/>
  <c r="M1306" i="4"/>
  <c r="M1305" i="4"/>
  <c r="M1304" i="4"/>
  <c r="M1303" i="4"/>
  <c r="M1302" i="4"/>
  <c r="M1301" i="4"/>
  <c r="M1300" i="4"/>
  <c r="M1299" i="4"/>
  <c r="M1298" i="4"/>
  <c r="M1297" i="4"/>
  <c r="M1296" i="4"/>
  <c r="M1295" i="4"/>
  <c r="M1294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81" i="4"/>
  <c r="M1280" i="4"/>
  <c r="M1279" i="4"/>
  <c r="M1278" i="4"/>
  <c r="M1277" i="4"/>
  <c r="M1276" i="4"/>
  <c r="M1275" i="4"/>
  <c r="M1274" i="4"/>
  <c r="M1273" i="4"/>
  <c r="M1272" i="4"/>
  <c r="M1271" i="4"/>
  <c r="M1270" i="4"/>
  <c r="M1269" i="4"/>
  <c r="M1268" i="4"/>
  <c r="M1267" i="4"/>
  <c r="M1266" i="4"/>
  <c r="M1265" i="4"/>
  <c r="M1264" i="4"/>
  <c r="M1263" i="4"/>
  <c r="M1262" i="4"/>
  <c r="M1261" i="4"/>
  <c r="M1260" i="4"/>
  <c r="M1259" i="4"/>
  <c r="M1258" i="4"/>
  <c r="M1257" i="4"/>
  <c r="M1256" i="4"/>
  <c r="M1255" i="4"/>
  <c r="M1254" i="4"/>
  <c r="M1253" i="4"/>
  <c r="M1252" i="4"/>
  <c r="M1251" i="4"/>
  <c r="M1250" i="4"/>
  <c r="M1249" i="4"/>
  <c r="M1248" i="4"/>
  <c r="M1247" i="4"/>
  <c r="M1246" i="4"/>
  <c r="M1245" i="4"/>
  <c r="M1244" i="4"/>
  <c r="M1243" i="4"/>
  <c r="M1242" i="4"/>
  <c r="M1241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H20" i="2"/>
  <c r="G20" i="2" s="1"/>
  <c r="H19" i="2"/>
  <c r="G19" i="2" s="1"/>
  <c r="H18" i="2"/>
  <c r="G18" i="2" s="1"/>
  <c r="H17" i="2"/>
  <c r="G17" i="2" s="1"/>
  <c r="O16" i="2"/>
  <c r="H16" i="2"/>
  <c r="G16" i="2" s="1"/>
  <c r="O15" i="2"/>
  <c r="H15" i="2"/>
  <c r="G15" i="2" s="1"/>
  <c r="O14" i="2"/>
  <c r="H14" i="2"/>
  <c r="G14" i="2" s="1"/>
  <c r="O13" i="2"/>
  <c r="H13" i="2"/>
  <c r="G13" i="2" s="1"/>
  <c r="H12" i="2"/>
  <c r="G12" i="2" s="1"/>
  <c r="H11" i="2"/>
  <c r="G11" i="2" s="1"/>
  <c r="T9" i="2"/>
  <c r="S9" i="2"/>
  <c r="O9" i="2"/>
  <c r="T8" i="2"/>
  <c r="S8" i="2"/>
  <c r="O8" i="2"/>
  <c r="T7" i="2"/>
  <c r="S7" i="2"/>
  <c r="O7" i="2"/>
  <c r="T6" i="2"/>
  <c r="S6" i="2"/>
  <c r="O6" i="2"/>
  <c r="P19" i="1"/>
  <c r="P18" i="1"/>
  <c r="P17" i="1"/>
  <c r="P16" i="1"/>
  <c r="P15" i="1"/>
  <c r="V14" i="1"/>
  <c r="U14" i="1"/>
  <c r="T14" i="1"/>
  <c r="P14" i="1"/>
  <c r="I14" i="1"/>
  <c r="F14" i="1"/>
  <c r="C14" i="1"/>
  <c r="V13" i="1"/>
  <c r="U13" i="1"/>
  <c r="T13" i="1"/>
  <c r="V12" i="1"/>
  <c r="U12" i="1"/>
  <c r="T12" i="1"/>
  <c r="V11" i="1"/>
  <c r="U11" i="1"/>
  <c r="T11" i="1"/>
  <c r="V10" i="1"/>
  <c r="U10" i="1"/>
  <c r="T10" i="1"/>
  <c r="R10" i="1"/>
  <c r="Q10" i="1"/>
  <c r="P10" i="1"/>
  <c r="F10" i="1"/>
  <c r="C10" i="1"/>
  <c r="I10" i="1" s="1"/>
  <c r="V9" i="1"/>
  <c r="U9" i="1"/>
  <c r="T9" i="1"/>
  <c r="R9" i="1"/>
  <c r="Q9" i="1"/>
  <c r="P9" i="1"/>
  <c r="V8" i="1"/>
  <c r="U8" i="1"/>
  <c r="T8" i="1"/>
  <c r="R8" i="1"/>
  <c r="Q8" i="1"/>
  <c r="P8" i="1"/>
  <c r="V7" i="1"/>
  <c r="U7" i="1"/>
  <c r="T7" i="1"/>
  <c r="R7" i="1"/>
  <c r="Q7" i="1"/>
  <c r="P7" i="1"/>
  <c r="N6" i="4" l="1"/>
  <c r="O6" i="4" s="1"/>
  <c r="S19" i="2"/>
  <c r="N17" i="4"/>
  <c r="O17" i="4" s="1"/>
  <c r="N53" i="4"/>
  <c r="O53" i="4" s="1"/>
  <c r="N65" i="4"/>
  <c r="O65" i="4" s="1"/>
  <c r="N101" i="4"/>
  <c r="O101" i="4" s="1"/>
  <c r="N125" i="4"/>
  <c r="O125" i="4" s="1"/>
  <c r="N161" i="4"/>
  <c r="O161" i="4" s="1"/>
  <c r="N197" i="4"/>
  <c r="O197" i="4" s="1"/>
  <c r="N329" i="4"/>
  <c r="O329" i="4" s="1"/>
  <c r="N389" i="4"/>
  <c r="O389" i="4" s="1"/>
  <c r="N18" i="4"/>
  <c r="O18" i="4" s="1"/>
  <c r="N30" i="4"/>
  <c r="O30" i="4" s="1"/>
  <c r="N42" i="4"/>
  <c r="O42" i="4" s="1"/>
  <c r="N66" i="4"/>
  <c r="O66" i="4" s="1"/>
  <c r="N78" i="4"/>
  <c r="O78" i="4" s="1"/>
  <c r="N90" i="4"/>
  <c r="O90" i="4" s="1"/>
  <c r="N126" i="4"/>
  <c r="O126" i="4" s="1"/>
  <c r="N162" i="4"/>
  <c r="O162" i="4" s="1"/>
  <c r="N186" i="4"/>
  <c r="O186" i="4" s="1"/>
  <c r="N258" i="4"/>
  <c r="O258" i="4" s="1"/>
  <c r="N306" i="4"/>
  <c r="O306" i="4" s="1"/>
  <c r="N438" i="4"/>
  <c r="O438" i="4" s="1"/>
  <c r="N31" i="4"/>
  <c r="O31" i="4" s="1"/>
  <c r="N43" i="4"/>
  <c r="O43" i="4" s="1"/>
  <c r="N55" i="4"/>
  <c r="O55" i="4" s="1"/>
  <c r="N91" i="4"/>
  <c r="O91" i="4" s="1"/>
  <c r="N103" i="4"/>
  <c r="O103" i="4" s="1"/>
  <c r="N127" i="4"/>
  <c r="O127" i="4" s="1"/>
  <c r="N139" i="4"/>
  <c r="O139" i="4" s="1"/>
  <c r="N151" i="4"/>
  <c r="O151" i="4" s="1"/>
  <c r="N175" i="4"/>
  <c r="O175" i="4" s="1"/>
  <c r="N223" i="4"/>
  <c r="O223" i="4" s="1"/>
  <c r="N343" i="4"/>
  <c r="O343" i="4" s="1"/>
  <c r="N320" i="4"/>
  <c r="O320" i="4" s="1"/>
  <c r="N380" i="4"/>
  <c r="O380" i="4" s="1"/>
  <c r="N10" i="4"/>
  <c r="O10" i="4" s="1"/>
  <c r="N21" i="4"/>
  <c r="O21" i="4" s="1"/>
  <c r="N33" i="4"/>
  <c r="O33" i="4" s="1"/>
  <c r="N45" i="4"/>
  <c r="O45" i="4" s="1"/>
  <c r="N57" i="4"/>
  <c r="O57" i="4" s="1"/>
  <c r="N69" i="4"/>
  <c r="O69" i="4" s="1"/>
  <c r="N81" i="4"/>
  <c r="O81" i="4" s="1"/>
  <c r="N105" i="4"/>
  <c r="O105" i="4" s="1"/>
  <c r="N249" i="4"/>
  <c r="O249" i="4" s="1"/>
  <c r="N297" i="4"/>
  <c r="O297" i="4" s="1"/>
  <c r="N11" i="4"/>
  <c r="O11" i="4" s="1"/>
  <c r="N22" i="4"/>
  <c r="O22" i="4" s="1"/>
  <c r="N34" i="4"/>
  <c r="O34" i="4" s="1"/>
  <c r="N46" i="4"/>
  <c r="O46" i="4" s="1"/>
  <c r="N82" i="4"/>
  <c r="O82" i="4" s="1"/>
  <c r="N94" i="4"/>
  <c r="O94" i="4" s="1"/>
  <c r="N118" i="4"/>
  <c r="O118" i="4" s="1"/>
  <c r="N142" i="4"/>
  <c r="O142" i="4" s="1"/>
  <c r="N166" i="4"/>
  <c r="O166" i="4" s="1"/>
  <c r="N394" i="4"/>
  <c r="O394" i="4" s="1"/>
  <c r="N442" i="4"/>
  <c r="O442" i="4" s="1"/>
  <c r="N47" i="4"/>
  <c r="O47" i="4" s="1"/>
  <c r="N59" i="4"/>
  <c r="O59" i="4" s="1"/>
  <c r="N119" i="4"/>
  <c r="O119" i="4" s="1"/>
  <c r="N179" i="4"/>
  <c r="O179" i="4" s="1"/>
  <c r="N227" i="4"/>
  <c r="O227" i="4" s="1"/>
  <c r="N275" i="4"/>
  <c r="O275" i="4" s="1"/>
  <c r="N311" i="4"/>
  <c r="O311" i="4" s="1"/>
  <c r="N407" i="4"/>
  <c r="O407" i="4" s="1"/>
  <c r="N13" i="4"/>
  <c r="O13" i="4" s="1"/>
  <c r="N468" i="4"/>
  <c r="O468" i="4" s="1"/>
  <c r="N619" i="4"/>
  <c r="O619" i="4" s="1"/>
  <c r="N25" i="4"/>
  <c r="O25" i="4" s="1"/>
  <c r="N61" i="4"/>
  <c r="O61" i="4" s="1"/>
  <c r="N73" i="4"/>
  <c r="O73" i="4" s="1"/>
  <c r="N241" i="4"/>
  <c r="O241" i="4" s="1"/>
  <c r="N361" i="4"/>
  <c r="O361" i="4" s="1"/>
  <c r="N385" i="4"/>
  <c r="O385" i="4" s="1"/>
  <c r="N469" i="4"/>
  <c r="O469" i="4" s="1"/>
  <c r="S15" i="2"/>
  <c r="N122" i="4"/>
  <c r="O122" i="4" s="1"/>
  <c r="N170" i="4"/>
  <c r="O170" i="4" s="1"/>
  <c r="N254" i="4"/>
  <c r="O254" i="4" s="1"/>
  <c r="N338" i="4"/>
  <c r="O338" i="4" s="1"/>
  <c r="N398" i="4"/>
  <c r="O398" i="4" s="1"/>
  <c r="N4" i="4"/>
  <c r="O4" i="4" s="1"/>
  <c r="N39" i="4"/>
  <c r="O39" i="4" s="1"/>
  <c r="N51" i="4"/>
  <c r="O51" i="4" s="1"/>
  <c r="N75" i="4"/>
  <c r="O75" i="4" s="1"/>
  <c r="N87" i="4"/>
  <c r="O87" i="4" s="1"/>
  <c r="N99" i="4"/>
  <c r="O99" i="4" s="1"/>
  <c r="N123" i="4"/>
  <c r="O123" i="4" s="1"/>
  <c r="N171" i="4"/>
  <c r="O171" i="4" s="1"/>
  <c r="N231" i="4"/>
  <c r="O231" i="4" s="1"/>
  <c r="N267" i="4"/>
  <c r="O267" i="4" s="1"/>
  <c r="N279" i="4"/>
  <c r="O279" i="4" s="1"/>
  <c r="N315" i="4"/>
  <c r="O315" i="4" s="1"/>
  <c r="N459" i="4"/>
  <c r="O459" i="4" s="1"/>
  <c r="N5" i="4"/>
  <c r="O5" i="4" s="1"/>
  <c r="N352" i="4"/>
  <c r="O352" i="4" s="1"/>
  <c r="N63" i="4"/>
  <c r="O63" i="4" s="1"/>
  <c r="N77" i="4"/>
  <c r="O77" i="4" s="1"/>
  <c r="N86" i="4"/>
  <c r="O86" i="4" s="1"/>
  <c r="N100" i="4"/>
  <c r="O100" i="4" s="1"/>
  <c r="N114" i="4"/>
  <c r="O114" i="4" s="1"/>
  <c r="N129" i="4"/>
  <c r="O129" i="4" s="1"/>
  <c r="N158" i="4"/>
  <c r="O158" i="4" s="1"/>
  <c r="N163" i="4"/>
  <c r="O163" i="4" s="1"/>
  <c r="N168" i="4"/>
  <c r="O168" i="4" s="1"/>
  <c r="N173" i="4"/>
  <c r="O173" i="4" s="1"/>
  <c r="N178" i="4"/>
  <c r="O178" i="4" s="1"/>
  <c r="N196" i="4"/>
  <c r="O196" i="4" s="1"/>
  <c r="N214" i="4"/>
  <c r="O214" i="4" s="1"/>
  <c r="N221" i="4"/>
  <c r="O221" i="4" s="1"/>
  <c r="N240" i="4"/>
  <c r="O240" i="4" s="1"/>
  <c r="N253" i="4"/>
  <c r="O253" i="4" s="1"/>
  <c r="N259" i="4"/>
  <c r="O259" i="4" s="1"/>
  <c r="N266" i="4"/>
  <c r="O266" i="4" s="1"/>
  <c r="N286" i="4"/>
  <c r="O286" i="4" s="1"/>
  <c r="N294" i="4"/>
  <c r="O294" i="4" s="1"/>
  <c r="N316" i="4"/>
  <c r="O316" i="4" s="1"/>
  <c r="N324" i="4"/>
  <c r="O324" i="4" s="1"/>
  <c r="N340" i="4"/>
  <c r="O340" i="4" s="1"/>
  <c r="N356" i="4"/>
  <c r="O356" i="4" s="1"/>
  <c r="N372" i="4"/>
  <c r="O372" i="4" s="1"/>
  <c r="N403" i="4"/>
  <c r="O403" i="4" s="1"/>
  <c r="N412" i="4"/>
  <c r="O412" i="4" s="1"/>
  <c r="N429" i="4"/>
  <c r="O429" i="4" s="1"/>
  <c r="N463" i="4"/>
  <c r="O463" i="4" s="1"/>
  <c r="N545" i="4"/>
  <c r="O545" i="4" s="1"/>
  <c r="N564" i="4"/>
  <c r="O564" i="4" s="1"/>
  <c r="N595" i="4"/>
  <c r="O595" i="4" s="1"/>
  <c r="N645" i="4"/>
  <c r="O645" i="4" s="1"/>
  <c r="N732" i="4"/>
  <c r="O732" i="4" s="1"/>
  <c r="N36" i="4"/>
  <c r="O36" i="4" s="1"/>
  <c r="N96" i="4"/>
  <c r="O96" i="4" s="1"/>
  <c r="N134" i="4"/>
  <c r="O134" i="4" s="1"/>
  <c r="N144" i="4"/>
  <c r="O144" i="4" s="1"/>
  <c r="N184" i="4"/>
  <c r="O184" i="4" s="1"/>
  <c r="N190" i="4"/>
  <c r="O190" i="4" s="1"/>
  <c r="N202" i="4"/>
  <c r="O202" i="4" s="1"/>
  <c r="N209" i="4"/>
  <c r="O209" i="4" s="1"/>
  <c r="N234" i="4"/>
  <c r="O234" i="4" s="1"/>
  <c r="N247" i="4"/>
  <c r="O247" i="4" s="1"/>
  <c r="N317" i="4"/>
  <c r="O317" i="4" s="1"/>
  <c r="N333" i="4"/>
  <c r="O333" i="4" s="1"/>
  <c r="N348" i="4"/>
  <c r="O348" i="4" s="1"/>
  <c r="N357" i="4"/>
  <c r="O357" i="4" s="1"/>
  <c r="N397" i="4"/>
  <c r="O397" i="4" s="1"/>
  <c r="N498" i="4"/>
  <c r="O498" i="4" s="1"/>
  <c r="N507" i="4"/>
  <c r="O507" i="4" s="1"/>
  <c r="N526" i="4"/>
  <c r="O526" i="4" s="1"/>
  <c r="N537" i="4"/>
  <c r="O537" i="4" s="1"/>
  <c r="N605" i="4"/>
  <c r="O605" i="4" s="1"/>
  <c r="N626" i="4"/>
  <c r="O626" i="4" s="1"/>
  <c r="N636" i="4"/>
  <c r="O636" i="4" s="1"/>
  <c r="N678" i="4"/>
  <c r="O678" i="4" s="1"/>
  <c r="N756" i="4"/>
  <c r="O756" i="4" s="1"/>
  <c r="N826" i="4"/>
  <c r="O826" i="4" s="1"/>
  <c r="N40" i="4"/>
  <c r="O40" i="4" s="1"/>
  <c r="N54" i="4"/>
  <c r="O54" i="4" s="1"/>
  <c r="N68" i="4"/>
  <c r="O68" i="4" s="1"/>
  <c r="N9" i="4"/>
  <c r="O9" i="4" s="1"/>
  <c r="N27" i="4"/>
  <c r="O27" i="4" s="1"/>
  <c r="N41" i="4"/>
  <c r="O41" i="4" s="1"/>
  <c r="N50" i="4"/>
  <c r="O50" i="4" s="1"/>
  <c r="N64" i="4"/>
  <c r="O64" i="4" s="1"/>
  <c r="N110" i="4"/>
  <c r="O110" i="4" s="1"/>
  <c r="N115" i="4"/>
  <c r="O115" i="4" s="1"/>
  <c r="N120" i="4"/>
  <c r="O120" i="4" s="1"/>
  <c r="N149" i="4"/>
  <c r="O149" i="4" s="1"/>
  <c r="N154" i="4"/>
  <c r="O154" i="4" s="1"/>
  <c r="N164" i="4"/>
  <c r="O164" i="4" s="1"/>
  <c r="N169" i="4"/>
  <c r="O169" i="4" s="1"/>
  <c r="N174" i="4"/>
  <c r="O174" i="4" s="1"/>
  <c r="N215" i="4"/>
  <c r="O215" i="4" s="1"/>
  <c r="N222" i="4"/>
  <c r="O222" i="4" s="1"/>
  <c r="N302" i="4"/>
  <c r="O302" i="4" s="1"/>
  <c r="N310" i="4"/>
  <c r="O310" i="4" s="1"/>
  <c r="N325" i="4"/>
  <c r="O325" i="4" s="1"/>
  <c r="N349" i="4"/>
  <c r="O349" i="4" s="1"/>
  <c r="N381" i="4"/>
  <c r="O381" i="4" s="1"/>
  <c r="N413" i="4"/>
  <c r="O413" i="4" s="1"/>
  <c r="N422" i="4"/>
  <c r="O422" i="4" s="1"/>
  <c r="N447" i="4"/>
  <c r="O447" i="4" s="1"/>
  <c r="N464" i="4"/>
  <c r="O464" i="4" s="1"/>
  <c r="N481" i="4"/>
  <c r="O481" i="4" s="1"/>
  <c r="N547" i="4"/>
  <c r="O547" i="4" s="1"/>
  <c r="N566" i="4"/>
  <c r="O566" i="4" s="1"/>
  <c r="N596" i="4"/>
  <c r="O596" i="4" s="1"/>
  <c r="N617" i="4"/>
  <c r="O617" i="4" s="1"/>
  <c r="N712" i="4"/>
  <c r="O712" i="4" s="1"/>
  <c r="N768" i="4"/>
  <c r="O768" i="4" s="1"/>
  <c r="N815" i="4"/>
  <c r="O815" i="4" s="1"/>
  <c r="N922" i="4"/>
  <c r="O922" i="4" s="1"/>
  <c r="N1075" i="4"/>
  <c r="O1075" i="4" s="1"/>
  <c r="S13" i="2"/>
  <c r="S16" i="2"/>
  <c r="S20" i="2"/>
  <c r="N32" i="4"/>
  <c r="O32" i="4" s="1"/>
  <c r="N60" i="4"/>
  <c r="O60" i="4" s="1"/>
  <c r="N92" i="4"/>
  <c r="O92" i="4" s="1"/>
  <c r="N130" i="4"/>
  <c r="O130" i="4" s="1"/>
  <c r="N140" i="4"/>
  <c r="O140" i="4" s="1"/>
  <c r="N159" i="4"/>
  <c r="O159" i="4" s="1"/>
  <c r="N185" i="4"/>
  <c r="O185" i="4" s="1"/>
  <c r="N228" i="4"/>
  <c r="O228" i="4" s="1"/>
  <c r="N235" i="4"/>
  <c r="O235" i="4" s="1"/>
  <c r="N280" i="4"/>
  <c r="O280" i="4" s="1"/>
  <c r="N288" i="4"/>
  <c r="O288" i="4" s="1"/>
  <c r="N303" i="4"/>
  <c r="O303" i="4" s="1"/>
  <c r="N326" i="4"/>
  <c r="O326" i="4" s="1"/>
  <c r="N358" i="4"/>
  <c r="O358" i="4" s="1"/>
  <c r="N366" i="4"/>
  <c r="O366" i="4" s="1"/>
  <c r="N390" i="4"/>
  <c r="O390" i="4" s="1"/>
  <c r="N406" i="4"/>
  <c r="O406" i="4" s="1"/>
  <c r="N490" i="4"/>
  <c r="O490" i="4" s="1"/>
  <c r="N518" i="4"/>
  <c r="O518" i="4" s="1"/>
  <c r="N538" i="4"/>
  <c r="O538" i="4" s="1"/>
  <c r="N576" i="4"/>
  <c r="O576" i="4" s="1"/>
  <c r="N628" i="4"/>
  <c r="O628" i="4" s="1"/>
  <c r="N758" i="4"/>
  <c r="O758" i="4" s="1"/>
  <c r="N887" i="4"/>
  <c r="O887" i="4" s="1"/>
  <c r="S21" i="2"/>
  <c r="N14" i="4"/>
  <c r="O14" i="4" s="1"/>
  <c r="N23" i="4"/>
  <c r="O23" i="4" s="1"/>
  <c r="N37" i="4"/>
  <c r="O37" i="4" s="1"/>
  <c r="N74" i="4"/>
  <c r="O74" i="4" s="1"/>
  <c r="N83" i="4"/>
  <c r="O83" i="4" s="1"/>
  <c r="N97" i="4"/>
  <c r="O97" i="4" s="1"/>
  <c r="N106" i="4"/>
  <c r="O106" i="4" s="1"/>
  <c r="N116" i="4"/>
  <c r="O116" i="4" s="1"/>
  <c r="N121" i="4"/>
  <c r="O121" i="4" s="1"/>
  <c r="N135" i="4"/>
  <c r="O135" i="4" s="1"/>
  <c r="N145" i="4"/>
  <c r="O145" i="4" s="1"/>
  <c r="N150" i="4"/>
  <c r="O150" i="4" s="1"/>
  <c r="N155" i="4"/>
  <c r="O155" i="4" s="1"/>
  <c r="N210" i="4"/>
  <c r="O210" i="4" s="1"/>
  <c r="N217" i="4"/>
  <c r="O217" i="4" s="1"/>
  <c r="N281" i="4"/>
  <c r="O281" i="4" s="1"/>
  <c r="N319" i="4"/>
  <c r="O319" i="4" s="1"/>
  <c r="N334" i="4"/>
  <c r="O334" i="4" s="1"/>
  <c r="N375" i="4"/>
  <c r="O375" i="4" s="1"/>
  <c r="N423" i="4"/>
  <c r="O423" i="4" s="1"/>
  <c r="N432" i="4"/>
  <c r="O432" i="4" s="1"/>
  <c r="N448" i="4"/>
  <c r="O448" i="4" s="1"/>
  <c r="N458" i="4"/>
  <c r="O458" i="4" s="1"/>
  <c r="N474" i="4"/>
  <c r="O474" i="4" s="1"/>
  <c r="N483" i="4"/>
  <c r="O483" i="4" s="1"/>
  <c r="N501" i="4"/>
  <c r="O501" i="4" s="1"/>
  <c r="N577" i="4"/>
  <c r="O577" i="4" s="1"/>
  <c r="N629" i="4"/>
  <c r="O629" i="4" s="1"/>
  <c r="N670" i="4"/>
  <c r="O670" i="4" s="1"/>
  <c r="N714" i="4"/>
  <c r="O714" i="4" s="1"/>
  <c r="N748" i="4"/>
  <c r="O748" i="4" s="1"/>
  <c r="N912" i="4"/>
  <c r="O912" i="4" s="1"/>
  <c r="S22" i="2"/>
  <c r="N19" i="4"/>
  <c r="O19" i="4" s="1"/>
  <c r="N24" i="4"/>
  <c r="O24" i="4" s="1"/>
  <c r="N56" i="4"/>
  <c r="O56" i="4" s="1"/>
  <c r="N88" i="4"/>
  <c r="O88" i="4" s="1"/>
  <c r="N102" i="4"/>
  <c r="O102" i="4" s="1"/>
  <c r="N111" i="4"/>
  <c r="O111" i="4" s="1"/>
  <c r="N160" i="4"/>
  <c r="O160" i="4" s="1"/>
  <c r="N165" i="4"/>
  <c r="O165" i="4" s="1"/>
  <c r="N180" i="4"/>
  <c r="O180" i="4" s="1"/>
  <c r="N192" i="4"/>
  <c r="O192" i="4" s="1"/>
  <c r="N198" i="4"/>
  <c r="O198" i="4" s="1"/>
  <c r="N230" i="4"/>
  <c r="O230" i="4" s="1"/>
  <c r="N236" i="4"/>
  <c r="O236" i="4" s="1"/>
  <c r="N243" i="4"/>
  <c r="O243" i="4" s="1"/>
  <c r="N256" i="4"/>
  <c r="O256" i="4" s="1"/>
  <c r="N289" i="4"/>
  <c r="O289" i="4" s="1"/>
  <c r="N367" i="4"/>
  <c r="O367" i="4" s="1"/>
  <c r="N399" i="4"/>
  <c r="O399" i="4" s="1"/>
  <c r="N424" i="4"/>
  <c r="O424" i="4" s="1"/>
  <c r="N589" i="4"/>
  <c r="O589" i="4" s="1"/>
  <c r="N630" i="4"/>
  <c r="O630" i="4" s="1"/>
  <c r="N704" i="4"/>
  <c r="O704" i="4" s="1"/>
  <c r="N913" i="4"/>
  <c r="O913" i="4" s="1"/>
  <c r="S17" i="2"/>
  <c r="N1685" i="4"/>
  <c r="O1685" i="4" s="1"/>
  <c r="N1650" i="4"/>
  <c r="O1650" i="4" s="1"/>
  <c r="N1638" i="4"/>
  <c r="O1638" i="4" s="1"/>
  <c r="N1626" i="4"/>
  <c r="O1626" i="4" s="1"/>
  <c r="N1614" i="4"/>
  <c r="O1614" i="4" s="1"/>
  <c r="N1602" i="4"/>
  <c r="O1602" i="4" s="1"/>
  <c r="N1590" i="4"/>
  <c r="O1590" i="4" s="1"/>
  <c r="N1578" i="4"/>
  <c r="O1578" i="4" s="1"/>
  <c r="N1566" i="4"/>
  <c r="O1566" i="4" s="1"/>
  <c r="N1554" i="4"/>
  <c r="O1554" i="4" s="1"/>
  <c r="N1542" i="4"/>
  <c r="O1542" i="4" s="1"/>
  <c r="N1530" i="4"/>
  <c r="O1530" i="4" s="1"/>
  <c r="N1518" i="4"/>
  <c r="O1518" i="4" s="1"/>
  <c r="N1506" i="4"/>
  <c r="O1506" i="4" s="1"/>
  <c r="N1494" i="4"/>
  <c r="O1494" i="4" s="1"/>
  <c r="N1482" i="4"/>
  <c r="O1482" i="4" s="1"/>
  <c r="N1470" i="4"/>
  <c r="O1470" i="4" s="1"/>
  <c r="N1649" i="4"/>
  <c r="O1649" i="4" s="1"/>
  <c r="N1637" i="4"/>
  <c r="O1637" i="4" s="1"/>
  <c r="N1625" i="4"/>
  <c r="O1625" i="4" s="1"/>
  <c r="N1613" i="4"/>
  <c r="O1613" i="4" s="1"/>
  <c r="N1601" i="4"/>
  <c r="O1601" i="4" s="1"/>
  <c r="N1589" i="4"/>
  <c r="O1589" i="4" s="1"/>
  <c r="N1577" i="4"/>
  <c r="O1577" i="4" s="1"/>
  <c r="N1565" i="4"/>
  <c r="O1565" i="4" s="1"/>
  <c r="N1553" i="4"/>
  <c r="O1553" i="4" s="1"/>
  <c r="N1541" i="4"/>
  <c r="O1541" i="4" s="1"/>
  <c r="N1529" i="4"/>
  <c r="O1529" i="4" s="1"/>
  <c r="N1517" i="4"/>
  <c r="O1517" i="4" s="1"/>
  <c r="N1505" i="4"/>
  <c r="O1505" i="4" s="1"/>
  <c r="N1661" i="4"/>
  <c r="O1661" i="4" s="1"/>
  <c r="N1653" i="4"/>
  <c r="O1653" i="4" s="1"/>
  <c r="N1622" i="4"/>
  <c r="O1622" i="4" s="1"/>
  <c r="N1550" i="4"/>
  <c r="O1550" i="4" s="1"/>
  <c r="N1442" i="4"/>
  <c r="O1442" i="4" s="1"/>
  <c r="N1434" i="4"/>
  <c r="O1434" i="4" s="1"/>
  <c r="N1509" i="4"/>
  <c r="O1509" i="4" s="1"/>
  <c r="N1490" i="4"/>
  <c r="O1490" i="4" s="1"/>
  <c r="N1481" i="4"/>
  <c r="O1481" i="4" s="1"/>
  <c r="N1457" i="4"/>
  <c r="O1457" i="4" s="1"/>
  <c r="N1449" i="4"/>
  <c r="O1449" i="4" s="1"/>
  <c r="N1413" i="4"/>
  <c r="O1413" i="4" s="1"/>
  <c r="N1369" i="4"/>
  <c r="O1369" i="4" s="1"/>
  <c r="N1360" i="4"/>
  <c r="O1360" i="4" s="1"/>
  <c r="N1347" i="4"/>
  <c r="O1347" i="4" s="1"/>
  <c r="N1334" i="4"/>
  <c r="O1334" i="4" s="1"/>
  <c r="N1321" i="4"/>
  <c r="O1321" i="4" s="1"/>
  <c r="N1610" i="4"/>
  <c r="O1610" i="4" s="1"/>
  <c r="N1538" i="4"/>
  <c r="O1538" i="4" s="1"/>
  <c r="N1374" i="4"/>
  <c r="O1374" i="4" s="1"/>
  <c r="N1433" i="4"/>
  <c r="O1433" i="4" s="1"/>
  <c r="N1425" i="4"/>
  <c r="O1425" i="4" s="1"/>
  <c r="N1393" i="4"/>
  <c r="O1393" i="4" s="1"/>
  <c r="N1386" i="4"/>
  <c r="O1386" i="4" s="1"/>
  <c r="N1368" i="4"/>
  <c r="O1368" i="4" s="1"/>
  <c r="N1355" i="4"/>
  <c r="O1355" i="4" s="1"/>
  <c r="N1342" i="4"/>
  <c r="O1342" i="4" s="1"/>
  <c r="N1329" i="4"/>
  <c r="O1329" i="4" s="1"/>
  <c r="N1320" i="4"/>
  <c r="O1320" i="4" s="1"/>
  <c r="N1693" i="4"/>
  <c r="O1693" i="4" s="1"/>
  <c r="N1598" i="4"/>
  <c r="O1598" i="4" s="1"/>
  <c r="N1526" i="4"/>
  <c r="O1526" i="4" s="1"/>
  <c r="N1398" i="4"/>
  <c r="O1398" i="4" s="1"/>
  <c r="N1478" i="4"/>
  <c r="O1478" i="4" s="1"/>
  <c r="N1454" i="4"/>
  <c r="O1454" i="4" s="1"/>
  <c r="N1446" i="4"/>
  <c r="O1446" i="4" s="1"/>
  <c r="N1373" i="4"/>
  <c r="O1373" i="4" s="1"/>
  <c r="N1363" i="4"/>
  <c r="O1363" i="4" s="1"/>
  <c r="N1350" i="4"/>
  <c r="O1350" i="4" s="1"/>
  <c r="N1337" i="4"/>
  <c r="O1337" i="4" s="1"/>
  <c r="N1328" i="4"/>
  <c r="O1328" i="4" s="1"/>
  <c r="N1315" i="4"/>
  <c r="O1315" i="4" s="1"/>
  <c r="N1586" i="4"/>
  <c r="O1586" i="4" s="1"/>
  <c r="N1514" i="4"/>
  <c r="O1514" i="4" s="1"/>
  <c r="N1469" i="4"/>
  <c r="O1469" i="4" s="1"/>
  <c r="N1410" i="4"/>
  <c r="O1410" i="4" s="1"/>
  <c r="N1385" i="4"/>
  <c r="O1385" i="4" s="1"/>
  <c r="N1378" i="4"/>
  <c r="O1378" i="4" s="1"/>
  <c r="N1367" i="4"/>
  <c r="O1367" i="4" s="1"/>
  <c r="N1354" i="4"/>
  <c r="O1354" i="4" s="1"/>
  <c r="N1341" i="4"/>
  <c r="O1341" i="4" s="1"/>
  <c r="N1332" i="4"/>
  <c r="O1332" i="4" s="1"/>
  <c r="N1319" i="4"/>
  <c r="O1319" i="4" s="1"/>
  <c r="N1306" i="4"/>
  <c r="O1306" i="4" s="1"/>
  <c r="N1293" i="4"/>
  <c r="O1293" i="4" s="1"/>
  <c r="N1284" i="4"/>
  <c r="O1284" i="4" s="1"/>
  <c r="N1271" i="4"/>
  <c r="O1271" i="4" s="1"/>
  <c r="N1258" i="4"/>
  <c r="O1258" i="4" s="1"/>
  <c r="N1245" i="4"/>
  <c r="O1245" i="4" s="1"/>
  <c r="N1236" i="4"/>
  <c r="O1236" i="4" s="1"/>
  <c r="N1223" i="4"/>
  <c r="O1223" i="4" s="1"/>
  <c r="N1210" i="4"/>
  <c r="O1210" i="4" s="1"/>
  <c r="N1197" i="4"/>
  <c r="O1197" i="4" s="1"/>
  <c r="N1430" i="4"/>
  <c r="O1430" i="4" s="1"/>
  <c r="N1646" i="4"/>
  <c r="O1646" i="4" s="1"/>
  <c r="N1574" i="4"/>
  <c r="O1574" i="4" s="1"/>
  <c r="N1445" i="4"/>
  <c r="O1445" i="4" s="1"/>
  <c r="N1422" i="4"/>
  <c r="O1422" i="4" s="1"/>
  <c r="N1401" i="4"/>
  <c r="O1401" i="4" s="1"/>
  <c r="N1278" i="4"/>
  <c r="O1278" i="4" s="1"/>
  <c r="N1233" i="4"/>
  <c r="O1233" i="4" s="1"/>
  <c r="N1122" i="4"/>
  <c r="O1122" i="4" s="1"/>
  <c r="N1113" i="4"/>
  <c r="O1113" i="4" s="1"/>
  <c r="N1634" i="4"/>
  <c r="O1634" i="4" s="1"/>
  <c r="N1389" i="4"/>
  <c r="O1389" i="4" s="1"/>
  <c r="N1361" i="4"/>
  <c r="O1361" i="4" s="1"/>
  <c r="N1270" i="4"/>
  <c r="O1270" i="4" s="1"/>
  <c r="N1257" i="4"/>
  <c r="O1257" i="4" s="1"/>
  <c r="N1238" i="4"/>
  <c r="O1238" i="4" s="1"/>
  <c r="N1220" i="4"/>
  <c r="O1220" i="4" s="1"/>
  <c r="N1190" i="4"/>
  <c r="O1190" i="4" s="1"/>
  <c r="N1185" i="4"/>
  <c r="O1185" i="4" s="1"/>
  <c r="N1157" i="4"/>
  <c r="O1157" i="4" s="1"/>
  <c r="N1143" i="4"/>
  <c r="O1143" i="4" s="1"/>
  <c r="N1130" i="4"/>
  <c r="O1130" i="4" s="1"/>
  <c r="N1121" i="4"/>
  <c r="O1121" i="4" s="1"/>
  <c r="N1108" i="4"/>
  <c r="O1108" i="4" s="1"/>
  <c r="N1095" i="4"/>
  <c r="O1095" i="4" s="1"/>
  <c r="N1082" i="4"/>
  <c r="O1082" i="4" s="1"/>
  <c r="N1073" i="4"/>
  <c r="O1073" i="4" s="1"/>
  <c r="N1060" i="4"/>
  <c r="O1060" i="4" s="1"/>
  <c r="N1047" i="4"/>
  <c r="O1047" i="4" s="1"/>
  <c r="N1034" i="4"/>
  <c r="O1034" i="4" s="1"/>
  <c r="N1025" i="4"/>
  <c r="O1025" i="4" s="1"/>
  <c r="N1012" i="4"/>
  <c r="O1012" i="4" s="1"/>
  <c r="N999" i="4"/>
  <c r="O999" i="4" s="1"/>
  <c r="N986" i="4"/>
  <c r="O986" i="4" s="1"/>
  <c r="N977" i="4"/>
  <c r="O977" i="4" s="1"/>
  <c r="N964" i="4"/>
  <c r="O964" i="4" s="1"/>
  <c r="N951" i="4"/>
  <c r="O951" i="4" s="1"/>
  <c r="N938" i="4"/>
  <c r="O938" i="4" s="1"/>
  <c r="N929" i="4"/>
  <c r="O929" i="4" s="1"/>
  <c r="N1352" i="4"/>
  <c r="O1352" i="4" s="1"/>
  <c r="N1304" i="4"/>
  <c r="O1304" i="4" s="1"/>
  <c r="N1162" i="4"/>
  <c r="O1162" i="4" s="1"/>
  <c r="N1134" i="4"/>
  <c r="O1134" i="4" s="1"/>
  <c r="N1125" i="4"/>
  <c r="O1125" i="4" s="1"/>
  <c r="N1562" i="4"/>
  <c r="O1562" i="4" s="1"/>
  <c r="N1326" i="4"/>
  <c r="O1326" i="4" s="1"/>
  <c r="N1256" i="4"/>
  <c r="O1256" i="4" s="1"/>
  <c r="N1243" i="4"/>
  <c r="O1243" i="4" s="1"/>
  <c r="N1138" i="4"/>
  <c r="O1138" i="4" s="1"/>
  <c r="N1129" i="4"/>
  <c r="O1129" i="4" s="1"/>
  <c r="N1493" i="4"/>
  <c r="O1493" i="4" s="1"/>
  <c r="N1230" i="4"/>
  <c r="O1230" i="4" s="1"/>
  <c r="N1142" i="4"/>
  <c r="O1142" i="4" s="1"/>
  <c r="N1133" i="4"/>
  <c r="O1133" i="4" s="1"/>
  <c r="N1281" i="4"/>
  <c r="O1281" i="4" s="1"/>
  <c r="N1150" i="4"/>
  <c r="O1150" i="4" s="1"/>
  <c r="N1141" i="4"/>
  <c r="O1141" i="4" s="1"/>
  <c r="N1299" i="4"/>
  <c r="O1299" i="4" s="1"/>
  <c r="N1291" i="4"/>
  <c r="O1291" i="4" s="1"/>
  <c r="N1248" i="4"/>
  <c r="O1248" i="4" s="1"/>
  <c r="N1144" i="4"/>
  <c r="O1144" i="4" s="1"/>
  <c r="N1137" i="4"/>
  <c r="O1137" i="4" s="1"/>
  <c r="N1131" i="4"/>
  <c r="O1131" i="4" s="1"/>
  <c r="N1061" i="4"/>
  <c r="O1061" i="4" s="1"/>
  <c r="N1013" i="4"/>
  <c r="O1013" i="4" s="1"/>
  <c r="N995" i="4"/>
  <c r="O995" i="4" s="1"/>
  <c r="N1344" i="4"/>
  <c r="O1344" i="4" s="1"/>
  <c r="N1307" i="4"/>
  <c r="O1307" i="4" s="1"/>
  <c r="N1272" i="4"/>
  <c r="O1272" i="4" s="1"/>
  <c r="N1264" i="4"/>
  <c r="O1264" i="4" s="1"/>
  <c r="N1191" i="4"/>
  <c r="O1191" i="4" s="1"/>
  <c r="N1124" i="4"/>
  <c r="O1124" i="4" s="1"/>
  <c r="N1118" i="4"/>
  <c r="O1118" i="4" s="1"/>
  <c r="N1111" i="4"/>
  <c r="O1111" i="4" s="1"/>
  <c r="N1105" i="4"/>
  <c r="O1105" i="4" s="1"/>
  <c r="N1098" i="4"/>
  <c r="O1098" i="4" s="1"/>
  <c r="N1048" i="4"/>
  <c r="O1048" i="4" s="1"/>
  <c r="N1030" i="4"/>
  <c r="O1030" i="4" s="1"/>
  <c r="N1024" i="4"/>
  <c r="O1024" i="4" s="1"/>
  <c r="N988" i="4"/>
  <c r="O988" i="4" s="1"/>
  <c r="N965" i="4"/>
  <c r="O965" i="4" s="1"/>
  <c r="N1382" i="4"/>
  <c r="O1382" i="4" s="1"/>
  <c r="N1353" i="4"/>
  <c r="O1353" i="4" s="1"/>
  <c r="N1163" i="4"/>
  <c r="O1163" i="4" s="1"/>
  <c r="N1149" i="4"/>
  <c r="O1149" i="4" s="1"/>
  <c r="N1079" i="4"/>
  <c r="O1079" i="4" s="1"/>
  <c r="N1041" i="4"/>
  <c r="O1041" i="4" s="1"/>
  <c r="N1000" i="4"/>
  <c r="O1000" i="4" s="1"/>
  <c r="N982" i="4"/>
  <c r="O982" i="4" s="1"/>
  <c r="N976" i="4"/>
  <c r="O976" i="4" s="1"/>
  <c r="N906" i="4"/>
  <c r="O906" i="4" s="1"/>
  <c r="N890" i="4"/>
  <c r="O890" i="4" s="1"/>
  <c r="N884" i="4"/>
  <c r="O884" i="4" s="1"/>
  <c r="N868" i="4"/>
  <c r="O868" i="4" s="1"/>
  <c r="N851" i="4"/>
  <c r="O851" i="4" s="1"/>
  <c r="N845" i="4"/>
  <c r="O845" i="4" s="1"/>
  <c r="N835" i="4"/>
  <c r="O835" i="4" s="1"/>
  <c r="N825" i="4"/>
  <c r="O825" i="4" s="1"/>
  <c r="N806" i="4"/>
  <c r="O806" i="4" s="1"/>
  <c r="N791" i="4"/>
  <c r="O791" i="4" s="1"/>
  <c r="N1414" i="4"/>
  <c r="O1414" i="4" s="1"/>
  <c r="N1229" i="4"/>
  <c r="O1229" i="4" s="1"/>
  <c r="N1198" i="4"/>
  <c r="O1198" i="4" s="1"/>
  <c r="N1117" i="4"/>
  <c r="O1117" i="4" s="1"/>
  <c r="N1104" i="4"/>
  <c r="O1104" i="4" s="1"/>
  <c r="N1091" i="4"/>
  <c r="O1091" i="4" s="1"/>
  <c r="N1035" i="4"/>
  <c r="O1035" i="4" s="1"/>
  <c r="N993" i="4"/>
  <c r="O993" i="4" s="1"/>
  <c r="N952" i="4"/>
  <c r="O952" i="4" s="1"/>
  <c r="N934" i="4"/>
  <c r="O934" i="4" s="1"/>
  <c r="N917" i="4"/>
  <c r="O917" i="4" s="1"/>
  <c r="N856" i="4"/>
  <c r="O856" i="4" s="1"/>
  <c r="N820" i="4"/>
  <c r="O820" i="4" s="1"/>
  <c r="N810" i="4"/>
  <c r="O810" i="4" s="1"/>
  <c r="N1458" i="4"/>
  <c r="O1458" i="4" s="1"/>
  <c r="N1370" i="4"/>
  <c r="O1370" i="4" s="1"/>
  <c r="N1313" i="4"/>
  <c r="O1313" i="4" s="1"/>
  <c r="N1305" i="4"/>
  <c r="O1305" i="4" s="1"/>
  <c r="N1176" i="4"/>
  <c r="O1176" i="4" s="1"/>
  <c r="N1502" i="4"/>
  <c r="O1502" i="4" s="1"/>
  <c r="N1331" i="4"/>
  <c r="O1331" i="4" s="1"/>
  <c r="N1322" i="4"/>
  <c r="O1322" i="4" s="1"/>
  <c r="N1287" i="4"/>
  <c r="O1287" i="4" s="1"/>
  <c r="N1246" i="4"/>
  <c r="O1246" i="4" s="1"/>
  <c r="N1211" i="4"/>
  <c r="O1211" i="4" s="1"/>
  <c r="N1161" i="4"/>
  <c r="O1161" i="4" s="1"/>
  <c r="N1312" i="4"/>
  <c r="O1312" i="4" s="1"/>
  <c r="N1268" i="4"/>
  <c r="O1268" i="4" s="1"/>
  <c r="N1252" i="4"/>
  <c r="O1252" i="4" s="1"/>
  <c r="N1203" i="4"/>
  <c r="O1203" i="4" s="1"/>
  <c r="N1188" i="4"/>
  <c r="O1188" i="4" s="1"/>
  <c r="N1175" i="4"/>
  <c r="O1175" i="4" s="1"/>
  <c r="N1168" i="4"/>
  <c r="O1168" i="4" s="1"/>
  <c r="N1109" i="4"/>
  <c r="O1109" i="4" s="1"/>
  <c r="N1096" i="4"/>
  <c r="O1096" i="4" s="1"/>
  <c r="N1089" i="4"/>
  <c r="O1089" i="4" s="1"/>
  <c r="N1083" i="4"/>
  <c r="O1083" i="4" s="1"/>
  <c r="N1022" i="4"/>
  <c r="O1022" i="4" s="1"/>
  <c r="N980" i="4"/>
  <c r="O980" i="4" s="1"/>
  <c r="N916" i="4"/>
  <c r="O916" i="4" s="1"/>
  <c r="N871" i="4"/>
  <c r="O871" i="4" s="1"/>
  <c r="N855" i="4"/>
  <c r="O855" i="4" s="1"/>
  <c r="N1466" i="4"/>
  <c r="O1466" i="4" s="1"/>
  <c r="N1421" i="4"/>
  <c r="O1421" i="4" s="1"/>
  <c r="N1286" i="4"/>
  <c r="O1286" i="4" s="1"/>
  <c r="N1226" i="4"/>
  <c r="O1226" i="4" s="1"/>
  <c r="N1160" i="4"/>
  <c r="O1160" i="4" s="1"/>
  <c r="N1146" i="4"/>
  <c r="O1146" i="4" s="1"/>
  <c r="N1140" i="4"/>
  <c r="O1140" i="4" s="1"/>
  <c r="N1076" i="4"/>
  <c r="O1076" i="4" s="1"/>
  <c r="N1070" i="4"/>
  <c r="O1070" i="4" s="1"/>
  <c r="N1063" i="4"/>
  <c r="O1063" i="4" s="1"/>
  <c r="N1057" i="4"/>
  <c r="O1057" i="4" s="1"/>
  <c r="N1015" i="4"/>
  <c r="O1015" i="4" s="1"/>
  <c r="N974" i="4"/>
  <c r="O974" i="4" s="1"/>
  <c r="N962" i="4"/>
  <c r="O962" i="4" s="1"/>
  <c r="N950" i="4"/>
  <c r="O950" i="4" s="1"/>
  <c r="N944" i="4"/>
  <c r="O944" i="4" s="1"/>
  <c r="N932" i="4"/>
  <c r="O932" i="4" s="1"/>
  <c r="N909" i="4"/>
  <c r="O909" i="4" s="1"/>
  <c r="N904" i="4"/>
  <c r="O904" i="4" s="1"/>
  <c r="N843" i="4"/>
  <c r="O843" i="4" s="1"/>
  <c r="N838" i="4"/>
  <c r="O838" i="4" s="1"/>
  <c r="N833" i="4"/>
  <c r="O833" i="4" s="1"/>
  <c r="N828" i="4"/>
  <c r="O828" i="4" s="1"/>
  <c r="N823" i="4"/>
  <c r="O823" i="4" s="1"/>
  <c r="N813" i="4"/>
  <c r="O813" i="4" s="1"/>
  <c r="N1339" i="4"/>
  <c r="O1339" i="4" s="1"/>
  <c r="N1294" i="4"/>
  <c r="O1294" i="4" s="1"/>
  <c r="N1251" i="4"/>
  <c r="O1251" i="4" s="1"/>
  <c r="N1209" i="4"/>
  <c r="O1209" i="4" s="1"/>
  <c r="N1194" i="4"/>
  <c r="O1194" i="4" s="1"/>
  <c r="N1174" i="4"/>
  <c r="O1174" i="4" s="1"/>
  <c r="N1050" i="4"/>
  <c r="O1050" i="4" s="1"/>
  <c r="N1021" i="4"/>
  <c r="O1021" i="4" s="1"/>
  <c r="N967" i="4"/>
  <c r="O967" i="4" s="1"/>
  <c r="N926" i="4"/>
  <c r="O926" i="4" s="1"/>
  <c r="N1521" i="4"/>
  <c r="O1521" i="4" s="1"/>
  <c r="N1366" i="4"/>
  <c r="O1366" i="4" s="1"/>
  <c r="N1357" i="4"/>
  <c r="O1357" i="4" s="1"/>
  <c r="N1259" i="4"/>
  <c r="O1259" i="4" s="1"/>
  <c r="N1152" i="4"/>
  <c r="O1152" i="4" s="1"/>
  <c r="N1145" i="4"/>
  <c r="O1145" i="4" s="1"/>
  <c r="N1139" i="4"/>
  <c r="O1139" i="4" s="1"/>
  <c r="N1132" i="4"/>
  <c r="O1132" i="4" s="1"/>
  <c r="N1114" i="4"/>
  <c r="O1114" i="4" s="1"/>
  <c r="N1088" i="4"/>
  <c r="O1088" i="4" s="1"/>
  <c r="N1069" i="4"/>
  <c r="O1069" i="4" s="1"/>
  <c r="N1056" i="4"/>
  <c r="O1056" i="4" s="1"/>
  <c r="N1044" i="4"/>
  <c r="O1044" i="4" s="1"/>
  <c r="N1224" i="4"/>
  <c r="O1224" i="4" s="1"/>
  <c r="N1208" i="4"/>
  <c r="O1208" i="4" s="1"/>
  <c r="N1159" i="4"/>
  <c r="O1159" i="4" s="1"/>
  <c r="N1126" i="4"/>
  <c r="O1126" i="4" s="1"/>
  <c r="N1008" i="4"/>
  <c r="O1008" i="4" s="1"/>
  <c r="N954" i="4"/>
  <c r="O954" i="4" s="1"/>
  <c r="N925" i="4"/>
  <c r="O925" i="4" s="1"/>
  <c r="N919" i="4"/>
  <c r="O919" i="4" s="1"/>
  <c r="N903" i="4"/>
  <c r="O903" i="4" s="1"/>
  <c r="N858" i="4"/>
  <c r="O858" i="4" s="1"/>
  <c r="N842" i="4"/>
  <c r="O842" i="4" s="1"/>
  <c r="N1028" i="4"/>
  <c r="O1028" i="4" s="1"/>
  <c r="N891" i="4"/>
  <c r="O891" i="4" s="1"/>
  <c r="N831" i="4"/>
  <c r="O831" i="4" s="1"/>
  <c r="N809" i="4"/>
  <c r="O809" i="4" s="1"/>
  <c r="N773" i="4"/>
  <c r="O773" i="4" s="1"/>
  <c r="N751" i="4"/>
  <c r="O751" i="4" s="1"/>
  <c r="N715" i="4"/>
  <c r="O715" i="4" s="1"/>
  <c r="N710" i="4"/>
  <c r="O710" i="4" s="1"/>
  <c r="N686" i="4"/>
  <c r="O686" i="4" s="1"/>
  <c r="N667" i="4"/>
  <c r="O667" i="4" s="1"/>
  <c r="N654" i="4"/>
  <c r="O654" i="4" s="1"/>
  <c r="N641" i="4"/>
  <c r="O641" i="4" s="1"/>
  <c r="N632" i="4"/>
  <c r="O632" i="4" s="1"/>
  <c r="N1265" i="4"/>
  <c r="O1265" i="4" s="1"/>
  <c r="N1172" i="4"/>
  <c r="O1172" i="4" s="1"/>
  <c r="N947" i="4"/>
  <c r="O947" i="4" s="1"/>
  <c r="N939" i="4"/>
  <c r="O939" i="4" s="1"/>
  <c r="N883" i="4"/>
  <c r="O883" i="4" s="1"/>
  <c r="N869" i="4"/>
  <c r="O869" i="4" s="1"/>
  <c r="N816" i="4"/>
  <c r="O816" i="4" s="1"/>
  <c r="N796" i="4"/>
  <c r="O796" i="4" s="1"/>
  <c r="N767" i="4"/>
  <c r="O767" i="4" s="1"/>
  <c r="N724" i="4"/>
  <c r="O724" i="4" s="1"/>
  <c r="N690" i="4"/>
  <c r="O690" i="4" s="1"/>
  <c r="N1106" i="4"/>
  <c r="O1106" i="4" s="1"/>
  <c r="N989" i="4"/>
  <c r="O989" i="4" s="1"/>
  <c r="N973" i="4"/>
  <c r="O973" i="4" s="1"/>
  <c r="N963" i="4"/>
  <c r="O963" i="4" s="1"/>
  <c r="N897" i="4"/>
  <c r="O897" i="4" s="1"/>
  <c r="N836" i="4"/>
  <c r="O836" i="4" s="1"/>
  <c r="N790" i="4"/>
  <c r="O790" i="4" s="1"/>
  <c r="N675" i="4"/>
  <c r="O675" i="4" s="1"/>
  <c r="N1273" i="4"/>
  <c r="O1273" i="4" s="1"/>
  <c r="N945" i="4"/>
  <c r="O945" i="4" s="1"/>
  <c r="N927" i="4"/>
  <c r="O927" i="4" s="1"/>
  <c r="N881" i="4"/>
  <c r="O881" i="4" s="1"/>
  <c r="N807" i="4"/>
  <c r="O807" i="4" s="1"/>
  <c r="N777" i="4"/>
  <c r="O777" i="4" s="1"/>
  <c r="N765" i="4"/>
  <c r="O765" i="4" s="1"/>
  <c r="N744" i="4"/>
  <c r="O744" i="4" s="1"/>
  <c r="N739" i="4"/>
  <c r="O739" i="4" s="1"/>
  <c r="N723" i="4"/>
  <c r="O723" i="4" s="1"/>
  <c r="N718" i="4"/>
  <c r="O718" i="4" s="1"/>
  <c r="N713" i="4"/>
  <c r="O713" i="4" s="1"/>
  <c r="N699" i="4"/>
  <c r="O699" i="4" s="1"/>
  <c r="N684" i="4"/>
  <c r="O684" i="4" s="1"/>
  <c r="N1169" i="4"/>
  <c r="O1169" i="4" s="1"/>
  <c r="N987" i="4"/>
  <c r="O987" i="4" s="1"/>
  <c r="N979" i="4"/>
  <c r="O979" i="4" s="1"/>
  <c r="N961" i="4"/>
  <c r="O961" i="4" s="1"/>
  <c r="N794" i="4"/>
  <c r="O794" i="4" s="1"/>
  <c r="N788" i="4"/>
  <c r="O788" i="4" s="1"/>
  <c r="N759" i="4"/>
  <c r="O759" i="4" s="1"/>
  <c r="N703" i="4"/>
  <c r="O703" i="4" s="1"/>
  <c r="N1040" i="4"/>
  <c r="O1040" i="4" s="1"/>
  <c r="N1002" i="4"/>
  <c r="O1002" i="4" s="1"/>
  <c r="N879" i="4"/>
  <c r="O879" i="4" s="1"/>
  <c r="N775" i="4"/>
  <c r="O775" i="4" s="1"/>
  <c r="N737" i="4"/>
  <c r="O737" i="4" s="1"/>
  <c r="N702" i="4"/>
  <c r="O702" i="4" s="1"/>
  <c r="N697" i="4"/>
  <c r="O697" i="4" s="1"/>
  <c r="N673" i="4"/>
  <c r="O673" i="4" s="1"/>
  <c r="N664" i="4"/>
  <c r="O664" i="4" s="1"/>
  <c r="N1186" i="4"/>
  <c r="O1186" i="4" s="1"/>
  <c r="N1110" i="4"/>
  <c r="O1110" i="4" s="1"/>
  <c r="N1058" i="4"/>
  <c r="O1058" i="4" s="1"/>
  <c r="N716" i="4"/>
  <c r="O716" i="4" s="1"/>
  <c r="N1001" i="4"/>
  <c r="O1001" i="4" s="1"/>
  <c r="N966" i="4"/>
  <c r="O966" i="4" s="1"/>
  <c r="N900" i="4"/>
  <c r="O900" i="4" s="1"/>
  <c r="N878" i="4"/>
  <c r="O878" i="4" s="1"/>
  <c r="N839" i="4"/>
  <c r="O839" i="4" s="1"/>
  <c r="N757" i="4"/>
  <c r="O757" i="4" s="1"/>
  <c r="N736" i="4"/>
  <c r="O736" i="4" s="1"/>
  <c r="N731" i="4"/>
  <c r="O731" i="4" s="1"/>
  <c r="N706" i="4"/>
  <c r="O706" i="4" s="1"/>
  <c r="N701" i="4"/>
  <c r="O701" i="4" s="1"/>
  <c r="N696" i="4"/>
  <c r="O696" i="4" s="1"/>
  <c r="N691" i="4"/>
  <c r="O691" i="4" s="1"/>
  <c r="N672" i="4"/>
  <c r="O672" i="4" s="1"/>
  <c r="N659" i="4"/>
  <c r="O659" i="4" s="1"/>
  <c r="N646" i="4"/>
  <c r="O646" i="4" s="1"/>
  <c r="N633" i="4"/>
  <c r="O633" i="4" s="1"/>
  <c r="N624" i="4"/>
  <c r="O624" i="4" s="1"/>
  <c r="N611" i="4"/>
  <c r="O611" i="4" s="1"/>
  <c r="N598" i="4"/>
  <c r="O598" i="4" s="1"/>
  <c r="N585" i="4"/>
  <c r="O585" i="4" s="1"/>
  <c r="N1078" i="4"/>
  <c r="O1078" i="4" s="1"/>
  <c r="N1046" i="4"/>
  <c r="O1046" i="4" s="1"/>
  <c r="N948" i="4"/>
  <c r="O948" i="4" s="1"/>
  <c r="N870" i="4"/>
  <c r="O870" i="4" s="1"/>
  <c r="N803" i="4"/>
  <c r="O803" i="4" s="1"/>
  <c r="N785" i="4"/>
  <c r="O785" i="4" s="1"/>
  <c r="N762" i="4"/>
  <c r="O762" i="4" s="1"/>
  <c r="N746" i="4"/>
  <c r="O746" i="4" s="1"/>
  <c r="N681" i="4"/>
  <c r="O681" i="4" s="1"/>
  <c r="N793" i="4"/>
  <c r="O793" i="4" s="1"/>
  <c r="N783" i="4"/>
  <c r="O783" i="4" s="1"/>
  <c r="N634" i="4"/>
  <c r="O634" i="4" s="1"/>
  <c r="N582" i="4"/>
  <c r="O582" i="4" s="1"/>
  <c r="N569" i="4"/>
  <c r="O569" i="4" s="1"/>
  <c r="N500" i="4"/>
  <c r="O500" i="4" s="1"/>
  <c r="N489" i="4"/>
  <c r="O489" i="4" s="1"/>
  <c r="N473" i="4"/>
  <c r="O473" i="4" s="1"/>
  <c r="N462" i="4"/>
  <c r="O462" i="4" s="1"/>
  <c r="N457" i="4"/>
  <c r="O457" i="4" s="1"/>
  <c r="N437" i="4"/>
  <c r="O437" i="4" s="1"/>
  <c r="N426" i="4"/>
  <c r="O426" i="4" s="1"/>
  <c r="N421" i="4"/>
  <c r="O421" i="4" s="1"/>
  <c r="N388" i="4"/>
  <c r="O388" i="4" s="1"/>
  <c r="N374" i="4"/>
  <c r="O374" i="4" s="1"/>
  <c r="N365" i="4"/>
  <c r="O365" i="4" s="1"/>
  <c r="N360" i="4"/>
  <c r="O360" i="4" s="1"/>
  <c r="N351" i="4"/>
  <c r="O351" i="4" s="1"/>
  <c r="N342" i="4"/>
  <c r="O342" i="4" s="1"/>
  <c r="N328" i="4"/>
  <c r="O328" i="4" s="1"/>
  <c r="N305" i="4"/>
  <c r="O305" i="4" s="1"/>
  <c r="N287" i="4"/>
  <c r="O287" i="4" s="1"/>
  <c r="N274" i="4"/>
  <c r="O274" i="4" s="1"/>
  <c r="N261" i="4"/>
  <c r="O261" i="4" s="1"/>
  <c r="N239" i="4"/>
  <c r="O239" i="4" s="1"/>
  <c r="N226" i="4"/>
  <c r="O226" i="4" s="1"/>
  <c r="N213" i="4"/>
  <c r="O213" i="4" s="1"/>
  <c r="N191" i="4"/>
  <c r="O191" i="4" s="1"/>
  <c r="N852" i="4"/>
  <c r="O852" i="4" s="1"/>
  <c r="N801" i="4"/>
  <c r="O801" i="4" s="1"/>
  <c r="N618" i="4"/>
  <c r="O618" i="4" s="1"/>
  <c r="N536" i="4"/>
  <c r="O536" i="4" s="1"/>
  <c r="N523" i="4"/>
  <c r="O523" i="4" s="1"/>
  <c r="N467" i="4"/>
  <c r="O467" i="4" s="1"/>
  <c r="N441" i="4"/>
  <c r="O441" i="4" s="1"/>
  <c r="N392" i="4"/>
  <c r="O392" i="4" s="1"/>
  <c r="N960" i="4"/>
  <c r="O960" i="4" s="1"/>
  <c r="N918" i="4"/>
  <c r="O918" i="4" s="1"/>
  <c r="N782" i="4"/>
  <c r="O782" i="4" s="1"/>
  <c r="N772" i="4"/>
  <c r="O772" i="4" s="1"/>
  <c r="N683" i="4"/>
  <c r="O683" i="4" s="1"/>
  <c r="N666" i="4"/>
  <c r="O666" i="4" s="1"/>
  <c r="N516" i="4"/>
  <c r="O516" i="4" s="1"/>
  <c r="N510" i="4"/>
  <c r="O510" i="4" s="1"/>
  <c r="N499" i="4"/>
  <c r="O499" i="4" s="1"/>
  <c r="N488" i="4"/>
  <c r="O488" i="4" s="1"/>
  <c r="N477" i="4"/>
  <c r="O477" i="4" s="1"/>
  <c r="N472" i="4"/>
  <c r="O472" i="4" s="1"/>
  <c r="N451" i="4"/>
  <c r="O451" i="4" s="1"/>
  <c r="N446" i="4"/>
  <c r="O446" i="4" s="1"/>
  <c r="N420" i="4"/>
  <c r="O420" i="4" s="1"/>
  <c r="N415" i="4"/>
  <c r="O415" i="4" s="1"/>
  <c r="N401" i="4"/>
  <c r="O401" i="4" s="1"/>
  <c r="N387" i="4"/>
  <c r="O387" i="4" s="1"/>
  <c r="N378" i="4"/>
  <c r="O378" i="4" s="1"/>
  <c r="N364" i="4"/>
  <c r="O364" i="4" s="1"/>
  <c r="N318" i="4"/>
  <c r="O318" i="4" s="1"/>
  <c r="N304" i="4"/>
  <c r="O304" i="4" s="1"/>
  <c r="N295" i="4"/>
  <c r="O295" i="4" s="1"/>
  <c r="N282" i="4"/>
  <c r="O282" i="4" s="1"/>
  <c r="N1071" i="4"/>
  <c r="O1071" i="4" s="1"/>
  <c r="N753" i="4"/>
  <c r="O753" i="4" s="1"/>
  <c r="N548" i="4"/>
  <c r="O548" i="4" s="1"/>
  <c r="N528" i="4"/>
  <c r="O528" i="4" s="1"/>
  <c r="N461" i="4"/>
  <c r="O461" i="4" s="1"/>
  <c r="N440" i="4"/>
  <c r="O440" i="4" s="1"/>
  <c r="N435" i="4"/>
  <c r="O435" i="4" s="1"/>
  <c r="N425" i="4"/>
  <c r="O425" i="4" s="1"/>
  <c r="N382" i="4"/>
  <c r="O382" i="4" s="1"/>
  <c r="N373" i="4"/>
  <c r="O373" i="4" s="1"/>
  <c r="N368" i="4"/>
  <c r="O368" i="4" s="1"/>
  <c r="N359" i="4"/>
  <c r="O359" i="4" s="1"/>
  <c r="N350" i="4"/>
  <c r="O350" i="4" s="1"/>
  <c r="N341" i="4"/>
  <c r="O341" i="4" s="1"/>
  <c r="N336" i="4"/>
  <c r="O336" i="4" s="1"/>
  <c r="N327" i="4"/>
  <c r="O327" i="4" s="1"/>
  <c r="N313" i="4"/>
  <c r="O313" i="4" s="1"/>
  <c r="N273" i="4"/>
  <c r="O273" i="4" s="1"/>
  <c r="N251" i="4"/>
  <c r="O251" i="4" s="1"/>
  <c r="N238" i="4"/>
  <c r="O238" i="4" s="1"/>
  <c r="N225" i="4"/>
  <c r="O225" i="4" s="1"/>
  <c r="N203" i="4"/>
  <c r="O203" i="4" s="1"/>
  <c r="N829" i="4"/>
  <c r="O829" i="4" s="1"/>
  <c r="N799" i="4"/>
  <c r="O799" i="4" s="1"/>
  <c r="N717" i="4"/>
  <c r="O717" i="4" s="1"/>
  <c r="N665" i="4"/>
  <c r="O665" i="4" s="1"/>
  <c r="N656" i="4"/>
  <c r="O656" i="4" s="1"/>
  <c r="N631" i="4"/>
  <c r="O631" i="4" s="1"/>
  <c r="N608" i="4"/>
  <c r="O608" i="4" s="1"/>
  <c r="N593" i="4"/>
  <c r="O593" i="4" s="1"/>
  <c r="N586" i="4"/>
  <c r="O586" i="4" s="1"/>
  <c r="N579" i="4"/>
  <c r="O579" i="4" s="1"/>
  <c r="N573" i="4"/>
  <c r="O573" i="4" s="1"/>
  <c r="N560" i="4"/>
  <c r="O560" i="4" s="1"/>
  <c r="N535" i="4"/>
  <c r="O535" i="4" s="1"/>
  <c r="N522" i="4"/>
  <c r="O522" i="4" s="1"/>
  <c r="N515" i="4"/>
  <c r="O515" i="4" s="1"/>
  <c r="N476" i="4"/>
  <c r="O476" i="4" s="1"/>
  <c r="N455" i="4"/>
  <c r="O455" i="4" s="1"/>
  <c r="N410" i="4"/>
  <c r="O410" i="4" s="1"/>
  <c r="N400" i="4"/>
  <c r="O400" i="4" s="1"/>
  <c r="N391" i="4"/>
  <c r="O391" i="4" s="1"/>
  <c r="N354" i="4"/>
  <c r="O354" i="4" s="1"/>
  <c r="N345" i="4"/>
  <c r="O345" i="4" s="1"/>
  <c r="N331" i="4"/>
  <c r="O331" i="4" s="1"/>
  <c r="N290" i="4"/>
  <c r="O290" i="4" s="1"/>
  <c r="N277" i="4"/>
  <c r="O277" i="4" s="1"/>
  <c r="N255" i="4"/>
  <c r="O255" i="4" s="1"/>
  <c r="N242" i="4"/>
  <c r="O242" i="4" s="1"/>
  <c r="N229" i="4"/>
  <c r="O229" i="4" s="1"/>
  <c r="N207" i="4"/>
  <c r="O207" i="4" s="1"/>
  <c r="N194" i="4"/>
  <c r="O194" i="4" s="1"/>
  <c r="N181" i="4"/>
  <c r="O181" i="4" s="1"/>
  <c r="N849" i="4"/>
  <c r="O849" i="4" s="1"/>
  <c r="N770" i="4"/>
  <c r="O770" i="4" s="1"/>
  <c r="N760" i="4"/>
  <c r="O760" i="4" s="1"/>
  <c r="N689" i="4"/>
  <c r="O689" i="4" s="1"/>
  <c r="N647" i="4"/>
  <c r="O647" i="4" s="1"/>
  <c r="N509" i="4"/>
  <c r="O509" i="4" s="1"/>
  <c r="N487" i="4"/>
  <c r="O487" i="4" s="1"/>
  <c r="N414" i="4"/>
  <c r="O414" i="4" s="1"/>
  <c r="N404" i="4"/>
  <c r="O404" i="4" s="1"/>
  <c r="N599" i="4"/>
  <c r="O599" i="4" s="1"/>
  <c r="N475" i="4"/>
  <c r="O475" i="4" s="1"/>
  <c r="N439" i="4"/>
  <c r="O439" i="4" s="1"/>
  <c r="N344" i="4"/>
  <c r="O344" i="4" s="1"/>
  <c r="N935" i="4"/>
  <c r="O935" i="4" s="1"/>
  <c r="N902" i="4"/>
  <c r="O902" i="4" s="1"/>
  <c r="N857" i="4"/>
  <c r="O857" i="4" s="1"/>
  <c r="N688" i="4"/>
  <c r="O688" i="4" s="1"/>
  <c r="N606" i="4"/>
  <c r="O606" i="4" s="1"/>
  <c r="N584" i="4"/>
  <c r="O584" i="4" s="1"/>
  <c r="N571" i="4"/>
  <c r="O571" i="4" s="1"/>
  <c r="N558" i="4"/>
  <c r="O558" i="4" s="1"/>
  <c r="N497" i="4"/>
  <c r="O497" i="4" s="1"/>
  <c r="N480" i="4"/>
  <c r="O480" i="4" s="1"/>
  <c r="N454" i="4"/>
  <c r="O454" i="4" s="1"/>
  <c r="N449" i="4"/>
  <c r="O449" i="4" s="1"/>
  <c r="N353" i="4"/>
  <c r="O353" i="4" s="1"/>
  <c r="N1043" i="4"/>
  <c r="O1043" i="4" s="1"/>
  <c r="N1123" i="4"/>
  <c r="O1123" i="4" s="1"/>
  <c r="N834" i="4"/>
  <c r="O834" i="4" s="1"/>
  <c r="N722" i="4"/>
  <c r="O722" i="4" s="1"/>
  <c r="N669" i="4"/>
  <c r="O669" i="4" s="1"/>
  <c r="N660" i="4"/>
  <c r="O660" i="4" s="1"/>
  <c r="N583" i="4"/>
  <c r="O583" i="4" s="1"/>
  <c r="N570" i="4"/>
  <c r="O570" i="4" s="1"/>
  <c r="N563" i="4"/>
  <c r="O563" i="4" s="1"/>
  <c r="N557" i="4"/>
  <c r="O557" i="4" s="1"/>
  <c r="N525" i="4"/>
  <c r="O525" i="4" s="1"/>
  <c r="N70" i="4"/>
  <c r="O70" i="4" s="1"/>
  <c r="N79" i="4"/>
  <c r="O79" i="4" s="1"/>
  <c r="N84" i="4"/>
  <c r="O84" i="4" s="1"/>
  <c r="N93" i="4"/>
  <c r="O93" i="4" s="1"/>
  <c r="N107" i="4"/>
  <c r="O107" i="4" s="1"/>
  <c r="N131" i="4"/>
  <c r="O131" i="4" s="1"/>
  <c r="N136" i="4"/>
  <c r="O136" i="4" s="1"/>
  <c r="N141" i="4"/>
  <c r="O141" i="4" s="1"/>
  <c r="N205" i="4"/>
  <c r="O205" i="4" s="1"/>
  <c r="N211" i="4"/>
  <c r="O211" i="4" s="1"/>
  <c r="N218" i="4"/>
  <c r="O218" i="4" s="1"/>
  <c r="N244" i="4"/>
  <c r="O244" i="4" s="1"/>
  <c r="N262" i="4"/>
  <c r="O262" i="4" s="1"/>
  <c r="N269" i="4"/>
  <c r="O269" i="4" s="1"/>
  <c r="N312" i="4"/>
  <c r="O312" i="4" s="1"/>
  <c r="N376" i="4"/>
  <c r="O376" i="4" s="1"/>
  <c r="N384" i="4"/>
  <c r="O384" i="4" s="1"/>
  <c r="N416" i="4"/>
  <c r="O416" i="4" s="1"/>
  <c r="N433" i="4"/>
  <c r="O433" i="4" s="1"/>
  <c r="N450" i="4"/>
  <c r="O450" i="4" s="1"/>
  <c r="N502" i="4"/>
  <c r="O502" i="4" s="1"/>
  <c r="N520" i="4"/>
  <c r="O520" i="4" s="1"/>
  <c r="N531" i="4"/>
  <c r="O531" i="4" s="1"/>
  <c r="N550" i="4"/>
  <c r="O550" i="4" s="1"/>
  <c r="N661" i="4"/>
  <c r="O661" i="4" s="1"/>
  <c r="N738" i="4"/>
  <c r="O738" i="4" s="1"/>
  <c r="N749" i="4"/>
  <c r="O749" i="4" s="1"/>
  <c r="N795" i="4"/>
  <c r="O795" i="4" s="1"/>
  <c r="N1031" i="4"/>
  <c r="O1031" i="4" s="1"/>
  <c r="S14" i="2"/>
  <c r="N2" i="4"/>
  <c r="O2" i="4" s="1"/>
  <c r="N15" i="4"/>
  <c r="O15" i="4" s="1"/>
  <c r="N20" i="4"/>
  <c r="O20" i="4" s="1"/>
  <c r="N29" i="4"/>
  <c r="O29" i="4" s="1"/>
  <c r="N38" i="4"/>
  <c r="O38" i="4" s="1"/>
  <c r="N52" i="4"/>
  <c r="O52" i="4" s="1"/>
  <c r="N89" i="4"/>
  <c r="O89" i="4" s="1"/>
  <c r="N98" i="4"/>
  <c r="O98" i="4" s="1"/>
  <c r="N112" i="4"/>
  <c r="O112" i="4" s="1"/>
  <c r="N117" i="4"/>
  <c r="O117" i="4" s="1"/>
  <c r="N146" i="4"/>
  <c r="O146" i="4" s="1"/>
  <c r="N176" i="4"/>
  <c r="O176" i="4" s="1"/>
  <c r="N187" i="4"/>
  <c r="O187" i="4" s="1"/>
  <c r="N199" i="4"/>
  <c r="O199" i="4" s="1"/>
  <c r="N237" i="4"/>
  <c r="O237" i="4" s="1"/>
  <c r="N250" i="4"/>
  <c r="O250" i="4" s="1"/>
  <c r="N257" i="4"/>
  <c r="O257" i="4" s="1"/>
  <c r="N283" i="4"/>
  <c r="O283" i="4" s="1"/>
  <c r="N291" i="4"/>
  <c r="O291" i="4" s="1"/>
  <c r="N298" i="4"/>
  <c r="O298" i="4" s="1"/>
  <c r="N337" i="4"/>
  <c r="O337" i="4" s="1"/>
  <c r="N369" i="4"/>
  <c r="O369" i="4" s="1"/>
  <c r="N377" i="4"/>
  <c r="O377" i="4" s="1"/>
  <c r="N393" i="4"/>
  <c r="O393" i="4" s="1"/>
  <c r="N408" i="4"/>
  <c r="O408" i="4" s="1"/>
  <c r="N417" i="4"/>
  <c r="O417" i="4" s="1"/>
  <c r="N434" i="4"/>
  <c r="O434" i="4" s="1"/>
  <c r="N485" i="4"/>
  <c r="O485" i="4" s="1"/>
  <c r="N503" i="4"/>
  <c r="O503" i="4" s="1"/>
  <c r="N512" i="4"/>
  <c r="O512" i="4" s="1"/>
  <c r="N521" i="4"/>
  <c r="O521" i="4" s="1"/>
  <c r="N532" i="4"/>
  <c r="O532" i="4" s="1"/>
  <c r="N662" i="4"/>
  <c r="O662" i="4" s="1"/>
  <c r="N695" i="4"/>
  <c r="O695" i="4" s="1"/>
  <c r="N867" i="4"/>
  <c r="O867" i="4" s="1"/>
  <c r="N48" i="4"/>
  <c r="O48" i="4" s="1"/>
  <c r="N80" i="4"/>
  <c r="O80" i="4" s="1"/>
  <c r="N108" i="4"/>
  <c r="O108" i="4" s="1"/>
  <c r="N132" i="4"/>
  <c r="O132" i="4" s="1"/>
  <c r="N137" i="4"/>
  <c r="O137" i="4" s="1"/>
  <c r="N152" i="4"/>
  <c r="O152" i="4" s="1"/>
  <c r="N193" i="4"/>
  <c r="O193" i="4" s="1"/>
  <c r="N263" i="4"/>
  <c r="O263" i="4" s="1"/>
  <c r="N270" i="4"/>
  <c r="O270" i="4" s="1"/>
  <c r="N292" i="4"/>
  <c r="O292" i="4" s="1"/>
  <c r="N299" i="4"/>
  <c r="O299" i="4" s="1"/>
  <c r="N314" i="4"/>
  <c r="O314" i="4" s="1"/>
  <c r="N321" i="4"/>
  <c r="O321" i="4" s="1"/>
  <c r="N370" i="4"/>
  <c r="O370" i="4" s="1"/>
  <c r="N409" i="4"/>
  <c r="O409" i="4" s="1"/>
  <c r="N460" i="4"/>
  <c r="O460" i="4" s="1"/>
  <c r="N494" i="4"/>
  <c r="O494" i="4" s="1"/>
  <c r="N513" i="4"/>
  <c r="O513" i="4" s="1"/>
  <c r="N533" i="4"/>
  <c r="O533" i="4" s="1"/>
  <c r="N551" i="4"/>
  <c r="O551" i="4" s="1"/>
  <c r="N591" i="4"/>
  <c r="O591" i="4" s="1"/>
  <c r="N621" i="4"/>
  <c r="O621" i="4" s="1"/>
  <c r="N740" i="4"/>
  <c r="O740" i="4" s="1"/>
  <c r="N844" i="4"/>
  <c r="O844" i="4" s="1"/>
  <c r="N880" i="4"/>
  <c r="O880" i="4" s="1"/>
  <c r="N975" i="4"/>
  <c r="O975" i="4" s="1"/>
  <c r="N1011" i="4"/>
  <c r="O1011" i="4" s="1"/>
  <c r="S18" i="2"/>
  <c r="N7" i="4"/>
  <c r="O7" i="4" s="1"/>
  <c r="N16" i="4"/>
  <c r="O16" i="4" s="1"/>
  <c r="N62" i="4"/>
  <c r="O62" i="4" s="1"/>
  <c r="N71" i="4"/>
  <c r="O71" i="4" s="1"/>
  <c r="N85" i="4"/>
  <c r="O85" i="4" s="1"/>
  <c r="N113" i="4"/>
  <c r="O113" i="4" s="1"/>
  <c r="N147" i="4"/>
  <c r="O147" i="4" s="1"/>
  <c r="N157" i="4"/>
  <c r="O157" i="4" s="1"/>
  <c r="N177" i="4"/>
  <c r="O177" i="4" s="1"/>
  <c r="N182" i="4"/>
  <c r="O182" i="4" s="1"/>
  <c r="N188" i="4"/>
  <c r="O188" i="4" s="1"/>
  <c r="N206" i="4"/>
  <c r="O206" i="4" s="1"/>
  <c r="N219" i="4"/>
  <c r="O219" i="4" s="1"/>
  <c r="N232" i="4"/>
  <c r="O232" i="4" s="1"/>
  <c r="N245" i="4"/>
  <c r="O245" i="4" s="1"/>
  <c r="N276" i="4"/>
  <c r="O276" i="4" s="1"/>
  <c r="N284" i="4"/>
  <c r="O284" i="4" s="1"/>
  <c r="N330" i="4"/>
  <c r="O330" i="4" s="1"/>
  <c r="N346" i="4"/>
  <c r="O346" i="4" s="1"/>
  <c r="N362" i="4"/>
  <c r="O362" i="4" s="1"/>
  <c r="N386" i="4"/>
  <c r="O386" i="4" s="1"/>
  <c r="N402" i="4"/>
  <c r="O402" i="4" s="1"/>
  <c r="N418" i="4"/>
  <c r="O418" i="4" s="1"/>
  <c r="N443" i="4"/>
  <c r="O443" i="4" s="1"/>
  <c r="N452" i="4"/>
  <c r="O452" i="4" s="1"/>
  <c r="N486" i="4"/>
  <c r="O486" i="4" s="1"/>
  <c r="N495" i="4"/>
  <c r="O495" i="4" s="1"/>
  <c r="N505" i="4"/>
  <c r="O505" i="4" s="1"/>
  <c r="N534" i="4"/>
  <c r="O534" i="4" s="1"/>
  <c r="N592" i="4"/>
  <c r="O592" i="4" s="1"/>
  <c r="N612" i="4"/>
  <c r="O612" i="4" s="1"/>
  <c r="N643" i="4"/>
  <c r="O643" i="4" s="1"/>
  <c r="N730" i="4"/>
  <c r="O730" i="4" s="1"/>
  <c r="N787" i="4"/>
  <c r="O787" i="4" s="1"/>
  <c r="N1023" i="4"/>
  <c r="O1023" i="4" s="1"/>
  <c r="N3" i="4"/>
  <c r="O3" i="4" s="1"/>
  <c r="N12" i="4"/>
  <c r="O12" i="4" s="1"/>
  <c r="N44" i="4"/>
  <c r="O44" i="4" s="1"/>
  <c r="N67" i="4"/>
  <c r="O67" i="4" s="1"/>
  <c r="N72" i="4"/>
  <c r="O72" i="4" s="1"/>
  <c r="N104" i="4"/>
  <c r="O104" i="4" s="1"/>
  <c r="N128" i="4"/>
  <c r="O128" i="4" s="1"/>
  <c r="N265" i="4"/>
  <c r="O265" i="4" s="1"/>
  <c r="N307" i="4"/>
  <c r="O307" i="4" s="1"/>
  <c r="N323" i="4"/>
  <c r="O323" i="4" s="1"/>
  <c r="N355" i="4"/>
  <c r="O355" i="4" s="1"/>
  <c r="N363" i="4"/>
  <c r="O363" i="4" s="1"/>
  <c r="N379" i="4"/>
  <c r="O379" i="4" s="1"/>
  <c r="N411" i="4"/>
  <c r="O411" i="4" s="1"/>
  <c r="N419" i="4"/>
  <c r="O419" i="4" s="1"/>
  <c r="N427" i="4"/>
  <c r="O427" i="4" s="1"/>
  <c r="N453" i="4"/>
  <c r="O453" i="4" s="1"/>
  <c r="N470" i="4"/>
  <c r="O470" i="4" s="1"/>
  <c r="N544" i="4"/>
  <c r="O544" i="4" s="1"/>
  <c r="N613" i="4"/>
  <c r="O613" i="4" s="1"/>
  <c r="N653" i="4"/>
  <c r="O653" i="4" s="1"/>
  <c r="N698" i="4"/>
  <c r="O698" i="4" s="1"/>
  <c r="N8" i="4"/>
  <c r="O8" i="4" s="1"/>
  <c r="N26" i="4"/>
  <c r="O26" i="4" s="1"/>
  <c r="N35" i="4"/>
  <c r="O35" i="4" s="1"/>
  <c r="N49" i="4"/>
  <c r="O49" i="4" s="1"/>
  <c r="N58" i="4"/>
  <c r="O58" i="4" s="1"/>
  <c r="N95" i="4"/>
  <c r="O95" i="4" s="1"/>
  <c r="N109" i="4"/>
  <c r="O109" i="4" s="1"/>
  <c r="N133" i="4"/>
  <c r="O133" i="4" s="1"/>
  <c r="N138" i="4"/>
  <c r="O138" i="4" s="1"/>
  <c r="N143" i="4"/>
  <c r="O143" i="4" s="1"/>
  <c r="N148" i="4"/>
  <c r="O148" i="4" s="1"/>
  <c r="N153" i="4"/>
  <c r="O153" i="4" s="1"/>
  <c r="N167" i="4"/>
  <c r="O167" i="4" s="1"/>
  <c r="N183" i="4"/>
  <c r="O183" i="4" s="1"/>
  <c r="N189" i="4"/>
  <c r="O189" i="4" s="1"/>
  <c r="N195" i="4"/>
  <c r="O195" i="4" s="1"/>
  <c r="N201" i="4"/>
  <c r="O201" i="4" s="1"/>
  <c r="N208" i="4"/>
  <c r="O208" i="4" s="1"/>
  <c r="N233" i="4"/>
  <c r="O233" i="4" s="1"/>
  <c r="N246" i="4"/>
  <c r="O246" i="4" s="1"/>
  <c r="N271" i="4"/>
  <c r="O271" i="4" s="1"/>
  <c r="N278" i="4"/>
  <c r="O278" i="4" s="1"/>
  <c r="N285" i="4"/>
  <c r="O285" i="4" s="1"/>
  <c r="N293" i="4"/>
  <c r="O293" i="4" s="1"/>
  <c r="N301" i="4"/>
  <c r="O301" i="4" s="1"/>
  <c r="N308" i="4"/>
  <c r="O308" i="4" s="1"/>
  <c r="N332" i="4"/>
  <c r="O332" i="4" s="1"/>
  <c r="N339" i="4"/>
  <c r="O339" i="4" s="1"/>
  <c r="N347" i="4"/>
  <c r="O347" i="4" s="1"/>
  <c r="N371" i="4"/>
  <c r="O371" i="4" s="1"/>
  <c r="N395" i="4"/>
  <c r="O395" i="4" s="1"/>
  <c r="N428" i="4"/>
  <c r="O428" i="4" s="1"/>
  <c r="N479" i="4"/>
  <c r="O479" i="4" s="1"/>
  <c r="N496" i="4"/>
  <c r="O496" i="4" s="1"/>
  <c r="N553" i="4"/>
  <c r="O553" i="4" s="1"/>
  <c r="N604" i="4"/>
  <c r="O604" i="4" s="1"/>
  <c r="N644" i="4"/>
  <c r="O644" i="4" s="1"/>
  <c r="N677" i="4"/>
  <c r="O677" i="4" s="1"/>
  <c r="N687" i="4"/>
  <c r="O687" i="4" s="1"/>
  <c r="N519" i="4"/>
  <c r="O519" i="4" s="1"/>
  <c r="N590" i="4"/>
  <c r="O590" i="4" s="1"/>
  <c r="N597" i="4"/>
  <c r="O597" i="4" s="1"/>
  <c r="N620" i="4"/>
  <c r="O620" i="4" s="1"/>
  <c r="N627" i="4"/>
  <c r="O627" i="4" s="1"/>
  <c r="N635" i="4"/>
  <c r="O635" i="4" s="1"/>
  <c r="N652" i="4"/>
  <c r="O652" i="4" s="1"/>
  <c r="N766" i="4"/>
  <c r="O766" i="4" s="1"/>
  <c r="N866" i="4"/>
  <c r="O866" i="4" s="1"/>
  <c r="N998" i="4"/>
  <c r="O998" i="4" s="1"/>
  <c r="N1053" i="4"/>
  <c r="O1053" i="4" s="1"/>
  <c r="N491" i="4"/>
  <c r="O491" i="4" s="1"/>
  <c r="N508" i="4"/>
  <c r="O508" i="4" s="1"/>
  <c r="N514" i="4"/>
  <c r="O514" i="4" s="1"/>
  <c r="N539" i="4"/>
  <c r="O539" i="4" s="1"/>
  <c r="N546" i="4"/>
  <c r="O546" i="4" s="1"/>
  <c r="N552" i="4"/>
  <c r="O552" i="4" s="1"/>
  <c r="N565" i="4"/>
  <c r="O565" i="4" s="1"/>
  <c r="N614" i="4"/>
  <c r="O614" i="4" s="1"/>
  <c r="N637" i="4"/>
  <c r="O637" i="4" s="1"/>
  <c r="N663" i="4"/>
  <c r="O663" i="4" s="1"/>
  <c r="N733" i="4"/>
  <c r="O733" i="4" s="1"/>
  <c r="N742" i="4"/>
  <c r="O742" i="4" s="1"/>
  <c r="N778" i="4"/>
  <c r="O778" i="4" s="1"/>
  <c r="N797" i="4"/>
  <c r="O797" i="4" s="1"/>
  <c r="N1593" i="4"/>
  <c r="O1593" i="4" s="1"/>
  <c r="N224" i="4"/>
  <c r="O224" i="4" s="1"/>
  <c r="N272" i="4"/>
  <c r="O272" i="4" s="1"/>
  <c r="N335" i="4"/>
  <c r="O335" i="4" s="1"/>
  <c r="N444" i="4"/>
  <c r="O444" i="4" s="1"/>
  <c r="N465" i="4"/>
  <c r="O465" i="4" s="1"/>
  <c r="N527" i="4"/>
  <c r="O527" i="4" s="1"/>
  <c r="N559" i="4"/>
  <c r="O559" i="4" s="1"/>
  <c r="N572" i="4"/>
  <c r="O572" i="4" s="1"/>
  <c r="N578" i="4"/>
  <c r="O578" i="4" s="1"/>
  <c r="N607" i="4"/>
  <c r="O607" i="4" s="1"/>
  <c r="N615" i="4"/>
  <c r="O615" i="4" s="1"/>
  <c r="N622" i="4"/>
  <c r="O622" i="4" s="1"/>
  <c r="N638" i="4"/>
  <c r="O638" i="4" s="1"/>
  <c r="N655" i="4"/>
  <c r="O655" i="4" s="1"/>
  <c r="N671" i="4"/>
  <c r="O671" i="4" s="1"/>
  <c r="N680" i="4"/>
  <c r="O680" i="4" s="1"/>
  <c r="N743" i="4"/>
  <c r="O743" i="4" s="1"/>
  <c r="N957" i="4"/>
  <c r="O957" i="4" s="1"/>
  <c r="N1014" i="4"/>
  <c r="O1014" i="4" s="1"/>
  <c r="N28" i="4"/>
  <c r="O28" i="4" s="1"/>
  <c r="N76" i="4"/>
  <c r="O76" i="4" s="1"/>
  <c r="N124" i="4"/>
  <c r="O124" i="4" s="1"/>
  <c r="N172" i="4"/>
  <c r="O172" i="4" s="1"/>
  <c r="N220" i="4"/>
  <c r="O220" i="4" s="1"/>
  <c r="N268" i="4"/>
  <c r="O268" i="4" s="1"/>
  <c r="N445" i="4"/>
  <c r="O445" i="4" s="1"/>
  <c r="N471" i="4"/>
  <c r="O471" i="4" s="1"/>
  <c r="N492" i="4"/>
  <c r="O492" i="4" s="1"/>
  <c r="N540" i="4"/>
  <c r="O540" i="4" s="1"/>
  <c r="N616" i="4"/>
  <c r="O616" i="4" s="1"/>
  <c r="N725" i="4"/>
  <c r="O725" i="4" s="1"/>
  <c r="N780" i="4"/>
  <c r="O780" i="4" s="1"/>
  <c r="N808" i="4"/>
  <c r="O808" i="4" s="1"/>
  <c r="N969" i="4"/>
  <c r="O969" i="4" s="1"/>
  <c r="N1026" i="4"/>
  <c r="O1026" i="4" s="1"/>
  <c r="N1200" i="4"/>
  <c r="O1200" i="4" s="1"/>
  <c r="N216" i="4"/>
  <c r="O216" i="4" s="1"/>
  <c r="N264" i="4"/>
  <c r="O264" i="4" s="1"/>
  <c r="N322" i="4"/>
  <c r="O322" i="4" s="1"/>
  <c r="N405" i="4"/>
  <c r="O405" i="4" s="1"/>
  <c r="N466" i="4"/>
  <c r="O466" i="4" s="1"/>
  <c r="N493" i="4"/>
  <c r="O493" i="4" s="1"/>
  <c r="N541" i="4"/>
  <c r="O541" i="4" s="1"/>
  <c r="N554" i="4"/>
  <c r="O554" i="4" s="1"/>
  <c r="N567" i="4"/>
  <c r="O567" i="4" s="1"/>
  <c r="N600" i="4"/>
  <c r="O600" i="4" s="1"/>
  <c r="N623" i="4"/>
  <c r="O623" i="4" s="1"/>
  <c r="N639" i="4"/>
  <c r="O639" i="4" s="1"/>
  <c r="N682" i="4"/>
  <c r="O682" i="4" s="1"/>
  <c r="N708" i="4"/>
  <c r="O708" i="4" s="1"/>
  <c r="N726" i="4"/>
  <c r="O726" i="4" s="1"/>
  <c r="N735" i="4"/>
  <c r="O735" i="4" s="1"/>
  <c r="N771" i="4"/>
  <c r="O771" i="4" s="1"/>
  <c r="N850" i="4"/>
  <c r="O850" i="4" s="1"/>
  <c r="N905" i="4"/>
  <c r="O905" i="4" s="1"/>
  <c r="N970" i="4"/>
  <c r="O970" i="4" s="1"/>
  <c r="N1016" i="4"/>
  <c r="O1016" i="4" s="1"/>
  <c r="N212" i="4"/>
  <c r="O212" i="4" s="1"/>
  <c r="N260" i="4"/>
  <c r="O260" i="4" s="1"/>
  <c r="N396" i="4"/>
  <c r="O396" i="4" s="1"/>
  <c r="N430" i="4"/>
  <c r="O430" i="4" s="1"/>
  <c r="N482" i="4"/>
  <c r="O482" i="4" s="1"/>
  <c r="N504" i="4"/>
  <c r="O504" i="4" s="1"/>
  <c r="N561" i="4"/>
  <c r="O561" i="4" s="1"/>
  <c r="N580" i="4"/>
  <c r="O580" i="4" s="1"/>
  <c r="N594" i="4"/>
  <c r="O594" i="4" s="1"/>
  <c r="N601" i="4"/>
  <c r="O601" i="4" s="1"/>
  <c r="N609" i="4"/>
  <c r="O609" i="4" s="1"/>
  <c r="N640" i="4"/>
  <c r="O640" i="4" s="1"/>
  <c r="N648" i="4"/>
  <c r="O648" i="4" s="1"/>
  <c r="N657" i="4"/>
  <c r="O657" i="4" s="1"/>
  <c r="N709" i="4"/>
  <c r="O709" i="4" s="1"/>
  <c r="N727" i="4"/>
  <c r="O727" i="4" s="1"/>
  <c r="N800" i="4"/>
  <c r="O800" i="4" s="1"/>
  <c r="N821" i="4"/>
  <c r="O821" i="4" s="1"/>
  <c r="N928" i="4"/>
  <c r="O928" i="4" s="1"/>
  <c r="N309" i="4"/>
  <c r="O309" i="4" s="1"/>
  <c r="N436" i="4"/>
  <c r="O436" i="4" s="1"/>
  <c r="N456" i="4"/>
  <c r="O456" i="4" s="1"/>
  <c r="N529" i="4"/>
  <c r="O529" i="4" s="1"/>
  <c r="N542" i="4"/>
  <c r="O542" i="4" s="1"/>
  <c r="N549" i="4"/>
  <c r="O549" i="4" s="1"/>
  <c r="N555" i="4"/>
  <c r="O555" i="4" s="1"/>
  <c r="N568" i="4"/>
  <c r="O568" i="4" s="1"/>
  <c r="N574" i="4"/>
  <c r="O574" i="4" s="1"/>
  <c r="N581" i="4"/>
  <c r="O581" i="4" s="1"/>
  <c r="N587" i="4"/>
  <c r="O587" i="4" s="1"/>
  <c r="N602" i="4"/>
  <c r="O602" i="4" s="1"/>
  <c r="N649" i="4"/>
  <c r="O649" i="4" s="1"/>
  <c r="N674" i="4"/>
  <c r="O674" i="4" s="1"/>
  <c r="N700" i="4"/>
  <c r="O700" i="4" s="1"/>
  <c r="N719" i="4"/>
  <c r="O719" i="4" s="1"/>
  <c r="N745" i="4"/>
  <c r="O745" i="4" s="1"/>
  <c r="N754" i="4"/>
  <c r="O754" i="4" s="1"/>
  <c r="N841" i="4"/>
  <c r="O841" i="4" s="1"/>
  <c r="N896" i="4"/>
  <c r="O896" i="4" s="1"/>
  <c r="N1084" i="4"/>
  <c r="O1084" i="4" s="1"/>
  <c r="N156" i="4"/>
  <c r="O156" i="4" s="1"/>
  <c r="N204" i="4"/>
  <c r="O204" i="4" s="1"/>
  <c r="N252" i="4"/>
  <c r="O252" i="4" s="1"/>
  <c r="N300" i="4"/>
  <c r="O300" i="4" s="1"/>
  <c r="N383" i="4"/>
  <c r="O383" i="4" s="1"/>
  <c r="N431" i="4"/>
  <c r="O431" i="4" s="1"/>
  <c r="N511" i="4"/>
  <c r="O511" i="4" s="1"/>
  <c r="N517" i="4"/>
  <c r="O517" i="4" s="1"/>
  <c r="N562" i="4"/>
  <c r="O562" i="4" s="1"/>
  <c r="N603" i="4"/>
  <c r="O603" i="4" s="1"/>
  <c r="N610" i="4"/>
  <c r="O610" i="4" s="1"/>
  <c r="N625" i="4"/>
  <c r="O625" i="4" s="1"/>
  <c r="N642" i="4"/>
  <c r="O642" i="4" s="1"/>
  <c r="N650" i="4"/>
  <c r="O650" i="4" s="1"/>
  <c r="N658" i="4"/>
  <c r="O658" i="4" s="1"/>
  <c r="N711" i="4"/>
  <c r="O711" i="4" s="1"/>
  <c r="N764" i="4"/>
  <c r="O764" i="4" s="1"/>
  <c r="N874" i="4"/>
  <c r="O874" i="4" s="1"/>
  <c r="N200" i="4"/>
  <c r="O200" i="4" s="1"/>
  <c r="N248" i="4"/>
  <c r="O248" i="4" s="1"/>
  <c r="N296" i="4"/>
  <c r="O296" i="4" s="1"/>
  <c r="N478" i="4"/>
  <c r="O478" i="4" s="1"/>
  <c r="N484" i="4"/>
  <c r="O484" i="4" s="1"/>
  <c r="N506" i="4"/>
  <c r="O506" i="4" s="1"/>
  <c r="N524" i="4"/>
  <c r="O524" i="4" s="1"/>
  <c r="N530" i="4"/>
  <c r="O530" i="4" s="1"/>
  <c r="N543" i="4"/>
  <c r="O543" i="4" s="1"/>
  <c r="N556" i="4"/>
  <c r="O556" i="4" s="1"/>
  <c r="N575" i="4"/>
  <c r="O575" i="4" s="1"/>
  <c r="N588" i="4"/>
  <c r="O588" i="4" s="1"/>
  <c r="N651" i="4"/>
  <c r="O651" i="4" s="1"/>
  <c r="N668" i="4"/>
  <c r="O668" i="4" s="1"/>
  <c r="N676" i="4"/>
  <c r="O676" i="4" s="1"/>
  <c r="N693" i="4"/>
  <c r="O693" i="4" s="1"/>
  <c r="N721" i="4"/>
  <c r="O721" i="4" s="1"/>
  <c r="N729" i="4"/>
  <c r="O729" i="4" s="1"/>
  <c r="N747" i="4"/>
  <c r="O747" i="4" s="1"/>
  <c r="N802" i="4"/>
  <c r="O802" i="4" s="1"/>
  <c r="N996" i="4"/>
  <c r="O996" i="4" s="1"/>
  <c r="N774" i="4"/>
  <c r="O774" i="4" s="1"/>
  <c r="N817" i="4"/>
  <c r="O817" i="4" s="1"/>
  <c r="N832" i="4"/>
  <c r="O832" i="4" s="1"/>
  <c r="N892" i="4"/>
  <c r="O892" i="4" s="1"/>
  <c r="N907" i="4"/>
  <c r="O907" i="4" s="1"/>
  <c r="N915" i="4"/>
  <c r="O915" i="4" s="1"/>
  <c r="N940" i="4"/>
  <c r="O940" i="4" s="1"/>
  <c r="N992" i="4"/>
  <c r="O992" i="4" s="1"/>
  <c r="N1010" i="4"/>
  <c r="O1010" i="4" s="1"/>
  <c r="N1068" i="4"/>
  <c r="O1068" i="4" s="1"/>
  <c r="N1164" i="4"/>
  <c r="O1164" i="4" s="1"/>
  <c r="N1673" i="4"/>
  <c r="O1673" i="4" s="1"/>
  <c r="N752" i="4"/>
  <c r="O752" i="4" s="1"/>
  <c r="N786" i="4"/>
  <c r="O786" i="4" s="1"/>
  <c r="N792" i="4"/>
  <c r="O792" i="4" s="1"/>
  <c r="N798" i="4"/>
  <c r="O798" i="4" s="1"/>
  <c r="N804" i="4"/>
  <c r="O804" i="4" s="1"/>
  <c r="N811" i="4"/>
  <c r="O811" i="4" s="1"/>
  <c r="N818" i="4"/>
  <c r="O818" i="4" s="1"/>
  <c r="N847" i="4"/>
  <c r="O847" i="4" s="1"/>
  <c r="N863" i="4"/>
  <c r="O863" i="4" s="1"/>
  <c r="N893" i="4"/>
  <c r="O893" i="4" s="1"/>
  <c r="N941" i="4"/>
  <c r="O941" i="4" s="1"/>
  <c r="N949" i="4"/>
  <c r="O949" i="4" s="1"/>
  <c r="N1165" i="4"/>
  <c r="O1165" i="4" s="1"/>
  <c r="N763" i="4"/>
  <c r="O763" i="4" s="1"/>
  <c r="N769" i="4"/>
  <c r="O769" i="4" s="1"/>
  <c r="N819" i="4"/>
  <c r="O819" i="4" s="1"/>
  <c r="N848" i="4"/>
  <c r="O848" i="4" s="1"/>
  <c r="N864" i="4"/>
  <c r="O864" i="4" s="1"/>
  <c r="N885" i="4"/>
  <c r="O885" i="4" s="1"/>
  <c r="N894" i="4"/>
  <c r="O894" i="4" s="1"/>
  <c r="N933" i="4"/>
  <c r="O933" i="4" s="1"/>
  <c r="N942" i="4"/>
  <c r="O942" i="4" s="1"/>
  <c r="N959" i="4"/>
  <c r="O959" i="4" s="1"/>
  <c r="N1100" i="4"/>
  <c r="O1100" i="4" s="1"/>
  <c r="N1222" i="4"/>
  <c r="O1222" i="4" s="1"/>
  <c r="N1292" i="4"/>
  <c r="O1292" i="4" s="1"/>
  <c r="N692" i="4"/>
  <c r="O692" i="4" s="1"/>
  <c r="N707" i="4"/>
  <c r="O707" i="4" s="1"/>
  <c r="N781" i="4"/>
  <c r="O781" i="4" s="1"/>
  <c r="N805" i="4"/>
  <c r="O805" i="4" s="1"/>
  <c r="N812" i="4"/>
  <c r="O812" i="4" s="1"/>
  <c r="N865" i="4"/>
  <c r="O865" i="4" s="1"/>
  <c r="N872" i="4"/>
  <c r="O872" i="4" s="1"/>
  <c r="N886" i="4"/>
  <c r="O886" i="4" s="1"/>
  <c r="N924" i="4"/>
  <c r="O924" i="4" s="1"/>
  <c r="N1049" i="4"/>
  <c r="O1049" i="4" s="1"/>
  <c r="N1059" i="4"/>
  <c r="O1059" i="4" s="1"/>
  <c r="N1090" i="4"/>
  <c r="O1090" i="4" s="1"/>
  <c r="N1101" i="4"/>
  <c r="O1101" i="4" s="1"/>
  <c r="N1155" i="4"/>
  <c r="O1155" i="4" s="1"/>
  <c r="N1187" i="4"/>
  <c r="O1187" i="4" s="1"/>
  <c r="N1317" i="4"/>
  <c r="O1317" i="4" s="1"/>
  <c r="N1032" i="4"/>
  <c r="O1032" i="4" s="1"/>
  <c r="N1092" i="4"/>
  <c r="O1092" i="4" s="1"/>
  <c r="N1103" i="4"/>
  <c r="O1103" i="4" s="1"/>
  <c r="N1283" i="4"/>
  <c r="O1283" i="4" s="1"/>
  <c r="N1474" i="4"/>
  <c r="O1474" i="4" s="1"/>
  <c r="N679" i="4"/>
  <c r="O679" i="4" s="1"/>
  <c r="N728" i="4"/>
  <c r="O728" i="4" s="1"/>
  <c r="N936" i="4"/>
  <c r="O936" i="4" s="1"/>
  <c r="N953" i="4"/>
  <c r="O953" i="4" s="1"/>
  <c r="N1052" i="4"/>
  <c r="O1052" i="4" s="1"/>
  <c r="N1062" i="4"/>
  <c r="O1062" i="4" s="1"/>
  <c r="N1093" i="4"/>
  <c r="O1093" i="4" s="1"/>
  <c r="N1136" i="4"/>
  <c r="O1136" i="4" s="1"/>
  <c r="N1356" i="4"/>
  <c r="O1356" i="4" s="1"/>
  <c r="N694" i="4"/>
  <c r="O694" i="4" s="1"/>
  <c r="N734" i="4"/>
  <c r="O734" i="4" s="1"/>
  <c r="N755" i="4"/>
  <c r="O755" i="4" s="1"/>
  <c r="N789" i="4"/>
  <c r="O789" i="4" s="1"/>
  <c r="N822" i="4"/>
  <c r="O822" i="4" s="1"/>
  <c r="N889" i="4"/>
  <c r="O889" i="4" s="1"/>
  <c r="N911" i="4"/>
  <c r="O911" i="4" s="1"/>
  <c r="N937" i="4"/>
  <c r="O937" i="4" s="1"/>
  <c r="N972" i="4"/>
  <c r="O972" i="4" s="1"/>
  <c r="N1005" i="4"/>
  <c r="O1005" i="4" s="1"/>
  <c r="N1309" i="4"/>
  <c r="O1309" i="4" s="1"/>
  <c r="N1452" i="4"/>
  <c r="O1452" i="4" s="1"/>
  <c r="N1116" i="4"/>
  <c r="O1116" i="4" s="1"/>
  <c r="N1127" i="4"/>
  <c r="O1127" i="4" s="1"/>
  <c r="N1181" i="4"/>
  <c r="O1181" i="4" s="1"/>
  <c r="N1192" i="4"/>
  <c r="O1192" i="4" s="1"/>
  <c r="N1204" i="4"/>
  <c r="O1204" i="4" s="1"/>
  <c r="N1216" i="4"/>
  <c r="O1216" i="4" s="1"/>
  <c r="N685" i="4"/>
  <c r="O685" i="4" s="1"/>
  <c r="N750" i="4"/>
  <c r="O750" i="4" s="1"/>
  <c r="N784" i="4"/>
  <c r="O784" i="4" s="1"/>
  <c r="N830" i="4"/>
  <c r="O830" i="4" s="1"/>
  <c r="N981" i="4"/>
  <c r="O981" i="4" s="1"/>
  <c r="N1017" i="4"/>
  <c r="O1017" i="4" s="1"/>
  <c r="N1027" i="4"/>
  <c r="O1027" i="4" s="1"/>
  <c r="N1065" i="4"/>
  <c r="O1065" i="4" s="1"/>
  <c r="N761" i="4"/>
  <c r="O761" i="4" s="1"/>
  <c r="N824" i="4"/>
  <c r="O824" i="4" s="1"/>
  <c r="N837" i="4"/>
  <c r="O837" i="4" s="1"/>
  <c r="N861" i="4"/>
  <c r="O861" i="4" s="1"/>
  <c r="N930" i="4"/>
  <c r="O930" i="4" s="1"/>
  <c r="N1018" i="4"/>
  <c r="O1018" i="4" s="1"/>
  <c r="N1036" i="4"/>
  <c r="O1036" i="4" s="1"/>
  <c r="N1055" i="4"/>
  <c r="O1055" i="4" s="1"/>
  <c r="N1066" i="4"/>
  <c r="O1066" i="4" s="1"/>
  <c r="N1242" i="4"/>
  <c r="O1242" i="4" s="1"/>
  <c r="N1300" i="4"/>
  <c r="O1300" i="4" s="1"/>
  <c r="N1348" i="4"/>
  <c r="O1348" i="4" s="1"/>
  <c r="N705" i="4"/>
  <c r="O705" i="4" s="1"/>
  <c r="N720" i="4"/>
  <c r="O720" i="4" s="1"/>
  <c r="N846" i="4"/>
  <c r="O846" i="4" s="1"/>
  <c r="N854" i="4"/>
  <c r="O854" i="4" s="1"/>
  <c r="N877" i="4"/>
  <c r="O877" i="4" s="1"/>
  <c r="N899" i="4"/>
  <c r="O899" i="4" s="1"/>
  <c r="N914" i="4"/>
  <c r="O914" i="4" s="1"/>
  <c r="N931" i="4"/>
  <c r="O931" i="4" s="1"/>
  <c r="N983" i="4"/>
  <c r="O983" i="4" s="1"/>
  <c r="N991" i="4"/>
  <c r="O991" i="4" s="1"/>
  <c r="N1009" i="4"/>
  <c r="O1009" i="4" s="1"/>
  <c r="N1037" i="4"/>
  <c r="O1037" i="4" s="1"/>
  <c r="N1097" i="4"/>
  <c r="O1097" i="4" s="1"/>
  <c r="N1119" i="4"/>
  <c r="O1119" i="4" s="1"/>
  <c r="N1151" i="4"/>
  <c r="O1151" i="4" s="1"/>
  <c r="N1396" i="4"/>
  <c r="O1396" i="4" s="1"/>
  <c r="N827" i="4"/>
  <c r="O827" i="4" s="1"/>
  <c r="N853" i="4"/>
  <c r="O853" i="4" s="1"/>
  <c r="N875" i="4"/>
  <c r="O875" i="4" s="1"/>
  <c r="N908" i="4"/>
  <c r="O908" i="4" s="1"/>
  <c r="N943" i="4"/>
  <c r="O943" i="4" s="1"/>
  <c r="N984" i="4"/>
  <c r="O984" i="4" s="1"/>
  <c r="N990" i="4"/>
  <c r="O990" i="4" s="1"/>
  <c r="N1020" i="4"/>
  <c r="O1020" i="4" s="1"/>
  <c r="N1081" i="4"/>
  <c r="O1081" i="4" s="1"/>
  <c r="N1094" i="4"/>
  <c r="O1094" i="4" s="1"/>
  <c r="N1107" i="4"/>
  <c r="O1107" i="4" s="1"/>
  <c r="N1173" i="4"/>
  <c r="O1173" i="4" s="1"/>
  <c r="N1193" i="4"/>
  <c r="O1193" i="4" s="1"/>
  <c r="N1274" i="4"/>
  <c r="O1274" i="4" s="1"/>
  <c r="N1318" i="4"/>
  <c r="O1318" i="4" s="1"/>
  <c r="N1429" i="4"/>
  <c r="O1429" i="4" s="1"/>
  <c r="N1038" i="4"/>
  <c r="O1038" i="4" s="1"/>
  <c r="N1120" i="4"/>
  <c r="O1120" i="4" s="1"/>
  <c r="N1166" i="4"/>
  <c r="O1166" i="4" s="1"/>
  <c r="N1217" i="4"/>
  <c r="O1217" i="4" s="1"/>
  <c r="N1225" i="4"/>
  <c r="O1225" i="4" s="1"/>
  <c r="N1234" i="4"/>
  <c r="O1234" i="4" s="1"/>
  <c r="N1266" i="4"/>
  <c r="O1266" i="4" s="1"/>
  <c r="N1285" i="4"/>
  <c r="O1285" i="4" s="1"/>
  <c r="N1301" i="4"/>
  <c r="O1301" i="4" s="1"/>
  <c r="N1409" i="4"/>
  <c r="O1409" i="4" s="1"/>
  <c r="N1533" i="4"/>
  <c r="O1533" i="4" s="1"/>
  <c r="N1545" i="4"/>
  <c r="O1545" i="4" s="1"/>
  <c r="N1557" i="4"/>
  <c r="O1557" i="4" s="1"/>
  <c r="N1569" i="4"/>
  <c r="O1569" i="4" s="1"/>
  <c r="N1581" i="4"/>
  <c r="O1581" i="4" s="1"/>
  <c r="N1687" i="4"/>
  <c r="O1687" i="4" s="1"/>
  <c r="N741" i="4"/>
  <c r="O741" i="4" s="1"/>
  <c r="N779" i="4"/>
  <c r="O779" i="4" s="1"/>
  <c r="N859" i="4"/>
  <c r="O859" i="4" s="1"/>
  <c r="N876" i="4"/>
  <c r="O876" i="4" s="1"/>
  <c r="N882" i="4"/>
  <c r="O882" i="4" s="1"/>
  <c r="N898" i="4"/>
  <c r="O898" i="4" s="1"/>
  <c r="N920" i="4"/>
  <c r="O920" i="4" s="1"/>
  <c r="N955" i="4"/>
  <c r="O955" i="4" s="1"/>
  <c r="N985" i="4"/>
  <c r="O985" i="4" s="1"/>
  <c r="N997" i="4"/>
  <c r="O997" i="4" s="1"/>
  <c r="N1039" i="4"/>
  <c r="O1039" i="4" s="1"/>
  <c r="N1267" i="4"/>
  <c r="O1267" i="4" s="1"/>
  <c r="N1358" i="4"/>
  <c r="O1358" i="4" s="1"/>
  <c r="N1377" i="4"/>
  <c r="O1377" i="4" s="1"/>
  <c r="N1443" i="4"/>
  <c r="O1443" i="4" s="1"/>
  <c r="N1522" i="4"/>
  <c r="O1522" i="4" s="1"/>
  <c r="N1582" i="4"/>
  <c r="O1582" i="4" s="1"/>
  <c r="N1605" i="4"/>
  <c r="O1605" i="4" s="1"/>
  <c r="N1617" i="4"/>
  <c r="O1617" i="4" s="1"/>
  <c r="N1629" i="4"/>
  <c r="O1629" i="4" s="1"/>
  <c r="N956" i="4"/>
  <c r="O956" i="4" s="1"/>
  <c r="N1003" i="4"/>
  <c r="O1003" i="4" s="1"/>
  <c r="N1033" i="4"/>
  <c r="O1033" i="4" s="1"/>
  <c r="N1045" i="4"/>
  <c r="O1045" i="4" s="1"/>
  <c r="N1102" i="4"/>
  <c r="O1102" i="4" s="1"/>
  <c r="N1115" i="4"/>
  <c r="O1115" i="4" s="1"/>
  <c r="N1195" i="4"/>
  <c r="O1195" i="4" s="1"/>
  <c r="N1235" i="4"/>
  <c r="O1235" i="4" s="1"/>
  <c r="N1260" i="4"/>
  <c r="O1260" i="4" s="1"/>
  <c r="N1303" i="4"/>
  <c r="O1303" i="4" s="1"/>
  <c r="N1444" i="4"/>
  <c r="O1444" i="4" s="1"/>
  <c r="N1654" i="4"/>
  <c r="O1654" i="4" s="1"/>
  <c r="N1677" i="4"/>
  <c r="O1677" i="4" s="1"/>
  <c r="N1689" i="4"/>
  <c r="O1689" i="4" s="1"/>
  <c r="N814" i="4"/>
  <c r="O814" i="4" s="1"/>
  <c r="N860" i="4"/>
  <c r="O860" i="4" s="1"/>
  <c r="N888" i="4"/>
  <c r="O888" i="4" s="1"/>
  <c r="N910" i="4"/>
  <c r="O910" i="4" s="1"/>
  <c r="N921" i="4"/>
  <c r="O921" i="4" s="1"/>
  <c r="N968" i="4"/>
  <c r="O968" i="4" s="1"/>
  <c r="N1004" i="4"/>
  <c r="O1004" i="4" s="1"/>
  <c r="N1051" i="4"/>
  <c r="O1051" i="4" s="1"/>
  <c r="N1064" i="4"/>
  <c r="O1064" i="4" s="1"/>
  <c r="N1077" i="4"/>
  <c r="O1077" i="4" s="1"/>
  <c r="N1128" i="4"/>
  <c r="O1128" i="4" s="1"/>
  <c r="N1135" i="4"/>
  <c r="O1135" i="4" s="1"/>
  <c r="N1147" i="4"/>
  <c r="O1147" i="4" s="1"/>
  <c r="N1154" i="4"/>
  <c r="O1154" i="4" s="1"/>
  <c r="N1182" i="4"/>
  <c r="O1182" i="4" s="1"/>
  <c r="N1196" i="4"/>
  <c r="O1196" i="4" s="1"/>
  <c r="N1227" i="4"/>
  <c r="O1227" i="4" s="1"/>
  <c r="N1261" i="4"/>
  <c r="O1261" i="4" s="1"/>
  <c r="N1467" i="4"/>
  <c r="O1467" i="4" s="1"/>
  <c r="N1148" i="4"/>
  <c r="O1148" i="4" s="1"/>
  <c r="N1228" i="4"/>
  <c r="O1228" i="4" s="1"/>
  <c r="N1253" i="4"/>
  <c r="O1253" i="4" s="1"/>
  <c r="N1296" i="4"/>
  <c r="O1296" i="4" s="1"/>
  <c r="N1212" i="4"/>
  <c r="O1212" i="4" s="1"/>
  <c r="N1221" i="4"/>
  <c r="O1221" i="4" s="1"/>
  <c r="N1254" i="4"/>
  <c r="O1254" i="4" s="1"/>
  <c r="N1288" i="4"/>
  <c r="O1288" i="4" s="1"/>
  <c r="N1402" i="4"/>
  <c r="O1402" i="4" s="1"/>
  <c r="N776" i="4"/>
  <c r="O776" i="4" s="1"/>
  <c r="N895" i="4"/>
  <c r="O895" i="4" s="1"/>
  <c r="N946" i="4"/>
  <c r="O946" i="4" s="1"/>
  <c r="N958" i="4"/>
  <c r="O958" i="4" s="1"/>
  <c r="N1029" i="4"/>
  <c r="O1029" i="4" s="1"/>
  <c r="N1072" i="4"/>
  <c r="O1072" i="4" s="1"/>
  <c r="N1177" i="4"/>
  <c r="O1177" i="4" s="1"/>
  <c r="N1213" i="4"/>
  <c r="O1213" i="4" s="1"/>
  <c r="N1239" i="4"/>
  <c r="O1239" i="4" s="1"/>
  <c r="N1247" i="4"/>
  <c r="O1247" i="4" s="1"/>
  <c r="N1255" i="4"/>
  <c r="O1255" i="4" s="1"/>
  <c r="N1279" i="4"/>
  <c r="O1279" i="4" s="1"/>
  <c r="N1323" i="4"/>
  <c r="O1323" i="4" s="1"/>
  <c r="N1333" i="4"/>
  <c r="O1333" i="4" s="1"/>
  <c r="N840" i="4"/>
  <c r="O840" i="4" s="1"/>
  <c r="N862" i="4"/>
  <c r="O862" i="4" s="1"/>
  <c r="N873" i="4"/>
  <c r="O873" i="4" s="1"/>
  <c r="N901" i="4"/>
  <c r="O901" i="4" s="1"/>
  <c r="N923" i="4"/>
  <c r="O923" i="4" s="1"/>
  <c r="N994" i="4"/>
  <c r="O994" i="4" s="1"/>
  <c r="N1006" i="4"/>
  <c r="O1006" i="4" s="1"/>
  <c r="N1085" i="4"/>
  <c r="O1085" i="4" s="1"/>
  <c r="N1156" i="4"/>
  <c r="O1156" i="4" s="1"/>
  <c r="N1170" i="4"/>
  <c r="O1170" i="4" s="1"/>
  <c r="N1214" i="4"/>
  <c r="O1214" i="4" s="1"/>
  <c r="N1280" i="4"/>
  <c r="O1280" i="4" s="1"/>
  <c r="N1314" i="4"/>
  <c r="O1314" i="4" s="1"/>
  <c r="N971" i="4"/>
  <c r="O971" i="4" s="1"/>
  <c r="N1042" i="4"/>
  <c r="O1042" i="4" s="1"/>
  <c r="N1054" i="4"/>
  <c r="O1054" i="4" s="1"/>
  <c r="N1067" i="4"/>
  <c r="O1067" i="4" s="1"/>
  <c r="N1074" i="4"/>
  <c r="O1074" i="4" s="1"/>
  <c r="N1086" i="4"/>
  <c r="O1086" i="4" s="1"/>
  <c r="N1171" i="4"/>
  <c r="O1171" i="4" s="1"/>
  <c r="N1178" i="4"/>
  <c r="O1178" i="4" s="1"/>
  <c r="N1199" i="4"/>
  <c r="O1199" i="4" s="1"/>
  <c r="N1206" i="4"/>
  <c r="O1206" i="4" s="1"/>
  <c r="N1240" i="4"/>
  <c r="O1240" i="4" s="1"/>
  <c r="N1325" i="4"/>
  <c r="O1325" i="4" s="1"/>
  <c r="N1335" i="4"/>
  <c r="O1335" i="4" s="1"/>
  <c r="N1364" i="4"/>
  <c r="O1364" i="4" s="1"/>
  <c r="N1383" i="4"/>
  <c r="O1383" i="4" s="1"/>
  <c r="N1394" i="4"/>
  <c r="O1394" i="4" s="1"/>
  <c r="N978" i="4"/>
  <c r="O978" i="4" s="1"/>
  <c r="N1007" i="4"/>
  <c r="O1007" i="4" s="1"/>
  <c r="N1019" i="4"/>
  <c r="O1019" i="4" s="1"/>
  <c r="N1080" i="4"/>
  <c r="O1080" i="4" s="1"/>
  <c r="N1087" i="4"/>
  <c r="O1087" i="4" s="1"/>
  <c r="N1099" i="4"/>
  <c r="O1099" i="4" s="1"/>
  <c r="N1112" i="4"/>
  <c r="O1112" i="4" s="1"/>
  <c r="N1158" i="4"/>
  <c r="O1158" i="4" s="1"/>
  <c r="N1207" i="4"/>
  <c r="O1207" i="4" s="1"/>
  <c r="N1241" i="4"/>
  <c r="O1241" i="4" s="1"/>
  <c r="N1282" i="4"/>
  <c r="O1282" i="4" s="1"/>
  <c r="N1308" i="4"/>
  <c r="O1308" i="4" s="1"/>
  <c r="N1336" i="4"/>
  <c r="O1336" i="4" s="1"/>
  <c r="N1365" i="4"/>
  <c r="O1365" i="4" s="1"/>
  <c r="N1384" i="4"/>
  <c r="O1384" i="4" s="1"/>
  <c r="N1497" i="4"/>
  <c r="O1497" i="4" s="1"/>
  <c r="N1205" i="4"/>
  <c r="O1205" i="4" s="1"/>
  <c r="N1295" i="4"/>
  <c r="O1295" i="4" s="1"/>
  <c r="N1302" i="4"/>
  <c r="O1302" i="4" s="1"/>
  <c r="N1316" i="4"/>
  <c r="O1316" i="4" s="1"/>
  <c r="N1324" i="4"/>
  <c r="O1324" i="4" s="1"/>
  <c r="N1340" i="4"/>
  <c r="O1340" i="4" s="1"/>
  <c r="N1349" i="4"/>
  <c r="O1349" i="4" s="1"/>
  <c r="N1395" i="4"/>
  <c r="O1395" i="4" s="1"/>
  <c r="N1513" i="4"/>
  <c r="O1513" i="4" s="1"/>
  <c r="N1594" i="4"/>
  <c r="O1594" i="4" s="1"/>
  <c r="N1641" i="4"/>
  <c r="O1641" i="4" s="1"/>
  <c r="N1183" i="4"/>
  <c r="O1183" i="4" s="1"/>
  <c r="N1189" i="4"/>
  <c r="O1189" i="4" s="1"/>
  <c r="N1218" i="4"/>
  <c r="O1218" i="4" s="1"/>
  <c r="N1237" i="4"/>
  <c r="O1237" i="4" s="1"/>
  <c r="N1249" i="4"/>
  <c r="O1249" i="4" s="1"/>
  <c r="N1262" i="4"/>
  <c r="O1262" i="4" s="1"/>
  <c r="N1269" i="4"/>
  <c r="O1269" i="4" s="1"/>
  <c r="N1275" i="4"/>
  <c r="O1275" i="4" s="1"/>
  <c r="N1289" i="4"/>
  <c r="O1289" i="4" s="1"/>
  <c r="N1310" i="4"/>
  <c r="O1310" i="4" s="1"/>
  <c r="N1351" i="4"/>
  <c r="O1351" i="4" s="1"/>
  <c r="N1359" i="4"/>
  <c r="O1359" i="4" s="1"/>
  <c r="N1406" i="4"/>
  <c r="O1406" i="4" s="1"/>
  <c r="N1415" i="4"/>
  <c r="O1415" i="4" s="1"/>
  <c r="N1436" i="4"/>
  <c r="O1436" i="4" s="1"/>
  <c r="N1573" i="4"/>
  <c r="O1573" i="4" s="1"/>
  <c r="N1666" i="4"/>
  <c r="O1666" i="4" s="1"/>
  <c r="N1167" i="4"/>
  <c r="O1167" i="4" s="1"/>
  <c r="N1184" i="4"/>
  <c r="O1184" i="4" s="1"/>
  <c r="N1219" i="4"/>
  <c r="O1219" i="4" s="1"/>
  <c r="N1250" i="4"/>
  <c r="O1250" i="4" s="1"/>
  <c r="N1263" i="4"/>
  <c r="O1263" i="4" s="1"/>
  <c r="N1276" i="4"/>
  <c r="O1276" i="4" s="1"/>
  <c r="N1290" i="4"/>
  <c r="O1290" i="4" s="1"/>
  <c r="N1311" i="4"/>
  <c r="O1311" i="4" s="1"/>
  <c r="N1343" i="4"/>
  <c r="O1343" i="4" s="1"/>
  <c r="N1397" i="4"/>
  <c r="O1397" i="4" s="1"/>
  <c r="N1437" i="4"/>
  <c r="O1437" i="4" s="1"/>
  <c r="N1551" i="4"/>
  <c r="O1551" i="4" s="1"/>
  <c r="N1201" i="4"/>
  <c r="O1201" i="4" s="1"/>
  <c r="N1231" i="4"/>
  <c r="O1231" i="4" s="1"/>
  <c r="N1277" i="4"/>
  <c r="O1277" i="4" s="1"/>
  <c r="N1297" i="4"/>
  <c r="O1297" i="4" s="1"/>
  <c r="N1450" i="4"/>
  <c r="O1450" i="4" s="1"/>
  <c r="N1461" i="4"/>
  <c r="O1461" i="4" s="1"/>
  <c r="N1484" i="4"/>
  <c r="O1484" i="4" s="1"/>
  <c r="N1563" i="4"/>
  <c r="O1563" i="4" s="1"/>
  <c r="N1645" i="4"/>
  <c r="O1645" i="4" s="1"/>
  <c r="N1179" i="4"/>
  <c r="O1179" i="4" s="1"/>
  <c r="N1202" i="4"/>
  <c r="O1202" i="4" s="1"/>
  <c r="N1232" i="4"/>
  <c r="O1232" i="4" s="1"/>
  <c r="N1244" i="4"/>
  <c r="O1244" i="4" s="1"/>
  <c r="N1298" i="4"/>
  <c r="O1298" i="4" s="1"/>
  <c r="N1327" i="4"/>
  <c r="O1327" i="4" s="1"/>
  <c r="N1418" i="4"/>
  <c r="O1418" i="4" s="1"/>
  <c r="N1428" i="4"/>
  <c r="O1428" i="4" s="1"/>
  <c r="N1451" i="4"/>
  <c r="O1451" i="4" s="1"/>
  <c r="N1473" i="4"/>
  <c r="O1473" i="4" s="1"/>
  <c r="N1485" i="4"/>
  <c r="O1485" i="4" s="1"/>
  <c r="N1623" i="4"/>
  <c r="O1623" i="4" s="1"/>
  <c r="N1635" i="4"/>
  <c r="O1635" i="4" s="1"/>
  <c r="N1153" i="4"/>
  <c r="O1153" i="4" s="1"/>
  <c r="N1180" i="4"/>
  <c r="O1180" i="4" s="1"/>
  <c r="N1215" i="4"/>
  <c r="O1215" i="4" s="1"/>
  <c r="N1345" i="4"/>
  <c r="O1345" i="4" s="1"/>
  <c r="N1362" i="4"/>
  <c r="O1362" i="4" s="1"/>
  <c r="N1371" i="4"/>
  <c r="O1371" i="4" s="1"/>
  <c r="N1381" i="4"/>
  <c r="O1381" i="4" s="1"/>
  <c r="N1390" i="4"/>
  <c r="O1390" i="4" s="1"/>
  <c r="N1475" i="4"/>
  <c r="O1475" i="4" s="1"/>
  <c r="N1330" i="4"/>
  <c r="O1330" i="4" s="1"/>
  <c r="N1338" i="4"/>
  <c r="O1338" i="4" s="1"/>
  <c r="N1346" i="4"/>
  <c r="O1346" i="4" s="1"/>
  <c r="N1476" i="4"/>
  <c r="O1476" i="4" s="1"/>
  <c r="N1372" i="4"/>
  <c r="O1372" i="4" s="1"/>
  <c r="N1416" i="4"/>
  <c r="O1416" i="4" s="1"/>
  <c r="N1453" i="4"/>
  <c r="O1453" i="4" s="1"/>
  <c r="N1460" i="4"/>
  <c r="O1460" i="4" s="1"/>
  <c r="N1468" i="4"/>
  <c r="O1468" i="4" s="1"/>
  <c r="N1477" i="4"/>
  <c r="O1477" i="4" s="1"/>
  <c r="N1503" i="4"/>
  <c r="O1503" i="4" s="1"/>
  <c r="N1585" i="4"/>
  <c r="O1585" i="4" s="1"/>
  <c r="N1657" i="4"/>
  <c r="O1657" i="4" s="1"/>
  <c r="N1403" i="4"/>
  <c r="O1403" i="4" s="1"/>
  <c r="N1417" i="4"/>
  <c r="O1417" i="4" s="1"/>
  <c r="N1486" i="4"/>
  <c r="O1486" i="4" s="1"/>
  <c r="N1534" i="4"/>
  <c r="O1534" i="4" s="1"/>
  <c r="N1575" i="4"/>
  <c r="O1575" i="4" s="1"/>
  <c r="N1606" i="4"/>
  <c r="O1606" i="4" s="1"/>
  <c r="N1647" i="4"/>
  <c r="O1647" i="4" s="1"/>
  <c r="N1669" i="4"/>
  <c r="O1669" i="4" s="1"/>
  <c r="N1680" i="4"/>
  <c r="O1680" i="4" s="1"/>
  <c r="N1701" i="4"/>
  <c r="O1701" i="4" s="1"/>
  <c r="N1391" i="4"/>
  <c r="O1391" i="4" s="1"/>
  <c r="N1404" i="4"/>
  <c r="O1404" i="4" s="1"/>
  <c r="N1424" i="4"/>
  <c r="O1424" i="4" s="1"/>
  <c r="N1431" i="4"/>
  <c r="O1431" i="4" s="1"/>
  <c r="N1438" i="4"/>
  <c r="O1438" i="4" s="1"/>
  <c r="N1487" i="4"/>
  <c r="O1487" i="4" s="1"/>
  <c r="N1496" i="4"/>
  <c r="O1496" i="4" s="1"/>
  <c r="N1525" i="4"/>
  <c r="O1525" i="4" s="1"/>
  <c r="N1597" i="4"/>
  <c r="O1597" i="4" s="1"/>
  <c r="N1659" i="4"/>
  <c r="O1659" i="4" s="1"/>
  <c r="N1379" i="4"/>
  <c r="O1379" i="4" s="1"/>
  <c r="N1392" i="4"/>
  <c r="O1392" i="4" s="1"/>
  <c r="N1405" i="4"/>
  <c r="O1405" i="4" s="1"/>
  <c r="N1432" i="4"/>
  <c r="O1432" i="4" s="1"/>
  <c r="N1439" i="4"/>
  <c r="O1439" i="4" s="1"/>
  <c r="N1515" i="4"/>
  <c r="O1515" i="4" s="1"/>
  <c r="N1546" i="4"/>
  <c r="O1546" i="4" s="1"/>
  <c r="N1587" i="4"/>
  <c r="O1587" i="4" s="1"/>
  <c r="N1618" i="4"/>
  <c r="O1618" i="4" s="1"/>
  <c r="N1660" i="4"/>
  <c r="O1660" i="4" s="1"/>
  <c r="N1681" i="4"/>
  <c r="O1681" i="4" s="1"/>
  <c r="N1380" i="4"/>
  <c r="O1380" i="4" s="1"/>
  <c r="N1412" i="4"/>
  <c r="O1412" i="4" s="1"/>
  <c r="N1440" i="4"/>
  <c r="O1440" i="4" s="1"/>
  <c r="N1455" i="4"/>
  <c r="O1455" i="4" s="1"/>
  <c r="N1462" i="4"/>
  <c r="O1462" i="4" s="1"/>
  <c r="N1479" i="4"/>
  <c r="O1479" i="4" s="1"/>
  <c r="N1489" i="4"/>
  <c r="O1489" i="4" s="1"/>
  <c r="N1537" i="4"/>
  <c r="O1537" i="4" s="1"/>
  <c r="N1609" i="4"/>
  <c r="O1609" i="4" s="1"/>
  <c r="N1399" i="4"/>
  <c r="O1399" i="4" s="1"/>
  <c r="N1419" i="4"/>
  <c r="O1419" i="4" s="1"/>
  <c r="N1441" i="4"/>
  <c r="O1441" i="4" s="1"/>
  <c r="N1448" i="4"/>
  <c r="O1448" i="4" s="1"/>
  <c r="N1456" i="4"/>
  <c r="O1456" i="4" s="1"/>
  <c r="N1463" i="4"/>
  <c r="O1463" i="4" s="1"/>
  <c r="N1498" i="4"/>
  <c r="O1498" i="4" s="1"/>
  <c r="N1508" i="4"/>
  <c r="O1508" i="4" s="1"/>
  <c r="N1527" i="4"/>
  <c r="O1527" i="4" s="1"/>
  <c r="N1558" i="4"/>
  <c r="O1558" i="4" s="1"/>
  <c r="N1599" i="4"/>
  <c r="O1599" i="4" s="1"/>
  <c r="N1630" i="4"/>
  <c r="O1630" i="4" s="1"/>
  <c r="N1705" i="4"/>
  <c r="O1705" i="4" s="1"/>
  <c r="N1387" i="4"/>
  <c r="O1387" i="4" s="1"/>
  <c r="N1400" i="4"/>
  <c r="O1400" i="4" s="1"/>
  <c r="N1420" i="4"/>
  <c r="O1420" i="4" s="1"/>
  <c r="N1464" i="4"/>
  <c r="O1464" i="4" s="1"/>
  <c r="N1472" i="4"/>
  <c r="O1472" i="4" s="1"/>
  <c r="N1499" i="4"/>
  <c r="O1499" i="4" s="1"/>
  <c r="N1549" i="4"/>
  <c r="O1549" i="4" s="1"/>
  <c r="N1621" i="4"/>
  <c r="O1621" i="4" s="1"/>
  <c r="N1375" i="4"/>
  <c r="O1375" i="4" s="1"/>
  <c r="N1388" i="4"/>
  <c r="O1388" i="4" s="1"/>
  <c r="N1407" i="4"/>
  <c r="O1407" i="4" s="1"/>
  <c r="N1426" i="4"/>
  <c r="O1426" i="4" s="1"/>
  <c r="N1465" i="4"/>
  <c r="O1465" i="4" s="1"/>
  <c r="N1539" i="4"/>
  <c r="O1539" i="4" s="1"/>
  <c r="N1570" i="4"/>
  <c r="O1570" i="4" s="1"/>
  <c r="N1611" i="4"/>
  <c r="O1611" i="4" s="1"/>
  <c r="N1642" i="4"/>
  <c r="O1642" i="4" s="1"/>
  <c r="N1376" i="4"/>
  <c r="O1376" i="4" s="1"/>
  <c r="N1408" i="4"/>
  <c r="O1408" i="4" s="1"/>
  <c r="N1427" i="4"/>
  <c r="O1427" i="4" s="1"/>
  <c r="N1491" i="4"/>
  <c r="O1491" i="4" s="1"/>
  <c r="N1501" i="4"/>
  <c r="O1501" i="4" s="1"/>
  <c r="N1510" i="4"/>
  <c r="O1510" i="4" s="1"/>
  <c r="N1520" i="4"/>
  <c r="O1520" i="4" s="1"/>
  <c r="N1561" i="4"/>
  <c r="O1561" i="4" s="1"/>
  <c r="N1633" i="4"/>
  <c r="O1633" i="4" s="1"/>
  <c r="N1665" i="4"/>
  <c r="O1665" i="4" s="1"/>
  <c r="N1686" i="4"/>
  <c r="O1686" i="4" s="1"/>
  <c r="N1697" i="4"/>
  <c r="O1697" i="4" s="1"/>
  <c r="N1480" i="4"/>
  <c r="O1480" i="4" s="1"/>
  <c r="N1492" i="4"/>
  <c r="O1492" i="4" s="1"/>
  <c r="N1504" i="4"/>
  <c r="O1504" i="4" s="1"/>
  <c r="N1516" i="4"/>
  <c r="O1516" i="4" s="1"/>
  <c r="N1528" i="4"/>
  <c r="O1528" i="4" s="1"/>
  <c r="N1540" i="4"/>
  <c r="O1540" i="4" s="1"/>
  <c r="N1552" i="4"/>
  <c r="O1552" i="4" s="1"/>
  <c r="N1564" i="4"/>
  <c r="O1564" i="4" s="1"/>
  <c r="N1576" i="4"/>
  <c r="O1576" i="4" s="1"/>
  <c r="N1588" i="4"/>
  <c r="O1588" i="4" s="1"/>
  <c r="N1600" i="4"/>
  <c r="O1600" i="4" s="1"/>
  <c r="N1612" i="4"/>
  <c r="O1612" i="4" s="1"/>
  <c r="N1624" i="4"/>
  <c r="O1624" i="4" s="1"/>
  <c r="N1636" i="4"/>
  <c r="O1636" i="4" s="1"/>
  <c r="N1648" i="4"/>
  <c r="O1648" i="4" s="1"/>
  <c r="N1667" i="4"/>
  <c r="O1667" i="4" s="1"/>
  <c r="N1688" i="4"/>
  <c r="O1688" i="4" s="1"/>
  <c r="N1694" i="4"/>
  <c r="O1694" i="4" s="1"/>
  <c r="N1668" i="4"/>
  <c r="O1668" i="4" s="1"/>
  <c r="N1674" i="4"/>
  <c r="O1674" i="4" s="1"/>
  <c r="N1695" i="4"/>
  <c r="O1695" i="4" s="1"/>
  <c r="N1675" i="4"/>
  <c r="O1675" i="4" s="1"/>
  <c r="N1696" i="4"/>
  <c r="O1696" i="4" s="1"/>
  <c r="N1702" i="4"/>
  <c r="O1702" i="4" s="1"/>
  <c r="N1511" i="4"/>
  <c r="O1511" i="4" s="1"/>
  <c r="N1523" i="4"/>
  <c r="O1523" i="4" s="1"/>
  <c r="N1535" i="4"/>
  <c r="O1535" i="4" s="1"/>
  <c r="N1547" i="4"/>
  <c r="O1547" i="4" s="1"/>
  <c r="N1559" i="4"/>
  <c r="O1559" i="4" s="1"/>
  <c r="N1571" i="4"/>
  <c r="O1571" i="4" s="1"/>
  <c r="N1583" i="4"/>
  <c r="O1583" i="4" s="1"/>
  <c r="N1595" i="4"/>
  <c r="O1595" i="4" s="1"/>
  <c r="N1607" i="4"/>
  <c r="O1607" i="4" s="1"/>
  <c r="N1619" i="4"/>
  <c r="O1619" i="4" s="1"/>
  <c r="N1631" i="4"/>
  <c r="O1631" i="4" s="1"/>
  <c r="N1643" i="4"/>
  <c r="O1643" i="4" s="1"/>
  <c r="N1655" i="4"/>
  <c r="O1655" i="4" s="1"/>
  <c r="N1676" i="4"/>
  <c r="O1676" i="4" s="1"/>
  <c r="N1682" i="4"/>
  <c r="O1682" i="4" s="1"/>
  <c r="N1703" i="4"/>
  <c r="O1703" i="4" s="1"/>
  <c r="N1488" i="4"/>
  <c r="O1488" i="4" s="1"/>
  <c r="N1500" i="4"/>
  <c r="O1500" i="4" s="1"/>
  <c r="N1512" i="4"/>
  <c r="O1512" i="4" s="1"/>
  <c r="N1524" i="4"/>
  <c r="O1524" i="4" s="1"/>
  <c r="N1536" i="4"/>
  <c r="O1536" i="4" s="1"/>
  <c r="N1548" i="4"/>
  <c r="O1548" i="4" s="1"/>
  <c r="N1560" i="4"/>
  <c r="O1560" i="4" s="1"/>
  <c r="N1572" i="4"/>
  <c r="O1572" i="4" s="1"/>
  <c r="N1584" i="4"/>
  <c r="O1584" i="4" s="1"/>
  <c r="N1596" i="4"/>
  <c r="O1596" i="4" s="1"/>
  <c r="N1608" i="4"/>
  <c r="O1608" i="4" s="1"/>
  <c r="N1620" i="4"/>
  <c r="O1620" i="4" s="1"/>
  <c r="N1632" i="4"/>
  <c r="O1632" i="4" s="1"/>
  <c r="N1644" i="4"/>
  <c r="O1644" i="4" s="1"/>
  <c r="N1656" i="4"/>
  <c r="O1656" i="4" s="1"/>
  <c r="N1662" i="4"/>
  <c r="O1662" i="4" s="1"/>
  <c r="N1683" i="4"/>
  <c r="O1683" i="4" s="1"/>
  <c r="N1704" i="4"/>
  <c r="O1704" i="4" s="1"/>
  <c r="N1663" i="4"/>
  <c r="O1663" i="4" s="1"/>
  <c r="N1684" i="4"/>
  <c r="O1684" i="4" s="1"/>
  <c r="N1690" i="4"/>
  <c r="O1690" i="4" s="1"/>
  <c r="N1664" i="4"/>
  <c r="O1664" i="4" s="1"/>
  <c r="N1670" i="4"/>
  <c r="O1670" i="4" s="1"/>
  <c r="N1691" i="4"/>
  <c r="O1691" i="4" s="1"/>
  <c r="N1411" i="4"/>
  <c r="O1411" i="4" s="1"/>
  <c r="N1423" i="4"/>
  <c r="O1423" i="4" s="1"/>
  <c r="N1435" i="4"/>
  <c r="O1435" i="4" s="1"/>
  <c r="N1447" i="4"/>
  <c r="O1447" i="4" s="1"/>
  <c r="N1459" i="4"/>
  <c r="O1459" i="4" s="1"/>
  <c r="N1471" i="4"/>
  <c r="O1471" i="4" s="1"/>
  <c r="N1483" i="4"/>
  <c r="O1483" i="4" s="1"/>
  <c r="N1495" i="4"/>
  <c r="O1495" i="4" s="1"/>
  <c r="N1507" i="4"/>
  <c r="O1507" i="4" s="1"/>
  <c r="N1519" i="4"/>
  <c r="O1519" i="4" s="1"/>
  <c r="N1531" i="4"/>
  <c r="O1531" i="4" s="1"/>
  <c r="N1543" i="4"/>
  <c r="O1543" i="4" s="1"/>
  <c r="N1555" i="4"/>
  <c r="O1555" i="4" s="1"/>
  <c r="N1567" i="4"/>
  <c r="O1567" i="4" s="1"/>
  <c r="N1579" i="4"/>
  <c r="O1579" i="4" s="1"/>
  <c r="N1591" i="4"/>
  <c r="O1591" i="4" s="1"/>
  <c r="N1603" i="4"/>
  <c r="O1603" i="4" s="1"/>
  <c r="N1615" i="4"/>
  <c r="O1615" i="4" s="1"/>
  <c r="N1627" i="4"/>
  <c r="O1627" i="4" s="1"/>
  <c r="N1639" i="4"/>
  <c r="O1639" i="4" s="1"/>
  <c r="N1651" i="4"/>
  <c r="O1651" i="4" s="1"/>
  <c r="N1671" i="4"/>
  <c r="O1671" i="4" s="1"/>
  <c r="N1692" i="4"/>
  <c r="O1692" i="4" s="1"/>
  <c r="N1698" i="4"/>
  <c r="O1698" i="4" s="1"/>
  <c r="N1532" i="4"/>
  <c r="O1532" i="4" s="1"/>
  <c r="N1544" i="4"/>
  <c r="O1544" i="4" s="1"/>
  <c r="N1556" i="4"/>
  <c r="O1556" i="4" s="1"/>
  <c r="N1568" i="4"/>
  <c r="O1568" i="4" s="1"/>
  <c r="N1580" i="4"/>
  <c r="O1580" i="4" s="1"/>
  <c r="N1592" i="4"/>
  <c r="O1592" i="4" s="1"/>
  <c r="N1604" i="4"/>
  <c r="O1604" i="4" s="1"/>
  <c r="N1616" i="4"/>
  <c r="O1616" i="4" s="1"/>
  <c r="N1628" i="4"/>
  <c r="O1628" i="4" s="1"/>
  <c r="N1640" i="4"/>
  <c r="O1640" i="4" s="1"/>
  <c r="N1652" i="4"/>
  <c r="O1652" i="4" s="1"/>
  <c r="N1672" i="4"/>
  <c r="O1672" i="4" s="1"/>
  <c r="N1678" i="4"/>
  <c r="O1678" i="4" s="1"/>
  <c r="N1699" i="4"/>
  <c r="O1699" i="4" s="1"/>
  <c r="N1706" i="4"/>
  <c r="O1706" i="4" s="1"/>
  <c r="N1658" i="4"/>
  <c r="O1658" i="4" s="1"/>
  <c r="N1679" i="4"/>
  <c r="O1679" i="4" s="1"/>
  <c r="N1700" i="4"/>
  <c r="O1700" i="4" s="1"/>
  <c r="N1707" i="4"/>
  <c r="O1707" i="4" s="1"/>
  <c r="N1708" i="4"/>
  <c r="O1708" i="4" s="1"/>
  <c r="B9" i="2" l="1"/>
</calcChain>
</file>

<file path=xl/sharedStrings.xml><?xml version="1.0" encoding="utf-8"?>
<sst xmlns="http://schemas.openxmlformats.org/spreadsheetml/2006/main" count="93372" uniqueCount="11026">
  <si>
    <t>Ville :</t>
  </si>
  <si>
    <t>(Tous)</t>
  </si>
  <si>
    <t>Ces filtres pilotent aussi la page "Marketing &amp; Clients".</t>
  </si>
  <si>
    <t>Catégorie</t>
  </si>
  <si>
    <t>CA</t>
  </si>
  <si>
    <t>Marge brute</t>
  </si>
  <si>
    <t>Taux de retour</t>
  </si>
  <si>
    <t>Ville</t>
  </si>
  <si>
    <t>Profit</t>
  </si>
  <si>
    <t>Taux d'annulation</t>
  </si>
  <si>
    <t>Catégorie :</t>
  </si>
  <si>
    <t>Électronique</t>
  </si>
  <si>
    <t>Kinshasa</t>
  </si>
  <si>
    <t>Canal marketing :</t>
  </si>
  <si>
    <t>Maison</t>
  </si>
  <si>
    <t>Abidjan</t>
  </si>
  <si>
    <t>Mode</t>
  </si>
  <si>
    <t>Douala</t>
  </si>
  <si>
    <t>Beauté</t>
  </si>
  <si>
    <t>Dakar</t>
  </si>
  <si>
    <t>Lomé</t>
  </si>
  <si>
    <t>Chiffre d'affaires total</t>
  </si>
  <si>
    <t>Profit net estimé</t>
  </si>
  <si>
    <t>Panier moyen</t>
  </si>
  <si>
    <t>Cotonou</t>
  </si>
  <si>
    <t>Mois</t>
  </si>
  <si>
    <t>Libreville</t>
  </si>
  <si>
    <t>Juillet</t>
  </si>
  <si>
    <t>Brazzaville</t>
  </si>
  <si>
    <t>Août</t>
  </si>
  <si>
    <t>Nb commandes</t>
  </si>
  <si>
    <t>Septembre</t>
  </si>
  <si>
    <t>Octobre</t>
  </si>
  <si>
    <t>Novembre</t>
  </si>
  <si>
    <t>Décembre</t>
  </si>
  <si>
    <t>ROI, rétention, segmentation RFM et concentration de la valeur client</t>
  </si>
  <si>
    <t>Le ROI par canal respecte les filtres Ville/Catégorie/Canal de la page "Dashboard". La rétention, la segmentation et le Pareto sont calculés au niveau client, sur l'ensemble de la base (non filtrables par ville/catégorie).</t>
  </si>
  <si>
    <t>Canal</t>
  </si>
  <si>
    <t>ROI</t>
  </si>
  <si>
    <t>Segment</t>
  </si>
  <si>
    <t>Nb clients</t>
  </si>
  <si>
    <t>Instagram Ads</t>
  </si>
  <si>
    <t>Occasionnels</t>
  </si>
  <si>
    <t>Google Ads</t>
  </si>
  <si>
    <t>À réactiver</t>
  </si>
  <si>
    <t>Email</t>
  </si>
  <si>
    <t>Fidèles</t>
  </si>
  <si>
    <t>Top 10 clients</t>
  </si>
  <si>
    <t>Influenceur</t>
  </si>
  <si>
    <t>VIP</t>
  </si>
  <si>
    <t>Rang</t>
  </si>
  <si>
    <t>Client</t>
  </si>
  <si>
    <t>clients nécessaires pour 80% du CA (loi de Pareto)</t>
  </si>
  <si>
    <t>Taux de rétention</t>
  </si>
  <si>
    <t>% clients</t>
  </si>
  <si>
    <t>% CA cumulé</t>
  </si>
  <si>
    <t>id_commande</t>
  </si>
  <si>
    <t>date_commande</t>
  </si>
  <si>
    <t>id_client</t>
  </si>
  <si>
    <t>ville</t>
  </si>
  <si>
    <t>categorie</t>
  </si>
  <si>
    <t>nom_produit</t>
  </si>
  <si>
    <t>prix_unitaire</t>
  </si>
  <si>
    <t>quantite</t>
  </si>
  <si>
    <t>remise</t>
  </si>
  <si>
    <t>cout_livraison</t>
  </si>
  <si>
    <t>methode_paiement</t>
  </si>
  <si>
    <t>canal_marketing</t>
  </si>
  <si>
    <t>cout_marketing</t>
  </si>
  <si>
    <t>statut_commande</t>
  </si>
  <si>
    <t>remise_negative</t>
  </si>
  <si>
    <t>Marge_Brute</t>
  </si>
  <si>
    <t>profit_net</t>
  </si>
  <si>
    <t>mois</t>
  </si>
  <si>
    <t>indicateur_retour</t>
  </si>
  <si>
    <t>indicateur_annulation</t>
  </si>
  <si>
    <t>nombre_commandes_par_client</t>
  </si>
  <si>
    <t>valeur_vie_client</t>
  </si>
  <si>
    <t>CMD100000</t>
  </si>
  <si>
    <t>2025-12-11</t>
  </si>
  <si>
    <t>C0379</t>
  </si>
  <si>
    <t>Produit_Mode_9</t>
  </si>
  <si>
    <t>Mobile Money</t>
  </si>
  <si>
    <t>Livrée</t>
  </si>
  <si>
    <t>December</t>
  </si>
  <si>
    <t>CMD100001</t>
  </si>
  <si>
    <t>2025-07-27</t>
  </si>
  <si>
    <t>C1827</t>
  </si>
  <si>
    <t>Beaute</t>
  </si>
  <si>
    <t>Produit_Beauté_3</t>
  </si>
  <si>
    <t>Paiement à la livraison</t>
  </si>
  <si>
    <t>July</t>
  </si>
  <si>
    <t>CMD100004</t>
  </si>
  <si>
    <t>2025-11-28</t>
  </si>
  <si>
    <t>C0003</t>
  </si>
  <si>
    <t>Electronique</t>
  </si>
  <si>
    <t>Produit_Électronique_45</t>
  </si>
  <si>
    <t>November</t>
  </si>
  <si>
    <t>CMD100005</t>
  </si>
  <si>
    <t>2025-10-17</t>
  </si>
  <si>
    <t>C0079</t>
  </si>
  <si>
    <t>Produit_Maison_7</t>
  </si>
  <si>
    <t>Virement</t>
  </si>
  <si>
    <t>October</t>
  </si>
  <si>
    <t>CMD100006</t>
  </si>
  <si>
    <t>2025-07-24</t>
  </si>
  <si>
    <t>C0183</t>
  </si>
  <si>
    <t>Produit_Mode_3</t>
  </si>
  <si>
    <t>CMD100007</t>
  </si>
  <si>
    <t>2025-10-26</t>
  </si>
  <si>
    <t>C0193</t>
  </si>
  <si>
    <t>Produit_Beauté_41</t>
  </si>
  <si>
    <t>CMD100008</t>
  </si>
  <si>
    <t>2025-12-06</t>
  </si>
  <si>
    <t>C0740</t>
  </si>
  <si>
    <t>Carte</t>
  </si>
  <si>
    <t>CMD100009</t>
  </si>
  <si>
    <t>2025-12-17</t>
  </si>
  <si>
    <t>C0148</t>
  </si>
  <si>
    <t>Produit_Électronique_7</t>
  </si>
  <si>
    <t>CMD100010</t>
  </si>
  <si>
    <t>2025-10-06</t>
  </si>
  <si>
    <t>C0325</t>
  </si>
  <si>
    <t>Produit_Électronique_24</t>
  </si>
  <si>
    <t>CMD100011</t>
  </si>
  <si>
    <t>2025-09-29</t>
  </si>
  <si>
    <t>C0136</t>
  </si>
  <si>
    <t>Produit_Électronique_39</t>
  </si>
  <si>
    <t>September</t>
  </si>
  <si>
    <t>CMD100012</t>
  </si>
  <si>
    <t>2025-12-10</t>
  </si>
  <si>
    <t>C0373</t>
  </si>
  <si>
    <t>Produit_Mode_25</t>
  </si>
  <si>
    <t>CMD100013</t>
  </si>
  <si>
    <t>2025-09-08</t>
  </si>
  <si>
    <t>C1310</t>
  </si>
  <si>
    <t>Produit_Mode_44</t>
  </si>
  <si>
    <t>CMD100014</t>
  </si>
  <si>
    <t>2025-09-22</t>
  </si>
  <si>
    <t>C1589</t>
  </si>
  <si>
    <t>Produit_Électronique_21</t>
  </si>
  <si>
    <t>Retournée</t>
  </si>
  <si>
    <t>CMD100015</t>
  </si>
  <si>
    <t>2025-10-11</t>
  </si>
  <si>
    <t>C0108</t>
  </si>
  <si>
    <t>Produit_Mode_14</t>
  </si>
  <si>
    <t>CMD100016</t>
  </si>
  <si>
    <t>2025-12-15</t>
  </si>
  <si>
    <t>C0329</t>
  </si>
  <si>
    <t>CMD100017</t>
  </si>
  <si>
    <t>2025-09-02</t>
  </si>
  <si>
    <t>C1103</t>
  </si>
  <si>
    <t>Produit_Maison_38</t>
  </si>
  <si>
    <t>CMD100018</t>
  </si>
  <si>
    <t>C0070</t>
  </si>
  <si>
    <t>Produit_Mode_49</t>
  </si>
  <si>
    <t>CMD100019</t>
  </si>
  <si>
    <t>2025-07-13</t>
  </si>
  <si>
    <t>C0313</t>
  </si>
  <si>
    <t>Produit_Maison_39</t>
  </si>
  <si>
    <t>CMD100020</t>
  </si>
  <si>
    <t>2025-07-17</t>
  </si>
  <si>
    <t>C0305</t>
  </si>
  <si>
    <t>Produit_Maison_36</t>
  </si>
  <si>
    <t>CMD100021</t>
  </si>
  <si>
    <t>2025-07-03</t>
  </si>
  <si>
    <t>C0234</t>
  </si>
  <si>
    <t>Produit_Maison_50</t>
  </si>
  <si>
    <t>CMD100022</t>
  </si>
  <si>
    <t>2025-12-12</t>
  </si>
  <si>
    <t>C0150</t>
  </si>
  <si>
    <t>Produit_Beauté_1</t>
  </si>
  <si>
    <t>CMD100023</t>
  </si>
  <si>
    <t>2025-09-06</t>
  </si>
  <si>
    <t>C1560</t>
  </si>
  <si>
    <t>Produit_Électronique_41</t>
  </si>
  <si>
    <t>CMD100024</t>
  </si>
  <si>
    <t>2025-09-15</t>
  </si>
  <si>
    <t>C1039</t>
  </si>
  <si>
    <t>CMD100025</t>
  </si>
  <si>
    <t>2025-08-11</t>
  </si>
  <si>
    <t>C0398</t>
  </si>
  <si>
    <t>Produit_Beauté_39</t>
  </si>
  <si>
    <t>August</t>
  </si>
  <si>
    <t>CMD100026</t>
  </si>
  <si>
    <t>2025-09-21</t>
  </si>
  <si>
    <t>C0057</t>
  </si>
  <si>
    <t>Produit_Maison_16</t>
  </si>
  <si>
    <t>CMD100027</t>
  </si>
  <si>
    <t>2025-07-15</t>
  </si>
  <si>
    <t>C0290</t>
  </si>
  <si>
    <t>Produit_Beauté_47</t>
  </si>
  <si>
    <t>CMD100028</t>
  </si>
  <si>
    <t>2025-11-02</t>
  </si>
  <si>
    <t>C1557</t>
  </si>
  <si>
    <t>Produit_Beauté_9</t>
  </si>
  <si>
    <t>CMD100029</t>
  </si>
  <si>
    <t>2025-12-16</t>
  </si>
  <si>
    <t>C0281</t>
  </si>
  <si>
    <t>Produit_Beauté_14</t>
  </si>
  <si>
    <t>CMD100030</t>
  </si>
  <si>
    <t>2025-11-16</t>
  </si>
  <si>
    <t>C1412</t>
  </si>
  <si>
    <t>Produit_Maison_29</t>
  </si>
  <si>
    <t>CMD100031</t>
  </si>
  <si>
    <t>2025-11-10</t>
  </si>
  <si>
    <t>C0126</t>
  </si>
  <si>
    <t>CMD100032</t>
  </si>
  <si>
    <t>2025-08-26</t>
  </si>
  <si>
    <t>C0362</t>
  </si>
  <si>
    <t>Produit_Maison_5</t>
  </si>
  <si>
    <t>CMD100033</t>
  </si>
  <si>
    <t>2025-07-09</t>
  </si>
  <si>
    <t>C0145</t>
  </si>
  <si>
    <t>Produit_Mode_43</t>
  </si>
  <si>
    <t>CMD100034</t>
  </si>
  <si>
    <t>C0067</t>
  </si>
  <si>
    <t>Produit_Électronique_16</t>
  </si>
  <si>
    <t>CMD100036</t>
  </si>
  <si>
    <t>Produit_Beauté_4</t>
  </si>
  <si>
    <t>CMD100037</t>
  </si>
  <si>
    <t>2025-10-12</t>
  </si>
  <si>
    <t>C1639</t>
  </si>
  <si>
    <t>Produit_Mode_13</t>
  </si>
  <si>
    <t>CMD100038</t>
  </si>
  <si>
    <t>2025-08-18</t>
  </si>
  <si>
    <t>C0071</t>
  </si>
  <si>
    <t>Produit_Beauté_5</t>
  </si>
  <si>
    <t>CMD100039</t>
  </si>
  <si>
    <t>2025-10-22</t>
  </si>
  <si>
    <t>C1753</t>
  </si>
  <si>
    <t>Produit_Mode_42</t>
  </si>
  <si>
    <t>CMD100040</t>
  </si>
  <si>
    <t>C1984</t>
  </si>
  <si>
    <t>Produit_Maison_11</t>
  </si>
  <si>
    <t>CMD100041</t>
  </si>
  <si>
    <t>2025-10-13</t>
  </si>
  <si>
    <t>C0109</t>
  </si>
  <si>
    <t>Produit_Beauté_11</t>
  </si>
  <si>
    <t>CMD100042</t>
  </si>
  <si>
    <t>C0199</t>
  </si>
  <si>
    <t>Produit_Mode_19</t>
  </si>
  <si>
    <t>CMD100043</t>
  </si>
  <si>
    <t>C1496</t>
  </si>
  <si>
    <t>Produit_Mode_10</t>
  </si>
  <si>
    <t>CMD100044</t>
  </si>
  <si>
    <t>C0029</t>
  </si>
  <si>
    <t>Produit_Maison_48</t>
  </si>
  <si>
    <t>CMD100048</t>
  </si>
  <si>
    <t>2025-07-21</t>
  </si>
  <si>
    <t>C0298</t>
  </si>
  <si>
    <t>Produit_Beauté_17</t>
  </si>
  <si>
    <t>CMD100049</t>
  </si>
  <si>
    <t>2025-08-22</t>
  </si>
  <si>
    <t>C0643</t>
  </si>
  <si>
    <t>Produit_Maison_30</t>
  </si>
  <si>
    <t>CMD100052</t>
  </si>
  <si>
    <t>2025-09-28</t>
  </si>
  <si>
    <t>C1800</t>
  </si>
  <si>
    <t>Produit_Mode_11</t>
  </si>
  <si>
    <t>CMD100053</t>
  </si>
  <si>
    <t>2025-10-21</t>
  </si>
  <si>
    <t>C1440</t>
  </si>
  <si>
    <t>CMD100054</t>
  </si>
  <si>
    <t>2025-11-19</t>
  </si>
  <si>
    <t>C0339</t>
  </si>
  <si>
    <t>Produit_Électronique_17</t>
  </si>
  <si>
    <t>CMD100055</t>
  </si>
  <si>
    <t>2025-07-30</t>
  </si>
  <si>
    <t>C1520</t>
  </si>
  <si>
    <t>Produit_Électronique_19</t>
  </si>
  <si>
    <t>CMD100056</t>
  </si>
  <si>
    <t>2025-12-02</t>
  </si>
  <si>
    <t>C0175</t>
  </si>
  <si>
    <t>Produit_Électronique_33</t>
  </si>
  <si>
    <t>CMD100057</t>
  </si>
  <si>
    <t>2025-11-03</t>
  </si>
  <si>
    <t>C0026</t>
  </si>
  <si>
    <t>Produit_Mode_18</t>
  </si>
  <si>
    <t>Annulée</t>
  </si>
  <si>
    <t>CMD100059</t>
  </si>
  <si>
    <t>C0218</t>
  </si>
  <si>
    <t>Produit_Mode_35</t>
  </si>
  <si>
    <t>CMD100060</t>
  </si>
  <si>
    <t>2025-07-10</t>
  </si>
  <si>
    <t>C1192</t>
  </si>
  <si>
    <t>Produit_Électronique_9</t>
  </si>
  <si>
    <t>CMD100062</t>
  </si>
  <si>
    <t>C0724</t>
  </si>
  <si>
    <t>Produit_Électronique_40</t>
  </si>
  <si>
    <t>CMD100063</t>
  </si>
  <si>
    <t>2025-08-09</t>
  </si>
  <si>
    <t>C0484</t>
  </si>
  <si>
    <t>Produit_Mode_27</t>
  </si>
  <si>
    <t>CMD100064</t>
  </si>
  <si>
    <t>2025-07-07</t>
  </si>
  <si>
    <t>C0170</t>
  </si>
  <si>
    <t>CMD100065</t>
  </si>
  <si>
    <t>2025-08-10</t>
  </si>
  <si>
    <t>C0221</t>
  </si>
  <si>
    <t>Produit_Mode_15</t>
  </si>
  <si>
    <t>CMD100066</t>
  </si>
  <si>
    <t>2025-08-21</t>
  </si>
  <si>
    <t>C0942</t>
  </si>
  <si>
    <t>Produit_Électronique_15</t>
  </si>
  <si>
    <t>CMD100067</t>
  </si>
  <si>
    <t>C0816</t>
  </si>
  <si>
    <t>Produit_Mode_50</t>
  </si>
  <si>
    <t>CMD100068</t>
  </si>
  <si>
    <t>2025-09-10</t>
  </si>
  <si>
    <t>C0260</t>
  </si>
  <si>
    <t>Produit_Mode_2</t>
  </si>
  <si>
    <t>CMD100069</t>
  </si>
  <si>
    <t>C0534</t>
  </si>
  <si>
    <t>Produit_Électronique_3</t>
  </si>
  <si>
    <t>CMD100070</t>
  </si>
  <si>
    <t>2025-07-28</t>
  </si>
  <si>
    <t>C0176</t>
  </si>
  <si>
    <t>Produit_Électronique_28</t>
  </si>
  <si>
    <t>CMD100071</t>
  </si>
  <si>
    <t>2025-12-03</t>
  </si>
  <si>
    <t>C0236</t>
  </si>
  <si>
    <t>CMD100072</t>
  </si>
  <si>
    <t>2025-07-12</t>
  </si>
  <si>
    <t>Produit_Maison_24</t>
  </si>
  <si>
    <t>CMD100073</t>
  </si>
  <si>
    <t>2025-10-19</t>
  </si>
  <si>
    <t>C0340</t>
  </si>
  <si>
    <t>Produit_Électronique_43</t>
  </si>
  <si>
    <t>CMD100074</t>
  </si>
  <si>
    <t>2025-08-01</t>
  </si>
  <si>
    <t>C0615</t>
  </si>
  <si>
    <t>Produit_Maison_21</t>
  </si>
  <si>
    <t>CMD100075</t>
  </si>
  <si>
    <t>C1135</t>
  </si>
  <si>
    <t>CMD100076</t>
  </si>
  <si>
    <t>C1848</t>
  </si>
  <si>
    <t>Produit_Mode_26</t>
  </si>
  <si>
    <t>CMD100077</t>
  </si>
  <si>
    <t>2025-11-18</t>
  </si>
  <si>
    <t>C0622</t>
  </si>
  <si>
    <t>Produit_Beauté_38</t>
  </si>
  <si>
    <t>CMD100078</t>
  </si>
  <si>
    <t>C0952</t>
  </si>
  <si>
    <t>Produit_Mode_33</t>
  </si>
  <si>
    <t>CMD100080</t>
  </si>
  <si>
    <t>2025-11-09</t>
  </si>
  <si>
    <t>C1268</t>
  </si>
  <si>
    <t>CMD100081</t>
  </si>
  <si>
    <t>2025-09-18</t>
  </si>
  <si>
    <t>C0101</t>
  </si>
  <si>
    <t>Produit_Mode_40</t>
  </si>
  <si>
    <t>CMD100082</t>
  </si>
  <si>
    <t>2025-07-19</t>
  </si>
  <si>
    <t>C0322</t>
  </si>
  <si>
    <t>Produit_Maison_32</t>
  </si>
  <si>
    <t>CMD100083</t>
  </si>
  <si>
    <t>C0335</t>
  </si>
  <si>
    <t>CMD100084</t>
  </si>
  <si>
    <t>C0356</t>
  </si>
  <si>
    <t>Produit_Mode_36</t>
  </si>
  <si>
    <t>CMD100085</t>
  </si>
  <si>
    <t>C0248</t>
  </si>
  <si>
    <t>CMD100086</t>
  </si>
  <si>
    <t>2025-11-13</t>
  </si>
  <si>
    <t>C1219</t>
  </si>
  <si>
    <t>Produit_Maison_40</t>
  </si>
  <si>
    <t>CMD100087</t>
  </si>
  <si>
    <t>2025-11-07</t>
  </si>
  <si>
    <t>C0280</t>
  </si>
  <si>
    <t>Produit_Électronique_48</t>
  </si>
  <si>
    <t>CMD100089</t>
  </si>
  <si>
    <t>2025-08-31</t>
  </si>
  <si>
    <t>C0039</t>
  </si>
  <si>
    <t>CMD100090</t>
  </si>
  <si>
    <t>2025-09-24</t>
  </si>
  <si>
    <t>C0276</t>
  </si>
  <si>
    <t>Produit_Maison_15</t>
  </si>
  <si>
    <t>CMD100091</t>
  </si>
  <si>
    <t>2025-10-07</t>
  </si>
  <si>
    <t>C1446</t>
  </si>
  <si>
    <t>Produit_Beauté_27</t>
  </si>
  <si>
    <t>CMD100092</t>
  </si>
  <si>
    <t>2025-09-23</t>
  </si>
  <si>
    <t>C0212</t>
  </si>
  <si>
    <t>CMD100093</t>
  </si>
  <si>
    <t>2025-11-27</t>
  </si>
  <si>
    <t>C0040</t>
  </si>
  <si>
    <t>Produit_Électronique_31</t>
  </si>
  <si>
    <t>CMD100094</t>
  </si>
  <si>
    <t>2025-07-02</t>
  </si>
  <si>
    <t>C0611</t>
  </si>
  <si>
    <t>Produit_Électronique_35</t>
  </si>
  <si>
    <t>CMD100096</t>
  </si>
  <si>
    <t>2025-07-08</t>
  </si>
  <si>
    <t>C0342</t>
  </si>
  <si>
    <t>Produit_Maison_47</t>
  </si>
  <si>
    <t>CMD100097</t>
  </si>
  <si>
    <t>2025-08-12</t>
  </si>
  <si>
    <t>C1883</t>
  </si>
  <si>
    <t>Produit_Électronique_26</t>
  </si>
  <si>
    <t>CMD100098</t>
  </si>
  <si>
    <t>2025-11-29</t>
  </si>
  <si>
    <t>C0013</t>
  </si>
  <si>
    <t>CMD100099</t>
  </si>
  <si>
    <t>2025-10-27</t>
  </si>
  <si>
    <t>C0133</t>
  </si>
  <si>
    <t>CMD100100</t>
  </si>
  <si>
    <t>C0194</t>
  </si>
  <si>
    <t>Produit_Mode_17</t>
  </si>
  <si>
    <t>CMD100101</t>
  </si>
  <si>
    <t>C0383</t>
  </si>
  <si>
    <t>CMD100102</t>
  </si>
  <si>
    <t>2025-12-14</t>
  </si>
  <si>
    <t>C0333</t>
  </si>
  <si>
    <t>Produit_Beauté_16</t>
  </si>
  <si>
    <t>CMD100104</t>
  </si>
  <si>
    <t>2025-12-19</t>
  </si>
  <si>
    <t>C0111</t>
  </si>
  <si>
    <t>CMD100105</t>
  </si>
  <si>
    <t>C1531</t>
  </si>
  <si>
    <t>Produit_Électronique_20</t>
  </si>
  <si>
    <t>CMD100106</t>
  </si>
  <si>
    <t>C0159</t>
  </si>
  <si>
    <t>CMD100107</t>
  </si>
  <si>
    <t>2025-12-31</t>
  </si>
  <si>
    <t>C0303</t>
  </si>
  <si>
    <t>Produit_Mode_45</t>
  </si>
  <si>
    <t>CMD100108</t>
  </si>
  <si>
    <t>2025-09-16</t>
  </si>
  <si>
    <t>C1229</t>
  </si>
  <si>
    <t>Produit_Beauté_23</t>
  </si>
  <si>
    <t>CMD100109</t>
  </si>
  <si>
    <t>2025-11-14</t>
  </si>
  <si>
    <t>C0189</t>
  </si>
  <si>
    <t>Produit_Mode_1</t>
  </si>
  <si>
    <t>CMD100110</t>
  </si>
  <si>
    <t>2025-10-16</t>
  </si>
  <si>
    <t>C0216</t>
  </si>
  <si>
    <t>CMD100112</t>
  </si>
  <si>
    <t>2025-11-15</t>
  </si>
  <si>
    <t>CMD100113</t>
  </si>
  <si>
    <t>2025-09-01</t>
  </si>
  <si>
    <t>C0177</t>
  </si>
  <si>
    <t>Produit_Mode_16</t>
  </si>
  <si>
    <t>CMD100114</t>
  </si>
  <si>
    <t>Produit_Électronique_32</t>
  </si>
  <si>
    <t>CMD100115</t>
  </si>
  <si>
    <t>Produit_Mode_22</t>
  </si>
  <si>
    <t>CMD100116</t>
  </si>
  <si>
    <t>C1436</t>
  </si>
  <si>
    <t>Produit_Maison_34</t>
  </si>
  <si>
    <t>CMD100117</t>
  </si>
  <si>
    <t>C0368</t>
  </si>
  <si>
    <t>CMD100119</t>
  </si>
  <si>
    <t>2025-09-14</t>
  </si>
  <si>
    <t>C0354</t>
  </si>
  <si>
    <t>Produit_Beauté_31</t>
  </si>
  <si>
    <t>CMD100120</t>
  </si>
  <si>
    <t>C0217</t>
  </si>
  <si>
    <t>Produit_Maison_23</t>
  </si>
  <si>
    <t>CMD100121</t>
  </si>
  <si>
    <t>2025-12-27</t>
  </si>
  <si>
    <t>C0156</t>
  </si>
  <si>
    <t>Produit_Mode_47</t>
  </si>
  <si>
    <t>CMD100122</t>
  </si>
  <si>
    <t>2025-08-19</t>
  </si>
  <si>
    <t>C0380</t>
  </si>
  <si>
    <t>Produit_Beauté_13</t>
  </si>
  <si>
    <t>CMD100123</t>
  </si>
  <si>
    <t>2025-08-25</t>
  </si>
  <si>
    <t>C0566</t>
  </si>
  <si>
    <t>Produit_Mode_7</t>
  </si>
  <si>
    <t>CMD100124</t>
  </si>
  <si>
    <t>C0184</t>
  </si>
  <si>
    <t>Produit_Mode_46</t>
  </si>
  <si>
    <t>CMD100125</t>
  </si>
  <si>
    <t>C0023</t>
  </si>
  <si>
    <t>Produit_Mode_41</t>
  </si>
  <si>
    <t>CMD100126</t>
  </si>
  <si>
    <t>C0006</t>
  </si>
  <si>
    <t>Produit_Mode_31</t>
  </si>
  <si>
    <t>CMD100127</t>
  </si>
  <si>
    <t>Produit_Beauté_8</t>
  </si>
  <si>
    <t>CMD100128</t>
  </si>
  <si>
    <t>C0037</t>
  </si>
  <si>
    <t>CMD100129</t>
  </si>
  <si>
    <t>2025-11-22</t>
  </si>
  <si>
    <t>C0174</t>
  </si>
  <si>
    <t>Produit_Électronique_36</t>
  </si>
  <si>
    <t>CMD100130</t>
  </si>
  <si>
    <t>2025-10-15</t>
  </si>
  <si>
    <t>C1619</t>
  </si>
  <si>
    <t>Produit_Beauté_29</t>
  </si>
  <si>
    <t>CMD100132</t>
  </si>
  <si>
    <t>C0378</t>
  </si>
  <si>
    <t>CMD100133</t>
  </si>
  <si>
    <t>2025-08-24</t>
  </si>
  <si>
    <t>C0041</t>
  </si>
  <si>
    <t>CMD100134</t>
  </si>
  <si>
    <t>2025-07-20</t>
  </si>
  <si>
    <t>C0209</t>
  </si>
  <si>
    <t>Produit_Beauté_19</t>
  </si>
  <si>
    <t>CMD100135</t>
  </si>
  <si>
    <t>C0361</t>
  </si>
  <si>
    <t>Produit_Mode_5</t>
  </si>
  <si>
    <t>CMD100136</t>
  </si>
  <si>
    <t>2025-12-23</t>
  </si>
  <si>
    <t>C0135</t>
  </si>
  <si>
    <t>Produit_Beauté_28</t>
  </si>
  <si>
    <t>CMD100137</t>
  </si>
  <si>
    <t>C0331</t>
  </si>
  <si>
    <t>Produit_Électronique_10</t>
  </si>
  <si>
    <t>CMD100138</t>
  </si>
  <si>
    <t>C0157</t>
  </si>
  <si>
    <t>Produit_Électronique_29</t>
  </si>
  <si>
    <t>CMD100139</t>
  </si>
  <si>
    <t>C0155</t>
  </si>
  <si>
    <t>CMD100141</t>
  </si>
  <si>
    <t>C0052</t>
  </si>
  <si>
    <t>CMD100142</t>
  </si>
  <si>
    <t>2025-12-20</t>
  </si>
  <si>
    <t>C1180</t>
  </si>
  <si>
    <t>CMD100143</t>
  </si>
  <si>
    <t>C1876</t>
  </si>
  <si>
    <t>CMD100144</t>
  </si>
  <si>
    <t>C0962</t>
  </si>
  <si>
    <t>Produit_Mode_21</t>
  </si>
  <si>
    <t>CMD100145</t>
  </si>
  <si>
    <t>C0082</t>
  </si>
  <si>
    <t>Produit_Beauté_43</t>
  </si>
  <si>
    <t>CMD100146</t>
  </si>
  <si>
    <t>C1126</t>
  </si>
  <si>
    <t>CMD100148</t>
  </si>
  <si>
    <t>C0027</t>
  </si>
  <si>
    <t>CMD100149</t>
  </si>
  <si>
    <t>2025-11-05</t>
  </si>
  <si>
    <t>C1556</t>
  </si>
  <si>
    <t>CMD100150</t>
  </si>
  <si>
    <t>2025-08-03</t>
  </si>
  <si>
    <t>C0897</t>
  </si>
  <si>
    <t>Produit_Électronique_8</t>
  </si>
  <si>
    <t>CMD100151</t>
  </si>
  <si>
    <t>C1246</t>
  </si>
  <si>
    <t>CMD100152</t>
  </si>
  <si>
    <t>2025-07-04</t>
  </si>
  <si>
    <t>C0047</t>
  </si>
  <si>
    <t>Produit_Mode_30</t>
  </si>
  <si>
    <t>CMD100153</t>
  </si>
  <si>
    <t>2025-07-31</t>
  </si>
  <si>
    <t>C0315</t>
  </si>
  <si>
    <t>Produit_Beauté_33</t>
  </si>
  <si>
    <t>CMD100154</t>
  </si>
  <si>
    <t>2025-12-28</t>
  </si>
  <si>
    <t>C0247</t>
  </si>
  <si>
    <t>CMD100156</t>
  </si>
  <si>
    <t>2025-09-09</t>
  </si>
  <si>
    <t>C1749</t>
  </si>
  <si>
    <t>CMD100157</t>
  </si>
  <si>
    <t>2025-09-11</t>
  </si>
  <si>
    <t>C1715</t>
  </si>
  <si>
    <t>CMD100158</t>
  </si>
  <si>
    <t>2025-10-23</t>
  </si>
  <si>
    <t>CMD100159</t>
  </si>
  <si>
    <t>C1428</t>
  </si>
  <si>
    <t>CMD100160</t>
  </si>
  <si>
    <t>2025-10-14</t>
  </si>
  <si>
    <t>C0381</t>
  </si>
  <si>
    <t>Produit_Électronique_25</t>
  </si>
  <si>
    <t>CMD100161</t>
  </si>
  <si>
    <t>C1335</t>
  </si>
  <si>
    <t>CMD100162</t>
  </si>
  <si>
    <t>2025-08-02</t>
  </si>
  <si>
    <t>C0302</t>
  </si>
  <si>
    <t>CMD100163</t>
  </si>
  <si>
    <t>2025-07-26</t>
  </si>
  <si>
    <t>C0233</t>
  </si>
  <si>
    <t>Produit_Maison_27</t>
  </si>
  <si>
    <t>CMD100164</t>
  </si>
  <si>
    <t>C0153</t>
  </si>
  <si>
    <t>CMD100165</t>
  </si>
  <si>
    <t>2025-12-25</t>
  </si>
  <si>
    <t>CMD100166</t>
  </si>
  <si>
    <t>2025-12-08</t>
  </si>
  <si>
    <t>C1555</t>
  </si>
  <si>
    <t>CMD100167</t>
  </si>
  <si>
    <t>2025-07-18</t>
  </si>
  <si>
    <t>C0350</t>
  </si>
  <si>
    <t>Produit_Maison_28</t>
  </si>
  <si>
    <t>CMD100168</t>
  </si>
  <si>
    <t>C1441</t>
  </si>
  <si>
    <t>CMD100169</t>
  </si>
  <si>
    <t>C0014</t>
  </si>
  <si>
    <t>CMD100170</t>
  </si>
  <si>
    <t>2025-09-30</t>
  </si>
  <si>
    <t>C0074</t>
  </si>
  <si>
    <t>Produit_Électronique_11</t>
  </si>
  <si>
    <t>CMD100171</t>
  </si>
  <si>
    <t>2025-08-14</t>
  </si>
  <si>
    <t>C0195</t>
  </si>
  <si>
    <t>CMD100172</t>
  </si>
  <si>
    <t>C0941</t>
  </si>
  <si>
    <t>CMD100173</t>
  </si>
  <si>
    <t>2025-09-12</t>
  </si>
  <si>
    <t>C0323</t>
  </si>
  <si>
    <t>Produit_Mode_38</t>
  </si>
  <si>
    <t>CMD100174</t>
  </si>
  <si>
    <t>C0868</t>
  </si>
  <si>
    <t>Produit_Beauté_20</t>
  </si>
  <si>
    <t>CMD100176</t>
  </si>
  <si>
    <t>2025-11-24</t>
  </si>
  <si>
    <t>C0151</t>
  </si>
  <si>
    <t>Produit_Électronique_2</t>
  </si>
  <si>
    <t>CMD100178</t>
  </si>
  <si>
    <t>C1849</t>
  </si>
  <si>
    <t>CMD100179</t>
  </si>
  <si>
    <t>C0128</t>
  </si>
  <si>
    <t>Produit_Maison_41</t>
  </si>
  <si>
    <t>CMD100180</t>
  </si>
  <si>
    <t>2025-07-25</t>
  </si>
  <si>
    <t>C1323</t>
  </si>
  <si>
    <t>CMD100181</t>
  </si>
  <si>
    <t>2025-11-26</t>
  </si>
  <si>
    <t>CMD100182</t>
  </si>
  <si>
    <t>Produit_Mode_34</t>
  </si>
  <si>
    <t>CMD100183</t>
  </si>
  <si>
    <t>2025-11-06</t>
  </si>
  <si>
    <t>C1700</t>
  </si>
  <si>
    <t>CMD100184</t>
  </si>
  <si>
    <t>2025-09-25</t>
  </si>
  <si>
    <t>C0959</t>
  </si>
  <si>
    <t>Produit_Électronique_49</t>
  </si>
  <si>
    <t>CMD100186</t>
  </si>
  <si>
    <t>2025-10-02</t>
  </si>
  <si>
    <t>C0202</t>
  </si>
  <si>
    <t>CMD100187</t>
  </si>
  <si>
    <t>2025-10-03</t>
  </si>
  <si>
    <t>C1376</t>
  </si>
  <si>
    <t>CMD100188</t>
  </si>
  <si>
    <t>2025-10-04</t>
  </si>
  <si>
    <t>C0119</t>
  </si>
  <si>
    <t>CMD100189</t>
  </si>
  <si>
    <t>C1301</t>
  </si>
  <si>
    <t>Produit_Maison_42</t>
  </si>
  <si>
    <t>CMD100190</t>
  </si>
  <si>
    <t>Produit_Mode_32</t>
  </si>
  <si>
    <t>CMD100191</t>
  </si>
  <si>
    <t>C0275</t>
  </si>
  <si>
    <t>Produit_Mode_24</t>
  </si>
  <si>
    <t>CMD100192</t>
  </si>
  <si>
    <t>C1426</t>
  </si>
  <si>
    <t>CMD100193</t>
  </si>
  <si>
    <t>C1341</t>
  </si>
  <si>
    <t>CMD100194</t>
  </si>
  <si>
    <t>C0572</t>
  </si>
  <si>
    <t>Produit_Maison_14</t>
  </si>
  <si>
    <t>CMD100195</t>
  </si>
  <si>
    <t>C0120</t>
  </si>
  <si>
    <t>Produit_Beauté_35</t>
  </si>
  <si>
    <t>CMD100196</t>
  </si>
  <si>
    <t>2025-12-13</t>
  </si>
  <si>
    <t>C0203</t>
  </si>
  <si>
    <t>Produit_Maison_6</t>
  </si>
  <si>
    <t>CMD100197</t>
  </si>
  <si>
    <t>C0327</t>
  </si>
  <si>
    <t>CMD100198</t>
  </si>
  <si>
    <t>C0064</t>
  </si>
  <si>
    <t>Produit_Électronique_5</t>
  </si>
  <si>
    <t>CMD100200</t>
  </si>
  <si>
    <t>2025-08-07</t>
  </si>
  <si>
    <t>C1220</t>
  </si>
  <si>
    <t>Produit_Maison_9</t>
  </si>
  <si>
    <t>CMD100202</t>
  </si>
  <si>
    <t>C0121</t>
  </si>
  <si>
    <t>Produit_Maison_12</t>
  </si>
  <si>
    <t>CMD100204</t>
  </si>
  <si>
    <t>C1051</t>
  </si>
  <si>
    <t>Produit_Maison_33</t>
  </si>
  <si>
    <t>CMD100205</t>
  </si>
  <si>
    <t>C0088</t>
  </si>
  <si>
    <t>Produit_Beauté_30</t>
  </si>
  <si>
    <t>CMD100206</t>
  </si>
  <si>
    <t>C0124</t>
  </si>
  <si>
    <t>CMD100207</t>
  </si>
  <si>
    <t>C0364</t>
  </si>
  <si>
    <t>CMD100208</t>
  </si>
  <si>
    <t>CMD100210</t>
  </si>
  <si>
    <t>C1129</t>
  </si>
  <si>
    <t>CMD100211</t>
  </si>
  <si>
    <t>2025-10-24</t>
  </si>
  <si>
    <t>C0847</t>
  </si>
  <si>
    <t>CMD100212</t>
  </si>
  <si>
    <t>C0640</t>
  </si>
  <si>
    <t>Produit_Beauté_24</t>
  </si>
  <si>
    <t>CMD100213</t>
  </si>
  <si>
    <t>C0971</t>
  </si>
  <si>
    <t>Produit_Mode_6</t>
  </si>
  <si>
    <t>CMD100214</t>
  </si>
  <si>
    <t>CMD100215</t>
  </si>
  <si>
    <t>2025-07-16</t>
  </si>
  <si>
    <t>C0287</t>
  </si>
  <si>
    <t>Produit_Électronique_23</t>
  </si>
  <si>
    <t>CMD100217</t>
  </si>
  <si>
    <t>2025-12-01</t>
  </si>
  <si>
    <t>C0053</t>
  </si>
  <si>
    <t>Produit_Maison_10</t>
  </si>
  <si>
    <t>CMD100218</t>
  </si>
  <si>
    <t>C0055</t>
  </si>
  <si>
    <t>Produit_Beauté_49</t>
  </si>
  <si>
    <t>CMD100219</t>
  </si>
  <si>
    <t>C0219</t>
  </si>
  <si>
    <t>CMD100220</t>
  </si>
  <si>
    <t>C0547</t>
  </si>
  <si>
    <t>CMD100221</t>
  </si>
  <si>
    <t>C0718</t>
  </si>
  <si>
    <t>Produit_Électronique_37</t>
  </si>
  <si>
    <t>CMD100222</t>
  </si>
  <si>
    <t>C0072</t>
  </si>
  <si>
    <t>Produit_Beauté_6</t>
  </si>
  <si>
    <t>CMD100223</t>
  </si>
  <si>
    <t>C0214</t>
  </si>
  <si>
    <t>CMD100224</t>
  </si>
  <si>
    <t>C1590</t>
  </si>
  <si>
    <t>Produit_Mode_4</t>
  </si>
  <si>
    <t>CMD100225</t>
  </si>
  <si>
    <t>C0316</t>
  </si>
  <si>
    <t>Produit_Électronique_18</t>
  </si>
  <si>
    <t>CMD100226</t>
  </si>
  <si>
    <t>C0994</t>
  </si>
  <si>
    <t>CMD100227</t>
  </si>
  <si>
    <t>CMD100228</t>
  </si>
  <si>
    <t>2025-12-18</t>
  </si>
  <si>
    <t>C0112</t>
  </si>
  <si>
    <t>Produit_Maison_1</t>
  </si>
  <si>
    <t>CMD100229</t>
  </si>
  <si>
    <t>CMD100230</t>
  </si>
  <si>
    <t>C0254</t>
  </si>
  <si>
    <t>CMD100231</t>
  </si>
  <si>
    <t>C0117</t>
  </si>
  <si>
    <t>CMD100233</t>
  </si>
  <si>
    <t>2025-09-19</t>
  </si>
  <si>
    <t>C0293</t>
  </si>
  <si>
    <t>CMD100234</t>
  </si>
  <si>
    <t>C0166</t>
  </si>
  <si>
    <t>Produit_Maison_45</t>
  </si>
  <si>
    <t>CMD100235</t>
  </si>
  <si>
    <t>2025-10-01</t>
  </si>
  <si>
    <t>C0054</t>
  </si>
  <si>
    <t>CMD100236</t>
  </si>
  <si>
    <t>C0453</t>
  </si>
  <si>
    <t>CMD100237</t>
  </si>
  <si>
    <t>2025-11-08</t>
  </si>
  <si>
    <t>C1086</t>
  </si>
  <si>
    <t>CMD100238</t>
  </si>
  <si>
    <t>C0483</t>
  </si>
  <si>
    <t>Produit_Maison_13</t>
  </si>
  <si>
    <t>CMD100239</t>
  </si>
  <si>
    <t>Produit_Électronique_12</t>
  </si>
  <si>
    <t>CMD100240</t>
  </si>
  <si>
    <t>C0386</t>
  </si>
  <si>
    <t>Produit_Beauté_44</t>
  </si>
  <si>
    <t>CMD100241</t>
  </si>
  <si>
    <t>C1279</t>
  </si>
  <si>
    <t>CMD100242</t>
  </si>
  <si>
    <t>C0226</t>
  </si>
  <si>
    <t>CMD100243</t>
  </si>
  <si>
    <t>CMD100244</t>
  </si>
  <si>
    <t>C0146</t>
  </si>
  <si>
    <t>CMD100246</t>
  </si>
  <si>
    <t>C0658</t>
  </si>
  <si>
    <t>Produit_Électronique_4</t>
  </si>
  <si>
    <t>CMD100248</t>
  </si>
  <si>
    <t>CMD100249</t>
  </si>
  <si>
    <t>2025-11-11</t>
  </si>
  <si>
    <t>C0745</t>
  </si>
  <si>
    <t>Produit_Maison_25</t>
  </si>
  <si>
    <t>CMD100250</t>
  </si>
  <si>
    <t>C1390</t>
  </si>
  <si>
    <t>CMD100251</t>
  </si>
  <si>
    <t>C0347</t>
  </si>
  <si>
    <t>Produit_Maison_22</t>
  </si>
  <si>
    <t>CMD100252</t>
  </si>
  <si>
    <t>Produit_Électronique_42</t>
  </si>
  <si>
    <t>CMD100253</t>
  </si>
  <si>
    <t>2025-12-26</t>
  </si>
  <si>
    <t>C0264</t>
  </si>
  <si>
    <t>CMD100254</t>
  </si>
  <si>
    <t>2025-11-21</t>
  </si>
  <si>
    <t>C0168</t>
  </si>
  <si>
    <t>CMD100255</t>
  </si>
  <si>
    <t>C0185</t>
  </si>
  <si>
    <t>Produit_Beauté_12</t>
  </si>
  <si>
    <t>CMD100256</t>
  </si>
  <si>
    <t>C0392</t>
  </si>
  <si>
    <t>CMD100257</t>
  </si>
  <si>
    <t>C0051</t>
  </si>
  <si>
    <t>CMD100259</t>
  </si>
  <si>
    <t>CMD100260</t>
  </si>
  <si>
    <t>C0186</t>
  </si>
  <si>
    <t>CMD100261</t>
  </si>
  <si>
    <t>2025-12-04</t>
  </si>
  <si>
    <t>CMD100263</t>
  </si>
  <si>
    <t>2025-12-21</t>
  </si>
  <si>
    <t>C0902</t>
  </si>
  <si>
    <t>CMD100264</t>
  </si>
  <si>
    <t>CMD100267</t>
  </si>
  <si>
    <t>C0301</t>
  </si>
  <si>
    <t>CMD100268</t>
  </si>
  <si>
    <t>C1905</t>
  </si>
  <si>
    <t>CMD100269</t>
  </si>
  <si>
    <t>C0197</t>
  </si>
  <si>
    <t>CMD100270</t>
  </si>
  <si>
    <t>C0050</t>
  </si>
  <si>
    <t>CMD100271</t>
  </si>
  <si>
    <t>2025-08-05</t>
  </si>
  <si>
    <t>C0241</t>
  </si>
  <si>
    <t>CMD100272</t>
  </si>
  <si>
    <t>Produit_Maison_2</t>
  </si>
  <si>
    <t>CMD100273</t>
  </si>
  <si>
    <t>2025-09-04</t>
  </si>
  <si>
    <t>C0076</t>
  </si>
  <si>
    <t>CMD100274</t>
  </si>
  <si>
    <t>C0062</t>
  </si>
  <si>
    <t>CMD100276</t>
  </si>
  <si>
    <t>C0263</t>
  </si>
  <si>
    <t>CMD100277</t>
  </si>
  <si>
    <t>2025-10-18</t>
  </si>
  <si>
    <t>C0180</t>
  </si>
  <si>
    <t>Produit_Mode_12</t>
  </si>
  <si>
    <t>CMD100278</t>
  </si>
  <si>
    <t>C1072</t>
  </si>
  <si>
    <t>CMD100279</t>
  </si>
  <si>
    <t>2025-11-17</t>
  </si>
  <si>
    <t>C0259</t>
  </si>
  <si>
    <t>CMD100280</t>
  </si>
  <si>
    <t>C0764</t>
  </si>
  <si>
    <t>CMD100281</t>
  </si>
  <si>
    <t>C0375</t>
  </si>
  <si>
    <t>CMD100282</t>
  </si>
  <si>
    <t>C0173</t>
  </si>
  <si>
    <t>Produit_Électronique_50</t>
  </si>
  <si>
    <t>CMD100283</t>
  </si>
  <si>
    <t>CMD100284</t>
  </si>
  <si>
    <t>C1932</t>
  </si>
  <si>
    <t>Produit_Électronique_13</t>
  </si>
  <si>
    <t>CMD100285</t>
  </si>
  <si>
    <t>C1814</t>
  </si>
  <si>
    <t>CMD100286</t>
  </si>
  <si>
    <t>2025-10-10</t>
  </si>
  <si>
    <t>C1112</t>
  </si>
  <si>
    <t>CMD100287</t>
  </si>
  <si>
    <t>C0182</t>
  </si>
  <si>
    <t>CMD100288</t>
  </si>
  <si>
    <t>C0188</t>
  </si>
  <si>
    <t>Produit_Mode_48</t>
  </si>
  <si>
    <t>CMD100289</t>
  </si>
  <si>
    <t>C0791</t>
  </si>
  <si>
    <t>Produit_Beauté_32</t>
  </si>
  <si>
    <t>CMD100290</t>
  </si>
  <si>
    <t>C0265</t>
  </si>
  <si>
    <t>CMD100291</t>
  </si>
  <si>
    <t>C1684</t>
  </si>
  <si>
    <t>CMD100292</t>
  </si>
  <si>
    <t>C0338</t>
  </si>
  <si>
    <t>CMD100293</t>
  </si>
  <si>
    <t>C0353</t>
  </si>
  <si>
    <t>CMD100294</t>
  </si>
  <si>
    <t>2025-10-20</t>
  </si>
  <si>
    <t>CMD100295</t>
  </si>
  <si>
    <t>C1391</t>
  </si>
  <si>
    <t>Produit_Beauté_10</t>
  </si>
  <si>
    <t>CMD100296</t>
  </si>
  <si>
    <t>CMD100297</t>
  </si>
  <si>
    <t>C0196</t>
  </si>
  <si>
    <t>Produit_Électronique_44</t>
  </si>
  <si>
    <t>CMD100298</t>
  </si>
  <si>
    <t>C0761</t>
  </si>
  <si>
    <t>Produit_Beauté_37</t>
  </si>
  <si>
    <t>CMD100299</t>
  </si>
  <si>
    <t>CMD100300</t>
  </si>
  <si>
    <t>C0095</t>
  </si>
  <si>
    <t>CMD100301</t>
  </si>
  <si>
    <t>CMD100302</t>
  </si>
  <si>
    <t>C1005</t>
  </si>
  <si>
    <t>CMD100303</t>
  </si>
  <si>
    <t>C0365</t>
  </si>
  <si>
    <t>CMD100305</t>
  </si>
  <si>
    <t>C1899</t>
  </si>
  <si>
    <t>CMD100306</t>
  </si>
  <si>
    <t>C0102</t>
  </si>
  <si>
    <t>CMD100307</t>
  </si>
  <si>
    <t>CMD100309</t>
  </si>
  <si>
    <t>C1686</t>
  </si>
  <si>
    <t>CMD100311</t>
  </si>
  <si>
    <t>C0372</t>
  </si>
  <si>
    <t>Produit_Mode_28</t>
  </si>
  <si>
    <t>CMD100312</t>
  </si>
  <si>
    <t>C0113</t>
  </si>
  <si>
    <t>CMD100313</t>
  </si>
  <si>
    <t>C0363</t>
  </si>
  <si>
    <t>CMD100314</t>
  </si>
  <si>
    <t>2025-09-03</t>
  </si>
  <si>
    <t>C0282</t>
  </si>
  <si>
    <t>CMD100315</t>
  </si>
  <si>
    <t>C0328</t>
  </si>
  <si>
    <t>CMD100316</t>
  </si>
  <si>
    <t>C1847</t>
  </si>
  <si>
    <t>CMD100317</t>
  </si>
  <si>
    <t>CMD100318</t>
  </si>
  <si>
    <t>2025-08-23</t>
  </si>
  <si>
    <t>C0853</t>
  </si>
  <si>
    <t>CMD100319</t>
  </si>
  <si>
    <t>CMD100320</t>
  </si>
  <si>
    <t>C0232</t>
  </si>
  <si>
    <t>CMD100321</t>
  </si>
  <si>
    <t>C0237</t>
  </si>
  <si>
    <t>Produit_Beauté_21</t>
  </si>
  <si>
    <t>CMD100322</t>
  </si>
  <si>
    <t>CMD100323</t>
  </si>
  <si>
    <t>Produit_Mode_8</t>
  </si>
  <si>
    <t>CMD100325</t>
  </si>
  <si>
    <t>2025-12-05</t>
  </si>
  <si>
    <t>C0081</t>
  </si>
  <si>
    <t>CMD100326</t>
  </si>
  <si>
    <t>CMD100327</t>
  </si>
  <si>
    <t>2025-07-06</t>
  </si>
  <si>
    <t>C0201</t>
  </si>
  <si>
    <t>CMD100328</t>
  </si>
  <si>
    <t>C0144</t>
  </si>
  <si>
    <t>CMD100329</t>
  </si>
  <si>
    <t>CMD100330</t>
  </si>
  <si>
    <t>C0749</t>
  </si>
  <si>
    <t>Produit_Mode_37</t>
  </si>
  <si>
    <t>CMD100331</t>
  </si>
  <si>
    <t>C0283</t>
  </si>
  <si>
    <t>CMD100332</t>
  </si>
  <si>
    <t>CMD100333</t>
  </si>
  <si>
    <t>CMD100334</t>
  </si>
  <si>
    <t>C0256</t>
  </si>
  <si>
    <t>CMD100335</t>
  </si>
  <si>
    <t>2025-12-30</t>
  </si>
  <si>
    <t>C0242</t>
  </si>
  <si>
    <t>CMD100336</t>
  </si>
  <si>
    <t>CMD100337</t>
  </si>
  <si>
    <t>Produit_Beauté_46</t>
  </si>
  <si>
    <t>CMD100339</t>
  </si>
  <si>
    <t>2025-09-17</t>
  </si>
  <si>
    <t>C1485</t>
  </si>
  <si>
    <t>CMD100340</t>
  </si>
  <si>
    <t>2025-10-30</t>
  </si>
  <si>
    <t>CMD100341</t>
  </si>
  <si>
    <t>2025-07-14</t>
  </si>
  <si>
    <t>C0087</t>
  </si>
  <si>
    <t>CMD100343</t>
  </si>
  <si>
    <t>2025-07-05</t>
  </si>
  <si>
    <t>CMD100344</t>
  </si>
  <si>
    <t>C1885</t>
  </si>
  <si>
    <t>CMD100345</t>
  </si>
  <si>
    <t>Produit_Électronique_34</t>
  </si>
  <si>
    <t>CMD100347</t>
  </si>
  <si>
    <t>2025-12-22</t>
  </si>
  <si>
    <t>C1419</t>
  </si>
  <si>
    <t>CMD100348</t>
  </si>
  <si>
    <t>C0152</t>
  </si>
  <si>
    <t>Produit_Beauté_50</t>
  </si>
  <si>
    <t>CMD100349</t>
  </si>
  <si>
    <t>C1413</t>
  </si>
  <si>
    <t>CMD100352</t>
  </si>
  <si>
    <t>CMD100353</t>
  </si>
  <si>
    <t>C0555</t>
  </si>
  <si>
    <t>CMD100354</t>
  </si>
  <si>
    <t>C1201</t>
  </si>
  <si>
    <t>CMD100355</t>
  </si>
  <si>
    <t>2025-08-29</t>
  </si>
  <si>
    <t>C0211</t>
  </si>
  <si>
    <t>Produit_Beauté_7</t>
  </si>
  <si>
    <t>CMD100356</t>
  </si>
  <si>
    <t>C0010</t>
  </si>
  <si>
    <t>CMD100357</t>
  </si>
  <si>
    <t>C1798</t>
  </si>
  <si>
    <t>CMD100358</t>
  </si>
  <si>
    <t>C0330</t>
  </si>
  <si>
    <t>CMD100359</t>
  </si>
  <si>
    <t>CMD100361</t>
  </si>
  <si>
    <t>2025-11-04</t>
  </si>
  <si>
    <t>Produit_Électronique_1</t>
  </si>
  <si>
    <t>CMD100362</t>
  </si>
  <si>
    <t>CMD100364</t>
  </si>
  <si>
    <t>C0677</t>
  </si>
  <si>
    <t>Produit_Beauté_42</t>
  </si>
  <si>
    <t>CMD100366</t>
  </si>
  <si>
    <t>C0359</t>
  </si>
  <si>
    <t>CMD100367</t>
  </si>
  <si>
    <t>C0205</t>
  </si>
  <si>
    <t>CMD100368</t>
  </si>
  <si>
    <t>CMD100369</t>
  </si>
  <si>
    <t>2025-09-07</t>
  </si>
  <si>
    <t>C0618</t>
  </si>
  <si>
    <t>CMD100370</t>
  </si>
  <si>
    <t>CMD100371</t>
  </si>
  <si>
    <t>C0351</t>
  </si>
  <si>
    <t>CMD100374</t>
  </si>
  <si>
    <t>CMD100375</t>
  </si>
  <si>
    <t>CMD100377</t>
  </si>
  <si>
    <t>C0167</t>
  </si>
  <si>
    <t>CMD100378</t>
  </si>
  <si>
    <t>CMD100379</t>
  </si>
  <si>
    <t>2025-10-25</t>
  </si>
  <si>
    <t>CMD100380</t>
  </si>
  <si>
    <t>C0631</t>
  </si>
  <si>
    <t>CMD100381</t>
  </si>
  <si>
    <t>2025-07-01</t>
  </si>
  <si>
    <t>C1184</t>
  </si>
  <si>
    <t>CMD100382</t>
  </si>
  <si>
    <t>C0030</t>
  </si>
  <si>
    <t>CMD100384</t>
  </si>
  <si>
    <t>CMD100385</t>
  </si>
  <si>
    <t>CMD100386</t>
  </si>
  <si>
    <t>2025-08-27</t>
  </si>
  <si>
    <t>C1548</t>
  </si>
  <si>
    <t>CMD100387</t>
  </si>
  <si>
    <t>CMD100388</t>
  </si>
  <si>
    <t>C0141</t>
  </si>
  <si>
    <t>CMD100389</t>
  </si>
  <si>
    <t>CMD100390</t>
  </si>
  <si>
    <t>C0304</t>
  </si>
  <si>
    <t>CMD100391</t>
  </si>
  <si>
    <t>CMD100392</t>
  </si>
  <si>
    <t>C0479</t>
  </si>
  <si>
    <t>Produit_Maison_37</t>
  </si>
  <si>
    <t>CMD100395</t>
  </si>
  <si>
    <t>C1866</t>
  </si>
  <si>
    <t>CMD100396</t>
  </si>
  <si>
    <t>CMD100398</t>
  </si>
  <si>
    <t>C0115</t>
  </si>
  <si>
    <t>CMD100400</t>
  </si>
  <si>
    <t>C0169</t>
  </si>
  <si>
    <t>CMD100401</t>
  </si>
  <si>
    <t>C0390</t>
  </si>
  <si>
    <t>CMD100402</t>
  </si>
  <si>
    <t>C1789</t>
  </si>
  <si>
    <t>Produit_Maison_31</t>
  </si>
  <si>
    <t>CMD100403</t>
  </si>
  <si>
    <t>C0681</t>
  </si>
  <si>
    <t>CMD100404</t>
  </si>
  <si>
    <t>C0240</t>
  </si>
  <si>
    <t>CMD100405</t>
  </si>
  <si>
    <t>C0418</t>
  </si>
  <si>
    <t>CMD100406</t>
  </si>
  <si>
    <t>C0779</t>
  </si>
  <si>
    <t>Produit_Mode_20</t>
  </si>
  <si>
    <t>CMD100407</t>
  </si>
  <si>
    <t>2025-09-05</t>
  </si>
  <si>
    <t>CMD100408</t>
  </si>
  <si>
    <t>2025-09-20</t>
  </si>
  <si>
    <t>C0759</t>
  </si>
  <si>
    <t>CMD100409</t>
  </si>
  <si>
    <t>C0033</t>
  </si>
  <si>
    <t>CMD100410</t>
  </si>
  <si>
    <t>CMD100411</t>
  </si>
  <si>
    <t>C1402</t>
  </si>
  <si>
    <t>Produit_Électronique_47</t>
  </si>
  <si>
    <t>CMD100412</t>
  </si>
  <si>
    <t>C0943</t>
  </si>
  <si>
    <t>CMD100413</t>
  </si>
  <si>
    <t>C1000</t>
  </si>
  <si>
    <t>Produit_Beauté_34</t>
  </si>
  <si>
    <t>CMD100414</t>
  </si>
  <si>
    <t>CMD100416</t>
  </si>
  <si>
    <t>C0191</t>
  </si>
  <si>
    <t>CMD100417</t>
  </si>
  <si>
    <t>C0272</t>
  </si>
  <si>
    <t>Produit_Maison_35</t>
  </si>
  <si>
    <t>CMD100418</t>
  </si>
  <si>
    <t>C0357</t>
  </si>
  <si>
    <t>CMD100419</t>
  </si>
  <si>
    <t>C0123</t>
  </si>
  <si>
    <t>Produit_Mode_23</t>
  </si>
  <si>
    <t>CMD100420</t>
  </si>
  <si>
    <t>C0161</t>
  </si>
  <si>
    <t>Produit_Électronique_30</t>
  </si>
  <si>
    <t>CMD100421</t>
  </si>
  <si>
    <t>CMD100422</t>
  </si>
  <si>
    <t>CMD100424</t>
  </si>
  <si>
    <t>C0678</t>
  </si>
  <si>
    <t>CMD100426</t>
  </si>
  <si>
    <t>C1401</t>
  </si>
  <si>
    <t>CMD100427</t>
  </si>
  <si>
    <t>C0106</t>
  </si>
  <si>
    <t>CMD100428</t>
  </si>
  <si>
    <t>CMD100429</t>
  </si>
  <si>
    <t>C1411</t>
  </si>
  <si>
    <t>CMD100430</t>
  </si>
  <si>
    <t>C0038</t>
  </si>
  <si>
    <t>CMD100431</t>
  </si>
  <si>
    <t>C0139</t>
  </si>
  <si>
    <t>CMD100432</t>
  </si>
  <si>
    <t>2025-08-28</t>
  </si>
  <si>
    <t>C0192</t>
  </si>
  <si>
    <t>CMD100433</t>
  </si>
  <si>
    <t>CMD100434</t>
  </si>
  <si>
    <t>C0324</t>
  </si>
  <si>
    <t>CMD100435</t>
  </si>
  <si>
    <t>C0002</t>
  </si>
  <si>
    <t>CMD100436</t>
  </si>
  <si>
    <t>C0044</t>
  </si>
  <si>
    <t>CMD100437</t>
  </si>
  <si>
    <t>2025-11-20</t>
  </si>
  <si>
    <t>CMD100438</t>
  </si>
  <si>
    <t>Produit_Maison_19</t>
  </si>
  <si>
    <t>CMD100439</t>
  </si>
  <si>
    <t>C0043</t>
  </si>
  <si>
    <t>CMD100440</t>
  </si>
  <si>
    <t>Produit_Maison_20</t>
  </si>
  <si>
    <t>CMD100441</t>
  </si>
  <si>
    <t>C0032</t>
  </si>
  <si>
    <t>CMD100442</t>
  </si>
  <si>
    <t>CMD100443</t>
  </si>
  <si>
    <t>CMD100445</t>
  </si>
  <si>
    <t>CMD100446</t>
  </si>
  <si>
    <t>C1423</t>
  </si>
  <si>
    <t>CMD100447</t>
  </si>
  <si>
    <t>C0596</t>
  </si>
  <si>
    <t>CMD100448</t>
  </si>
  <si>
    <t>2025-10-05</t>
  </si>
  <si>
    <t>CMD100449</t>
  </si>
  <si>
    <t>C0393</t>
  </si>
  <si>
    <t>Produit_Maison_46</t>
  </si>
  <si>
    <t>CMD100450</t>
  </si>
  <si>
    <t>C0149</t>
  </si>
  <si>
    <t>CMD100451</t>
  </si>
  <si>
    <t>Produit_Maison_43</t>
  </si>
  <si>
    <t>CMD100452</t>
  </si>
  <si>
    <t>C1616</t>
  </si>
  <si>
    <t>CMD100453</t>
  </si>
  <si>
    <t>2025-10-31</t>
  </si>
  <si>
    <t>C0273</t>
  </si>
  <si>
    <t>CMD100454</t>
  </si>
  <si>
    <t>C0736</t>
  </si>
  <si>
    <t>CMD100455</t>
  </si>
  <si>
    <t>C0727</t>
  </si>
  <si>
    <t>CMD100456</t>
  </si>
  <si>
    <t>C0818</t>
  </si>
  <si>
    <t>CMD100457</t>
  </si>
  <si>
    <t>C0132</t>
  </si>
  <si>
    <t>CMD100459</t>
  </si>
  <si>
    <t>CMD100460</t>
  </si>
  <si>
    <t>2025-08-06</t>
  </si>
  <si>
    <t>CMD100462</t>
  </si>
  <si>
    <t>CMD100463</t>
  </si>
  <si>
    <t>C0336</t>
  </si>
  <si>
    <t>CMD100465</t>
  </si>
  <si>
    <t>CMD100466</t>
  </si>
  <si>
    <t>C1808</t>
  </si>
  <si>
    <t>CMD100469</t>
  </si>
  <si>
    <t>C0343</t>
  </si>
  <si>
    <t>CMD100470</t>
  </si>
  <si>
    <t>2025-10-08</t>
  </si>
  <si>
    <t>C1202</t>
  </si>
  <si>
    <t>CMD100471</t>
  </si>
  <si>
    <t>C0344</t>
  </si>
  <si>
    <t>CMD100472</t>
  </si>
  <si>
    <t>C0068</t>
  </si>
  <si>
    <t>CMD100473</t>
  </si>
  <si>
    <t>C0355</t>
  </si>
  <si>
    <t>CMD100474</t>
  </si>
  <si>
    <t>C0249</t>
  </si>
  <si>
    <t>Produit_Beauté_36</t>
  </si>
  <si>
    <t>CMD100475</t>
  </si>
  <si>
    <t>CMD100476</t>
  </si>
  <si>
    <t>C1949</t>
  </si>
  <si>
    <t>CMD100477</t>
  </si>
  <si>
    <t>C1035</t>
  </si>
  <si>
    <t>CMD100478</t>
  </si>
  <si>
    <t>C0227</t>
  </si>
  <si>
    <t>CMD100479</t>
  </si>
  <si>
    <t>C0451</t>
  </si>
  <si>
    <t>CMD100480</t>
  </si>
  <si>
    <t>C0399</t>
  </si>
  <si>
    <t>CMD100481</t>
  </si>
  <si>
    <t>C0058</t>
  </si>
  <si>
    <t>CMD100483</t>
  </si>
  <si>
    <t>C0609</t>
  </si>
  <si>
    <t>CMD100484</t>
  </si>
  <si>
    <t>CMD100485</t>
  </si>
  <si>
    <t>2025-08-30</t>
  </si>
  <si>
    <t>C0377</t>
  </si>
  <si>
    <t>CMD100486</t>
  </si>
  <si>
    <t>CMD100487</t>
  </si>
  <si>
    <t>CMD100488</t>
  </si>
  <si>
    <t>CMD100489</t>
  </si>
  <si>
    <t>C0567</t>
  </si>
  <si>
    <t>CMD100490</t>
  </si>
  <si>
    <t>CMD100491</t>
  </si>
  <si>
    <t>CMD100492</t>
  </si>
  <si>
    <t>Produit_Beauté_26</t>
  </si>
  <si>
    <t>CMD100493</t>
  </si>
  <si>
    <t>C1422</t>
  </si>
  <si>
    <t>CMD100494</t>
  </si>
  <si>
    <t>C0396</t>
  </si>
  <si>
    <t>CMD100495</t>
  </si>
  <si>
    <t>C1741</t>
  </si>
  <si>
    <t>Produit_Électronique_14</t>
  </si>
  <si>
    <t>CMD100496</t>
  </si>
  <si>
    <t>C1013</t>
  </si>
  <si>
    <t>CMD100497</t>
  </si>
  <si>
    <t>C0289</t>
  </si>
  <si>
    <t>Produit_Maison_44</t>
  </si>
  <si>
    <t>CMD100498</t>
  </si>
  <si>
    <t>C0320</t>
  </si>
  <si>
    <t>CMD100499</t>
  </si>
  <si>
    <t>CMD100500</t>
  </si>
  <si>
    <t>C1862</t>
  </si>
  <si>
    <t>CMD100502</t>
  </si>
  <si>
    <t>CMD100504</t>
  </si>
  <si>
    <t>CMD100505</t>
  </si>
  <si>
    <t>C0978</t>
  </si>
  <si>
    <t>CMD100506</t>
  </si>
  <si>
    <t>CMD100507</t>
  </si>
  <si>
    <t>2025-08-04</t>
  </si>
  <si>
    <t>C1386</t>
  </si>
  <si>
    <t>Produit_Beauté_40</t>
  </si>
  <si>
    <t>CMD100508</t>
  </si>
  <si>
    <t>C0179</t>
  </si>
  <si>
    <t>CMD100510</t>
  </si>
  <si>
    <t>CMD100511</t>
  </si>
  <si>
    <t>C0508</t>
  </si>
  <si>
    <t>CMD100512</t>
  </si>
  <si>
    <t>2025-12-24</t>
  </si>
  <si>
    <t>C0337</t>
  </si>
  <si>
    <t>CMD100515</t>
  </si>
  <si>
    <t>C1912</t>
  </si>
  <si>
    <t>CMD100516</t>
  </si>
  <si>
    <t>C0349</t>
  </si>
  <si>
    <t>CMD100517</t>
  </si>
  <si>
    <t>C0034</t>
  </si>
  <si>
    <t>CMD100518</t>
  </si>
  <si>
    <t>C0815</t>
  </si>
  <si>
    <t>CMD100519</t>
  </si>
  <si>
    <t>CMD100520</t>
  </si>
  <si>
    <t>2025-07-22</t>
  </si>
  <si>
    <t>C0261</t>
  </si>
  <si>
    <t>CMD100521</t>
  </si>
  <si>
    <t>CMD100522</t>
  </si>
  <si>
    <t>C0122</t>
  </si>
  <si>
    <t>CMD100523</t>
  </si>
  <si>
    <t>C0311</t>
  </si>
  <si>
    <t>CMD100524</t>
  </si>
  <si>
    <t>CMD100525</t>
  </si>
  <si>
    <t>C0369</t>
  </si>
  <si>
    <t>CMD100526</t>
  </si>
  <si>
    <t>Produit_Électronique_22</t>
  </si>
  <si>
    <t>CMD100527</t>
  </si>
  <si>
    <t>CMD100528</t>
  </si>
  <si>
    <t>C0028</t>
  </si>
  <si>
    <t>CMD100529</t>
  </si>
  <si>
    <t>CMD100530</t>
  </si>
  <si>
    <t>CMD100531</t>
  </si>
  <si>
    <t>C0366</t>
  </si>
  <si>
    <t>CMD100532</t>
  </si>
  <si>
    <t>C0858</t>
  </si>
  <si>
    <t>CMD100534</t>
  </si>
  <si>
    <t>C0367</t>
  </si>
  <si>
    <t>CMD100535</t>
  </si>
  <si>
    <t>C1773</t>
  </si>
  <si>
    <t>CMD100537</t>
  </si>
  <si>
    <t>C0496</t>
  </si>
  <si>
    <t>CMD100538</t>
  </si>
  <si>
    <t>2025-08-20</t>
  </si>
  <si>
    <t>C1119</t>
  </si>
  <si>
    <t>CMD100539</t>
  </si>
  <si>
    <t>C0048</t>
  </si>
  <si>
    <t>CMD100540</t>
  </si>
  <si>
    <t>C0770</t>
  </si>
  <si>
    <t>CMD100541</t>
  </si>
  <si>
    <t>CMD100542</t>
  </si>
  <si>
    <t>C0022</t>
  </si>
  <si>
    <t>CMD100543</t>
  </si>
  <si>
    <t>C0382</t>
  </si>
  <si>
    <t>CMD100544</t>
  </si>
  <si>
    <t>C0807</t>
  </si>
  <si>
    <t>CMD100545</t>
  </si>
  <si>
    <t>CMD100546</t>
  </si>
  <si>
    <t>C0668</t>
  </si>
  <si>
    <t>CMD100548</t>
  </si>
  <si>
    <t>C0238</t>
  </si>
  <si>
    <t>CMD100549</t>
  </si>
  <si>
    <t>C0425</t>
  </si>
  <si>
    <t>CMD100550</t>
  </si>
  <si>
    <t>CMD100551</t>
  </si>
  <si>
    <t>Produit_Maison_26</t>
  </si>
  <si>
    <t>CMD100552</t>
  </si>
  <si>
    <t>CMD100553</t>
  </si>
  <si>
    <t>C1138</t>
  </si>
  <si>
    <t>CMD100555</t>
  </si>
  <si>
    <t>C0762</t>
  </si>
  <si>
    <t>CMD100556</t>
  </si>
  <si>
    <t>CMD100557</t>
  </si>
  <si>
    <t>C0065</t>
  </si>
  <si>
    <t>Produit_Maison_8</t>
  </si>
  <si>
    <t>CMD100558</t>
  </si>
  <si>
    <t>2025-07-11</t>
  </si>
  <si>
    <t>C0103</t>
  </si>
  <si>
    <t>CMD100559</t>
  </si>
  <si>
    <t>CMD100560</t>
  </si>
  <si>
    <t>C0563</t>
  </si>
  <si>
    <t>Produit_Maison_3</t>
  </si>
  <si>
    <t>CMD100561</t>
  </si>
  <si>
    <t>C0503</t>
  </si>
  <si>
    <t>CMD100562</t>
  </si>
  <si>
    <t>CMD100563</t>
  </si>
  <si>
    <t>C1632</t>
  </si>
  <si>
    <t>CMD100564</t>
  </si>
  <si>
    <t>C0278</t>
  </si>
  <si>
    <t>CMD100565</t>
  </si>
  <si>
    <t>C0138</t>
  </si>
  <si>
    <t>Produit_Mode_39</t>
  </si>
  <si>
    <t>CMD100566</t>
  </si>
  <si>
    <t>CMD100567</t>
  </si>
  <si>
    <t>C0476</t>
  </si>
  <si>
    <t>CMD100568</t>
  </si>
  <si>
    <t>Produit_Maison_49</t>
  </si>
  <si>
    <t>CMD100569</t>
  </si>
  <si>
    <t>C0198</t>
  </si>
  <si>
    <t>CMD100570</t>
  </si>
  <si>
    <t>CMD100571</t>
  </si>
  <si>
    <t>CMD100572</t>
  </si>
  <si>
    <t>C0251</t>
  </si>
  <si>
    <t>CMD100573</t>
  </si>
  <si>
    <t>C0269</t>
  </si>
  <si>
    <t>CMD100574</t>
  </si>
  <si>
    <t>C0697</t>
  </si>
  <si>
    <t>Produit_Maison_4</t>
  </si>
  <si>
    <t>CMD100576</t>
  </si>
  <si>
    <t>C0765</t>
  </si>
  <si>
    <t>CMD100577</t>
  </si>
  <si>
    <t>C0165</t>
  </si>
  <si>
    <t>CMD100578</t>
  </si>
  <si>
    <t>C1967</t>
  </si>
  <si>
    <t>CMD100579</t>
  </si>
  <si>
    <t>2025-12-29</t>
  </si>
  <si>
    <t>C1420</t>
  </si>
  <si>
    <t>CMD100580</t>
  </si>
  <si>
    <t>C0089</t>
  </si>
  <si>
    <t>CMD100581</t>
  </si>
  <si>
    <t>2025-08-15</t>
  </si>
  <si>
    <t>C1943</t>
  </si>
  <si>
    <t>CMD100582</t>
  </si>
  <si>
    <t>2025-11-23</t>
  </si>
  <si>
    <t>C0308</t>
  </si>
  <si>
    <t>CMD100583</t>
  </si>
  <si>
    <t>CMD100584</t>
  </si>
  <si>
    <t>C0045</t>
  </si>
  <si>
    <t>CMD100585</t>
  </si>
  <si>
    <t>C0127</t>
  </si>
  <si>
    <t>CMD100586</t>
  </si>
  <si>
    <t>C0098</t>
  </si>
  <si>
    <t>CMD100587</t>
  </si>
  <si>
    <t>CMD100588</t>
  </si>
  <si>
    <t>C1183</t>
  </si>
  <si>
    <t>CMD100589</t>
  </si>
  <si>
    <t>CMD100590</t>
  </si>
  <si>
    <t>CMD100591</t>
  </si>
  <si>
    <t>Produit_Électronique_46</t>
  </si>
  <si>
    <t>CMD100592</t>
  </si>
  <si>
    <t>C0334</t>
  </si>
  <si>
    <t>CMD100593</t>
  </si>
  <si>
    <t>C0105</t>
  </si>
  <si>
    <t>Produit_Beauté_45</t>
  </si>
  <si>
    <t>CMD100594</t>
  </si>
  <si>
    <t>C1494</t>
  </si>
  <si>
    <t>CMD100595</t>
  </si>
  <si>
    <t>CMD100596</t>
  </si>
  <si>
    <t>CMD100597</t>
  </si>
  <si>
    <t>CMD100598</t>
  </si>
  <si>
    <t>C0964</t>
  </si>
  <si>
    <t>CMD100599</t>
  </si>
  <si>
    <t>C0094</t>
  </si>
  <si>
    <t>CMD100600</t>
  </si>
  <si>
    <t>2025-08-17</t>
  </si>
  <si>
    <t>C0134</t>
  </si>
  <si>
    <t>CMD100602</t>
  </si>
  <si>
    <t>C0277</t>
  </si>
  <si>
    <t>CMD100603</t>
  </si>
  <si>
    <t>C1676</t>
  </si>
  <si>
    <t>CMD100604</t>
  </si>
  <si>
    <t>CMD100605</t>
  </si>
  <si>
    <t>CMD100606</t>
  </si>
  <si>
    <t>C0085</t>
  </si>
  <si>
    <t>CMD100607</t>
  </si>
  <si>
    <t>CMD100608</t>
  </si>
  <si>
    <t>CMD100610</t>
  </si>
  <si>
    <t>C0025</t>
  </si>
  <si>
    <t>CMD100611</t>
  </si>
  <si>
    <t>CMD100613</t>
  </si>
  <si>
    <t>Produit_Beauté_18</t>
  </si>
  <si>
    <t>CMD100614</t>
  </si>
  <si>
    <t>CMD100615</t>
  </si>
  <si>
    <t>CMD100617</t>
  </si>
  <si>
    <t>CMD100618</t>
  </si>
  <si>
    <t>CMD100619</t>
  </si>
  <si>
    <t>C1776</t>
  </si>
  <si>
    <t>CMD100621</t>
  </si>
  <si>
    <t>C0411</t>
  </si>
  <si>
    <t>CMD100622</t>
  </si>
  <si>
    <t>CMD100623</t>
  </si>
  <si>
    <t>CMD100624</t>
  </si>
  <si>
    <t>C0228</t>
  </si>
  <si>
    <t>CMD100626</t>
  </si>
  <si>
    <t>C0083</t>
  </si>
  <si>
    <t>CMD100627</t>
  </si>
  <si>
    <t>CMD100629</t>
  </si>
  <si>
    <t>C1231</t>
  </si>
  <si>
    <t>CMD100630</t>
  </si>
  <si>
    <t>C0867</t>
  </si>
  <si>
    <t>CMD100631</t>
  </si>
  <si>
    <t>C0154</t>
  </si>
  <si>
    <t>CMD100633</t>
  </si>
  <si>
    <t>CMD100634</t>
  </si>
  <si>
    <t>Produit_Maison_17</t>
  </si>
  <si>
    <t>CMD100635</t>
  </si>
  <si>
    <t>CMD100636</t>
  </si>
  <si>
    <t>C1842</t>
  </si>
  <si>
    <t>CMD100637</t>
  </si>
  <si>
    <t>C1477</t>
  </si>
  <si>
    <t>CMD100638</t>
  </si>
  <si>
    <t>C0828</t>
  </si>
  <si>
    <t>CMD100639</t>
  </si>
  <si>
    <t>C1671</t>
  </si>
  <si>
    <t>CMD100640</t>
  </si>
  <si>
    <t>C0974</t>
  </si>
  <si>
    <t>CMD100641</t>
  </si>
  <si>
    <t>C1721</t>
  </si>
  <si>
    <t>CMD100642</t>
  </si>
  <si>
    <t>CMD100643</t>
  </si>
  <si>
    <t>C0455</t>
  </si>
  <si>
    <t>CMD100644</t>
  </si>
  <si>
    <t>C0299</t>
  </si>
  <si>
    <t>CMD100645</t>
  </si>
  <si>
    <t>C1195</t>
  </si>
  <si>
    <t>CMD100647</t>
  </si>
  <si>
    <t>C0701</t>
  </si>
  <si>
    <t>CMD100648</t>
  </si>
  <si>
    <t>CMD100649</t>
  </si>
  <si>
    <t>C0231</t>
  </si>
  <si>
    <t>CMD100650</t>
  </si>
  <si>
    <t>CMD100651</t>
  </si>
  <si>
    <t>C0826</t>
  </si>
  <si>
    <t>CMD100652</t>
  </si>
  <si>
    <t>CMD100653</t>
  </si>
  <si>
    <t>C0346</t>
  </si>
  <si>
    <t>CMD100654</t>
  </si>
  <si>
    <t>C0639</t>
  </si>
  <si>
    <t>CMD100655</t>
  </si>
  <si>
    <t>CMD100656</t>
  </si>
  <si>
    <t>C1221</t>
  </si>
  <si>
    <t>CMD100657</t>
  </si>
  <si>
    <t>C0250</t>
  </si>
  <si>
    <t>CMD100658</t>
  </si>
  <si>
    <t>C0114</t>
  </si>
  <si>
    <t>CMD100659</t>
  </si>
  <si>
    <t>C0187</t>
  </si>
  <si>
    <t>CMD100660</t>
  </si>
  <si>
    <t>C1276</t>
  </si>
  <si>
    <t>CMD100661</t>
  </si>
  <si>
    <t>CMD100662</t>
  </si>
  <si>
    <t>CMD100663</t>
  </si>
  <si>
    <t>C0019</t>
  </si>
  <si>
    <t>CMD100664</t>
  </si>
  <si>
    <t>C0310</t>
  </si>
  <si>
    <t>CMD100666</t>
  </si>
  <si>
    <t>C1593</t>
  </si>
  <si>
    <t>CMD100667</t>
  </si>
  <si>
    <t>CMD100668</t>
  </si>
  <si>
    <t>CMD100670</t>
  </si>
  <si>
    <t>CMD100671</t>
  </si>
  <si>
    <t>CMD100672</t>
  </si>
  <si>
    <t>C1745</t>
  </si>
  <si>
    <t>CMD100673</t>
  </si>
  <si>
    <t>C0388</t>
  </si>
  <si>
    <t>CMD100674</t>
  </si>
  <si>
    <t>C0673</t>
  </si>
  <si>
    <t>CMD100676</t>
  </si>
  <si>
    <t>CMD100677</t>
  </si>
  <si>
    <t>CMD100678</t>
  </si>
  <si>
    <t>C0988</t>
  </si>
  <si>
    <t>CMD100679</t>
  </si>
  <si>
    <t>C1252</t>
  </si>
  <si>
    <t>CMD100680</t>
  </si>
  <si>
    <t>C0210</t>
  </si>
  <si>
    <t>CMD100681</t>
  </si>
  <si>
    <t>C0360</t>
  </si>
  <si>
    <t>CMD100682</t>
  </si>
  <si>
    <t>C0352</t>
  </si>
  <si>
    <t>CMD100683</t>
  </si>
  <si>
    <t>C0986</t>
  </si>
  <si>
    <t>CMD100685</t>
  </si>
  <si>
    <t>2025-10-29</t>
  </si>
  <si>
    <t>C1780</t>
  </si>
  <si>
    <t>CMD100686</t>
  </si>
  <si>
    <t>C0142</t>
  </si>
  <si>
    <t>CMD100687</t>
  </si>
  <si>
    <t>CMD100688</t>
  </si>
  <si>
    <t>C0255</t>
  </si>
  <si>
    <t>CMD100689</t>
  </si>
  <si>
    <t>C0206</t>
  </si>
  <si>
    <t>CMD100691</t>
  </si>
  <si>
    <t>CMD100692</t>
  </si>
  <si>
    <t>CMD100693</t>
  </si>
  <si>
    <t>CMD100694</t>
  </si>
  <si>
    <t>C1975</t>
  </si>
  <si>
    <t>CMD100695</t>
  </si>
  <si>
    <t>C0084</t>
  </si>
  <si>
    <t>CMD100696</t>
  </si>
  <si>
    <t>C0384</t>
  </si>
  <si>
    <t>CMD100697</t>
  </si>
  <si>
    <t>CMD100698</t>
  </si>
  <si>
    <t>CMD100699</t>
  </si>
  <si>
    <t>CMD100702</t>
  </si>
  <si>
    <t>CMD100703</t>
  </si>
  <si>
    <t>CMD100705</t>
  </si>
  <si>
    <t>C1532</t>
  </si>
  <si>
    <t>CMD100706</t>
  </si>
  <si>
    <t>CMD100707</t>
  </si>
  <si>
    <t>2025-09-27</t>
  </si>
  <si>
    <t>C0271</t>
  </si>
  <si>
    <t>CMD100710</t>
  </si>
  <si>
    <t>C0012</t>
  </si>
  <si>
    <t>CMD100711</t>
  </si>
  <si>
    <t>CMD100712</t>
  </si>
  <si>
    <t>C0031</t>
  </si>
  <si>
    <t>CMD100713</t>
  </si>
  <si>
    <t>C0345</t>
  </si>
  <si>
    <t>CMD100714</t>
  </si>
  <si>
    <t>CMD100715</t>
  </si>
  <si>
    <t>CMD100716</t>
  </si>
  <si>
    <t>CMD100717</t>
  </si>
  <si>
    <t>C1326</t>
  </si>
  <si>
    <t>CMD100718</t>
  </si>
  <si>
    <t>C0090</t>
  </si>
  <si>
    <t>CMD100719</t>
  </si>
  <si>
    <t>C0244</t>
  </si>
  <si>
    <t>CMD100720</t>
  </si>
  <si>
    <t>CMD100721</t>
  </si>
  <si>
    <t>CMD100722</t>
  </si>
  <si>
    <t>C1280</t>
  </si>
  <si>
    <t>CMD100723</t>
  </si>
  <si>
    <t>CMD100724</t>
  </si>
  <si>
    <t>C1066</t>
  </si>
  <si>
    <t>Produit_Électronique_27</t>
  </si>
  <si>
    <t>CMD100726</t>
  </si>
  <si>
    <t>CMD100727</t>
  </si>
  <si>
    <t>CMD100728</t>
  </si>
  <si>
    <t>C0499</t>
  </si>
  <si>
    <t>Produit_Beauté_25</t>
  </si>
  <si>
    <t>CMD100730</t>
  </si>
  <si>
    <t>CMD100731</t>
  </si>
  <si>
    <t>CMD100732</t>
  </si>
  <si>
    <t>CMD100733</t>
  </si>
  <si>
    <t>C0421</t>
  </si>
  <si>
    <t>CMD100734</t>
  </si>
  <si>
    <t>C0314</t>
  </si>
  <si>
    <t>CMD100735</t>
  </si>
  <si>
    <t>2025-07-23</t>
  </si>
  <si>
    <t>C0091</t>
  </si>
  <si>
    <t>CMD100737</t>
  </si>
  <si>
    <t>C1095</t>
  </si>
  <si>
    <t>CMD100738</t>
  </si>
  <si>
    <t>CMD100739</t>
  </si>
  <si>
    <t>CMD100740</t>
  </si>
  <si>
    <t>C0063</t>
  </si>
  <si>
    <t>CMD100741</t>
  </si>
  <si>
    <t>2025-10-09</t>
  </si>
  <si>
    <t>C1739</t>
  </si>
  <si>
    <t>CMD100743</t>
  </si>
  <si>
    <t>CMD100744</t>
  </si>
  <si>
    <t>2025-11-30</t>
  </si>
  <si>
    <t>CMD100745</t>
  </si>
  <si>
    <t>CMD100747</t>
  </si>
  <si>
    <t>CMD100748</t>
  </si>
  <si>
    <t>C0297</t>
  </si>
  <si>
    <t>CMD100749</t>
  </si>
  <si>
    <t>C0480</t>
  </si>
  <si>
    <t>CMD100750</t>
  </si>
  <si>
    <t>CMD100751</t>
  </si>
  <si>
    <t>CMD100752</t>
  </si>
  <si>
    <t>2025-08-13</t>
  </si>
  <si>
    <t>CMD100753</t>
  </si>
  <si>
    <t>CMD100754</t>
  </si>
  <si>
    <t>CMD100755</t>
  </si>
  <si>
    <t>C1723</t>
  </si>
  <si>
    <t>CMD100756</t>
  </si>
  <si>
    <t>CMD100757</t>
  </si>
  <si>
    <t>C1664</t>
  </si>
  <si>
    <t>CMD100758</t>
  </si>
  <si>
    <t>C0018</t>
  </si>
  <si>
    <t>CMD100759</t>
  </si>
  <si>
    <t>2025-08-08</t>
  </si>
  <si>
    <t>CMD100760</t>
  </si>
  <si>
    <t>C0046</t>
  </si>
  <si>
    <t>CMD100761</t>
  </si>
  <si>
    <t>C1651</t>
  </si>
  <si>
    <t>CMD100762</t>
  </si>
  <si>
    <t>CMD100763</t>
  </si>
  <si>
    <t>2025-11-01</t>
  </si>
  <si>
    <t>CMD100764</t>
  </si>
  <si>
    <t>CMD100765</t>
  </si>
  <si>
    <t>CMD100766</t>
  </si>
  <si>
    <t>C0266</t>
  </si>
  <si>
    <t>CMD100767</t>
  </si>
  <si>
    <t>C0291</t>
  </si>
  <si>
    <t>CMD100768</t>
  </si>
  <si>
    <t>C1711</t>
  </si>
  <si>
    <t>CMD100769</t>
  </si>
  <si>
    <t>CMD100770</t>
  </si>
  <si>
    <t>CMD100771</t>
  </si>
  <si>
    <t>CMD100772</t>
  </si>
  <si>
    <t>CMD100774</t>
  </si>
  <si>
    <t>Produit_Beauté_2</t>
  </si>
  <si>
    <t>CMD100775</t>
  </si>
  <si>
    <t>CMD100776</t>
  </si>
  <si>
    <t>CMD100777</t>
  </si>
  <si>
    <t>2025-08-16</t>
  </si>
  <si>
    <t>C0207</t>
  </si>
  <si>
    <t>CMD100778</t>
  </si>
  <si>
    <t>C1939</t>
  </si>
  <si>
    <t>CMD100779</t>
  </si>
  <si>
    <t>CMD100780</t>
  </si>
  <si>
    <t>C1680</t>
  </si>
  <si>
    <t>CMD100781</t>
  </si>
  <si>
    <t>CMD100782</t>
  </si>
  <si>
    <t>CMD100783</t>
  </si>
  <si>
    <t>C0243</t>
  </si>
  <si>
    <t>CMD100785</t>
  </si>
  <si>
    <t>C1836</t>
  </si>
  <si>
    <t>CMD100786</t>
  </si>
  <si>
    <t>CMD100787</t>
  </si>
  <si>
    <t>C0780</t>
  </si>
  <si>
    <t>CMD100788</t>
  </si>
  <si>
    <t>CMD100789</t>
  </si>
  <si>
    <t>C0836</t>
  </si>
  <si>
    <t>CMD100790</t>
  </si>
  <si>
    <t>C0060</t>
  </si>
  <si>
    <t>CMD100791</t>
  </si>
  <si>
    <t>C0646</t>
  </si>
  <si>
    <t>CMD100792</t>
  </si>
  <si>
    <t>C0519</t>
  </si>
  <si>
    <t>CMD100794</t>
  </si>
  <si>
    <t>CMD100795</t>
  </si>
  <si>
    <t>CMD100797</t>
  </si>
  <si>
    <t>CMD100798</t>
  </si>
  <si>
    <t>CMD100799</t>
  </si>
  <si>
    <t>CMD100800</t>
  </si>
  <si>
    <t>CMD100801</t>
  </si>
  <si>
    <t>CMD100802</t>
  </si>
  <si>
    <t>C0899</t>
  </si>
  <si>
    <t>CMD100803</t>
  </si>
  <si>
    <t>C1045</t>
  </si>
  <si>
    <t>CMD100804</t>
  </si>
  <si>
    <t>CMD100805</t>
  </si>
  <si>
    <t>C0723</t>
  </si>
  <si>
    <t>CMD100806</t>
  </si>
  <si>
    <t>CMD100808</t>
  </si>
  <si>
    <t>C0931</t>
  </si>
  <si>
    <t>CMD100809</t>
  </si>
  <si>
    <t>CMD100810</t>
  </si>
  <si>
    <t>C1959</t>
  </si>
  <si>
    <t>CMD100811</t>
  </si>
  <si>
    <t>C1153</t>
  </si>
  <si>
    <t>CMD100812</t>
  </si>
  <si>
    <t>C0939</t>
  </si>
  <si>
    <t>CMD100813</t>
  </si>
  <si>
    <t>CMD100814</t>
  </si>
  <si>
    <t>CMD100815</t>
  </si>
  <si>
    <t>CMD100816</t>
  </si>
  <si>
    <t>C0975</t>
  </si>
  <si>
    <t>CMD100818</t>
  </si>
  <si>
    <t>Produit_Beauté_15</t>
  </si>
  <si>
    <t>CMD100819</t>
  </si>
  <si>
    <t>C1712</t>
  </si>
  <si>
    <t>CMD100820</t>
  </si>
  <si>
    <t>CMD100821</t>
  </si>
  <si>
    <t>C1108</t>
  </si>
  <si>
    <t>CMD100822</t>
  </si>
  <si>
    <t>C0294</t>
  </si>
  <si>
    <t>CMD100823</t>
  </si>
  <si>
    <t>CMD100824</t>
  </si>
  <si>
    <t>2025-11-12</t>
  </si>
  <si>
    <t>C0979</t>
  </si>
  <si>
    <t>CMD100825</t>
  </si>
  <si>
    <t>CMD100827</t>
  </si>
  <si>
    <t>CMD100828</t>
  </si>
  <si>
    <t>C0137</t>
  </si>
  <si>
    <t>CMD100830</t>
  </si>
  <si>
    <t>C0092</t>
  </si>
  <si>
    <t>CMD100831</t>
  </si>
  <si>
    <t>C1137</t>
  </si>
  <si>
    <t>CMD100832</t>
  </si>
  <si>
    <t>C1512</t>
  </si>
  <si>
    <t>CMD100834</t>
  </si>
  <si>
    <t>CMD100835</t>
  </si>
  <si>
    <t>C0130</t>
  </si>
  <si>
    <t>CMD100836</t>
  </si>
  <si>
    <t>CMD100837</t>
  </si>
  <si>
    <t>CMD100838</t>
  </si>
  <si>
    <t>2025-11-25</t>
  </si>
  <si>
    <t>C1102</t>
  </si>
  <si>
    <t>CMD100839</t>
  </si>
  <si>
    <t>C0998</t>
  </si>
  <si>
    <t>Produit_Électronique_6</t>
  </si>
  <si>
    <t>CMD100840</t>
  </si>
  <si>
    <t>C0949</t>
  </si>
  <si>
    <t>CMD100841</t>
  </si>
  <si>
    <t>CMD100842</t>
  </si>
  <si>
    <t>C0160</t>
  </si>
  <si>
    <t>CMD100844</t>
  </si>
  <si>
    <t>CMD100845</t>
  </si>
  <si>
    <t>CMD100846</t>
  </si>
  <si>
    <t>CMD100847</t>
  </si>
  <si>
    <t>CMD100848</t>
  </si>
  <si>
    <t>C0172</t>
  </si>
  <si>
    <t>CMD100849</t>
  </si>
  <si>
    <t>CMD100851</t>
  </si>
  <si>
    <t>CMD100852</t>
  </si>
  <si>
    <t>CMD100853</t>
  </si>
  <si>
    <t>C0634</t>
  </si>
  <si>
    <t>CMD100854</t>
  </si>
  <si>
    <t>C0904</t>
  </si>
  <si>
    <t>CMD100855</t>
  </si>
  <si>
    <t>C0000</t>
  </si>
  <si>
    <t>CMD100856</t>
  </si>
  <si>
    <t>C0004</t>
  </si>
  <si>
    <t>CMD100857</t>
  </si>
  <si>
    <t>CMD100858</t>
  </si>
  <si>
    <t>C1122</t>
  </si>
  <si>
    <t>CMD100859</t>
  </si>
  <si>
    <t>CMD100861</t>
  </si>
  <si>
    <t>C1656</t>
  </si>
  <si>
    <t>CMD100862</t>
  </si>
  <si>
    <t>C0056</t>
  </si>
  <si>
    <t>Produit_Maison_18</t>
  </si>
  <si>
    <t>CMD100863</t>
  </si>
  <si>
    <t>CMD100864</t>
  </si>
  <si>
    <t>CMD100865</t>
  </si>
  <si>
    <t>CMD100866</t>
  </si>
  <si>
    <t>CMD100867</t>
  </si>
  <si>
    <t>CMD100868</t>
  </si>
  <si>
    <t>CMD100869</t>
  </si>
  <si>
    <t>C1696</t>
  </si>
  <si>
    <t>CMD100870</t>
  </si>
  <si>
    <t>C0017</t>
  </si>
  <si>
    <t>CMD100871</t>
  </si>
  <si>
    <t>C0968</t>
  </si>
  <si>
    <t>CMD100872</t>
  </si>
  <si>
    <t>C0086</t>
  </si>
  <si>
    <t>CMD100874</t>
  </si>
  <si>
    <t>CMD100875</t>
  </si>
  <si>
    <t>C1197</t>
  </si>
  <si>
    <t>CMD100876</t>
  </si>
  <si>
    <t>CMD100878</t>
  </si>
  <si>
    <t>CMD100879</t>
  </si>
  <si>
    <t>C0285</t>
  </si>
  <si>
    <t>Produit_Mode_29</t>
  </si>
  <si>
    <t>CMD100881</t>
  </si>
  <si>
    <t>C0224</t>
  </si>
  <si>
    <t>CMD100882</t>
  </si>
  <si>
    <t>C0178</t>
  </si>
  <si>
    <t>CMD100883</t>
  </si>
  <si>
    <t>CMD100884</t>
  </si>
  <si>
    <t>C1109</t>
  </si>
  <si>
    <t>CMD100885</t>
  </si>
  <si>
    <t>CMD100886</t>
  </si>
  <si>
    <t>C0489</t>
  </si>
  <si>
    <t>CMD100887</t>
  </si>
  <si>
    <t>CMD100889</t>
  </si>
  <si>
    <t>CMD100890</t>
  </si>
  <si>
    <t>CMD100891</t>
  </si>
  <si>
    <t>C1347</t>
  </si>
  <si>
    <t>CMD100892</t>
  </si>
  <si>
    <t>CMD100894</t>
  </si>
  <si>
    <t>C1823</t>
  </si>
  <si>
    <t>CMD100896</t>
  </si>
  <si>
    <t>CMD100897</t>
  </si>
  <si>
    <t>CMD100898</t>
  </si>
  <si>
    <t>CMD100899</t>
  </si>
  <si>
    <t>C0874</t>
  </si>
  <si>
    <t>CMD100900</t>
  </si>
  <si>
    <t>CMD100901</t>
  </si>
  <si>
    <t>CMD100902</t>
  </si>
  <si>
    <t>C0371</t>
  </si>
  <si>
    <t>CMD100903</t>
  </si>
  <si>
    <t>CMD100904</t>
  </si>
  <si>
    <t>CMD100905</t>
  </si>
  <si>
    <t>C0069</t>
  </si>
  <si>
    <t>CMD100906</t>
  </si>
  <si>
    <t>C0439</t>
  </si>
  <si>
    <t>CMD100907</t>
  </si>
  <si>
    <t>C1882</t>
  </si>
  <si>
    <t>CMD100908</t>
  </si>
  <si>
    <t>CMD100909</t>
  </si>
  <si>
    <t>CMD100910</t>
  </si>
  <si>
    <t>C1481</t>
  </si>
  <si>
    <t>CMD100911</t>
  </si>
  <si>
    <t>CMD100912</t>
  </si>
  <si>
    <t>C0374</t>
  </si>
  <si>
    <t>CMD100913</t>
  </si>
  <si>
    <t>C0684</t>
  </si>
  <si>
    <t>CMD100914</t>
  </si>
  <si>
    <t>C0464</t>
  </si>
  <si>
    <t>CMD100915</t>
  </si>
  <si>
    <t>2025-12-09</t>
  </si>
  <si>
    <t>CMD100916</t>
  </si>
  <si>
    <t>C0257</t>
  </si>
  <si>
    <t>CMD100917</t>
  </si>
  <si>
    <t>C0804</t>
  </si>
  <si>
    <t>CMD100918</t>
  </si>
  <si>
    <t>CMD100919</t>
  </si>
  <si>
    <t>CMD100920</t>
  </si>
  <si>
    <t>CMD100921</t>
  </si>
  <si>
    <t>C0401</t>
  </si>
  <si>
    <t>CMD100922</t>
  </si>
  <si>
    <t>C0220</t>
  </si>
  <si>
    <t>CMD100923</t>
  </si>
  <si>
    <t>CMD100924</t>
  </si>
  <si>
    <t>C1576</t>
  </si>
  <si>
    <t>CMD100925</t>
  </si>
  <si>
    <t>CMD100926</t>
  </si>
  <si>
    <t>C0387</t>
  </si>
  <si>
    <t>CMD100927</t>
  </si>
  <si>
    <t>C0317</t>
  </si>
  <si>
    <t>CMD100928</t>
  </si>
  <si>
    <t>2025-09-26</t>
  </si>
  <si>
    <t>CMD100929</t>
  </si>
  <si>
    <t>CMD100930</t>
  </si>
  <si>
    <t>CMD100931</t>
  </si>
  <si>
    <t>CMD100932</t>
  </si>
  <si>
    <t>CMD100933</t>
  </si>
  <si>
    <t>C1357</t>
  </si>
  <si>
    <t>CMD100934</t>
  </si>
  <si>
    <t>C0332</t>
  </si>
  <si>
    <t>CMD100935</t>
  </si>
  <si>
    <t>CMD100936</t>
  </si>
  <si>
    <t>CMD100937</t>
  </si>
  <si>
    <t>C0624</t>
  </si>
  <si>
    <t>Produit_Beauté_48</t>
  </si>
  <si>
    <t>CMD100938</t>
  </si>
  <si>
    <t>CMD100939</t>
  </si>
  <si>
    <t>CMD100940</t>
  </si>
  <si>
    <t>C0461</t>
  </si>
  <si>
    <t>CMD100941</t>
  </si>
  <si>
    <t>CMD100942</t>
  </si>
  <si>
    <t>CMD100943</t>
  </si>
  <si>
    <t>CMD100944</t>
  </si>
  <si>
    <t>C1840</t>
  </si>
  <si>
    <t>CMD100945</t>
  </si>
  <si>
    <t>C1156</t>
  </si>
  <si>
    <t>CMD100946</t>
  </si>
  <si>
    <t>CMD100947</t>
  </si>
  <si>
    <t>C1802</t>
  </si>
  <si>
    <t>CMD100948</t>
  </si>
  <si>
    <t>C1682</t>
  </si>
  <si>
    <t>CMD100949</t>
  </si>
  <si>
    <t>CMD100950</t>
  </si>
  <si>
    <t>CMD100951</t>
  </si>
  <si>
    <t>C0976</t>
  </si>
  <si>
    <t>CMD100952</t>
  </si>
  <si>
    <t>CMD100953</t>
  </si>
  <si>
    <t>CMD100955</t>
  </si>
  <si>
    <t>CMD100956</t>
  </si>
  <si>
    <t>C1817</t>
  </si>
  <si>
    <t>CMD100957</t>
  </si>
  <si>
    <t>C1688</t>
  </si>
  <si>
    <t>CMD100958</t>
  </si>
  <si>
    <t>C1171</t>
  </si>
  <si>
    <t>CMD100959</t>
  </si>
  <si>
    <t>C0021</t>
  </si>
  <si>
    <t>CMD100961</t>
  </si>
  <si>
    <t>CMD100962</t>
  </si>
  <si>
    <t>CMD100963</t>
  </si>
  <si>
    <t>CMD100964</t>
  </si>
  <si>
    <t>C1425</t>
  </si>
  <si>
    <t>CMD100965</t>
  </si>
  <si>
    <t>CMD100966</t>
  </si>
  <si>
    <t>CMD100967</t>
  </si>
  <si>
    <t>CMD100968</t>
  </si>
  <si>
    <t>C1488</t>
  </si>
  <si>
    <t>CMD100969</t>
  </si>
  <si>
    <t>CMD100970</t>
  </si>
  <si>
    <t>CMD100971</t>
  </si>
  <si>
    <t>CMD100972</t>
  </si>
  <si>
    <t>CMD100973</t>
  </si>
  <si>
    <t>CMD100974</t>
  </si>
  <si>
    <t>CMD100975</t>
  </si>
  <si>
    <t>C0501</t>
  </si>
  <si>
    <t>CMD100976</t>
  </si>
  <si>
    <t>CMD100977</t>
  </si>
  <si>
    <t>CMD100978</t>
  </si>
  <si>
    <t>CMD100979</t>
  </si>
  <si>
    <t>C1218</t>
  </si>
  <si>
    <t>CMD100980</t>
  </si>
  <si>
    <t>CMD100981</t>
  </si>
  <si>
    <t>C1679</t>
  </si>
  <si>
    <t>CMD100982</t>
  </si>
  <si>
    <t>CMD100983</t>
  </si>
  <si>
    <t>C0107</t>
  </si>
  <si>
    <t>CMD100985</t>
  </si>
  <si>
    <t>C1614</t>
  </si>
  <si>
    <t>CMD100986</t>
  </si>
  <si>
    <t>C0531</t>
  </si>
  <si>
    <t>CMD100987</t>
  </si>
  <si>
    <t>CMD100988</t>
  </si>
  <si>
    <t>CMD100989</t>
  </si>
  <si>
    <t>CMD100990</t>
  </si>
  <si>
    <t>CMD100991</t>
  </si>
  <si>
    <t>CMD100992</t>
  </si>
  <si>
    <t>CMD100993</t>
  </si>
  <si>
    <t>C0370</t>
  </si>
  <si>
    <t>CMD100994</t>
  </si>
  <si>
    <t>CMD100995</t>
  </si>
  <si>
    <t>CMD100996</t>
  </si>
  <si>
    <t>CMD100997</t>
  </si>
  <si>
    <t>C0274</t>
  </si>
  <si>
    <t>CMD100998</t>
  </si>
  <si>
    <t>C0574</t>
  </si>
  <si>
    <t>CMD101000</t>
  </si>
  <si>
    <t>C1539</t>
  </si>
  <si>
    <t>CMD101001</t>
  </si>
  <si>
    <t>CMD101002</t>
  </si>
  <si>
    <t>CMD101003</t>
  </si>
  <si>
    <t>CMD101004</t>
  </si>
  <si>
    <t>C1500</t>
  </si>
  <si>
    <t>CMD101005</t>
  </si>
  <si>
    <t>CMD101006</t>
  </si>
  <si>
    <t>CMD101007</t>
  </si>
  <si>
    <t>C1407</t>
  </si>
  <si>
    <t>CMD101008</t>
  </si>
  <si>
    <t>2025-10-28</t>
  </si>
  <si>
    <t>CMD101009</t>
  </si>
  <si>
    <t>C1308</t>
  </si>
  <si>
    <t>CMD101010</t>
  </si>
  <si>
    <t>CMD101011</t>
  </si>
  <si>
    <t>C0080</t>
  </si>
  <si>
    <t>CMD101013</t>
  </si>
  <si>
    <t>C1175</t>
  </si>
  <si>
    <t>CMD101014</t>
  </si>
  <si>
    <t>C1107</t>
  </si>
  <si>
    <t>CMD101015</t>
  </si>
  <si>
    <t>CMD101016</t>
  </si>
  <si>
    <t>CMD101017</t>
  </si>
  <si>
    <t>CMD101018</t>
  </si>
  <si>
    <t>CMD101019</t>
  </si>
  <si>
    <t>CMD101020</t>
  </si>
  <si>
    <t>CMD101021</t>
  </si>
  <si>
    <t>CMD101022</t>
  </si>
  <si>
    <t>CMD101023</t>
  </si>
  <si>
    <t>CMD101024</t>
  </si>
  <si>
    <t>CMD101025</t>
  </si>
  <si>
    <t>CMD101026</t>
  </si>
  <si>
    <t>CMD101028</t>
  </si>
  <si>
    <t>CMD101029</t>
  </si>
  <si>
    <t>CMD101031</t>
  </si>
  <si>
    <t>CMD101032</t>
  </si>
  <si>
    <t>C0125</t>
  </si>
  <si>
    <t>CMD101033</t>
  </si>
  <si>
    <t>C1550</t>
  </si>
  <si>
    <t>CMD101034</t>
  </si>
  <si>
    <t>CMD101035</t>
  </si>
  <si>
    <t>C0613</t>
  </si>
  <si>
    <t>CMD101036</t>
  </si>
  <si>
    <t>C0705</t>
  </si>
  <si>
    <t>CMD101037</t>
  </si>
  <si>
    <t>CMD101038</t>
  </si>
  <si>
    <t>C0001</t>
  </si>
  <si>
    <t>CMD101039</t>
  </si>
  <si>
    <t>C0481</t>
  </si>
  <si>
    <t>CMD101041</t>
  </si>
  <si>
    <t>C0096</t>
  </si>
  <si>
    <t>CMD101042</t>
  </si>
  <si>
    <t>CMD101043</t>
  </si>
  <si>
    <t>CMD101044</t>
  </si>
  <si>
    <t>CMD101045</t>
  </si>
  <si>
    <t>CMD101046</t>
  </si>
  <si>
    <t>CMD101048</t>
  </si>
  <si>
    <t>CMD101049</t>
  </si>
  <si>
    <t>CMD101050</t>
  </si>
  <si>
    <t>C0312</t>
  </si>
  <si>
    <t>CMD101051</t>
  </si>
  <si>
    <t>CMD101052</t>
  </si>
  <si>
    <t>CMD101053</t>
  </si>
  <si>
    <t>CMD101054</t>
  </si>
  <si>
    <t>CMD101055</t>
  </si>
  <si>
    <t>CMD101056</t>
  </si>
  <si>
    <t>C0597</t>
  </si>
  <si>
    <t>CMD101057</t>
  </si>
  <si>
    <t>CMD101058</t>
  </si>
  <si>
    <t>CMD101059</t>
  </si>
  <si>
    <t>2025-07-29</t>
  </si>
  <si>
    <t>C1863</t>
  </si>
  <si>
    <t>CMD101060</t>
  </si>
  <si>
    <t>CMD101061</t>
  </si>
  <si>
    <t>C1765</t>
  </si>
  <si>
    <t>CMD101062</t>
  </si>
  <si>
    <t>CMD101063</t>
  </si>
  <si>
    <t>C0225</t>
  </si>
  <si>
    <t>CMD101064</t>
  </si>
  <si>
    <t>C0706</t>
  </si>
  <si>
    <t>CMD101065</t>
  </si>
  <si>
    <t>CMD101067</t>
  </si>
  <si>
    <t>C0222</t>
  </si>
  <si>
    <t>CMD101068</t>
  </si>
  <si>
    <t>CMD101069</t>
  </si>
  <si>
    <t>C1958</t>
  </si>
  <si>
    <t>CMD101070</t>
  </si>
  <si>
    <t>CMD101071</t>
  </si>
  <si>
    <t>C1503</t>
  </si>
  <si>
    <t>CMD101072</t>
  </si>
  <si>
    <t>CMD101074</t>
  </si>
  <si>
    <t>CMD101076</t>
  </si>
  <si>
    <t>C0061</t>
  </si>
  <si>
    <t>CMD101077</t>
  </si>
  <si>
    <t>CMD101079</t>
  </si>
  <si>
    <t>CMD101081</t>
  </si>
  <si>
    <t>C0528</t>
  </si>
  <si>
    <t>CMD101082</t>
  </si>
  <si>
    <t>C0410</t>
  </si>
  <si>
    <t>CMD101083</t>
  </si>
  <si>
    <t>CMD101084</t>
  </si>
  <si>
    <t>CMD101085</t>
  </si>
  <si>
    <t>CMD101086</t>
  </si>
  <si>
    <t>C0077</t>
  </si>
  <si>
    <t>CMD101088</t>
  </si>
  <si>
    <t>CMD101089</t>
  </si>
  <si>
    <t>CMD101090</t>
  </si>
  <si>
    <t>CMD101092</t>
  </si>
  <si>
    <t>C1353</t>
  </si>
  <si>
    <t>CMD101093</t>
  </si>
  <si>
    <t>CMD101094</t>
  </si>
  <si>
    <t>CMD101095</t>
  </si>
  <si>
    <t>CMD101096</t>
  </si>
  <si>
    <t>CMD101097</t>
  </si>
  <si>
    <t>CMD101098</t>
  </si>
  <si>
    <t>C0296</t>
  </si>
  <si>
    <t>CMD101099</t>
  </si>
  <si>
    <t>C0009</t>
  </si>
  <si>
    <t>CMD101100</t>
  </si>
  <si>
    <t>CMD101102</t>
  </si>
  <si>
    <t>CMD101103</t>
  </si>
  <si>
    <t>C1511</t>
  </si>
  <si>
    <t>CMD101104</t>
  </si>
  <si>
    <t>CMD101105</t>
  </si>
  <si>
    <t>C0171</t>
  </si>
  <si>
    <t>CMD101106</t>
  </si>
  <si>
    <t>CMD101107</t>
  </si>
  <si>
    <t>CMD101108</t>
  </si>
  <si>
    <t>CMD101109</t>
  </si>
  <si>
    <t>C1215</t>
  </si>
  <si>
    <t>CMD101110</t>
  </si>
  <si>
    <t>C0422</t>
  </si>
  <si>
    <t>CMD101112</t>
  </si>
  <si>
    <t>CMD101113</t>
  </si>
  <si>
    <t>CMD101114</t>
  </si>
  <si>
    <t>C1105</t>
  </si>
  <si>
    <t>CMD101115</t>
  </si>
  <si>
    <t>CMD101116</t>
  </si>
  <si>
    <t>CMD101117</t>
  </si>
  <si>
    <t>CMD101118</t>
  </si>
  <si>
    <t>C1894</t>
  </si>
  <si>
    <t>CMD101119</t>
  </si>
  <si>
    <t>C0036</t>
  </si>
  <si>
    <t>Produit_Électronique_38</t>
  </si>
  <si>
    <t>CMD101120</t>
  </si>
  <si>
    <t>CMD101121</t>
  </si>
  <si>
    <t>CMD101122</t>
  </si>
  <si>
    <t>CMD101123</t>
  </si>
  <si>
    <t>CMD101124</t>
  </si>
  <si>
    <t>C0099</t>
  </si>
  <si>
    <t>CMD101125</t>
  </si>
  <si>
    <t>CMD101126</t>
  </si>
  <si>
    <t>CMD101127</t>
  </si>
  <si>
    <t>CMD101128</t>
  </si>
  <si>
    <t>CMD101129</t>
  </si>
  <si>
    <t>C0571</t>
  </si>
  <si>
    <t>CMD101130</t>
  </si>
  <si>
    <t>CMD101131</t>
  </si>
  <si>
    <t>CMD101133</t>
  </si>
  <si>
    <t>CMD101134</t>
  </si>
  <si>
    <t>CMD101135</t>
  </si>
  <si>
    <t>CMD101136</t>
  </si>
  <si>
    <t>C1790</t>
  </si>
  <si>
    <t>CMD101137</t>
  </si>
  <si>
    <t>CMD101138</t>
  </si>
  <si>
    <t>C0016</t>
  </si>
  <si>
    <t>CMD101139</t>
  </si>
  <si>
    <t>C0687</t>
  </si>
  <si>
    <t>CMD101140</t>
  </si>
  <si>
    <t>CMD101141</t>
  </si>
  <si>
    <t>CMD101142</t>
  </si>
  <si>
    <t>CMD101143</t>
  </si>
  <si>
    <t>C1510</t>
  </si>
  <si>
    <t>CMD101144</t>
  </si>
  <si>
    <t>CMD101145</t>
  </si>
  <si>
    <t>CMD101146</t>
  </si>
  <si>
    <t>CMD101147</t>
  </si>
  <si>
    <t>C1936</t>
  </si>
  <si>
    <t>CMD101148</t>
  </si>
  <si>
    <t>C0200</t>
  </si>
  <si>
    <t>CMD101149</t>
  </si>
  <si>
    <t>CMD101150</t>
  </si>
  <si>
    <t>C0213</t>
  </si>
  <si>
    <t>CMD101152</t>
  </si>
  <si>
    <t>C0118</t>
  </si>
  <si>
    <t>CMD101153</t>
  </si>
  <si>
    <t>CMD101154</t>
  </si>
  <si>
    <t>C1724</t>
  </si>
  <si>
    <t>CMD101155</t>
  </si>
  <si>
    <t>CMD101156</t>
  </si>
  <si>
    <t>C0147</t>
  </si>
  <si>
    <t>CMD101157</t>
  </si>
  <si>
    <t>CMD101158</t>
  </si>
  <si>
    <t>CMD101159</t>
  </si>
  <si>
    <t>C0162</t>
  </si>
  <si>
    <t>CMD101160</t>
  </si>
  <si>
    <t>CMD101161</t>
  </si>
  <si>
    <t>CMD101162</t>
  </si>
  <si>
    <t>C1573</t>
  </si>
  <si>
    <t>CMD101163</t>
  </si>
  <si>
    <t>C1118</t>
  </si>
  <si>
    <t>CMD101165</t>
  </si>
  <si>
    <t>CMD101166</t>
  </si>
  <si>
    <t>CMD101167</t>
  </si>
  <si>
    <t>CMD101168</t>
  </si>
  <si>
    <t>CMD101169</t>
  </si>
  <si>
    <t>C1998</t>
  </si>
  <si>
    <t>CMD101170</t>
  </si>
  <si>
    <t>C1047</t>
  </si>
  <si>
    <t>CMD101171</t>
  </si>
  <si>
    <t>C0875</t>
  </si>
  <si>
    <t>CMD101172</t>
  </si>
  <si>
    <t>CMD101173</t>
  </si>
  <si>
    <t>C0851</t>
  </si>
  <si>
    <t>CMD101174</t>
  </si>
  <si>
    <t>C0848</t>
  </si>
  <si>
    <t>CMD101175</t>
  </si>
  <si>
    <t>C0268</t>
  </si>
  <si>
    <t>CMD101177</t>
  </si>
  <si>
    <t>CMD101178</t>
  </si>
  <si>
    <t>C0592</t>
  </si>
  <si>
    <t>CMD101179</t>
  </si>
  <si>
    <t>C0286</t>
  </si>
  <si>
    <t>CMD101180</t>
  </si>
  <si>
    <t>CMD101181</t>
  </si>
  <si>
    <t>C0589</t>
  </si>
  <si>
    <t>CMD101182</t>
  </si>
  <si>
    <t>CMD101183</t>
  </si>
  <si>
    <t>CMD101184</t>
  </si>
  <si>
    <t>CMD101186</t>
  </si>
  <si>
    <t>CMD101187</t>
  </si>
  <si>
    <t>CMD101188</t>
  </si>
  <si>
    <t>2025-09-13</t>
  </si>
  <si>
    <t>CMD101189</t>
  </si>
  <si>
    <t>CMD101190</t>
  </si>
  <si>
    <t>C1693</t>
  </si>
  <si>
    <t>CMD101191</t>
  </si>
  <si>
    <t>CMD101192</t>
  </si>
  <si>
    <t>CMD101195</t>
  </si>
  <si>
    <t>CMD101196</t>
  </si>
  <si>
    <t>CMD101197</t>
  </si>
  <si>
    <t>C0700</t>
  </si>
  <si>
    <t>CMD101198</t>
  </si>
  <si>
    <t>CMD101199</t>
  </si>
  <si>
    <t>CMD101200</t>
  </si>
  <si>
    <t>C1551</t>
  </si>
  <si>
    <t>CMD101201</t>
  </si>
  <si>
    <t>CMD101202</t>
  </si>
  <si>
    <t>CMD101203</t>
  </si>
  <si>
    <t>CMD101205</t>
  </si>
  <si>
    <t>C1599</t>
  </si>
  <si>
    <t>CMD101206</t>
  </si>
  <si>
    <t>C1083</t>
  </si>
  <si>
    <t>CMD101207</t>
  </si>
  <si>
    <t>C1100</t>
  </si>
  <si>
    <t>CMD101208</t>
  </si>
  <si>
    <t>C0972</t>
  </si>
  <si>
    <t>CMD101209</t>
  </si>
  <si>
    <t>C0181</t>
  </si>
  <si>
    <t>CMD101210</t>
  </si>
  <si>
    <t>CMD101212</t>
  </si>
  <si>
    <t>CMD101213</t>
  </si>
  <si>
    <t>C0208</t>
  </si>
  <si>
    <t>CMD101214</t>
  </si>
  <si>
    <t>C1643</t>
  </si>
  <si>
    <t>CMD101215</t>
  </si>
  <si>
    <t>CMD101216</t>
  </si>
  <si>
    <t>CMD101217</t>
  </si>
  <si>
    <t>CMD101218</t>
  </si>
  <si>
    <t>CMD101220</t>
  </si>
  <si>
    <t>CMD101221</t>
  </si>
  <si>
    <t>C0321</t>
  </si>
  <si>
    <t>CMD101222</t>
  </si>
  <si>
    <t>C1020</t>
  </si>
  <si>
    <t>CMD101223</t>
  </si>
  <si>
    <t>CMD101224</t>
  </si>
  <si>
    <t>C1064</t>
  </si>
  <si>
    <t>CMD101226</t>
  </si>
  <si>
    <t>C0391</t>
  </si>
  <si>
    <t>CMD101227</t>
  </si>
  <si>
    <t>CMD101228</t>
  </si>
  <si>
    <t>CMD101229</t>
  </si>
  <si>
    <t>CMD101230</t>
  </si>
  <si>
    <t>CMD101231</t>
  </si>
  <si>
    <t>C1037</t>
  </si>
  <si>
    <t>CMD101232</t>
  </si>
  <si>
    <t>C1263</t>
  </si>
  <si>
    <t>CMD101233</t>
  </si>
  <si>
    <t>CMD101234</t>
  </si>
  <si>
    <t>CMD101235</t>
  </si>
  <si>
    <t>C0843</t>
  </si>
  <si>
    <t>CMD101236</t>
  </si>
  <si>
    <t>C1213</t>
  </si>
  <si>
    <t>CMD101237</t>
  </si>
  <si>
    <t>CMD101238</t>
  </si>
  <si>
    <t>C0546</t>
  </si>
  <si>
    <t>CMD101239</t>
  </si>
  <si>
    <t>C0773</t>
  </si>
  <si>
    <t>CMD101240</t>
  </si>
  <si>
    <t>C0204</t>
  </si>
  <si>
    <t>CMD101241</t>
  </si>
  <si>
    <t>CMD101242</t>
  </si>
  <si>
    <t>C0223</t>
  </si>
  <si>
    <t>CMD101243</t>
  </si>
  <si>
    <t>C0024</t>
  </si>
  <si>
    <t>CMD101244</t>
  </si>
  <si>
    <t>2025-12-07</t>
  </si>
  <si>
    <t>CMD101245</t>
  </si>
  <si>
    <t>CMD101246</t>
  </si>
  <si>
    <t>CMD101247</t>
  </si>
  <si>
    <t>CMD101248</t>
  </si>
  <si>
    <t>C0928</t>
  </si>
  <si>
    <t>CMD101249</t>
  </si>
  <si>
    <t>C1766</t>
  </si>
  <si>
    <t>CMD101250</t>
  </si>
  <si>
    <t>CMD101251</t>
  </si>
  <si>
    <t>C1746</t>
  </si>
  <si>
    <t>CMD101253</t>
  </si>
  <si>
    <t>C1567</t>
  </si>
  <si>
    <t>CMD101255</t>
  </si>
  <si>
    <t>CMD101256</t>
  </si>
  <si>
    <t>CMD101261</t>
  </si>
  <si>
    <t>C1375</t>
  </si>
  <si>
    <t>CMD101262</t>
  </si>
  <si>
    <t>C0292</t>
  </si>
  <si>
    <t>CMD101263</t>
  </si>
  <si>
    <t>C1944</t>
  </si>
  <si>
    <t>CMD101264</t>
  </si>
  <si>
    <t>C0395</t>
  </si>
  <si>
    <t>CMD101265</t>
  </si>
  <si>
    <t>C1523</t>
  </si>
  <si>
    <t>CMD101266</t>
  </si>
  <si>
    <t>CMD101267</t>
  </si>
  <si>
    <t>CMD101268</t>
  </si>
  <si>
    <t>CMD101269</t>
  </si>
  <si>
    <t>CMD101270</t>
  </si>
  <si>
    <t>C1240</t>
  </si>
  <si>
    <t>CMD101271</t>
  </si>
  <si>
    <t>CMD101272</t>
  </si>
  <si>
    <t>CMD101273</t>
  </si>
  <si>
    <t>C1879</t>
  </si>
  <si>
    <t>CMD101275</t>
  </si>
  <si>
    <t>CMD101277</t>
  </si>
  <si>
    <t>CMD101278</t>
  </si>
  <si>
    <t>CMD101279</t>
  </si>
  <si>
    <t>CMD101281</t>
  </si>
  <si>
    <t>C0042</t>
  </si>
  <si>
    <t>CMD101283</t>
  </si>
  <si>
    <t>C0163</t>
  </si>
  <si>
    <t>CMD101284</t>
  </si>
  <si>
    <t>CMD101285</t>
  </si>
  <si>
    <t>CMD101286</t>
  </si>
  <si>
    <t>C1325</t>
  </si>
  <si>
    <t>CMD101287</t>
  </si>
  <si>
    <t>CMD101288</t>
  </si>
  <si>
    <t>CMD101289</t>
  </si>
  <si>
    <t>CMD101290</t>
  </si>
  <si>
    <t>CMD101291</t>
  </si>
  <si>
    <t>CMD101292</t>
  </si>
  <si>
    <t>CMD101294</t>
  </si>
  <si>
    <t>C0938</t>
  </si>
  <si>
    <t>CMD101295</t>
  </si>
  <si>
    <t>C0814</t>
  </si>
  <si>
    <t>CMD101296</t>
  </si>
  <si>
    <t>C0524</t>
  </si>
  <si>
    <t>CMD101297</t>
  </si>
  <si>
    <t>CMD101298</t>
  </si>
  <si>
    <t>CMD101299</t>
  </si>
  <si>
    <t>CMD101300</t>
  </si>
  <si>
    <t>CMD101301</t>
  </si>
  <si>
    <t>C0886</t>
  </si>
  <si>
    <t>CMD101302</t>
  </si>
  <si>
    <t>C1022</t>
  </si>
  <si>
    <t>CMD101303</t>
  </si>
  <si>
    <t>C0579</t>
  </si>
  <si>
    <t>CMD101304</t>
  </si>
  <si>
    <t>CMD101305</t>
  </si>
  <si>
    <t>C0309</t>
  </si>
  <si>
    <t>CMD101306</t>
  </si>
  <si>
    <t>CMD101307</t>
  </si>
  <si>
    <t>C0893</t>
  </si>
  <si>
    <t>CMD101308</t>
  </si>
  <si>
    <t>CMD101309</t>
  </si>
  <si>
    <t>C1775</t>
  </si>
  <si>
    <t>CMD101310</t>
  </si>
  <si>
    <t>C1535</t>
  </si>
  <si>
    <t>CMD101311</t>
  </si>
  <si>
    <t>CMD101312</t>
  </si>
  <si>
    <t>CMD101313</t>
  </si>
  <si>
    <t>CMD101314</t>
  </si>
  <si>
    <t>CMD101315</t>
  </si>
  <si>
    <t>CMD101316</t>
  </si>
  <si>
    <t>CMD101317</t>
  </si>
  <si>
    <t>C0665</t>
  </si>
  <si>
    <t>CMD101319</t>
  </si>
  <si>
    <t>CMD101320</t>
  </si>
  <si>
    <t>C0394</t>
  </si>
  <si>
    <t>CMD101321</t>
  </si>
  <si>
    <t>CMD101322</t>
  </si>
  <si>
    <t>CMD101323</t>
  </si>
  <si>
    <t>CMD101324</t>
  </si>
  <si>
    <t>CMD101327</t>
  </si>
  <si>
    <t>C1074</t>
  </si>
  <si>
    <t>CMD101328</t>
  </si>
  <si>
    <t>CMD101330</t>
  </si>
  <si>
    <t>CMD101331</t>
  </si>
  <si>
    <t>CMD101332</t>
  </si>
  <si>
    <t>CMD101333</t>
  </si>
  <si>
    <t>CMD101334</t>
  </si>
  <si>
    <t>Produit_Beauté_22</t>
  </si>
  <si>
    <t>CMD101335</t>
  </si>
  <si>
    <t>CMD101336</t>
  </si>
  <si>
    <t>CMD101338</t>
  </si>
  <si>
    <t>CMD101339</t>
  </si>
  <si>
    <t>C0007</t>
  </si>
  <si>
    <t>CMD101340</t>
  </si>
  <si>
    <t>CMD101341</t>
  </si>
  <si>
    <t>CMD101342</t>
  </si>
  <si>
    <t>CMD101343</t>
  </si>
  <si>
    <t>C0230</t>
  </si>
  <si>
    <t>CMD101344</t>
  </si>
  <si>
    <t>C0802</t>
  </si>
  <si>
    <t>CMD101345</t>
  </si>
  <si>
    <t>C0884</t>
  </si>
  <si>
    <t>CMD101346</t>
  </si>
  <si>
    <t>CMD101347</t>
  </si>
  <si>
    <t>CMD101348</t>
  </si>
  <si>
    <t>CMD101349</t>
  </si>
  <si>
    <t>CMD101350</t>
  </si>
  <si>
    <t>CMD101352</t>
  </si>
  <si>
    <t>CMD101353</t>
  </si>
  <si>
    <t>C0799</t>
  </si>
  <si>
    <t>CMD101354</t>
  </si>
  <si>
    <t>C0578</t>
  </si>
  <si>
    <t>CMD101355</t>
  </si>
  <si>
    <t>CMD101356</t>
  </si>
  <si>
    <t>C1011</t>
  </si>
  <si>
    <t>CMD101357</t>
  </si>
  <si>
    <t>C0734</t>
  </si>
  <si>
    <t>CMD101358</t>
  </si>
  <si>
    <t>CMD101359</t>
  </si>
  <si>
    <t>C0116</t>
  </si>
  <si>
    <t>CMD101362</t>
  </si>
  <si>
    <t>C0896</t>
  </si>
  <si>
    <t>CMD101363</t>
  </si>
  <si>
    <t>C1757</t>
  </si>
  <si>
    <t>CMD101364</t>
  </si>
  <si>
    <t>CMD101365</t>
  </si>
  <si>
    <t>CMD101366</t>
  </si>
  <si>
    <t>CMD101367</t>
  </si>
  <si>
    <t>CMD101368</t>
  </si>
  <si>
    <t>CMD101369</t>
  </si>
  <si>
    <t>CMD101370</t>
  </si>
  <si>
    <t>C0846</t>
  </si>
  <si>
    <t>CMD101371</t>
  </si>
  <si>
    <t>C0015</t>
  </si>
  <si>
    <t>CMD101372</t>
  </si>
  <si>
    <t>CMD101373</t>
  </si>
  <si>
    <t>CMD101374</t>
  </si>
  <si>
    <t>C1793</t>
  </si>
  <si>
    <t>CMD101375</t>
  </si>
  <si>
    <t>CMD101377</t>
  </si>
  <si>
    <t>CMD101378</t>
  </si>
  <si>
    <t>C1600</t>
  </si>
  <si>
    <t>CMD101379</t>
  </si>
  <si>
    <t>CMD101380</t>
  </si>
  <si>
    <t>CMD101381</t>
  </si>
  <si>
    <t>CMD101382</t>
  </si>
  <si>
    <t>C1034</t>
  </si>
  <si>
    <t>CMD101383</t>
  </si>
  <si>
    <t>C0725</t>
  </si>
  <si>
    <t>CMD101384</t>
  </si>
  <si>
    <t>CMD101385</t>
  </si>
  <si>
    <t>CMD101386</t>
  </si>
  <si>
    <t>CMD101387</t>
  </si>
  <si>
    <t>C0075</t>
  </si>
  <si>
    <t>CMD101389</t>
  </si>
  <si>
    <t>C0824</t>
  </si>
  <si>
    <t>CMD101390</t>
  </si>
  <si>
    <t>CMD101391</t>
  </si>
  <si>
    <t>C0295</t>
  </si>
  <si>
    <t>CMD101393</t>
  </si>
  <si>
    <t>CMD101394</t>
  </si>
  <si>
    <t>CMD101395</t>
  </si>
  <si>
    <t>C0190</t>
  </si>
  <si>
    <t>CMD101396</t>
  </si>
  <si>
    <t>C0073</t>
  </si>
  <si>
    <t>CMD101397</t>
  </si>
  <si>
    <t>CMD101398</t>
  </si>
  <si>
    <t>CMD101399</t>
  </si>
  <si>
    <t>CMD101400</t>
  </si>
  <si>
    <t>C0235</t>
  </si>
  <si>
    <t>CMD101401</t>
  </si>
  <si>
    <t>C0319</t>
  </si>
  <si>
    <t>CMD101402</t>
  </si>
  <si>
    <t>C0694</t>
  </si>
  <si>
    <t>CMD101403</t>
  </si>
  <si>
    <t>CMD101404</t>
  </si>
  <si>
    <t>C1448</t>
  </si>
  <si>
    <t>CMD101406</t>
  </si>
  <si>
    <t>CMD101407</t>
  </si>
  <si>
    <t>CMD101408</t>
  </si>
  <si>
    <t>C1718</t>
  </si>
  <si>
    <t>CMD101409</t>
  </si>
  <si>
    <t>C0822</t>
  </si>
  <si>
    <t>CMD101410</t>
  </si>
  <si>
    <t>CMD101411</t>
  </si>
  <si>
    <t>CMD101412</t>
  </si>
  <si>
    <t>CMD101413</t>
  </si>
  <si>
    <t>CMD101414</t>
  </si>
  <si>
    <t>CMD101415</t>
  </si>
  <si>
    <t>CMD101417</t>
  </si>
  <si>
    <t>CMD101420</t>
  </si>
  <si>
    <t>C1024</t>
  </si>
  <si>
    <t>CMD101421</t>
  </si>
  <si>
    <t>C1601</t>
  </si>
  <si>
    <t>CMD101423</t>
  </si>
  <si>
    <t>C0987</t>
  </si>
  <si>
    <t>CMD101424</t>
  </si>
  <si>
    <t>CMD101425</t>
  </si>
  <si>
    <t>CMD101426</t>
  </si>
  <si>
    <t>CMD101427</t>
  </si>
  <si>
    <t>C1541</t>
  </si>
  <si>
    <t>CMD101428</t>
  </si>
  <si>
    <t>C0306</t>
  </si>
  <si>
    <t>CMD101429</t>
  </si>
  <si>
    <t>C0008</t>
  </si>
  <si>
    <t>CMD101430</t>
  </si>
  <si>
    <t>CMD101431</t>
  </si>
  <si>
    <t>C1329</t>
  </si>
  <si>
    <t>CMD101432</t>
  </si>
  <si>
    <t>CMD101433</t>
  </si>
  <si>
    <t>C1662</t>
  </si>
  <si>
    <t>CMD101434</t>
  </si>
  <si>
    <t>CMD101435</t>
  </si>
  <si>
    <t>C1393</t>
  </si>
  <si>
    <t>CMD101436</t>
  </si>
  <si>
    <t>CMD101437</t>
  </si>
  <si>
    <t>C0252</t>
  </si>
  <si>
    <t>CMD101438</t>
  </si>
  <si>
    <t>C1307</t>
  </si>
  <si>
    <t>CMD101439</t>
  </si>
  <si>
    <t>CMD101440</t>
  </si>
  <si>
    <t>CMD101441</t>
  </si>
  <si>
    <t>CMD101442</t>
  </si>
  <si>
    <t>CMD101443</t>
  </si>
  <si>
    <t>C0833</t>
  </si>
  <si>
    <t>CMD101444</t>
  </si>
  <si>
    <t>CMD101445</t>
  </si>
  <si>
    <t>C1090</t>
  </si>
  <si>
    <t>CMD101446</t>
  </si>
  <si>
    <t>CMD101447</t>
  </si>
  <si>
    <t>C1878</t>
  </si>
  <si>
    <t>CMD101448</t>
  </si>
  <si>
    <t>CMD101449</t>
  </si>
  <si>
    <t>CMD101450</t>
  </si>
  <si>
    <t>CMD101451</t>
  </si>
  <si>
    <t>C1588</t>
  </si>
  <si>
    <t>CMD101452</t>
  </si>
  <si>
    <t>C1185</t>
  </si>
  <si>
    <t>CMD101453</t>
  </si>
  <si>
    <t>CMD101454</t>
  </si>
  <si>
    <t>CMD101455</t>
  </si>
  <si>
    <t>CMD101457</t>
  </si>
  <si>
    <t>CMD101458</t>
  </si>
  <si>
    <t>C1603</t>
  </si>
  <si>
    <t>CMD101459</t>
  </si>
  <si>
    <t>CMD101460</t>
  </si>
  <si>
    <t>CMD101462</t>
  </si>
  <si>
    <t>CMD101464</t>
  </si>
  <si>
    <t>C1060</t>
  </si>
  <si>
    <t>CMD101466</t>
  </si>
  <si>
    <t>C1311</t>
  </si>
  <si>
    <t>CMD101467</t>
  </si>
  <si>
    <t>CMD101468</t>
  </si>
  <si>
    <t>CMD101469</t>
  </si>
  <si>
    <t>CMD101470</t>
  </si>
  <si>
    <t>CMD101471</t>
  </si>
  <si>
    <t>C0246</t>
  </si>
  <si>
    <t>CMD101472</t>
  </si>
  <si>
    <t>CMD101473</t>
  </si>
  <si>
    <t>CMD101475</t>
  </si>
  <si>
    <t>CMD101476</t>
  </si>
  <si>
    <t>CMD101477</t>
  </si>
  <si>
    <t>CMD101478</t>
  </si>
  <si>
    <t>CMD101479</t>
  </si>
  <si>
    <t>C1636</t>
  </si>
  <si>
    <t>CMD101480</t>
  </si>
  <si>
    <t>C0066</t>
  </si>
  <si>
    <t>CMD101481</t>
  </si>
  <si>
    <t>C0651</t>
  </si>
  <si>
    <t>CMD101482</t>
  </si>
  <si>
    <t>CMD101483</t>
  </si>
  <si>
    <t>C0143</t>
  </si>
  <si>
    <t>CMD101484</t>
  </si>
  <si>
    <t>CMD101485</t>
  </si>
  <si>
    <t>CMD101486</t>
  </si>
  <si>
    <t>C0164</t>
  </si>
  <si>
    <t>CMD101487</t>
  </si>
  <si>
    <t>CMD101488</t>
  </si>
  <si>
    <t>C0925</t>
  </si>
  <si>
    <t>CMD101489</t>
  </si>
  <si>
    <t>CMD101490</t>
  </si>
  <si>
    <t>CMD101491</t>
  </si>
  <si>
    <t>CMD101492</t>
  </si>
  <si>
    <t>CMD101495</t>
  </si>
  <si>
    <t>CMD101496</t>
  </si>
  <si>
    <t>C0512</t>
  </si>
  <si>
    <t>CMD101497</t>
  </si>
  <si>
    <t>CMD101499</t>
  </si>
  <si>
    <t>CMD101500</t>
  </si>
  <si>
    <t>CMD101501</t>
  </si>
  <si>
    <t>CMD101502</t>
  </si>
  <si>
    <t>C0878</t>
  </si>
  <si>
    <t>CMD101503</t>
  </si>
  <si>
    <t>CMD101504</t>
  </si>
  <si>
    <t>CMD101505</t>
  </si>
  <si>
    <t>C0385</t>
  </si>
  <si>
    <t>CMD101507</t>
  </si>
  <si>
    <t>C1871</t>
  </si>
  <si>
    <t>CMD101508</t>
  </si>
  <si>
    <t>CMD101509</t>
  </si>
  <si>
    <t>CMD101510</t>
  </si>
  <si>
    <t>CMD101511</t>
  </si>
  <si>
    <t>CMD101512</t>
  </si>
  <si>
    <t>CMD101513</t>
  </si>
  <si>
    <t>C0841</t>
  </si>
  <si>
    <t>CMD101514</t>
  </si>
  <si>
    <t>CMD101515</t>
  </si>
  <si>
    <t>CMD101517</t>
  </si>
  <si>
    <t>CMD101518</t>
  </si>
  <si>
    <t>CMD101519</t>
  </si>
  <si>
    <t>CMD101520</t>
  </si>
  <si>
    <t>C1740</t>
  </si>
  <si>
    <t>CMD101521</t>
  </si>
  <si>
    <t>C0937</t>
  </si>
  <si>
    <t>CMD101523</t>
  </si>
  <si>
    <t>C1101</t>
  </si>
  <si>
    <t>CMD101524</t>
  </si>
  <si>
    <t>C0842</t>
  </si>
  <si>
    <t>CMD101525</t>
  </si>
  <si>
    <t>C1033</t>
  </si>
  <si>
    <t>CMD101526</t>
  </si>
  <si>
    <t>CMD101527</t>
  </si>
  <si>
    <t>C1383</t>
  </si>
  <si>
    <t>CMD101528</t>
  </si>
  <si>
    <t>C0812</t>
  </si>
  <si>
    <t>CMD101529</t>
  </si>
  <si>
    <t>C0669</t>
  </si>
  <si>
    <t>CMD101530</t>
  </si>
  <si>
    <t>CMD101532</t>
  </si>
  <si>
    <t>CMD101533</t>
  </si>
  <si>
    <t>CMD101534</t>
  </si>
  <si>
    <t>CMD101535</t>
  </si>
  <si>
    <t>CMD101536</t>
  </si>
  <si>
    <t>CMD101537</t>
  </si>
  <si>
    <t>C1902</t>
  </si>
  <si>
    <t>CMD101538</t>
  </si>
  <si>
    <t>CMD101539</t>
  </si>
  <si>
    <t>CMD101540</t>
  </si>
  <si>
    <t>CMD101541</t>
  </si>
  <si>
    <t>C0097</t>
  </si>
  <si>
    <t>CMD101542</t>
  </si>
  <si>
    <t>CMD101543</t>
  </si>
  <si>
    <t>CMD101545</t>
  </si>
  <si>
    <t>CMD101547</t>
  </si>
  <si>
    <t>C1810</t>
  </si>
  <si>
    <t>CMD101548</t>
  </si>
  <si>
    <t>CMD101549</t>
  </si>
  <si>
    <t>CMD101550</t>
  </si>
  <si>
    <t>CMD101551</t>
  </si>
  <si>
    <t>CMD101552</t>
  </si>
  <si>
    <t>CMD101553</t>
  </si>
  <si>
    <t>CMD101554</t>
  </si>
  <si>
    <t>C0590</t>
  </si>
  <si>
    <t>CMD101555</t>
  </si>
  <si>
    <t>CMD101556</t>
  </si>
  <si>
    <t>C1245</t>
  </si>
  <si>
    <t>CMD101557</t>
  </si>
  <si>
    <t>CMD101558</t>
  </si>
  <si>
    <t>CMD101559</t>
  </si>
  <si>
    <t>C1908</t>
  </si>
  <si>
    <t>CMD101560</t>
  </si>
  <si>
    <t>CMD101561</t>
  </si>
  <si>
    <t>CMD101562</t>
  </si>
  <si>
    <t>CMD101563</t>
  </si>
  <si>
    <t>CMD101564</t>
  </si>
  <si>
    <t>CMD101565</t>
  </si>
  <si>
    <t>CMD101566</t>
  </si>
  <si>
    <t>CMD101567</t>
  </si>
  <si>
    <t>CMD101569</t>
  </si>
  <si>
    <t>C1987</t>
  </si>
  <si>
    <t>CMD101570</t>
  </si>
  <si>
    <t>C1204</t>
  </si>
  <si>
    <t>CMD101571</t>
  </si>
  <si>
    <t>CMD101572</t>
  </si>
  <si>
    <t>CMD101573</t>
  </si>
  <si>
    <t>C1897</t>
  </si>
  <si>
    <t>CMD101574</t>
  </si>
  <si>
    <t>C1385</t>
  </si>
  <si>
    <t>CMD101576</t>
  </si>
  <si>
    <t>C1319</t>
  </si>
  <si>
    <t>CMD101577</t>
  </si>
  <si>
    <t>CMD101579</t>
  </si>
  <si>
    <t>CMD101580</t>
  </si>
  <si>
    <t>CMD101581</t>
  </si>
  <si>
    <t>CMD101582</t>
  </si>
  <si>
    <t>CMD101583</t>
  </si>
  <si>
    <t>CMD101584</t>
  </si>
  <si>
    <t>CMD101585</t>
  </si>
  <si>
    <t>C0093</t>
  </si>
  <si>
    <t>CMD101586</t>
  </si>
  <si>
    <t>CMD101587</t>
  </si>
  <si>
    <t>CMD101588</t>
  </si>
  <si>
    <t>CMD101589</t>
  </si>
  <si>
    <t>CMD101590</t>
  </si>
  <si>
    <t>CMD101591</t>
  </si>
  <si>
    <t>C1237</t>
  </si>
  <si>
    <t>CMD101592</t>
  </si>
  <si>
    <t>C1672</t>
  </si>
  <si>
    <t>CMD101593</t>
  </si>
  <si>
    <t>CMD101594</t>
  </si>
  <si>
    <t>CMD101595</t>
  </si>
  <si>
    <t>CMD101596</t>
  </si>
  <si>
    <t>C1349</t>
  </si>
  <si>
    <t>CMD101597</t>
  </si>
  <si>
    <t>C0326</t>
  </si>
  <si>
    <t>CMD101599</t>
  </si>
  <si>
    <t>CMD101600</t>
  </si>
  <si>
    <t>C1928</t>
  </si>
  <si>
    <t>CMD101601</t>
  </si>
  <si>
    <t>CMD101603</t>
  </si>
  <si>
    <t>CMD101604</t>
  </si>
  <si>
    <t>CMD101605</t>
  </si>
  <si>
    <t>C1569</t>
  </si>
  <si>
    <t>CMD101606</t>
  </si>
  <si>
    <t>C1889</t>
  </si>
  <si>
    <t>CMD101607</t>
  </si>
  <si>
    <t>CMD101608</t>
  </si>
  <si>
    <t>CMD101609</t>
  </si>
  <si>
    <t>C1978</t>
  </si>
  <si>
    <t>CMD101610</t>
  </si>
  <si>
    <t>CMD101611</t>
  </si>
  <si>
    <t>C1524</t>
  </si>
  <si>
    <t>CMD101612</t>
  </si>
  <si>
    <t>C1181</t>
  </si>
  <si>
    <t>CMD101613</t>
  </si>
  <si>
    <t>CMD101614</t>
  </si>
  <si>
    <t>CMD101616</t>
  </si>
  <si>
    <t>CMD101617</t>
  </si>
  <si>
    <t>CMD101618</t>
  </si>
  <si>
    <t>CMD101619</t>
  </si>
  <si>
    <t>C0431</t>
  </si>
  <si>
    <t>CMD101620</t>
  </si>
  <si>
    <t>CMD101621</t>
  </si>
  <si>
    <t>CMD101622</t>
  </si>
  <si>
    <t>CMD101623</t>
  </si>
  <si>
    <t>C0270</t>
  </si>
  <si>
    <t>CMD101624</t>
  </si>
  <si>
    <t>CMD101625</t>
  </si>
  <si>
    <t>C0110</t>
  </si>
  <si>
    <t>CMD101626</t>
  </si>
  <si>
    <t>CMD101627</t>
  </si>
  <si>
    <t>C0400</t>
  </si>
  <si>
    <t>CMD101628</t>
  </si>
  <si>
    <t>CMD101629</t>
  </si>
  <si>
    <t>CMD101630</t>
  </si>
  <si>
    <t>CMD101632</t>
  </si>
  <si>
    <t>CMD101633</t>
  </si>
  <si>
    <t>C1373</t>
  </si>
  <si>
    <t>CMD101634</t>
  </si>
  <si>
    <t>CMD101635</t>
  </si>
  <si>
    <t>CMD101636</t>
  </si>
  <si>
    <t>CMD101637</t>
  </si>
  <si>
    <t>CMD101638</t>
  </si>
  <si>
    <t>CMD101639</t>
  </si>
  <si>
    <t>C0284</t>
  </si>
  <si>
    <t>CMD101640</t>
  </si>
  <si>
    <t>CMD101641</t>
  </si>
  <si>
    <t>C1838</t>
  </si>
  <si>
    <t>CMD101642</t>
  </si>
  <si>
    <t>CMD101643</t>
  </si>
  <si>
    <t>CMD101645</t>
  </si>
  <si>
    <t>CMD101646</t>
  </si>
  <si>
    <t>CMD101647</t>
  </si>
  <si>
    <t>CMD101648</t>
  </si>
  <si>
    <t>CMD101649</t>
  </si>
  <si>
    <t>CMD101650</t>
  </si>
  <si>
    <t>CMD101651</t>
  </si>
  <si>
    <t>CMD101652</t>
  </si>
  <si>
    <t>CMD101653</t>
  </si>
  <si>
    <t>C1463</t>
  </si>
  <si>
    <t>CMD101654</t>
  </si>
  <si>
    <t>CMD101655</t>
  </si>
  <si>
    <t>CMD101656</t>
  </si>
  <si>
    <t>C0743</t>
  </si>
  <si>
    <t>CMD101657</t>
  </si>
  <si>
    <t>CMD101658</t>
  </si>
  <si>
    <t>CMD101659</t>
  </si>
  <si>
    <t>CMD101660</t>
  </si>
  <si>
    <t>CMD101661</t>
  </si>
  <si>
    <t>CMD101663</t>
  </si>
  <si>
    <t>CMD101664</t>
  </si>
  <si>
    <t>CMD101665</t>
  </si>
  <si>
    <t>CMD101666</t>
  </si>
  <si>
    <t>CMD101667</t>
  </si>
  <si>
    <t>C1940</t>
  </si>
  <si>
    <t>CMD101668</t>
  </si>
  <si>
    <t>CMD101669</t>
  </si>
  <si>
    <t>CMD101670</t>
  </si>
  <si>
    <t>C1909</t>
  </si>
  <si>
    <t>CMD101671</t>
  </si>
  <si>
    <t>CMD101672</t>
  </si>
  <si>
    <t>C1865</t>
  </si>
  <si>
    <t>CMD101674</t>
  </si>
  <si>
    <t>C1381</t>
  </si>
  <si>
    <t>CMD101675</t>
  </si>
  <si>
    <t>CMD101676</t>
  </si>
  <si>
    <t>CMD101677</t>
  </si>
  <si>
    <t>C1742</t>
  </si>
  <si>
    <t>CMD101678</t>
  </si>
  <si>
    <t>CMD101679</t>
  </si>
  <si>
    <t>C1964</t>
  </si>
  <si>
    <t>CMD101680</t>
  </si>
  <si>
    <t>CMD101681</t>
  </si>
  <si>
    <t>CMD101682</t>
  </si>
  <si>
    <t>CMD101683</t>
  </si>
  <si>
    <t>CMD101684</t>
  </si>
  <si>
    <t>CMD101685</t>
  </si>
  <si>
    <t>C1098</t>
  </si>
  <si>
    <t>CMD101686</t>
  </si>
  <si>
    <t>CMD101687</t>
  </si>
  <si>
    <t>CMD101688</t>
  </si>
  <si>
    <t>C1845</t>
  </si>
  <si>
    <t>CMD101689</t>
  </si>
  <si>
    <t>CMD101690</t>
  </si>
  <si>
    <t>CMD101691</t>
  </si>
  <si>
    <t>CMD101692</t>
  </si>
  <si>
    <t>C0879</t>
  </si>
  <si>
    <t>CMD101693</t>
  </si>
  <si>
    <t>CMD101694</t>
  </si>
  <si>
    <t>CMD101695</t>
  </si>
  <si>
    <t>C1435</t>
  </si>
  <si>
    <t>CMD101696</t>
  </si>
  <si>
    <t>C1658</t>
  </si>
  <si>
    <t>CMD101697</t>
  </si>
  <si>
    <t>CMD101698</t>
  </si>
  <si>
    <t>C0873</t>
  </si>
  <si>
    <t>CMD101699</t>
  </si>
  <si>
    <t>CMD101700</t>
  </si>
  <si>
    <t>CMD101701</t>
  </si>
  <si>
    <t>CMD101702</t>
  </si>
  <si>
    <t>CMD101703</t>
  </si>
  <si>
    <t>CMD101704</t>
  </si>
  <si>
    <t>CMD101705</t>
  </si>
  <si>
    <t>C1398</t>
  </si>
  <si>
    <t>CMD101706</t>
  </si>
  <si>
    <t>C1206</t>
  </si>
  <si>
    <t>CMD101707</t>
  </si>
  <si>
    <t>CMD101708</t>
  </si>
  <si>
    <t>CMD101709</t>
  </si>
  <si>
    <t>CMD101710</t>
  </si>
  <si>
    <t>C0413</t>
  </si>
  <si>
    <t>CMD101711</t>
  </si>
  <si>
    <t>CMD101712</t>
  </si>
  <si>
    <t>CMD101713</t>
  </si>
  <si>
    <t>CMD101715</t>
  </si>
  <si>
    <t>CMD101716</t>
  </si>
  <si>
    <t>C0786</t>
  </si>
  <si>
    <t>CMD101717</t>
  </si>
  <si>
    <t>CMD101718</t>
  </si>
  <si>
    <t>C0262</t>
  </si>
  <si>
    <t>CMD101719</t>
  </si>
  <si>
    <t>CMD101722</t>
  </si>
  <si>
    <t>CMD101723</t>
  </si>
  <si>
    <t>CMD101724</t>
  </si>
  <si>
    <t>CMD101725</t>
  </si>
  <si>
    <t>CMD101728</t>
  </si>
  <si>
    <t>C0104</t>
  </si>
  <si>
    <t>CMD101729</t>
  </si>
  <si>
    <t>CMD101730</t>
  </si>
  <si>
    <t>CMD101731</t>
  </si>
  <si>
    <t>CMD101732</t>
  </si>
  <si>
    <t>CMD101733</t>
  </si>
  <si>
    <t>CMD101734</t>
  </si>
  <si>
    <t>CMD101735</t>
  </si>
  <si>
    <t>CMD101736</t>
  </si>
  <si>
    <t>C0548</t>
  </si>
  <si>
    <t>CMD101738</t>
  </si>
  <si>
    <t>C0288</t>
  </si>
  <si>
    <t>CMD101739</t>
  </si>
  <si>
    <t>CMD101740</t>
  </si>
  <si>
    <t>CMD101741</t>
  </si>
  <si>
    <t>C0850</t>
  </si>
  <si>
    <t>CMD101742</t>
  </si>
  <si>
    <t>CMD101743</t>
  </si>
  <si>
    <t>CMD101744</t>
  </si>
  <si>
    <t>CMD101745</t>
  </si>
  <si>
    <t>CMD101746</t>
  </si>
  <si>
    <t>C0307</t>
  </si>
  <si>
    <t>CMD101747</t>
  </si>
  <si>
    <t>CMD101749</t>
  </si>
  <si>
    <t>C0300</t>
  </si>
  <si>
    <t>CMD101750</t>
  </si>
  <si>
    <t>CMD101751</t>
  </si>
  <si>
    <t>CMD101752</t>
  </si>
  <si>
    <t>CMD101753</t>
  </si>
  <si>
    <t>CMD101754</t>
  </si>
  <si>
    <t>CMD101755</t>
  </si>
  <si>
    <t>C0215</t>
  </si>
  <si>
    <t>CMD101756</t>
  </si>
  <si>
    <t>CMD101757</t>
  </si>
  <si>
    <t>CMD101758</t>
  </si>
  <si>
    <t>CMD101759</t>
  </si>
  <si>
    <t>CMD101760</t>
  </si>
  <si>
    <t>CMD101761</t>
  </si>
  <si>
    <t>CMD101762</t>
  </si>
  <si>
    <t>CMD101764</t>
  </si>
  <si>
    <t>C1430</t>
  </si>
  <si>
    <t>CMD101765</t>
  </si>
  <si>
    <t>CMD101766</t>
  </si>
  <si>
    <t>CMD101768</t>
  </si>
  <si>
    <t>CMD101769</t>
  </si>
  <si>
    <t>CMD101770</t>
  </si>
  <si>
    <t>CMD101771</t>
  </si>
  <si>
    <t>CMD101773</t>
  </si>
  <si>
    <t>C1324</t>
  </si>
  <si>
    <t>CMD101774</t>
  </si>
  <si>
    <t>CMD101775</t>
  </si>
  <si>
    <t>CMD101776</t>
  </si>
  <si>
    <t>C0633</t>
  </si>
  <si>
    <t>CMD101777</t>
  </si>
  <si>
    <t>CMD101778</t>
  </si>
  <si>
    <t>CMD101779</t>
  </si>
  <si>
    <t>C1963</t>
  </si>
  <si>
    <t>CMD101780</t>
  </si>
  <si>
    <t>C1994</t>
  </si>
  <si>
    <t>CMD101781</t>
  </si>
  <si>
    <t>C1031</t>
  </si>
  <si>
    <t>CMD101782</t>
  </si>
  <si>
    <t>CMD101783</t>
  </si>
  <si>
    <t>CMD101784</t>
  </si>
  <si>
    <t>C1653</t>
  </si>
  <si>
    <t>CMD101785</t>
  </si>
  <si>
    <t>CMD101786</t>
  </si>
  <si>
    <t>CMD101787</t>
  </si>
  <si>
    <t>C0793</t>
  </si>
  <si>
    <t>CMD101788</t>
  </si>
  <si>
    <t>C1018</t>
  </si>
  <si>
    <t>CMD101789</t>
  </si>
  <si>
    <t>CMD101790</t>
  </si>
  <si>
    <t>CMD101791</t>
  </si>
  <si>
    <t>CMD101792</t>
  </si>
  <si>
    <t>CMD101793</t>
  </si>
  <si>
    <t>C0821</t>
  </si>
  <si>
    <t>CMD101794</t>
  </si>
  <si>
    <t>CMD101795</t>
  </si>
  <si>
    <t>CMD101796</t>
  </si>
  <si>
    <t>C1148</t>
  </si>
  <si>
    <t>CMD101798</t>
  </si>
  <si>
    <t>C0714</t>
  </si>
  <si>
    <t>CMD101799</t>
  </si>
  <si>
    <t>CMD101800</t>
  </si>
  <si>
    <t>CMD101801</t>
  </si>
  <si>
    <t>CMD101802</t>
  </si>
  <si>
    <t>CMD101803</t>
  </si>
  <si>
    <t>CMD101804</t>
  </si>
  <si>
    <t>CMD101806</t>
  </si>
  <si>
    <t>CMD101807</t>
  </si>
  <si>
    <t>CMD101808</t>
  </si>
  <si>
    <t>CMD101809</t>
  </si>
  <si>
    <t>CMD101810</t>
  </si>
  <si>
    <t>C0005</t>
  </si>
  <si>
    <t>CMD101812</t>
  </si>
  <si>
    <t>CMD101813</t>
  </si>
  <si>
    <t>CMD101814</t>
  </si>
  <si>
    <t>CMD101815</t>
  </si>
  <si>
    <t>C0279</t>
  </si>
  <si>
    <t>CMD101816</t>
  </si>
  <si>
    <t>CMD101817</t>
  </si>
  <si>
    <t>CMD101818</t>
  </si>
  <si>
    <t>CMD101819</t>
  </si>
  <si>
    <t>CMD101820</t>
  </si>
  <si>
    <t>CMD101821</t>
  </si>
  <si>
    <t>C1298</t>
  </si>
  <si>
    <t>CMD101822</t>
  </si>
  <si>
    <t>CMD101823</t>
  </si>
  <si>
    <t>C1277</t>
  </si>
  <si>
    <t>CMD101825</t>
  </si>
  <si>
    <t>CMD101826</t>
  </si>
  <si>
    <t>CMD101827</t>
  </si>
  <si>
    <t>CMD101828</t>
  </si>
  <si>
    <t>CMD101830</t>
  </si>
  <si>
    <t>C0880</t>
  </si>
  <si>
    <t>CMD101831</t>
  </si>
  <si>
    <t>CMD101832</t>
  </si>
  <si>
    <t>CMD101833</t>
  </si>
  <si>
    <t>CMD101834</t>
  </si>
  <si>
    <t>C1606</t>
  </si>
  <si>
    <t>CMD101835</t>
  </si>
  <si>
    <t>C0417</t>
  </si>
  <si>
    <t>CMD101836</t>
  </si>
  <si>
    <t>CMD101837</t>
  </si>
  <si>
    <t>CMD101838</t>
  </si>
  <si>
    <t>CMD101840</t>
  </si>
  <si>
    <t>CMD101841</t>
  </si>
  <si>
    <t>C1186</t>
  </si>
  <si>
    <t>CMD101842</t>
  </si>
  <si>
    <t>CMD101843</t>
  </si>
  <si>
    <t>CMD101844</t>
  </si>
  <si>
    <t>C0011</t>
  </si>
  <si>
    <t>CMD101845</t>
  </si>
  <si>
    <t>CMD101846</t>
  </si>
  <si>
    <t>CMD101847</t>
  </si>
  <si>
    <t>C0991</t>
  </si>
  <si>
    <t>CMD101848</t>
  </si>
  <si>
    <t>CMD101850</t>
  </si>
  <si>
    <t>CMD101851</t>
  </si>
  <si>
    <t>CMD101852</t>
  </si>
  <si>
    <t>CMD101853</t>
  </si>
  <si>
    <t>CMD101854</t>
  </si>
  <si>
    <t>C1203</t>
  </si>
  <si>
    <t>CMD101855</t>
  </si>
  <si>
    <t>CMD101856</t>
  </si>
  <si>
    <t>CMD101857</t>
  </si>
  <si>
    <t>C0920</t>
  </si>
  <si>
    <t>CMD101858</t>
  </si>
  <si>
    <t>CMD101860</t>
  </si>
  <si>
    <t>CMD101861</t>
  </si>
  <si>
    <t>CMD101863</t>
  </si>
  <si>
    <t>C1079</t>
  </si>
  <si>
    <t>CMD101864</t>
  </si>
  <si>
    <t>CMD101865</t>
  </si>
  <si>
    <t>CMD101867</t>
  </si>
  <si>
    <t>CMD101868</t>
  </si>
  <si>
    <t>CMD101869</t>
  </si>
  <si>
    <t>CMD101870</t>
  </si>
  <si>
    <t>CMD101871</t>
  </si>
  <si>
    <t>CMD101872</t>
  </si>
  <si>
    <t>CMD101873</t>
  </si>
  <si>
    <t>CMD101874</t>
  </si>
  <si>
    <t>CMD101875</t>
  </si>
  <si>
    <t>CMD101876</t>
  </si>
  <si>
    <t>CMD101877</t>
  </si>
  <si>
    <t>CMD101878</t>
  </si>
  <si>
    <t>CMD101879</t>
  </si>
  <si>
    <t>C1542</t>
  </si>
  <si>
    <t>CMD101880</t>
  </si>
  <si>
    <t>C1068</t>
  </si>
  <si>
    <t>CMD101881</t>
  </si>
  <si>
    <t>C0659</t>
  </si>
  <si>
    <t>CMD101882</t>
  </si>
  <si>
    <t>CMD101883</t>
  </si>
  <si>
    <t>C1505</t>
  </si>
  <si>
    <t>CMD101884</t>
  </si>
  <si>
    <t>CMD101885</t>
  </si>
  <si>
    <t>CMD101886</t>
  </si>
  <si>
    <t>C1342</t>
  </si>
  <si>
    <t>CMD101888</t>
  </si>
  <si>
    <t>CMD101889</t>
  </si>
  <si>
    <t>CMD101890</t>
  </si>
  <si>
    <t>CMD101891</t>
  </si>
  <si>
    <t>CMD101892</t>
  </si>
  <si>
    <t>CMD101893</t>
  </si>
  <si>
    <t>CMD101894</t>
  </si>
  <si>
    <t>CMD101895</t>
  </si>
  <si>
    <t>CMD101897</t>
  </si>
  <si>
    <t>CMD101898</t>
  </si>
  <si>
    <t>CMD101899</t>
  </si>
  <si>
    <t>CMD101900</t>
  </si>
  <si>
    <t>CMD101901</t>
  </si>
  <si>
    <t>C1513</t>
  </si>
  <si>
    <t>CMD101902</t>
  </si>
  <si>
    <t>C0341</t>
  </si>
  <si>
    <t>CMD101903</t>
  </si>
  <si>
    <t>C0876</t>
  </si>
  <si>
    <t>CMD101904</t>
  </si>
  <si>
    <t>C0389</t>
  </si>
  <si>
    <t>CMD101905</t>
  </si>
  <si>
    <t>CMD101906</t>
  </si>
  <si>
    <t>C0595</t>
  </si>
  <si>
    <t>CMD101907</t>
  </si>
  <si>
    <t>CMD101908</t>
  </si>
  <si>
    <t>C1117</t>
  </si>
  <si>
    <t>CMD101910</t>
  </si>
  <si>
    <t>CMD101911</t>
  </si>
  <si>
    <t>C1491</t>
  </si>
  <si>
    <t>CMD101912</t>
  </si>
  <si>
    <t>CMD101913</t>
  </si>
  <si>
    <t>C1993</t>
  </si>
  <si>
    <t>CMD101914</t>
  </si>
  <si>
    <t>CMD101916</t>
  </si>
  <si>
    <t>CMD101918</t>
  </si>
  <si>
    <t>CMD101919</t>
  </si>
  <si>
    <t>CMD101920</t>
  </si>
  <si>
    <t>CMD101921</t>
  </si>
  <si>
    <t>CMD101923</t>
  </si>
  <si>
    <t>C1028</t>
  </si>
  <si>
    <t>CMD101925</t>
  </si>
  <si>
    <t>CMD101926</t>
  </si>
  <si>
    <t>CMD101927</t>
  </si>
  <si>
    <t>CMD101928</t>
  </si>
  <si>
    <t>C0408</t>
  </si>
  <si>
    <t>CMD101929</t>
  </si>
  <si>
    <t>CMD101930</t>
  </si>
  <si>
    <t>CMD101931</t>
  </si>
  <si>
    <t>CMD101932</t>
  </si>
  <si>
    <t>C0944</t>
  </si>
  <si>
    <t>CMD101933</t>
  </si>
  <si>
    <t>CMD101934</t>
  </si>
  <si>
    <t>CMD101935</t>
  </si>
  <si>
    <t>CMD101936</t>
  </si>
  <si>
    <t>CMD101937</t>
  </si>
  <si>
    <t>CMD101938</t>
  </si>
  <si>
    <t>C1514</t>
  </si>
  <si>
    <t>CMD101939</t>
  </si>
  <si>
    <t>C0253</t>
  </si>
  <si>
    <t>CMD101940</t>
  </si>
  <si>
    <t>CMD101941</t>
  </si>
  <si>
    <t>CMD101942</t>
  </si>
  <si>
    <t>CMD101944</t>
  </si>
  <si>
    <t>CMD101945</t>
  </si>
  <si>
    <t>CMD101946</t>
  </si>
  <si>
    <t>CMD101947</t>
  </si>
  <si>
    <t>CMD101948</t>
  </si>
  <si>
    <t>CMD101949</t>
  </si>
  <si>
    <t>CMD101950</t>
  </si>
  <si>
    <t>CMD101951</t>
  </si>
  <si>
    <t>C0958</t>
  </si>
  <si>
    <t>CMD101952</t>
  </si>
  <si>
    <t>C0732</t>
  </si>
  <si>
    <t>CMD101953</t>
  </si>
  <si>
    <t>CMD101954</t>
  </si>
  <si>
    <t>CMD101955</t>
  </si>
  <si>
    <t>CMD101956</t>
  </si>
  <si>
    <t>CMD101957</t>
  </si>
  <si>
    <t>CMD101958</t>
  </si>
  <si>
    <t>CMD101959</t>
  </si>
  <si>
    <t>CMD101960</t>
  </si>
  <si>
    <t>CMD101962</t>
  </si>
  <si>
    <t>CMD101963</t>
  </si>
  <si>
    <t>CMD101964</t>
  </si>
  <si>
    <t>CMD101966</t>
  </si>
  <si>
    <t>CMD101967</t>
  </si>
  <si>
    <t>CMD101968</t>
  </si>
  <si>
    <t>C1961</t>
  </si>
  <si>
    <t>CMD101969</t>
  </si>
  <si>
    <t>CMD101970</t>
  </si>
  <si>
    <t>C1641</t>
  </si>
  <si>
    <t>CMD101971</t>
  </si>
  <si>
    <t>C1165</t>
  </si>
  <si>
    <t>CMD101972</t>
  </si>
  <si>
    <t>CMD101973</t>
  </si>
  <si>
    <t>C0593</t>
  </si>
  <si>
    <t>CMD101974</t>
  </si>
  <si>
    <t>CMD101975</t>
  </si>
  <si>
    <t>CMD101976</t>
  </si>
  <si>
    <t>CMD101977</t>
  </si>
  <si>
    <t>CMD101978</t>
  </si>
  <si>
    <t>CMD101979</t>
  </si>
  <si>
    <t>CMD101980</t>
  </si>
  <si>
    <t>CMD101981</t>
  </si>
  <si>
    <t>CMD101982</t>
  </si>
  <si>
    <t>CMD101983</t>
  </si>
  <si>
    <t>CMD101984</t>
  </si>
  <si>
    <t>C0100</t>
  </si>
  <si>
    <t>CMD101985</t>
  </si>
  <si>
    <t>C1131</t>
  </si>
  <si>
    <t>CMD101986</t>
  </si>
  <si>
    <t>CMD101987</t>
  </si>
  <si>
    <t>CMD101988</t>
  </si>
  <si>
    <t>CMD101990</t>
  </si>
  <si>
    <t>CMD101991</t>
  </si>
  <si>
    <t>CMD101992</t>
  </si>
  <si>
    <t>C0980</t>
  </si>
  <si>
    <t>CMD101993</t>
  </si>
  <si>
    <t>CMD101994</t>
  </si>
  <si>
    <t>CMD101995</t>
  </si>
  <si>
    <t>CMD101996</t>
  </si>
  <si>
    <t>C1273</t>
  </si>
  <si>
    <t>CMD101997</t>
  </si>
  <si>
    <t>CMD101998</t>
  </si>
  <si>
    <t>C1613</t>
  </si>
  <si>
    <t>CMD101999</t>
  </si>
  <si>
    <t>C0929</t>
  </si>
  <si>
    <t>CMD102000</t>
  </si>
  <si>
    <t>CMD102001</t>
  </si>
  <si>
    <t>CMD102002</t>
  </si>
  <si>
    <t>CMD102003</t>
  </si>
  <si>
    <t>CMD102004</t>
  </si>
  <si>
    <t>C1858</t>
  </si>
  <si>
    <t>CMD102005</t>
  </si>
  <si>
    <t>C0318</t>
  </si>
  <si>
    <t>CMD102006</t>
  </si>
  <si>
    <t>CMD102007</t>
  </si>
  <si>
    <t>CMD102008</t>
  </si>
  <si>
    <t>CMD102011</t>
  </si>
  <si>
    <t>C1659</t>
  </si>
  <si>
    <t>CMD102012</t>
  </si>
  <si>
    <t>CMD102013</t>
  </si>
  <si>
    <t>CMD102014</t>
  </si>
  <si>
    <t>C0446</t>
  </si>
  <si>
    <t>CMD102016</t>
  </si>
  <si>
    <t>CMD102017</t>
  </si>
  <si>
    <t>CMD102018</t>
  </si>
  <si>
    <t>C1187</t>
  </si>
  <si>
    <t>CMD102019</t>
  </si>
  <si>
    <t>C1997</t>
  </si>
  <si>
    <t>CMD102020</t>
  </si>
  <si>
    <t>CMD102021</t>
  </si>
  <si>
    <t>CMD102022</t>
  </si>
  <si>
    <t>C1394</t>
  </si>
  <si>
    <t>CMD102023</t>
  </si>
  <si>
    <t>CMD102024</t>
  </si>
  <si>
    <t>CMD102025</t>
  </si>
  <si>
    <t>CMD102026</t>
  </si>
  <si>
    <t>CMD102027</t>
  </si>
  <si>
    <t>CMD102028</t>
  </si>
  <si>
    <t>CMD102029</t>
  </si>
  <si>
    <t>C1290</t>
  </si>
  <si>
    <t>CMD102030</t>
  </si>
  <si>
    <t>C1350</t>
  </si>
  <si>
    <t>CMD102031</t>
  </si>
  <si>
    <t>CMD102032</t>
  </si>
  <si>
    <t>C0741</t>
  </si>
  <si>
    <t>CMD102033</t>
  </si>
  <si>
    <t>C0911</t>
  </si>
  <si>
    <t>CMD102034</t>
  </si>
  <si>
    <t>C0258</t>
  </si>
  <si>
    <t>CMD102035</t>
  </si>
  <si>
    <t>C0919</t>
  </si>
  <si>
    <t>CMD102036</t>
  </si>
  <si>
    <t>CMD102037</t>
  </si>
  <si>
    <t>CMD102038</t>
  </si>
  <si>
    <t>CMD102039</t>
  </si>
  <si>
    <t>CMD102040</t>
  </si>
  <si>
    <t>CMD102041</t>
  </si>
  <si>
    <t>CMD102042</t>
  </si>
  <si>
    <t>CMD102043</t>
  </si>
  <si>
    <t>C1839</t>
  </si>
  <si>
    <t>CMD102044</t>
  </si>
  <si>
    <t>CMD102047</t>
  </si>
  <si>
    <t>CMD102048</t>
  </si>
  <si>
    <t>CMD102049</t>
  </si>
  <si>
    <t>CMD102050</t>
  </si>
  <si>
    <t>CMD102051</t>
  </si>
  <si>
    <t>CMD102052</t>
  </si>
  <si>
    <t>CMD102053</t>
  </si>
  <si>
    <t>CMD102054</t>
  </si>
  <si>
    <t>C0049</t>
  </si>
  <si>
    <t>CMD102055</t>
  </si>
  <si>
    <t>C1965</t>
  </si>
  <si>
    <t>CMD102056</t>
  </si>
  <si>
    <t>CMD102057</t>
  </si>
  <si>
    <t>CMD102058</t>
  </si>
  <si>
    <t>CMD102059</t>
  </si>
  <si>
    <t>CMD102060</t>
  </si>
  <si>
    <t>CMD102061</t>
  </si>
  <si>
    <t>CMD102063</t>
  </si>
  <si>
    <t>C1797</t>
  </si>
  <si>
    <t>CMD102064</t>
  </si>
  <si>
    <t>CMD102065</t>
  </si>
  <si>
    <t>CMD102066</t>
  </si>
  <si>
    <t>CMD102068</t>
  </si>
  <si>
    <t>CMD102069</t>
  </si>
  <si>
    <t>CMD102070</t>
  </si>
  <si>
    <t>CMD102071</t>
  </si>
  <si>
    <t>CMD102072</t>
  </si>
  <si>
    <t>CMD102073</t>
  </si>
  <si>
    <t>C0711</t>
  </si>
  <si>
    <t>CMD102074</t>
  </si>
  <si>
    <t>C1769</t>
  </si>
  <si>
    <t>CMD102076</t>
  </si>
  <si>
    <t>C0535</t>
  </si>
  <si>
    <t>CMD102077</t>
  </si>
  <si>
    <t>CMD102078</t>
  </si>
  <si>
    <t>CMD102079</t>
  </si>
  <si>
    <t>CMD102080</t>
  </si>
  <si>
    <t>CMD102081</t>
  </si>
  <si>
    <t>CMD102082</t>
  </si>
  <si>
    <t>CMD102083</t>
  </si>
  <si>
    <t>C0469</t>
  </si>
  <si>
    <t>CMD102084</t>
  </si>
  <si>
    <t>CMD102085</t>
  </si>
  <si>
    <t>C1078</t>
  </si>
  <si>
    <t>CMD102086</t>
  </si>
  <si>
    <t>CMD102087</t>
  </si>
  <si>
    <t>C1665</t>
  </si>
  <si>
    <t>CMD102088</t>
  </si>
  <si>
    <t>CMD102089</t>
  </si>
  <si>
    <t>CMD102090</t>
  </si>
  <si>
    <t>C1607</t>
  </si>
  <si>
    <t>CMD102091</t>
  </si>
  <si>
    <t>CMD102092</t>
  </si>
  <si>
    <t>CMD102093</t>
  </si>
  <si>
    <t>C1092</t>
  </si>
  <si>
    <t>CMD102094</t>
  </si>
  <si>
    <t>C1948</t>
  </si>
  <si>
    <t>CMD102095</t>
  </si>
  <si>
    <t>CMD102096</t>
  </si>
  <si>
    <t>CMD102097</t>
  </si>
  <si>
    <t>CMD102098</t>
  </si>
  <si>
    <t>CMD102099</t>
  </si>
  <si>
    <t>CMD102100</t>
  </si>
  <si>
    <t>C1708</t>
  </si>
  <si>
    <t>CMD102101</t>
  </si>
  <si>
    <t>CMD102102</t>
  </si>
  <si>
    <t>CMD102103</t>
  </si>
  <si>
    <t>C1053</t>
  </si>
  <si>
    <t>CMD102104</t>
  </si>
  <si>
    <t>C0769</t>
  </si>
  <si>
    <t>CMD102105</t>
  </si>
  <si>
    <t>CMD102106</t>
  </si>
  <si>
    <t>CMD102107</t>
  </si>
  <si>
    <t>CMD102108</t>
  </si>
  <si>
    <t>CMD102109</t>
  </si>
  <si>
    <t>CMD102110</t>
  </si>
  <si>
    <t>CMD102111</t>
  </si>
  <si>
    <t>C1474</t>
  </si>
  <si>
    <t>CMD102113</t>
  </si>
  <si>
    <t>CMD102114</t>
  </si>
  <si>
    <t>CMD102115</t>
  </si>
  <si>
    <t>CMD102116</t>
  </si>
  <si>
    <t>CMD102117</t>
  </si>
  <si>
    <t>CMD102118</t>
  </si>
  <si>
    <t>C0414</t>
  </si>
  <si>
    <t>CMD102119</t>
  </si>
  <si>
    <t>CMD102120</t>
  </si>
  <si>
    <t>C0784</t>
  </si>
  <si>
    <t>CMD102121</t>
  </si>
  <si>
    <t>C0969</t>
  </si>
  <si>
    <t>CMD102122</t>
  </si>
  <si>
    <t>CMD102124</t>
  </si>
  <si>
    <t>CMD102125</t>
  </si>
  <si>
    <t>CMD102126</t>
  </si>
  <si>
    <t>C0649</t>
  </si>
  <si>
    <t>CMD102128</t>
  </si>
  <si>
    <t>CMD102130</t>
  </si>
  <si>
    <t>CMD102131</t>
  </si>
  <si>
    <t>CMD102132</t>
  </si>
  <si>
    <t>CMD102134</t>
  </si>
  <si>
    <t>C0245</t>
  </si>
  <si>
    <t>CMD102136</t>
  </si>
  <si>
    <t>CMD102137</t>
  </si>
  <si>
    <t>CMD102138</t>
  </si>
  <si>
    <t>CMD102140</t>
  </si>
  <si>
    <t>C0648</t>
  </si>
  <si>
    <t>CMD102141</t>
  </si>
  <si>
    <t>CMD102142</t>
  </si>
  <si>
    <t>C1027</t>
  </si>
  <si>
    <t>CMD102143</t>
  </si>
  <si>
    <t>CMD102145</t>
  </si>
  <si>
    <t>CMD102146</t>
  </si>
  <si>
    <t>CMD102147</t>
  </si>
  <si>
    <t>CMD102148</t>
  </si>
  <si>
    <t>CMD102149</t>
  </si>
  <si>
    <t>C1770</t>
  </si>
  <si>
    <t>CMD102150</t>
  </si>
  <si>
    <t>CMD102151</t>
  </si>
  <si>
    <t>CMD102153</t>
  </si>
  <si>
    <t>CMD102154</t>
  </si>
  <si>
    <t>CMD102155</t>
  </si>
  <si>
    <t>CMD102156</t>
  </si>
  <si>
    <t>CMD102157</t>
  </si>
  <si>
    <t>CMD102160</t>
  </si>
  <si>
    <t>CMD102161</t>
  </si>
  <si>
    <t>CMD102162</t>
  </si>
  <si>
    <t>CMD102163</t>
  </si>
  <si>
    <t>CMD102164</t>
  </si>
  <si>
    <t>CMD102165</t>
  </si>
  <si>
    <t>CMD102166</t>
  </si>
  <si>
    <t>C1953</t>
  </si>
  <si>
    <t>CMD102167</t>
  </si>
  <si>
    <t>CMD102168</t>
  </si>
  <si>
    <t>CMD102170</t>
  </si>
  <si>
    <t>CMD102171</t>
  </si>
  <si>
    <t>C0894</t>
  </si>
  <si>
    <t>CMD102172</t>
  </si>
  <si>
    <t>C0397</t>
  </si>
  <si>
    <t>CMD102175</t>
  </si>
  <si>
    <t>CMD102176</t>
  </si>
  <si>
    <t>C0869</t>
  </si>
  <si>
    <t>CMD102177</t>
  </si>
  <si>
    <t>CMD102178</t>
  </si>
  <si>
    <t>CMD102179</t>
  </si>
  <si>
    <t>C1873</t>
  </si>
  <si>
    <t>CMD102181</t>
  </si>
  <si>
    <t>C0871</t>
  </si>
  <si>
    <t>CMD102182</t>
  </si>
  <si>
    <t>CMD102183</t>
  </si>
  <si>
    <t>CMD102184</t>
  </si>
  <si>
    <t>CMD102186</t>
  </si>
  <si>
    <t>C1372</t>
  </si>
  <si>
    <t>CMD102188</t>
  </si>
  <si>
    <t>C1458</t>
  </si>
  <si>
    <t>CMD102191</t>
  </si>
  <si>
    <t>CMD102193</t>
  </si>
  <si>
    <t>CMD102194</t>
  </si>
  <si>
    <t>CMD102195</t>
  </si>
  <si>
    <t>CMD102196</t>
  </si>
  <si>
    <t>CMD102197</t>
  </si>
  <si>
    <t>C0140</t>
  </si>
  <si>
    <t>CMD102198</t>
  </si>
  <si>
    <t>CMD102199</t>
  </si>
  <si>
    <t>CMD102200</t>
  </si>
  <si>
    <t>CMD102201</t>
  </si>
  <si>
    <t>CMD102202</t>
  </si>
  <si>
    <t>C1169</t>
  </si>
  <si>
    <t>CMD102203</t>
  </si>
  <si>
    <t>CMD102204</t>
  </si>
  <si>
    <t>CMD102205</t>
  </si>
  <si>
    <t>CMD102206</t>
  </si>
  <si>
    <t>C1388</t>
  </si>
  <si>
    <t>CMD102207</t>
  </si>
  <si>
    <t>CMD102208</t>
  </si>
  <si>
    <t>CMD102209</t>
  </si>
  <si>
    <t>C0452</t>
  </si>
  <si>
    <t>CMD102210</t>
  </si>
  <si>
    <t>CMD102211</t>
  </si>
  <si>
    <t>CMD102212</t>
  </si>
  <si>
    <t>CMD102213</t>
  </si>
  <si>
    <t>C1378</t>
  </si>
  <si>
    <t>CMD102214</t>
  </si>
  <si>
    <t>C1981</t>
  </si>
  <si>
    <t>CMD102215</t>
  </si>
  <si>
    <t>CMD102216</t>
  </si>
  <si>
    <t>C0239</t>
  </si>
  <si>
    <t>CMD102217</t>
  </si>
  <si>
    <t>CMD102218</t>
  </si>
  <si>
    <t>CMD102219</t>
  </si>
  <si>
    <t>CMD102220</t>
  </si>
  <si>
    <t>CMD102221</t>
  </si>
  <si>
    <t>CMD102222</t>
  </si>
  <si>
    <t>C1360</t>
  </si>
  <si>
    <t>CMD102223</t>
  </si>
  <si>
    <t>CMD102224</t>
  </si>
  <si>
    <t>CMD102225</t>
  </si>
  <si>
    <t>CMD102226</t>
  </si>
  <si>
    <t>CMD102227</t>
  </si>
  <si>
    <t>C1267</t>
  </si>
  <si>
    <t>CMD102228</t>
  </si>
  <si>
    <t>CMD102229</t>
  </si>
  <si>
    <t>CMD102230</t>
  </si>
  <si>
    <t>C1339</t>
  </si>
  <si>
    <t>CMD102232</t>
  </si>
  <si>
    <t>CMD102233</t>
  </si>
  <si>
    <t>C0908</t>
  </si>
  <si>
    <t>CMD102234</t>
  </si>
  <si>
    <t>C1645</t>
  </si>
  <si>
    <t>CMD102235</t>
  </si>
  <si>
    <t>C0035</t>
  </si>
  <si>
    <t>CMD102236</t>
  </si>
  <si>
    <t>CMD102237</t>
  </si>
  <si>
    <t>C1809</t>
  </si>
  <si>
    <t>CMD102239</t>
  </si>
  <si>
    <t>CMD102240</t>
  </si>
  <si>
    <t>CMD102241</t>
  </si>
  <si>
    <t>CMD102242</t>
  </si>
  <si>
    <t>CMD102243</t>
  </si>
  <si>
    <t>CMD102244</t>
  </si>
  <si>
    <t>CMD102246</t>
  </si>
  <si>
    <t>CMD102247</t>
  </si>
  <si>
    <t>CMD102248</t>
  </si>
  <si>
    <t>CMD102249</t>
  </si>
  <si>
    <t>CMD102251</t>
  </si>
  <si>
    <t>CMD102252</t>
  </si>
  <si>
    <t>C1991</t>
  </si>
  <si>
    <t>CMD102253</t>
  </si>
  <si>
    <t>CMD102254</t>
  </si>
  <si>
    <t>CMD102255</t>
  </si>
  <si>
    <t>CMD102256</t>
  </si>
  <si>
    <t>CMD102257</t>
  </si>
  <si>
    <t>C1518</t>
  </si>
  <si>
    <t>CMD102259</t>
  </si>
  <si>
    <t>CMD102260</t>
  </si>
  <si>
    <t>CMD102261</t>
  </si>
  <si>
    <t>C0467</t>
  </si>
  <si>
    <t>CMD102262</t>
  </si>
  <si>
    <t>C0544</t>
  </si>
  <si>
    <t>CMD102263</t>
  </si>
  <si>
    <t>CMD102264</t>
  </si>
  <si>
    <t>CMD102265</t>
  </si>
  <si>
    <t>CMD102266</t>
  </si>
  <si>
    <t>CMD102267</t>
  </si>
  <si>
    <t>CMD102269</t>
  </si>
  <si>
    <t>C0934</t>
  </si>
  <si>
    <t>CMD102270</t>
  </si>
  <si>
    <t>CMD102271</t>
  </si>
  <si>
    <t>CMD102272</t>
  </si>
  <si>
    <t>C1030</t>
  </si>
  <si>
    <t>CMD102273</t>
  </si>
  <si>
    <t>CMD102274</t>
  </si>
  <si>
    <t>CMD102275</t>
  </si>
  <si>
    <t>CMD102276</t>
  </si>
  <si>
    <t>CMD102277</t>
  </si>
  <si>
    <t>CMD102278</t>
  </si>
  <si>
    <t>CMD102281</t>
  </si>
  <si>
    <t>CMD102282</t>
  </si>
  <si>
    <t>CMD102284</t>
  </si>
  <si>
    <t>CMD102285</t>
  </si>
  <si>
    <t>CMD102286</t>
  </si>
  <si>
    <t>CMD102287</t>
  </si>
  <si>
    <t>CMD102288</t>
  </si>
  <si>
    <t>CMD102289</t>
  </si>
  <si>
    <t>CMD102290</t>
  </si>
  <si>
    <t>CMD102291</t>
  </si>
  <si>
    <t>CMD102292</t>
  </si>
  <si>
    <t>CMD102293</t>
  </si>
  <si>
    <t>CMD102294</t>
  </si>
  <si>
    <t>CMD102295</t>
  </si>
  <si>
    <t>CMD102296</t>
  </si>
  <si>
    <t>CMD102297</t>
  </si>
  <si>
    <t>CMD102298</t>
  </si>
  <si>
    <t>CMD102299</t>
  </si>
  <si>
    <t>CMD102300</t>
  </si>
  <si>
    <t>CMD102301</t>
  </si>
  <si>
    <t>C1598</t>
  </si>
  <si>
    <t>CMD102302</t>
  </si>
  <si>
    <t>CMD102304</t>
  </si>
  <si>
    <t>CMD102305</t>
  </si>
  <si>
    <t>CMD102306</t>
  </si>
  <si>
    <t>CMD102307</t>
  </si>
  <si>
    <t>CMD102308</t>
  </si>
  <si>
    <t>CMD102309</t>
  </si>
  <si>
    <t>CMD102310</t>
  </si>
  <si>
    <t>CMD102311</t>
  </si>
  <si>
    <t>CMD102312</t>
  </si>
  <si>
    <t>CMD102313</t>
  </si>
  <si>
    <t>CMD102314</t>
  </si>
  <si>
    <t>CMD102315</t>
  </si>
  <si>
    <t>CMD102316</t>
  </si>
  <si>
    <t>CMD102319</t>
  </si>
  <si>
    <t>CMD102320</t>
  </si>
  <si>
    <t>CMD102321</t>
  </si>
  <si>
    <t>CMD102322</t>
  </si>
  <si>
    <t>CMD102323</t>
  </si>
  <si>
    <t>CMD102324</t>
  </si>
  <si>
    <t>CMD102325</t>
  </si>
  <si>
    <t>CMD102326</t>
  </si>
  <si>
    <t>CMD102327</t>
  </si>
  <si>
    <t>CMD102328</t>
  </si>
  <si>
    <t>CMD102329</t>
  </si>
  <si>
    <t>CMD102330</t>
  </si>
  <si>
    <t>CMD102331</t>
  </si>
  <si>
    <t>CMD102332</t>
  </si>
  <si>
    <t>CMD102333</t>
  </si>
  <si>
    <t>CMD102335</t>
  </si>
  <si>
    <t>C1744</t>
  </si>
  <si>
    <t>CMD102336</t>
  </si>
  <si>
    <t>CMD102337</t>
  </si>
  <si>
    <t>CMD102338</t>
  </si>
  <si>
    <t>CMD102339</t>
  </si>
  <si>
    <t>CMD102340</t>
  </si>
  <si>
    <t>CMD102341</t>
  </si>
  <si>
    <t>C1626</t>
  </si>
  <si>
    <t>CMD102342</t>
  </si>
  <si>
    <t>C1710</t>
  </si>
  <si>
    <t>CMD102343</t>
  </si>
  <si>
    <t>CMD102344</t>
  </si>
  <si>
    <t>C1988</t>
  </si>
  <si>
    <t>CMD102345</t>
  </si>
  <si>
    <t>CMD102346</t>
  </si>
  <si>
    <t>CMD102347</t>
  </si>
  <si>
    <t>CMD102348</t>
  </si>
  <si>
    <t>CMD102349</t>
  </si>
  <si>
    <t>CMD102350</t>
  </si>
  <si>
    <t>CMD102351</t>
  </si>
  <si>
    <t>C0348</t>
  </si>
  <si>
    <t>CMD102352</t>
  </si>
  <si>
    <t>CMD102354</t>
  </si>
  <si>
    <t>CMD102355</t>
  </si>
  <si>
    <t>CMD102356</t>
  </si>
  <si>
    <t>CMD102357</t>
  </si>
  <si>
    <t>CMD102358</t>
  </si>
  <si>
    <t>CMD102359</t>
  </si>
  <si>
    <t>CMD102360</t>
  </si>
  <si>
    <t>C0800</t>
  </si>
  <si>
    <t>CMD102362</t>
  </si>
  <si>
    <t>CMD102363</t>
  </si>
  <si>
    <t>CMD102364</t>
  </si>
  <si>
    <t>C1225</t>
  </si>
  <si>
    <t>CMD102365</t>
  </si>
  <si>
    <t>CMD102366</t>
  </si>
  <si>
    <t>CMD102367</t>
  </si>
  <si>
    <t>C0872</t>
  </si>
  <si>
    <t>CMD102368</t>
  </si>
  <si>
    <t>CMD102370</t>
  </si>
  <si>
    <t>CMD102371</t>
  </si>
  <si>
    <t>CMD102372</t>
  </si>
  <si>
    <t>CMD102373</t>
  </si>
  <si>
    <t>CMD102374</t>
  </si>
  <si>
    <t>CMD102375</t>
  </si>
  <si>
    <t>CMD102376</t>
  </si>
  <si>
    <t>CMD102377</t>
  </si>
  <si>
    <t>CMD102378</t>
  </si>
  <si>
    <t>CMD102379</t>
  </si>
  <si>
    <t>CMD102380</t>
  </si>
  <si>
    <t>C1642</t>
  </si>
  <si>
    <t>CMD102381</t>
  </si>
  <si>
    <t>C0704</t>
  </si>
  <si>
    <t>CMD102382</t>
  </si>
  <si>
    <t>C0664</t>
  </si>
  <si>
    <t>CMD102383</t>
  </si>
  <si>
    <t>CMD102385</t>
  </si>
  <si>
    <t>CMD102386</t>
  </si>
  <si>
    <t>CMD102387</t>
  </si>
  <si>
    <t>CMD102388</t>
  </si>
  <si>
    <t>C1834</t>
  </si>
  <si>
    <t>CMD102389</t>
  </si>
  <si>
    <t>CMD102391</t>
  </si>
  <si>
    <t>CMD102392</t>
  </si>
  <si>
    <t>C1091</t>
  </si>
  <si>
    <t>CMD102393</t>
  </si>
  <si>
    <t>C1507</t>
  </si>
  <si>
    <t>CMD102394</t>
  </si>
  <si>
    <t>C0663</t>
  </si>
  <si>
    <t>CMD102395</t>
  </si>
  <si>
    <t>CMD102396</t>
  </si>
  <si>
    <t>CMD102397</t>
  </si>
  <si>
    <t>CMD102398</t>
  </si>
  <si>
    <t>CMD102399</t>
  </si>
  <si>
    <t>C0792</t>
  </si>
  <si>
    <t>CMD102400</t>
  </si>
  <si>
    <t>CMD102401</t>
  </si>
  <si>
    <t>CMD102402</t>
  </si>
  <si>
    <t>C1096</t>
  </si>
  <si>
    <t>CMD102403</t>
  </si>
  <si>
    <t>C1320</t>
  </si>
  <si>
    <t>CMD102404</t>
  </si>
  <si>
    <t>CMD102405</t>
  </si>
  <si>
    <t>CMD102407</t>
  </si>
  <si>
    <t>CMD102408</t>
  </si>
  <si>
    <t>CMD102409</t>
  </si>
  <si>
    <t>CMD102410</t>
  </si>
  <si>
    <t>C1040</t>
  </si>
  <si>
    <t>CMD102413</t>
  </si>
  <si>
    <t>CMD102414</t>
  </si>
  <si>
    <t>C0679</t>
  </si>
  <si>
    <t>CMD102415</t>
  </si>
  <si>
    <t>CMD102416</t>
  </si>
  <si>
    <t>CMD102417</t>
  </si>
  <si>
    <t>CMD102418</t>
  </si>
  <si>
    <t>C0695</t>
  </si>
  <si>
    <t>CMD102419</t>
  </si>
  <si>
    <t>CMD102420</t>
  </si>
  <si>
    <t>CMD102421</t>
  </si>
  <si>
    <t>CMD102422</t>
  </si>
  <si>
    <t>CMD102423</t>
  </si>
  <si>
    <t>C1869</t>
  </si>
  <si>
    <t>CMD102424</t>
  </si>
  <si>
    <t>CMD102425</t>
  </si>
  <si>
    <t>CMD102426</t>
  </si>
  <si>
    <t>C0638</t>
  </si>
  <si>
    <t>CMD102427</t>
  </si>
  <si>
    <t>CMD102428</t>
  </si>
  <si>
    <t>C1255</t>
  </si>
  <si>
    <t>CMD102430</t>
  </si>
  <si>
    <t>CMD102431</t>
  </si>
  <si>
    <t>CMD102432</t>
  </si>
  <si>
    <t>C1210</t>
  </si>
  <si>
    <t>CMD102433</t>
  </si>
  <si>
    <t>CMD102434</t>
  </si>
  <si>
    <t>CMD102435</t>
  </si>
  <si>
    <t>CMD102436</t>
  </si>
  <si>
    <t>CMD102437</t>
  </si>
  <si>
    <t>CMD102438</t>
  </si>
  <si>
    <t>CMD102440</t>
  </si>
  <si>
    <t>CMD102442</t>
  </si>
  <si>
    <t>CMD102443</t>
  </si>
  <si>
    <t>CMD102444</t>
  </si>
  <si>
    <t>CMD102445</t>
  </si>
  <si>
    <t>C0798</t>
  </si>
  <si>
    <t>CMD102446</t>
  </si>
  <si>
    <t>CMD102447</t>
  </si>
  <si>
    <t>CMD102448</t>
  </si>
  <si>
    <t>CMD102449</t>
  </si>
  <si>
    <t>CMD102450</t>
  </si>
  <si>
    <t>CMD102451</t>
  </si>
  <si>
    <t>CMD102452</t>
  </si>
  <si>
    <t>CMD102453</t>
  </si>
  <si>
    <t>CMD102454</t>
  </si>
  <si>
    <t>C1136</t>
  </si>
  <si>
    <t>CMD102455</t>
  </si>
  <si>
    <t>CMD102457</t>
  </si>
  <si>
    <t>CMD102458</t>
  </si>
  <si>
    <t>CMD102459</t>
  </si>
  <si>
    <t>C0078</t>
  </si>
  <si>
    <t>CMD102460</t>
  </si>
  <si>
    <t>CMD102461</t>
  </si>
  <si>
    <t>CMD102463</t>
  </si>
  <si>
    <t>CMD102464</t>
  </si>
  <si>
    <t>CMD102465</t>
  </si>
  <si>
    <t>CMD102468</t>
  </si>
  <si>
    <t>CMD102470</t>
  </si>
  <si>
    <t>CMD102471</t>
  </si>
  <si>
    <t>C0795</t>
  </si>
  <si>
    <t>CMD102472</t>
  </si>
  <si>
    <t>CMD102473</t>
  </si>
  <si>
    <t>CMD102474</t>
  </si>
  <si>
    <t>CMD102475</t>
  </si>
  <si>
    <t>CMD102476</t>
  </si>
  <si>
    <t>CMD102477</t>
  </si>
  <si>
    <t>CMD102478</t>
  </si>
  <si>
    <t>C1622</t>
  </si>
  <si>
    <t>CMD102479</t>
  </si>
  <si>
    <t>CMD102480</t>
  </si>
  <si>
    <t>CMD102481</t>
  </si>
  <si>
    <t>CMD102482</t>
  </si>
  <si>
    <t>C0559</t>
  </si>
  <si>
    <t>CMD102483</t>
  </si>
  <si>
    <t>CMD102484</t>
  </si>
  <si>
    <t>C0996</t>
  </si>
  <si>
    <t>CMD102485</t>
  </si>
  <si>
    <t>CMD102486</t>
  </si>
  <si>
    <t>CMD102487</t>
  </si>
  <si>
    <t>CMD102488</t>
  </si>
  <si>
    <t>CMD102489</t>
  </si>
  <si>
    <t>CMD102490</t>
  </si>
  <si>
    <t>CMD102491</t>
  </si>
  <si>
    <t>C1359</t>
  </si>
  <si>
    <t>CMD102492</t>
  </si>
  <si>
    <t>CMD102493</t>
  </si>
  <si>
    <t>CMD102494</t>
  </si>
  <si>
    <t>C1938</t>
  </si>
  <si>
    <t>CMD102495</t>
  </si>
  <si>
    <t>CMD102496</t>
  </si>
  <si>
    <t>CMD102497</t>
  </si>
  <si>
    <t>CMD102498</t>
  </si>
  <si>
    <t>C0855</t>
  </si>
  <si>
    <t>CMD102499</t>
  </si>
  <si>
    <t>CMD102500</t>
  </si>
  <si>
    <t>CMD102501</t>
  </si>
  <si>
    <t>C0691</t>
  </si>
  <si>
    <t>CMD102502</t>
  </si>
  <si>
    <t>CMD102503</t>
  </si>
  <si>
    <t>CMD102504</t>
  </si>
  <si>
    <t>C1427</t>
  </si>
  <si>
    <t>CMD102505</t>
  </si>
  <si>
    <t>CMD102506</t>
  </si>
  <si>
    <t>CMD102507</t>
  </si>
  <si>
    <t>CMD102508</t>
  </si>
  <si>
    <t>CMD102509</t>
  </si>
  <si>
    <t>CMD102510</t>
  </si>
  <si>
    <t>C0698</t>
  </si>
  <si>
    <t>CMD102511</t>
  </si>
  <si>
    <t>C1784</t>
  </si>
  <si>
    <t>CMD102512</t>
  </si>
  <si>
    <t>CMD102513</t>
  </si>
  <si>
    <t>CMD102514</t>
  </si>
  <si>
    <t>CMD102515</t>
  </si>
  <si>
    <t>CMD102516</t>
  </si>
  <si>
    <t>CMD102517</t>
  </si>
  <si>
    <t>CMD102519</t>
  </si>
  <si>
    <t>CMD102520</t>
  </si>
  <si>
    <t>C0607</t>
  </si>
  <si>
    <t>CMD102521</t>
  </si>
  <si>
    <t>CMD102522</t>
  </si>
  <si>
    <t>CMD102523</t>
  </si>
  <si>
    <t>CMD102525</t>
  </si>
  <si>
    <t>C1872</t>
  </si>
  <si>
    <t>CMD102527</t>
  </si>
  <si>
    <t>CMD102528</t>
  </si>
  <si>
    <t>CMD102529</t>
  </si>
  <si>
    <t>CMD102530</t>
  </si>
  <si>
    <t>CMD102531</t>
  </si>
  <si>
    <t>CMD102533</t>
  </si>
  <si>
    <t>CMD102534</t>
  </si>
  <si>
    <t>C1748</t>
  </si>
  <si>
    <t>CMD102535</t>
  </si>
  <si>
    <t>CMD102536</t>
  </si>
  <si>
    <t>CMD102537</t>
  </si>
  <si>
    <t>CMD102538</t>
  </si>
  <si>
    <t>CMD102539</t>
  </si>
  <si>
    <t>CMD102540</t>
  </si>
  <si>
    <t>CMD102541</t>
  </si>
  <si>
    <t>CMD102542</t>
  </si>
  <si>
    <t>CMD102543</t>
  </si>
  <si>
    <t>CMD102544</t>
  </si>
  <si>
    <t>CMD102545</t>
  </si>
  <si>
    <t>CMD102546</t>
  </si>
  <si>
    <t>CMD102547</t>
  </si>
  <si>
    <t>CMD102548</t>
  </si>
  <si>
    <t>CMD102549</t>
  </si>
  <si>
    <t>CMD102550</t>
  </si>
  <si>
    <t>CMD102552</t>
  </si>
  <si>
    <t>CMD102553</t>
  </si>
  <si>
    <t>CMD102554</t>
  </si>
  <si>
    <t>CMD102555</t>
  </si>
  <si>
    <t>CMD102556</t>
  </si>
  <si>
    <t>CMD102557</t>
  </si>
  <si>
    <t>CMD102558</t>
  </si>
  <si>
    <t>CMD102559</t>
  </si>
  <si>
    <t>C0768</t>
  </si>
  <si>
    <t>CMD102560</t>
  </si>
  <si>
    <t>CMD102561</t>
  </si>
  <si>
    <t>CMD102562</t>
  </si>
  <si>
    <t>CMD102563</t>
  </si>
  <si>
    <t>CMD102564</t>
  </si>
  <si>
    <t>CMD102565</t>
  </si>
  <si>
    <t>C0810</t>
  </si>
  <si>
    <t>CMD102566</t>
  </si>
  <si>
    <t>CMD102567</t>
  </si>
  <si>
    <t>CMD102568</t>
  </si>
  <si>
    <t>CMD102569</t>
  </si>
  <si>
    <t>CMD102570</t>
  </si>
  <si>
    <t>C1008</t>
  </si>
  <si>
    <t>CMD102571</t>
  </si>
  <si>
    <t>CMD102572</t>
  </si>
  <si>
    <t>CMD102573</t>
  </si>
  <si>
    <t>CMD102575</t>
  </si>
  <si>
    <t>CMD102576</t>
  </si>
  <si>
    <t>C0924</t>
  </si>
  <si>
    <t>CMD102577</t>
  </si>
  <si>
    <t>CMD102578</t>
  </si>
  <si>
    <t>CMD102579</t>
  </si>
  <si>
    <t>CMD102580</t>
  </si>
  <si>
    <t>CMD102582</t>
  </si>
  <si>
    <t>CMD102584</t>
  </si>
  <si>
    <t>CMD102585</t>
  </si>
  <si>
    <t>C0621</t>
  </si>
  <si>
    <t>CMD102586</t>
  </si>
  <si>
    <t>CMD102587</t>
  </si>
  <si>
    <t>CMD102588</t>
  </si>
  <si>
    <t>CMD102589</t>
  </si>
  <si>
    <t>CMD102590</t>
  </si>
  <si>
    <t>CMD102591</t>
  </si>
  <si>
    <t>CMD102592</t>
  </si>
  <si>
    <t>CMD102593</t>
  </si>
  <si>
    <t>CMD102594</t>
  </si>
  <si>
    <t>C1794</t>
  </si>
  <si>
    <t>CMD102595</t>
  </si>
  <si>
    <t>CMD102596</t>
  </si>
  <si>
    <t>CMD102597</t>
  </si>
  <si>
    <t>CMD102598</t>
  </si>
  <si>
    <t>CMD102599</t>
  </si>
  <si>
    <t>CMD102600</t>
  </si>
  <si>
    <t>CMD102601</t>
  </si>
  <si>
    <t>CMD102603</t>
  </si>
  <si>
    <t>C1321</t>
  </si>
  <si>
    <t>CMD102604</t>
  </si>
  <si>
    <t>CMD102605</t>
  </si>
  <si>
    <t>CMD102607</t>
  </si>
  <si>
    <t>CMD102608</t>
  </si>
  <si>
    <t>CMD102609</t>
  </si>
  <si>
    <t>CMD102610</t>
  </si>
  <si>
    <t>CMD102611</t>
  </si>
  <si>
    <t>CMD102612</t>
  </si>
  <si>
    <t>C1985</t>
  </si>
  <si>
    <t>CMD102613</t>
  </si>
  <si>
    <t>CMD102614</t>
  </si>
  <si>
    <t>CMD102615</t>
  </si>
  <si>
    <t>CMD102616</t>
  </si>
  <si>
    <t>C0129</t>
  </si>
  <si>
    <t>CMD102617</t>
  </si>
  <si>
    <t>CMD102619</t>
  </si>
  <si>
    <t>CMD102620</t>
  </si>
  <si>
    <t>CMD102621</t>
  </si>
  <si>
    <t>C0865</t>
  </si>
  <si>
    <t>CMD102623</t>
  </si>
  <si>
    <t>CMD102625</t>
  </si>
  <si>
    <t>CMD102626</t>
  </si>
  <si>
    <t>CMD102628</t>
  </si>
  <si>
    <t>C0518</t>
  </si>
  <si>
    <t>CMD102629</t>
  </si>
  <si>
    <t>CMD102630</t>
  </si>
  <si>
    <t>C1983</t>
  </si>
  <si>
    <t>CMD102631</t>
  </si>
  <si>
    <t>CMD102632</t>
  </si>
  <si>
    <t>CMD102633</t>
  </si>
  <si>
    <t>C0358</t>
  </si>
  <si>
    <t>CMD102634</t>
  </si>
  <si>
    <t>CMD102635</t>
  </si>
  <si>
    <t>CMD102636</t>
  </si>
  <si>
    <t>CMD102637</t>
  </si>
  <si>
    <t>CMD102638</t>
  </si>
  <si>
    <t>CMD102639</t>
  </si>
  <si>
    <t>CMD102640</t>
  </si>
  <si>
    <t>CMD102641</t>
  </si>
  <si>
    <t>CMD102643</t>
  </si>
  <si>
    <t>C1199</t>
  </si>
  <si>
    <t>CMD102644</t>
  </si>
  <si>
    <t>C1762</t>
  </si>
  <si>
    <t>CMD102646</t>
  </si>
  <si>
    <t>CMD102647</t>
  </si>
  <si>
    <t>CMD102648</t>
  </si>
  <si>
    <t>CMD102649</t>
  </si>
  <si>
    <t>CMD102650</t>
  </si>
  <si>
    <t>CMD102651</t>
  </si>
  <si>
    <t>CMD102652</t>
  </si>
  <si>
    <t>CMD102653</t>
  </si>
  <si>
    <t>CMD102655</t>
  </si>
  <si>
    <t>CMD102656</t>
  </si>
  <si>
    <t>CMD102657</t>
  </si>
  <si>
    <t>CMD102658</t>
  </si>
  <si>
    <t>CMD102659</t>
  </si>
  <si>
    <t>CMD102660</t>
  </si>
  <si>
    <t>C1159</t>
  </si>
  <si>
    <t>CMD102661</t>
  </si>
  <si>
    <t>CMD102662</t>
  </si>
  <si>
    <t>CMD102665</t>
  </si>
  <si>
    <t>CMD102666</t>
  </si>
  <si>
    <t>CMD102667</t>
  </si>
  <si>
    <t>CMD102668</t>
  </si>
  <si>
    <t>CMD102670</t>
  </si>
  <si>
    <t>CMD102671</t>
  </si>
  <si>
    <t>CMD102672</t>
  </si>
  <si>
    <t>CMD102673</t>
  </si>
  <si>
    <t>CMD102674</t>
  </si>
  <si>
    <t>C0020</t>
  </si>
  <si>
    <t>CMD102675</t>
  </si>
  <si>
    <t>CMD102676</t>
  </si>
  <si>
    <t>C1168</t>
  </si>
  <si>
    <t>CMD102677</t>
  </si>
  <si>
    <t>CMD102678</t>
  </si>
  <si>
    <t>CMD102680</t>
  </si>
  <si>
    <t>CMD102683</t>
  </si>
  <si>
    <t>CMD102684</t>
  </si>
  <si>
    <t>C0787</t>
  </si>
  <si>
    <t>CMD102685</t>
  </si>
  <si>
    <t>C0420</t>
  </si>
  <si>
    <t>CMD102686</t>
  </si>
  <si>
    <t>CMD102688</t>
  </si>
  <si>
    <t>CMD102689</t>
  </si>
  <si>
    <t>CMD102690</t>
  </si>
  <si>
    <t>CMD102691</t>
  </si>
  <si>
    <t>CMD102692</t>
  </si>
  <si>
    <t>CMD102694</t>
  </si>
  <si>
    <t>C1226</t>
  </si>
  <si>
    <t>CMD102695</t>
  </si>
  <si>
    <t>CMD102697</t>
  </si>
  <si>
    <t>CMD102698</t>
  </si>
  <si>
    <t>CMD102699</t>
  </si>
  <si>
    <t>CMD102700</t>
  </si>
  <si>
    <t>CMD102701</t>
  </si>
  <si>
    <t>CMD102702</t>
  </si>
  <si>
    <t>CMD102703</t>
  </si>
  <si>
    <t>CMD102704</t>
  </si>
  <si>
    <t>CMD102706</t>
  </si>
  <si>
    <t>CMD102707</t>
  </si>
  <si>
    <t>CMD102708</t>
  </si>
  <si>
    <t>CMD102709</t>
  </si>
  <si>
    <t>C1931</t>
  </si>
  <si>
    <t>CMD102710</t>
  </si>
  <si>
    <t>CMD102711</t>
  </si>
  <si>
    <t>CMD102712</t>
  </si>
  <si>
    <t>C0783</t>
  </si>
  <si>
    <t>CMD102713</t>
  </si>
  <si>
    <t>CMD102714</t>
  </si>
  <si>
    <t>C0921</t>
  </si>
  <si>
    <t>CMD102718</t>
  </si>
  <si>
    <t>CMD102719</t>
  </si>
  <si>
    <t>CMD102720</t>
  </si>
  <si>
    <t>CMD102722</t>
  </si>
  <si>
    <t>CMD102723</t>
  </si>
  <si>
    <t>CMD102724</t>
  </si>
  <si>
    <t>CMD102725</t>
  </si>
  <si>
    <t>CMD102726</t>
  </si>
  <si>
    <t>CMD102727</t>
  </si>
  <si>
    <t>C0402</t>
  </si>
  <si>
    <t>CMD102730</t>
  </si>
  <si>
    <t>CMD102731</t>
  </si>
  <si>
    <t>CMD102732</t>
  </si>
  <si>
    <t>C1010</t>
  </si>
  <si>
    <t>CMD102733</t>
  </si>
  <si>
    <t>CMD102734</t>
  </si>
  <si>
    <t>CMD102735</t>
  </si>
  <si>
    <t>CMD102736</t>
  </si>
  <si>
    <t>CMD102737</t>
  </si>
  <si>
    <t>CMD102738</t>
  </si>
  <si>
    <t>C0527</t>
  </si>
  <si>
    <t>CMD102739</t>
  </si>
  <si>
    <t>C0448</t>
  </si>
  <si>
    <t>CMD102740</t>
  </si>
  <si>
    <t>CMD102741</t>
  </si>
  <si>
    <t>CMD102743</t>
  </si>
  <si>
    <t>CMD102745</t>
  </si>
  <si>
    <t>CMD102746</t>
  </si>
  <si>
    <t>C0688</t>
  </si>
  <si>
    <t>CMD102747</t>
  </si>
  <si>
    <t>CMD102749</t>
  </si>
  <si>
    <t>CMD102750</t>
  </si>
  <si>
    <t>C1433</t>
  </si>
  <si>
    <t>CMD102751</t>
  </si>
  <si>
    <t>CMD102753</t>
  </si>
  <si>
    <t>CMD102754</t>
  </si>
  <si>
    <t>CMD102755</t>
  </si>
  <si>
    <t>C1054</t>
  </si>
  <si>
    <t>CMD102756</t>
  </si>
  <si>
    <t>CMD102757</t>
  </si>
  <si>
    <t>C0627</t>
  </si>
  <si>
    <t>CMD102758</t>
  </si>
  <si>
    <t>C1734</t>
  </si>
  <si>
    <t>CMD102759</t>
  </si>
  <si>
    <t>CMD102761</t>
  </si>
  <si>
    <t>CMD102762</t>
  </si>
  <si>
    <t>C0891</t>
  </si>
  <si>
    <t>CMD102763</t>
  </si>
  <si>
    <t>C1343</t>
  </si>
  <si>
    <t>CMD102764</t>
  </si>
  <si>
    <t>CMD102765</t>
  </si>
  <si>
    <t>CMD102766</t>
  </si>
  <si>
    <t>CMD102767</t>
  </si>
  <si>
    <t>CMD102768</t>
  </si>
  <si>
    <t>CMD102769</t>
  </si>
  <si>
    <t>CMD102770</t>
  </si>
  <si>
    <t>CMD102771</t>
  </si>
  <si>
    <t>C0763</t>
  </si>
  <si>
    <t>CMD102772</t>
  </si>
  <si>
    <t>CMD102773</t>
  </si>
  <si>
    <t>C1209</t>
  </si>
  <si>
    <t>CMD102776</t>
  </si>
  <si>
    <t>CMD102777</t>
  </si>
  <si>
    <t>CMD102778</t>
  </si>
  <si>
    <t>C0520</t>
  </si>
  <si>
    <t>CMD102779</t>
  </si>
  <si>
    <t>CMD102780</t>
  </si>
  <si>
    <t>CMD102781</t>
  </si>
  <si>
    <t>CMD102782</t>
  </si>
  <si>
    <t>C1017</t>
  </si>
  <si>
    <t>CMD102783</t>
  </si>
  <si>
    <t>CMD102784</t>
  </si>
  <si>
    <t>CMD102785</t>
  </si>
  <si>
    <t>CMD102787</t>
  </si>
  <si>
    <t>CMD102788</t>
  </si>
  <si>
    <t>CMD102789</t>
  </si>
  <si>
    <t>C1747</t>
  </si>
  <si>
    <t>CMD102790</t>
  </si>
  <si>
    <t>CMD102791</t>
  </si>
  <si>
    <t>C1596</t>
  </si>
  <si>
    <t>CMD102792</t>
  </si>
  <si>
    <t>CMD102793</t>
  </si>
  <si>
    <t>CMD102794</t>
  </si>
  <si>
    <t>C1270</t>
  </si>
  <si>
    <t>CMD102795</t>
  </si>
  <si>
    <t>CMD102796</t>
  </si>
  <si>
    <t>CMD102797</t>
  </si>
  <si>
    <t>CMD102798</t>
  </si>
  <si>
    <t>CMD102799</t>
  </si>
  <si>
    <t>CMD102800</t>
  </si>
  <si>
    <t>CMD102801</t>
  </si>
  <si>
    <t>CMD102802</t>
  </si>
  <si>
    <t>CMD102803</t>
  </si>
  <si>
    <t>CMD102804</t>
  </si>
  <si>
    <t>CMD102805</t>
  </si>
  <si>
    <t>C1610</t>
  </si>
  <si>
    <t>CMD102806</t>
  </si>
  <si>
    <t>CMD102807</t>
  </si>
  <si>
    <t>C1670</t>
  </si>
  <si>
    <t>CMD102808</t>
  </si>
  <si>
    <t>CMD102809</t>
  </si>
  <si>
    <t>CMD102810</t>
  </si>
  <si>
    <t>CMD102811</t>
  </si>
  <si>
    <t>CMD102812</t>
  </si>
  <si>
    <t>CMD102813</t>
  </si>
  <si>
    <t>CMD102814</t>
  </si>
  <si>
    <t>C1782</t>
  </si>
  <si>
    <t>CMD102815</t>
  </si>
  <si>
    <t>CMD102816</t>
  </si>
  <si>
    <t>CMD102817</t>
  </si>
  <si>
    <t>CMD102818</t>
  </si>
  <si>
    <t>C0831</t>
  </si>
  <si>
    <t>CMD102819</t>
  </si>
  <si>
    <t>C1833</t>
  </si>
  <si>
    <t>CMD102820</t>
  </si>
  <si>
    <t>CMD102821</t>
  </si>
  <si>
    <t>CMD102822</t>
  </si>
  <si>
    <t>CMD102824</t>
  </si>
  <si>
    <t>CMD102825</t>
  </si>
  <si>
    <t>CMD102826</t>
  </si>
  <si>
    <t>CMD102827</t>
  </si>
  <si>
    <t>C1415</t>
  </si>
  <si>
    <t>CMD102828</t>
  </si>
  <si>
    <t>CMD102829</t>
  </si>
  <si>
    <t>C1497</t>
  </si>
  <si>
    <t>CMD102830</t>
  </si>
  <si>
    <t>CMD102831</t>
  </si>
  <si>
    <t>CMD102833</t>
  </si>
  <si>
    <t>C0775</t>
  </si>
  <si>
    <t>CMD102834</t>
  </si>
  <si>
    <t>CMD102835</t>
  </si>
  <si>
    <t>CMD102836</t>
  </si>
  <si>
    <t>C0895</t>
  </si>
  <si>
    <t>CMD102837</t>
  </si>
  <si>
    <t>CMD102838</t>
  </si>
  <si>
    <t>CMD102839</t>
  </si>
  <si>
    <t>CMD102840</t>
  </si>
  <si>
    <t>CMD102841</t>
  </si>
  <si>
    <t>CMD102842</t>
  </si>
  <si>
    <t>CMD102843</t>
  </si>
  <si>
    <t>C1069</t>
  </si>
  <si>
    <t>CMD102845</t>
  </si>
  <si>
    <t>CMD102846</t>
  </si>
  <si>
    <t>C1368</t>
  </si>
  <si>
    <t>CMD102847</t>
  </si>
  <si>
    <t>CMD102848</t>
  </si>
  <si>
    <t>C0859</t>
  </si>
  <si>
    <t>CMD102849</t>
  </si>
  <si>
    <t>CMD102850</t>
  </si>
  <si>
    <t>C1200</t>
  </si>
  <si>
    <t>CMD102851</t>
  </si>
  <si>
    <t>CMD102853</t>
  </si>
  <si>
    <t>CMD102855</t>
  </si>
  <si>
    <t>C0419</t>
  </si>
  <si>
    <t>CMD102856</t>
  </si>
  <si>
    <t>C1123</t>
  </si>
  <si>
    <t>CMD102858</t>
  </si>
  <si>
    <t>CMD102859</t>
  </si>
  <si>
    <t>CMD102860</t>
  </si>
  <si>
    <t>CMD102861</t>
  </si>
  <si>
    <t>CMD102863</t>
  </si>
  <si>
    <t>CMD102864</t>
  </si>
  <si>
    <t>CMD102865</t>
  </si>
  <si>
    <t>C1170</t>
  </si>
  <si>
    <t>CMD102866</t>
  </si>
  <si>
    <t>CMD102867</t>
  </si>
  <si>
    <t>CMD102868</t>
  </si>
  <si>
    <t>CMD102869</t>
  </si>
  <si>
    <t>C1558</t>
  </si>
  <si>
    <t>CMD102870</t>
  </si>
  <si>
    <t>CMD102873</t>
  </si>
  <si>
    <t>CMD102875</t>
  </si>
  <si>
    <t>CMD102876</t>
  </si>
  <si>
    <t>C1634</t>
  </si>
  <si>
    <t>CMD102877</t>
  </si>
  <si>
    <t>CMD102879</t>
  </si>
  <si>
    <t>CMD102880</t>
  </si>
  <si>
    <t>CMD102881</t>
  </si>
  <si>
    <t>C0492</t>
  </si>
  <si>
    <t>CMD102883</t>
  </si>
  <si>
    <t>CMD102884</t>
  </si>
  <si>
    <t>CMD102885</t>
  </si>
  <si>
    <t>CMD102886</t>
  </si>
  <si>
    <t>CMD102887</t>
  </si>
  <si>
    <t>C1597</t>
  </si>
  <si>
    <t>CMD102888</t>
  </si>
  <si>
    <t>CMD102889</t>
  </si>
  <si>
    <t>CMD102890</t>
  </si>
  <si>
    <t>C1238</t>
  </si>
  <si>
    <t>CMD102891</t>
  </si>
  <si>
    <t>CMD102892</t>
  </si>
  <si>
    <t>CMD102894</t>
  </si>
  <si>
    <t>C0591</t>
  </si>
  <si>
    <t>CMD102895</t>
  </si>
  <si>
    <t>CMD102896</t>
  </si>
  <si>
    <t>CMD102897</t>
  </si>
  <si>
    <t>CMD102899</t>
  </si>
  <si>
    <t>CMD102900</t>
  </si>
  <si>
    <t>CMD102901</t>
  </si>
  <si>
    <t>CMD102902</t>
  </si>
  <si>
    <t>C1257</t>
  </si>
  <si>
    <t>CMD102903</t>
  </si>
  <si>
    <t>C1951</t>
  </si>
  <si>
    <t>CMD102904</t>
  </si>
  <si>
    <t>CMD102905</t>
  </si>
  <si>
    <t>CMD102906</t>
  </si>
  <si>
    <t>C1318</t>
  </si>
  <si>
    <t>CMD102907</t>
  </si>
  <si>
    <t>CMD102908</t>
  </si>
  <si>
    <t>CMD102909</t>
  </si>
  <si>
    <t>CMD102910</t>
  </si>
  <si>
    <t>C1365</t>
  </si>
  <si>
    <t>CMD102911</t>
  </si>
  <si>
    <t>C1549</t>
  </si>
  <si>
    <t>CMD102912</t>
  </si>
  <si>
    <t>CMD102914</t>
  </si>
  <si>
    <t>C1774</t>
  </si>
  <si>
    <t>CMD102915</t>
  </si>
  <si>
    <t>C0755</t>
  </si>
  <si>
    <t>CMD102916</t>
  </si>
  <si>
    <t>CMD102917</t>
  </si>
  <si>
    <t>CMD102918</t>
  </si>
  <si>
    <t>C0754</t>
  </si>
  <si>
    <t>CMD102919</t>
  </si>
  <si>
    <t>CMD102920</t>
  </si>
  <si>
    <t>CMD102921</t>
  </si>
  <si>
    <t>CMD102923</t>
  </si>
  <si>
    <t>C1650</t>
  </si>
  <si>
    <t>CMD102924</t>
  </si>
  <si>
    <t>CMD102925</t>
  </si>
  <si>
    <t>CMD102926</t>
  </si>
  <si>
    <t>CMD102927</t>
  </si>
  <si>
    <t>C1880</t>
  </si>
  <si>
    <t>CMD102928</t>
  </si>
  <si>
    <t>CMD102929</t>
  </si>
  <si>
    <t>CMD102930</t>
  </si>
  <si>
    <t>C1660</t>
  </si>
  <si>
    <t>CMD102931</t>
  </si>
  <si>
    <t>CMD102932</t>
  </si>
  <si>
    <t>CMD102933</t>
  </si>
  <si>
    <t>CMD102934</t>
  </si>
  <si>
    <t>CMD102935</t>
  </si>
  <si>
    <t>CMD102936</t>
  </si>
  <si>
    <t>C0587</t>
  </si>
  <si>
    <t>CMD102937</t>
  </si>
  <si>
    <t>CMD102938</t>
  </si>
  <si>
    <t>C0834</t>
  </si>
  <si>
    <t>CMD102939</t>
  </si>
  <si>
    <t>CMD102940</t>
  </si>
  <si>
    <t>CMD102942</t>
  </si>
  <si>
    <t>CMD102943</t>
  </si>
  <si>
    <t>CMD102944</t>
  </si>
  <si>
    <t>CMD102945</t>
  </si>
  <si>
    <t>C0739</t>
  </si>
  <si>
    <t>CMD102946</t>
  </si>
  <si>
    <t>CMD102947</t>
  </si>
  <si>
    <t>CMD102948</t>
  </si>
  <si>
    <t>CMD102950</t>
  </si>
  <si>
    <t>C1702</t>
  </si>
  <si>
    <t>CMD102951</t>
  </si>
  <si>
    <t>CMD102952</t>
  </si>
  <si>
    <t>CMD102953</t>
  </si>
  <si>
    <t>CMD102954</t>
  </si>
  <si>
    <t>CMD102955</t>
  </si>
  <si>
    <t>C1189</t>
  </si>
  <si>
    <t>CMD102956</t>
  </si>
  <si>
    <t>CMD102957</t>
  </si>
  <si>
    <t>C0825</t>
  </si>
  <si>
    <t>CMD102958</t>
  </si>
  <si>
    <t>CMD102959</t>
  </si>
  <si>
    <t>CMD102960</t>
  </si>
  <si>
    <t>CMD102961</t>
  </si>
  <si>
    <t>C1166</t>
  </si>
  <si>
    <t>CMD102962</t>
  </si>
  <si>
    <t>CMD102963</t>
  </si>
  <si>
    <t>CMD102964</t>
  </si>
  <si>
    <t>C1142</t>
  </si>
  <si>
    <t>CMD102965</t>
  </si>
  <si>
    <t>CMD102966</t>
  </si>
  <si>
    <t>CMD102967</t>
  </si>
  <si>
    <t>C1859</t>
  </si>
  <si>
    <t>CMD102968</t>
  </si>
  <si>
    <t>C1149</t>
  </si>
  <si>
    <t>CMD102969</t>
  </si>
  <si>
    <t>CMD102970</t>
  </si>
  <si>
    <t>C0699</t>
  </si>
  <si>
    <t>CMD102971</t>
  </si>
  <si>
    <t>C1115</t>
  </si>
  <si>
    <t>CMD102972</t>
  </si>
  <si>
    <t>CMD102973</t>
  </si>
  <si>
    <t>CMD102974</t>
  </si>
  <si>
    <t>C0642</t>
  </si>
  <si>
    <t>CMD102975</t>
  </si>
  <si>
    <t>CMD102977</t>
  </si>
  <si>
    <t>CMD102978</t>
  </si>
  <si>
    <t>C0797</t>
  </si>
  <si>
    <t>CMD102979</t>
  </si>
  <si>
    <t>CMD102980</t>
  </si>
  <si>
    <t>CMD102981</t>
  </si>
  <si>
    <t>CMD102982</t>
  </si>
  <si>
    <t>C1756</t>
  </si>
  <si>
    <t>CMD102983</t>
  </si>
  <si>
    <t>CMD102985</t>
  </si>
  <si>
    <t>CMD102986</t>
  </si>
  <si>
    <t>C0229</t>
  </si>
  <si>
    <t>CMD102988</t>
  </si>
  <si>
    <t>C1007</t>
  </si>
  <si>
    <t>CMD102990</t>
  </si>
  <si>
    <t>CMD102993</t>
  </si>
  <si>
    <t>CMD102995</t>
  </si>
  <si>
    <t>C0487</t>
  </si>
  <si>
    <t>CMD102996</t>
  </si>
  <si>
    <t>CMD102998</t>
  </si>
  <si>
    <t>CMD102999</t>
  </si>
  <si>
    <t>C0602</t>
  </si>
  <si>
    <t>CMD103000</t>
  </si>
  <si>
    <t>CMD103001</t>
  </si>
  <si>
    <t>CMD103002</t>
  </si>
  <si>
    <t>C1023</t>
  </si>
  <si>
    <t>CMD103003</t>
  </si>
  <si>
    <t>CMD103004</t>
  </si>
  <si>
    <t>CMD103005</t>
  </si>
  <si>
    <t>CMD103006</t>
  </si>
  <si>
    <t>C0474</t>
  </si>
  <si>
    <t>CMD103007</t>
  </si>
  <si>
    <t>CMD103008</t>
  </si>
  <si>
    <t>CMD103009</t>
  </si>
  <si>
    <t>CMD103010</t>
  </si>
  <si>
    <t>CMD103011</t>
  </si>
  <si>
    <t>CMD103012</t>
  </si>
  <si>
    <t>CMD103013</t>
  </si>
  <si>
    <t>CMD103015</t>
  </si>
  <si>
    <t>CMD103016</t>
  </si>
  <si>
    <t>CMD103017</t>
  </si>
  <si>
    <t>CMD103018</t>
  </si>
  <si>
    <t>CMD103020</t>
  </si>
  <si>
    <t>C1635</t>
  </si>
  <si>
    <t>CMD103021</t>
  </si>
  <si>
    <t>CMD103022</t>
  </si>
  <si>
    <t>CMD103023</t>
  </si>
  <si>
    <t>CMD103024</t>
  </si>
  <si>
    <t>CMD103025</t>
  </si>
  <si>
    <t>CMD103026</t>
  </si>
  <si>
    <t>CMD103027</t>
  </si>
  <si>
    <t>CMD103028</t>
  </si>
  <si>
    <t>CMD103030</t>
  </si>
  <si>
    <t>CMD103031</t>
  </si>
  <si>
    <t>CMD103032</t>
  </si>
  <si>
    <t>CMD103033</t>
  </si>
  <si>
    <t>C0738</t>
  </si>
  <si>
    <t>CMD103034</t>
  </si>
  <si>
    <t>CMD103035</t>
  </si>
  <si>
    <t>CMD103036</t>
  </si>
  <si>
    <t>CMD103037</t>
  </si>
  <si>
    <t>CMD103038</t>
  </si>
  <si>
    <t>CMD103039</t>
  </si>
  <si>
    <t>CMD103040</t>
  </si>
  <si>
    <t>CMD103041</t>
  </si>
  <si>
    <t>C1479</t>
  </si>
  <si>
    <t>CMD103042</t>
  </si>
  <si>
    <t>CMD103044</t>
  </si>
  <si>
    <t>C1924</t>
  </si>
  <si>
    <t>CMD103045</t>
  </si>
  <si>
    <t>CMD103046</t>
  </si>
  <si>
    <t>CMD103047</t>
  </si>
  <si>
    <t>CMD103048</t>
  </si>
  <si>
    <t>CMD103050</t>
  </si>
  <si>
    <t>CMD103053</t>
  </si>
  <si>
    <t>C1946</t>
  </si>
  <si>
    <t>CMD103054</t>
  </si>
  <si>
    <t>CMD103055</t>
  </si>
  <si>
    <t>CMD103056</t>
  </si>
  <si>
    <t>CMD103057</t>
  </si>
  <si>
    <t>CMD103058</t>
  </si>
  <si>
    <t>CMD103059</t>
  </si>
  <si>
    <t>C1915</t>
  </si>
  <si>
    <t>CMD103060</t>
  </si>
  <si>
    <t>CMD103062</t>
  </si>
  <si>
    <t>C1044</t>
  </si>
  <si>
    <t>CMD103063</t>
  </si>
  <si>
    <t>CMD103066</t>
  </si>
  <si>
    <t>CMD103069</t>
  </si>
  <si>
    <t>CMD103070</t>
  </si>
  <si>
    <t>CMD103071</t>
  </si>
  <si>
    <t>CMD103072</t>
  </si>
  <si>
    <t>CMD103073</t>
  </si>
  <si>
    <t>C1615</t>
  </si>
  <si>
    <t>CMD103074</t>
  </si>
  <si>
    <t>CMD103075</t>
  </si>
  <si>
    <t>CMD103076</t>
  </si>
  <si>
    <t>CMD103077</t>
  </si>
  <si>
    <t>CMD103078</t>
  </si>
  <si>
    <t>CMD103079</t>
  </si>
  <si>
    <t>CMD103080</t>
  </si>
  <si>
    <t>CMD103082</t>
  </si>
  <si>
    <t>CMD103083</t>
  </si>
  <si>
    <t>CMD103084</t>
  </si>
  <si>
    <t>C1046</t>
  </si>
  <si>
    <t>CMD103085</t>
  </si>
  <si>
    <t>CMD103086</t>
  </si>
  <si>
    <t>C1966</t>
  </si>
  <si>
    <t>CMD103088</t>
  </si>
  <si>
    <t>CMD103089</t>
  </si>
  <si>
    <t>CMD103090</t>
  </si>
  <si>
    <t>C1956</t>
  </si>
  <si>
    <t>CMD103091</t>
  </si>
  <si>
    <t>CMD103093</t>
  </si>
  <si>
    <t>CMD103094</t>
  </si>
  <si>
    <t>CMD103095</t>
  </si>
  <si>
    <t>CMD103096</t>
  </si>
  <si>
    <t>C1587</t>
  </si>
  <si>
    <t>CMD103097</t>
  </si>
  <si>
    <t>C1736</t>
  </si>
  <si>
    <t>CMD103098</t>
  </si>
  <si>
    <t>CMD103099</t>
  </si>
  <si>
    <t>CMD103100</t>
  </si>
  <si>
    <t>CMD103101</t>
  </si>
  <si>
    <t>C1937</t>
  </si>
  <si>
    <t>CMD103102</t>
  </si>
  <si>
    <t>CMD103103</t>
  </si>
  <si>
    <t>CMD103104</t>
  </si>
  <si>
    <t>C0543</t>
  </si>
  <si>
    <t>CMD103105</t>
  </si>
  <si>
    <t>CMD103106</t>
  </si>
  <si>
    <t>C1366</t>
  </si>
  <si>
    <t>CMD103107</t>
  </si>
  <si>
    <t>CMD103108</t>
  </si>
  <si>
    <t>CMD103109</t>
  </si>
  <si>
    <t>CMD103110</t>
  </si>
  <si>
    <t>CMD103111</t>
  </si>
  <si>
    <t>CMD103112</t>
  </si>
  <si>
    <t>C1867</t>
  </si>
  <si>
    <t>CMD103113</t>
  </si>
  <si>
    <t>CMD103114</t>
  </si>
  <si>
    <t>CMD103116</t>
  </si>
  <si>
    <t>CMD103117</t>
  </si>
  <si>
    <t>CMD103118</t>
  </si>
  <si>
    <t>CMD103119</t>
  </si>
  <si>
    <t>C1529</t>
  </si>
  <si>
    <t>CMD103120</t>
  </si>
  <si>
    <t>CMD103121</t>
  </si>
  <si>
    <t>CMD103122</t>
  </si>
  <si>
    <t>CMD103123</t>
  </si>
  <si>
    <t>CMD103124</t>
  </si>
  <si>
    <t>CMD103125</t>
  </si>
  <si>
    <t>C0716</t>
  </si>
  <si>
    <t>CMD103126</t>
  </si>
  <si>
    <t>CMD103128</t>
  </si>
  <si>
    <t>CMD103129</t>
  </si>
  <si>
    <t>CMD103130</t>
  </si>
  <si>
    <t>C1818</t>
  </si>
  <si>
    <t>CMD103131</t>
  </si>
  <si>
    <t>CMD103132</t>
  </si>
  <si>
    <t>CMD103133</t>
  </si>
  <si>
    <t>CMD103134</t>
  </si>
  <si>
    <t>CMD103135</t>
  </si>
  <si>
    <t>CMD103136</t>
  </si>
  <si>
    <t>CMD103137</t>
  </si>
  <si>
    <t>CMD103138</t>
  </si>
  <si>
    <t>CMD103139</t>
  </si>
  <si>
    <t>CMD103140</t>
  </si>
  <si>
    <t>CMD103142</t>
  </si>
  <si>
    <t>CMD103143</t>
  </si>
  <si>
    <t>CMD103145</t>
  </si>
  <si>
    <t>CMD103146</t>
  </si>
  <si>
    <t>CMD103147</t>
  </si>
  <si>
    <t>CMD103149</t>
  </si>
  <si>
    <t>CMD103150</t>
  </si>
  <si>
    <t>CMD103151</t>
  </si>
  <si>
    <t>CMD103152</t>
  </si>
  <si>
    <t>CMD103153</t>
  </si>
  <si>
    <t>CMD103155</t>
  </si>
  <si>
    <t>CMD103156</t>
  </si>
  <si>
    <t>CMD103157</t>
  </si>
  <si>
    <t>CMD103158</t>
  </si>
  <si>
    <t>CMD103159</t>
  </si>
  <si>
    <t>CMD103161</t>
  </si>
  <si>
    <t>CMD103163</t>
  </si>
  <si>
    <t>C1224</t>
  </si>
  <si>
    <t>CMD103164</t>
  </si>
  <si>
    <t>CMD103165</t>
  </si>
  <si>
    <t>CMD103166</t>
  </si>
  <si>
    <t>CMD103167</t>
  </si>
  <si>
    <t>C0993</t>
  </si>
  <si>
    <t>CMD103169</t>
  </si>
  <si>
    <t>C1371</t>
  </si>
  <si>
    <t>CMD103170</t>
  </si>
  <si>
    <t>C1250</t>
  </si>
  <si>
    <t>CMD103171</t>
  </si>
  <si>
    <t>C0540</t>
  </si>
  <si>
    <t>CMD103172</t>
  </si>
  <si>
    <t>CMD103173</t>
  </si>
  <si>
    <t>CMD103174</t>
  </si>
  <si>
    <t>C1291</t>
  </si>
  <si>
    <t>CMD103175</t>
  </si>
  <si>
    <t>CMD103176</t>
  </si>
  <si>
    <t>CMD103177</t>
  </si>
  <si>
    <t>CMD103178</t>
  </si>
  <si>
    <t>CMD103179</t>
  </si>
  <si>
    <t>CMD103180</t>
  </si>
  <si>
    <t>CMD103181</t>
  </si>
  <si>
    <t>CMD103182</t>
  </si>
  <si>
    <t>CMD103183</t>
  </si>
  <si>
    <t>CMD103184</t>
  </si>
  <si>
    <t>CMD103186</t>
  </si>
  <si>
    <t>C1146</t>
  </si>
  <si>
    <t>CMD103187</t>
  </si>
  <si>
    <t>CMD103188</t>
  </si>
  <si>
    <t>CMD103189</t>
  </si>
  <si>
    <t>CMD103190</t>
  </si>
  <si>
    <t>CMD103191</t>
  </si>
  <si>
    <t>C1655</t>
  </si>
  <si>
    <t>CMD103192</t>
  </si>
  <si>
    <t>CMD103193</t>
  </si>
  <si>
    <t>C1812</t>
  </si>
  <si>
    <t>CMD103194</t>
  </si>
  <si>
    <t>CMD103195</t>
  </si>
  <si>
    <t>CMD103196</t>
  </si>
  <si>
    <t>CMD103197</t>
  </si>
  <si>
    <t>C0832</t>
  </si>
  <si>
    <t>CMD103198</t>
  </si>
  <si>
    <t>CMD103200</t>
  </si>
  <si>
    <t>C0809</t>
  </si>
  <si>
    <t>CMD103201</t>
  </si>
  <si>
    <t>CMD103202</t>
  </si>
  <si>
    <t>CMD103204</t>
  </si>
  <si>
    <t>CMD103205</t>
  </si>
  <si>
    <t>CMD103207</t>
  </si>
  <si>
    <t>C0570</t>
  </si>
  <si>
    <t>CMD103208</t>
  </si>
  <si>
    <t>CMD103209</t>
  </si>
  <si>
    <t>CMD103210</t>
  </si>
  <si>
    <t>CMD103211</t>
  </si>
  <si>
    <t>CMD103213</t>
  </si>
  <si>
    <t>CMD103214</t>
  </si>
  <si>
    <t>CMD103215</t>
  </si>
  <si>
    <t>CMD103216</t>
  </si>
  <si>
    <t>CMD103218</t>
  </si>
  <si>
    <t>CMD103219</t>
  </si>
  <si>
    <t>CMD103220</t>
  </si>
  <si>
    <t>CMD103223</t>
  </si>
  <si>
    <t>CMD103224</t>
  </si>
  <si>
    <t>CMD103225</t>
  </si>
  <si>
    <t>CMD103226</t>
  </si>
  <si>
    <t>CMD103227</t>
  </si>
  <si>
    <t>C1397</t>
  </si>
  <si>
    <t>CMD103229</t>
  </si>
  <si>
    <t>C1907</t>
  </si>
  <si>
    <t>CMD103231</t>
  </si>
  <si>
    <t>CMD103232</t>
  </si>
  <si>
    <t>C0059</t>
  </si>
  <si>
    <t>CMD103233</t>
  </si>
  <si>
    <t>CMD103234</t>
  </si>
  <si>
    <t>C0689</t>
  </si>
  <si>
    <t>CMD103235</t>
  </si>
  <si>
    <t>C1236</t>
  </si>
  <si>
    <t>CMD103236</t>
  </si>
  <si>
    <t>C1382</t>
  </si>
  <si>
    <t>CMD103237</t>
  </si>
  <si>
    <t>CMD103238</t>
  </si>
  <si>
    <t>C0970</t>
  </si>
  <si>
    <t>CMD103240</t>
  </si>
  <si>
    <t>CMD103241</t>
  </si>
  <si>
    <t>CMD103242</t>
  </si>
  <si>
    <t>CMD103243</t>
  </si>
  <si>
    <t>CMD103244</t>
  </si>
  <si>
    <t>CMD103245</t>
  </si>
  <si>
    <t>C0870</t>
  </si>
  <si>
    <t>CMD103246</t>
  </si>
  <si>
    <t>CMD103247</t>
  </si>
  <si>
    <t>CMD103248</t>
  </si>
  <si>
    <t>CMD103249</t>
  </si>
  <si>
    <t>CMD103250</t>
  </si>
  <si>
    <t>CMD103251</t>
  </si>
  <si>
    <t>CMD103252</t>
  </si>
  <si>
    <t>CMD103254</t>
  </si>
  <si>
    <t>C1508</t>
  </si>
  <si>
    <t>CMD103255</t>
  </si>
  <si>
    <t>CMD103256</t>
  </si>
  <si>
    <t>CMD103257</t>
  </si>
  <si>
    <t>CMD103258</t>
  </si>
  <si>
    <t>CMD103259</t>
  </si>
  <si>
    <t>C1970</t>
  </si>
  <si>
    <t>CMD103261</t>
  </si>
  <si>
    <t>CMD103262</t>
  </si>
  <si>
    <t>CMD103263</t>
  </si>
  <si>
    <t>C0811</t>
  </si>
  <si>
    <t>CMD103264</t>
  </si>
  <si>
    <t>C0707</t>
  </si>
  <si>
    <t>CMD103265</t>
  </si>
  <si>
    <t>CMD103267</t>
  </si>
  <si>
    <t>CMD103268</t>
  </si>
  <si>
    <t>C1547</t>
  </si>
  <si>
    <t>CMD103269</t>
  </si>
  <si>
    <t>CMD103270</t>
  </si>
  <si>
    <t>C1163</t>
  </si>
  <si>
    <t>CMD103271</t>
  </si>
  <si>
    <t>CMD103272</t>
  </si>
  <si>
    <t>CMD103273</t>
  </si>
  <si>
    <t>CMD103274</t>
  </si>
  <si>
    <t>CMD103275</t>
  </si>
  <si>
    <t>C1703</t>
  </si>
  <si>
    <t>CMD103276</t>
  </si>
  <si>
    <t>CMD103277</t>
  </si>
  <si>
    <t>CMD103279</t>
  </si>
  <si>
    <t>C1457</t>
  </si>
  <si>
    <t>CMD103280</t>
  </si>
  <si>
    <t>CMD103281</t>
  </si>
  <si>
    <t>CMD103284</t>
  </si>
  <si>
    <t>CMD103285</t>
  </si>
  <si>
    <t>C1330</t>
  </si>
  <si>
    <t>CMD103286</t>
  </si>
  <si>
    <t>CMD103287</t>
  </si>
  <si>
    <t>CMD103288</t>
  </si>
  <si>
    <t>C1618</t>
  </si>
  <si>
    <t>CMD103289</t>
  </si>
  <si>
    <t>CMD103290</t>
  </si>
  <si>
    <t>CMD103291</t>
  </si>
  <si>
    <t>CMD103292</t>
  </si>
  <si>
    <t>CMD103293</t>
  </si>
  <si>
    <t>C1451</t>
  </si>
  <si>
    <t>CMD103294</t>
  </si>
  <si>
    <t>CMD103295</t>
  </si>
  <si>
    <t>CMD103296</t>
  </si>
  <si>
    <t>CMD103297</t>
  </si>
  <si>
    <t>CMD103298</t>
  </si>
  <si>
    <t>CMD103299</t>
  </si>
  <si>
    <t>CMD103300</t>
  </si>
  <si>
    <t>C1352</t>
  </si>
  <si>
    <t>CMD103301</t>
  </si>
  <si>
    <t>CMD103302</t>
  </si>
  <si>
    <t>CMD103303</t>
  </si>
  <si>
    <t>CMD103304</t>
  </si>
  <si>
    <t>CMD103305</t>
  </si>
  <si>
    <t>CMD103307</t>
  </si>
  <si>
    <t>CMD103308</t>
  </si>
  <si>
    <t>CMD103309</t>
  </si>
  <si>
    <t>CMD103310</t>
  </si>
  <si>
    <t>CMD103311</t>
  </si>
  <si>
    <t>CMD103312</t>
  </si>
  <si>
    <t>CMD103313</t>
  </si>
  <si>
    <t>CMD103315</t>
  </si>
  <si>
    <t>CMD103316</t>
  </si>
  <si>
    <t>CMD103317</t>
  </si>
  <si>
    <t>C0839</t>
  </si>
  <si>
    <t>CMD103318</t>
  </si>
  <si>
    <t>CMD103319</t>
  </si>
  <si>
    <t>CMD103320</t>
  </si>
  <si>
    <t>CMD103322</t>
  </si>
  <si>
    <t>CMD103323</t>
  </si>
  <si>
    <t>CMD103324</t>
  </si>
  <si>
    <t>CMD103325</t>
  </si>
  <si>
    <t>CMD103327</t>
  </si>
  <si>
    <t>CMD103328</t>
  </si>
  <si>
    <t>CMD103329</t>
  </si>
  <si>
    <t>C1150</t>
  </si>
  <si>
    <t>CMD103330</t>
  </si>
  <si>
    <t>CMD103331</t>
  </si>
  <si>
    <t>CMD103332</t>
  </si>
  <si>
    <t>CMD103333</t>
  </si>
  <si>
    <t>CMD103334</t>
  </si>
  <si>
    <t>CMD103336</t>
  </si>
  <si>
    <t>CMD103337</t>
  </si>
  <si>
    <t>CMD103338</t>
  </si>
  <si>
    <t>CMD103339</t>
  </si>
  <si>
    <t>CMD103341</t>
  </si>
  <si>
    <t>CMD103342</t>
  </si>
  <si>
    <t>CMD103343</t>
  </si>
  <si>
    <t>C0805</t>
  </si>
  <si>
    <t>CMD103344</t>
  </si>
  <si>
    <t>CMD103345</t>
  </si>
  <si>
    <t>CMD103346</t>
  </si>
  <si>
    <t>CMD103347</t>
  </si>
  <si>
    <t>CMD103348</t>
  </si>
  <si>
    <t>C1927</t>
  </si>
  <si>
    <t>CMD103349</t>
  </si>
  <si>
    <t>C1442</t>
  </si>
  <si>
    <t>CMD103350</t>
  </si>
  <si>
    <t>CMD103351</t>
  </si>
  <si>
    <t>CMD103352</t>
  </si>
  <si>
    <t>CMD103353</t>
  </si>
  <si>
    <t>C1843</t>
  </si>
  <si>
    <t>CMD103354</t>
  </si>
  <si>
    <t>CMD103355</t>
  </si>
  <si>
    <t>CMD103356</t>
  </si>
  <si>
    <t>CMD103357</t>
  </si>
  <si>
    <t>CMD103358</t>
  </si>
  <si>
    <t>CMD103359</t>
  </si>
  <si>
    <t>C1380</t>
  </si>
  <si>
    <t>CMD103360</t>
  </si>
  <si>
    <t>CMD103361</t>
  </si>
  <si>
    <t>C1986</t>
  </si>
  <si>
    <t>CMD103362</t>
  </si>
  <si>
    <t>CMD103363</t>
  </si>
  <si>
    <t>C0877</t>
  </si>
  <si>
    <t>CMD103364</t>
  </si>
  <si>
    <t>CMD103365</t>
  </si>
  <si>
    <t>CMD103366</t>
  </si>
  <si>
    <t>CMD103367</t>
  </si>
  <si>
    <t>CMD103368</t>
  </si>
  <si>
    <t>CMD103369</t>
  </si>
  <si>
    <t>CMD103370</t>
  </si>
  <si>
    <t>CMD103372</t>
  </si>
  <si>
    <t>C1167</t>
  </si>
  <si>
    <t>CMD103373</t>
  </si>
  <si>
    <t>C0767</t>
  </si>
  <si>
    <t>CMD103374</t>
  </si>
  <si>
    <t>CMD103375</t>
  </si>
  <si>
    <t>CMD103376</t>
  </si>
  <si>
    <t>CMD103377</t>
  </si>
  <si>
    <t>CMD103378</t>
  </si>
  <si>
    <t>C1172</t>
  </si>
  <si>
    <t>CMD103379</t>
  </si>
  <si>
    <t>CMD103380</t>
  </si>
  <si>
    <t>CMD103381</t>
  </si>
  <si>
    <t>CMD103382</t>
  </si>
  <si>
    <t>CMD103385</t>
  </si>
  <si>
    <t>CMD103386</t>
  </si>
  <si>
    <t>CMD103388</t>
  </si>
  <si>
    <t>CMD103389</t>
  </si>
  <si>
    <t>CMD103390</t>
  </si>
  <si>
    <t>CMD103391</t>
  </si>
  <si>
    <t>CMD103393</t>
  </si>
  <si>
    <t>C1158</t>
  </si>
  <si>
    <t>CMD103395</t>
  </si>
  <si>
    <t>CMD103396</t>
  </si>
  <si>
    <t>CMD103397</t>
  </si>
  <si>
    <t>C1583</t>
  </si>
  <si>
    <t>CMD103398</t>
  </si>
  <si>
    <t>C1432</t>
  </si>
  <si>
    <t>CMD103399</t>
  </si>
  <si>
    <t>CMD103400</t>
  </si>
  <si>
    <t>CMD103401</t>
  </si>
  <si>
    <t>CMD103403</t>
  </si>
  <si>
    <t>CMD103404</t>
  </si>
  <si>
    <t>CMD103405</t>
  </si>
  <si>
    <t>CMD103406</t>
  </si>
  <si>
    <t>CMD103407</t>
  </si>
  <si>
    <t>CMD103408</t>
  </si>
  <si>
    <t>CMD103409</t>
  </si>
  <si>
    <t>CMD103410</t>
  </si>
  <si>
    <t>CMD103411</t>
  </si>
  <si>
    <t>CMD103413</t>
  </si>
  <si>
    <t>CMD103414</t>
  </si>
  <si>
    <t>CMD103415</t>
  </si>
  <si>
    <t>CMD103416</t>
  </si>
  <si>
    <t>CMD103417</t>
  </si>
  <si>
    <t>CMD103419</t>
  </si>
  <si>
    <t>CMD103420</t>
  </si>
  <si>
    <t>CMD103421</t>
  </si>
  <si>
    <t>CMD103422</t>
  </si>
  <si>
    <t>CMD103423</t>
  </si>
  <si>
    <t>CMD103424</t>
  </si>
  <si>
    <t>CMD103425</t>
  </si>
  <si>
    <t>CMD103426</t>
  </si>
  <si>
    <t>C0789</t>
  </si>
  <si>
    <t>CMD103427</t>
  </si>
  <si>
    <t>C0523</t>
  </si>
  <si>
    <t>CMD103428</t>
  </si>
  <si>
    <t>CMD103429</t>
  </si>
  <si>
    <t>CMD103430</t>
  </si>
  <si>
    <t>C1216</t>
  </si>
  <si>
    <t>CMD103431</t>
  </si>
  <si>
    <t>CMD103432</t>
  </si>
  <si>
    <t>CMD103433</t>
  </si>
  <si>
    <t>CMD103434</t>
  </si>
  <si>
    <t>CMD103435</t>
  </si>
  <si>
    <t>CMD103436</t>
  </si>
  <si>
    <t>CMD103437</t>
  </si>
  <si>
    <t>CMD103438</t>
  </si>
  <si>
    <t>C1154</t>
  </si>
  <si>
    <t>CMD103439</t>
  </si>
  <si>
    <t>CMD103441</t>
  </si>
  <si>
    <t>CMD103442</t>
  </si>
  <si>
    <t>CMD103443</t>
  </si>
  <si>
    <t>CMD103444</t>
  </si>
  <si>
    <t>C1918</t>
  </si>
  <si>
    <t>CMD103445</t>
  </si>
  <si>
    <t>CMD103446</t>
  </si>
  <si>
    <t>CMD103447</t>
  </si>
  <si>
    <t>CMD103448</t>
  </si>
  <si>
    <t>CMD103449</t>
  </si>
  <si>
    <t>C1332</t>
  </si>
  <si>
    <t>CMD103450</t>
  </si>
  <si>
    <t>CMD103451</t>
  </si>
  <si>
    <t>CMD103452</t>
  </si>
  <si>
    <t>CMD103453</t>
  </si>
  <si>
    <t>CMD103454</t>
  </si>
  <si>
    <t>CMD103455</t>
  </si>
  <si>
    <t>CMD103457</t>
  </si>
  <si>
    <t>CMD103458</t>
  </si>
  <si>
    <t>CMD103459</t>
  </si>
  <si>
    <t>CMD103460</t>
  </si>
  <si>
    <t>CMD103461</t>
  </si>
  <si>
    <t>CMD103462</t>
  </si>
  <si>
    <t>C1288</t>
  </si>
  <si>
    <t>CMD103463</t>
  </si>
  <si>
    <t>CMD103464</t>
  </si>
  <si>
    <t>C0990</t>
  </si>
  <si>
    <t>CMD103465</t>
  </si>
  <si>
    <t>CMD103466</t>
  </si>
  <si>
    <t>CMD103467</t>
  </si>
  <si>
    <t>CMD103468</t>
  </si>
  <si>
    <t>C0406</t>
  </si>
  <si>
    <t>CMD103469</t>
  </si>
  <si>
    <t>CMD103470</t>
  </si>
  <si>
    <t>CMD103471</t>
  </si>
  <si>
    <t>CMD103472</t>
  </si>
  <si>
    <t>CMD103473</t>
  </si>
  <si>
    <t>C0906</t>
  </si>
  <si>
    <t>CMD103474</t>
  </si>
  <si>
    <t>CMD103475</t>
  </si>
  <si>
    <t>CMD103476</t>
  </si>
  <si>
    <t>CMD103477</t>
  </si>
  <si>
    <t>CMD103478</t>
  </si>
  <si>
    <t>CMD103479</t>
  </si>
  <si>
    <t>CMD103481</t>
  </si>
  <si>
    <t>CMD103482</t>
  </si>
  <si>
    <t>CMD103483</t>
  </si>
  <si>
    <t>CMD103486</t>
  </si>
  <si>
    <t>CMD103487</t>
  </si>
  <si>
    <t>CMD103488</t>
  </si>
  <si>
    <t>CMD103489</t>
  </si>
  <si>
    <t>C0564</t>
  </si>
  <si>
    <t>CMD103490</t>
  </si>
  <si>
    <t>CMD103491</t>
  </si>
  <si>
    <t>CMD103492</t>
  </si>
  <si>
    <t>CMD103493</t>
  </si>
  <si>
    <t>CMD103494</t>
  </si>
  <si>
    <t>CMD103496</t>
  </si>
  <si>
    <t>CMD103497</t>
  </si>
  <si>
    <t>CMD103498</t>
  </si>
  <si>
    <t>CMD103499</t>
  </si>
  <si>
    <t>CMD103500</t>
  </si>
  <si>
    <t>CMD103502</t>
  </si>
  <si>
    <t>CMD103503</t>
  </si>
  <si>
    <t>CMD103504</t>
  </si>
  <si>
    <t>CMD103505</t>
  </si>
  <si>
    <t>C0473</t>
  </si>
  <si>
    <t>CMD103506</t>
  </si>
  <si>
    <t>CMD103507</t>
  </si>
  <si>
    <t>CMD103508</t>
  </si>
  <si>
    <t>CMD103509</t>
  </si>
  <si>
    <t>CMD103510</t>
  </si>
  <si>
    <t>CMD103511</t>
  </si>
  <si>
    <t>CMD103512</t>
  </si>
  <si>
    <t>C0995</t>
  </si>
  <si>
    <t>CMD103513</t>
  </si>
  <si>
    <t>C1637</t>
  </si>
  <si>
    <t>CMD103514</t>
  </si>
  <si>
    <t>CMD103516</t>
  </si>
  <si>
    <t>C0158</t>
  </si>
  <si>
    <t>CMD103517</t>
  </si>
  <si>
    <t>CMD103518</t>
  </si>
  <si>
    <t>CMD103519</t>
  </si>
  <si>
    <t>CMD103521</t>
  </si>
  <si>
    <t>CMD103523</t>
  </si>
  <si>
    <t>CMD103524</t>
  </si>
  <si>
    <t>CMD103525</t>
  </si>
  <si>
    <t>CMD103527</t>
  </si>
  <si>
    <t>C1543</t>
  </si>
  <si>
    <t>CMD103528</t>
  </si>
  <si>
    <t>C0131</t>
  </si>
  <si>
    <t>CMD103529</t>
  </si>
  <si>
    <t>CMD103530</t>
  </si>
  <si>
    <t>CMD103531</t>
  </si>
  <si>
    <t>CMD103532</t>
  </si>
  <si>
    <t>CMD103533</t>
  </si>
  <si>
    <t>C0447</t>
  </si>
  <si>
    <t>CMD103534</t>
  </si>
  <si>
    <t>CMD103535</t>
  </si>
  <si>
    <t>CMD103536</t>
  </si>
  <si>
    <t>CMD103537</t>
  </si>
  <si>
    <t>C0758</t>
  </si>
  <si>
    <t>CMD103538</t>
  </si>
  <si>
    <t>CMD103539</t>
  </si>
  <si>
    <t>C0781</t>
  </si>
  <si>
    <t>CMD103540</t>
  </si>
  <si>
    <t>CMD103541</t>
  </si>
  <si>
    <t>CMD103542</t>
  </si>
  <si>
    <t>C1082</t>
  </si>
  <si>
    <t>CMD103543</t>
  </si>
  <si>
    <t>CMD103544</t>
  </si>
  <si>
    <t>CMD103545</t>
  </si>
  <si>
    <t>CMD103547</t>
  </si>
  <si>
    <t>CMD103549</t>
  </si>
  <si>
    <t>CMD103550</t>
  </si>
  <si>
    <t>CMD103551</t>
  </si>
  <si>
    <t>CMD103552</t>
  </si>
  <si>
    <t>CMD103553</t>
  </si>
  <si>
    <t>CMD103555</t>
  </si>
  <si>
    <t>CMD103556</t>
  </si>
  <si>
    <t>CMD103557</t>
  </si>
  <si>
    <t>CMD103559</t>
  </si>
  <si>
    <t>CMD103560</t>
  </si>
  <si>
    <t>CMD103561</t>
  </si>
  <si>
    <t>C0470</t>
  </si>
  <si>
    <t>CMD103562</t>
  </si>
  <si>
    <t>CMD103563</t>
  </si>
  <si>
    <t>C0747</t>
  </si>
  <si>
    <t>CMD103564</t>
  </si>
  <si>
    <t>CMD103566</t>
  </si>
  <si>
    <t>CMD103567</t>
  </si>
  <si>
    <t>CMD103568</t>
  </si>
  <si>
    <t>CMD103569</t>
  </si>
  <si>
    <t>CMD103570</t>
  </si>
  <si>
    <t>CMD103571</t>
  </si>
  <si>
    <t>CMD103572</t>
  </si>
  <si>
    <t>C0947</t>
  </si>
  <si>
    <t>CMD103573</t>
  </si>
  <si>
    <t>C1014</t>
  </si>
  <si>
    <t>CMD103574</t>
  </si>
  <si>
    <t>C1704</t>
  </si>
  <si>
    <t>CMD103575</t>
  </si>
  <si>
    <t>CMD103576</t>
  </si>
  <si>
    <t>CMD103577</t>
  </si>
  <si>
    <t>CMD103578</t>
  </si>
  <si>
    <t>C0577</t>
  </si>
  <si>
    <t>CMD103580</t>
  </si>
  <si>
    <t>CMD103581</t>
  </si>
  <si>
    <t>CMD103582</t>
  </si>
  <si>
    <t>CMD103583</t>
  </si>
  <si>
    <t>C0992</t>
  </si>
  <si>
    <t>CMD103584</t>
  </si>
  <si>
    <t>CMD103585</t>
  </si>
  <si>
    <t>CMD103586</t>
  </si>
  <si>
    <t>CMD103587</t>
  </si>
  <si>
    <t>CMD103588</t>
  </si>
  <si>
    <t>CMD103589</t>
  </si>
  <si>
    <t>CMD103590</t>
  </si>
  <si>
    <t>CMD103591</t>
  </si>
  <si>
    <t>C1707</t>
  </si>
  <si>
    <t>CMD103592</t>
  </si>
  <si>
    <t>CMD103593</t>
  </si>
  <si>
    <t>CMD103594</t>
  </si>
  <si>
    <t>CMD103595</t>
  </si>
  <si>
    <t>CMD103596</t>
  </si>
  <si>
    <t>C0428</t>
  </si>
  <si>
    <t>CMD103597</t>
  </si>
  <si>
    <t>CMD103598</t>
  </si>
  <si>
    <t>CMD103599</t>
  </si>
  <si>
    <t>CMD103600</t>
  </si>
  <si>
    <t>CMD103601</t>
  </si>
  <si>
    <t>CMD103602</t>
  </si>
  <si>
    <t>C0823</t>
  </si>
  <si>
    <t>CMD103603</t>
  </si>
  <si>
    <t>CMD103604</t>
  </si>
  <si>
    <t>CMD103605</t>
  </si>
  <si>
    <t>CMD103606</t>
  </si>
  <si>
    <t>CMD103607</t>
  </si>
  <si>
    <t>CMD103608</t>
  </si>
  <si>
    <t>CMD103609</t>
  </si>
  <si>
    <t>CMD103610</t>
  </si>
  <si>
    <t>CMD103611</t>
  </si>
  <si>
    <t>CMD103612</t>
  </si>
  <si>
    <t>CMD103613</t>
  </si>
  <si>
    <t>C1379</t>
  </si>
  <si>
    <t>CMD103614</t>
  </si>
  <si>
    <t>C1875</t>
  </si>
  <si>
    <t>CMD103615</t>
  </si>
  <si>
    <t>CMD103616</t>
  </si>
  <si>
    <t>CMD103617</t>
  </si>
  <si>
    <t>C0445</t>
  </si>
  <si>
    <t>CMD103618</t>
  </si>
  <si>
    <t>CMD103619</t>
  </si>
  <si>
    <t>CMD103620</t>
  </si>
  <si>
    <t>C1089</t>
  </si>
  <si>
    <t>CMD103621</t>
  </si>
  <si>
    <t>CMD103622</t>
  </si>
  <si>
    <t>C0914</t>
  </si>
  <si>
    <t>CMD103623</t>
  </si>
  <si>
    <t>CMD103625</t>
  </si>
  <si>
    <t>C1526</t>
  </si>
  <si>
    <t>CMD103626</t>
  </si>
  <si>
    <t>CMD103627</t>
  </si>
  <si>
    <t>CMD103628</t>
  </si>
  <si>
    <t>CMD103629</t>
  </si>
  <si>
    <t>CMD103630</t>
  </si>
  <si>
    <t>CMD103631</t>
  </si>
  <si>
    <t>CMD103632</t>
  </si>
  <si>
    <t>C0423</t>
  </si>
  <si>
    <t>CMD103635</t>
  </si>
  <si>
    <t>CMD103636</t>
  </si>
  <si>
    <t>CMD103637</t>
  </si>
  <si>
    <t>CMD103638</t>
  </si>
  <si>
    <t>CMD103639</t>
  </si>
  <si>
    <t>CMD103640</t>
  </si>
  <si>
    <t>CMD103641</t>
  </si>
  <si>
    <t>C1690</t>
  </si>
  <si>
    <t>CMD103642</t>
  </si>
  <si>
    <t>CMD103643</t>
  </si>
  <si>
    <t>C0956</t>
  </si>
  <si>
    <t>CMD103644</t>
  </si>
  <si>
    <t>CMD103645</t>
  </si>
  <si>
    <t>CMD103646</t>
  </si>
  <si>
    <t>CMD103647</t>
  </si>
  <si>
    <t>CMD103648</t>
  </si>
  <si>
    <t>CMD103649</t>
  </si>
  <si>
    <t>CMD103650</t>
  </si>
  <si>
    <t>CMD103651</t>
  </si>
  <si>
    <t>C1815</t>
  </si>
  <si>
    <t>CMD103652</t>
  </si>
  <si>
    <t>CMD103653</t>
  </si>
  <si>
    <t>C0623</t>
  </si>
  <si>
    <t>CMD103654</t>
  </si>
  <si>
    <t>CMD103655</t>
  </si>
  <si>
    <t>C0522</t>
  </si>
  <si>
    <t>CMD103657</t>
  </si>
  <si>
    <t>CMD103658</t>
  </si>
  <si>
    <t>CMD103659</t>
  </si>
  <si>
    <t>CMD103660</t>
  </si>
  <si>
    <t>CMD103661</t>
  </si>
  <si>
    <t>CMD103662</t>
  </si>
  <si>
    <t>CMD103663</t>
  </si>
  <si>
    <t>CMD103664</t>
  </si>
  <si>
    <t>CMD103665</t>
  </si>
  <si>
    <t>CMD103667</t>
  </si>
  <si>
    <t>CMD103668</t>
  </si>
  <si>
    <t>CMD103669</t>
  </si>
  <si>
    <t>CMD103670</t>
  </si>
  <si>
    <t>CMD103671</t>
  </si>
  <si>
    <t>CMD103672</t>
  </si>
  <si>
    <t>CMD103673</t>
  </si>
  <si>
    <t>CMD103674</t>
  </si>
  <si>
    <t>CMD103675</t>
  </si>
  <si>
    <t>CMD103676</t>
  </si>
  <si>
    <t>CMD103677</t>
  </si>
  <si>
    <t>C1144</t>
  </si>
  <si>
    <t>CMD103678</t>
  </si>
  <si>
    <t>CMD103679</t>
  </si>
  <si>
    <t>CMD103680</t>
  </si>
  <si>
    <t>CMD103681</t>
  </si>
  <si>
    <t>CMD103682</t>
  </si>
  <si>
    <t>CMD103684</t>
  </si>
  <si>
    <t>CMD103685</t>
  </si>
  <si>
    <t>CMD103686</t>
  </si>
  <si>
    <t>CMD103687</t>
  </si>
  <si>
    <t>CMD103688</t>
  </si>
  <si>
    <t>C0485</t>
  </si>
  <si>
    <t>CMD103689</t>
  </si>
  <si>
    <t>CMD103690</t>
  </si>
  <si>
    <t>CMD103691</t>
  </si>
  <si>
    <t>CMD103692</t>
  </si>
  <si>
    <t>CMD103693</t>
  </si>
  <si>
    <t>C0918</t>
  </si>
  <si>
    <t>CMD103694</t>
  </si>
  <si>
    <t>CMD103695</t>
  </si>
  <si>
    <t>CMD103696</t>
  </si>
  <si>
    <t>CMD103697</t>
  </si>
  <si>
    <t>CMD103698</t>
  </si>
  <si>
    <t>CMD103699</t>
  </si>
  <si>
    <t>CMD103701</t>
  </si>
  <si>
    <t>CMD103702</t>
  </si>
  <si>
    <t>CMD103703</t>
  </si>
  <si>
    <t>CMD103704</t>
  </si>
  <si>
    <t>CMD103705</t>
  </si>
  <si>
    <t>CMD103706</t>
  </si>
  <si>
    <t>CMD103707</t>
  </si>
  <si>
    <t>CMD103708</t>
  </si>
  <si>
    <t>CMD103709</t>
  </si>
  <si>
    <t>C0459</t>
  </si>
  <si>
    <t>CMD103710</t>
  </si>
  <si>
    <t>C0526</t>
  </si>
  <si>
    <t>CMD103711</t>
  </si>
  <si>
    <t>CMD103712</t>
  </si>
  <si>
    <t>CMD103713</t>
  </si>
  <si>
    <t>CMD103714</t>
  </si>
  <si>
    <t>C1106</t>
  </si>
  <si>
    <t>CMD103715</t>
  </si>
  <si>
    <t>CMD103716</t>
  </si>
  <si>
    <t>CMD103717</t>
  </si>
  <si>
    <t>CMD103718</t>
  </si>
  <si>
    <t>C0713</t>
  </si>
  <si>
    <t>CMD103719</t>
  </si>
  <si>
    <t>CMD103720</t>
  </si>
  <si>
    <t>CMD103721</t>
  </si>
  <si>
    <t>CMD103722</t>
  </si>
  <si>
    <t>CMD103723</t>
  </si>
  <si>
    <t>C1617</t>
  </si>
  <si>
    <t>CMD103724</t>
  </si>
  <si>
    <t>CMD103725</t>
  </si>
  <si>
    <t>CMD103726</t>
  </si>
  <si>
    <t>CMD103727</t>
  </si>
  <si>
    <t>C1006</t>
  </si>
  <si>
    <t>CMD103728</t>
  </si>
  <si>
    <t>CMD103729</t>
  </si>
  <si>
    <t>CMD103730</t>
  </si>
  <si>
    <t>C1198</t>
  </si>
  <si>
    <t>CMD103731</t>
  </si>
  <si>
    <t>C0641</t>
  </si>
  <si>
    <t>CMD103733</t>
  </si>
  <si>
    <t>CMD103735</t>
  </si>
  <si>
    <t>CMD103736</t>
  </si>
  <si>
    <t>CMD103737</t>
  </si>
  <si>
    <t>CMD103738</t>
  </si>
  <si>
    <t>CMD103739</t>
  </si>
  <si>
    <t>C1910</t>
  </si>
  <si>
    <t>CMD103740</t>
  </si>
  <si>
    <t>CMD103742</t>
  </si>
  <si>
    <t>CMD103744</t>
  </si>
  <si>
    <t>CMD103745</t>
  </si>
  <si>
    <t>CMD103746</t>
  </si>
  <si>
    <t>CMD103747</t>
  </si>
  <si>
    <t>CMD103748</t>
  </si>
  <si>
    <t>CMD103749</t>
  </si>
  <si>
    <t>CMD103750</t>
  </si>
  <si>
    <t>CMD103751</t>
  </si>
  <si>
    <t>CMD103752</t>
  </si>
  <si>
    <t>CMD103753</t>
  </si>
  <si>
    <t>CMD103754</t>
  </si>
  <si>
    <t>C1972</t>
  </si>
  <si>
    <t>CMD103756</t>
  </si>
  <si>
    <t>CMD103757</t>
  </si>
  <si>
    <t>CMD103758</t>
  </si>
  <si>
    <t>CMD103759</t>
  </si>
  <si>
    <t>CMD103760</t>
  </si>
  <si>
    <t>CMD103762</t>
  </si>
  <si>
    <t>CMD103763</t>
  </si>
  <si>
    <t>CMD103764</t>
  </si>
  <si>
    <t>CMD103765</t>
  </si>
  <si>
    <t>CMD103766</t>
  </si>
  <si>
    <t>CMD103767</t>
  </si>
  <si>
    <t>CMD103768</t>
  </si>
  <si>
    <t>CMD103769</t>
  </si>
  <si>
    <t>CMD103770</t>
  </si>
  <si>
    <t>CMD103771</t>
  </si>
  <si>
    <t>C1788</t>
  </si>
  <si>
    <t>CMD103772</t>
  </si>
  <si>
    <t>CMD103773</t>
  </si>
  <si>
    <t>CMD103774</t>
  </si>
  <si>
    <t>C0729</t>
  </si>
  <si>
    <t>CMD103775</t>
  </si>
  <si>
    <t>CMD103776</t>
  </si>
  <si>
    <t>C0557</t>
  </si>
  <si>
    <t>CMD103777</t>
  </si>
  <si>
    <t>CMD103778</t>
  </si>
  <si>
    <t>CMD103779</t>
  </si>
  <si>
    <t>CMD103780</t>
  </si>
  <si>
    <t>C1772</t>
  </si>
  <si>
    <t>CMD103782</t>
  </si>
  <si>
    <t>CMD103783</t>
  </si>
  <si>
    <t>CMD103784</t>
  </si>
  <si>
    <t>CMD103785</t>
  </si>
  <si>
    <t>CMD103787</t>
  </si>
  <si>
    <t>CMD103788</t>
  </si>
  <si>
    <t>CMD103789</t>
  </si>
  <si>
    <t>CMD103791</t>
  </si>
  <si>
    <t>CMD103792</t>
  </si>
  <si>
    <t>C0967</t>
  </si>
  <si>
    <t>CMD103794</t>
  </si>
  <si>
    <t>C1522</t>
  </si>
  <si>
    <t>CMD103795</t>
  </si>
  <si>
    <t>CMD103796</t>
  </si>
  <si>
    <t>CMD103797</t>
  </si>
  <si>
    <t>C0600</t>
  </si>
  <si>
    <t>CMD103798</t>
  </si>
  <si>
    <t>CMD103799</t>
  </si>
  <si>
    <t>CMD103801</t>
  </si>
  <si>
    <t>CMD103802</t>
  </si>
  <si>
    <t>CMD103803</t>
  </si>
  <si>
    <t>C0614</t>
  </si>
  <si>
    <t>CMD103804</t>
  </si>
  <si>
    <t>CMD103806</t>
  </si>
  <si>
    <t>C0654</t>
  </si>
  <si>
    <t>CMD103807</t>
  </si>
  <si>
    <t>CMD103808</t>
  </si>
  <si>
    <t>CMD103809</t>
  </si>
  <si>
    <t>C1860</t>
  </si>
  <si>
    <t>CMD103810</t>
  </si>
  <si>
    <t>CMD103811</t>
  </si>
  <si>
    <t>CMD103812</t>
  </si>
  <si>
    <t>CMD103813</t>
  </si>
  <si>
    <t>C1161</t>
  </si>
  <si>
    <t>CMD103814</t>
  </si>
  <si>
    <t>CMD103816</t>
  </si>
  <si>
    <t>CMD103818</t>
  </si>
  <si>
    <t>CMD103819</t>
  </si>
  <si>
    <t>CMD103820</t>
  </si>
  <si>
    <t>C0735</t>
  </si>
  <si>
    <t>CMD103821</t>
  </si>
  <si>
    <t>CMD103822</t>
  </si>
  <si>
    <t>CMD103823</t>
  </si>
  <si>
    <t>CMD103824</t>
  </si>
  <si>
    <t>CMD103825</t>
  </si>
  <si>
    <t>C1285</t>
  </si>
  <si>
    <t>CMD103826</t>
  </si>
  <si>
    <t>CMD103827</t>
  </si>
  <si>
    <t>CMD103828</t>
  </si>
  <si>
    <t>C1947</t>
  </si>
  <si>
    <t>CMD103829</t>
  </si>
  <si>
    <t>CMD103832</t>
  </si>
  <si>
    <t>CMD103833</t>
  </si>
  <si>
    <t>CMD103834</t>
  </si>
  <si>
    <t>CMD103835</t>
  </si>
  <si>
    <t>CMD103836</t>
  </si>
  <si>
    <t>CMD103837</t>
  </si>
  <si>
    <t>CMD103838</t>
  </si>
  <si>
    <t>CMD103839</t>
  </si>
  <si>
    <t>CMD103840</t>
  </si>
  <si>
    <t>CMD103841</t>
  </si>
  <si>
    <t>CMD103842</t>
  </si>
  <si>
    <t>CMD103843</t>
  </si>
  <si>
    <t>CMD103844</t>
  </si>
  <si>
    <t>CMD103845</t>
  </si>
  <si>
    <t>CMD103847</t>
  </si>
  <si>
    <t>CMD103848</t>
  </si>
  <si>
    <t>CMD103850</t>
  </si>
  <si>
    <t>CMD103851</t>
  </si>
  <si>
    <t>CMD103852</t>
  </si>
  <si>
    <t>CMD103853</t>
  </si>
  <si>
    <t>CMD103854</t>
  </si>
  <si>
    <t>CMD103855</t>
  </si>
  <si>
    <t>C0900</t>
  </si>
  <si>
    <t>CMD103856</t>
  </si>
  <si>
    <t>CMD103858</t>
  </si>
  <si>
    <t>CMD103859</t>
  </si>
  <si>
    <t>CMD103860</t>
  </si>
  <si>
    <t>CMD103861</t>
  </si>
  <si>
    <t>C1043</t>
  </si>
  <si>
    <t>CMD103862</t>
  </si>
  <si>
    <t>CMD103863</t>
  </si>
  <si>
    <t>CMD103864</t>
  </si>
  <si>
    <t>CMD103865</t>
  </si>
  <si>
    <t>CMD103866</t>
  </si>
  <si>
    <t>CMD103867</t>
  </si>
  <si>
    <t>CMD103868</t>
  </si>
  <si>
    <t>CMD103869</t>
  </si>
  <si>
    <t>CMD103870</t>
  </si>
  <si>
    <t>CMD103872</t>
  </si>
  <si>
    <t>CMD103874</t>
  </si>
  <si>
    <t>CMD103875</t>
  </si>
  <si>
    <t>CMD103877</t>
  </si>
  <si>
    <t>CMD103878</t>
  </si>
  <si>
    <t>CMD103879</t>
  </si>
  <si>
    <t>CMD103880</t>
  </si>
  <si>
    <t>CMD103881</t>
  </si>
  <si>
    <t>CMD103882</t>
  </si>
  <si>
    <t>CMD103883</t>
  </si>
  <si>
    <t>CMD103884</t>
  </si>
  <si>
    <t>CMD103885</t>
  </si>
  <si>
    <t>CMD103886</t>
  </si>
  <si>
    <t>CMD103889</t>
  </si>
  <si>
    <t>C1731</t>
  </si>
  <si>
    <t>CMD103890</t>
  </si>
  <si>
    <t>C1886</t>
  </si>
  <si>
    <t>CMD103891</t>
  </si>
  <si>
    <t>CMD103892</t>
  </si>
  <si>
    <t>CMD103893</t>
  </si>
  <si>
    <t>CMD103894</t>
  </si>
  <si>
    <t>CMD103896</t>
  </si>
  <si>
    <t>CMD103897</t>
  </si>
  <si>
    <t>CMD103898</t>
  </si>
  <si>
    <t>CMD103899</t>
  </si>
  <si>
    <t>CMD103901</t>
  </si>
  <si>
    <t>CMD103902</t>
  </si>
  <si>
    <t>CMD103903</t>
  </si>
  <si>
    <t>CMD103904</t>
  </si>
  <si>
    <t>CMD103905</t>
  </si>
  <si>
    <t>CMD103906</t>
  </si>
  <si>
    <t>CMD103907</t>
  </si>
  <si>
    <t>CMD103908</t>
  </si>
  <si>
    <t>CMD103909</t>
  </si>
  <si>
    <t>CMD103911</t>
  </si>
  <si>
    <t>CMD103912</t>
  </si>
  <si>
    <t>CMD103913</t>
  </si>
  <si>
    <t>CMD103914</t>
  </si>
  <si>
    <t>CMD103915</t>
  </si>
  <si>
    <t>CMD103916</t>
  </si>
  <si>
    <t>CMD103917</t>
  </si>
  <si>
    <t>C0861</t>
  </si>
  <si>
    <t>CMD103919</t>
  </si>
  <si>
    <t>CMD103920</t>
  </si>
  <si>
    <t>C1855</t>
  </si>
  <si>
    <t>CMD103921</t>
  </si>
  <si>
    <t>CMD103922</t>
  </si>
  <si>
    <t>CMD103923</t>
  </si>
  <si>
    <t>C0945</t>
  </si>
  <si>
    <t>CMD103924</t>
  </si>
  <si>
    <t>CMD103925</t>
  </si>
  <si>
    <t>CMD103926</t>
  </si>
  <si>
    <t>CMD103927</t>
  </si>
  <si>
    <t>CMD103928</t>
  </si>
  <si>
    <t>C0985</t>
  </si>
  <si>
    <t>CMD103929</t>
  </si>
  <si>
    <t>CMD103930</t>
  </si>
  <si>
    <t>CMD103931</t>
  </si>
  <si>
    <t>CMD103932</t>
  </si>
  <si>
    <t>CMD103934</t>
  </si>
  <si>
    <t>CMD103935</t>
  </si>
  <si>
    <t>C0772</t>
  </si>
  <si>
    <t>CMD103936</t>
  </si>
  <si>
    <t>CMD103937</t>
  </si>
  <si>
    <t>CMD103938</t>
  </si>
  <si>
    <t>CMD103939</t>
  </si>
  <si>
    <t>CMD103940</t>
  </si>
  <si>
    <t>C1211</t>
  </si>
  <si>
    <t>CMD103941</t>
  </si>
  <si>
    <t>CMD103942</t>
  </si>
  <si>
    <t>CMD103943</t>
  </si>
  <si>
    <t>CMD103944</t>
  </si>
  <si>
    <t>CMD103945</t>
  </si>
  <si>
    <t>CMD103946</t>
  </si>
  <si>
    <t>CMD103947</t>
  </si>
  <si>
    <t>CMD103948</t>
  </si>
  <si>
    <t>CMD103949</t>
  </si>
  <si>
    <t>CMD103950</t>
  </si>
  <si>
    <t>CMD103951</t>
  </si>
  <si>
    <t>C1003</t>
  </si>
  <si>
    <t>CMD103952</t>
  </si>
  <si>
    <t>CMD103953</t>
  </si>
  <si>
    <t>CMD103954</t>
  </si>
  <si>
    <t>CMD103955</t>
  </si>
  <si>
    <t>CMD103956</t>
  </si>
  <si>
    <t>CMD103957</t>
  </si>
  <si>
    <t>CMD103958</t>
  </si>
  <si>
    <t>CMD103959</t>
  </si>
  <si>
    <t>CMD103960</t>
  </si>
  <si>
    <t>CMD103961</t>
  </si>
  <si>
    <t>CMD103962</t>
  </si>
  <si>
    <t>CMD103963</t>
  </si>
  <si>
    <t>CMD103964</t>
  </si>
  <si>
    <t>CMD103966</t>
  </si>
  <si>
    <t>CMD103967</t>
  </si>
  <si>
    <t>CMD103968</t>
  </si>
  <si>
    <t>CMD103969</t>
  </si>
  <si>
    <t>CMD103971</t>
  </si>
  <si>
    <t>CMD103973</t>
  </si>
  <si>
    <t>CMD103974</t>
  </si>
  <si>
    <t>CMD103975</t>
  </si>
  <si>
    <t>CMD103976</t>
  </si>
  <si>
    <t>CMD103978</t>
  </si>
  <si>
    <t>CMD103979</t>
  </si>
  <si>
    <t>CMD103981</t>
  </si>
  <si>
    <t>CMD103982</t>
  </si>
  <si>
    <t>CMD103983</t>
  </si>
  <si>
    <t>CMD103984</t>
  </si>
  <si>
    <t>C1546</t>
  </si>
  <si>
    <t>CMD103985</t>
  </si>
  <si>
    <t>CMD103986</t>
  </si>
  <si>
    <t>CMD103987</t>
  </si>
  <si>
    <t>CMD103988</t>
  </si>
  <si>
    <t>CMD103989</t>
  </si>
  <si>
    <t>CMD103990</t>
  </si>
  <si>
    <t>CMD103991</t>
  </si>
  <si>
    <t>CMD103992</t>
  </si>
  <si>
    <t>CMD103993</t>
  </si>
  <si>
    <t>CMD103995</t>
  </si>
  <si>
    <t>CMD103996</t>
  </si>
  <si>
    <t>CMD103998</t>
  </si>
  <si>
    <t>C0468</t>
  </si>
  <si>
    <t>CMD103999</t>
  </si>
  <si>
    <t>C0645</t>
  </si>
  <si>
    <t>CMD104000</t>
  </si>
  <si>
    <t>CMD104001</t>
  </si>
  <si>
    <t>CMD104002</t>
  </si>
  <si>
    <t>CMD104003</t>
  </si>
  <si>
    <t>CMD104004</t>
  </si>
  <si>
    <t>CMD104005</t>
  </si>
  <si>
    <t>CMD104006</t>
  </si>
  <si>
    <t>CMD104007</t>
  </si>
  <si>
    <t>CMD104008</t>
  </si>
  <si>
    <t>C1803</t>
  </si>
  <si>
    <t>CMD104009</t>
  </si>
  <si>
    <t>CMD104010</t>
  </si>
  <si>
    <t>CMD104011</t>
  </si>
  <si>
    <t>C0683</t>
  </si>
  <si>
    <t>CMD104012</t>
  </si>
  <si>
    <t>CMD104013</t>
  </si>
  <si>
    <t>CMD104016</t>
  </si>
  <si>
    <t>CMD104017</t>
  </si>
  <si>
    <t>CMD104018</t>
  </si>
  <si>
    <t>CMD104019</t>
  </si>
  <si>
    <t>CMD104020</t>
  </si>
  <si>
    <t>CMD104021</t>
  </si>
  <si>
    <t>CMD104022</t>
  </si>
  <si>
    <t>CMD104024</t>
  </si>
  <si>
    <t>CMD104026</t>
  </si>
  <si>
    <t>CMD104027</t>
  </si>
  <si>
    <t>CMD104028</t>
  </si>
  <si>
    <t>CMD104029</t>
  </si>
  <si>
    <t>CMD104030</t>
  </si>
  <si>
    <t>CMD104031</t>
  </si>
  <si>
    <t>CMD104032</t>
  </si>
  <si>
    <t>CMD104033</t>
  </si>
  <si>
    <t>CMD104035</t>
  </si>
  <si>
    <t>CMD104036</t>
  </si>
  <si>
    <t>CMD104037</t>
  </si>
  <si>
    <t>CMD104038</t>
  </si>
  <si>
    <t>C1540</t>
  </si>
  <si>
    <t>CMD104039</t>
  </si>
  <si>
    <t>CMD104040</t>
  </si>
  <si>
    <t>CMD104041</t>
  </si>
  <si>
    <t>C1012</t>
  </si>
  <si>
    <t>CMD104042</t>
  </si>
  <si>
    <t>CMD104043</t>
  </si>
  <si>
    <t>CMD104044</t>
  </si>
  <si>
    <t>CMD104045</t>
  </si>
  <si>
    <t>CMD104047</t>
  </si>
  <si>
    <t>CMD104049</t>
  </si>
  <si>
    <t>CMD104051</t>
  </si>
  <si>
    <t>CMD104052</t>
  </si>
  <si>
    <t>CMD104053</t>
  </si>
  <si>
    <t>CMD104054</t>
  </si>
  <si>
    <t>C0267</t>
  </si>
  <si>
    <t>CMD104055</t>
  </si>
  <si>
    <t>CMD104057</t>
  </si>
  <si>
    <t>CMD104059</t>
  </si>
  <si>
    <t>CMD104060</t>
  </si>
  <si>
    <t>CMD104061</t>
  </si>
  <si>
    <t>CMD104062</t>
  </si>
  <si>
    <t>CMD104063</t>
  </si>
  <si>
    <t>CMD104064</t>
  </si>
  <si>
    <t>CMD104065</t>
  </si>
  <si>
    <t>CMD104066</t>
  </si>
  <si>
    <t>CMD104068</t>
  </si>
  <si>
    <t>CMD104069</t>
  </si>
  <si>
    <t>CMD104070</t>
  </si>
  <si>
    <t>CMD104071</t>
  </si>
  <si>
    <t>C0644</t>
  </si>
  <si>
    <t>CMD104072</t>
  </si>
  <si>
    <t>CMD104073</t>
  </si>
  <si>
    <t>CMD104074</t>
  </si>
  <si>
    <t>C1116</t>
  </si>
  <si>
    <t>CMD104075</t>
  </si>
  <si>
    <t>CMD104076</t>
  </si>
  <si>
    <t>CMD104077</t>
  </si>
  <si>
    <t>C1188</t>
  </si>
  <si>
    <t>CMD104078</t>
  </si>
  <si>
    <t>CMD104080</t>
  </si>
  <si>
    <t>CMD104081</t>
  </si>
  <si>
    <t>C0630</t>
  </si>
  <si>
    <t>CMD104082</t>
  </si>
  <si>
    <t>CMD104083</t>
  </si>
  <si>
    <t>CMD104084</t>
  </si>
  <si>
    <t>CMD104085</t>
  </si>
  <si>
    <t>CMD104086</t>
  </si>
  <si>
    <t>CMD104087</t>
  </si>
  <si>
    <t>CMD104088</t>
  </si>
  <si>
    <t>CMD104089</t>
  </si>
  <si>
    <t>CMD104090</t>
  </si>
  <si>
    <t>CMD104091</t>
  </si>
  <si>
    <t>CMD104092</t>
  </si>
  <si>
    <t>C0517</t>
  </si>
  <si>
    <t>CMD104093</t>
  </si>
  <si>
    <t>CMD104094</t>
  </si>
  <si>
    <t>CMD104097</t>
  </si>
  <si>
    <t>CMD104098</t>
  </si>
  <si>
    <t>C1577</t>
  </si>
  <si>
    <t>CMD104099</t>
  </si>
  <si>
    <t>CMD104100</t>
  </si>
  <si>
    <t>CMD104103</t>
  </si>
  <si>
    <t>C0788</t>
  </si>
  <si>
    <t>CMD104104</t>
  </si>
  <si>
    <t>CMD104105</t>
  </si>
  <si>
    <t>CMD104106</t>
  </si>
  <si>
    <t>C1807</t>
  </si>
  <si>
    <t>CMD104109</t>
  </si>
  <si>
    <t>CMD104110</t>
  </si>
  <si>
    <t>CMD104111</t>
  </si>
  <si>
    <t>CMD104112</t>
  </si>
  <si>
    <t>CMD104113</t>
  </si>
  <si>
    <t>CMD104114</t>
  </si>
  <si>
    <t>C0601</t>
  </si>
  <si>
    <t>CMD104115</t>
  </si>
  <si>
    <t>CMD104116</t>
  </si>
  <si>
    <t>CMD104117</t>
  </si>
  <si>
    <t>CMD104118</t>
  </si>
  <si>
    <t>CMD104119</t>
  </si>
  <si>
    <t>CMD104120</t>
  </si>
  <si>
    <t>CMD104121</t>
  </si>
  <si>
    <t>C0835</t>
  </si>
  <si>
    <t>CMD104122</t>
  </si>
  <si>
    <t>CMD104123</t>
  </si>
  <si>
    <t>CMD104125</t>
  </si>
  <si>
    <t>CMD104126</t>
  </si>
  <si>
    <t>CMD104127</t>
  </si>
  <si>
    <t>CMD104130</t>
  </si>
  <si>
    <t>CMD104131</t>
  </si>
  <si>
    <t>CMD104132</t>
  </si>
  <si>
    <t>CMD104133</t>
  </si>
  <si>
    <t>CMD104134</t>
  </si>
  <si>
    <t>C1483</t>
  </si>
  <si>
    <t>CMD104135</t>
  </si>
  <si>
    <t>CMD104136</t>
  </si>
  <si>
    <t>CMD104137</t>
  </si>
  <si>
    <t>CMD104138</t>
  </si>
  <si>
    <t>CMD104139</t>
  </si>
  <si>
    <t>CMD104141</t>
  </si>
  <si>
    <t>CMD104142</t>
  </si>
  <si>
    <t>CMD104143</t>
  </si>
  <si>
    <t>CMD104144</t>
  </si>
  <si>
    <t>CMD104146</t>
  </si>
  <si>
    <t>CMD104147</t>
  </si>
  <si>
    <t>C1334</t>
  </si>
  <si>
    <t>CMD104148</t>
  </si>
  <si>
    <t>CMD104149</t>
  </si>
  <si>
    <t>CMD104150</t>
  </si>
  <si>
    <t>CMD104152</t>
  </si>
  <si>
    <t>CMD104153</t>
  </si>
  <si>
    <t>C1706</t>
  </si>
  <si>
    <t>CMD104154</t>
  </si>
  <si>
    <t>CMD104155</t>
  </si>
  <si>
    <t>CMD104156</t>
  </si>
  <si>
    <t>CMD104157</t>
  </si>
  <si>
    <t>CMD104158</t>
  </si>
  <si>
    <t>CMD104159</t>
  </si>
  <si>
    <t>CMD104160</t>
  </si>
  <si>
    <t>CMD104161</t>
  </si>
  <si>
    <t>C1968</t>
  </si>
  <si>
    <t>CMD104162</t>
  </si>
  <si>
    <t>CMD104163</t>
  </si>
  <si>
    <t>CMD104164</t>
  </si>
  <si>
    <t>CMD104165</t>
  </si>
  <si>
    <t>CMD104166</t>
  </si>
  <si>
    <t>CMD104167</t>
  </si>
  <si>
    <t>CMD104170</t>
  </si>
  <si>
    <t>CMD104171</t>
  </si>
  <si>
    <t>CMD104172</t>
  </si>
  <si>
    <t>CMD104173</t>
  </si>
  <si>
    <t>CMD104174</t>
  </si>
  <si>
    <t>CMD104175</t>
  </si>
  <si>
    <t>CMD104176</t>
  </si>
  <si>
    <t>CMD104177</t>
  </si>
  <si>
    <t>CMD104179</t>
  </si>
  <si>
    <t>CMD104180</t>
  </si>
  <si>
    <t>CMD104181</t>
  </si>
  <si>
    <t>C1864</t>
  </si>
  <si>
    <t>CMD104182</t>
  </si>
  <si>
    <t>CMD104183</t>
  </si>
  <si>
    <t>CMD104184</t>
  </si>
  <si>
    <t>CMD104185</t>
  </si>
  <si>
    <t>CMD104186</t>
  </si>
  <si>
    <t>CMD104187</t>
  </si>
  <si>
    <t>CMD104188</t>
  </si>
  <si>
    <t>C1582</t>
  </si>
  <si>
    <t>CMD104189</t>
  </si>
  <si>
    <t>CMD104190</t>
  </si>
  <si>
    <t>CMD104193</t>
  </si>
  <si>
    <t>CMD104195</t>
  </si>
  <si>
    <t>CMD104196</t>
  </si>
  <si>
    <t>CMD104197</t>
  </si>
  <si>
    <t>CMD104198</t>
  </si>
  <si>
    <t>CMD104200</t>
  </si>
  <si>
    <t>CMD104201</t>
  </si>
  <si>
    <t>C1571</t>
  </si>
  <si>
    <t>CMD104202</t>
  </si>
  <si>
    <t>C0750</t>
  </si>
  <si>
    <t>CMD104203</t>
  </si>
  <si>
    <t>CMD104204</t>
  </si>
  <si>
    <t>CMD104205</t>
  </si>
  <si>
    <t>C1354</t>
  </si>
  <si>
    <t>CMD104207</t>
  </si>
  <si>
    <t>CMD104208</t>
  </si>
  <si>
    <t>CMD104209</t>
  </si>
  <si>
    <t>CMD104210</t>
  </si>
  <si>
    <t>CMD104212</t>
  </si>
  <si>
    <t>CMD104213</t>
  </si>
  <si>
    <t>CMD104214</t>
  </si>
  <si>
    <t>CMD104215</t>
  </si>
  <si>
    <t>CMD104216</t>
  </si>
  <si>
    <t>CMD104217</t>
  </si>
  <si>
    <t>C1300</t>
  </si>
  <si>
    <t>CMD104218</t>
  </si>
  <si>
    <t>CMD104219</t>
  </si>
  <si>
    <t>CMD104220</t>
  </si>
  <si>
    <t>CMD104221</t>
  </si>
  <si>
    <t>CMD104222</t>
  </si>
  <si>
    <t>CMD104223</t>
  </si>
  <si>
    <t>C1305</t>
  </si>
  <si>
    <t>CMD104224</t>
  </si>
  <si>
    <t>CMD104225</t>
  </si>
  <si>
    <t>C1134</t>
  </si>
  <si>
    <t>CMD104226</t>
  </si>
  <si>
    <t>CMD104227</t>
  </si>
  <si>
    <t>C0766</t>
  </si>
  <si>
    <t>CMD104228</t>
  </si>
  <si>
    <t>C1527</t>
  </si>
  <si>
    <t>CMD104229</t>
  </si>
  <si>
    <t>CMD104230</t>
  </si>
  <si>
    <t>CMD104231</t>
  </si>
  <si>
    <t>CMD104232</t>
  </si>
  <si>
    <t>CMD104233</t>
  </si>
  <si>
    <t>CMD104234</t>
  </si>
  <si>
    <t>C1914</t>
  </si>
  <si>
    <t>CMD104235</t>
  </si>
  <si>
    <t>C1336</t>
  </si>
  <si>
    <t>CMD104237</t>
  </si>
  <si>
    <t>CMD104238</t>
  </si>
  <si>
    <t>CMD104239</t>
  </si>
  <si>
    <t>C0466</t>
  </si>
  <si>
    <t>CMD104240</t>
  </si>
  <si>
    <t>CMD104241</t>
  </si>
  <si>
    <t>CMD104242</t>
  </si>
  <si>
    <t>C0672</t>
  </si>
  <si>
    <t>CMD104243</t>
  </si>
  <si>
    <t>CMD104244</t>
  </si>
  <si>
    <t>CMD104245</t>
  </si>
  <si>
    <t>CMD104246</t>
  </si>
  <si>
    <t>C1009</t>
  </si>
  <si>
    <t>CMD104247</t>
  </si>
  <si>
    <t>C1036</t>
  </si>
  <si>
    <t>CMD104248</t>
  </si>
  <si>
    <t>CMD104249</t>
  </si>
  <si>
    <t>CMD104250</t>
  </si>
  <si>
    <t>CMD104251</t>
  </si>
  <si>
    <t>CMD104252</t>
  </si>
  <si>
    <t>CMD104253</t>
  </si>
  <si>
    <t>CMD104254</t>
  </si>
  <si>
    <t>CMD104255</t>
  </si>
  <si>
    <t>CMD104256</t>
  </si>
  <si>
    <t>C1629</t>
  </si>
  <si>
    <t>CMD104257</t>
  </si>
  <si>
    <t>CMD104258</t>
  </si>
  <si>
    <t>CMD104259</t>
  </si>
  <si>
    <t>C1450</t>
  </si>
  <si>
    <t>CMD104260</t>
  </si>
  <si>
    <t>CMD104261</t>
  </si>
  <si>
    <t>C1223</t>
  </si>
  <si>
    <t>CMD104262</t>
  </si>
  <si>
    <t>CMD104263</t>
  </si>
  <si>
    <t>CMD104266</t>
  </si>
  <si>
    <t>CMD104267</t>
  </si>
  <si>
    <t>CMD104268</t>
  </si>
  <si>
    <t>CMD104269</t>
  </si>
  <si>
    <t>CMD104270</t>
  </si>
  <si>
    <t>CMD104271</t>
  </si>
  <si>
    <t>CMD104272</t>
  </si>
  <si>
    <t>CMD104274</t>
  </si>
  <si>
    <t>CMD104275</t>
  </si>
  <si>
    <t>CMD104276</t>
  </si>
  <si>
    <t>CMD104278</t>
  </si>
  <si>
    <t>CMD104279</t>
  </si>
  <si>
    <t>CMD104280</t>
  </si>
  <si>
    <t>CMD104281</t>
  </si>
  <si>
    <t>C0721</t>
  </si>
  <si>
    <t>CMD104282</t>
  </si>
  <si>
    <t>CMD104283</t>
  </si>
  <si>
    <t>CMD104284</t>
  </si>
  <si>
    <t>CMD104285</t>
  </si>
  <si>
    <t>CMD104286</t>
  </si>
  <si>
    <t>CMD104287</t>
  </si>
  <si>
    <t>CMD104288</t>
  </si>
  <si>
    <t>CMD104289</t>
  </si>
  <si>
    <t>CMD104290</t>
  </si>
  <si>
    <t>CMD104291</t>
  </si>
  <si>
    <t>CMD104292</t>
  </si>
  <si>
    <t>C0376</t>
  </si>
  <si>
    <t>CMD104293</t>
  </si>
  <si>
    <t>C0435</t>
  </si>
  <si>
    <t>CMD104294</t>
  </si>
  <si>
    <t>CMD104295</t>
  </si>
  <si>
    <t>CMD104296</t>
  </si>
  <si>
    <t>CMD104298</t>
  </si>
  <si>
    <t>CMD104299</t>
  </si>
  <si>
    <t>CMD104301</t>
  </si>
  <si>
    <t>CMD104302</t>
  </si>
  <si>
    <t>CMD104303</t>
  </si>
  <si>
    <t>C1562</t>
  </si>
  <si>
    <t>CMD104304</t>
  </si>
  <si>
    <t>CMD104306</t>
  </si>
  <si>
    <t>C1957</t>
  </si>
  <si>
    <t>CMD104307</t>
  </si>
  <si>
    <t>CMD104309</t>
  </si>
  <si>
    <t>CMD104311</t>
  </si>
  <si>
    <t>CMD104312</t>
  </si>
  <si>
    <t>CMD104313</t>
  </si>
  <si>
    <t>CMD104314</t>
  </si>
  <si>
    <t>CMD104315</t>
  </si>
  <si>
    <t>C1084</t>
  </si>
  <si>
    <t>CMD104316</t>
  </si>
  <si>
    <t>CMD104317</t>
  </si>
  <si>
    <t>CMD104318</t>
  </si>
  <si>
    <t>CMD104319</t>
  </si>
  <si>
    <t>CMD104320</t>
  </si>
  <si>
    <t>CMD104321</t>
  </si>
  <si>
    <t>CMD104322</t>
  </si>
  <si>
    <t>CMD104323</t>
  </si>
  <si>
    <t>CMD104324</t>
  </si>
  <si>
    <t>CMD104325</t>
  </si>
  <si>
    <t>CMD104326</t>
  </si>
  <si>
    <t>CMD104327</t>
  </si>
  <si>
    <t>C1284</t>
  </si>
  <si>
    <t>CMD104328</t>
  </si>
  <si>
    <t>CMD104329</t>
  </si>
  <si>
    <t>CMD104330</t>
  </si>
  <si>
    <t>CMD104332</t>
  </si>
  <si>
    <t>C1120</t>
  </si>
  <si>
    <t>CMD104333</t>
  </si>
  <si>
    <t>C1071</t>
  </si>
  <si>
    <t>CMD104334</t>
  </si>
  <si>
    <t>CMD104335</t>
  </si>
  <si>
    <t>CMD104336</t>
  </si>
  <si>
    <t>CMD104337</t>
  </si>
  <si>
    <t>CMD104338</t>
  </si>
  <si>
    <t>CMD104339</t>
  </si>
  <si>
    <t>C0930</t>
  </si>
  <si>
    <t>CMD104340</t>
  </si>
  <si>
    <t>CMD104341</t>
  </si>
  <si>
    <t>CMD104342</t>
  </si>
  <si>
    <t>CMD104343</t>
  </si>
  <si>
    <t>CMD104344</t>
  </si>
  <si>
    <t>CMD104345</t>
  </si>
  <si>
    <t>CMD104346</t>
  </si>
  <si>
    <t>CMD104347</t>
  </si>
  <si>
    <t>CMD104348</t>
  </si>
  <si>
    <t>CMD104349</t>
  </si>
  <si>
    <t>CMD104350</t>
  </si>
  <si>
    <t>CMD104351</t>
  </si>
  <si>
    <t>CMD104352</t>
  </si>
  <si>
    <t>C1647</t>
  </si>
  <si>
    <t>CMD104353</t>
  </si>
  <si>
    <t>CMD104354</t>
  </si>
  <si>
    <t>CMD104355</t>
  </si>
  <si>
    <t>C1667</t>
  </si>
  <si>
    <t>CMD104356</t>
  </si>
  <si>
    <t>C0982</t>
  </si>
  <si>
    <t>CMD104357</t>
  </si>
  <si>
    <t>CMD104359</t>
  </si>
  <si>
    <t>CMD104360</t>
  </si>
  <si>
    <t>CMD104361</t>
  </si>
  <si>
    <t>CMD104362</t>
  </si>
  <si>
    <t>CMD104364</t>
  </si>
  <si>
    <t>CMD104365</t>
  </si>
  <si>
    <t>C1733</t>
  </si>
  <si>
    <t>CMD104368</t>
  </si>
  <si>
    <t>CMD104369</t>
  </si>
  <si>
    <t>CMD104370</t>
  </si>
  <si>
    <t>CMD104371</t>
  </si>
  <si>
    <t>CMD104372</t>
  </si>
  <si>
    <t>C1444</t>
  </si>
  <si>
    <t>CMD104373</t>
  </si>
  <si>
    <t>CMD104375</t>
  </si>
  <si>
    <t>CMD104376</t>
  </si>
  <si>
    <t>CMD104377</t>
  </si>
  <si>
    <t>CMD104378</t>
  </si>
  <si>
    <t>CMD104379</t>
  </si>
  <si>
    <t>CMD104380</t>
  </si>
  <si>
    <t>C1887</t>
  </si>
  <si>
    <t>CMD104382</t>
  </si>
  <si>
    <t>C1990</t>
  </si>
  <si>
    <t>CMD104385</t>
  </si>
  <si>
    <t>CMD104386</t>
  </si>
  <si>
    <t>CMD104387</t>
  </si>
  <si>
    <t>CMD104388</t>
  </si>
  <si>
    <t>CMD104389</t>
  </si>
  <si>
    <t>CMD104390</t>
  </si>
  <si>
    <t>CMD104392</t>
  </si>
  <si>
    <t>CMD104393</t>
  </si>
  <si>
    <t>CMD104394</t>
  </si>
  <si>
    <t>CMD104396</t>
  </si>
  <si>
    <t>CMD104397</t>
  </si>
  <si>
    <t>CMD104398</t>
  </si>
  <si>
    <t>CMD104399</t>
  </si>
  <si>
    <t>CMD104400</t>
  </si>
  <si>
    <t>CMD104401</t>
  </si>
  <si>
    <t>CMD104402</t>
  </si>
  <si>
    <t>CMD104404</t>
  </si>
  <si>
    <t>CMD104405</t>
  </si>
  <si>
    <t>CMD104406</t>
  </si>
  <si>
    <t>CMD104407</t>
  </si>
  <si>
    <t>C1292</t>
  </si>
  <si>
    <t>CMD104408</t>
  </si>
  <si>
    <t>CMD104410</t>
  </si>
  <si>
    <t>CMD104411</t>
  </si>
  <si>
    <t>CMD104413</t>
  </si>
  <si>
    <t>CMD104414</t>
  </si>
  <si>
    <t>CMD104415</t>
  </si>
  <si>
    <t>CMD104416</t>
  </si>
  <si>
    <t>CMD104418</t>
  </si>
  <si>
    <t>CMD104419</t>
  </si>
  <si>
    <t>CMD104420</t>
  </si>
  <si>
    <t>CMD104421</t>
  </si>
  <si>
    <t>CMD104425</t>
  </si>
  <si>
    <t>CMD104426</t>
  </si>
  <si>
    <t>CMD104427</t>
  </si>
  <si>
    <t>CMD104428</t>
  </si>
  <si>
    <t>C1303</t>
  </si>
  <si>
    <t>CMD104429</t>
  </si>
  <si>
    <t>CMD104430</t>
  </si>
  <si>
    <t>CMD104431</t>
  </si>
  <si>
    <t>CMD104432</t>
  </si>
  <si>
    <t>CMD104434</t>
  </si>
  <si>
    <t>CMD104435</t>
  </si>
  <si>
    <t>CMD104436</t>
  </si>
  <si>
    <t>CMD104437</t>
  </si>
  <si>
    <t>C0692</t>
  </si>
  <si>
    <t>CMD104439</t>
  </si>
  <si>
    <t>CMD104441</t>
  </si>
  <si>
    <t>CMD104442</t>
  </si>
  <si>
    <t>CMD104443</t>
  </si>
  <si>
    <t>CMD104444</t>
  </si>
  <si>
    <t>CMD104445</t>
  </si>
  <si>
    <t>CMD104446</t>
  </si>
  <si>
    <t>C1554</t>
  </si>
  <si>
    <t>CMD104447</t>
  </si>
  <si>
    <t>CMD104449</t>
  </si>
  <si>
    <t>CMD104450</t>
  </si>
  <si>
    <t>CMD104453</t>
  </si>
  <si>
    <t>CMD104454</t>
  </si>
  <si>
    <t>CMD104455</t>
  </si>
  <si>
    <t>C1296</t>
  </si>
  <si>
    <t>CMD104456</t>
  </si>
  <si>
    <t>CMD104457</t>
  </si>
  <si>
    <t>C1205</t>
  </si>
  <si>
    <t>CMD104458</t>
  </si>
  <si>
    <t>CMD104459</t>
  </si>
  <si>
    <t>CMD104460</t>
  </si>
  <si>
    <t>CMD104461</t>
  </si>
  <si>
    <t>CMD104462</t>
  </si>
  <si>
    <t>CMD104463</t>
  </si>
  <si>
    <t>CMD104464</t>
  </si>
  <si>
    <t>CMD104465</t>
  </si>
  <si>
    <t>CMD104466</t>
  </si>
  <si>
    <t>CMD104467</t>
  </si>
  <si>
    <t>CMD104468</t>
  </si>
  <si>
    <t>CMD104469</t>
  </si>
  <si>
    <t>CMD104470</t>
  </si>
  <si>
    <t>CMD104471</t>
  </si>
  <si>
    <t>CMD104472</t>
  </si>
  <si>
    <t>CMD104473</t>
  </si>
  <si>
    <t>CMD104474</t>
  </si>
  <si>
    <t>CMD104475</t>
  </si>
  <si>
    <t>CMD104477</t>
  </si>
  <si>
    <t>CMD104478</t>
  </si>
  <si>
    <t>C1370</t>
  </si>
  <si>
    <t>CMD104479</t>
  </si>
  <si>
    <t>CMD104480</t>
  </si>
  <si>
    <t>CMD104481</t>
  </si>
  <si>
    <t>CMD104482</t>
  </si>
  <si>
    <t>CMD104484</t>
  </si>
  <si>
    <t>C1346</t>
  </si>
  <si>
    <t>CMD104486</t>
  </si>
  <si>
    <t>CMD104487</t>
  </si>
  <si>
    <t>C1977</t>
  </si>
  <si>
    <t>CMD104488</t>
  </si>
  <si>
    <t>C0690</t>
  </si>
  <si>
    <t>CMD104489</t>
  </si>
  <si>
    <t>CMD104491</t>
  </si>
  <si>
    <t>CMD104492</t>
  </si>
  <si>
    <t>CMD104493</t>
  </si>
  <si>
    <t>CMD104494</t>
  </si>
  <si>
    <t>CMD104495</t>
  </si>
  <si>
    <t>CMD104496</t>
  </si>
  <si>
    <t>C0606</t>
  </si>
  <si>
    <t>CMD104497</t>
  </si>
  <si>
    <t>C0933</t>
  </si>
  <si>
    <t>CMD104498</t>
  </si>
  <si>
    <t>CMD104499</t>
  </si>
  <si>
    <t>CMD104500</t>
  </si>
  <si>
    <t>CMD104502</t>
  </si>
  <si>
    <t>CMD104503</t>
  </si>
  <si>
    <t>CMD104504</t>
  </si>
  <si>
    <t>CMD104505</t>
  </si>
  <si>
    <t>CMD104506</t>
  </si>
  <si>
    <t>CMD104508</t>
  </si>
  <si>
    <t>CMD104509</t>
  </si>
  <si>
    <t>CMD104510</t>
  </si>
  <si>
    <t>CMD104512</t>
  </si>
  <si>
    <t>CMD104513</t>
  </si>
  <si>
    <t>CMD104514</t>
  </si>
  <si>
    <t>CMD104517</t>
  </si>
  <si>
    <t>C1785</t>
  </si>
  <si>
    <t>CMD104518</t>
  </si>
  <si>
    <t>CMD104519</t>
  </si>
  <si>
    <t>CMD104520</t>
  </si>
  <si>
    <t>CMD104522</t>
  </si>
  <si>
    <t>CMD104523</t>
  </si>
  <si>
    <t>CMD104524</t>
  </si>
  <si>
    <t>CMD104525</t>
  </si>
  <si>
    <t>CMD104526</t>
  </si>
  <si>
    <t>CMD104527</t>
  </si>
  <si>
    <t>CMD104528</t>
  </si>
  <si>
    <t>CMD104530</t>
  </si>
  <si>
    <t>CMD104531</t>
  </si>
  <si>
    <t>CMD104533</t>
  </si>
  <si>
    <t>CMD104534</t>
  </si>
  <si>
    <t>C0605</t>
  </si>
  <si>
    <t>CMD104535</t>
  </si>
  <si>
    <t>CMD104536</t>
  </si>
  <si>
    <t>CMD104539</t>
  </si>
  <si>
    <t>CMD104541</t>
  </si>
  <si>
    <t>CMD104542</t>
  </si>
  <si>
    <t>CMD104543</t>
  </si>
  <si>
    <t>CMD104544</t>
  </si>
  <si>
    <t>CMD104545</t>
  </si>
  <si>
    <t>CMD104546</t>
  </si>
  <si>
    <t>CMD104547</t>
  </si>
  <si>
    <t>CMD104548</t>
  </si>
  <si>
    <t>CMD104549</t>
  </si>
  <si>
    <t>CMD104550</t>
  </si>
  <si>
    <t>CMD104551</t>
  </si>
  <si>
    <t>CMD104552</t>
  </si>
  <si>
    <t>CMD104553</t>
  </si>
  <si>
    <t>CMD104554</t>
  </si>
  <si>
    <t>CMD104555</t>
  </si>
  <si>
    <t>CMD104556</t>
  </si>
  <si>
    <t>CMD104557</t>
  </si>
  <si>
    <t>C0771</t>
  </si>
  <si>
    <t>CMD104558</t>
  </si>
  <si>
    <t>CMD104559</t>
  </si>
  <si>
    <t>CMD104560</t>
  </si>
  <si>
    <t>CMD104561</t>
  </si>
  <si>
    <t>CMD104562</t>
  </si>
  <si>
    <t>C0583</t>
  </si>
  <si>
    <t>CMD104563</t>
  </si>
  <si>
    <t>C0909</t>
  </si>
  <si>
    <t>CMD104564</t>
  </si>
  <si>
    <t>C0722</t>
  </si>
  <si>
    <t>CMD104567</t>
  </si>
  <si>
    <t>CMD104568</t>
  </si>
  <si>
    <t>CMD104569</t>
  </si>
  <si>
    <t>CMD104570</t>
  </si>
  <si>
    <t>C1392</t>
  </si>
  <si>
    <t>CMD104571</t>
  </si>
  <si>
    <t>C1295</t>
  </si>
  <si>
    <t>CMD104572</t>
  </si>
  <si>
    <t>CMD104573</t>
  </si>
  <si>
    <t>CMD104574</t>
  </si>
  <si>
    <t>CMD104575</t>
  </si>
  <si>
    <t>C1241</t>
  </si>
  <si>
    <t>CMD104576</t>
  </si>
  <si>
    <t>CMD104577</t>
  </si>
  <si>
    <t>CMD104578</t>
  </si>
  <si>
    <t>CMD104579</t>
  </si>
  <si>
    <t>C1743</t>
  </si>
  <si>
    <t>CMD104580</t>
  </si>
  <si>
    <t>CMD104581</t>
  </si>
  <si>
    <t>CMD104582</t>
  </si>
  <si>
    <t>CMD104583</t>
  </si>
  <si>
    <t>CMD104585</t>
  </si>
  <si>
    <t>C1795</t>
  </si>
  <si>
    <t>CMD104586</t>
  </si>
  <si>
    <t>CMD104587</t>
  </si>
  <si>
    <t>CMD104588</t>
  </si>
  <si>
    <t>CMD104589</t>
  </si>
  <si>
    <t>CMD104590</t>
  </si>
  <si>
    <t>CMD104591</t>
  </si>
  <si>
    <t>CMD104592</t>
  </si>
  <si>
    <t>C1758</t>
  </si>
  <si>
    <t>CMD104593</t>
  </si>
  <si>
    <t>CMD104594</t>
  </si>
  <si>
    <t>CMD104595</t>
  </si>
  <si>
    <t>CMD104596</t>
  </si>
  <si>
    <t>CMD104597</t>
  </si>
  <si>
    <t>CMD104598</t>
  </si>
  <si>
    <t>CMD104599</t>
  </si>
  <si>
    <t>C1480</t>
  </si>
  <si>
    <t>CMD104600</t>
  </si>
  <si>
    <t>CMD104601</t>
  </si>
  <si>
    <t>CMD104603</t>
  </si>
  <si>
    <t>CMD104605</t>
  </si>
  <si>
    <t>C0999</t>
  </si>
  <si>
    <t>CMD104606</t>
  </si>
  <si>
    <t>CMD104607</t>
  </si>
  <si>
    <t>CMD104608</t>
  </si>
  <si>
    <t>C1722</t>
  </si>
  <si>
    <t>CMD104609</t>
  </si>
  <si>
    <t>CMD104610</t>
  </si>
  <si>
    <t>CMD104611</t>
  </si>
  <si>
    <t>CMD104612</t>
  </si>
  <si>
    <t>CMD104613</t>
  </si>
  <si>
    <t>CMD104614</t>
  </si>
  <si>
    <t>CMD104615</t>
  </si>
  <si>
    <t>CMD104616</t>
  </si>
  <si>
    <t>CMD104617</t>
  </si>
  <si>
    <t>CMD104619</t>
  </si>
  <si>
    <t>CMD104620</t>
  </si>
  <si>
    <t>CMD104621</t>
  </si>
  <si>
    <t>CMD104622</t>
  </si>
  <si>
    <t>CMD104623</t>
  </si>
  <si>
    <t>CMD104624</t>
  </si>
  <si>
    <t>CMD104625</t>
  </si>
  <si>
    <t>CMD104626</t>
  </si>
  <si>
    <t>CMD104627</t>
  </si>
  <si>
    <t>CMD104628</t>
  </si>
  <si>
    <t>CMD104629</t>
  </si>
  <si>
    <t>CMD104630</t>
  </si>
  <si>
    <t>CMD104631</t>
  </si>
  <si>
    <t>CMD104632</t>
  </si>
  <si>
    <t>CMD104634</t>
  </si>
  <si>
    <t>CMD104635</t>
  </si>
  <si>
    <t>CMD104636</t>
  </si>
  <si>
    <t>CMD104638</t>
  </si>
  <si>
    <t>CMD104639</t>
  </si>
  <si>
    <t>CMD104640</t>
  </si>
  <si>
    <t>CMD104641</t>
  </si>
  <si>
    <t>CMD104642</t>
  </si>
  <si>
    <t>CMD104643</t>
  </si>
  <si>
    <t>CMD104644</t>
  </si>
  <si>
    <t>CMD104645</t>
  </si>
  <si>
    <t>C0458</t>
  </si>
  <si>
    <t>CMD104646</t>
  </si>
  <si>
    <t>CMD104647</t>
  </si>
  <si>
    <t>CMD104648</t>
  </si>
  <si>
    <t>CMD104649</t>
  </si>
  <si>
    <t>CMD104650</t>
  </si>
  <si>
    <t>CMD104651</t>
  </si>
  <si>
    <t>CMD104652</t>
  </si>
  <si>
    <t>CMD104653</t>
  </si>
  <si>
    <t>CMD104654</t>
  </si>
  <si>
    <t>CMD104656</t>
  </si>
  <si>
    <t>CMD104657</t>
  </si>
  <si>
    <t>CMD104658</t>
  </si>
  <si>
    <t>CMD104659</t>
  </si>
  <si>
    <t>CMD104660</t>
  </si>
  <si>
    <t>CMD104661</t>
  </si>
  <si>
    <t>CMD104662</t>
  </si>
  <si>
    <t>C0685</t>
  </si>
  <si>
    <t>CMD104663</t>
  </si>
  <si>
    <t>CMD104664</t>
  </si>
  <si>
    <t>CMD104665</t>
  </si>
  <si>
    <t>CMD104666</t>
  </si>
  <si>
    <t>CMD104667</t>
  </si>
  <si>
    <t>CMD104668</t>
  </si>
  <si>
    <t>CMD104669</t>
  </si>
  <si>
    <t>CMD104670</t>
  </si>
  <si>
    <t>CMD104671</t>
  </si>
  <si>
    <t>C1663</t>
  </si>
  <si>
    <t>CMD104672</t>
  </si>
  <si>
    <t>C1673</t>
  </si>
  <si>
    <t>CMD104673</t>
  </si>
  <si>
    <t>CMD104674</t>
  </si>
  <si>
    <t>CMD104675</t>
  </si>
  <si>
    <t>CMD104676</t>
  </si>
  <si>
    <t>CMD104677</t>
  </si>
  <si>
    <t>CMD104678</t>
  </si>
  <si>
    <t>CMD104679</t>
  </si>
  <si>
    <t>CMD104680</t>
  </si>
  <si>
    <t>C1730</t>
  </si>
  <si>
    <t>CMD104681</t>
  </si>
  <si>
    <t>C1705</t>
  </si>
  <si>
    <t>CMD104683</t>
  </si>
  <si>
    <t>CMD104684</t>
  </si>
  <si>
    <t>CMD104685</t>
  </si>
  <si>
    <t>CMD104686</t>
  </si>
  <si>
    <t>CMD104688</t>
  </si>
  <si>
    <t>CMD104689</t>
  </si>
  <si>
    <t>CMD104690</t>
  </si>
  <si>
    <t>CMD104691</t>
  </si>
  <si>
    <t>CMD104692</t>
  </si>
  <si>
    <t>CMD104693</t>
  </si>
  <si>
    <t>C0594</t>
  </si>
  <si>
    <t>CMD104694</t>
  </si>
  <si>
    <t>CMD104695</t>
  </si>
  <si>
    <t>CMD104696</t>
  </si>
  <si>
    <t>CMD104697</t>
  </si>
  <si>
    <t>CMD104700</t>
  </si>
  <si>
    <t>CMD104701</t>
  </si>
  <si>
    <t>CMD104702</t>
  </si>
  <si>
    <t>CMD104703</t>
  </si>
  <si>
    <t>CMD104704</t>
  </si>
  <si>
    <t>CMD104706</t>
  </si>
  <si>
    <t>CMD104707</t>
  </si>
  <si>
    <t>C1868</t>
  </si>
  <si>
    <t>CMD104709</t>
  </si>
  <si>
    <t>CMD104711</t>
  </si>
  <si>
    <t>CMD104712</t>
  </si>
  <si>
    <t>CMD104713</t>
  </si>
  <si>
    <t>CMD104714</t>
  </si>
  <si>
    <t>CMD104715</t>
  </si>
  <si>
    <t>CMD104716</t>
  </si>
  <si>
    <t>CMD104717</t>
  </si>
  <si>
    <t>CMD104719</t>
  </si>
  <si>
    <t>CMD104720</t>
  </si>
  <si>
    <t>CMD104721</t>
  </si>
  <si>
    <t>CMD104722</t>
  </si>
  <si>
    <t>CMD104723</t>
  </si>
  <si>
    <t>CMD104724</t>
  </si>
  <si>
    <t>CMD104725</t>
  </si>
  <si>
    <t>CMD104726</t>
  </si>
  <si>
    <t>CMD104727</t>
  </si>
  <si>
    <t>CMD104728</t>
  </si>
  <si>
    <t>CMD104729</t>
  </si>
  <si>
    <t>CMD104730</t>
  </si>
  <si>
    <t>C0857</t>
  </si>
  <si>
    <t>CMD104731</t>
  </si>
  <si>
    <t>CMD104732</t>
  </si>
  <si>
    <t>C1934</t>
  </si>
  <si>
    <t>CMD104733</t>
  </si>
  <si>
    <t>CMD104734</t>
  </si>
  <si>
    <t>C1661</t>
  </si>
  <si>
    <t>CMD104735</t>
  </si>
  <si>
    <t>CMD104736</t>
  </si>
  <si>
    <t>CMD104737</t>
  </si>
  <si>
    <t>CMD104738</t>
  </si>
  <si>
    <t>CMD104739</t>
  </si>
  <si>
    <t>CMD104740</t>
  </si>
  <si>
    <t>CMD104741</t>
  </si>
  <si>
    <t>CMD104742</t>
  </si>
  <si>
    <t>C0915</t>
  </si>
  <si>
    <t>CMD104743</t>
  </si>
  <si>
    <t>CMD104744</t>
  </si>
  <si>
    <t>CMD104745</t>
  </si>
  <si>
    <t>CMD104746</t>
  </si>
  <si>
    <t>CMD104747</t>
  </si>
  <si>
    <t>CMD104748</t>
  </si>
  <si>
    <t>CMD104749</t>
  </si>
  <si>
    <t>C1406</t>
  </si>
  <si>
    <t>CMD104750</t>
  </si>
  <si>
    <t>CMD104751</t>
  </si>
  <si>
    <t>CMD104752</t>
  </si>
  <si>
    <t>CMD104753</t>
  </si>
  <si>
    <t>CMD104755</t>
  </si>
  <si>
    <t>CMD104756</t>
  </si>
  <si>
    <t>C1281</t>
  </si>
  <si>
    <t>CMD104757</t>
  </si>
  <si>
    <t>CMD104758</t>
  </si>
  <si>
    <t>CMD104759</t>
  </si>
  <si>
    <t>CMD104760</t>
  </si>
  <si>
    <t>CMD104761</t>
  </si>
  <si>
    <t>CMD104762</t>
  </si>
  <si>
    <t>C1472</t>
  </si>
  <si>
    <t>CMD104763</t>
  </si>
  <si>
    <t>CMD104764</t>
  </si>
  <si>
    <t>CMD104766</t>
  </si>
  <si>
    <t>CMD104767</t>
  </si>
  <si>
    <t>CMD104768</t>
  </si>
  <si>
    <t>CMD104769</t>
  </si>
  <si>
    <t>CMD104771</t>
  </si>
  <si>
    <t>CMD104773</t>
  </si>
  <si>
    <t>CMD104774</t>
  </si>
  <si>
    <t>CMD104775</t>
  </si>
  <si>
    <t>CMD104776</t>
  </si>
  <si>
    <t>CMD104777</t>
  </si>
  <si>
    <t>CMD104778</t>
  </si>
  <si>
    <t>CMD104779</t>
  </si>
  <si>
    <t>CMD104780</t>
  </si>
  <si>
    <t>CMD104781</t>
  </si>
  <si>
    <t>CMD104782</t>
  </si>
  <si>
    <t>C1042</t>
  </si>
  <si>
    <t>CMD104783</t>
  </si>
  <si>
    <t>CMD104784</t>
  </si>
  <si>
    <t>CMD104785</t>
  </si>
  <si>
    <t>C1611</t>
  </si>
  <si>
    <t>CMD104786</t>
  </si>
  <si>
    <t>CMD104787</t>
  </si>
  <si>
    <t>CMD104788</t>
  </si>
  <si>
    <t>CMD104790</t>
  </si>
  <si>
    <t>CMD104791</t>
  </si>
  <si>
    <t>CMD104792</t>
  </si>
  <si>
    <t>CMD104793</t>
  </si>
  <si>
    <t>CMD104794</t>
  </si>
  <si>
    <t>CMD104795</t>
  </si>
  <si>
    <t>C0491</t>
  </si>
  <si>
    <t>CMD104796</t>
  </si>
  <si>
    <t>CMD104797</t>
  </si>
  <si>
    <t>CMD104798</t>
  </si>
  <si>
    <t>CMD104799</t>
  </si>
  <si>
    <t>CMD104800</t>
  </si>
  <si>
    <t>CMD104801</t>
  </si>
  <si>
    <t>CMD104802</t>
  </si>
  <si>
    <t>C0486</t>
  </si>
  <si>
    <t>CMD104804</t>
  </si>
  <si>
    <t>CMD104805</t>
  </si>
  <si>
    <t>CMD104806</t>
  </si>
  <si>
    <t>C1870</t>
  </si>
  <si>
    <t>CMD104807</t>
  </si>
  <si>
    <t>CMD104808</t>
  </si>
  <si>
    <t>CMD104809</t>
  </si>
  <si>
    <t>C1274</t>
  </si>
  <si>
    <t>CMD104810</t>
  </si>
  <si>
    <t>C0860</t>
  </si>
  <si>
    <t>CMD104811</t>
  </si>
  <si>
    <t>CMD104812</t>
  </si>
  <si>
    <t>CMD104813</t>
  </si>
  <si>
    <t>CMD104814</t>
  </si>
  <si>
    <t>CMD104815</t>
  </si>
  <si>
    <t>CMD104816</t>
  </si>
  <si>
    <t>CMD104817</t>
  </si>
  <si>
    <t>CMD104818</t>
  </si>
  <si>
    <t>C1469</t>
  </si>
  <si>
    <t>CMD104819</t>
  </si>
  <si>
    <t>CMD104820</t>
  </si>
  <si>
    <t>CMD104822</t>
  </si>
  <si>
    <t>CMD104823</t>
  </si>
  <si>
    <t>CMD104824</t>
  </si>
  <si>
    <t>CMD104825</t>
  </si>
  <si>
    <t>CMD104826</t>
  </si>
  <si>
    <t>CMD104827</t>
  </si>
  <si>
    <t>CMD104828</t>
  </si>
  <si>
    <t>CMD104829</t>
  </si>
  <si>
    <t>C1447</t>
  </si>
  <si>
    <t>CMD104831</t>
  </si>
  <si>
    <t>CMD104832</t>
  </si>
  <si>
    <t>CMD104834</t>
  </si>
  <si>
    <t>CMD104835</t>
  </si>
  <si>
    <t>CMD104836</t>
  </si>
  <si>
    <t>C1191</t>
  </si>
  <si>
    <t>CMD104837</t>
  </si>
  <si>
    <t>CMD104838</t>
  </si>
  <si>
    <t>CMD104839</t>
  </si>
  <si>
    <t>C1132</t>
  </si>
  <si>
    <t>CMD104840</t>
  </si>
  <si>
    <t>CMD104841</t>
  </si>
  <si>
    <t>CMD104842</t>
  </si>
  <si>
    <t>CMD104843</t>
  </si>
  <si>
    <t>CMD104844</t>
  </si>
  <si>
    <t>CMD104845</t>
  </si>
  <si>
    <t>C1327</t>
  </si>
  <si>
    <t>CMD104846</t>
  </si>
  <si>
    <t>CMD104847</t>
  </si>
  <si>
    <t>CMD104848</t>
  </si>
  <si>
    <t>CMD104849</t>
  </si>
  <si>
    <t>CMD104850</t>
  </si>
  <si>
    <t>CMD104851</t>
  </si>
  <si>
    <t>CMD104852</t>
  </si>
  <si>
    <t>CMD104853</t>
  </si>
  <si>
    <t>CMD104854</t>
  </si>
  <si>
    <t>CMD104855</t>
  </si>
  <si>
    <t>CMD104856</t>
  </si>
  <si>
    <t>C1826</t>
  </si>
  <si>
    <t>CMD104857</t>
  </si>
  <si>
    <t>CMD104858</t>
  </si>
  <si>
    <t>CMD104859</t>
  </si>
  <si>
    <t>CMD104860</t>
  </si>
  <si>
    <t>CMD104861</t>
  </si>
  <si>
    <t>CMD104862</t>
  </si>
  <si>
    <t>CMD104863</t>
  </si>
  <si>
    <t>CMD104866</t>
  </si>
  <si>
    <t>CMD104867</t>
  </si>
  <si>
    <t>CMD104868</t>
  </si>
  <si>
    <t>CMD104869</t>
  </si>
  <si>
    <t>CMD104870</t>
  </si>
  <si>
    <t>CMD104871</t>
  </si>
  <si>
    <t>C0625</t>
  </si>
  <si>
    <t>CMD104872</t>
  </si>
  <si>
    <t>CMD104873</t>
  </si>
  <si>
    <t>CMD104874</t>
  </si>
  <si>
    <t>CMD104875</t>
  </si>
  <si>
    <t>CMD104877</t>
  </si>
  <si>
    <t>CMD104878</t>
  </si>
  <si>
    <t>CMD104879</t>
  </si>
  <si>
    <t>CMD104880</t>
  </si>
  <si>
    <t>CMD104881</t>
  </si>
  <si>
    <t>CMD104883</t>
  </si>
  <si>
    <t>C1041</t>
  </si>
  <si>
    <t>CMD104884</t>
  </si>
  <si>
    <t>C1683</t>
  </si>
  <si>
    <t>CMD104885</t>
  </si>
  <si>
    <t>CMD104886</t>
  </si>
  <si>
    <t>C0495</t>
  </si>
  <si>
    <t>CMD104887</t>
  </si>
  <si>
    <t>CMD104888</t>
  </si>
  <si>
    <t>CMD104889</t>
  </si>
  <si>
    <t>CMD104890</t>
  </si>
  <si>
    <t>CMD104891</t>
  </si>
  <si>
    <t>CMD104893</t>
  </si>
  <si>
    <t>CMD104895</t>
  </si>
  <si>
    <t>CMD104897</t>
  </si>
  <si>
    <t>CMD104898</t>
  </si>
  <si>
    <t>C1916</t>
  </si>
  <si>
    <t>CMD104899</t>
  </si>
  <si>
    <t>CMD104900</t>
  </si>
  <si>
    <t>CMD104901</t>
  </si>
  <si>
    <t>CMD104902</t>
  </si>
  <si>
    <t>CMD104904</t>
  </si>
  <si>
    <t>CMD104906</t>
  </si>
  <si>
    <t>CMD104907</t>
  </si>
  <si>
    <t>CMD104909</t>
  </si>
  <si>
    <t>C0440</t>
  </si>
  <si>
    <t>CMD104911</t>
  </si>
  <si>
    <t>CMD104912</t>
  </si>
  <si>
    <t>CMD104913</t>
  </si>
  <si>
    <t>CMD104914</t>
  </si>
  <si>
    <t>C1178</t>
  </si>
  <si>
    <t>CMD104915</t>
  </si>
  <si>
    <t>CMD104916</t>
  </si>
  <si>
    <t>CMD104917</t>
  </si>
  <si>
    <t>C1534</t>
  </si>
  <si>
    <t>CMD104918</t>
  </si>
  <si>
    <t>CMD104919</t>
  </si>
  <si>
    <t>CMD104920</t>
  </si>
  <si>
    <t>CMD104921</t>
  </si>
  <si>
    <t>C1791</t>
  </si>
  <si>
    <t>CMD104922</t>
  </si>
  <si>
    <t>C0510</t>
  </si>
  <si>
    <t>CMD104923</t>
  </si>
  <si>
    <t>CMD104924</t>
  </si>
  <si>
    <t>CMD104925</t>
  </si>
  <si>
    <t>CMD104927</t>
  </si>
  <si>
    <t>CMD104928</t>
  </si>
  <si>
    <t>CMD104930</t>
  </si>
  <si>
    <t>CMD104931</t>
  </si>
  <si>
    <t>CMD104932</t>
  </si>
  <si>
    <t>CMD104933</t>
  </si>
  <si>
    <t>CMD104934</t>
  </si>
  <si>
    <t>CMD104935</t>
  </si>
  <si>
    <t>CMD104936</t>
  </si>
  <si>
    <t>CMD104937</t>
  </si>
  <si>
    <t>CMD104938</t>
  </si>
  <si>
    <t>CMD104939</t>
  </si>
  <si>
    <t>C1331</t>
  </si>
  <si>
    <t>CMD104940</t>
  </si>
  <si>
    <t>CMD104941</t>
  </si>
  <si>
    <t>CMD104942</t>
  </si>
  <si>
    <t>CMD104943</t>
  </si>
  <si>
    <t>CMD104944</t>
  </si>
  <si>
    <t>CMD104945</t>
  </si>
  <si>
    <t>CMD104946</t>
  </si>
  <si>
    <t>CMD104947</t>
  </si>
  <si>
    <t>CMD104949</t>
  </si>
  <si>
    <t>CMD104950</t>
  </si>
  <si>
    <t>CMD104951</t>
  </si>
  <si>
    <t>CMD104952</t>
  </si>
  <si>
    <t>CMD104954</t>
  </si>
  <si>
    <t>CMD104955</t>
  </si>
  <si>
    <t>CMD104956</t>
  </si>
  <si>
    <t>C0917</t>
  </si>
  <si>
    <t>CMD104957</t>
  </si>
  <si>
    <t>CMD104958</t>
  </si>
  <si>
    <t>CMD104959</t>
  </si>
  <si>
    <t>CMD104960</t>
  </si>
  <si>
    <t>CMD104961</t>
  </si>
  <si>
    <t>CMD104962</t>
  </si>
  <si>
    <t>CMD104963</t>
  </si>
  <si>
    <t>CMD104964</t>
  </si>
  <si>
    <t>CMD104966</t>
  </si>
  <si>
    <t>CMD104967</t>
  </si>
  <si>
    <t>CMD104968</t>
  </si>
  <si>
    <t>CMD104969</t>
  </si>
  <si>
    <t>CMD104970</t>
  </si>
  <si>
    <t>CMD104971</t>
  </si>
  <si>
    <t>CMD104972</t>
  </si>
  <si>
    <t>CMD104973</t>
  </si>
  <si>
    <t>CMD104974</t>
  </si>
  <si>
    <t>CMD104975</t>
  </si>
  <si>
    <t>CMD104976</t>
  </si>
  <si>
    <t>CMD104977</t>
  </si>
  <si>
    <t>CMD104978</t>
  </si>
  <si>
    <t>C1001</t>
  </si>
  <si>
    <t>CMD104979</t>
  </si>
  <si>
    <t>CMD104980</t>
  </si>
  <si>
    <t>CMD104981</t>
  </si>
  <si>
    <t>C1719</t>
  </si>
  <si>
    <t>CMD104983</t>
  </si>
  <si>
    <t>CMD104984</t>
  </si>
  <si>
    <t>C1499</t>
  </si>
  <si>
    <t>CMD104985</t>
  </si>
  <si>
    <t>CMD104986</t>
  </si>
  <si>
    <t>CMD104987</t>
  </si>
  <si>
    <t>C0757</t>
  </si>
  <si>
    <t>CMD104988</t>
  </si>
  <si>
    <t>C1506</t>
  </si>
  <si>
    <t>CMD104989</t>
  </si>
  <si>
    <t>CMD104990</t>
  </si>
  <si>
    <t>CMD104991</t>
  </si>
  <si>
    <t>CMD104992</t>
  </si>
  <si>
    <t>CMD104993</t>
  </si>
  <si>
    <t>CMD104994</t>
  </si>
  <si>
    <t>C1516</t>
  </si>
  <si>
    <t>CMD104995</t>
  </si>
  <si>
    <t>CMD104996</t>
  </si>
  <si>
    <t>CMD104997</t>
  </si>
  <si>
    <t>CMD104998</t>
  </si>
  <si>
    <t>CMD104999</t>
  </si>
  <si>
    <t>CMD105000</t>
  </si>
  <si>
    <t>CMD105002</t>
  </si>
  <si>
    <t>CMD105003</t>
  </si>
  <si>
    <t>CMD105004</t>
  </si>
  <si>
    <t>CMD105005</t>
  </si>
  <si>
    <t>CMD105006</t>
  </si>
  <si>
    <t>C1128</t>
  </si>
  <si>
    <t>CMD105007</t>
  </si>
  <si>
    <t>CMD105008</t>
  </si>
  <si>
    <t>CMD105009</t>
  </si>
  <si>
    <t>CMD105010</t>
  </si>
  <si>
    <t>CMD105011</t>
  </si>
  <si>
    <t>CMD105012</t>
  </si>
  <si>
    <t>CMD105013</t>
  </si>
  <si>
    <t>CMD105014</t>
  </si>
  <si>
    <t>C0817</t>
  </si>
  <si>
    <t>CMD105015</t>
  </si>
  <si>
    <t>CMD105016</t>
  </si>
  <si>
    <t>CMD105018</t>
  </si>
  <si>
    <t>CMD105019</t>
  </si>
  <si>
    <t>CMD105020</t>
  </si>
  <si>
    <t>CMD105021</t>
  </si>
  <si>
    <t>CMD105022</t>
  </si>
  <si>
    <t>CMD105024</t>
  </si>
  <si>
    <t>CMD105026</t>
  </si>
  <si>
    <t>CMD105028</t>
  </si>
  <si>
    <t>CMD105029</t>
  </si>
  <si>
    <t>CMD105030</t>
  </si>
  <si>
    <t>CMD105031</t>
  </si>
  <si>
    <t>CMD105032</t>
  </si>
  <si>
    <t>CMD105033</t>
  </si>
  <si>
    <t>CMD105034</t>
  </si>
  <si>
    <t>CMD105035</t>
  </si>
  <si>
    <t>CMD105036</t>
  </si>
  <si>
    <t>CMD105037</t>
  </si>
  <si>
    <t>CMD105038</t>
  </si>
  <si>
    <t>CMD105039</t>
  </si>
  <si>
    <t>CMD105040</t>
  </si>
  <si>
    <t>CMD105041</t>
  </si>
  <si>
    <t>CMD105043</t>
  </si>
  <si>
    <t>CMD105044</t>
  </si>
  <si>
    <t>CMD105045</t>
  </si>
  <si>
    <t>CMD105048</t>
  </si>
  <si>
    <t>CMD105049</t>
  </si>
  <si>
    <t>CMD105050</t>
  </si>
  <si>
    <t>C1714</t>
  </si>
  <si>
    <t>CMD105051</t>
  </si>
  <si>
    <t>CMD105052</t>
  </si>
  <si>
    <t>CMD105053</t>
  </si>
  <si>
    <t>CMD105055</t>
  </si>
  <si>
    <t>CMD105056</t>
  </si>
  <si>
    <t>C1133</t>
  </si>
  <si>
    <t>CMD105057</t>
  </si>
  <si>
    <t>CMD105058</t>
  </si>
  <si>
    <t>CMD105059</t>
  </si>
  <si>
    <t>CMD105060</t>
  </si>
  <si>
    <t>CMD105061</t>
  </si>
  <si>
    <t>CMD105062</t>
  </si>
  <si>
    <t>CMD105063</t>
  </si>
  <si>
    <t>CMD105064</t>
  </si>
  <si>
    <t>CMD105066</t>
  </si>
  <si>
    <t>CMD105069</t>
  </si>
  <si>
    <t>CMD105070</t>
  </si>
  <si>
    <t>C1152</t>
  </si>
  <si>
    <t>CMD105072</t>
  </si>
  <si>
    <t>CMD105073</t>
  </si>
  <si>
    <t>CMD105074</t>
  </si>
  <si>
    <t>CMD105075</t>
  </si>
  <si>
    <t>CMD105076</t>
  </si>
  <si>
    <t>CMD105077</t>
  </si>
  <si>
    <t>CMD105078</t>
  </si>
  <si>
    <t>CMD105079</t>
  </si>
  <si>
    <t>CMD105080</t>
  </si>
  <si>
    <t>C1486</t>
  </si>
  <si>
    <t>CMD105081</t>
  </si>
  <si>
    <t>CMD105082</t>
  </si>
  <si>
    <t>CMD105083</t>
  </si>
  <si>
    <t>CMD105084</t>
  </si>
  <si>
    <t>CMD105085</t>
  </si>
  <si>
    <t>CMD105086</t>
  </si>
  <si>
    <t>CMD105087</t>
  </si>
  <si>
    <t>CMD105088</t>
  </si>
  <si>
    <t>CMD105089</t>
  </si>
  <si>
    <t>CMD105090</t>
  </si>
  <si>
    <t>C0715</t>
  </si>
  <si>
    <t>CMD105091</t>
  </si>
  <si>
    <t>CMD105092</t>
  </si>
  <si>
    <t>CMD105093</t>
  </si>
  <si>
    <t>CMD105095</t>
  </si>
  <si>
    <t>CMD105097</t>
  </si>
  <si>
    <t>CMD105098</t>
  </si>
  <si>
    <t>CMD105099</t>
  </si>
  <si>
    <t>CMD105102</t>
  </si>
  <si>
    <t>CMD105103</t>
  </si>
  <si>
    <t>CMD105105</t>
  </si>
  <si>
    <t>C1891</t>
  </si>
  <si>
    <t>CMD105106</t>
  </si>
  <si>
    <t>CMD105107</t>
  </si>
  <si>
    <t>CMD105108</t>
  </si>
  <si>
    <t>CMD105110</t>
  </si>
  <si>
    <t>CMD105111</t>
  </si>
  <si>
    <t>CMD105113</t>
  </si>
  <si>
    <t>CMD105114</t>
  </si>
  <si>
    <t>CMD105115</t>
  </si>
  <si>
    <t>CMD105116</t>
  </si>
  <si>
    <t>CMD105117</t>
  </si>
  <si>
    <t>CMD105118</t>
  </si>
  <si>
    <t>CMD105119</t>
  </si>
  <si>
    <t>CMD105120</t>
  </si>
  <si>
    <t>CMD105123</t>
  </si>
  <si>
    <t>CMD105124</t>
  </si>
  <si>
    <t>CMD105126</t>
  </si>
  <si>
    <t>CMD105127</t>
  </si>
  <si>
    <t>CMD105128</t>
  </si>
  <si>
    <t>CMD105129</t>
  </si>
  <si>
    <t>CMD105130</t>
  </si>
  <si>
    <t>CMD105131</t>
  </si>
  <si>
    <t>CMD105132</t>
  </si>
  <si>
    <t>CMD105134</t>
  </si>
  <si>
    <t>CMD105135</t>
  </si>
  <si>
    <t>CMD105136</t>
  </si>
  <si>
    <t>CMD105137</t>
  </si>
  <si>
    <t>CMD105138</t>
  </si>
  <si>
    <t>CMD105140</t>
  </si>
  <si>
    <t>CMD105142</t>
  </si>
  <si>
    <t>CMD105143</t>
  </si>
  <si>
    <t>CMD105144</t>
  </si>
  <si>
    <t>CMD105145</t>
  </si>
  <si>
    <t>CMD105146</t>
  </si>
  <si>
    <t>CMD105148</t>
  </si>
  <si>
    <t>CMD105149</t>
  </si>
  <si>
    <t>CMD105150</t>
  </si>
  <si>
    <t>CMD105151</t>
  </si>
  <si>
    <t>CMD105152</t>
  </si>
  <si>
    <t>CMD105153</t>
  </si>
  <si>
    <t>CMD105155</t>
  </si>
  <si>
    <t>CMD105156</t>
  </si>
  <si>
    <t>CMD105157</t>
  </si>
  <si>
    <t>C1504</t>
  </si>
  <si>
    <t>CMD105158</t>
  </si>
  <si>
    <t>CMD105159</t>
  </si>
  <si>
    <t>CMD105160</t>
  </si>
  <si>
    <t>CMD105161</t>
  </si>
  <si>
    <t>CMD105162</t>
  </si>
  <si>
    <t>CMD105163</t>
  </si>
  <si>
    <t>CMD105164</t>
  </si>
  <si>
    <t>CMD105165</t>
  </si>
  <si>
    <t>CMD105166</t>
  </si>
  <si>
    <t>CMD105167</t>
  </si>
  <si>
    <t>CMD105168</t>
  </si>
  <si>
    <t>CMD105169</t>
  </si>
  <si>
    <t>C0477</t>
  </si>
  <si>
    <t>CMD105170</t>
  </si>
  <si>
    <t>CMD105171</t>
  </si>
  <si>
    <t>CMD105173</t>
  </si>
  <si>
    <t>C0898</t>
  </si>
  <si>
    <t>CMD105174</t>
  </si>
  <si>
    <t>CMD105175</t>
  </si>
  <si>
    <t>CMD105176</t>
  </si>
  <si>
    <t>C1644</t>
  </si>
  <si>
    <t>CMD105178</t>
  </si>
  <si>
    <t>C0719</t>
  </si>
  <si>
    <t>CMD105179</t>
  </si>
  <si>
    <t>CMD105181</t>
  </si>
  <si>
    <t>CMD105182</t>
  </si>
  <si>
    <t>CMD105183</t>
  </si>
  <si>
    <t>CMD105184</t>
  </si>
  <si>
    <t>CMD105185</t>
  </si>
  <si>
    <t>CMD105186</t>
  </si>
  <si>
    <t>CMD105188</t>
  </si>
  <si>
    <t>CMD105189</t>
  </si>
  <si>
    <t>CMD105190</t>
  </si>
  <si>
    <t>C1337</t>
  </si>
  <si>
    <t>CMD105191</t>
  </si>
  <si>
    <t>CMD105192</t>
  </si>
  <si>
    <t>CMD105193</t>
  </si>
  <si>
    <t>CMD105194</t>
  </si>
  <si>
    <t>CMD105195</t>
  </si>
  <si>
    <t>CMD105196</t>
  </si>
  <si>
    <t>CMD105197</t>
  </si>
  <si>
    <t>CMD105198</t>
  </si>
  <si>
    <t>CMD105199</t>
  </si>
  <si>
    <t>CMD105200</t>
  </si>
  <si>
    <t>CMD105201</t>
  </si>
  <si>
    <t>C0840</t>
  </si>
  <si>
    <t>CMD105204</t>
  </si>
  <si>
    <t>CMD105205</t>
  </si>
  <si>
    <t>CMD105206</t>
  </si>
  <si>
    <t>C1850</t>
  </si>
  <si>
    <t>CMD105207</t>
  </si>
  <si>
    <t>CMD105208</t>
  </si>
  <si>
    <t>CMD105209</t>
  </si>
  <si>
    <t>CMD105210</t>
  </si>
  <si>
    <t>CMD105211</t>
  </si>
  <si>
    <t>CMD105212</t>
  </si>
  <si>
    <t>CMD105213</t>
  </si>
  <si>
    <t>CMD105214</t>
  </si>
  <si>
    <t>CMD105215</t>
  </si>
  <si>
    <t>CMD105216</t>
  </si>
  <si>
    <t>CMD105217</t>
  </si>
  <si>
    <t>C1348</t>
  </si>
  <si>
    <t>CMD105218</t>
  </si>
  <si>
    <t>CMD105219</t>
  </si>
  <si>
    <t>C0728</t>
  </si>
  <si>
    <t>CMD105220</t>
  </si>
  <si>
    <t>CMD105221</t>
  </si>
  <si>
    <t>CMD105222</t>
  </si>
  <si>
    <t>CMD105223</t>
  </si>
  <si>
    <t>C0442</t>
  </si>
  <si>
    <t>CMD105224</t>
  </si>
  <si>
    <t>CMD105225</t>
  </si>
  <si>
    <t>CMD105226</t>
  </si>
  <si>
    <t>CMD105227</t>
  </si>
  <si>
    <t>CMD105228</t>
  </si>
  <si>
    <t>CMD105229</t>
  </si>
  <si>
    <t>CMD105230</t>
  </si>
  <si>
    <t>CMD105232</t>
  </si>
  <si>
    <t>CMD105233</t>
  </si>
  <si>
    <t>CMD105234</t>
  </si>
  <si>
    <t>CMD105235</t>
  </si>
  <si>
    <t>CMD105236</t>
  </si>
  <si>
    <t>CMD105237</t>
  </si>
  <si>
    <t>CMD105238</t>
  </si>
  <si>
    <t>CMD105240</t>
  </si>
  <si>
    <t>CMD105241</t>
  </si>
  <si>
    <t>C1761</t>
  </si>
  <si>
    <t>CMD105242</t>
  </si>
  <si>
    <t>CMD105243</t>
  </si>
  <si>
    <t>CMD105244</t>
  </si>
  <si>
    <t>CMD105245</t>
  </si>
  <si>
    <t>C1312</t>
  </si>
  <si>
    <t>CMD105246</t>
  </si>
  <si>
    <t>CMD105247</t>
  </si>
  <si>
    <t>CMD105250</t>
  </si>
  <si>
    <t>CMD105251</t>
  </si>
  <si>
    <t>CMD105252</t>
  </si>
  <si>
    <t>CMD105254</t>
  </si>
  <si>
    <t>CMD105256</t>
  </si>
  <si>
    <t>CMD105257</t>
  </si>
  <si>
    <t>CMD105258</t>
  </si>
  <si>
    <t>CMD105259</t>
  </si>
  <si>
    <t>CMD105260</t>
  </si>
  <si>
    <t>CMD105261</t>
  </si>
  <si>
    <t>CMD105263</t>
  </si>
  <si>
    <t>CMD105264</t>
  </si>
  <si>
    <t>CMD105265</t>
  </si>
  <si>
    <t>CMD105266</t>
  </si>
  <si>
    <t>CMD105267</t>
  </si>
  <si>
    <t>CMD105268</t>
  </si>
  <si>
    <t>CMD105269</t>
  </si>
  <si>
    <t>CMD105271</t>
  </si>
  <si>
    <t>CMD105273</t>
  </si>
  <si>
    <t>C0504</t>
  </si>
  <si>
    <t>CMD105274</t>
  </si>
  <si>
    <t>CMD105275</t>
  </si>
  <si>
    <t>CMD105276</t>
  </si>
  <si>
    <t>CMD105277</t>
  </si>
  <si>
    <t>CMD105278</t>
  </si>
  <si>
    <t>CMD105279</t>
  </si>
  <si>
    <t>CMD105280</t>
  </si>
  <si>
    <t>CMD105281</t>
  </si>
  <si>
    <t>CMD105282</t>
  </si>
  <si>
    <t>CMD105283</t>
  </si>
  <si>
    <t>CMD105284</t>
  </si>
  <si>
    <t>CMD105285</t>
  </si>
  <si>
    <t>C0457</t>
  </si>
  <si>
    <t>CMD105287</t>
  </si>
  <si>
    <t>CMD105288</t>
  </si>
  <si>
    <t>CMD105290</t>
  </si>
  <si>
    <t>C1787</t>
  </si>
  <si>
    <t>CMD105291</t>
  </si>
  <si>
    <t>CMD105293</t>
  </si>
  <si>
    <t>CMD105294</t>
  </si>
  <si>
    <t>CMD105295</t>
  </si>
  <si>
    <t>C1418</t>
  </si>
  <si>
    <t>CMD105296</t>
  </si>
  <si>
    <t>CMD105297</t>
  </si>
  <si>
    <t>CMD105299</t>
  </si>
  <si>
    <t>CMD105300</t>
  </si>
  <si>
    <t>CMD105301</t>
  </si>
  <si>
    <t>CMD105302</t>
  </si>
  <si>
    <t>CMD105303</t>
  </si>
  <si>
    <t>CMD105305</t>
  </si>
  <si>
    <t>CMD105306</t>
  </si>
  <si>
    <t>CMD105307</t>
  </si>
  <si>
    <t>CMD105308</t>
  </si>
  <si>
    <t>CMD105309</t>
  </si>
  <si>
    <t>CMD105311</t>
  </si>
  <si>
    <t>C0532</t>
  </si>
  <si>
    <t>CMD105312</t>
  </si>
  <si>
    <t>C0776</t>
  </si>
  <si>
    <t>CMD105313</t>
  </si>
  <si>
    <t>CMD105314</t>
  </si>
  <si>
    <t>CMD105315</t>
  </si>
  <si>
    <t>C0509</t>
  </si>
  <si>
    <t>CMD105318</t>
  </si>
  <si>
    <t>C0438</t>
  </si>
  <si>
    <t>CMD105319</t>
  </si>
  <si>
    <t>CMD105320</t>
  </si>
  <si>
    <t>CMD105321</t>
  </si>
  <si>
    <t>CMD105322</t>
  </si>
  <si>
    <t>CMD105323</t>
  </si>
  <si>
    <t>CMD105324</t>
  </si>
  <si>
    <t>C1038</t>
  </si>
  <si>
    <t>CMD105325</t>
  </si>
  <si>
    <t>CMD105326</t>
  </si>
  <si>
    <t>CMD105327</t>
  </si>
  <si>
    <t>CMD105328</t>
  </si>
  <si>
    <t>CMD105329</t>
  </si>
  <si>
    <t>CMD105330</t>
  </si>
  <si>
    <t>CMD105331</t>
  </si>
  <si>
    <t>CMD105333</t>
  </si>
  <si>
    <t>CMD105334</t>
  </si>
  <si>
    <t>CMD105335</t>
  </si>
  <si>
    <t>CMD105336</t>
  </si>
  <si>
    <t>CMD105337</t>
  </si>
  <si>
    <t>CMD105338</t>
  </si>
  <si>
    <t>CMD105339</t>
  </si>
  <si>
    <t>CMD105340</t>
  </si>
  <si>
    <t>CMD105341</t>
  </si>
  <si>
    <t>CMD105342</t>
  </si>
  <si>
    <t>CMD105343</t>
  </si>
  <si>
    <t>CMD105345</t>
  </si>
  <si>
    <t>CMD105346</t>
  </si>
  <si>
    <t>CMD105347</t>
  </si>
  <si>
    <t>C0778</t>
  </si>
  <si>
    <t>CMD105349</t>
  </si>
  <si>
    <t>CMD105350</t>
  </si>
  <si>
    <t>CMD105351</t>
  </si>
  <si>
    <t>C0774</t>
  </si>
  <si>
    <t>CMD105352</t>
  </si>
  <si>
    <t>CMD105353</t>
  </si>
  <si>
    <t>CMD105354</t>
  </si>
  <si>
    <t>C1056</t>
  </si>
  <si>
    <t>CMD105355</t>
  </si>
  <si>
    <t>CMD105356</t>
  </si>
  <si>
    <t>CMD105357</t>
  </si>
  <si>
    <t>CMD105358</t>
  </si>
  <si>
    <t>CMD105359</t>
  </si>
  <si>
    <t>CMD105360</t>
  </si>
  <si>
    <t>CMD105361</t>
  </si>
  <si>
    <t>CMD105364</t>
  </si>
  <si>
    <t>C0505</t>
  </si>
  <si>
    <t>CMD105366</t>
  </si>
  <si>
    <t>CMD105367</t>
  </si>
  <si>
    <t>CMD105368</t>
  </si>
  <si>
    <t>CMD105369</t>
  </si>
  <si>
    <t>C1234</t>
  </si>
  <si>
    <t>CMD105371</t>
  </si>
  <si>
    <t>CMD105372</t>
  </si>
  <si>
    <t>CMD105373</t>
  </si>
  <si>
    <t>CMD105374</t>
  </si>
  <si>
    <t>CMD105375</t>
  </si>
  <si>
    <t>CMD105376</t>
  </si>
  <si>
    <t>C0910</t>
  </si>
  <si>
    <t>CMD105377</t>
  </si>
  <si>
    <t>CMD105378</t>
  </si>
  <si>
    <t>CMD105379</t>
  </si>
  <si>
    <t>CMD105380</t>
  </si>
  <si>
    <t>CMD105381</t>
  </si>
  <si>
    <t>CMD105382</t>
  </si>
  <si>
    <t>CMD105383</t>
  </si>
  <si>
    <t>CMD105384</t>
  </si>
  <si>
    <t>CMD105385</t>
  </si>
  <si>
    <t>CMD105386</t>
  </si>
  <si>
    <t>CMD105387</t>
  </si>
  <si>
    <t>CMD105388</t>
  </si>
  <si>
    <t>CMD105389</t>
  </si>
  <si>
    <t>CMD105390</t>
  </si>
  <si>
    <t>CMD105391</t>
  </si>
  <si>
    <t>CMD105392</t>
  </si>
  <si>
    <t>CMD105393</t>
  </si>
  <si>
    <t>CMD105394</t>
  </si>
  <si>
    <t>CMD105395</t>
  </si>
  <si>
    <t>CMD105396</t>
  </si>
  <si>
    <t>CMD105397</t>
  </si>
  <si>
    <t>CMD105398</t>
  </si>
  <si>
    <t>CMD105400</t>
  </si>
  <si>
    <t>CMD105402</t>
  </si>
  <si>
    <t>CMD105403</t>
  </si>
  <si>
    <t>CMD105404</t>
  </si>
  <si>
    <t>CMD105405</t>
  </si>
  <si>
    <t>CMD105406</t>
  </si>
  <si>
    <t>CMD105407</t>
  </si>
  <si>
    <t>CMD105408</t>
  </si>
  <si>
    <t>CMD105410</t>
  </si>
  <si>
    <t>CMD105412</t>
  </si>
  <si>
    <t>CMD105413</t>
  </si>
  <si>
    <t>C0845</t>
  </si>
  <si>
    <t>CMD105414</t>
  </si>
  <si>
    <t>CMD105415</t>
  </si>
  <si>
    <t>CMD105417</t>
  </si>
  <si>
    <t>CMD105418</t>
  </si>
  <si>
    <t>CMD105419</t>
  </si>
  <si>
    <t>CMD105420</t>
  </si>
  <si>
    <t>CMD105421</t>
  </si>
  <si>
    <t>CMD105422</t>
  </si>
  <si>
    <t>CMD105424</t>
  </si>
  <si>
    <t>CMD105425</t>
  </si>
  <si>
    <t>CMD105426</t>
  </si>
  <si>
    <t>CMD105427</t>
  </si>
  <si>
    <t>CMD105428</t>
  </si>
  <si>
    <t>CMD105429</t>
  </si>
  <si>
    <t>CMD105430</t>
  </si>
  <si>
    <t>C1421</t>
  </si>
  <si>
    <t>CMD105431</t>
  </si>
  <si>
    <t>CMD105432</t>
  </si>
  <si>
    <t>CMD105433</t>
  </si>
  <si>
    <t>CMD105434</t>
  </si>
  <si>
    <t>CMD105435</t>
  </si>
  <si>
    <t>CMD105436</t>
  </si>
  <si>
    <t>CMD105437</t>
  </si>
  <si>
    <t>C1631</t>
  </si>
  <si>
    <t>CMD105438</t>
  </si>
  <si>
    <t>CMD105439</t>
  </si>
  <si>
    <t>CMD105441</t>
  </si>
  <si>
    <t>CMD105442</t>
  </si>
  <si>
    <t>CMD105443</t>
  </si>
  <si>
    <t>CMD105444</t>
  </si>
  <si>
    <t>CMD105445</t>
  </si>
  <si>
    <t>CMD105446</t>
  </si>
  <si>
    <t>CMD105447</t>
  </si>
  <si>
    <t>CMD105448</t>
  </si>
  <si>
    <t>CMD105450</t>
  </si>
  <si>
    <t>CMD105451</t>
  </si>
  <si>
    <t>CMD105452</t>
  </si>
  <si>
    <t>CMD105453</t>
  </si>
  <si>
    <t>CMD105454</t>
  </si>
  <si>
    <t>CMD105455</t>
  </si>
  <si>
    <t>CMD105456</t>
  </si>
  <si>
    <t>CMD105457</t>
  </si>
  <si>
    <t>CMD105458</t>
  </si>
  <si>
    <t>CMD105459</t>
  </si>
  <si>
    <t>CMD105460</t>
  </si>
  <si>
    <t>CMD105461</t>
  </si>
  <si>
    <t>CMD105462</t>
  </si>
  <si>
    <t>CMD105465</t>
  </si>
  <si>
    <t>CMD105466</t>
  </si>
  <si>
    <t>C0588</t>
  </si>
  <si>
    <t>CMD105468</t>
  </si>
  <si>
    <t>CMD105469</t>
  </si>
  <si>
    <t>CMD105470</t>
  </si>
  <si>
    <t>CMD105471</t>
  </si>
  <si>
    <t>CMD105472</t>
  </si>
  <si>
    <t>CMD105474</t>
  </si>
  <si>
    <t>CMD105475</t>
  </si>
  <si>
    <t>C1515</t>
  </si>
  <si>
    <t>CMD105476</t>
  </si>
  <si>
    <t>CMD105477</t>
  </si>
  <si>
    <t>CMD105478</t>
  </si>
  <si>
    <t>CMD105479</t>
  </si>
  <si>
    <t>CMD105480</t>
  </si>
  <si>
    <t>CMD105481</t>
  </si>
  <si>
    <t>CMD105483</t>
  </si>
  <si>
    <t>C1828</t>
  </si>
  <si>
    <t>CMD105484</t>
  </si>
  <si>
    <t>C0746</t>
  </si>
  <si>
    <t>CMD105485</t>
  </si>
  <si>
    <t>CMD105486</t>
  </si>
  <si>
    <t>CMD105487</t>
  </si>
  <si>
    <t>CMD105488</t>
  </si>
  <si>
    <t>CMD105489</t>
  </si>
  <si>
    <t>CMD105490</t>
  </si>
  <si>
    <t>CMD105491</t>
  </si>
  <si>
    <t>CMD105492</t>
  </si>
  <si>
    <t>CMD105494</t>
  </si>
  <si>
    <t>CMD105495</t>
  </si>
  <si>
    <t>C1015</t>
  </si>
  <si>
    <t>CMD105496</t>
  </si>
  <si>
    <t>CMD105497</t>
  </si>
  <si>
    <t>CMD105498</t>
  </si>
  <si>
    <t>CMD105499</t>
  </si>
  <si>
    <t>CMD105503</t>
  </si>
  <si>
    <t>CMD105506</t>
  </si>
  <si>
    <t>CMD105507</t>
  </si>
  <si>
    <t>CMD105508</t>
  </si>
  <si>
    <t>CMD105509</t>
  </si>
  <si>
    <t>C1162</t>
  </si>
  <si>
    <t>CMD105510</t>
  </si>
  <si>
    <t>C0922</t>
  </si>
  <si>
    <t>CMD105511</t>
  </si>
  <si>
    <t>CMD105512</t>
  </si>
  <si>
    <t>CMD105513</t>
  </si>
  <si>
    <t>CMD105514</t>
  </si>
  <si>
    <t>CMD105515</t>
  </si>
  <si>
    <t>CMD105516</t>
  </si>
  <si>
    <t>CMD105517</t>
  </si>
  <si>
    <t>CMD105518</t>
  </si>
  <si>
    <t>CMD105519</t>
  </si>
  <si>
    <t>CMD105521</t>
  </si>
  <si>
    <t>CMD105522</t>
  </si>
  <si>
    <t>CMD105523</t>
  </si>
  <si>
    <t>CMD105524</t>
  </si>
  <si>
    <t>CMD105526</t>
  </si>
  <si>
    <t>CMD105527</t>
  </si>
  <si>
    <t>CMD105529</t>
  </si>
  <si>
    <t>C1609</t>
  </si>
  <si>
    <t>CMD105530</t>
  </si>
  <si>
    <t>CMD105531</t>
  </si>
  <si>
    <t>CMD105532</t>
  </si>
  <si>
    <t>CMD105535</t>
  </si>
  <si>
    <t>CMD105536</t>
  </si>
  <si>
    <t>CMD105537</t>
  </si>
  <si>
    <t>CMD105539</t>
  </si>
  <si>
    <t>C1678</t>
  </si>
  <si>
    <t>CMD105540</t>
  </si>
  <si>
    <t>CMD105541</t>
  </si>
  <si>
    <t>CMD105542</t>
  </si>
  <si>
    <t>CMD105543</t>
  </si>
  <si>
    <t>CMD105544</t>
  </si>
  <si>
    <t>CMD105546</t>
  </si>
  <si>
    <t>CMD105548</t>
  </si>
  <si>
    <t>C1248</t>
  </si>
  <si>
    <t>CMD105549</t>
  </si>
  <si>
    <t>CMD105550</t>
  </si>
  <si>
    <t>CMD105551</t>
  </si>
  <si>
    <t>CMD105553</t>
  </si>
  <si>
    <t>CMD105554</t>
  </si>
  <si>
    <t>CMD105555</t>
  </si>
  <si>
    <t>C0748</t>
  </si>
  <si>
    <t>CMD105556</t>
  </si>
  <si>
    <t>CMD105557</t>
  </si>
  <si>
    <t>CMD105558</t>
  </si>
  <si>
    <t>CMD105559</t>
  </si>
  <si>
    <t>CMD105560</t>
  </si>
  <si>
    <t>CMD105561</t>
  </si>
  <si>
    <t>CMD105562</t>
  </si>
  <si>
    <t>CMD105563</t>
  </si>
  <si>
    <t>CMD105564</t>
  </si>
  <si>
    <t>CMD105565</t>
  </si>
  <si>
    <t>CMD105566</t>
  </si>
  <si>
    <t>CMD105567</t>
  </si>
  <si>
    <t>CMD105568</t>
  </si>
  <si>
    <t>C1313</t>
  </si>
  <si>
    <t>CMD105569</t>
  </si>
  <si>
    <t>C1302</t>
  </si>
  <si>
    <t>CMD105570</t>
  </si>
  <si>
    <t>CMD105573</t>
  </si>
  <si>
    <t>C1139</t>
  </si>
  <si>
    <t>CMD105574</t>
  </si>
  <si>
    <t>CMD105575</t>
  </si>
  <si>
    <t>CMD105576</t>
  </si>
  <si>
    <t>CMD105577</t>
  </si>
  <si>
    <t>CMD105578</t>
  </si>
  <si>
    <t>CMD105579</t>
  </si>
  <si>
    <t>C0670</t>
  </si>
  <si>
    <t>CMD105580</t>
  </si>
  <si>
    <t>CMD105581</t>
  </si>
  <si>
    <t>CMD105582</t>
  </si>
  <si>
    <t>CMD105584</t>
  </si>
  <si>
    <t>CMD105585</t>
  </si>
  <si>
    <t>CMD105586</t>
  </si>
  <si>
    <t>CMD105587</t>
  </si>
  <si>
    <t>CMD105588</t>
  </si>
  <si>
    <t>CMD105589</t>
  </si>
  <si>
    <t>CMD105590</t>
  </si>
  <si>
    <t>C0432</t>
  </si>
  <si>
    <t>CMD105591</t>
  </si>
  <si>
    <t>CMD105592</t>
  </si>
  <si>
    <t>CMD105593</t>
  </si>
  <si>
    <t>CMD105595</t>
  </si>
  <si>
    <t>C1638</t>
  </si>
  <si>
    <t>CMD105596</t>
  </si>
  <si>
    <t>CMD105597</t>
  </si>
  <si>
    <t>CMD105598</t>
  </si>
  <si>
    <t>CMD105599</t>
  </si>
  <si>
    <t>CMD105600</t>
  </si>
  <si>
    <t>CMD105601</t>
  </si>
  <si>
    <t>CMD105602</t>
  </si>
  <si>
    <t>CMD105603</t>
  </si>
  <si>
    <t>CMD105604</t>
  </si>
  <si>
    <t>CMD105605</t>
  </si>
  <si>
    <t>CMD105607</t>
  </si>
  <si>
    <t>CMD105608</t>
  </si>
  <si>
    <t>CMD105610</t>
  </si>
  <si>
    <t>C1898</t>
  </si>
  <si>
    <t>CMD105611</t>
  </si>
  <si>
    <t>CMD105612</t>
  </si>
  <si>
    <t>CMD105613</t>
  </si>
  <si>
    <t>CMD105614</t>
  </si>
  <si>
    <t>C1881</t>
  </si>
  <si>
    <t>CMD105615</t>
  </si>
  <si>
    <t>CMD105616</t>
  </si>
  <si>
    <t>CMD105617</t>
  </si>
  <si>
    <t>CMD105618</t>
  </si>
  <si>
    <t>CMD105619</t>
  </si>
  <si>
    <t>CMD105620</t>
  </si>
  <si>
    <t>CMD105621</t>
  </si>
  <si>
    <t>C0436</t>
  </si>
  <si>
    <t>CMD105622</t>
  </si>
  <si>
    <t>C0890</t>
  </si>
  <si>
    <t>CMD105624</t>
  </si>
  <si>
    <t>CMD105625</t>
  </si>
  <si>
    <t>C0864</t>
  </si>
  <si>
    <t>CMD105627</t>
  </si>
  <si>
    <t>CMD105628</t>
  </si>
  <si>
    <t>CMD105629</t>
  </si>
  <si>
    <t>C1982</t>
  </si>
  <si>
    <t>CMD105630</t>
  </si>
  <si>
    <t>CMD105631</t>
  </si>
  <si>
    <t>CMD105632</t>
  </si>
  <si>
    <t>CMD105633</t>
  </si>
  <si>
    <t>CMD105634</t>
  </si>
  <si>
    <t>CMD105635</t>
  </si>
  <si>
    <t>CMD105636</t>
  </si>
  <si>
    <t>CMD105637</t>
  </si>
  <si>
    <t>CMD105638</t>
  </si>
  <si>
    <t>CMD105639</t>
  </si>
  <si>
    <t>CMD105640</t>
  </si>
  <si>
    <t>CMD105642</t>
  </si>
  <si>
    <t>CMD105643</t>
  </si>
  <si>
    <t>CMD105644</t>
  </si>
  <si>
    <t>CMD105645</t>
  </si>
  <si>
    <t>CMD105646</t>
  </si>
  <si>
    <t>CMD105647</t>
  </si>
  <si>
    <t>CMD105648</t>
  </si>
  <si>
    <t>CMD105649</t>
  </si>
  <si>
    <t>CMD105650</t>
  </si>
  <si>
    <t>CMD105651</t>
  </si>
  <si>
    <t>CMD105652</t>
  </si>
  <si>
    <t>CMD105653</t>
  </si>
  <si>
    <t>CMD105655</t>
  </si>
  <si>
    <t>CMD105656</t>
  </si>
  <si>
    <t>CMD105657</t>
  </si>
  <si>
    <t>CMD105658</t>
  </si>
  <si>
    <t>CMD105660</t>
  </si>
  <si>
    <t>C1067</t>
  </si>
  <si>
    <t>CMD105661</t>
  </si>
  <si>
    <t>CMD105662</t>
  </si>
  <si>
    <t>CMD105663</t>
  </si>
  <si>
    <t>CMD105665</t>
  </si>
  <si>
    <t>CMD105666</t>
  </si>
  <si>
    <t>CMD105667</t>
  </si>
  <si>
    <t>CMD105668</t>
  </si>
  <si>
    <t>CMD105669</t>
  </si>
  <si>
    <t>C1925</t>
  </si>
  <si>
    <t>CMD105670</t>
  </si>
  <si>
    <t>CMD105671</t>
  </si>
  <si>
    <t>CMD105672</t>
  </si>
  <si>
    <t>CMD105673</t>
  </si>
  <si>
    <t>CMD105674</t>
  </si>
  <si>
    <t>CMD105675</t>
  </si>
  <si>
    <t>CMD105676</t>
  </si>
  <si>
    <t>CMD105677</t>
  </si>
  <si>
    <t>CMD105679</t>
  </si>
  <si>
    <t>C1367</t>
  </si>
  <si>
    <t>CMD105680</t>
  </si>
  <si>
    <t>CMD105681</t>
  </si>
  <si>
    <t>CMD105682</t>
  </si>
  <si>
    <t>CMD105683</t>
  </si>
  <si>
    <t>CMD105684</t>
  </si>
  <si>
    <t>CMD105686</t>
  </si>
  <si>
    <t>CMD105687</t>
  </si>
  <si>
    <t>CMD105688</t>
  </si>
  <si>
    <t>CMD105689</t>
  </si>
  <si>
    <t>CMD105690</t>
  </si>
  <si>
    <t>CMD105691</t>
  </si>
  <si>
    <t>CMD105693</t>
  </si>
  <si>
    <t>CMD105694</t>
  </si>
  <si>
    <t>CMD105695</t>
  </si>
  <si>
    <t>CMD105696</t>
  </si>
  <si>
    <t>CMD105697</t>
  </si>
  <si>
    <t>CMD105698</t>
  </si>
  <si>
    <t>CMD105699</t>
  </si>
  <si>
    <t>CMD105700</t>
  </si>
  <si>
    <t>C1517</t>
  </si>
  <si>
    <t>CMD105701</t>
  </si>
  <si>
    <t>CMD105702</t>
  </si>
  <si>
    <t>C1417</t>
  </si>
  <si>
    <t>CMD105703</t>
  </si>
  <si>
    <t>CMD105704</t>
  </si>
  <si>
    <t>CMD105706</t>
  </si>
  <si>
    <t>CMD105707</t>
  </si>
  <si>
    <t>CMD105708</t>
  </si>
  <si>
    <t>CMD105709</t>
  </si>
  <si>
    <t>CMD105710</t>
  </si>
  <si>
    <t>CMD105711</t>
  </si>
  <si>
    <t>CMD105712</t>
  </si>
  <si>
    <t>C1282</t>
  </si>
  <si>
    <t>CMD105714</t>
  </si>
  <si>
    <t>CMD105715</t>
  </si>
  <si>
    <t>CMD105716</t>
  </si>
  <si>
    <t>CMD105718</t>
  </si>
  <si>
    <t>CMD105719</t>
  </si>
  <si>
    <t>CMD105720</t>
  </si>
  <si>
    <t>C0940</t>
  </si>
  <si>
    <t>CMD105721</t>
  </si>
  <si>
    <t>CMD105722</t>
  </si>
  <si>
    <t>CMD105723</t>
  </si>
  <si>
    <t>C1999</t>
  </si>
  <si>
    <t>CMD105724</t>
  </si>
  <si>
    <t>C1760</t>
  </si>
  <si>
    <t>CMD105725</t>
  </si>
  <si>
    <t>CMD105726</t>
  </si>
  <si>
    <t>CMD105727</t>
  </si>
  <si>
    <t>C0507</t>
  </si>
  <si>
    <t>CMD105728</t>
  </si>
  <si>
    <t>CMD105729</t>
  </si>
  <si>
    <t>CMD105730</t>
  </si>
  <si>
    <t>CMD105731</t>
  </si>
  <si>
    <t>CMD105732</t>
  </si>
  <si>
    <t>CMD105733</t>
  </si>
  <si>
    <t>CMD105734</t>
  </si>
  <si>
    <t>CMD105736</t>
  </si>
  <si>
    <t>CMD105737</t>
  </si>
  <si>
    <t>C1063</t>
  </si>
  <si>
    <t>CMD105738</t>
  </si>
  <si>
    <t>CMD105739</t>
  </si>
  <si>
    <t>CMD105740</t>
  </si>
  <si>
    <t>CMD105741</t>
  </si>
  <si>
    <t>C0560</t>
  </si>
  <si>
    <t>CMD105742</t>
  </si>
  <si>
    <t>CMD105744</t>
  </si>
  <si>
    <t>CMD105745</t>
  </si>
  <si>
    <t>CMD105746</t>
  </si>
  <si>
    <t>CMD105747</t>
  </si>
  <si>
    <t>CMD105748</t>
  </si>
  <si>
    <t>CMD105749</t>
  </si>
  <si>
    <t>CMD105750</t>
  </si>
  <si>
    <t>CMD105751</t>
  </si>
  <si>
    <t>CMD105753</t>
  </si>
  <si>
    <t>CMD105754</t>
  </si>
  <si>
    <t>CMD105755</t>
  </si>
  <si>
    <t>CMD105756</t>
  </si>
  <si>
    <t>CMD105757</t>
  </si>
  <si>
    <t>CMD105758</t>
  </si>
  <si>
    <t>C0965</t>
  </si>
  <si>
    <t>CMD105759</t>
  </si>
  <si>
    <t>CMD105760</t>
  </si>
  <si>
    <t>CMD105761</t>
  </si>
  <si>
    <t>CMD105762</t>
  </si>
  <si>
    <t>CMD105763</t>
  </si>
  <si>
    <t>CMD105764</t>
  </si>
  <si>
    <t>CMD105765</t>
  </si>
  <si>
    <t>CMD105766</t>
  </si>
  <si>
    <t>CMD105767</t>
  </si>
  <si>
    <t>CMD105769</t>
  </si>
  <si>
    <t>C1519</t>
  </si>
  <si>
    <t>CMD105770</t>
  </si>
  <si>
    <t>CMD105771</t>
  </si>
  <si>
    <t>CMD105772</t>
  </si>
  <si>
    <t>CMD105773</t>
  </si>
  <si>
    <t>CMD105774</t>
  </si>
  <si>
    <t>CMD105775</t>
  </si>
  <si>
    <t>C1399</t>
  </si>
  <si>
    <t>CMD105776</t>
  </si>
  <si>
    <t>CMD105777</t>
  </si>
  <si>
    <t>CMD105778</t>
  </si>
  <si>
    <t>CMD105779</t>
  </si>
  <si>
    <t>CMD105780</t>
  </si>
  <si>
    <t>CMD105781</t>
  </si>
  <si>
    <t>CMD105782</t>
  </si>
  <si>
    <t>CMD105783</t>
  </si>
  <si>
    <t>CMD105786</t>
  </si>
  <si>
    <t>CMD105787</t>
  </si>
  <si>
    <t>CMD105788</t>
  </si>
  <si>
    <t>CMD105789</t>
  </si>
  <si>
    <t>C0493</t>
  </si>
  <si>
    <t>CMD105790</t>
  </si>
  <si>
    <t>CMD105791</t>
  </si>
  <si>
    <t>CMD105792</t>
  </si>
  <si>
    <t>CMD105793</t>
  </si>
  <si>
    <t>C1490</t>
  </si>
  <si>
    <t>CMD105794</t>
  </si>
  <si>
    <t>CMD105795</t>
  </si>
  <si>
    <t>CMD105796</t>
  </si>
  <si>
    <t>CMD105797</t>
  </si>
  <si>
    <t>CMD105798</t>
  </si>
  <si>
    <t>CMD105799</t>
  </si>
  <si>
    <t>CMD105802</t>
  </si>
  <si>
    <t>CMD105803</t>
  </si>
  <si>
    <t>CMD105804</t>
  </si>
  <si>
    <t>CMD105805</t>
  </si>
  <si>
    <t>CMD105807</t>
  </si>
  <si>
    <t>CMD105808</t>
  </si>
  <si>
    <t>CMD105809</t>
  </si>
  <si>
    <t>CMD105811</t>
  </si>
  <si>
    <t>CMD105812</t>
  </si>
  <si>
    <t>CMD105813</t>
  </si>
  <si>
    <t>C0813</t>
  </si>
  <si>
    <t>CMD105814</t>
  </si>
  <si>
    <t>CMD105815</t>
  </si>
  <si>
    <t>C0760</t>
  </si>
  <si>
    <t>CMD105816</t>
  </si>
  <si>
    <t>C1465</t>
  </si>
  <si>
    <t>CMD105817</t>
  </si>
  <si>
    <t>CMD105818</t>
  </si>
  <si>
    <t>CMD105819</t>
  </si>
  <si>
    <t>CMD105820</t>
  </si>
  <si>
    <t>CMD105821</t>
  </si>
  <si>
    <t>C1570</t>
  </si>
  <si>
    <t>CMD105822</t>
  </si>
  <si>
    <t>CMD105823</t>
  </si>
  <si>
    <t>CMD105824</t>
  </si>
  <si>
    <t>CMD105825</t>
  </si>
  <si>
    <t>CMD105826</t>
  </si>
  <si>
    <t>CMD105827</t>
  </si>
  <si>
    <t>CMD105828</t>
  </si>
  <si>
    <t>CMD105829</t>
  </si>
  <si>
    <t>CMD105830</t>
  </si>
  <si>
    <t>CMD105831</t>
  </si>
  <si>
    <t>CMD105832</t>
  </si>
  <si>
    <t>CMD105834</t>
  </si>
  <si>
    <t>CMD105835</t>
  </si>
  <si>
    <t>CMD105836</t>
  </si>
  <si>
    <t>CMD105837</t>
  </si>
  <si>
    <t>CMD105838</t>
  </si>
  <si>
    <t>CMD105839</t>
  </si>
  <si>
    <t>CMD105840</t>
  </si>
  <si>
    <t>CMD105841</t>
  </si>
  <si>
    <t>CMD105842</t>
  </si>
  <si>
    <t>CMD105843</t>
  </si>
  <si>
    <t>CMD105844</t>
  </si>
  <si>
    <t>C1489</t>
  </si>
  <si>
    <t>CMD105845</t>
  </si>
  <si>
    <t>CMD105846</t>
  </si>
  <si>
    <t>CMD105847</t>
  </si>
  <si>
    <t>CMD105850</t>
  </si>
  <si>
    <t>CMD105851</t>
  </si>
  <si>
    <t>CMD105852</t>
  </si>
  <si>
    <t>CMD105853</t>
  </si>
  <si>
    <t>CMD105854</t>
  </si>
  <si>
    <t>CMD105855</t>
  </si>
  <si>
    <t>CMD105856</t>
  </si>
  <si>
    <t>CMD105857</t>
  </si>
  <si>
    <t>CMD105858</t>
  </si>
  <si>
    <t>CMD105859</t>
  </si>
  <si>
    <t>CMD105860</t>
  </si>
  <si>
    <t>CMD105861</t>
  </si>
  <si>
    <t>CMD105862</t>
  </si>
  <si>
    <t>CMD105863</t>
  </si>
  <si>
    <t>CMD105864</t>
  </si>
  <si>
    <t>CMD105865</t>
  </si>
  <si>
    <t>C1628</t>
  </si>
  <si>
    <t>CMD105866</t>
  </si>
  <si>
    <t>CMD105867</t>
  </si>
  <si>
    <t>CMD105868</t>
  </si>
  <si>
    <t>CMD105869</t>
  </si>
  <si>
    <t>C1410</t>
  </si>
  <si>
    <t>CMD105870</t>
  </si>
  <si>
    <t>CMD105871</t>
  </si>
  <si>
    <t>CMD105872</t>
  </si>
  <si>
    <t>CMD105873</t>
  </si>
  <si>
    <t>CMD105874</t>
  </si>
  <si>
    <t>CMD105875</t>
  </si>
  <si>
    <t>CMD105876</t>
  </si>
  <si>
    <t>CMD105877</t>
  </si>
  <si>
    <t>C1950</t>
  </si>
  <si>
    <t>CMD105880</t>
  </si>
  <si>
    <t>CMD105881</t>
  </si>
  <si>
    <t>CMD105883</t>
  </si>
  <si>
    <t>CMD105884</t>
  </si>
  <si>
    <t>CMD105885</t>
  </si>
  <si>
    <t>CMD105886</t>
  </si>
  <si>
    <t>C0829</t>
  </si>
  <si>
    <t>CMD105887</t>
  </si>
  <si>
    <t>C1456</t>
  </si>
  <si>
    <t>CMD105888</t>
  </si>
  <si>
    <t>CMD105890</t>
  </si>
  <si>
    <t>CMD105891</t>
  </si>
  <si>
    <t>CMD105892</t>
  </si>
  <si>
    <t>CMD105893</t>
  </si>
  <si>
    <t>CMD105894</t>
  </si>
  <si>
    <t>CMD105895</t>
  </si>
  <si>
    <t>C1578</t>
  </si>
  <si>
    <t>CMD105896</t>
  </si>
  <si>
    <t>CMD105897</t>
  </si>
  <si>
    <t>CMD105899</t>
  </si>
  <si>
    <t>CMD105900</t>
  </si>
  <si>
    <t>C1538</t>
  </si>
  <si>
    <t>CMD105901</t>
  </si>
  <si>
    <t>C1437</t>
  </si>
  <si>
    <t>CMD105902</t>
  </si>
  <si>
    <t>C0450</t>
  </si>
  <si>
    <t>CMD105903</t>
  </si>
  <si>
    <t>CMD105904</t>
  </si>
  <si>
    <t>CMD105905</t>
  </si>
  <si>
    <t>CMD105906</t>
  </si>
  <si>
    <t>CMD105907</t>
  </si>
  <si>
    <t>CMD105908</t>
  </si>
  <si>
    <t>CMD105909</t>
  </si>
  <si>
    <t>CMD105910</t>
  </si>
  <si>
    <t>CMD105913</t>
  </si>
  <si>
    <t>CMD105914</t>
  </si>
  <si>
    <t>CMD105915</t>
  </si>
  <si>
    <t>CMD105917</t>
  </si>
  <si>
    <t>CMD105918</t>
  </si>
  <si>
    <t>CMD105921</t>
  </si>
  <si>
    <t>CMD105922</t>
  </si>
  <si>
    <t>C1130</t>
  </si>
  <si>
    <t>CMD105923</t>
  </si>
  <si>
    <t>CMD105925</t>
  </si>
  <si>
    <t>C0935</t>
  </si>
  <si>
    <t>CMD105926</t>
  </si>
  <si>
    <t>CMD105927</t>
  </si>
  <si>
    <t>CMD105928</t>
  </si>
  <si>
    <t>CMD105929</t>
  </si>
  <si>
    <t>CMD105930</t>
  </si>
  <si>
    <t>CMD105931</t>
  </si>
  <si>
    <t>CMD105932</t>
  </si>
  <si>
    <t>CMD105933</t>
  </si>
  <si>
    <t>CMD105934</t>
  </si>
  <si>
    <t>CMD105935</t>
  </si>
  <si>
    <t>CMD105936</t>
  </si>
  <si>
    <t>CMD105937</t>
  </si>
  <si>
    <t>C1217</t>
  </si>
  <si>
    <t>CMD105938</t>
  </si>
  <si>
    <t>CMD105939</t>
  </si>
  <si>
    <t>C0604</t>
  </si>
  <si>
    <t>CMD105940</t>
  </si>
  <si>
    <t>CMD105941</t>
  </si>
  <si>
    <t>CMD105942</t>
  </si>
  <si>
    <t>CMD105943</t>
  </si>
  <si>
    <t>C0926</t>
  </si>
  <si>
    <t>CMD105945</t>
  </si>
  <si>
    <t>CMD105946</t>
  </si>
  <si>
    <t>CMD105947</t>
  </si>
  <si>
    <t>CMD105948</t>
  </si>
  <si>
    <t>CMD105950</t>
  </si>
  <si>
    <t>CMD105952</t>
  </si>
  <si>
    <t>CMD105953</t>
  </si>
  <si>
    <t>CMD105954</t>
  </si>
  <si>
    <t>CMD105955</t>
  </si>
  <si>
    <t>CMD105956</t>
  </si>
  <si>
    <t>CMD105957</t>
  </si>
  <si>
    <t>CMD105958</t>
  </si>
  <si>
    <t>CMD105959</t>
  </si>
  <si>
    <t>CMD105960</t>
  </si>
  <si>
    <t>CMD105961</t>
  </si>
  <si>
    <t>CMD105962</t>
  </si>
  <si>
    <t>CMD105963</t>
  </si>
  <si>
    <t>CMD105964</t>
  </si>
  <si>
    <t>CMD105966</t>
  </si>
  <si>
    <t>C0612</t>
  </si>
  <si>
    <t>CMD105967</t>
  </si>
  <si>
    <t>CMD105968</t>
  </si>
  <si>
    <t>CMD105969</t>
  </si>
  <si>
    <t>CMD105970</t>
  </si>
  <si>
    <t>CMD105971</t>
  </si>
  <si>
    <t>CMD105972</t>
  </si>
  <si>
    <t>CMD105973</t>
  </si>
  <si>
    <t>CMD105974</t>
  </si>
  <si>
    <t>CMD105975</t>
  </si>
  <si>
    <t>CMD105976</t>
  </si>
  <si>
    <t>CMD105977</t>
  </si>
  <si>
    <t>C1621</t>
  </si>
  <si>
    <t>CMD105978</t>
  </si>
  <si>
    <t>CMD105979</t>
  </si>
  <si>
    <t>CMD105981</t>
  </si>
  <si>
    <t>CMD105982</t>
  </si>
  <si>
    <t>CMD105984</t>
  </si>
  <si>
    <t>CMD105985</t>
  </si>
  <si>
    <t>CMD105986</t>
  </si>
  <si>
    <t>CMD105988</t>
  </si>
  <si>
    <t>CMD105989</t>
  </si>
  <si>
    <t>CMD105991</t>
  </si>
  <si>
    <t>CMD105992</t>
  </si>
  <si>
    <t>CMD105993</t>
  </si>
  <si>
    <t>CMD105994</t>
  </si>
  <si>
    <t>CMD105995</t>
  </si>
  <si>
    <t>C0882</t>
  </si>
  <si>
    <t>CMD105997</t>
  </si>
  <si>
    <t>CMD105998</t>
  </si>
  <si>
    <t>CMD105999</t>
  </si>
  <si>
    <t>CMD106000</t>
  </si>
  <si>
    <t>CMD106001</t>
  </si>
  <si>
    <t>CMD106002</t>
  </si>
  <si>
    <t>C1920</t>
  </si>
  <si>
    <t>CMD106003</t>
  </si>
  <si>
    <t>CMD106004</t>
  </si>
  <si>
    <t>C1453</t>
  </si>
  <si>
    <t>CMD106005</t>
  </si>
  <si>
    <t>CMD106006</t>
  </si>
  <si>
    <t>CMD106008</t>
  </si>
  <si>
    <t>CMD106009</t>
  </si>
  <si>
    <t>CMD106010</t>
  </si>
  <si>
    <t>CMD106012</t>
  </si>
  <si>
    <t>CMD106013</t>
  </si>
  <si>
    <t>CMD106014</t>
  </si>
  <si>
    <t>CMD106015</t>
  </si>
  <si>
    <t>CMD106016</t>
  </si>
  <si>
    <t>CMD106017</t>
  </si>
  <si>
    <t>CMD106018</t>
  </si>
  <si>
    <t>CMD106019</t>
  </si>
  <si>
    <t>CMD106020</t>
  </si>
  <si>
    <t>CMD106021</t>
  </si>
  <si>
    <t>CMD106022</t>
  </si>
  <si>
    <t>C1559</t>
  </si>
  <si>
    <t>CMD106023</t>
  </si>
  <si>
    <t>CMD106024</t>
  </si>
  <si>
    <t>CMD106025</t>
  </si>
  <si>
    <t>CMD106026</t>
  </si>
  <si>
    <t>CMD106027</t>
  </si>
  <si>
    <t>CMD106028</t>
  </si>
  <si>
    <t>C1495</t>
  </si>
  <si>
    <t>CMD106029</t>
  </si>
  <si>
    <t>CMD106030</t>
  </si>
  <si>
    <t>CMD106031</t>
  </si>
  <si>
    <t>CMD106032</t>
  </si>
  <si>
    <t>C1751</t>
  </si>
  <si>
    <t>CMD106033</t>
  </si>
  <si>
    <t>CMD106035</t>
  </si>
  <si>
    <t>CMD106036</t>
  </si>
  <si>
    <t>CMD106037</t>
  </si>
  <si>
    <t>CMD106038</t>
  </si>
  <si>
    <t>C1768</t>
  </si>
  <si>
    <t>CMD106039</t>
  </si>
  <si>
    <t>CMD106041</t>
  </si>
  <si>
    <t>C0529</t>
  </si>
  <si>
    <t>CMD106043</t>
  </si>
  <si>
    <t>CMD106044</t>
  </si>
  <si>
    <t>CMD106045</t>
  </si>
  <si>
    <t>CMD106046</t>
  </si>
  <si>
    <t>CMD106048</t>
  </si>
  <si>
    <t>CMD106049</t>
  </si>
  <si>
    <t>CMD106050</t>
  </si>
  <si>
    <t>CMD106052</t>
  </si>
  <si>
    <t>CMD106053</t>
  </si>
  <si>
    <t>CMD106055</t>
  </si>
  <si>
    <t>CMD106056</t>
  </si>
  <si>
    <t>CMD106057</t>
  </si>
  <si>
    <t>CMD106058</t>
  </si>
  <si>
    <t>CMD106059</t>
  </si>
  <si>
    <t>CMD106060</t>
  </si>
  <si>
    <t>CMD106061</t>
  </si>
  <si>
    <t>CMD106062</t>
  </si>
  <si>
    <t>CMD106063</t>
  </si>
  <si>
    <t>CMD106064</t>
  </si>
  <si>
    <t>CMD106065</t>
  </si>
  <si>
    <t>CMD106066</t>
  </si>
  <si>
    <t>CMD106067</t>
  </si>
  <si>
    <t>CMD106068</t>
  </si>
  <si>
    <t>CMD106070</t>
  </si>
  <si>
    <t>CMD106071</t>
  </si>
  <si>
    <t>CMD106072</t>
  </si>
  <si>
    <t>C1049</t>
  </si>
  <si>
    <t>CMD106073</t>
  </si>
  <si>
    <t>CMD106075</t>
  </si>
  <si>
    <t>CMD106076</t>
  </si>
  <si>
    <t>CMD106077</t>
  </si>
  <si>
    <t>CMD106078</t>
  </si>
  <si>
    <t>C0666</t>
  </si>
  <si>
    <t>CMD106079</t>
  </si>
  <si>
    <t>CMD106080</t>
  </si>
  <si>
    <t>CMD106081</t>
  </si>
  <si>
    <t>C0892</t>
  </si>
  <si>
    <t>CMD106082</t>
  </si>
  <si>
    <t>CMD106084</t>
  </si>
  <si>
    <t>CMD106085</t>
  </si>
  <si>
    <t>CMD106086</t>
  </si>
  <si>
    <t>CMD106087</t>
  </si>
  <si>
    <t>CMD106088</t>
  </si>
  <si>
    <t>CMD106089</t>
  </si>
  <si>
    <t>CMD106090</t>
  </si>
  <si>
    <t>CMD106091</t>
  </si>
  <si>
    <t>CMD106093</t>
  </si>
  <si>
    <t>CMD106094</t>
  </si>
  <si>
    <t>CMD106095</t>
  </si>
  <si>
    <t>CMD106096</t>
  </si>
  <si>
    <t>CMD106097</t>
  </si>
  <si>
    <t>CMD106098</t>
  </si>
  <si>
    <t>CMD106099</t>
  </si>
  <si>
    <t>CMD106100</t>
  </si>
  <si>
    <t>CMD106101</t>
  </si>
  <si>
    <t>CMD106102</t>
  </si>
  <si>
    <t>CMD106104</t>
  </si>
  <si>
    <t>CMD106105</t>
  </si>
  <si>
    <t>CMD106106</t>
  </si>
  <si>
    <t>CMD106107</t>
  </si>
  <si>
    <t>CMD106108</t>
  </si>
  <si>
    <t>C1913</t>
  </si>
  <si>
    <t>CMD106109</t>
  </si>
  <si>
    <t>CMD106110</t>
  </si>
  <si>
    <t>CMD106111</t>
  </si>
  <si>
    <t>C0556</t>
  </si>
  <si>
    <t>CMD106112</t>
  </si>
  <si>
    <t>CMD106113</t>
  </si>
  <si>
    <t>CMD106114</t>
  </si>
  <si>
    <t>CMD106115</t>
  </si>
  <si>
    <t>CMD106117</t>
  </si>
  <si>
    <t>CMD106118</t>
  </si>
  <si>
    <t>CMD106119</t>
  </si>
  <si>
    <t>CMD106120</t>
  </si>
  <si>
    <t>CMD106122</t>
  </si>
  <si>
    <t>CMD106123</t>
  </si>
  <si>
    <t>CMD106124</t>
  </si>
  <si>
    <t>CMD106125</t>
  </si>
  <si>
    <t>C1962</t>
  </si>
  <si>
    <t>CMD106126</t>
  </si>
  <si>
    <t>C1900</t>
  </si>
  <si>
    <t>CMD106127</t>
  </si>
  <si>
    <t>CMD106128</t>
  </si>
  <si>
    <t>CMD106129</t>
  </si>
  <si>
    <t>CMD106130</t>
  </si>
  <si>
    <t>CMD106131</t>
  </si>
  <si>
    <t>CMD106132</t>
  </si>
  <si>
    <t>CMD106133</t>
  </si>
  <si>
    <t>CMD106134</t>
  </si>
  <si>
    <t>CMD106135</t>
  </si>
  <si>
    <t>CMD106136</t>
  </si>
  <si>
    <t>CMD106137</t>
  </si>
  <si>
    <t>CMD106138</t>
  </si>
  <si>
    <t>CMD106139</t>
  </si>
  <si>
    <t>CMD106140</t>
  </si>
  <si>
    <t>CMD106141</t>
  </si>
  <si>
    <t>CMD106142</t>
  </si>
  <si>
    <t>CMD106143</t>
  </si>
  <si>
    <t>CMD106144</t>
  </si>
  <si>
    <t>CMD106145</t>
  </si>
  <si>
    <t>CMD106146</t>
  </si>
  <si>
    <t>CMD106147</t>
  </si>
  <si>
    <t>CMD106148</t>
  </si>
  <si>
    <t>CMD106149</t>
  </si>
  <si>
    <t>CMD106150</t>
  </si>
  <si>
    <t>CMD106151</t>
  </si>
  <si>
    <t>CMD106154</t>
  </si>
  <si>
    <t>C0549</t>
  </si>
  <si>
    <t>CMD106155</t>
  </si>
  <si>
    <t>CMD106156</t>
  </si>
  <si>
    <t>CMD106158</t>
  </si>
  <si>
    <t>CMD106159</t>
  </si>
  <si>
    <t>CMD106160</t>
  </si>
  <si>
    <t>CMD106161</t>
  </si>
  <si>
    <t>CMD106163</t>
  </si>
  <si>
    <t>CMD106164</t>
  </si>
  <si>
    <t>CMD106165</t>
  </si>
  <si>
    <t>CMD106166</t>
  </si>
  <si>
    <t>CMD106167</t>
  </si>
  <si>
    <t>CMD106168</t>
  </si>
  <si>
    <t>CMD106169</t>
  </si>
  <si>
    <t>CMD106170</t>
  </si>
  <si>
    <t>CMD106171</t>
  </si>
  <si>
    <t>CMD106172</t>
  </si>
  <si>
    <t>CMD106173</t>
  </si>
  <si>
    <t>CMD106174</t>
  </si>
  <si>
    <t>CMD106176</t>
  </si>
  <si>
    <t>CMD106177</t>
  </si>
  <si>
    <t>CMD106178</t>
  </si>
  <si>
    <t>CMD106179</t>
  </si>
  <si>
    <t>CMD106180</t>
  </si>
  <si>
    <t>CMD106181</t>
  </si>
  <si>
    <t>CMD106182</t>
  </si>
  <si>
    <t>C0441</t>
  </si>
  <si>
    <t>CMD106183</t>
  </si>
  <si>
    <t>CMD106184</t>
  </si>
  <si>
    <t>CMD106186</t>
  </si>
  <si>
    <t>CMD106187</t>
  </si>
  <si>
    <t>CMD106188</t>
  </si>
  <si>
    <t>CMD106189</t>
  </si>
  <si>
    <t>CMD106191</t>
  </si>
  <si>
    <t>CMD106192</t>
  </si>
  <si>
    <t>CMD106193</t>
  </si>
  <si>
    <t>CMD106194</t>
  </si>
  <si>
    <t>CMD106195</t>
  </si>
  <si>
    <t>CMD106197</t>
  </si>
  <si>
    <t>CMD106198</t>
  </si>
  <si>
    <t>CMD106199</t>
  </si>
  <si>
    <t>CMD106201</t>
  </si>
  <si>
    <t>C1835</t>
  </si>
  <si>
    <t>CMD106202</t>
  </si>
  <si>
    <t>CMD106203</t>
  </si>
  <si>
    <t>CMD106204</t>
  </si>
  <si>
    <t>CMD106205</t>
  </si>
  <si>
    <t>CMD106206</t>
  </si>
  <si>
    <t>CMD106207</t>
  </si>
  <si>
    <t>CMD106208</t>
  </si>
  <si>
    <t>CMD106209</t>
  </si>
  <si>
    <t>CMD106210</t>
  </si>
  <si>
    <t>CMD106211</t>
  </si>
  <si>
    <t>C0539</t>
  </si>
  <si>
    <t>CMD106212</t>
  </si>
  <si>
    <t>CMD106213</t>
  </si>
  <si>
    <t>CMD106214</t>
  </si>
  <si>
    <t>CMD106215</t>
  </si>
  <si>
    <t>C1525</t>
  </si>
  <si>
    <t>CMD106216</t>
  </si>
  <si>
    <t>CMD106217</t>
  </si>
  <si>
    <t>CMD106219</t>
  </si>
  <si>
    <t>CMD106220</t>
  </si>
  <si>
    <t>C1242</t>
  </si>
  <si>
    <t>CMD106221</t>
  </si>
  <si>
    <t>CMD106222</t>
  </si>
  <si>
    <t>CMD106223</t>
  </si>
  <si>
    <t>CMD106224</t>
  </si>
  <si>
    <t>CMD106225</t>
  </si>
  <si>
    <t>CMD106226</t>
  </si>
  <si>
    <t>C0656</t>
  </si>
  <si>
    <t>CMD106227</t>
  </si>
  <si>
    <t>CMD106229</t>
  </si>
  <si>
    <t>CMD106230</t>
  </si>
  <si>
    <t>CMD106231</t>
  </si>
  <si>
    <t>CMD106232</t>
  </si>
  <si>
    <t>CMD106233</t>
  </si>
  <si>
    <t>CMD106234</t>
  </si>
  <si>
    <t>CMD106235</t>
  </si>
  <si>
    <t>CMD106236</t>
  </si>
  <si>
    <t>CMD106237</t>
  </si>
  <si>
    <t>CMD106238</t>
  </si>
  <si>
    <t>C1404</t>
  </si>
  <si>
    <t>CMD106239</t>
  </si>
  <si>
    <t>CMD106240</t>
  </si>
  <si>
    <t>C1493</t>
  </si>
  <si>
    <t>CMD106241</t>
  </si>
  <si>
    <t>CMD106242</t>
  </si>
  <si>
    <t>CMD106243</t>
  </si>
  <si>
    <t>CMD106244</t>
  </si>
  <si>
    <t>CMD106245</t>
  </si>
  <si>
    <t>CMD106246</t>
  </si>
  <si>
    <t>CMD106248</t>
  </si>
  <si>
    <t>CMD106249</t>
  </si>
  <si>
    <t>CMD106250</t>
  </si>
  <si>
    <t>CMD106251</t>
  </si>
  <si>
    <t>CMD106252</t>
  </si>
  <si>
    <t>CMD106253</t>
  </si>
  <si>
    <t>CMD106254</t>
  </si>
  <si>
    <t>CMD106255</t>
  </si>
  <si>
    <t>CMD106256</t>
  </si>
  <si>
    <t>CMD106257</t>
  </si>
  <si>
    <t>CMD106258</t>
  </si>
  <si>
    <t>CMD106260</t>
  </si>
  <si>
    <t>CMD106261</t>
  </si>
  <si>
    <t>C0647</t>
  </si>
  <si>
    <t>CMD106262</t>
  </si>
  <si>
    <t>CMD106263</t>
  </si>
  <si>
    <t>CMD106264</t>
  </si>
  <si>
    <t>CMD106265</t>
  </si>
  <si>
    <t>CMD106266</t>
  </si>
  <si>
    <t>CMD106267</t>
  </si>
  <si>
    <t>CMD106268</t>
  </si>
  <si>
    <t>C0525</t>
  </si>
  <si>
    <t>CMD106269</t>
  </si>
  <si>
    <t>CMD106270</t>
  </si>
  <si>
    <t>CMD106271</t>
  </si>
  <si>
    <t>C0558</t>
  </si>
  <si>
    <t>CMD106272</t>
  </si>
  <si>
    <t>CMD106273</t>
  </si>
  <si>
    <t>CMD106274</t>
  </si>
  <si>
    <t>CMD106275</t>
  </si>
  <si>
    <t>CMD106276</t>
  </si>
  <si>
    <t>C0657</t>
  </si>
  <si>
    <t>CMD106277</t>
  </si>
  <si>
    <t>CMD106278</t>
  </si>
  <si>
    <t>CMD106279</t>
  </si>
  <si>
    <t>C1799</t>
  </si>
  <si>
    <t>CMD106280</t>
  </si>
  <si>
    <t>CMD106281</t>
  </si>
  <si>
    <t>CMD106282</t>
  </si>
  <si>
    <t>CMD106283</t>
  </si>
  <si>
    <t>CMD106284</t>
  </si>
  <si>
    <t>CMD106285</t>
  </si>
  <si>
    <t>CMD106286</t>
  </si>
  <si>
    <t>C1476</t>
  </si>
  <si>
    <t>CMD106287</t>
  </si>
  <si>
    <t>C1076</t>
  </si>
  <si>
    <t>CMD106288</t>
  </si>
  <si>
    <t>CMD106289</t>
  </si>
  <si>
    <t>CMD106290</t>
  </si>
  <si>
    <t>CMD106292</t>
  </si>
  <si>
    <t>CMD106293</t>
  </si>
  <si>
    <t>CMD106295</t>
  </si>
  <si>
    <t>CMD106297</t>
  </si>
  <si>
    <t>CMD106298</t>
  </si>
  <si>
    <t>CMD106299</t>
  </si>
  <si>
    <t>CMD106300</t>
  </si>
  <si>
    <t>CMD106301</t>
  </si>
  <si>
    <t>CMD106302</t>
  </si>
  <si>
    <t>CMD106303</t>
  </si>
  <si>
    <t>CMD106304</t>
  </si>
  <si>
    <t>CMD106305</t>
  </si>
  <si>
    <t>CMD106306</t>
  </si>
  <si>
    <t>C1113</t>
  </si>
  <si>
    <t>CMD106307</t>
  </si>
  <si>
    <t>C1228</t>
  </si>
  <si>
    <t>CMD106309</t>
  </si>
  <si>
    <t>CMD106310</t>
  </si>
  <si>
    <t>CMD106311</t>
  </si>
  <si>
    <t>CMD106313</t>
  </si>
  <si>
    <t>CMD106314</t>
  </si>
  <si>
    <t>CMD106315</t>
  </si>
  <si>
    <t>CMD106317</t>
  </si>
  <si>
    <t>CMD106318</t>
  </si>
  <si>
    <t>CMD106319</t>
  </si>
  <si>
    <t>CMD106320</t>
  </si>
  <si>
    <t>CMD106321</t>
  </si>
  <si>
    <t>CMD106322</t>
  </si>
  <si>
    <t>CMD106323</t>
  </si>
  <si>
    <t>CMD106324</t>
  </si>
  <si>
    <t>CMD106325</t>
  </si>
  <si>
    <t>CMD106327</t>
  </si>
  <si>
    <t>CMD106328</t>
  </si>
  <si>
    <t>C1952</t>
  </si>
  <si>
    <t>CMD106329</t>
  </si>
  <si>
    <t>CMD106330</t>
  </si>
  <si>
    <t>CMD106331</t>
  </si>
  <si>
    <t>CMD106332</t>
  </si>
  <si>
    <t>CMD106333</t>
  </si>
  <si>
    <t>CMD106334</t>
  </si>
  <si>
    <t>CMD106335</t>
  </si>
  <si>
    <t>C0652</t>
  </si>
  <si>
    <t>CMD106337</t>
  </si>
  <si>
    <t>CMD106338</t>
  </si>
  <si>
    <t>CMD106339</t>
  </si>
  <si>
    <t>CMD106340</t>
  </si>
  <si>
    <t>CMD106341</t>
  </si>
  <si>
    <t>CMD106342</t>
  </si>
  <si>
    <t>CMD106343</t>
  </si>
  <si>
    <t>CMD106344</t>
  </si>
  <si>
    <t>CMD106345</t>
  </si>
  <si>
    <t>CMD106346</t>
  </si>
  <si>
    <t>CMD106347</t>
  </si>
  <si>
    <t>CMD106348</t>
  </si>
  <si>
    <t>CMD106349</t>
  </si>
  <si>
    <t>CMD106350</t>
  </si>
  <si>
    <t>CMD106351</t>
  </si>
  <si>
    <t>CMD106352</t>
  </si>
  <si>
    <t>CMD106353</t>
  </si>
  <si>
    <t>CMD106354</t>
  </si>
  <si>
    <t>C0903</t>
  </si>
  <si>
    <t>CMD106357</t>
  </si>
  <si>
    <t>CMD106358</t>
  </si>
  <si>
    <t>CMD106359</t>
  </si>
  <si>
    <t>CMD106360</t>
  </si>
  <si>
    <t>CMD106361</t>
  </si>
  <si>
    <t>CMD106362</t>
  </si>
  <si>
    <t>CMD106363</t>
  </si>
  <si>
    <t>CMD106364</t>
  </si>
  <si>
    <t>CMD106365</t>
  </si>
  <si>
    <t>CMD106366</t>
  </si>
  <si>
    <t>CMD106368</t>
  </si>
  <si>
    <t>CMD106369</t>
  </si>
  <si>
    <t>CMD106370</t>
  </si>
  <si>
    <t>CMD106372</t>
  </si>
  <si>
    <t>CMD106373</t>
  </si>
  <si>
    <t>CMD106374</t>
  </si>
  <si>
    <t>C1685</t>
  </si>
  <si>
    <t>CMD106375</t>
  </si>
  <si>
    <t>C1771</t>
  </si>
  <si>
    <t>CMD106377</t>
  </si>
  <si>
    <t>CMD106378</t>
  </si>
  <si>
    <t>CMD106379</t>
  </si>
  <si>
    <t>CMD106381</t>
  </si>
  <si>
    <t>C1595</t>
  </si>
  <si>
    <t>CMD106382</t>
  </si>
  <si>
    <t>CMD106383</t>
  </si>
  <si>
    <t>C1857</t>
  </si>
  <si>
    <t>CMD106384</t>
  </si>
  <si>
    <t>CMD106385</t>
  </si>
  <si>
    <t>CMD106386</t>
  </si>
  <si>
    <t>CMD106387</t>
  </si>
  <si>
    <t>CMD106389</t>
  </si>
  <si>
    <t>CMD106390</t>
  </si>
  <si>
    <t>CMD106391</t>
  </si>
  <si>
    <t>CMD106392</t>
  </si>
  <si>
    <t>CMD106395</t>
  </si>
  <si>
    <t>C1266</t>
  </si>
  <si>
    <t>CMD106397</t>
  </si>
  <si>
    <t>CMD106399</t>
  </si>
  <si>
    <t>CMD106400</t>
  </si>
  <si>
    <t>CMD106401</t>
  </si>
  <si>
    <t>CMD106403</t>
  </si>
  <si>
    <t>CMD106404</t>
  </si>
  <si>
    <t>CMD106405</t>
  </si>
  <si>
    <t>CMD106406</t>
  </si>
  <si>
    <t>CMD106407</t>
  </si>
  <si>
    <t>CMD106408</t>
  </si>
  <si>
    <t>CMD106410</t>
  </si>
  <si>
    <t>CMD106411</t>
  </si>
  <si>
    <t>CMD106412</t>
  </si>
  <si>
    <t>CMD106413</t>
  </si>
  <si>
    <t>CMD106414</t>
  </si>
  <si>
    <t>CMD106415</t>
  </si>
  <si>
    <t>CMD106416</t>
  </si>
  <si>
    <t>CMD106417</t>
  </si>
  <si>
    <t>CMD106418</t>
  </si>
  <si>
    <t>CMD106419</t>
  </si>
  <si>
    <t>CMD106420</t>
  </si>
  <si>
    <t>CMD106421</t>
  </si>
  <si>
    <t>CMD106422</t>
  </si>
  <si>
    <t>CMD106423</t>
  </si>
  <si>
    <t>C0500</t>
  </si>
  <si>
    <t>CMD106425</t>
  </si>
  <si>
    <t>CMD106426</t>
  </si>
  <si>
    <t>CMD106427</t>
  </si>
  <si>
    <t>CMD106428</t>
  </si>
  <si>
    <t>CMD106429</t>
  </si>
  <si>
    <t>CMD106430</t>
  </si>
  <si>
    <t>CMD106431</t>
  </si>
  <si>
    <t>CMD106432</t>
  </si>
  <si>
    <t>CMD106433</t>
  </si>
  <si>
    <t>CMD106434</t>
  </si>
  <si>
    <t>C1466</t>
  </si>
  <si>
    <t>CMD106435</t>
  </si>
  <si>
    <t>CMD106436</t>
  </si>
  <si>
    <t>CMD106437</t>
  </si>
  <si>
    <t>CMD106438</t>
  </si>
  <si>
    <t>CMD106439</t>
  </si>
  <si>
    <t>CMD106440</t>
  </si>
  <si>
    <t>CMD106441</t>
  </si>
  <si>
    <t>CMD106442</t>
  </si>
  <si>
    <t>CMD106443</t>
  </si>
  <si>
    <t>CMD106444</t>
  </si>
  <si>
    <t>CMD106445</t>
  </si>
  <si>
    <t>CMD106446</t>
  </si>
  <si>
    <t>CMD106447</t>
  </si>
  <si>
    <t>C1258</t>
  </si>
  <si>
    <t>CMD106448</t>
  </si>
  <si>
    <t>CMD106449</t>
  </si>
  <si>
    <t>CMD106451</t>
  </si>
  <si>
    <t>CMD106452</t>
  </si>
  <si>
    <t>CMD106453</t>
  </si>
  <si>
    <t>CMD106454</t>
  </si>
  <si>
    <t>CMD106455</t>
  </si>
  <si>
    <t>CMD106456</t>
  </si>
  <si>
    <t>CMD106457</t>
  </si>
  <si>
    <t>CMD106458</t>
  </si>
  <si>
    <t>CMD106459</t>
  </si>
  <si>
    <t>CMD106460</t>
  </si>
  <si>
    <t>CMD106462</t>
  </si>
  <si>
    <t>CMD106463</t>
  </si>
  <si>
    <t>CMD106464</t>
  </si>
  <si>
    <t>CMD106465</t>
  </si>
  <si>
    <t>CMD106466</t>
  </si>
  <si>
    <t>CMD106467</t>
  </si>
  <si>
    <t>CMD106469</t>
  </si>
  <si>
    <t>CMD106470</t>
  </si>
  <si>
    <t>C1065</t>
  </si>
  <si>
    <t>CMD106471</t>
  </si>
  <si>
    <t>CMD106473</t>
  </si>
  <si>
    <t>C1283</t>
  </si>
  <si>
    <t>CMD106474</t>
  </si>
  <si>
    <t>C1989</t>
  </si>
  <si>
    <t>CMD106475</t>
  </si>
  <si>
    <t>CMD106476</t>
  </si>
  <si>
    <t>CMD106479</t>
  </si>
  <si>
    <t>C1253</t>
  </si>
  <si>
    <t>CMD106480</t>
  </si>
  <si>
    <t>C1059</t>
  </si>
  <si>
    <t>CMD106481</t>
  </si>
  <si>
    <t>CMD106482</t>
  </si>
  <si>
    <t>CMD106483</t>
  </si>
  <si>
    <t>CMD106484</t>
  </si>
  <si>
    <t>CMD106485</t>
  </si>
  <si>
    <t>CMD106486</t>
  </si>
  <si>
    <t>CMD106488</t>
  </si>
  <si>
    <t>CMD106489</t>
  </si>
  <si>
    <t>CMD106490</t>
  </si>
  <si>
    <t>CMD106491</t>
  </si>
  <si>
    <t>CMD106492</t>
  </si>
  <si>
    <t>CMD106493</t>
  </si>
  <si>
    <t>CMD106494</t>
  </si>
  <si>
    <t>CMD106495</t>
  </si>
  <si>
    <t>C1861</t>
  </si>
  <si>
    <t>CMD106497</t>
  </si>
  <si>
    <t>CMD106498</t>
  </si>
  <si>
    <t>CMD106499</t>
  </si>
  <si>
    <t>CMD106500</t>
  </si>
  <si>
    <t>CMD106503</t>
  </si>
  <si>
    <t>CMD106504</t>
  </si>
  <si>
    <t>CMD106505</t>
  </si>
  <si>
    <t>CMD106506</t>
  </si>
  <si>
    <t>C1919</t>
  </si>
  <si>
    <t>CMD106507</t>
  </si>
  <si>
    <t>C1032</t>
  </si>
  <si>
    <t>CMD106508</t>
  </si>
  <si>
    <t>CMD106509</t>
  </si>
  <si>
    <t>CMD106510</t>
  </si>
  <si>
    <t>CMD106512</t>
  </si>
  <si>
    <t>CMD106513</t>
  </si>
  <si>
    <t>CMD106515</t>
  </si>
  <si>
    <t>C1584</t>
  </si>
  <si>
    <t>CMD106516</t>
  </si>
  <si>
    <t>CMD106517</t>
  </si>
  <si>
    <t>CMD106518</t>
  </si>
  <si>
    <t>CMD106519</t>
  </si>
  <si>
    <t>CMD106521</t>
  </si>
  <si>
    <t>CMD106522</t>
  </si>
  <si>
    <t>C0550</t>
  </si>
  <si>
    <t>CMD106523</t>
  </si>
  <si>
    <t>CMD106524</t>
  </si>
  <si>
    <t>CMD106525</t>
  </si>
  <si>
    <t>CMD106526</t>
  </si>
  <si>
    <t>CMD106527</t>
  </si>
  <si>
    <t>CMD106528</t>
  </si>
  <si>
    <t>CMD106529</t>
  </si>
  <si>
    <t>CMD106530</t>
  </si>
  <si>
    <t>CMD106531</t>
  </si>
  <si>
    <t>CMD106532</t>
  </si>
  <si>
    <t>CMD106533</t>
  </si>
  <si>
    <t>CMD106534</t>
  </si>
  <si>
    <t>CMD106535</t>
  </si>
  <si>
    <t>CMD106536</t>
  </si>
  <si>
    <t>CMD106537</t>
  </si>
  <si>
    <t>CMD106538</t>
  </si>
  <si>
    <t>CMD106539</t>
  </si>
  <si>
    <t>CMD106540</t>
  </si>
  <si>
    <t>CMD106541</t>
  </si>
  <si>
    <t>CMD106542</t>
  </si>
  <si>
    <t>CMD106543</t>
  </si>
  <si>
    <t>CMD106544</t>
  </si>
  <si>
    <t>C0635</t>
  </si>
  <si>
    <t>CMD106545</t>
  </si>
  <si>
    <t>CMD106546</t>
  </si>
  <si>
    <t>CMD106547</t>
  </si>
  <si>
    <t>CMD106548</t>
  </si>
  <si>
    <t>CMD106549</t>
  </si>
  <si>
    <t>CMD106550</t>
  </si>
  <si>
    <t>CMD106551</t>
  </si>
  <si>
    <t>CMD106552</t>
  </si>
  <si>
    <t>CMD106553</t>
  </si>
  <si>
    <t>CMD106554</t>
  </si>
  <si>
    <t>CMD106556</t>
  </si>
  <si>
    <t>CMD106558</t>
  </si>
  <si>
    <t>CMD106560</t>
  </si>
  <si>
    <t>CMD106561</t>
  </si>
  <si>
    <t>CMD106562</t>
  </si>
  <si>
    <t>C1917</t>
  </si>
  <si>
    <t>CMD106563</t>
  </si>
  <si>
    <t>CMD106564</t>
  </si>
  <si>
    <t>CMD106565</t>
  </si>
  <si>
    <t>CMD106566</t>
  </si>
  <si>
    <t>C1111</t>
  </si>
  <si>
    <t>CMD106567</t>
  </si>
  <si>
    <t>CMD106571</t>
  </si>
  <si>
    <t>CMD106572</t>
  </si>
  <si>
    <t>CMD106573</t>
  </si>
  <si>
    <t>CMD106574</t>
  </si>
  <si>
    <t>CMD106575</t>
  </si>
  <si>
    <t>CMD106577</t>
  </si>
  <si>
    <t>CMD106579</t>
  </si>
  <si>
    <t>CMD106580</t>
  </si>
  <si>
    <t>CMD106581</t>
  </si>
  <si>
    <t>CMD106582</t>
  </si>
  <si>
    <t>CMD106583</t>
  </si>
  <si>
    <t>CMD106584</t>
  </si>
  <si>
    <t>CMD106585</t>
  </si>
  <si>
    <t>CMD106586</t>
  </si>
  <si>
    <t>CMD106587</t>
  </si>
  <si>
    <t>CMD106588</t>
  </si>
  <si>
    <t>CMD106589</t>
  </si>
  <si>
    <t>CMD106590</t>
  </si>
  <si>
    <t>CMD106591</t>
  </si>
  <si>
    <t>CMD106592</t>
  </si>
  <si>
    <t>CMD106593</t>
  </si>
  <si>
    <t>CMD106594</t>
  </si>
  <si>
    <t>CMD106595</t>
  </si>
  <si>
    <t>CMD106596</t>
  </si>
  <si>
    <t>CMD106597</t>
  </si>
  <si>
    <t>CMD106598</t>
  </si>
  <si>
    <t>CMD106599</t>
  </si>
  <si>
    <t>CMD106600</t>
  </si>
  <si>
    <t>CMD106601</t>
  </si>
  <si>
    <t>CMD106602</t>
  </si>
  <si>
    <t>C1157</t>
  </si>
  <si>
    <t>CMD106603</t>
  </si>
  <si>
    <t>CMD106604</t>
  </si>
  <si>
    <t>CMD106605</t>
  </si>
  <si>
    <t>CMD106606</t>
  </si>
  <si>
    <t>CMD106607</t>
  </si>
  <si>
    <t>CMD106608</t>
  </si>
  <si>
    <t>CMD106609</t>
  </si>
  <si>
    <t>CMD106610</t>
  </si>
  <si>
    <t>C1533</t>
  </si>
  <si>
    <t>CMD106611</t>
  </si>
  <si>
    <t>CMD106612</t>
  </si>
  <si>
    <t>CMD106613</t>
  </si>
  <si>
    <t>CMD106614</t>
  </si>
  <si>
    <t>C1884</t>
  </si>
  <si>
    <t>CMD106615</t>
  </si>
  <si>
    <t>CMD106616</t>
  </si>
  <si>
    <t>CMD106617</t>
  </si>
  <si>
    <t>CMD106618</t>
  </si>
  <si>
    <t>CMD106620</t>
  </si>
  <si>
    <t>CMD106621</t>
  </si>
  <si>
    <t>C1306</t>
  </si>
  <si>
    <t>CMD106623</t>
  </si>
  <si>
    <t>C1579</t>
  </si>
  <si>
    <t>CMD106624</t>
  </si>
  <si>
    <t>CMD106625</t>
  </si>
  <si>
    <t>CMD106626</t>
  </si>
  <si>
    <t>CMD106627</t>
  </si>
  <si>
    <t>CMD106628</t>
  </si>
  <si>
    <t>CMD106629</t>
  </si>
  <si>
    <t>CMD106630</t>
  </si>
  <si>
    <t>CMD106631</t>
  </si>
  <si>
    <t>CMD106632</t>
  </si>
  <si>
    <t>CMD106633</t>
  </si>
  <si>
    <t>CMD106635</t>
  </si>
  <si>
    <t>CMD106636</t>
  </si>
  <si>
    <t>C0637</t>
  </si>
  <si>
    <t>CMD106637</t>
  </si>
  <si>
    <t>CMD106638</t>
  </si>
  <si>
    <t>CMD106639</t>
  </si>
  <si>
    <t>CMD106640</t>
  </si>
  <si>
    <t>CMD106643</t>
  </si>
  <si>
    <t>C1408</t>
  </si>
  <si>
    <t>CMD106644</t>
  </si>
  <si>
    <t>CMD106645</t>
  </si>
  <si>
    <t>CMD106646</t>
  </si>
  <si>
    <t>CMD106647</t>
  </si>
  <si>
    <t>CMD106648</t>
  </si>
  <si>
    <t>CMD106649</t>
  </si>
  <si>
    <t>C1470</t>
  </si>
  <si>
    <t>CMD106650</t>
  </si>
  <si>
    <t>CMD106651</t>
  </si>
  <si>
    <t>CMD106652</t>
  </si>
  <si>
    <t>C0881</t>
  </si>
  <si>
    <t>CMD106653</t>
  </si>
  <si>
    <t>CMD106656</t>
  </si>
  <si>
    <t>CMD106657</t>
  </si>
  <si>
    <t>C1630</t>
  </si>
  <si>
    <t>CMD106658</t>
  </si>
  <si>
    <t>CMD106659</t>
  </si>
  <si>
    <t>CMD106660</t>
  </si>
  <si>
    <t>CMD106661</t>
  </si>
  <si>
    <t>CMD106662</t>
  </si>
  <si>
    <t>CMD106663</t>
  </si>
  <si>
    <t>CMD106664</t>
  </si>
  <si>
    <t>CMD106665</t>
  </si>
  <si>
    <t>CMD106666</t>
  </si>
  <si>
    <t>CMD106668</t>
  </si>
  <si>
    <t>CMD106669</t>
  </si>
  <si>
    <t>CMD106670</t>
  </si>
  <si>
    <t>CMD106671</t>
  </si>
  <si>
    <t>C1942</t>
  </si>
  <si>
    <t>CMD106672</t>
  </si>
  <si>
    <t>CMD106673</t>
  </si>
  <si>
    <t>CMD106674</t>
  </si>
  <si>
    <t>C1726</t>
  </si>
  <si>
    <t>CMD106675</t>
  </si>
  <si>
    <t>CMD106676</t>
  </si>
  <si>
    <t>CMD106677</t>
  </si>
  <si>
    <t>CMD106678</t>
  </si>
  <si>
    <t>CMD106679</t>
  </si>
  <si>
    <t>CMD106680</t>
  </si>
  <si>
    <t>CMD106681</t>
  </si>
  <si>
    <t>CMD106683</t>
  </si>
  <si>
    <t>CMD106684</t>
  </si>
  <si>
    <t>CMD106685</t>
  </si>
  <si>
    <t>CMD106686</t>
  </si>
  <si>
    <t>CMD106687</t>
  </si>
  <si>
    <t>CMD106688</t>
  </si>
  <si>
    <t>CMD106690</t>
  </si>
  <si>
    <t>CMD106691</t>
  </si>
  <si>
    <t>CMD106692</t>
  </si>
  <si>
    <t>CMD106693</t>
  </si>
  <si>
    <t>C1906</t>
  </si>
  <si>
    <t>CMD106694</t>
  </si>
  <si>
    <t>CMD106695</t>
  </si>
  <si>
    <t>CMD106696</t>
  </si>
  <si>
    <t>CMD106698</t>
  </si>
  <si>
    <t>CMD106699</t>
  </si>
  <si>
    <t>CMD106700</t>
  </si>
  <si>
    <t>CMD106701</t>
  </si>
  <si>
    <t>CMD106702</t>
  </si>
  <si>
    <t>CMD106703</t>
  </si>
  <si>
    <t>CMD106705</t>
  </si>
  <si>
    <t>CMD106706</t>
  </si>
  <si>
    <t>CMD106707</t>
  </si>
  <si>
    <t>CMD106708</t>
  </si>
  <si>
    <t>CMD106709</t>
  </si>
  <si>
    <t>CMD106710</t>
  </si>
  <si>
    <t>CMD106711</t>
  </si>
  <si>
    <t>CMD106712</t>
  </si>
  <si>
    <t>CMD106713</t>
  </si>
  <si>
    <t>CMD106714</t>
  </si>
  <si>
    <t>CMD106717</t>
  </si>
  <si>
    <t>CMD106718</t>
  </si>
  <si>
    <t>CMD106719</t>
  </si>
  <si>
    <t>C1960</t>
  </si>
  <si>
    <t>CMD106720</t>
  </si>
  <si>
    <t>CMD106721</t>
  </si>
  <si>
    <t>CMD106722</t>
  </si>
  <si>
    <t>CMD106723</t>
  </si>
  <si>
    <t>CMD106724</t>
  </si>
  <si>
    <t>CMD106725</t>
  </si>
  <si>
    <t>CMD106726</t>
  </si>
  <si>
    <t>CMD106727</t>
  </si>
  <si>
    <t>CMD106728</t>
  </si>
  <si>
    <t>CMD106729</t>
  </si>
  <si>
    <t>C0710</t>
  </si>
  <si>
    <t>CMD106731</t>
  </si>
  <si>
    <t>CMD106733</t>
  </si>
  <si>
    <t>CMD106734</t>
  </si>
  <si>
    <t>CMD106735</t>
  </si>
  <si>
    <t>CMD106736</t>
  </si>
  <si>
    <t>CMD106737</t>
  </si>
  <si>
    <t>CMD106738</t>
  </si>
  <si>
    <t>CMD106740</t>
  </si>
  <si>
    <t>CMD106741</t>
  </si>
  <si>
    <t>CMD106742</t>
  </si>
  <si>
    <t>CMD106743</t>
  </si>
  <si>
    <t>CMD106744</t>
  </si>
  <si>
    <t>CMD106745</t>
  </si>
  <si>
    <t>CMD106746</t>
  </si>
  <si>
    <t>C0661</t>
  </si>
  <si>
    <t>CMD106748</t>
  </si>
  <si>
    <t>CMD106749</t>
  </si>
  <si>
    <t>C0983</t>
  </si>
  <si>
    <t>CMD106751</t>
  </si>
  <si>
    <t>CMD106752</t>
  </si>
  <si>
    <t>CMD106753</t>
  </si>
  <si>
    <t>CMD106755</t>
  </si>
  <si>
    <t>CMD106756</t>
  </si>
  <si>
    <t>CMD106757</t>
  </si>
  <si>
    <t>CMD106758</t>
  </si>
  <si>
    <t>C0790</t>
  </si>
  <si>
    <t>CMD106759</t>
  </si>
  <si>
    <t>CMD106760</t>
  </si>
  <si>
    <t>CMD106761</t>
  </si>
  <si>
    <t>CMD106762</t>
  </si>
  <si>
    <t>CMD106764</t>
  </si>
  <si>
    <t>CMD106765</t>
  </si>
  <si>
    <t>CMD106767</t>
  </si>
  <si>
    <t>CMD106768</t>
  </si>
  <si>
    <t>CMD106769</t>
  </si>
  <si>
    <t>CMD106771</t>
  </si>
  <si>
    <t>CMD106772</t>
  </si>
  <si>
    <t>CMD106773</t>
  </si>
  <si>
    <t>CMD106774</t>
  </si>
  <si>
    <t>CMD106775</t>
  </si>
  <si>
    <t>CMD106776</t>
  </si>
  <si>
    <t>CMD106777</t>
  </si>
  <si>
    <t>CMD106778</t>
  </si>
  <si>
    <t>C0888</t>
  </si>
  <si>
    <t>CMD106779</t>
  </si>
  <si>
    <t>CMD106780</t>
  </si>
  <si>
    <t>CMD106782</t>
  </si>
  <si>
    <t>CMD106783</t>
  </si>
  <si>
    <t>CMD106784</t>
  </si>
  <si>
    <t>CMD106785</t>
  </si>
  <si>
    <t>CMD106786</t>
  </si>
  <si>
    <t>CMD106788</t>
  </si>
  <si>
    <t>C0854</t>
  </si>
  <si>
    <t>CMD106789</t>
  </si>
  <si>
    <t>CMD106790</t>
  </si>
  <si>
    <t>CMD106791</t>
  </si>
  <si>
    <t>CMD106792</t>
  </si>
  <si>
    <t>CMD106794</t>
  </si>
  <si>
    <t>CMD106795</t>
  </si>
  <si>
    <t>CMD106796</t>
  </si>
  <si>
    <t>CMD106797</t>
  </si>
  <si>
    <t>CMD106798</t>
  </si>
  <si>
    <t>CMD106799</t>
  </si>
  <si>
    <t>CMD106800</t>
  </si>
  <si>
    <t>CMD106801</t>
  </si>
  <si>
    <t>CMD106802</t>
  </si>
  <si>
    <t>CMD106803</t>
  </si>
  <si>
    <t>CMD106805</t>
  </si>
  <si>
    <t>CMD106806</t>
  </si>
  <si>
    <t>CMD106807</t>
  </si>
  <si>
    <t>C1649</t>
  </si>
  <si>
    <t>CMD106808</t>
  </si>
  <si>
    <t>CMD106809</t>
  </si>
  <si>
    <t>CMD106810</t>
  </si>
  <si>
    <t>CMD106811</t>
  </si>
  <si>
    <t>CMD106812</t>
  </si>
  <si>
    <t>CMD106813</t>
  </si>
  <si>
    <t>CMD106814</t>
  </si>
  <si>
    <t>CMD106815</t>
  </si>
  <si>
    <t>CMD106816</t>
  </si>
  <si>
    <t>CMD106818</t>
  </si>
  <si>
    <t>CMD106819</t>
  </si>
  <si>
    <t>CMD106820</t>
  </si>
  <si>
    <t>CMD106821</t>
  </si>
  <si>
    <t>CMD106822</t>
  </si>
  <si>
    <t>CMD106823</t>
  </si>
  <si>
    <t>CMD106824</t>
  </si>
  <si>
    <t>CMD106825</t>
  </si>
  <si>
    <t>CMD106826</t>
  </si>
  <si>
    <t>CMD106827</t>
  </si>
  <si>
    <t>CMD106828</t>
  </si>
  <si>
    <t>CMD106829</t>
  </si>
  <si>
    <t>CMD106830</t>
  </si>
  <si>
    <t>CMD106831</t>
  </si>
  <si>
    <t>C1471</t>
  </si>
  <si>
    <t>CMD106832</t>
  </si>
  <si>
    <t>CMD106833</t>
  </si>
  <si>
    <t>CMD106834</t>
  </si>
  <si>
    <t>CMD106835</t>
  </si>
  <si>
    <t>CMD106837</t>
  </si>
  <si>
    <t>CMD106839</t>
  </si>
  <si>
    <t>CMD106840</t>
  </si>
  <si>
    <t>CMD106841</t>
  </si>
  <si>
    <t>CMD106842</t>
  </si>
  <si>
    <t>CMD106843</t>
  </si>
  <si>
    <t>CMD106845</t>
  </si>
  <si>
    <t>CMD106846</t>
  </si>
  <si>
    <t>CMD106847</t>
  </si>
  <si>
    <t>CMD106848</t>
  </si>
  <si>
    <t>CMD106849</t>
  </si>
  <si>
    <t>CMD106850</t>
  </si>
  <si>
    <t>CMD106851</t>
  </si>
  <si>
    <t>CMD106853</t>
  </si>
  <si>
    <t>CMD106854</t>
  </si>
  <si>
    <t>CMD106855</t>
  </si>
  <si>
    <t>CMD106856</t>
  </si>
  <si>
    <t>CMD106857</t>
  </si>
  <si>
    <t>CMD106858</t>
  </si>
  <si>
    <t>CMD106859</t>
  </si>
  <si>
    <t>CMD106860</t>
  </si>
  <si>
    <t>CMD106862</t>
  </si>
  <si>
    <t>C1498</t>
  </si>
  <si>
    <t>CMD106863</t>
  </si>
  <si>
    <t>CMD106864</t>
  </si>
  <si>
    <t>CMD106865</t>
  </si>
  <si>
    <t>CMD106866</t>
  </si>
  <si>
    <t>CMD106867</t>
  </si>
  <si>
    <t>CMD106868</t>
  </si>
  <si>
    <t>CMD106869</t>
  </si>
  <si>
    <t>C1004</t>
  </si>
  <si>
    <t>CMD106870</t>
  </si>
  <si>
    <t>CMD106872</t>
  </si>
  <si>
    <t>CMD106873</t>
  </si>
  <si>
    <t>CMD106875</t>
  </si>
  <si>
    <t>CMD106876</t>
  </si>
  <si>
    <t>CMD106877</t>
  </si>
  <si>
    <t>C0674</t>
  </si>
  <si>
    <t>CMD106878</t>
  </si>
  <si>
    <t>CMD106879</t>
  </si>
  <si>
    <t>CMD106880</t>
  </si>
  <si>
    <t>CMD106881</t>
  </si>
  <si>
    <t>CMD106882</t>
  </si>
  <si>
    <t>CMD106883</t>
  </si>
  <si>
    <t>CMD106884</t>
  </si>
  <si>
    <t>C1468</t>
  </si>
  <si>
    <t>CMD106885</t>
  </si>
  <si>
    <t>CMD106886</t>
  </si>
  <si>
    <t>CMD106887</t>
  </si>
  <si>
    <t>CMD106888</t>
  </si>
  <si>
    <t>CMD106889</t>
  </si>
  <si>
    <t>CMD106890</t>
  </si>
  <si>
    <t>CMD106891</t>
  </si>
  <si>
    <t>CMD106892</t>
  </si>
  <si>
    <t>CMD106893</t>
  </si>
  <si>
    <t>CMD106894</t>
  </si>
  <si>
    <t>CMD106895</t>
  </si>
  <si>
    <t>CMD106896</t>
  </si>
  <si>
    <t>CMD106897</t>
  </si>
  <si>
    <t>CMD106898</t>
  </si>
  <si>
    <t>CMD106899</t>
  </si>
  <si>
    <t>CMD106900</t>
  </si>
  <si>
    <t>C0838</t>
  </si>
  <si>
    <t>CMD106901</t>
  </si>
  <si>
    <t>C1097</t>
  </si>
  <si>
    <t>CMD106902</t>
  </si>
  <si>
    <t>CMD106903</t>
  </si>
  <si>
    <t>CMD106904</t>
  </si>
  <si>
    <t>C1055</t>
  </si>
  <si>
    <t>CMD106905</t>
  </si>
  <si>
    <t>CMD106906</t>
  </si>
  <si>
    <t>C0785</t>
  </si>
  <si>
    <t>CMD106907</t>
  </si>
  <si>
    <t>CMD106908</t>
  </si>
  <si>
    <t>CMD106909</t>
  </si>
  <si>
    <t>CMD106910</t>
  </si>
  <si>
    <t>CMD106912</t>
  </si>
  <si>
    <t>CMD106913</t>
  </si>
  <si>
    <t>CMD106914</t>
  </si>
  <si>
    <t>CMD106915</t>
  </si>
  <si>
    <t>CMD106916</t>
  </si>
  <si>
    <t>CMD106917</t>
  </si>
  <si>
    <t>C0412</t>
  </si>
  <si>
    <t>CMD106918</t>
  </si>
  <si>
    <t>CMD106919</t>
  </si>
  <si>
    <t>C1338</t>
  </si>
  <si>
    <t>CMD106920</t>
  </si>
  <si>
    <t>CMD106921</t>
  </si>
  <si>
    <t>CMD106922</t>
  </si>
  <si>
    <t>CMD106923</t>
  </si>
  <si>
    <t>CMD106924</t>
  </si>
  <si>
    <t>CMD106925</t>
  </si>
  <si>
    <t>CMD106927</t>
  </si>
  <si>
    <t>CMD106928</t>
  </si>
  <si>
    <t>C1452</t>
  </si>
  <si>
    <t>CMD106929</t>
  </si>
  <si>
    <t>CMD106930</t>
  </si>
  <si>
    <t>CMD106931</t>
  </si>
  <si>
    <t>CMD106932</t>
  </si>
  <si>
    <t>CMD106933</t>
  </si>
  <si>
    <t>CMD106934</t>
  </si>
  <si>
    <t>CMD106935</t>
  </si>
  <si>
    <t>CMD106936</t>
  </si>
  <si>
    <t>CMD106937</t>
  </si>
  <si>
    <t>C1207</t>
  </si>
  <si>
    <t>CMD106938</t>
  </si>
  <si>
    <t>CMD106939</t>
  </si>
  <si>
    <t>CMD106940</t>
  </si>
  <si>
    <t>CMD106941</t>
  </si>
  <si>
    <t>C0963</t>
  </si>
  <si>
    <t>CMD106942</t>
  </si>
  <si>
    <t>CMD106943</t>
  </si>
  <si>
    <t>CMD106944</t>
  </si>
  <si>
    <t>C1677</t>
  </si>
  <si>
    <t>CMD106945</t>
  </si>
  <si>
    <t>CMD106946</t>
  </si>
  <si>
    <t>CMD106947</t>
  </si>
  <si>
    <t>CMD106948</t>
  </si>
  <si>
    <t>CMD106949</t>
  </si>
  <si>
    <t>CMD106950</t>
  </si>
  <si>
    <t>CMD106951</t>
  </si>
  <si>
    <t>CMD106952</t>
  </si>
  <si>
    <t>CMD106953</t>
  </si>
  <si>
    <t>CMD106955</t>
  </si>
  <si>
    <t>CMD106956</t>
  </si>
  <si>
    <t>CMD106957</t>
  </si>
  <si>
    <t>CMD106958</t>
  </si>
  <si>
    <t>C0608</t>
  </si>
  <si>
    <t>CMD106959</t>
  </si>
  <si>
    <t>C1340</t>
  </si>
  <si>
    <t>CMD106960</t>
  </si>
  <si>
    <t>CMD106962</t>
  </si>
  <si>
    <t>CMD106963</t>
  </si>
  <si>
    <t>CMD106964</t>
  </si>
  <si>
    <t>CMD106965</t>
  </si>
  <si>
    <t>CMD106966</t>
  </si>
  <si>
    <t>CMD106967</t>
  </si>
  <si>
    <t>CMD106968</t>
  </si>
  <si>
    <t>CMD106969</t>
  </si>
  <si>
    <t>CMD106970</t>
  </si>
  <si>
    <t>CMD106971</t>
  </si>
  <si>
    <t>CMD106973</t>
  </si>
  <si>
    <t>CMD106974</t>
  </si>
  <si>
    <t>C1409</t>
  </si>
  <si>
    <t>CMD106975</t>
  </si>
  <si>
    <t>CMD106976</t>
  </si>
  <si>
    <t>CMD106977</t>
  </si>
  <si>
    <t>CMD106978</t>
  </si>
  <si>
    <t>CMD106979</t>
  </si>
  <si>
    <t>CMD106980</t>
  </si>
  <si>
    <t>CMD106981</t>
  </si>
  <si>
    <t>CMD106982</t>
  </si>
  <si>
    <t>CMD106983</t>
  </si>
  <si>
    <t>CMD106985</t>
  </si>
  <si>
    <t>CMD106986</t>
  </si>
  <si>
    <t>CMD106987</t>
  </si>
  <si>
    <t>CMD106988</t>
  </si>
  <si>
    <t>CMD106989</t>
  </si>
  <si>
    <t>CMD106990</t>
  </si>
  <si>
    <t>CMD106991</t>
  </si>
  <si>
    <t>C0430</t>
  </si>
  <si>
    <t>CMD106992</t>
  </si>
  <si>
    <t>C1687</t>
  </si>
  <si>
    <t>CMD106993</t>
  </si>
  <si>
    <t>CMD106994</t>
  </si>
  <si>
    <t>CMD106995</t>
  </si>
  <si>
    <t>CMD106996</t>
  </si>
  <si>
    <t>CMD106997</t>
  </si>
  <si>
    <t>CMD106998</t>
  </si>
  <si>
    <t>CMD106999</t>
  </si>
  <si>
    <t>CMD107000</t>
  </si>
  <si>
    <t>CMD107001</t>
  </si>
  <si>
    <t>CMD107002</t>
  </si>
  <si>
    <t>CMD107003</t>
  </si>
  <si>
    <t>CMD107004</t>
  </si>
  <si>
    <t>CMD107005</t>
  </si>
  <si>
    <t>CMD107007</t>
  </si>
  <si>
    <t>CMD107008</t>
  </si>
  <si>
    <t>CMD107009</t>
  </si>
  <si>
    <t>CMD107010</t>
  </si>
  <si>
    <t>CMD107011</t>
  </si>
  <si>
    <t>CMD107013</t>
  </si>
  <si>
    <t>CMD107014</t>
  </si>
  <si>
    <t>CMD107015</t>
  </si>
  <si>
    <t>CMD107016</t>
  </si>
  <si>
    <t>CMD107017</t>
  </si>
  <si>
    <t>CMD107018</t>
  </si>
  <si>
    <t>CMD107019</t>
  </si>
  <si>
    <t>CMD107020</t>
  </si>
  <si>
    <t>CMD107021</t>
  </si>
  <si>
    <t>C0599</t>
  </si>
  <si>
    <t>CMD107022</t>
  </si>
  <si>
    <t>CMD107023</t>
  </si>
  <si>
    <t>CMD107024</t>
  </si>
  <si>
    <t>CMD107025</t>
  </si>
  <si>
    <t>CMD107027</t>
  </si>
  <si>
    <t>CMD107029</t>
  </si>
  <si>
    <t>CMD107030</t>
  </si>
  <si>
    <t>CMD107031</t>
  </si>
  <si>
    <t>CMD107032</t>
  </si>
  <si>
    <t>CMD107033</t>
  </si>
  <si>
    <t>CMD107034</t>
  </si>
  <si>
    <t>CMD107035</t>
  </si>
  <si>
    <t>CMD107037</t>
  </si>
  <si>
    <t>CMD107038</t>
  </si>
  <si>
    <t>C0989</t>
  </si>
  <si>
    <t>CMD107039</t>
  </si>
  <si>
    <t>CMD107040</t>
  </si>
  <si>
    <t>CMD107043</t>
  </si>
  <si>
    <t>CMD107044</t>
  </si>
  <si>
    <t>CMD107047</t>
  </si>
  <si>
    <t>CMD107048</t>
  </si>
  <si>
    <t>CMD107049</t>
  </si>
  <si>
    <t>CMD107050</t>
  </si>
  <si>
    <t>CMD107051</t>
  </si>
  <si>
    <t>CMD107052</t>
  </si>
  <si>
    <t>CMD107054</t>
  </si>
  <si>
    <t>CMD107055</t>
  </si>
  <si>
    <t>CMD107056</t>
  </si>
  <si>
    <t>CMD107058</t>
  </si>
  <si>
    <t>CMD107059</t>
  </si>
  <si>
    <t>CMD107060</t>
  </si>
  <si>
    <t>CMD107061</t>
  </si>
  <si>
    <t>CMD107062</t>
  </si>
  <si>
    <t>CMD107063</t>
  </si>
  <si>
    <t>CMD107064</t>
  </si>
  <si>
    <t>CMD107066</t>
  </si>
  <si>
    <t>CMD107067</t>
  </si>
  <si>
    <t>C0569</t>
  </si>
  <si>
    <t>CMD107068</t>
  </si>
  <si>
    <t>C1648</t>
  </si>
  <si>
    <t>CMD107069</t>
  </si>
  <si>
    <t>C1387</t>
  </si>
  <si>
    <t>CMD107070</t>
  </si>
  <si>
    <t>CMD107071</t>
  </si>
  <si>
    <t>CMD107072</t>
  </si>
  <si>
    <t>CMD107073</t>
  </si>
  <si>
    <t>CMD107074</t>
  </si>
  <si>
    <t>CMD107075</t>
  </si>
  <si>
    <t>CMD107076</t>
  </si>
  <si>
    <t>CMD107077</t>
  </si>
  <si>
    <t>CMD107078</t>
  </si>
  <si>
    <t>CMD107079</t>
  </si>
  <si>
    <t>CMD107080</t>
  </si>
  <si>
    <t>CMD107081</t>
  </si>
  <si>
    <t>CMD107082</t>
  </si>
  <si>
    <t>C1735</t>
  </si>
  <si>
    <t>CMD107083</t>
  </si>
  <si>
    <t>CMD107084</t>
  </si>
  <si>
    <t>CMD107085</t>
  </si>
  <si>
    <t>CMD107086</t>
  </si>
  <si>
    <t>CMD107088</t>
  </si>
  <si>
    <t>CMD107089</t>
  </si>
  <si>
    <t>CMD107090</t>
  </si>
  <si>
    <t>CMD107091</t>
  </si>
  <si>
    <t>CMD107092</t>
  </si>
  <si>
    <t>CMD107094</t>
  </si>
  <si>
    <t>CMD107095</t>
  </si>
  <si>
    <t>CMD107096</t>
  </si>
  <si>
    <t>CMD107097</t>
  </si>
  <si>
    <t>CMD107098</t>
  </si>
  <si>
    <t>CMD107099</t>
  </si>
  <si>
    <t>CMD107100</t>
  </si>
  <si>
    <t>CMD107101</t>
  </si>
  <si>
    <t>CMD107102</t>
  </si>
  <si>
    <t>CMD107103</t>
  </si>
  <si>
    <t>CMD107104</t>
  </si>
  <si>
    <t>CMD107105</t>
  </si>
  <si>
    <t>CMD107106</t>
  </si>
  <si>
    <t>C0475</t>
  </si>
  <si>
    <t>CMD107107</t>
  </si>
  <si>
    <t>CMD107108</t>
  </si>
  <si>
    <t>C1825</t>
  </si>
  <si>
    <t>CMD107109</t>
  </si>
  <si>
    <t>CMD107112</t>
  </si>
  <si>
    <t>CMD107113</t>
  </si>
  <si>
    <t>CMD107114</t>
  </si>
  <si>
    <t>CMD107115</t>
  </si>
  <si>
    <t>C0568</t>
  </si>
  <si>
    <t>CMD107116</t>
  </si>
  <si>
    <t>C1025</t>
  </si>
  <si>
    <t>CMD107117</t>
  </si>
  <si>
    <t>CMD107118</t>
  </si>
  <si>
    <t>CMD107119</t>
  </si>
  <si>
    <t>CMD107121</t>
  </si>
  <si>
    <t>CMD107122</t>
  </si>
  <si>
    <t>CMD107123</t>
  </si>
  <si>
    <t>CMD107124</t>
  </si>
  <si>
    <t>CMD107125</t>
  </si>
  <si>
    <t>CMD107126</t>
  </si>
  <si>
    <t>CMD107127</t>
  </si>
  <si>
    <t>CMD107128</t>
  </si>
  <si>
    <t>CMD107130</t>
  </si>
  <si>
    <t>CMD107131</t>
  </si>
  <si>
    <t>CMD107132</t>
  </si>
  <si>
    <t>CMD107133</t>
  </si>
  <si>
    <t>CMD107134</t>
  </si>
  <si>
    <t>CMD107135</t>
  </si>
  <si>
    <t>CMD107136</t>
  </si>
  <si>
    <t>CMD107137</t>
  </si>
  <si>
    <t>CMD107138</t>
  </si>
  <si>
    <t>CMD107139</t>
  </si>
  <si>
    <t>CMD107141</t>
  </si>
  <si>
    <t>CMD107142</t>
  </si>
  <si>
    <t>CMD107144</t>
  </si>
  <si>
    <t>CMD107145</t>
  </si>
  <si>
    <t>CMD107146</t>
  </si>
  <si>
    <t>CMD107147</t>
  </si>
  <si>
    <t>CMD107148</t>
  </si>
  <si>
    <t>CMD107149</t>
  </si>
  <si>
    <t>CMD107150</t>
  </si>
  <si>
    <t>CMD107151</t>
  </si>
  <si>
    <t>CMD107152</t>
  </si>
  <si>
    <t>C0756</t>
  </si>
  <si>
    <t>CMD107153</t>
  </si>
  <si>
    <t>CMD107154</t>
  </si>
  <si>
    <t>CMD107155</t>
  </si>
  <si>
    <t>CMD107156</t>
  </si>
  <si>
    <t>CMD107157</t>
  </si>
  <si>
    <t>CMD107158</t>
  </si>
  <si>
    <t>CMD107159</t>
  </si>
  <si>
    <t>CMD107160</t>
  </si>
  <si>
    <t>CMD107162</t>
  </si>
  <si>
    <t>CMD107163</t>
  </si>
  <si>
    <t>C0409</t>
  </si>
  <si>
    <t>CMD107164</t>
  </si>
  <si>
    <t>CMD107165</t>
  </si>
  <si>
    <t>CMD107166</t>
  </si>
  <si>
    <t>CMD107167</t>
  </si>
  <si>
    <t>CMD107168</t>
  </si>
  <si>
    <t>CMD107169</t>
  </si>
  <si>
    <t>CMD107170</t>
  </si>
  <si>
    <t>C1243</t>
  </si>
  <si>
    <t>CMD107171</t>
  </si>
  <si>
    <t>CMD107173</t>
  </si>
  <si>
    <t>CMD107174</t>
  </si>
  <si>
    <t>CMD107175</t>
  </si>
  <si>
    <t>CMD107176</t>
  </si>
  <si>
    <t>CMD107177</t>
  </si>
  <si>
    <t>CMD107178</t>
  </si>
  <si>
    <t>CMD107179</t>
  </si>
  <si>
    <t>CMD107180</t>
  </si>
  <si>
    <t>CMD107182</t>
  </si>
  <si>
    <t>CMD107183</t>
  </si>
  <si>
    <t>CMD107184</t>
  </si>
  <si>
    <t>CMD107185</t>
  </si>
  <si>
    <t>CMD107187</t>
  </si>
  <si>
    <t>CMD107188</t>
  </si>
  <si>
    <t>CMD107189</t>
  </si>
  <si>
    <t>CMD107190</t>
  </si>
  <si>
    <t>CMD107191</t>
  </si>
  <si>
    <t>CMD107192</t>
  </si>
  <si>
    <t>CMD107194</t>
  </si>
  <si>
    <t>CMD107196</t>
  </si>
  <si>
    <t>CMD107197</t>
  </si>
  <si>
    <t>CMD107198</t>
  </si>
  <si>
    <t>CMD107199</t>
  </si>
  <si>
    <t>C1781</t>
  </si>
  <si>
    <t>CMD107200</t>
  </si>
  <si>
    <t>CMD107201</t>
  </si>
  <si>
    <t>CMD107202</t>
  </si>
  <si>
    <t>CMD107203</t>
  </si>
  <si>
    <t>CMD107205</t>
  </si>
  <si>
    <t>CMD107206</t>
  </si>
  <si>
    <t>CMD107208</t>
  </si>
  <si>
    <t>CMD107209</t>
  </si>
  <si>
    <t>CMD107211</t>
  </si>
  <si>
    <t>CMD107212</t>
  </si>
  <si>
    <t>CMD107213</t>
  </si>
  <si>
    <t>CMD107215</t>
  </si>
  <si>
    <t>CMD107216</t>
  </si>
  <si>
    <t>CMD107217</t>
  </si>
  <si>
    <t>CMD107218</t>
  </si>
  <si>
    <t>CMD107219</t>
  </si>
  <si>
    <t>CMD107220</t>
  </si>
  <si>
    <t>CMD107221</t>
  </si>
  <si>
    <t>CMD107222</t>
  </si>
  <si>
    <t>CMD107223</t>
  </si>
  <si>
    <t>CMD107224</t>
  </si>
  <si>
    <t>CMD107225</t>
  </si>
  <si>
    <t>C0844</t>
  </si>
  <si>
    <t>CMD107227</t>
  </si>
  <si>
    <t>CMD107228</t>
  </si>
  <si>
    <t>C1602</t>
  </si>
  <si>
    <t>CMD107229</t>
  </si>
  <si>
    <t>CMD107230</t>
  </si>
  <si>
    <t>C0667</t>
  </si>
  <si>
    <t>CMD107231</t>
  </si>
  <si>
    <t>CMD107234</t>
  </si>
  <si>
    <t>CMD107235</t>
  </si>
  <si>
    <t>CMD107236</t>
  </si>
  <si>
    <t>CMD107237</t>
  </si>
  <si>
    <t>CMD107238</t>
  </si>
  <si>
    <t>CMD107239</t>
  </si>
  <si>
    <t>CMD107240</t>
  </si>
  <si>
    <t>CMD107241</t>
  </si>
  <si>
    <t>CMD107242</t>
  </si>
  <si>
    <t>CMD107243</t>
  </si>
  <si>
    <t>CMD107244</t>
  </si>
  <si>
    <t>CMD107245</t>
  </si>
  <si>
    <t>CMD107246</t>
  </si>
  <si>
    <t>CMD107247</t>
  </si>
  <si>
    <t>CMD107248</t>
  </si>
  <si>
    <t>CMD107249</t>
  </si>
  <si>
    <t>CMD107250</t>
  </si>
  <si>
    <t>CMD107251</t>
  </si>
  <si>
    <t>CMD107252</t>
  </si>
  <si>
    <t>CMD107253</t>
  </si>
  <si>
    <t>CMD107254</t>
  </si>
  <si>
    <t>CMD107255</t>
  </si>
  <si>
    <t>CMD107256</t>
  </si>
  <si>
    <t>CMD107257</t>
  </si>
  <si>
    <t>CMD107258</t>
  </si>
  <si>
    <t>CMD107259</t>
  </si>
  <si>
    <t>CMD107263</t>
  </si>
  <si>
    <t>CMD107264</t>
  </si>
  <si>
    <t>CMD107265</t>
  </si>
  <si>
    <t>CMD107267</t>
  </si>
  <si>
    <t>CMD107268</t>
  </si>
  <si>
    <t>C0693</t>
  </si>
  <si>
    <t>CMD107270</t>
  </si>
  <si>
    <t>CMD107271</t>
  </si>
  <si>
    <t>CMD107272</t>
  </si>
  <si>
    <t>CMD107273</t>
  </si>
  <si>
    <t>CMD107274</t>
  </si>
  <si>
    <t>CMD107275</t>
  </si>
  <si>
    <t>CMD107276</t>
  </si>
  <si>
    <t>CMD107277</t>
  </si>
  <si>
    <t>CMD107278</t>
  </si>
  <si>
    <t>CMD107280</t>
  </si>
  <si>
    <t>CMD107281</t>
  </si>
  <si>
    <t>CMD107282</t>
  </si>
  <si>
    <t>CMD107283</t>
  </si>
  <si>
    <t>CMD107284</t>
  </si>
  <si>
    <t>CMD107285</t>
  </si>
  <si>
    <t>CMD107286</t>
  </si>
  <si>
    <t>C0709</t>
  </si>
  <si>
    <t>CMD107287</t>
  </si>
  <si>
    <t>CMD107288</t>
  </si>
  <si>
    <t>CMD107289</t>
  </si>
  <si>
    <t>CMD107290</t>
  </si>
  <si>
    <t>CMD107291</t>
  </si>
  <si>
    <t>CMD107292</t>
  </si>
  <si>
    <t>CMD107293</t>
  </si>
  <si>
    <t>CMD107294</t>
  </si>
  <si>
    <t>CMD107295</t>
  </si>
  <si>
    <t>CMD107296</t>
  </si>
  <si>
    <t>CMD107297</t>
  </si>
  <si>
    <t>CMD107298</t>
  </si>
  <si>
    <t>CMD107299</t>
  </si>
  <si>
    <t>CMD107300</t>
  </si>
  <si>
    <t>CMD107301</t>
  </si>
  <si>
    <t>CMD107303</t>
  </si>
  <si>
    <t>C1075</t>
  </si>
  <si>
    <t>CMD107305</t>
  </si>
  <si>
    <t>CMD107306</t>
  </si>
  <si>
    <t>CMD107307</t>
  </si>
  <si>
    <t>CMD107308</t>
  </si>
  <si>
    <t>CMD107309</t>
  </si>
  <si>
    <t>CMD107310</t>
  </si>
  <si>
    <t>CMD107311</t>
  </si>
  <si>
    <t>CMD107312</t>
  </si>
  <si>
    <t>CMD107313</t>
  </si>
  <si>
    <t>CMD107314</t>
  </si>
  <si>
    <t>CMD107315</t>
  </si>
  <si>
    <t>CMD107316</t>
  </si>
  <si>
    <t>CMD107317</t>
  </si>
  <si>
    <t>C1374</t>
  </si>
  <si>
    <t>CMD107318</t>
  </si>
  <si>
    <t>C1566</t>
  </si>
  <si>
    <t>CMD107319</t>
  </si>
  <si>
    <t>CMD107320</t>
  </si>
  <si>
    <t>CMD107321</t>
  </si>
  <si>
    <t>CMD107322</t>
  </si>
  <si>
    <t>CMD107323</t>
  </si>
  <si>
    <t>CMD107324</t>
  </si>
  <si>
    <t>CMD107325</t>
  </si>
  <si>
    <t>C1484</t>
  </si>
  <si>
    <t>CMD107326</t>
  </si>
  <si>
    <t>CMD107328</t>
  </si>
  <si>
    <t>CMD107329</t>
  </si>
  <si>
    <t>CMD107330</t>
  </si>
  <si>
    <t>CMD107331</t>
  </si>
  <si>
    <t>CMD107332</t>
  </si>
  <si>
    <t>CMD107333</t>
  </si>
  <si>
    <t>CMD107335</t>
  </si>
  <si>
    <t>CMD107337</t>
  </si>
  <si>
    <t>CMD107338</t>
  </si>
  <si>
    <t>CMD107339</t>
  </si>
  <si>
    <t>CMD107340</t>
  </si>
  <si>
    <t>CMD107341</t>
  </si>
  <si>
    <t>C1289</t>
  </si>
  <si>
    <t>CMD107342</t>
  </si>
  <si>
    <t>CMD107343</t>
  </si>
  <si>
    <t>CMD107344</t>
  </si>
  <si>
    <t>CMD107345</t>
  </si>
  <si>
    <t>CMD107346</t>
  </si>
  <si>
    <t>CMD107347</t>
  </si>
  <si>
    <t>CMD107348</t>
  </si>
  <si>
    <t>C0806</t>
  </si>
  <si>
    <t>CMD107349</t>
  </si>
  <si>
    <t>CMD107350</t>
  </si>
  <si>
    <t>CMD107351</t>
  </si>
  <si>
    <t>CMD107352</t>
  </si>
  <si>
    <t>CMD107353</t>
  </si>
  <si>
    <t>CMD107354</t>
  </si>
  <si>
    <t>CMD107355</t>
  </si>
  <si>
    <t>CMD107356</t>
  </si>
  <si>
    <t>CMD107357</t>
  </si>
  <si>
    <t>CMD107358</t>
  </si>
  <si>
    <t>CMD107359</t>
  </si>
  <si>
    <t>CMD107360</t>
  </si>
  <si>
    <t>CMD107362</t>
  </si>
  <si>
    <t>CMD107363</t>
  </si>
  <si>
    <t>CMD107364</t>
  </si>
  <si>
    <t>CMD107366</t>
  </si>
  <si>
    <t>CMD107367</t>
  </si>
  <si>
    <t>CMD107368</t>
  </si>
  <si>
    <t>CMD107370</t>
  </si>
  <si>
    <t>CMD107371</t>
  </si>
  <si>
    <t>CMD107372</t>
  </si>
  <si>
    <t>CMD107373</t>
  </si>
  <si>
    <t>CMD107374</t>
  </si>
  <si>
    <t>CMD107375</t>
  </si>
  <si>
    <t>CMD107377</t>
  </si>
  <si>
    <t>CMD107378</t>
  </si>
  <si>
    <t>C0636</t>
  </si>
  <si>
    <t>CMD107379</t>
  </si>
  <si>
    <t>CMD107380</t>
  </si>
  <si>
    <t>CMD107381</t>
  </si>
  <si>
    <t>CMD107382</t>
  </si>
  <si>
    <t>CMD107383</t>
  </si>
  <si>
    <t>C1287</t>
  </si>
  <si>
    <t>CMD107384</t>
  </si>
  <si>
    <t>CMD107385</t>
  </si>
  <si>
    <t>CMD107386</t>
  </si>
  <si>
    <t>CMD107387</t>
  </si>
  <si>
    <t>CMD107388</t>
  </si>
  <si>
    <t>C1501</t>
  </si>
  <si>
    <t>CMD107389</t>
  </si>
  <si>
    <t>CMD107390</t>
  </si>
  <si>
    <t>CMD107391</t>
  </si>
  <si>
    <t>CMD107392</t>
  </si>
  <si>
    <t>CMD107393</t>
  </si>
  <si>
    <t>CMD107394</t>
  </si>
  <si>
    <t>C1612</t>
  </si>
  <si>
    <t>CMD107397</t>
  </si>
  <si>
    <t>CMD107398</t>
  </si>
  <si>
    <t>CMD107399</t>
  </si>
  <si>
    <t>CMD107400</t>
  </si>
  <si>
    <t>CMD107401</t>
  </si>
  <si>
    <t>CMD107402</t>
  </si>
  <si>
    <t>CMD107403</t>
  </si>
  <si>
    <t>CMD107404</t>
  </si>
  <si>
    <t>CMD107405</t>
  </si>
  <si>
    <t>CMD107406</t>
  </si>
  <si>
    <t>CMD107407</t>
  </si>
  <si>
    <t>CMD107409</t>
  </si>
  <si>
    <t>CMD107410</t>
  </si>
  <si>
    <t>CMD107411</t>
  </si>
  <si>
    <t>CMD107412</t>
  </si>
  <si>
    <t>CMD107413</t>
  </si>
  <si>
    <t>CMD107414</t>
  </si>
  <si>
    <t>CMD107415</t>
  </si>
  <si>
    <t>C1016</t>
  </si>
  <si>
    <t>CMD107416</t>
  </si>
  <si>
    <t>CMD107417</t>
  </si>
  <si>
    <t>CMD107418</t>
  </si>
  <si>
    <t>CMD107419</t>
  </si>
  <si>
    <t>CMD107420</t>
  </si>
  <si>
    <t>CMD107423</t>
  </si>
  <si>
    <t>CMD107424</t>
  </si>
  <si>
    <t>CMD107425</t>
  </si>
  <si>
    <t>CMD107426</t>
  </si>
  <si>
    <t>CMD107427</t>
  </si>
  <si>
    <t>CMD107428</t>
  </si>
  <si>
    <t>CMD107429</t>
  </si>
  <si>
    <t>CMD107430</t>
  </si>
  <si>
    <t>CMD107431</t>
  </si>
  <si>
    <t>CMD107433</t>
  </si>
  <si>
    <t>CMD107435</t>
  </si>
  <si>
    <t>CMD107436</t>
  </si>
  <si>
    <t>CMD107437</t>
  </si>
  <si>
    <t>CMD107438</t>
  </si>
  <si>
    <t>CMD107440</t>
  </si>
  <si>
    <t>CMD107441</t>
  </si>
  <si>
    <t>CMD107442</t>
  </si>
  <si>
    <t>C0424</t>
  </si>
  <si>
    <t>CMD107444</t>
  </si>
  <si>
    <t>CMD107446</t>
  </si>
  <si>
    <t>CMD107447</t>
  </si>
  <si>
    <t>CMD107448</t>
  </si>
  <si>
    <t>CMD107449</t>
  </si>
  <si>
    <t>CMD107450</t>
  </si>
  <si>
    <t>CMD107451</t>
  </si>
  <si>
    <t>CMD107452</t>
  </si>
  <si>
    <t>CMD107453</t>
  </si>
  <si>
    <t>CMD107454</t>
  </si>
  <si>
    <t>CMD107457</t>
  </si>
  <si>
    <t>C1278</t>
  </si>
  <si>
    <t>CMD107458</t>
  </si>
  <si>
    <t>CMD107460</t>
  </si>
  <si>
    <t>CMD107461</t>
  </si>
  <si>
    <t>CMD107462</t>
  </si>
  <si>
    <t>CMD107463</t>
  </si>
  <si>
    <t>CMD107464</t>
  </si>
  <si>
    <t>CMD107467</t>
  </si>
  <si>
    <t>CMD107468</t>
  </si>
  <si>
    <t>CMD107469</t>
  </si>
  <si>
    <t>CMD107470</t>
  </si>
  <si>
    <t>CMD107471</t>
  </si>
  <si>
    <t>CMD107472</t>
  </si>
  <si>
    <t>CMD107473</t>
  </si>
  <si>
    <t>CMD107475</t>
  </si>
  <si>
    <t>CMD107476</t>
  </si>
  <si>
    <t>CMD107477</t>
  </si>
  <si>
    <t>CMD107478</t>
  </si>
  <si>
    <t>CMD107479</t>
  </si>
  <si>
    <t>C1832</t>
  </si>
  <si>
    <t>CMD107480</t>
  </si>
  <si>
    <t>CMD107482</t>
  </si>
  <si>
    <t>CMD107483</t>
  </si>
  <si>
    <t>CMD107484</t>
  </si>
  <si>
    <t>CMD107486</t>
  </si>
  <si>
    <t>CMD107487</t>
  </si>
  <si>
    <t>CMD107488</t>
  </si>
  <si>
    <t>CMD107489</t>
  </si>
  <si>
    <t>CMD107490</t>
  </si>
  <si>
    <t>C0927</t>
  </si>
  <si>
    <t>CMD107491</t>
  </si>
  <si>
    <t>CMD107492</t>
  </si>
  <si>
    <t>CMD107493</t>
  </si>
  <si>
    <t>CMD107494</t>
  </si>
  <si>
    <t>CMD107495</t>
  </si>
  <si>
    <t>CMD107496</t>
  </si>
  <si>
    <t>CMD107497</t>
  </si>
  <si>
    <t>CMD107498</t>
  </si>
  <si>
    <t>CMD107499</t>
  </si>
  <si>
    <t>CMD107500</t>
  </si>
  <si>
    <t>CMD107501</t>
  </si>
  <si>
    <t>CMD107502</t>
  </si>
  <si>
    <t>CMD107504</t>
  </si>
  <si>
    <t>CMD107507</t>
  </si>
  <si>
    <t>CMD107508</t>
  </si>
  <si>
    <t>CMD107509</t>
  </si>
  <si>
    <t>CMD107510</t>
  </si>
  <si>
    <t>CMD107511</t>
  </si>
  <si>
    <t>CMD107513</t>
  </si>
  <si>
    <t>CMD107514</t>
  </si>
  <si>
    <t>CMD107515</t>
  </si>
  <si>
    <t>CMD107516</t>
  </si>
  <si>
    <t>CMD107517</t>
  </si>
  <si>
    <t>CMD107518</t>
  </si>
  <si>
    <t>CMD107519</t>
  </si>
  <si>
    <t>C1176</t>
  </si>
  <si>
    <t>CMD107520</t>
  </si>
  <si>
    <t>CMD107521</t>
  </si>
  <si>
    <t>CMD107522</t>
  </si>
  <si>
    <t>CMD107524</t>
  </si>
  <si>
    <t>CMD107525</t>
  </si>
  <si>
    <t>CMD107526</t>
  </si>
  <si>
    <t>CMD107528</t>
  </si>
  <si>
    <t>CMD107529</t>
  </si>
  <si>
    <t>CMD107530</t>
  </si>
  <si>
    <t>CMD107531</t>
  </si>
  <si>
    <t>CMD107532</t>
  </si>
  <si>
    <t>CMD107533</t>
  </si>
  <si>
    <t>CMD107534</t>
  </si>
  <si>
    <t>CMD107535</t>
  </si>
  <si>
    <t>C0617</t>
  </si>
  <si>
    <t>CMD107536</t>
  </si>
  <si>
    <t>CMD107537</t>
  </si>
  <si>
    <t>CMD107539</t>
  </si>
  <si>
    <t>CMD107541</t>
  </si>
  <si>
    <t>CMD107542</t>
  </si>
  <si>
    <t>CMD107543</t>
  </si>
  <si>
    <t>CMD107545</t>
  </si>
  <si>
    <t>CMD107546</t>
  </si>
  <si>
    <t>CMD107547</t>
  </si>
  <si>
    <t>CMD107549</t>
  </si>
  <si>
    <t>CMD107550</t>
  </si>
  <si>
    <t>CMD107551</t>
  </si>
  <si>
    <t>CMD107552</t>
  </si>
  <si>
    <t>CMD107553</t>
  </si>
  <si>
    <t>CMD107554</t>
  </si>
  <si>
    <t>CMD107555</t>
  </si>
  <si>
    <t>C0801</t>
  </si>
  <si>
    <t>CMD107557</t>
  </si>
  <si>
    <t>CMD107558</t>
  </si>
  <si>
    <t>CMD107559</t>
  </si>
  <si>
    <t>CMD107560</t>
  </si>
  <si>
    <t>CMD107561</t>
  </si>
  <si>
    <t>CMD107562</t>
  </si>
  <si>
    <t>CMD107563</t>
  </si>
  <si>
    <t>CMD107564</t>
  </si>
  <si>
    <t>CMD107565</t>
  </si>
  <si>
    <t>CMD107566</t>
  </si>
  <si>
    <t>CMD107568</t>
  </si>
  <si>
    <t>CMD107569</t>
  </si>
  <si>
    <t>CMD107570</t>
  </si>
  <si>
    <t>CMD107572</t>
  </si>
  <si>
    <t>CMD107573</t>
  </si>
  <si>
    <t>CMD107574</t>
  </si>
  <si>
    <t>CMD107575</t>
  </si>
  <si>
    <t>CMD107576</t>
  </si>
  <si>
    <t>CMD107577</t>
  </si>
  <si>
    <t>CMD107578</t>
  </si>
  <si>
    <t>CMD107579</t>
  </si>
  <si>
    <t>CMD107580</t>
  </si>
  <si>
    <t>CMD107581</t>
  </si>
  <si>
    <t>CMD107582</t>
  </si>
  <si>
    <t>CMD107583</t>
  </si>
  <si>
    <t>CMD107584</t>
  </si>
  <si>
    <t>CMD107585</t>
  </si>
  <si>
    <t>CMD107586</t>
  </si>
  <si>
    <t>CMD107587</t>
  </si>
  <si>
    <t>CMD107588</t>
  </si>
  <si>
    <t>CMD107589</t>
  </si>
  <si>
    <t>CMD107590</t>
  </si>
  <si>
    <t>CMD107591</t>
  </si>
  <si>
    <t>CMD107592</t>
  </si>
  <si>
    <t>CMD107593</t>
  </si>
  <si>
    <t>CMD107594</t>
  </si>
  <si>
    <t>CMD107595</t>
  </si>
  <si>
    <t>CMD107596</t>
  </si>
  <si>
    <t>CMD107597</t>
  </si>
  <si>
    <t>CMD107598</t>
  </si>
  <si>
    <t>CMD107599</t>
  </si>
  <si>
    <t>CMD107601</t>
  </si>
  <si>
    <t>CMD107602</t>
  </si>
  <si>
    <t>CMD107605</t>
  </si>
  <si>
    <t>CMD107609</t>
  </si>
  <si>
    <t>CMD107610</t>
  </si>
  <si>
    <t>CMD107611</t>
  </si>
  <si>
    <t>CMD107612</t>
  </si>
  <si>
    <t>CMD107613</t>
  </si>
  <si>
    <t>CMD107614</t>
  </si>
  <si>
    <t>CMD107615</t>
  </si>
  <si>
    <t>CMD107616</t>
  </si>
  <si>
    <t>CMD107617</t>
  </si>
  <si>
    <t>CMD107618</t>
  </si>
  <si>
    <t>CMD107620</t>
  </si>
  <si>
    <t>CMD107621</t>
  </si>
  <si>
    <t>CMD107622</t>
  </si>
  <si>
    <t>CMD107623</t>
  </si>
  <si>
    <t>CMD107624</t>
  </si>
  <si>
    <t>CMD107625</t>
  </si>
  <si>
    <t>C1646</t>
  </si>
  <si>
    <t>CMD107626</t>
  </si>
  <si>
    <t>CMD107627</t>
  </si>
  <si>
    <t>CMD107628</t>
  </si>
  <si>
    <t>CMD107629</t>
  </si>
  <si>
    <t>CMD107630</t>
  </si>
  <si>
    <t>CMD107631</t>
  </si>
  <si>
    <t>CMD107632</t>
  </si>
  <si>
    <t>CMD107633</t>
  </si>
  <si>
    <t>CMD107634</t>
  </si>
  <si>
    <t>CMD107635</t>
  </si>
  <si>
    <t>CMD107636</t>
  </si>
  <si>
    <t>CMD107639</t>
  </si>
  <si>
    <t>CMD107640</t>
  </si>
  <si>
    <t>CMD107641</t>
  </si>
  <si>
    <t>CMD107642</t>
  </si>
  <si>
    <t>CMD107643</t>
  </si>
  <si>
    <t>C0885</t>
  </si>
  <si>
    <t>CMD107644</t>
  </si>
  <si>
    <t>CMD107645</t>
  </si>
  <si>
    <t>CMD107646</t>
  </si>
  <si>
    <t>CMD107647</t>
  </si>
  <si>
    <t>CMD107648</t>
  </si>
  <si>
    <t>CMD107649</t>
  </si>
  <si>
    <t>CMD107650</t>
  </si>
  <si>
    <t>CMD107651</t>
  </si>
  <si>
    <t>CMD107653</t>
  </si>
  <si>
    <t>CMD107654</t>
  </si>
  <si>
    <t>CMD107655</t>
  </si>
  <si>
    <t>CMD107656</t>
  </si>
  <si>
    <t>CMD107658</t>
  </si>
  <si>
    <t>CMD107659</t>
  </si>
  <si>
    <t>CMD107660</t>
  </si>
  <si>
    <t>CMD107661</t>
  </si>
  <si>
    <t>C0573</t>
  </si>
  <si>
    <t>CMD107662</t>
  </si>
  <si>
    <t>CMD107663</t>
  </si>
  <si>
    <t>CMD107664</t>
  </si>
  <si>
    <t>CMD107665</t>
  </si>
  <si>
    <t>CMD107666</t>
  </si>
  <si>
    <t>CMD107667</t>
  </si>
  <si>
    <t>CMD107668</t>
  </si>
  <si>
    <t>CMD107669</t>
  </si>
  <si>
    <t>CMD107670</t>
  </si>
  <si>
    <t>C1445</t>
  </si>
  <si>
    <t>CMD107671</t>
  </si>
  <si>
    <t>CMD107672</t>
  </si>
  <si>
    <t>CMD107674</t>
  </si>
  <si>
    <t>CMD107675</t>
  </si>
  <si>
    <t>CMD107677</t>
  </si>
  <si>
    <t>CMD107678</t>
  </si>
  <si>
    <t>CMD107679</t>
  </si>
  <si>
    <t>CMD107680</t>
  </si>
  <si>
    <t>CMD107682</t>
  </si>
  <si>
    <t>CMD107683</t>
  </si>
  <si>
    <t>C1725</t>
  </si>
  <si>
    <t>CMD107684</t>
  </si>
  <si>
    <t>CMD107685</t>
  </si>
  <si>
    <t>CMD107686</t>
  </si>
  <si>
    <t>CMD107687</t>
  </si>
  <si>
    <t>CMD107688</t>
  </si>
  <si>
    <t>CMD107689</t>
  </si>
  <si>
    <t>CMD107690</t>
  </si>
  <si>
    <t>C1767</t>
  </si>
  <si>
    <t>CMD107691</t>
  </si>
  <si>
    <t>CMD107692</t>
  </si>
  <si>
    <t>CMD107693</t>
  </si>
  <si>
    <t>C1893</t>
  </si>
  <si>
    <t>CMD107694</t>
  </si>
  <si>
    <t>CMD107695</t>
  </si>
  <si>
    <t>CMD107696</t>
  </si>
  <si>
    <t>CMD107697</t>
  </si>
  <si>
    <t>CMD107698</t>
  </si>
  <si>
    <t>CMD107699</t>
  </si>
  <si>
    <t>CMD107700</t>
  </si>
  <si>
    <t>CMD107701</t>
  </si>
  <si>
    <t>CMD107702</t>
  </si>
  <si>
    <t>CMD107703</t>
  </si>
  <si>
    <t>CMD107704</t>
  </si>
  <si>
    <t>CMD107706</t>
  </si>
  <si>
    <t>CMD107707</t>
  </si>
  <si>
    <t>CMD107709</t>
  </si>
  <si>
    <t>CMD107710</t>
  </si>
  <si>
    <t>C0530</t>
  </si>
  <si>
    <t>CMD107711</t>
  </si>
  <si>
    <t>CMD107712</t>
  </si>
  <si>
    <t>CMD107715</t>
  </si>
  <si>
    <t>CMD107716</t>
  </si>
  <si>
    <t>CMD107717</t>
  </si>
  <si>
    <t>CMD107719</t>
  </si>
  <si>
    <t>CMD107720</t>
  </si>
  <si>
    <t>CMD107721</t>
  </si>
  <si>
    <t>C1275</t>
  </si>
  <si>
    <t>CMD107723</t>
  </si>
  <si>
    <t>CMD107724</t>
  </si>
  <si>
    <t>CMD107725</t>
  </si>
  <si>
    <t>CMD107726</t>
  </si>
  <si>
    <t>CMD107727</t>
  </si>
  <si>
    <t>CMD107728</t>
  </si>
  <si>
    <t>C1019</t>
  </si>
  <si>
    <t>CMD107729</t>
  </si>
  <si>
    <t>C1545</t>
  </si>
  <si>
    <t>CMD107730</t>
  </si>
  <si>
    <t>CMD107731</t>
  </si>
  <si>
    <t>CMD107732</t>
  </si>
  <si>
    <t>CMD107734</t>
  </si>
  <si>
    <t>CMD107735</t>
  </si>
  <si>
    <t>CMD107736</t>
  </si>
  <si>
    <t>CMD107737</t>
  </si>
  <si>
    <t>CMD107738</t>
  </si>
  <si>
    <t>CMD107739</t>
  </si>
  <si>
    <t>C1837</t>
  </si>
  <si>
    <t>CMD107740</t>
  </si>
  <si>
    <t>CMD107741</t>
  </si>
  <si>
    <t>CMD107742</t>
  </si>
  <si>
    <t>CMD107743</t>
  </si>
  <si>
    <t>CMD107744</t>
  </si>
  <si>
    <t>CMD107745</t>
  </si>
  <si>
    <t>CMD107746</t>
  </si>
  <si>
    <t>CMD107747</t>
  </si>
  <si>
    <t>CMD107748</t>
  </si>
  <si>
    <t>CMD107750</t>
  </si>
  <si>
    <t>CMD107751</t>
  </si>
  <si>
    <t>CMD107752</t>
  </si>
  <si>
    <t>CMD107753</t>
  </si>
  <si>
    <t>CMD107754</t>
  </si>
  <si>
    <t>CMD107755</t>
  </si>
  <si>
    <t>CMD107756</t>
  </si>
  <si>
    <t>CMD107758</t>
  </si>
  <si>
    <t>CMD107759</t>
  </si>
  <si>
    <t>CMD107760</t>
  </si>
  <si>
    <t>CMD107761</t>
  </si>
  <si>
    <t>CMD107762</t>
  </si>
  <si>
    <t>CMD107763</t>
  </si>
  <si>
    <t>CMD107764</t>
  </si>
  <si>
    <t>CMD107765</t>
  </si>
  <si>
    <t>CMD107766</t>
  </si>
  <si>
    <t>CMD107767</t>
  </si>
  <si>
    <t>CMD107768</t>
  </si>
  <si>
    <t>CMD107769</t>
  </si>
  <si>
    <t>CMD107770</t>
  </si>
  <si>
    <t>CMD107771</t>
  </si>
  <si>
    <t>CMD107772</t>
  </si>
  <si>
    <t>CMD107773</t>
  </si>
  <si>
    <t>CMD107774</t>
  </si>
  <si>
    <t>CMD107775</t>
  </si>
  <si>
    <t>CMD107776</t>
  </si>
  <si>
    <t>CMD107777</t>
  </si>
  <si>
    <t>CMD107778</t>
  </si>
  <si>
    <t>CMD107779</t>
  </si>
  <si>
    <t>CMD107780</t>
  </si>
  <si>
    <t>CMD107781</t>
  </si>
  <si>
    <t>CMD107782</t>
  </si>
  <si>
    <t>CMD107783</t>
  </si>
  <si>
    <t>CMD107784</t>
  </si>
  <si>
    <t>CMD107785</t>
  </si>
  <si>
    <t>CMD107787</t>
  </si>
  <si>
    <t>C1265</t>
  </si>
  <si>
    <t>CMD107788</t>
  </si>
  <si>
    <t>CMD107789</t>
  </si>
  <si>
    <t>CMD107790</t>
  </si>
  <si>
    <t>CMD107791</t>
  </si>
  <si>
    <t>CMD107792</t>
  </si>
  <si>
    <t>CMD107793</t>
  </si>
  <si>
    <t>CMD107794</t>
  </si>
  <si>
    <t>CMD107795</t>
  </si>
  <si>
    <t>CMD107796</t>
  </si>
  <si>
    <t>CMD107797</t>
  </si>
  <si>
    <t>CMD107798</t>
  </si>
  <si>
    <t>CMD107799</t>
  </si>
  <si>
    <t>CMD107800</t>
  </si>
  <si>
    <t>CMD107801</t>
  </si>
  <si>
    <t>CMD107802</t>
  </si>
  <si>
    <t>CMD107803</t>
  </si>
  <si>
    <t>CMD107804</t>
  </si>
  <si>
    <t>CMD107805</t>
  </si>
  <si>
    <t>CMD107806</t>
  </si>
  <si>
    <t>CMD107807</t>
  </si>
  <si>
    <t>CMD107808</t>
  </si>
  <si>
    <t>CMD107809</t>
  </si>
  <si>
    <t>CMD107810</t>
  </si>
  <si>
    <t>CMD107812</t>
  </si>
  <si>
    <t>CMD107813</t>
  </si>
  <si>
    <t>CMD107814</t>
  </si>
  <si>
    <t>CMD107816</t>
  </si>
  <si>
    <t>CMD107817</t>
  </si>
  <si>
    <t>CMD107818</t>
  </si>
  <si>
    <t>CMD107819</t>
  </si>
  <si>
    <t>CMD107820</t>
  </si>
  <si>
    <t>CMD107821</t>
  </si>
  <si>
    <t>CMD107822</t>
  </si>
  <si>
    <t>CMD107823</t>
  </si>
  <si>
    <t>CMD107824</t>
  </si>
  <si>
    <t>CMD107825</t>
  </si>
  <si>
    <t>CMD107826</t>
  </si>
  <si>
    <t>CMD107827</t>
  </si>
  <si>
    <t>CMD107828</t>
  </si>
  <si>
    <t>CMD107829</t>
  </si>
  <si>
    <t>CMD107830</t>
  </si>
  <si>
    <t>C1666</t>
  </si>
  <si>
    <t>CMD107831</t>
  </si>
  <si>
    <t>CMD107832</t>
  </si>
  <si>
    <t>CMD107833</t>
  </si>
  <si>
    <t>CMD107835</t>
  </si>
  <si>
    <t>CMD107836</t>
  </si>
  <si>
    <t>CMD107837</t>
  </si>
  <si>
    <t>CMD107838</t>
  </si>
  <si>
    <t>CMD107839</t>
  </si>
  <si>
    <t>CMD107840</t>
  </si>
  <si>
    <t>CMD107841</t>
  </si>
  <si>
    <t>CMD107842</t>
  </si>
  <si>
    <t>CMD107843</t>
  </si>
  <si>
    <t>CMD107844</t>
  </si>
  <si>
    <t>C1214</t>
  </si>
  <si>
    <t>CMD107845</t>
  </si>
  <si>
    <t>CMD107846</t>
  </si>
  <si>
    <t>CMD107847</t>
  </si>
  <si>
    <t>CMD107848</t>
  </si>
  <si>
    <t>CMD107849</t>
  </si>
  <si>
    <t>CMD107850</t>
  </si>
  <si>
    <t>CMD107852</t>
  </si>
  <si>
    <t>CMD107853</t>
  </si>
  <si>
    <t>CMD107855</t>
  </si>
  <si>
    <t>CMD107856</t>
  </si>
  <si>
    <t>CMD107857</t>
  </si>
  <si>
    <t>CMD107858</t>
  </si>
  <si>
    <t>CMD107859</t>
  </si>
  <si>
    <t>CMD107860</t>
  </si>
  <si>
    <t>CMD107861</t>
  </si>
  <si>
    <t>CMD107862</t>
  </si>
  <si>
    <t>CMD107863</t>
  </si>
  <si>
    <t>CMD107864</t>
  </si>
  <si>
    <t>CMD107865</t>
  </si>
  <si>
    <t>CMD107866</t>
  </si>
  <si>
    <t>CMD107867</t>
  </si>
  <si>
    <t>CMD107868</t>
  </si>
  <si>
    <t>CMD107869</t>
  </si>
  <si>
    <t>CMD107870</t>
  </si>
  <si>
    <t>CMD107872</t>
  </si>
  <si>
    <t>CMD107873</t>
  </si>
  <si>
    <t>C1021</t>
  </si>
  <si>
    <t>CMD107874</t>
  </si>
  <si>
    <t>CMD107875</t>
  </si>
  <si>
    <t>CMD107876</t>
  </si>
  <si>
    <t>CMD107877</t>
  </si>
  <si>
    <t>CMD107878</t>
  </si>
  <si>
    <t>CMD107879</t>
  </si>
  <si>
    <t>C0720</t>
  </si>
  <si>
    <t>CMD107881</t>
  </si>
  <si>
    <t>CMD107882</t>
  </si>
  <si>
    <t>CMD107883</t>
  </si>
  <si>
    <t>CMD107884</t>
  </si>
  <si>
    <t>C1759</t>
  </si>
  <si>
    <t>CMD107885</t>
  </si>
  <si>
    <t>CMD107886</t>
  </si>
  <si>
    <t>CMD107887</t>
  </si>
  <si>
    <t>C1778</t>
  </si>
  <si>
    <t>CMD107888</t>
  </si>
  <si>
    <t>CMD107889</t>
  </si>
  <si>
    <t>CMD107890</t>
  </si>
  <si>
    <t>CMD107892</t>
  </si>
  <si>
    <t>C1400</t>
  </si>
  <si>
    <t>CMD107893</t>
  </si>
  <si>
    <t>CMD107894</t>
  </si>
  <si>
    <t>CMD107896</t>
  </si>
  <si>
    <t>CMD107897</t>
  </si>
  <si>
    <t>CMD107898</t>
  </si>
  <si>
    <t>C1657</t>
  </si>
  <si>
    <t>CMD107899</t>
  </si>
  <si>
    <t>CMD107900</t>
  </si>
  <si>
    <t>CMD107901</t>
  </si>
  <si>
    <t>CMD107902</t>
  </si>
  <si>
    <t>CMD107903</t>
  </si>
  <si>
    <t>CMD107905</t>
  </si>
  <si>
    <t>C0889</t>
  </si>
  <si>
    <t>CMD107906</t>
  </si>
  <si>
    <t>CMD107907</t>
  </si>
  <si>
    <t>CMD107908</t>
  </si>
  <si>
    <t>CMD107909</t>
  </si>
  <si>
    <t>CMD107910</t>
  </si>
  <si>
    <t>CMD107911</t>
  </si>
  <si>
    <t>CMD107912</t>
  </si>
  <si>
    <t>CMD107913</t>
  </si>
  <si>
    <t>CMD107916</t>
  </si>
  <si>
    <t>CMD107919</t>
  </si>
  <si>
    <t>CMD107920</t>
  </si>
  <si>
    <t>CMD107921</t>
  </si>
  <si>
    <t>CMD107922</t>
  </si>
  <si>
    <t>CMD107923</t>
  </si>
  <si>
    <t>CMD107924</t>
  </si>
  <si>
    <t>CMD107925</t>
  </si>
  <si>
    <t>CMD107926</t>
  </si>
  <si>
    <t>CMD107927</t>
  </si>
  <si>
    <t>CMD107929</t>
  </si>
  <si>
    <t>CMD107930</t>
  </si>
  <si>
    <t>CMD107931</t>
  </si>
  <si>
    <t>CMD107932</t>
  </si>
  <si>
    <t>CMD107933</t>
  </si>
  <si>
    <t>CMD107934</t>
  </si>
  <si>
    <t>CMD107935</t>
  </si>
  <si>
    <t>CMD107936</t>
  </si>
  <si>
    <t>CMD107937</t>
  </si>
  <si>
    <t>CMD107938</t>
  </si>
  <si>
    <t>CMD107939</t>
  </si>
  <si>
    <t>CMD107941</t>
  </si>
  <si>
    <t>CMD107942</t>
  </si>
  <si>
    <t>C1699</t>
  </si>
  <si>
    <t>CMD107943</t>
  </si>
  <si>
    <t>CMD107945</t>
  </si>
  <si>
    <t>CMD107946</t>
  </si>
  <si>
    <t>CMD107947</t>
  </si>
  <si>
    <t>CMD107949</t>
  </si>
  <si>
    <t>CMD107950</t>
  </si>
  <si>
    <t>C1070</t>
  </si>
  <si>
    <t>CMD107951</t>
  </si>
  <si>
    <t>CMD107952</t>
  </si>
  <si>
    <t>CMD107953</t>
  </si>
  <si>
    <t>CMD107954</t>
  </si>
  <si>
    <t>CMD107956</t>
  </si>
  <si>
    <t>CMD107957</t>
  </si>
  <si>
    <t>CMD107958</t>
  </si>
  <si>
    <t>CMD107959</t>
  </si>
  <si>
    <t>CMD107961</t>
  </si>
  <si>
    <t>CMD107962</t>
  </si>
  <si>
    <t>CMD107963</t>
  </si>
  <si>
    <t>C0907</t>
  </si>
  <si>
    <t>CMD107964</t>
  </si>
  <si>
    <t>CMD107965</t>
  </si>
  <si>
    <t>CMD107966</t>
  </si>
  <si>
    <t>CMD107967</t>
  </si>
  <si>
    <t>CMD107968</t>
  </si>
  <si>
    <t>CMD107969</t>
  </si>
  <si>
    <t>CMD107970</t>
  </si>
  <si>
    <t>CMD107971</t>
  </si>
  <si>
    <t>CMD107974</t>
  </si>
  <si>
    <t>CMD107975</t>
  </si>
  <si>
    <t>CMD107977</t>
  </si>
  <si>
    <t>CMD107978</t>
  </si>
  <si>
    <t>CMD107979</t>
  </si>
  <si>
    <t>CMD107980</t>
  </si>
  <si>
    <t>CMD107981</t>
  </si>
  <si>
    <t>CMD107982</t>
  </si>
  <si>
    <t>CMD107983</t>
  </si>
  <si>
    <t>CMD107984</t>
  </si>
  <si>
    <t>CMD107985</t>
  </si>
  <si>
    <t>CMD107986</t>
  </si>
  <si>
    <t>CMD107987</t>
  </si>
  <si>
    <t>CMD107988</t>
  </si>
  <si>
    <t>CMD107989</t>
  </si>
  <si>
    <t>CMD107990</t>
  </si>
  <si>
    <t>CMD107991</t>
  </si>
  <si>
    <t>CMD107992</t>
  </si>
  <si>
    <t>C0744</t>
  </si>
  <si>
    <t>CMD107993</t>
  </si>
  <si>
    <t>CMD107994</t>
  </si>
  <si>
    <t>CMD107995</t>
  </si>
  <si>
    <t>C1345</t>
  </si>
  <si>
    <t>CMD107996</t>
  </si>
  <si>
    <t>CMD107997</t>
  </si>
  <si>
    <t>CMD107998</t>
  </si>
  <si>
    <t>CMD107999</t>
  </si>
  <si>
    <t>CMD108000</t>
  </si>
  <si>
    <t>CMD108001</t>
  </si>
  <si>
    <t>CMD108002</t>
  </si>
  <si>
    <t>CMD108003</t>
  </si>
  <si>
    <t>CMD108004</t>
  </si>
  <si>
    <t>CMD108005</t>
  </si>
  <si>
    <t>CMD108006</t>
  </si>
  <si>
    <t>CMD108007</t>
  </si>
  <si>
    <t>CMD108008</t>
  </si>
  <si>
    <t>CMD108009</t>
  </si>
  <si>
    <t>CMD108010</t>
  </si>
  <si>
    <t>CMD108011</t>
  </si>
  <si>
    <t>CMD108012</t>
  </si>
  <si>
    <t>C1462</t>
  </si>
  <si>
    <t>CMD108013</t>
  </si>
  <si>
    <t>CMD108014</t>
  </si>
  <si>
    <t>CMD108015</t>
  </si>
  <si>
    <t>CMD108016</t>
  </si>
  <si>
    <t>CMD108017</t>
  </si>
  <si>
    <t>CMD108018</t>
  </si>
  <si>
    <t>CMD108019</t>
  </si>
  <si>
    <t>CMD108020</t>
  </si>
  <si>
    <t>CMD108021</t>
  </si>
  <si>
    <t>CMD108022</t>
  </si>
  <si>
    <t>CMD108023</t>
  </si>
  <si>
    <t>CMD108024</t>
  </si>
  <si>
    <t>CMD108025</t>
  </si>
  <si>
    <t>CMD108026</t>
  </si>
  <si>
    <t>CMD108027</t>
  </si>
  <si>
    <t>CMD108028</t>
  </si>
  <si>
    <t>CMD108029</t>
  </si>
  <si>
    <t>C1955</t>
  </si>
  <si>
    <t>CMD108030</t>
  </si>
  <si>
    <t>CMD108031</t>
  </si>
  <si>
    <t>CMD108032</t>
  </si>
  <si>
    <t>CMD108034</t>
  </si>
  <si>
    <t>CMD108035</t>
  </si>
  <si>
    <t>CMD108036</t>
  </si>
  <si>
    <t>CMD108037</t>
  </si>
  <si>
    <t>CMD108038</t>
  </si>
  <si>
    <t>CMD108039</t>
  </si>
  <si>
    <t>CMD108040</t>
  </si>
  <si>
    <t>CMD108043</t>
  </si>
  <si>
    <t>CMD108044</t>
  </si>
  <si>
    <t>CMD108046</t>
  </si>
  <si>
    <t>CMD108047</t>
  </si>
  <si>
    <t>CMD108048</t>
  </si>
  <si>
    <t>CMD108049</t>
  </si>
  <si>
    <t>CMD108050</t>
  </si>
  <si>
    <t>C1487</t>
  </si>
  <si>
    <t>CMD108051</t>
  </si>
  <si>
    <t>CMD108053</t>
  </si>
  <si>
    <t>CMD108054</t>
  </si>
  <si>
    <t>CMD108055</t>
  </si>
  <si>
    <t>CMD108056</t>
  </si>
  <si>
    <t>CMD108057</t>
  </si>
  <si>
    <t>CMD108058</t>
  </si>
  <si>
    <t>C0708</t>
  </si>
  <si>
    <t>CMD108059</t>
  </si>
  <si>
    <t>CMD108060</t>
  </si>
  <si>
    <t>CMD108061</t>
  </si>
  <si>
    <t>CMD108062</t>
  </si>
  <si>
    <t>C1455</t>
  </si>
  <si>
    <t>CMD108063</t>
  </si>
  <si>
    <t>CMD108064</t>
  </si>
  <si>
    <t>CMD108065</t>
  </si>
  <si>
    <t>CMD108066</t>
  </si>
  <si>
    <t>CMD108067</t>
  </si>
  <si>
    <t>CMD108068</t>
  </si>
  <si>
    <t>CMD108069</t>
  </si>
  <si>
    <t>CMD108072</t>
  </si>
  <si>
    <t>CMD108073</t>
  </si>
  <si>
    <t>CMD108074</t>
  </si>
  <si>
    <t>CMD108075</t>
  </si>
  <si>
    <t>CMD108076</t>
  </si>
  <si>
    <t>CMD108077</t>
  </si>
  <si>
    <t>CMD108078</t>
  </si>
  <si>
    <t>CMD108079</t>
  </si>
  <si>
    <t>CMD108080</t>
  </si>
  <si>
    <t>CMD108081</t>
  </si>
  <si>
    <t>CMD108082</t>
  </si>
  <si>
    <t>CMD108083</t>
  </si>
  <si>
    <t>CMD108085</t>
  </si>
  <si>
    <t>CMD108086</t>
  </si>
  <si>
    <t>CMD108087</t>
  </si>
  <si>
    <t>CMD108088</t>
  </si>
  <si>
    <t>CMD108089</t>
  </si>
  <si>
    <t>CMD108091</t>
  </si>
  <si>
    <t>CMD108092</t>
  </si>
  <si>
    <t>CMD108094</t>
  </si>
  <si>
    <t>C1783</t>
  </si>
  <si>
    <t>CMD108095</t>
  </si>
  <si>
    <t>CMD108096</t>
  </si>
  <si>
    <t>CMD108097</t>
  </si>
  <si>
    <t>CMD108098</t>
  </si>
  <si>
    <t>CMD108100</t>
  </si>
  <si>
    <t>CMD108101</t>
  </si>
  <si>
    <t>CMD108102</t>
  </si>
  <si>
    <t>CMD108103</t>
  </si>
  <si>
    <t>CMD108104</t>
  </si>
  <si>
    <t>CMD108105</t>
  </si>
  <si>
    <t>CMD108106</t>
  </si>
  <si>
    <t>CMD108107</t>
  </si>
  <si>
    <t>CMD108108</t>
  </si>
  <si>
    <t>CMD108109</t>
  </si>
  <si>
    <t>CMD108111</t>
  </si>
  <si>
    <t>CMD108112</t>
  </si>
  <si>
    <t>CMD108113</t>
  </si>
  <si>
    <t>CMD108114</t>
  </si>
  <si>
    <t>CMD108115</t>
  </si>
  <si>
    <t>CMD108116</t>
  </si>
  <si>
    <t>CMD108117</t>
  </si>
  <si>
    <t>CMD108119</t>
  </si>
  <si>
    <t>CMD108120</t>
  </si>
  <si>
    <t>CMD108122</t>
  </si>
  <si>
    <t>C1822</t>
  </si>
  <si>
    <t>CMD108123</t>
  </si>
  <si>
    <t>CMD108124</t>
  </si>
  <si>
    <t>CMD108125</t>
  </si>
  <si>
    <t>CMD108126</t>
  </si>
  <si>
    <t>CMD108127</t>
  </si>
  <si>
    <t>CMD108128</t>
  </si>
  <si>
    <t>CMD108129</t>
  </si>
  <si>
    <t>CMD108130</t>
  </si>
  <si>
    <t>CMD108131</t>
  </si>
  <si>
    <t>CMD108133</t>
  </si>
  <si>
    <t>CMD108134</t>
  </si>
  <si>
    <t>CMD108135</t>
  </si>
  <si>
    <t>CMD108136</t>
  </si>
  <si>
    <t>CMD108137</t>
  </si>
  <si>
    <t>CMD108138</t>
  </si>
  <si>
    <t>CMD108139</t>
  </si>
  <si>
    <t>CMD108140</t>
  </si>
  <si>
    <t>CMD108141</t>
  </si>
  <si>
    <t>CMD108142</t>
  </si>
  <si>
    <t>CMD108143</t>
  </si>
  <si>
    <t>C1232</t>
  </si>
  <si>
    <t>CMD108144</t>
  </si>
  <si>
    <t>CMD108145</t>
  </si>
  <si>
    <t>C1058</t>
  </si>
  <si>
    <t>CMD108146</t>
  </si>
  <si>
    <t>CMD108147</t>
  </si>
  <si>
    <t>C0497</t>
  </si>
  <si>
    <t>CMD108148</t>
  </si>
  <si>
    <t>CMD108149</t>
  </si>
  <si>
    <t>CMD108151</t>
  </si>
  <si>
    <t>CMD108152</t>
  </si>
  <si>
    <t>C1738</t>
  </si>
  <si>
    <t>CMD108153</t>
  </si>
  <si>
    <t>CMD108154</t>
  </si>
  <si>
    <t>CMD108155</t>
  </si>
  <si>
    <t>CMD108156</t>
  </si>
  <si>
    <t>CMD108158</t>
  </si>
  <si>
    <t>CMD108159</t>
  </si>
  <si>
    <t>CMD108160</t>
  </si>
  <si>
    <t>CMD108162</t>
  </si>
  <si>
    <t>CMD108164</t>
  </si>
  <si>
    <t>CMD108165</t>
  </si>
  <si>
    <t>CMD108166</t>
  </si>
  <si>
    <t>CMD108167</t>
  </si>
  <si>
    <t>CMD108168</t>
  </si>
  <si>
    <t>CMD108169</t>
  </si>
  <si>
    <t>CMD108170</t>
  </si>
  <si>
    <t>CMD108171</t>
  </si>
  <si>
    <t>C1971</t>
  </si>
  <si>
    <t>CMD108172</t>
  </si>
  <si>
    <t>CMD108173</t>
  </si>
  <si>
    <t>CMD108174</t>
  </si>
  <si>
    <t>CMD108175</t>
  </si>
  <si>
    <t>CMD108176</t>
  </si>
  <si>
    <t>CMD108177</t>
  </si>
  <si>
    <t>CMD108178</t>
  </si>
  <si>
    <t>CMD108179</t>
  </si>
  <si>
    <t>CMD108180</t>
  </si>
  <si>
    <t>CMD108181</t>
  </si>
  <si>
    <t>C1403</t>
  </si>
  <si>
    <t>CMD108183</t>
  </si>
  <si>
    <t>CMD108184</t>
  </si>
  <si>
    <t>CMD108185</t>
  </si>
  <si>
    <t>CMD108186</t>
  </si>
  <si>
    <t>CMD108187</t>
  </si>
  <si>
    <t>CMD108188</t>
  </si>
  <si>
    <t>CMD108189</t>
  </si>
  <si>
    <t>CMD108190</t>
  </si>
  <si>
    <t>CMD108192</t>
  </si>
  <si>
    <t>CMD108193</t>
  </si>
  <si>
    <t>CMD108194</t>
  </si>
  <si>
    <t>CMD108195</t>
  </si>
  <si>
    <t>CMD108196</t>
  </si>
  <si>
    <t>CMD108197</t>
  </si>
  <si>
    <t>CMD108198</t>
  </si>
  <si>
    <t>C1830</t>
  </si>
  <si>
    <t>CMD108199</t>
  </si>
  <si>
    <t>CMD108200</t>
  </si>
  <si>
    <t>CMD108201</t>
  </si>
  <si>
    <t>CMD108202</t>
  </si>
  <si>
    <t>CMD108203</t>
  </si>
  <si>
    <t>CMD108204</t>
  </si>
  <si>
    <t>CMD108205</t>
  </si>
  <si>
    <t>CMD108206</t>
  </si>
  <si>
    <t>CMD108207</t>
  </si>
  <si>
    <t>CMD108208</t>
  </si>
  <si>
    <t>CMD108209</t>
  </si>
  <si>
    <t>CMD108210</t>
  </si>
  <si>
    <t>CMD108212</t>
  </si>
  <si>
    <t>CMD108215</t>
  </si>
  <si>
    <t>CMD108216</t>
  </si>
  <si>
    <t>CMD108217</t>
  </si>
  <si>
    <t>C0533</t>
  </si>
  <si>
    <t>CMD108218</t>
  </si>
  <si>
    <t>CMD108219</t>
  </si>
  <si>
    <t>CMD108220</t>
  </si>
  <si>
    <t>CMD108223</t>
  </si>
  <si>
    <t>CMD108224</t>
  </si>
  <si>
    <t>CMD108225</t>
  </si>
  <si>
    <t>CMD108226</t>
  </si>
  <si>
    <t>CMD108227</t>
  </si>
  <si>
    <t>CMD108229</t>
  </si>
  <si>
    <t>CMD108230</t>
  </si>
  <si>
    <t>CMD108231</t>
  </si>
  <si>
    <t>CMD108232</t>
  </si>
  <si>
    <t>CMD108233</t>
  </si>
  <si>
    <t>C1259</t>
  </si>
  <si>
    <t>CMD108234</t>
  </si>
  <si>
    <t>CMD108235</t>
  </si>
  <si>
    <t>CMD108236</t>
  </si>
  <si>
    <t>CMD108237</t>
  </si>
  <si>
    <t>CMD108238</t>
  </si>
  <si>
    <t>CMD108239</t>
  </si>
  <si>
    <t>C1261</t>
  </si>
  <si>
    <t>CMD108240</t>
  </si>
  <si>
    <t>CMD108242</t>
  </si>
  <si>
    <t>CMD108243</t>
  </si>
  <si>
    <t>CMD108244</t>
  </si>
  <si>
    <t>CMD108245</t>
  </si>
  <si>
    <t>CMD108246</t>
  </si>
  <si>
    <t>CMD108247</t>
  </si>
  <si>
    <t>CMD108248</t>
  </si>
  <si>
    <t>CMD108249</t>
  </si>
  <si>
    <t>CMD108250</t>
  </si>
  <si>
    <t>CMD108251</t>
  </si>
  <si>
    <t>CMD108252</t>
  </si>
  <si>
    <t>CMD108253</t>
  </si>
  <si>
    <t>CMD108254</t>
  </si>
  <si>
    <t>CMD108255</t>
  </si>
  <si>
    <t>CMD108256</t>
  </si>
  <si>
    <t>CMD108257</t>
  </si>
  <si>
    <t>CMD108258</t>
  </si>
  <si>
    <t>CMD108259</t>
  </si>
  <si>
    <t>CMD108260</t>
  </si>
  <si>
    <t>CMD108261</t>
  </si>
  <si>
    <t>CMD108262</t>
  </si>
  <si>
    <t>CMD108263</t>
  </si>
  <si>
    <t>C0948</t>
  </si>
  <si>
    <t>CMD108264</t>
  </si>
  <si>
    <t>CMD108265</t>
  </si>
  <si>
    <t>CMD108266</t>
  </si>
  <si>
    <t>CMD108267</t>
  </si>
  <si>
    <t>CMD108268</t>
  </si>
  <si>
    <t>C1478</t>
  </si>
  <si>
    <t>CMD108269</t>
  </si>
  <si>
    <t>CMD108270</t>
  </si>
  <si>
    <t>CMD108271</t>
  </si>
  <si>
    <t>CMD108272</t>
  </si>
  <si>
    <t>CMD108273</t>
  </si>
  <si>
    <t>CMD108274</t>
  </si>
  <si>
    <t>CMD108275</t>
  </si>
  <si>
    <t>CMD108276</t>
  </si>
  <si>
    <t>CMD108277</t>
  </si>
  <si>
    <t>C0753</t>
  </si>
  <si>
    <t>CMD108278</t>
  </si>
  <si>
    <t>CMD108279</t>
  </si>
  <si>
    <t>CMD108280</t>
  </si>
  <si>
    <t>CMD108281</t>
  </si>
  <si>
    <t>CMD108282</t>
  </si>
  <si>
    <t>CMD108283</t>
  </si>
  <si>
    <t>CMD108284</t>
  </si>
  <si>
    <t>CMD108285</t>
  </si>
  <si>
    <t>CMD108286</t>
  </si>
  <si>
    <t>CMD108287</t>
  </si>
  <si>
    <t>CMD108289</t>
  </si>
  <si>
    <t>CMD108290</t>
  </si>
  <si>
    <t>CMD108291</t>
  </si>
  <si>
    <t>CMD108292</t>
  </si>
  <si>
    <t>CMD108293</t>
  </si>
  <si>
    <t>CMD108294</t>
  </si>
  <si>
    <t>CMD108295</t>
  </si>
  <si>
    <t>CMD108296</t>
  </si>
  <si>
    <t>CMD108297</t>
  </si>
  <si>
    <t>CMD108298</t>
  </si>
  <si>
    <t>CMD108299</t>
  </si>
  <si>
    <t>CMD108300</t>
  </si>
  <si>
    <t>CMD108301</t>
  </si>
  <si>
    <t>CMD108302</t>
  </si>
  <si>
    <t>CMD108303</t>
  </si>
  <si>
    <t>CMD108304</t>
  </si>
  <si>
    <t>CMD108305</t>
  </si>
  <si>
    <t>CMD108306</t>
  </si>
  <si>
    <t>CMD108307</t>
  </si>
  <si>
    <t>CMD108309</t>
  </si>
  <si>
    <t>CMD108311</t>
  </si>
  <si>
    <t>CMD108312</t>
  </si>
  <si>
    <t>CMD108313</t>
  </si>
  <si>
    <t>CMD108314</t>
  </si>
  <si>
    <t>CMD108315</t>
  </si>
  <si>
    <t>CMD108316</t>
  </si>
  <si>
    <t>CMD108317</t>
  </si>
  <si>
    <t>CMD108318</t>
  </si>
  <si>
    <t>CMD108319</t>
  </si>
  <si>
    <t>CMD108320</t>
  </si>
  <si>
    <t>CMD108321</t>
  </si>
  <si>
    <t>CMD108323</t>
  </si>
  <si>
    <t>CMD108324</t>
  </si>
  <si>
    <t>CMD108325</t>
  </si>
  <si>
    <t>CMD108326</t>
  </si>
  <si>
    <t>CMD108327</t>
  </si>
  <si>
    <t>CMD108328</t>
  </si>
  <si>
    <t>CMD108329</t>
  </si>
  <si>
    <t>CMD108330</t>
  </si>
  <si>
    <t>CMD108331</t>
  </si>
  <si>
    <t>CMD108332</t>
  </si>
  <si>
    <t>CMD108333</t>
  </si>
  <si>
    <t>CMD108334</t>
  </si>
  <si>
    <t>CMD108335</t>
  </si>
  <si>
    <t>CMD108336</t>
  </si>
  <si>
    <t>CMD108337</t>
  </si>
  <si>
    <t>CMD108338</t>
  </si>
  <si>
    <t>CMD108339</t>
  </si>
  <si>
    <t>CMD108340</t>
  </si>
  <si>
    <t>CMD108341</t>
  </si>
  <si>
    <t>CMD108343</t>
  </si>
  <si>
    <t>CMD108344</t>
  </si>
  <si>
    <t>CMD108345</t>
  </si>
  <si>
    <t>CMD108346</t>
  </si>
  <si>
    <t>CMD108347</t>
  </si>
  <si>
    <t>CMD108348</t>
  </si>
  <si>
    <t>CMD108349</t>
  </si>
  <si>
    <t>CMD108350</t>
  </si>
  <si>
    <t>CMD108351</t>
  </si>
  <si>
    <t>CMD108352</t>
  </si>
  <si>
    <t>CMD108353</t>
  </si>
  <si>
    <t>CMD108354</t>
  </si>
  <si>
    <t>CMD108355</t>
  </si>
  <si>
    <t>CMD108357</t>
  </si>
  <si>
    <t>CMD108358</t>
  </si>
  <si>
    <t>CMD108359</t>
  </si>
  <si>
    <t>CMD108360</t>
  </si>
  <si>
    <t>CMD108362</t>
  </si>
  <si>
    <t>CMD108364</t>
  </si>
  <si>
    <t>CMD108366</t>
  </si>
  <si>
    <t>CMD108367</t>
  </si>
  <si>
    <t>CMD108368</t>
  </si>
  <si>
    <t>CMD108369</t>
  </si>
  <si>
    <t>CMD108370</t>
  </si>
  <si>
    <t>CMD108372</t>
  </si>
  <si>
    <t>CMD108373</t>
  </si>
  <si>
    <t>CMD108374</t>
  </si>
  <si>
    <t>CMD108375</t>
  </si>
  <si>
    <t>CMD108376</t>
  </si>
  <si>
    <t>CMD108379</t>
  </si>
  <si>
    <t>CMD108380</t>
  </si>
  <si>
    <t>CMD108381</t>
  </si>
  <si>
    <t>CMD108382</t>
  </si>
  <si>
    <t>CMD108384</t>
  </si>
  <si>
    <t>C1816</t>
  </si>
  <si>
    <t>CMD108385</t>
  </si>
  <si>
    <t>CMD108386</t>
  </si>
  <si>
    <t>C1454</t>
  </si>
  <si>
    <t>CMD108387</t>
  </si>
  <si>
    <t>CMD108388</t>
  </si>
  <si>
    <t>CMD108389</t>
  </si>
  <si>
    <t>CMD108390</t>
  </si>
  <si>
    <t>CMD108391</t>
  </si>
  <si>
    <t>CMD108393</t>
  </si>
  <si>
    <t>CMD108395</t>
  </si>
  <si>
    <t>CMD108396</t>
  </si>
  <si>
    <t>C0655</t>
  </si>
  <si>
    <t>CMD108397</t>
  </si>
  <si>
    <t>CMD108398</t>
  </si>
  <si>
    <t>CMD108399</t>
  </si>
  <si>
    <t>CMD108401</t>
  </si>
  <si>
    <t>CMD108402</t>
  </si>
  <si>
    <t>CMD108403</t>
  </si>
  <si>
    <t>CMD108404</t>
  </si>
  <si>
    <t>CMD108405</t>
  </si>
  <si>
    <t>CMD108406</t>
  </si>
  <si>
    <t>CMD108407</t>
  </si>
  <si>
    <t>CMD108409</t>
  </si>
  <si>
    <t>CMD108410</t>
  </si>
  <si>
    <t>CMD108411</t>
  </si>
  <si>
    <t>CMD108412</t>
  </si>
  <si>
    <t>CMD108413</t>
  </si>
  <si>
    <t>CMD108414</t>
  </si>
  <si>
    <t>CMD108417</t>
  </si>
  <si>
    <t>CMD108418</t>
  </si>
  <si>
    <t>CMD108419</t>
  </si>
  <si>
    <t>C1888</t>
  </si>
  <si>
    <t>CMD108420</t>
  </si>
  <si>
    <t>CMD108421</t>
  </si>
  <si>
    <t>CMD108422</t>
  </si>
  <si>
    <t>CMD108423</t>
  </si>
  <si>
    <t>C1813</t>
  </si>
  <si>
    <t>CMD108424</t>
  </si>
  <si>
    <t>CMD108425</t>
  </si>
  <si>
    <t>CMD108426</t>
  </si>
  <si>
    <t>CMD108427</t>
  </si>
  <si>
    <t>CMD108428</t>
  </si>
  <si>
    <t>CMD108429</t>
  </si>
  <si>
    <t>CMD108430</t>
  </si>
  <si>
    <t>CMD108431</t>
  </si>
  <si>
    <t>CMD108432</t>
  </si>
  <si>
    <t>CMD108433</t>
  </si>
  <si>
    <t>CMD108434</t>
  </si>
  <si>
    <t>CMD108435</t>
  </si>
  <si>
    <t>CMD108436</t>
  </si>
  <si>
    <t>C1088</t>
  </si>
  <si>
    <t>CMD108438</t>
  </si>
  <si>
    <t>CMD108439</t>
  </si>
  <si>
    <t>CMD108440</t>
  </si>
  <si>
    <t>CMD108441</t>
  </si>
  <si>
    <t>CMD108442</t>
  </si>
  <si>
    <t>CMD108443</t>
  </si>
  <si>
    <t>CMD108444</t>
  </si>
  <si>
    <t>CMD108445</t>
  </si>
  <si>
    <t>CMD108446</t>
  </si>
  <si>
    <t>CMD108447</t>
  </si>
  <si>
    <t>CMD108448</t>
  </si>
  <si>
    <t>CMD108449</t>
  </si>
  <si>
    <t>CMD108450</t>
  </si>
  <si>
    <t>CMD108451</t>
  </si>
  <si>
    <t>CMD108452</t>
  </si>
  <si>
    <t>CMD108453</t>
  </si>
  <si>
    <t>CMD108454</t>
  </si>
  <si>
    <t>CMD108455</t>
  </si>
  <si>
    <t>CMD108456</t>
  </si>
  <si>
    <t>CMD108457</t>
  </si>
  <si>
    <t>C0603</t>
  </si>
  <si>
    <t>CMD108458</t>
  </si>
  <si>
    <t>CMD108459</t>
  </si>
  <si>
    <t>CMD108460</t>
  </si>
  <si>
    <t>CMD108462</t>
  </si>
  <si>
    <t>CMD108464</t>
  </si>
  <si>
    <t>CMD108465</t>
  </si>
  <si>
    <t>CMD108466</t>
  </si>
  <si>
    <t>CMD108467</t>
  </si>
  <si>
    <t>CMD108468</t>
  </si>
  <si>
    <t>CMD108469</t>
  </si>
  <si>
    <t>CMD108470</t>
  </si>
  <si>
    <t>CMD108471</t>
  </si>
  <si>
    <t>CMD108472</t>
  </si>
  <si>
    <t>CMD108474</t>
  </si>
  <si>
    <t>CMD108475</t>
  </si>
  <si>
    <t>CMD108476</t>
  </si>
  <si>
    <t>CMD108477</t>
  </si>
  <si>
    <t>CMD108478</t>
  </si>
  <si>
    <t>CMD108480</t>
  </si>
  <si>
    <t>CMD108481</t>
  </si>
  <si>
    <t>C0794</t>
  </si>
  <si>
    <t>CMD108482</t>
  </si>
  <si>
    <t>CMD108483</t>
  </si>
  <si>
    <t>C0426</t>
  </si>
  <si>
    <t>CMD108484</t>
  </si>
  <si>
    <t>CMD108485</t>
  </si>
  <si>
    <t>CMD108486</t>
  </si>
  <si>
    <t>CMD108487</t>
  </si>
  <si>
    <t>CMD108488</t>
  </si>
  <si>
    <t>CMD108489</t>
  </si>
  <si>
    <t>CMD108491</t>
  </si>
  <si>
    <t>CMD108492</t>
  </si>
  <si>
    <t>CMD108495</t>
  </si>
  <si>
    <t>CMD108496</t>
  </si>
  <si>
    <t>CMD108497</t>
  </si>
  <si>
    <t>CMD108498</t>
  </si>
  <si>
    <t>CMD108499</t>
  </si>
  <si>
    <t>CMD108500</t>
  </si>
  <si>
    <t>CMD108501</t>
  </si>
  <si>
    <t>CMD108502</t>
  </si>
  <si>
    <t>CMD108503</t>
  </si>
  <si>
    <t>CMD108504</t>
  </si>
  <si>
    <t>CMD108506</t>
  </si>
  <si>
    <t>CMD108507</t>
  </si>
  <si>
    <t>CMD108508</t>
  </si>
  <si>
    <t>CMD108509</t>
  </si>
  <si>
    <t>CMD108510</t>
  </si>
  <si>
    <t>CMD108511</t>
  </si>
  <si>
    <t>CMD108512</t>
  </si>
  <si>
    <t>CMD108513</t>
  </si>
  <si>
    <t>CMD108514</t>
  </si>
  <si>
    <t>CMD108516</t>
  </si>
  <si>
    <t>C0542</t>
  </si>
  <si>
    <t>CMD108517</t>
  </si>
  <si>
    <t>CMD108518</t>
  </si>
  <si>
    <t>CMD108519</t>
  </si>
  <si>
    <t>CMD108521</t>
  </si>
  <si>
    <t>CMD108522</t>
  </si>
  <si>
    <t>CMD108523</t>
  </si>
  <si>
    <t>CMD108524</t>
  </si>
  <si>
    <t>CMD108525</t>
  </si>
  <si>
    <t>CMD108526</t>
  </si>
  <si>
    <t>CMD108527</t>
  </si>
  <si>
    <t>CMD108528</t>
  </si>
  <si>
    <t>CMD108529</t>
  </si>
  <si>
    <t>CMD108530</t>
  </si>
  <si>
    <t>CMD108531</t>
  </si>
  <si>
    <t>CMD108532</t>
  </si>
  <si>
    <t>CMD108533</t>
  </si>
  <si>
    <t>CMD108534</t>
  </si>
  <si>
    <t>CMD108535</t>
  </si>
  <si>
    <t>CMD108536</t>
  </si>
  <si>
    <t>CMD108537</t>
  </si>
  <si>
    <t>CMD108538</t>
  </si>
  <si>
    <t>CMD108539</t>
  </si>
  <si>
    <t>CMD108540</t>
  </si>
  <si>
    <t>CMD108541</t>
  </si>
  <si>
    <t>CMD108542</t>
  </si>
  <si>
    <t>CMD108543</t>
  </si>
  <si>
    <t>CMD108544</t>
  </si>
  <si>
    <t>CMD108546</t>
  </si>
  <si>
    <t>CMD108547</t>
  </si>
  <si>
    <t>CMD108548</t>
  </si>
  <si>
    <t>CMD108549</t>
  </si>
  <si>
    <t>CMD108550</t>
  </si>
  <si>
    <t>CMD108551</t>
  </si>
  <si>
    <t>CMD108552</t>
  </si>
  <si>
    <t>CMD108553</t>
  </si>
  <si>
    <t>CMD108554</t>
  </si>
  <si>
    <t>CMD108555</t>
  </si>
  <si>
    <t>CMD108556</t>
  </si>
  <si>
    <t>CMD108557</t>
  </si>
  <si>
    <t>CMD108558</t>
  </si>
  <si>
    <t>CMD108559</t>
  </si>
  <si>
    <t>CMD108560</t>
  </si>
  <si>
    <t>C1424</t>
  </si>
  <si>
    <t>CMD108562</t>
  </si>
  <si>
    <t>CMD108563</t>
  </si>
  <si>
    <t>CMD108564</t>
  </si>
  <si>
    <t>CMD108565</t>
  </si>
  <si>
    <t>CMD108566</t>
  </si>
  <si>
    <t>CMD108567</t>
  </si>
  <si>
    <t>CMD108568</t>
  </si>
  <si>
    <t>C1509</t>
  </si>
  <si>
    <t>CMD108569</t>
  </si>
  <si>
    <t>CMD108570</t>
  </si>
  <si>
    <t>CMD108571</t>
  </si>
  <si>
    <t>CMD108572</t>
  </si>
  <si>
    <t>CMD108573</t>
  </si>
  <si>
    <t>CMD108575</t>
  </si>
  <si>
    <t>CMD108576</t>
  </si>
  <si>
    <t>CMD108577</t>
  </si>
  <si>
    <t>CMD108579</t>
  </si>
  <si>
    <t>CMD108580</t>
  </si>
  <si>
    <t>CMD108581</t>
  </si>
  <si>
    <t>CMD108582</t>
  </si>
  <si>
    <t>CMD108583</t>
  </si>
  <si>
    <t>CMD108584</t>
  </si>
  <si>
    <t>CMD108585</t>
  </si>
  <si>
    <t>CMD108586</t>
  </si>
  <si>
    <t>CMD108587</t>
  </si>
  <si>
    <t>CMD108588</t>
  </si>
  <si>
    <t>CMD108589</t>
  </si>
  <si>
    <t>CMD108590</t>
  </si>
  <si>
    <t>CMD108591</t>
  </si>
  <si>
    <t>CMD108593</t>
  </si>
  <si>
    <t>CMD108594</t>
  </si>
  <si>
    <t>C1933</t>
  </si>
  <si>
    <t>CMD108595</t>
  </si>
  <si>
    <t>CMD108597</t>
  </si>
  <si>
    <t>C1316</t>
  </si>
  <si>
    <t>CMD108599</t>
  </si>
  <si>
    <t>CMD108600</t>
  </si>
  <si>
    <t>CMD108601</t>
  </si>
  <si>
    <t>CMD108602</t>
  </si>
  <si>
    <t>C1720</t>
  </si>
  <si>
    <t>CMD108603</t>
  </si>
  <si>
    <t>CMD108604</t>
  </si>
  <si>
    <t>C1431</t>
  </si>
  <si>
    <t>CMD108608</t>
  </si>
  <si>
    <t>CMD108609</t>
  </si>
  <si>
    <t>CMD108610</t>
  </si>
  <si>
    <t>C1620</t>
  </si>
  <si>
    <t>CMD108611</t>
  </si>
  <si>
    <t>CMD108612</t>
  </si>
  <si>
    <t>CMD108613</t>
  </si>
  <si>
    <t>CMD108614</t>
  </si>
  <si>
    <t>CMD108615</t>
  </si>
  <si>
    <t>CMD108616</t>
  </si>
  <si>
    <t>CMD108617</t>
  </si>
  <si>
    <t>CMD108618</t>
  </si>
  <si>
    <t>CMD108619</t>
  </si>
  <si>
    <t>CMD108620</t>
  </si>
  <si>
    <t>CMD108621</t>
  </si>
  <si>
    <t>CMD108622</t>
  </si>
  <si>
    <t>CMD108623</t>
  </si>
  <si>
    <t>CMD108624</t>
  </si>
  <si>
    <t>C1586</t>
  </si>
  <si>
    <t>CMD108625</t>
  </si>
  <si>
    <t>CMD108626</t>
  </si>
  <si>
    <t>CMD108627</t>
  </si>
  <si>
    <t>CMD108628</t>
  </si>
  <si>
    <t>CMD108629</t>
  </si>
  <si>
    <t>CMD108630</t>
  </si>
  <si>
    <t>CMD108631</t>
  </si>
  <si>
    <t>CMD108632</t>
  </si>
  <si>
    <t>CMD108633</t>
  </si>
  <si>
    <t>CMD108634</t>
  </si>
  <si>
    <t>CMD108635</t>
  </si>
  <si>
    <t>CMD108636</t>
  </si>
  <si>
    <t>CMD108637</t>
  </si>
  <si>
    <t>CMD108638</t>
  </si>
  <si>
    <t>CMD108639</t>
  </si>
  <si>
    <t>CMD108640</t>
  </si>
  <si>
    <t>CMD108641</t>
  </si>
  <si>
    <t>CMD108642</t>
  </si>
  <si>
    <t>CMD108643</t>
  </si>
  <si>
    <t>CMD108644</t>
  </si>
  <si>
    <t>CMD108645</t>
  </si>
  <si>
    <t>CMD108646</t>
  </si>
  <si>
    <t>CMD108647</t>
  </si>
  <si>
    <t>CMD108648</t>
  </si>
  <si>
    <t>CMD108649</t>
  </si>
  <si>
    <t>CMD108650</t>
  </si>
  <si>
    <t>CMD108651</t>
  </si>
  <si>
    <t>CMD108652</t>
  </si>
  <si>
    <t>CMD108653</t>
  </si>
  <si>
    <t>CMD108654</t>
  </si>
  <si>
    <t>CMD108655</t>
  </si>
  <si>
    <t>CMD108656</t>
  </si>
  <si>
    <t>CMD108657</t>
  </si>
  <si>
    <t>C1851</t>
  </si>
  <si>
    <t>CMD108658</t>
  </si>
  <si>
    <t>CMD108659</t>
  </si>
  <si>
    <t>CMD108660</t>
  </si>
  <si>
    <t>CMD108661</t>
  </si>
  <si>
    <t>CMD108662</t>
  </si>
  <si>
    <t>CMD108663</t>
  </si>
  <si>
    <t>CMD108664</t>
  </si>
  <si>
    <t>CMD108665</t>
  </si>
  <si>
    <t>CMD108666</t>
  </si>
  <si>
    <t>CMD108667</t>
  </si>
  <si>
    <t>CMD108668</t>
  </si>
  <si>
    <t>CMD108669</t>
  </si>
  <si>
    <t>CMD108670</t>
  </si>
  <si>
    <t>CMD108671</t>
  </si>
  <si>
    <t>CMD108672</t>
  </si>
  <si>
    <t>CMD108674</t>
  </si>
  <si>
    <t>CMD108675</t>
  </si>
  <si>
    <t>CMD108676</t>
  </si>
  <si>
    <t>C1057</t>
  </si>
  <si>
    <t>CMD108677</t>
  </si>
  <si>
    <t>CMD108678</t>
  </si>
  <si>
    <t>CMD108679</t>
  </si>
  <si>
    <t>CMD108680</t>
  </si>
  <si>
    <t>CMD108681</t>
  </si>
  <si>
    <t>CMD108682</t>
  </si>
  <si>
    <t>CMD108683</t>
  </si>
  <si>
    <t>CMD108684</t>
  </si>
  <si>
    <t>CMD108685</t>
  </si>
  <si>
    <t>C0803</t>
  </si>
  <si>
    <t>CMD108686</t>
  </si>
  <si>
    <t>CMD108687</t>
  </si>
  <si>
    <t>CMD108688</t>
  </si>
  <si>
    <t>CMD108689</t>
  </si>
  <si>
    <t>CMD108690</t>
  </si>
  <si>
    <t>CMD108692</t>
  </si>
  <si>
    <t>CMD108694</t>
  </si>
  <si>
    <t>CMD108695</t>
  </si>
  <si>
    <t>C1697</t>
  </si>
  <si>
    <t>CMD108696</t>
  </si>
  <si>
    <t>CMD108697</t>
  </si>
  <si>
    <t>CMD108698</t>
  </si>
  <si>
    <t>CMD108700</t>
  </si>
  <si>
    <t>CMD108701</t>
  </si>
  <si>
    <t>CMD108702</t>
  </si>
  <si>
    <t>CMD108703</t>
  </si>
  <si>
    <t>CMD108704</t>
  </si>
  <si>
    <t>CMD108705</t>
  </si>
  <si>
    <t>CMD108708</t>
  </si>
  <si>
    <t>CMD108709</t>
  </si>
  <si>
    <t>CMD108710</t>
  </si>
  <si>
    <t>CMD108711</t>
  </si>
  <si>
    <t>CMD108712</t>
  </si>
  <si>
    <t>CMD108713</t>
  </si>
  <si>
    <t>CMD108714</t>
  </si>
  <si>
    <t>CMD108715</t>
  </si>
  <si>
    <t>CMD108716</t>
  </si>
  <si>
    <t>CMD108717</t>
  </si>
  <si>
    <t>CMD108719</t>
  </si>
  <si>
    <t>CMD108720</t>
  </si>
  <si>
    <t>C0433</t>
  </si>
  <si>
    <t>CMD108721</t>
  </si>
  <si>
    <t>CMD108722</t>
  </si>
  <si>
    <t>CMD108723</t>
  </si>
  <si>
    <t>CMD108725</t>
  </si>
  <si>
    <t>CMD108726</t>
  </si>
  <si>
    <t>CMD108727</t>
  </si>
  <si>
    <t>CMD108728</t>
  </si>
  <si>
    <t>CMD108731</t>
  </si>
  <si>
    <t>CMD108732</t>
  </si>
  <si>
    <t>CMD108735</t>
  </si>
  <si>
    <t>C0923</t>
  </si>
  <si>
    <t>CMD108736</t>
  </si>
  <si>
    <t>CMD108737</t>
  </si>
  <si>
    <t>CMD108738</t>
  </si>
  <si>
    <t>CMD108739</t>
  </si>
  <si>
    <t>CMD108740</t>
  </si>
  <si>
    <t>CMD108741</t>
  </si>
  <si>
    <t>CMD108742</t>
  </si>
  <si>
    <t>CMD108743</t>
  </si>
  <si>
    <t>CMD108744</t>
  </si>
  <si>
    <t>CMD108745</t>
  </si>
  <si>
    <t>CMD108746</t>
  </si>
  <si>
    <t>CMD108747</t>
  </si>
  <si>
    <t>CMD108748</t>
  </si>
  <si>
    <t>CMD108749</t>
  </si>
  <si>
    <t>CMD108750</t>
  </si>
  <si>
    <t>CMD108751</t>
  </si>
  <si>
    <t>CMD108753</t>
  </si>
  <si>
    <t>CMD108754</t>
  </si>
  <si>
    <t>CMD108755</t>
  </si>
  <si>
    <t>CMD108757</t>
  </si>
  <si>
    <t>CMD108758</t>
  </si>
  <si>
    <t>C1877</t>
  </si>
  <si>
    <t>CMD108760</t>
  </si>
  <si>
    <t>CMD108761</t>
  </si>
  <si>
    <t>C1050</t>
  </si>
  <si>
    <t>CMD108762</t>
  </si>
  <si>
    <t>C1750</t>
  </si>
  <si>
    <t>CMD108763</t>
  </si>
  <si>
    <t>CMD108764</t>
  </si>
  <si>
    <t>CMD108765</t>
  </si>
  <si>
    <t>CMD108766</t>
  </si>
  <si>
    <t>CMD108767</t>
  </si>
  <si>
    <t>CMD108768</t>
  </si>
  <si>
    <t>CMD108769</t>
  </si>
  <si>
    <t>CMD108771</t>
  </si>
  <si>
    <t>CMD108772</t>
  </si>
  <si>
    <t>CMD108773</t>
  </si>
  <si>
    <t>CMD108774</t>
  </si>
  <si>
    <t>CMD108775</t>
  </si>
  <si>
    <t>CMD108777</t>
  </si>
  <si>
    <t>CMD108778</t>
  </si>
  <si>
    <t>CMD108779</t>
  </si>
  <si>
    <t>CMD108780</t>
  </si>
  <si>
    <t>CMD108782</t>
  </si>
  <si>
    <t>CMD108783</t>
  </si>
  <si>
    <t>CMD108784</t>
  </si>
  <si>
    <t>CMD108785</t>
  </si>
  <si>
    <t>C0819</t>
  </si>
  <si>
    <t>CMD108786</t>
  </si>
  <si>
    <t>CMD108787</t>
  </si>
  <si>
    <t>CMD108788</t>
  </si>
  <si>
    <t>CMD108790</t>
  </si>
  <si>
    <t>CMD108792</t>
  </si>
  <si>
    <t>CMD108793</t>
  </si>
  <si>
    <t>CMD108794</t>
  </si>
  <si>
    <t>CMD108795</t>
  </si>
  <si>
    <t>CMD108796</t>
  </si>
  <si>
    <t>CMD108798</t>
  </si>
  <si>
    <t>CMD108799</t>
  </si>
  <si>
    <t>CMD108800</t>
  </si>
  <si>
    <t>CMD108801</t>
  </si>
  <si>
    <t>CMD108802</t>
  </si>
  <si>
    <t>C0883</t>
  </si>
  <si>
    <t>CMD108803</t>
  </si>
  <si>
    <t>C1467</t>
  </si>
  <si>
    <t>CMD108804</t>
  </si>
  <si>
    <t>CMD108805</t>
  </si>
  <si>
    <t>CMD108806</t>
  </si>
  <si>
    <t>CMD108807</t>
  </si>
  <si>
    <t>CMD108808</t>
  </si>
  <si>
    <t>CMD108809</t>
  </si>
  <si>
    <t>CMD108810</t>
  </si>
  <si>
    <t>CMD108811</t>
  </si>
  <si>
    <t>CMD108812</t>
  </si>
  <si>
    <t>C1854</t>
  </si>
  <si>
    <t>CMD108814</t>
  </si>
  <si>
    <t>CMD108815</t>
  </si>
  <si>
    <t>CMD108816</t>
  </si>
  <si>
    <t>CMD108817</t>
  </si>
  <si>
    <t>CMD108818</t>
  </si>
  <si>
    <t>CMD108819</t>
  </si>
  <si>
    <t>CMD108820</t>
  </si>
  <si>
    <t>CMD108821</t>
  </si>
  <si>
    <t>CMD108822</t>
  </si>
  <si>
    <t>CMD108823</t>
  </si>
  <si>
    <t>CMD108824</t>
  </si>
  <si>
    <t>CMD108826</t>
  </si>
  <si>
    <t>CMD108827</t>
  </si>
  <si>
    <t>CMD108828</t>
  </si>
  <si>
    <t>CMD108829</t>
  </si>
  <si>
    <t>CMD108830</t>
  </si>
  <si>
    <t>CMD108831</t>
  </si>
  <si>
    <t>CMD108832</t>
  </si>
  <si>
    <t>CMD108833</t>
  </si>
  <si>
    <t>CMD108834</t>
  </si>
  <si>
    <t>CMD108835</t>
  </si>
  <si>
    <t>CMD108836</t>
  </si>
  <si>
    <t>CMD108837</t>
  </si>
  <si>
    <t>CMD108838</t>
  </si>
  <si>
    <t>CMD108839</t>
  </si>
  <si>
    <t>CMD108840</t>
  </si>
  <si>
    <t>CMD108841</t>
  </si>
  <si>
    <t>CMD108842</t>
  </si>
  <si>
    <t>CMD108843</t>
  </si>
  <si>
    <t>C1992</t>
  </si>
  <si>
    <t>CMD108844</t>
  </si>
  <si>
    <t>CMD108845</t>
  </si>
  <si>
    <t>CMD108846</t>
  </si>
  <si>
    <t>CMD108847</t>
  </si>
  <si>
    <t>CMD108848</t>
  </si>
  <si>
    <t>CMD108849</t>
  </si>
  <si>
    <t>CMD108850</t>
  </si>
  <si>
    <t>CMD108852</t>
  </si>
  <si>
    <t>CMD108853</t>
  </si>
  <si>
    <t>CMD108854</t>
  </si>
  <si>
    <t>CMD108855</t>
  </si>
  <si>
    <t>CMD108856</t>
  </si>
  <si>
    <t>CMD108857</t>
  </si>
  <si>
    <t>CMD108858</t>
  </si>
  <si>
    <t>CMD108859</t>
  </si>
  <si>
    <t>CMD108860</t>
  </si>
  <si>
    <t>CMD108861</t>
  </si>
  <si>
    <t>CMD108863</t>
  </si>
  <si>
    <t>CMD108864</t>
  </si>
  <si>
    <t>CMD108865</t>
  </si>
  <si>
    <t>CMD108866</t>
  </si>
  <si>
    <t>CMD108867</t>
  </si>
  <si>
    <t>CMD108869</t>
  </si>
  <si>
    <t>CMD108870</t>
  </si>
  <si>
    <t>CMD108871</t>
  </si>
  <si>
    <t>CMD108872</t>
  </si>
  <si>
    <t>CMD108873</t>
  </si>
  <si>
    <t>CMD108875</t>
  </si>
  <si>
    <t>CMD108876</t>
  </si>
  <si>
    <t>CMD108879</t>
  </si>
  <si>
    <t>CMD108880</t>
  </si>
  <si>
    <t>CMD108881</t>
  </si>
  <si>
    <t>CMD108882</t>
  </si>
  <si>
    <t>CMD108883</t>
  </si>
  <si>
    <t>CMD108884</t>
  </si>
  <si>
    <t>CMD108885</t>
  </si>
  <si>
    <t>CMD108886</t>
  </si>
  <si>
    <t>CMD108887</t>
  </si>
  <si>
    <t>CMD108888</t>
  </si>
  <si>
    <t>C1627</t>
  </si>
  <si>
    <t>CMD108889</t>
  </si>
  <si>
    <t>CMD108890</t>
  </si>
  <si>
    <t>CMD108891</t>
  </si>
  <si>
    <t>CMD108892</t>
  </si>
  <si>
    <t>CMD108893</t>
  </si>
  <si>
    <t>CMD108894</t>
  </si>
  <si>
    <t>CMD108895</t>
  </si>
  <si>
    <t>CMD108896</t>
  </si>
  <si>
    <t>CMD108897</t>
  </si>
  <si>
    <t>CMD108898</t>
  </si>
  <si>
    <t>CMD108899</t>
  </si>
  <si>
    <t>CMD108900</t>
  </si>
  <si>
    <t>CMD108901</t>
  </si>
  <si>
    <t>CMD108902</t>
  </si>
  <si>
    <t>CMD108903</t>
  </si>
  <si>
    <t>CMD108904</t>
  </si>
  <si>
    <t>CMD108906</t>
  </si>
  <si>
    <t>CMD108907</t>
  </si>
  <si>
    <t>CMD108908</t>
  </si>
  <si>
    <t>CMD108909</t>
  </si>
  <si>
    <t>CMD108910</t>
  </si>
  <si>
    <t>CMD108911</t>
  </si>
  <si>
    <t>C0751</t>
  </si>
  <si>
    <t>CMD108912</t>
  </si>
  <si>
    <t>CMD108913</t>
  </si>
  <si>
    <t>CMD108914</t>
  </si>
  <si>
    <t>CMD108915</t>
  </si>
  <si>
    <t>CMD108916</t>
  </si>
  <si>
    <t>CMD108917</t>
  </si>
  <si>
    <t>CMD108918</t>
  </si>
  <si>
    <t>CMD108919</t>
  </si>
  <si>
    <t>CMD108920</t>
  </si>
  <si>
    <t>CMD108921</t>
  </si>
  <si>
    <t>CMD108922</t>
  </si>
  <si>
    <t>CMD108923</t>
  </si>
  <si>
    <t>CMD108925</t>
  </si>
  <si>
    <t>CMD108926</t>
  </si>
  <si>
    <t>CMD108927</t>
  </si>
  <si>
    <t>CMD108928</t>
  </si>
  <si>
    <t>CMD108929</t>
  </si>
  <si>
    <t>CMD108931</t>
  </si>
  <si>
    <t>CMD108932</t>
  </si>
  <si>
    <t>CMD108933</t>
  </si>
  <si>
    <t>C1147</t>
  </si>
  <si>
    <t>CMD108934</t>
  </si>
  <si>
    <t>CMD108935</t>
  </si>
  <si>
    <t>CMD108936</t>
  </si>
  <si>
    <t>CMD108937</t>
  </si>
  <si>
    <t>CMD108938</t>
  </si>
  <si>
    <t>CMD108939</t>
  </si>
  <si>
    <t>CMD108940</t>
  </si>
  <si>
    <t>CMD108941</t>
  </si>
  <si>
    <t>CMD108942</t>
  </si>
  <si>
    <t>CMD108943</t>
  </si>
  <si>
    <t>CMD108945</t>
  </si>
  <si>
    <t>CMD108946</t>
  </si>
  <si>
    <t>CMD108947</t>
  </si>
  <si>
    <t>CMD108948</t>
  </si>
  <si>
    <t>CMD108949</t>
  </si>
  <si>
    <t>CMD108950</t>
  </si>
  <si>
    <t>CMD108951</t>
  </si>
  <si>
    <t>CMD108952</t>
  </si>
  <si>
    <t>CMD108953</t>
  </si>
  <si>
    <t>CMD108954</t>
  </si>
  <si>
    <t>CMD108955</t>
  </si>
  <si>
    <t>CMD108956</t>
  </si>
  <si>
    <t>CMD108957</t>
  </si>
  <si>
    <t>C0675</t>
  </si>
  <si>
    <t>CMD108958</t>
  </si>
  <si>
    <t>CMD108959</t>
  </si>
  <si>
    <t>CMD108960</t>
  </si>
  <si>
    <t>CMD108961</t>
  </si>
  <si>
    <t>CMD108962</t>
  </si>
  <si>
    <t>CMD108963</t>
  </si>
  <si>
    <t>CMD108964</t>
  </si>
  <si>
    <t>CMD108966</t>
  </si>
  <si>
    <t>CMD108967</t>
  </si>
  <si>
    <t>CMD108968</t>
  </si>
  <si>
    <t>CMD108969</t>
  </si>
  <si>
    <t>CMD108971</t>
  </si>
  <si>
    <t>CMD108972</t>
  </si>
  <si>
    <t>CMD108973</t>
  </si>
  <si>
    <t>CMD108974</t>
  </si>
  <si>
    <t>CMD108975</t>
  </si>
  <si>
    <t>CMD108976</t>
  </si>
  <si>
    <t>CMD108977</t>
  </si>
  <si>
    <t>CMD108978</t>
  </si>
  <si>
    <t>C1935</t>
  </si>
  <si>
    <t>CMD108979</t>
  </si>
  <si>
    <t>CMD108980</t>
  </si>
  <si>
    <t>CMD108981</t>
  </si>
  <si>
    <t>CMD108982</t>
  </si>
  <si>
    <t>CMD108983</t>
  </si>
  <si>
    <t>CMD108984</t>
  </si>
  <si>
    <t>CMD108985</t>
  </si>
  <si>
    <t>CMD108986</t>
  </si>
  <si>
    <t>CMD108988</t>
  </si>
  <si>
    <t>CMD108989</t>
  </si>
  <si>
    <t>CMD108990</t>
  </si>
  <si>
    <t>CMD108991</t>
  </si>
  <si>
    <t>CMD108993</t>
  </si>
  <si>
    <t>CMD108994</t>
  </si>
  <si>
    <t>CMD108995</t>
  </si>
  <si>
    <t>CMD108997</t>
  </si>
  <si>
    <t>CMD108998</t>
  </si>
  <si>
    <t>CMD108999</t>
  </si>
  <si>
    <t>CMD109001</t>
  </si>
  <si>
    <t>C0954</t>
  </si>
  <si>
    <t>CMD109002</t>
  </si>
  <si>
    <t>CMD109003</t>
  </si>
  <si>
    <t>CMD109004</t>
  </si>
  <si>
    <t>CMD109005</t>
  </si>
  <si>
    <t>CMD109006</t>
  </si>
  <si>
    <t>CMD109007</t>
  </si>
  <si>
    <t>CMD109008</t>
  </si>
  <si>
    <t>CMD109009</t>
  </si>
  <si>
    <t>CMD109010</t>
  </si>
  <si>
    <t>CMD109011</t>
  </si>
  <si>
    <t>CMD109013</t>
  </si>
  <si>
    <t>CMD109014</t>
  </si>
  <si>
    <t>CMD109015</t>
  </si>
  <si>
    <t>CMD109016</t>
  </si>
  <si>
    <t>CMD109017</t>
  </si>
  <si>
    <t>CMD109018</t>
  </si>
  <si>
    <t>C1574</t>
  </si>
  <si>
    <t>CMD109019</t>
  </si>
  <si>
    <t>C1443</t>
  </si>
  <si>
    <t>CMD109020</t>
  </si>
  <si>
    <t>CMD109022</t>
  </si>
  <si>
    <t>CMD109023</t>
  </si>
  <si>
    <t>CMD109024</t>
  </si>
  <si>
    <t>CMD109026</t>
  </si>
  <si>
    <t>CMD109027</t>
  </si>
  <si>
    <t>CMD109028</t>
  </si>
  <si>
    <t>CMD109029</t>
  </si>
  <si>
    <t>CMD109030</t>
  </si>
  <si>
    <t>CMD109031</t>
  </si>
  <si>
    <t>CMD109032</t>
  </si>
  <si>
    <t>CMD109034</t>
  </si>
  <si>
    <t>CMD109035</t>
  </si>
  <si>
    <t>CMD109036</t>
  </si>
  <si>
    <t>CMD109037</t>
  </si>
  <si>
    <t>CMD109038</t>
  </si>
  <si>
    <t>CMD109039</t>
  </si>
  <si>
    <t>CMD109041</t>
  </si>
  <si>
    <t>CMD109042</t>
  </si>
  <si>
    <t>CMD109043</t>
  </si>
  <si>
    <t>CMD109044</t>
  </si>
  <si>
    <t>CMD109045</t>
  </si>
  <si>
    <t>CMD109046</t>
  </si>
  <si>
    <t>CMD109048</t>
  </si>
  <si>
    <t>CMD109049</t>
  </si>
  <si>
    <t>CMD109050</t>
  </si>
  <si>
    <t>C1140</t>
  </si>
  <si>
    <t>CMD109051</t>
  </si>
  <si>
    <t>CMD109052</t>
  </si>
  <si>
    <t>CMD109053</t>
  </si>
  <si>
    <t>CMD109054</t>
  </si>
  <si>
    <t>CMD109056</t>
  </si>
  <si>
    <t>CMD109057</t>
  </si>
  <si>
    <t>CMD109058</t>
  </si>
  <si>
    <t>CMD109059</t>
  </si>
  <si>
    <t>CMD109060</t>
  </si>
  <si>
    <t>C0482</t>
  </si>
  <si>
    <t>CMD109061</t>
  </si>
  <si>
    <t>C0984</t>
  </si>
  <si>
    <t>CMD109062</t>
  </si>
  <si>
    <t>CMD109064</t>
  </si>
  <si>
    <t>CMD109065</t>
  </si>
  <si>
    <t>CMD109067</t>
  </si>
  <si>
    <t>CMD109068</t>
  </si>
  <si>
    <t>CMD109069</t>
  </si>
  <si>
    <t>CMD109070</t>
  </si>
  <si>
    <t>CMD109071</t>
  </si>
  <si>
    <t>CMD109072</t>
  </si>
  <si>
    <t>CMD109073</t>
  </si>
  <si>
    <t>CMD109074</t>
  </si>
  <si>
    <t>CMD109075</t>
  </si>
  <si>
    <t>CMD109078</t>
  </si>
  <si>
    <t>CMD109079</t>
  </si>
  <si>
    <t>CMD109080</t>
  </si>
  <si>
    <t>CMD109081</t>
  </si>
  <si>
    <t>CMD109082</t>
  </si>
  <si>
    <t>CMD109083</t>
  </si>
  <si>
    <t>CMD109084</t>
  </si>
  <si>
    <t>CMD109085</t>
  </si>
  <si>
    <t>CMD109086</t>
  </si>
  <si>
    <t>CMD109087</t>
  </si>
  <si>
    <t>CMD109088</t>
  </si>
  <si>
    <t>CMD109089</t>
  </si>
  <si>
    <t>CMD109091</t>
  </si>
  <si>
    <t>CMD109092</t>
  </si>
  <si>
    <t>CMD109093</t>
  </si>
  <si>
    <t>CMD109094</t>
  </si>
  <si>
    <t>CMD109095</t>
  </si>
  <si>
    <t>CMD109096</t>
  </si>
  <si>
    <t>CMD109098</t>
  </si>
  <si>
    <t>CMD109099</t>
  </si>
  <si>
    <t>CMD109100</t>
  </si>
  <si>
    <t>CMD109101</t>
  </si>
  <si>
    <t>CMD109103</t>
  </si>
  <si>
    <t>CMD109104</t>
  </si>
  <si>
    <t>CMD109105</t>
  </si>
  <si>
    <t>CMD109106</t>
  </si>
  <si>
    <t>CMD109107</t>
  </si>
  <si>
    <t>CMD109108</t>
  </si>
  <si>
    <t>CMD109109</t>
  </si>
  <si>
    <t>CMD109110</t>
  </si>
  <si>
    <t>C0936</t>
  </si>
  <si>
    <t>CMD109111</t>
  </si>
  <si>
    <t>CMD109112</t>
  </si>
  <si>
    <t>CMD109113</t>
  </si>
  <si>
    <t>CMD109114</t>
  </si>
  <si>
    <t>CMD109115</t>
  </si>
  <si>
    <t>CMD109116</t>
  </si>
  <si>
    <t>CMD109117</t>
  </si>
  <si>
    <t>CMD109118</t>
  </si>
  <si>
    <t>CMD109120</t>
  </si>
  <si>
    <t>CMD109121</t>
  </si>
  <si>
    <t>CMD109122</t>
  </si>
  <si>
    <t>CMD109123</t>
  </si>
  <si>
    <t>C1396</t>
  </si>
  <si>
    <t>CMD109124</t>
  </si>
  <si>
    <t>CMD109125</t>
  </si>
  <si>
    <t>CMD109127</t>
  </si>
  <si>
    <t>CMD109128</t>
  </si>
  <si>
    <t>CMD109129</t>
  </si>
  <si>
    <t>CMD109130</t>
  </si>
  <si>
    <t>CMD109131</t>
  </si>
  <si>
    <t>CMD109132</t>
  </si>
  <si>
    <t>CMD109133</t>
  </si>
  <si>
    <t>CMD109134</t>
  </si>
  <si>
    <t>CMD109135</t>
  </si>
  <si>
    <t>CMD109136</t>
  </si>
  <si>
    <t>CMD109137</t>
  </si>
  <si>
    <t>CMD109138</t>
  </si>
  <si>
    <t>CMD109139</t>
  </si>
  <si>
    <t>CMD109140</t>
  </si>
  <si>
    <t>CMD109142</t>
  </si>
  <si>
    <t>CMD109143</t>
  </si>
  <si>
    <t>CMD109144</t>
  </si>
  <si>
    <t>CMD109146</t>
  </si>
  <si>
    <t>CMD109147</t>
  </si>
  <si>
    <t>CMD109148</t>
  </si>
  <si>
    <t>CMD109149</t>
  </si>
  <si>
    <t>CMD109150</t>
  </si>
  <si>
    <t>CMD109151</t>
  </si>
  <si>
    <t>CMD109152</t>
  </si>
  <si>
    <t>CMD109153</t>
  </si>
  <si>
    <t>CMD109154</t>
  </si>
  <si>
    <t>CMD109155</t>
  </si>
  <si>
    <t>CMD109156</t>
  </si>
  <si>
    <t>C0827</t>
  </si>
  <si>
    <t>CMD109158</t>
  </si>
  <si>
    <t>CMD109159</t>
  </si>
  <si>
    <t>CMD109160</t>
  </si>
  <si>
    <t>CMD109161</t>
  </si>
  <si>
    <t>CMD109162</t>
  </si>
  <si>
    <t>CMD109163</t>
  </si>
  <si>
    <t>CMD109165</t>
  </si>
  <si>
    <t>CMD109166</t>
  </si>
  <si>
    <t>CMD109167</t>
  </si>
  <si>
    <t>CMD109168</t>
  </si>
  <si>
    <t>CMD109169</t>
  </si>
  <si>
    <t>CMD109171</t>
  </si>
  <si>
    <t>CMD109172</t>
  </si>
  <si>
    <t>CMD109173</t>
  </si>
  <si>
    <t>CMD109174</t>
  </si>
  <si>
    <t>CMD109175</t>
  </si>
  <si>
    <t>CMD109176</t>
  </si>
  <si>
    <t>CMD109177</t>
  </si>
  <si>
    <t>CMD109178</t>
  </si>
  <si>
    <t>CMD109179</t>
  </si>
  <si>
    <t>CMD109180</t>
  </si>
  <si>
    <t>CMD109181</t>
  </si>
  <si>
    <t>CMD109182</t>
  </si>
  <si>
    <t>CMD109183</t>
  </si>
  <si>
    <t>CMD109184</t>
  </si>
  <si>
    <t>CMD109186</t>
  </si>
  <si>
    <t>CMD109187</t>
  </si>
  <si>
    <t>CMD109189</t>
  </si>
  <si>
    <t>CMD109190</t>
  </si>
  <si>
    <t>CMD109191</t>
  </si>
  <si>
    <t>CMD109192</t>
  </si>
  <si>
    <t>CMD109193</t>
  </si>
  <si>
    <t>CMD109194</t>
  </si>
  <si>
    <t>CMD109195</t>
  </si>
  <si>
    <t>CMD109196</t>
  </si>
  <si>
    <t>CMD109197</t>
  </si>
  <si>
    <t>CMD109198</t>
  </si>
  <si>
    <t>CMD109199</t>
  </si>
  <si>
    <t>CMD109200</t>
  </si>
  <si>
    <t>CMD109201</t>
  </si>
  <si>
    <t>CMD109202</t>
  </si>
  <si>
    <t>CMD109203</t>
  </si>
  <si>
    <t>CMD109204</t>
  </si>
  <si>
    <t>CMD109205</t>
  </si>
  <si>
    <t>CMD109206</t>
  </si>
  <si>
    <t>CMD109207</t>
  </si>
  <si>
    <t>CMD109208</t>
  </si>
  <si>
    <t>CMD109209</t>
  </si>
  <si>
    <t>CMD109210</t>
  </si>
  <si>
    <t>CMD109211</t>
  </si>
  <si>
    <t>CMD109212</t>
  </si>
  <si>
    <t>CMD109213</t>
  </si>
  <si>
    <t>CMD109214</t>
  </si>
  <si>
    <t>CMD109215</t>
  </si>
  <si>
    <t>CMD109216</t>
  </si>
  <si>
    <t>CMD109217</t>
  </si>
  <si>
    <t>CMD109218</t>
  </si>
  <si>
    <t>CMD109219</t>
  </si>
  <si>
    <t>CMD109220</t>
  </si>
  <si>
    <t>CMD109221</t>
  </si>
  <si>
    <t>CMD109222</t>
  </si>
  <si>
    <t>CMD109223</t>
  </si>
  <si>
    <t>CMD109224</t>
  </si>
  <si>
    <t>CMD109225</t>
  </si>
  <si>
    <t>CMD109227</t>
  </si>
  <si>
    <t>CMD109228</t>
  </si>
  <si>
    <t>CMD109229</t>
  </si>
  <si>
    <t>CMD109230</t>
  </si>
  <si>
    <t>CMD109231</t>
  </si>
  <si>
    <t>CMD109232</t>
  </si>
  <si>
    <t>CMD109233</t>
  </si>
  <si>
    <t>CMD109234</t>
  </si>
  <si>
    <t>CMD109236</t>
  </si>
  <si>
    <t>CMD109237</t>
  </si>
  <si>
    <t>CMD109238</t>
  </si>
  <si>
    <t>CMD109240</t>
  </si>
  <si>
    <t>CMD109241</t>
  </si>
  <si>
    <t>CMD109242</t>
  </si>
  <si>
    <t>CMD109243</t>
  </si>
  <si>
    <t>C1081</t>
  </si>
  <si>
    <t>CMD109244</t>
  </si>
  <si>
    <t>CMD109246</t>
  </si>
  <si>
    <t>CMD109247</t>
  </si>
  <si>
    <t>CMD109248</t>
  </si>
  <si>
    <t>CMD109249</t>
  </si>
  <si>
    <t>CMD109250</t>
  </si>
  <si>
    <t>CMD109251</t>
  </si>
  <si>
    <t>CMD109252</t>
  </si>
  <si>
    <t>CMD109253</t>
  </si>
  <si>
    <t>CMD109254</t>
  </si>
  <si>
    <t>CMD109255</t>
  </si>
  <si>
    <t>CMD109256</t>
  </si>
  <si>
    <t>CMD109257</t>
  </si>
  <si>
    <t>C0454</t>
  </si>
  <si>
    <t>CMD109258</t>
  </si>
  <si>
    <t>CMD109259</t>
  </si>
  <si>
    <t>CMD109260</t>
  </si>
  <si>
    <t>CMD109261</t>
  </si>
  <si>
    <t>CMD109262</t>
  </si>
  <si>
    <t>CMD109263</t>
  </si>
  <si>
    <t>CMD109264</t>
  </si>
  <si>
    <t>CMD109265</t>
  </si>
  <si>
    <t>CMD109266</t>
  </si>
  <si>
    <t>CMD109268</t>
  </si>
  <si>
    <t>C1536</t>
  </si>
  <si>
    <t>CMD109269</t>
  </si>
  <si>
    <t>CMD109270</t>
  </si>
  <si>
    <t>CMD109271</t>
  </si>
  <si>
    <t>CMD109272</t>
  </si>
  <si>
    <t>CMD109273</t>
  </si>
  <si>
    <t>CMD109274</t>
  </si>
  <si>
    <t>CMD109276</t>
  </si>
  <si>
    <t>CMD109277</t>
  </si>
  <si>
    <t>CMD109278</t>
  </si>
  <si>
    <t>CMD109280</t>
  </si>
  <si>
    <t>CMD109281</t>
  </si>
  <si>
    <t>CMD109282</t>
  </si>
  <si>
    <t>CMD109283</t>
  </si>
  <si>
    <t>CMD109284</t>
  </si>
  <si>
    <t>CMD109285</t>
  </si>
  <si>
    <t>CMD109286</t>
  </si>
  <si>
    <t>CMD109287</t>
  </si>
  <si>
    <t>C1260</t>
  </si>
  <si>
    <t>CMD109288</t>
  </si>
  <si>
    <t>CMD109289</t>
  </si>
  <si>
    <t>CMD109290</t>
  </si>
  <si>
    <t>CMD109291</t>
  </si>
  <si>
    <t>CMD109292</t>
  </si>
  <si>
    <t>CMD109293</t>
  </si>
  <si>
    <t>CMD109294</t>
  </si>
  <si>
    <t>CMD109295</t>
  </si>
  <si>
    <t>CMD109296</t>
  </si>
  <si>
    <t>CMD109297</t>
  </si>
  <si>
    <t>CMD109298</t>
  </si>
  <si>
    <t>CMD109299</t>
  </si>
  <si>
    <t>CMD109300</t>
  </si>
  <si>
    <t>CMD109301</t>
  </si>
  <si>
    <t>CMD109303</t>
  </si>
  <si>
    <t>CMD109304</t>
  </si>
  <si>
    <t>CMD109305</t>
  </si>
  <si>
    <t>CMD109306</t>
  </si>
  <si>
    <t>CMD109307</t>
  </si>
  <si>
    <t>CMD109308</t>
  </si>
  <si>
    <t>CMD109309</t>
  </si>
  <si>
    <t>CMD109310</t>
  </si>
  <si>
    <t>CMD109311</t>
  </si>
  <si>
    <t>CMD109313</t>
  </si>
  <si>
    <t>CMD109314</t>
  </si>
  <si>
    <t>CMD109315</t>
  </si>
  <si>
    <t>CMD109316</t>
  </si>
  <si>
    <t>CMD109317</t>
  </si>
  <si>
    <t>CMD109318</t>
  </si>
  <si>
    <t>CMD109319</t>
  </si>
  <si>
    <t>CMD109320</t>
  </si>
  <si>
    <t>CMD109321</t>
  </si>
  <si>
    <t>CMD109322</t>
  </si>
  <si>
    <t>CMD109323</t>
  </si>
  <si>
    <t>CMD109324</t>
  </si>
  <si>
    <t>CMD109325</t>
  </si>
  <si>
    <t>CMD109326</t>
  </si>
  <si>
    <t>CMD109330</t>
  </si>
  <si>
    <t>CMD109331</t>
  </si>
  <si>
    <t>CMD109332</t>
  </si>
  <si>
    <t>CMD109333</t>
  </si>
  <si>
    <t>CMD109334</t>
  </si>
  <si>
    <t>CMD109335</t>
  </si>
  <si>
    <t>CMD109336</t>
  </si>
  <si>
    <t>CMD109337</t>
  </si>
  <si>
    <t>C1713</t>
  </si>
  <si>
    <t>CMD109338</t>
  </si>
  <si>
    <t>CMD109339</t>
  </si>
  <si>
    <t>CMD109340</t>
  </si>
  <si>
    <t>CMD109341</t>
  </si>
  <si>
    <t>CMD109343</t>
  </si>
  <si>
    <t>CMD109344</t>
  </si>
  <si>
    <t>CMD109346</t>
  </si>
  <si>
    <t>CMD109347</t>
  </si>
  <si>
    <t>CMD109348</t>
  </si>
  <si>
    <t>CMD109349</t>
  </si>
  <si>
    <t>CMD109350</t>
  </si>
  <si>
    <t>CMD109352</t>
  </si>
  <si>
    <t>CMD109353</t>
  </si>
  <si>
    <t>CMD109354</t>
  </si>
  <si>
    <t>CMD109355</t>
  </si>
  <si>
    <t>CMD109356</t>
  </si>
  <si>
    <t>CMD109357</t>
  </si>
  <si>
    <t>CMD109358</t>
  </si>
  <si>
    <t>CMD109359</t>
  </si>
  <si>
    <t>CMD109360</t>
  </si>
  <si>
    <t>CMD109361</t>
  </si>
  <si>
    <t>CMD109362</t>
  </si>
  <si>
    <t>CMD109363</t>
  </si>
  <si>
    <t>CMD109364</t>
  </si>
  <si>
    <t>C0650</t>
  </si>
  <si>
    <t>CMD109365</t>
  </si>
  <si>
    <t>CMD109366</t>
  </si>
  <si>
    <t>CMD109368</t>
  </si>
  <si>
    <t>CMD109369</t>
  </si>
  <si>
    <t>CMD109370</t>
  </si>
  <si>
    <t>CMD109371</t>
  </si>
  <si>
    <t>CMD109372</t>
  </si>
  <si>
    <t>CMD109373</t>
  </si>
  <si>
    <t>CMD109374</t>
  </si>
  <si>
    <t>C1026</t>
  </si>
  <si>
    <t>CMD109375</t>
  </si>
  <si>
    <t>CMD109377</t>
  </si>
  <si>
    <t>CMD109378</t>
  </si>
  <si>
    <t>CMD109379</t>
  </si>
  <si>
    <t>CMD109380</t>
  </si>
  <si>
    <t>CMD109381</t>
  </si>
  <si>
    <t>CMD109382</t>
  </si>
  <si>
    <t>C0521</t>
  </si>
  <si>
    <t>CMD109383</t>
  </si>
  <si>
    <t>CMD109384</t>
  </si>
  <si>
    <t>CMD109385</t>
  </si>
  <si>
    <t>CMD109386</t>
  </si>
  <si>
    <t>CMD109387</t>
  </si>
  <si>
    <t>C1087</t>
  </si>
  <si>
    <t>CMD109388</t>
  </si>
  <si>
    <t>CMD109390</t>
  </si>
  <si>
    <t>C1094</t>
  </si>
  <si>
    <t>CMD109392</t>
  </si>
  <si>
    <t>CMD109393</t>
  </si>
  <si>
    <t>CMD109394</t>
  </si>
  <si>
    <t>CMD109395</t>
  </si>
  <si>
    <t>CMD109396</t>
  </si>
  <si>
    <t>CMD109397</t>
  </si>
  <si>
    <t>CMD109398</t>
  </si>
  <si>
    <t>CMD109399</t>
  </si>
  <si>
    <t>C1604</t>
  </si>
  <si>
    <t>CMD109400</t>
  </si>
  <si>
    <t>CMD109401</t>
  </si>
  <si>
    <t>CMD109402</t>
  </si>
  <si>
    <t>CMD109403</t>
  </si>
  <si>
    <t>CMD109404</t>
  </si>
  <si>
    <t>CMD109405</t>
  </si>
  <si>
    <t>CMD109406</t>
  </si>
  <si>
    <t>CMD109407</t>
  </si>
  <si>
    <t>CMD109408</t>
  </si>
  <si>
    <t>CMD109409</t>
  </si>
  <si>
    <t>CMD109410</t>
  </si>
  <si>
    <t>CMD109411</t>
  </si>
  <si>
    <t>CMD109412</t>
  </si>
  <si>
    <t>CMD109413</t>
  </si>
  <si>
    <t>CMD109414</t>
  </si>
  <si>
    <t>CMD109415</t>
  </si>
  <si>
    <t>CMD109416</t>
  </si>
  <si>
    <t>CMD109417</t>
  </si>
  <si>
    <t>CMD109418</t>
  </si>
  <si>
    <t>C0863</t>
  </si>
  <si>
    <t>CMD109419</t>
  </si>
  <si>
    <t>CMD109420</t>
  </si>
  <si>
    <t>CMD109421</t>
  </si>
  <si>
    <t>CMD109422</t>
  </si>
  <si>
    <t>CMD109423</t>
  </si>
  <si>
    <t>CMD109424</t>
  </si>
  <si>
    <t>CMD109425</t>
  </si>
  <si>
    <t>CMD109426</t>
  </si>
  <si>
    <t>CMD109427</t>
  </si>
  <si>
    <t>CMD109428</t>
  </si>
  <si>
    <t>C1077</t>
  </si>
  <si>
    <t>CMD109429</t>
  </si>
  <si>
    <t>CMD109430</t>
  </si>
  <si>
    <t>CMD109431</t>
  </si>
  <si>
    <t>CMD109432</t>
  </si>
  <si>
    <t>CMD109433</t>
  </si>
  <si>
    <t>CMD109434</t>
  </si>
  <si>
    <t>CMD109435</t>
  </si>
  <si>
    <t>CMD109436</t>
  </si>
  <si>
    <t>CMD109437</t>
  </si>
  <si>
    <t>CMD109440</t>
  </si>
  <si>
    <t>CMD109442</t>
  </si>
  <si>
    <t>CMD109443</t>
  </si>
  <si>
    <t>CMD109445</t>
  </si>
  <si>
    <t>CMD109446</t>
  </si>
  <si>
    <t>CMD109447</t>
  </si>
  <si>
    <t>CMD109449</t>
  </si>
  <si>
    <t>CMD109450</t>
  </si>
  <si>
    <t>CMD109451</t>
  </si>
  <si>
    <t>CMD109452</t>
  </si>
  <si>
    <t>CMD109453</t>
  </si>
  <si>
    <t>CMD109454</t>
  </si>
  <si>
    <t>CMD109455</t>
  </si>
  <si>
    <t>CMD109456</t>
  </si>
  <si>
    <t>CMD109457</t>
  </si>
  <si>
    <t>CMD109458</t>
  </si>
  <si>
    <t>CMD109459</t>
  </si>
  <si>
    <t>CMD109460</t>
  </si>
  <si>
    <t>CMD109461</t>
  </si>
  <si>
    <t>C1356</t>
  </si>
  <si>
    <t>CMD109462</t>
  </si>
  <si>
    <t>CMD109463</t>
  </si>
  <si>
    <t>CMD109464</t>
  </si>
  <si>
    <t>CMD109465</t>
  </si>
  <si>
    <t>CMD109466</t>
  </si>
  <si>
    <t>CMD109467</t>
  </si>
  <si>
    <t>CMD109468</t>
  </si>
  <si>
    <t>CMD109469</t>
  </si>
  <si>
    <t>CMD109470</t>
  </si>
  <si>
    <t>CMD109471</t>
  </si>
  <si>
    <t>C0626</t>
  </si>
  <si>
    <t>CMD109472</t>
  </si>
  <si>
    <t>CMD109473</t>
  </si>
  <si>
    <t>CMD109474</t>
  </si>
  <si>
    <t>CMD109475</t>
  </si>
  <si>
    <t>CMD109476</t>
  </si>
  <si>
    <t>CMD109477</t>
  </si>
  <si>
    <t>CMD109478</t>
  </si>
  <si>
    <t>CMD109479</t>
  </si>
  <si>
    <t>CMD109480</t>
  </si>
  <si>
    <t>CMD109481</t>
  </si>
  <si>
    <t>CMD109482</t>
  </si>
  <si>
    <t>CMD109483</t>
  </si>
  <si>
    <t>CMD109484</t>
  </si>
  <si>
    <t>CMD109485</t>
  </si>
  <si>
    <t>CMD109486</t>
  </si>
  <si>
    <t>CMD109487</t>
  </si>
  <si>
    <t>CMD109488</t>
  </si>
  <si>
    <t>CMD109489</t>
  </si>
  <si>
    <t>CMD109490</t>
  </si>
  <si>
    <t>CMD109491</t>
  </si>
  <si>
    <t>CMD109492</t>
  </si>
  <si>
    <t>CMD109493</t>
  </si>
  <si>
    <t>CMD109495</t>
  </si>
  <si>
    <t>CMD109496</t>
  </si>
  <si>
    <t>CMD109497</t>
  </si>
  <si>
    <t>CMD109498</t>
  </si>
  <si>
    <t>CMD109499</t>
  </si>
  <si>
    <t>CMD109500</t>
  </si>
  <si>
    <t>CMD109501</t>
  </si>
  <si>
    <t>CMD109502</t>
  </si>
  <si>
    <t>CMD109503</t>
  </si>
  <si>
    <t>CMD109504</t>
  </si>
  <si>
    <t>CMD109505</t>
  </si>
  <si>
    <t>CMD109506</t>
  </si>
  <si>
    <t>CMD109507</t>
  </si>
  <si>
    <t>CMD109508</t>
  </si>
  <si>
    <t>CMD109509</t>
  </si>
  <si>
    <t>CMD109510</t>
  </si>
  <si>
    <t>C1544</t>
  </si>
  <si>
    <t>CMD109511</t>
  </si>
  <si>
    <t>CMD109512</t>
  </si>
  <si>
    <t>CMD109513</t>
  </si>
  <si>
    <t>CMD109514</t>
  </si>
  <si>
    <t>CMD109515</t>
  </si>
  <si>
    <t>C0726</t>
  </si>
  <si>
    <t>CMD109516</t>
  </si>
  <si>
    <t>CMD109517</t>
  </si>
  <si>
    <t>C1164</t>
  </si>
  <si>
    <t>CMD109518</t>
  </si>
  <si>
    <t>C1904</t>
  </si>
  <si>
    <t>CMD109519</t>
  </si>
  <si>
    <t>CMD109520</t>
  </si>
  <si>
    <t>CMD109521</t>
  </si>
  <si>
    <t>CMD109522</t>
  </si>
  <si>
    <t>CMD109523</t>
  </si>
  <si>
    <t>CMD109524</t>
  </si>
  <si>
    <t>CMD109525</t>
  </si>
  <si>
    <t>CMD109527</t>
  </si>
  <si>
    <t>CMD109529</t>
  </si>
  <si>
    <t>CMD109530</t>
  </si>
  <si>
    <t>CMD109531</t>
  </si>
  <si>
    <t>CMD109532</t>
  </si>
  <si>
    <t>CMD109533</t>
  </si>
  <si>
    <t>CMD109534</t>
  </si>
  <si>
    <t>CMD109535</t>
  </si>
  <si>
    <t>CMD109536</t>
  </si>
  <si>
    <t>CMD109538</t>
  </si>
  <si>
    <t>CMD109539</t>
  </si>
  <si>
    <t>CMD109540</t>
  </si>
  <si>
    <t>CMD109541</t>
  </si>
  <si>
    <t>C1029</t>
  </si>
  <si>
    <t>CMD109542</t>
  </si>
  <si>
    <t>CMD109543</t>
  </si>
  <si>
    <t>CMD109544</t>
  </si>
  <si>
    <t>CMD109545</t>
  </si>
  <si>
    <t>CMD109546</t>
  </si>
  <si>
    <t>CMD109548</t>
  </si>
  <si>
    <t>CMD109549</t>
  </si>
  <si>
    <t>CMD109550</t>
  </si>
  <si>
    <t>CMD109551</t>
  </si>
  <si>
    <t>CMD109552</t>
  </si>
  <si>
    <t>CMD109553</t>
  </si>
  <si>
    <t>CMD109554</t>
  </si>
  <si>
    <t>CMD109555</t>
  </si>
  <si>
    <t>CMD109556</t>
  </si>
  <si>
    <t>CMD109557</t>
  </si>
  <si>
    <t>CMD109558</t>
  </si>
  <si>
    <t>CMD109559</t>
  </si>
  <si>
    <t>CMD109560</t>
  </si>
  <si>
    <t>CMD109561</t>
  </si>
  <si>
    <t>CMD109562</t>
  </si>
  <si>
    <t>CMD109563</t>
  </si>
  <si>
    <t>CMD109564</t>
  </si>
  <si>
    <t>CMD109565</t>
  </si>
  <si>
    <t>C1575</t>
  </si>
  <si>
    <t>CMD109566</t>
  </si>
  <si>
    <t>CMD109567</t>
  </si>
  <si>
    <t>CMD109568</t>
  </si>
  <si>
    <t>CMD109569</t>
  </si>
  <si>
    <t>CMD109570</t>
  </si>
  <si>
    <t>CMD109571</t>
  </si>
  <si>
    <t>CMD109572</t>
  </si>
  <si>
    <t>CMD109573</t>
  </si>
  <si>
    <t>CMD109574</t>
  </si>
  <si>
    <t>CMD109575</t>
  </si>
  <si>
    <t>CMD109576</t>
  </si>
  <si>
    <t>CMD109577</t>
  </si>
  <si>
    <t>C0552</t>
  </si>
  <si>
    <t>CMD109578</t>
  </si>
  <si>
    <t>CMD109579</t>
  </si>
  <si>
    <t>C1459</t>
  </si>
  <si>
    <t>CMD109580</t>
  </si>
  <si>
    <t>CMD109581</t>
  </si>
  <si>
    <t>CMD109582</t>
  </si>
  <si>
    <t>CMD109583</t>
  </si>
  <si>
    <t>CMD109586</t>
  </si>
  <si>
    <t>CMD109587</t>
  </si>
  <si>
    <t>CMD109588</t>
  </si>
  <si>
    <t>CMD109589</t>
  </si>
  <si>
    <t>CMD109590</t>
  </si>
  <si>
    <t>CMD109592</t>
  </si>
  <si>
    <t>CMD109595</t>
  </si>
  <si>
    <t>CMD109597</t>
  </si>
  <si>
    <t>C1530</t>
  </si>
  <si>
    <t>CMD109598</t>
  </si>
  <si>
    <t>C1777</t>
  </si>
  <si>
    <t>CMD109599</t>
  </si>
  <si>
    <t>CMD109601</t>
  </si>
  <si>
    <t>CMD109602</t>
  </si>
  <si>
    <t>CMD109603</t>
  </si>
  <si>
    <t>CMD109605</t>
  </si>
  <si>
    <t>CMD109606</t>
  </si>
  <si>
    <t>CMD109607</t>
  </si>
  <si>
    <t>CMD109608</t>
  </si>
  <si>
    <t>CMD109609</t>
  </si>
  <si>
    <t>CMD109611</t>
  </si>
  <si>
    <t>CMD109612</t>
  </si>
  <si>
    <t>CMD109613</t>
  </si>
  <si>
    <t>CMD109614</t>
  </si>
  <si>
    <t>CMD109615</t>
  </si>
  <si>
    <t>CMD109616</t>
  </si>
  <si>
    <t>CMD109617</t>
  </si>
  <si>
    <t>CMD109618</t>
  </si>
  <si>
    <t>CMD109619</t>
  </si>
  <si>
    <t>CMD109620</t>
  </si>
  <si>
    <t>CMD109621</t>
  </si>
  <si>
    <t>CMD109622</t>
  </si>
  <si>
    <t>CMD109624</t>
  </si>
  <si>
    <t>CMD109625</t>
  </si>
  <si>
    <t>CMD109626</t>
  </si>
  <si>
    <t>CMD109627</t>
  </si>
  <si>
    <t>CMD109628</t>
  </si>
  <si>
    <t>CMD109629</t>
  </si>
  <si>
    <t>C1654</t>
  </si>
  <si>
    <t>CMD109630</t>
  </si>
  <si>
    <t>CMD109632</t>
  </si>
  <si>
    <t>CMD109633</t>
  </si>
  <si>
    <t>CMD109635</t>
  </si>
  <si>
    <t>CMD109636</t>
  </si>
  <si>
    <t>CMD109637</t>
  </si>
  <si>
    <t>CMD109638</t>
  </si>
  <si>
    <t>CMD109639</t>
  </si>
  <si>
    <t>CMD109641</t>
  </si>
  <si>
    <t>CMD109644</t>
  </si>
  <si>
    <t>CMD109645</t>
  </si>
  <si>
    <t>CMD109646</t>
  </si>
  <si>
    <t>CMD109647</t>
  </si>
  <si>
    <t>CMD109649</t>
  </si>
  <si>
    <t>CMD109650</t>
  </si>
  <si>
    <t>CMD109651</t>
  </si>
  <si>
    <t>CMD109652</t>
  </si>
  <si>
    <t>CMD109653</t>
  </si>
  <si>
    <t>CMD109654</t>
  </si>
  <si>
    <t>CMD109655</t>
  </si>
  <si>
    <t>CMD109656</t>
  </si>
  <si>
    <t>CMD109657</t>
  </si>
  <si>
    <t>CMD109658</t>
  </si>
  <si>
    <t>CMD109659</t>
  </si>
  <si>
    <t>CMD109661</t>
  </si>
  <si>
    <t>CMD109662</t>
  </si>
  <si>
    <t>CMD109663</t>
  </si>
  <si>
    <t>CMD109664</t>
  </si>
  <si>
    <t>CMD109665</t>
  </si>
  <si>
    <t>CMD109666</t>
  </si>
  <si>
    <t>CMD109667</t>
  </si>
  <si>
    <t>CMD109668</t>
  </si>
  <si>
    <t>CMD109669</t>
  </si>
  <si>
    <t>CMD109670</t>
  </si>
  <si>
    <t>CMD109671</t>
  </si>
  <si>
    <t>CMD109672</t>
  </si>
  <si>
    <t>CMD109673</t>
  </si>
  <si>
    <t>CMD109674</t>
  </si>
  <si>
    <t>CMD109675</t>
  </si>
  <si>
    <t>CMD109676</t>
  </si>
  <si>
    <t>CMD109677</t>
  </si>
  <si>
    <t>CMD109678</t>
  </si>
  <si>
    <t>CMD109679</t>
  </si>
  <si>
    <t>CMD109680</t>
  </si>
  <si>
    <t>CMD109681</t>
  </si>
  <si>
    <t>CMD109682</t>
  </si>
  <si>
    <t>CMD109683</t>
  </si>
  <si>
    <t>CMD109684</t>
  </si>
  <si>
    <t>CMD109685</t>
  </si>
  <si>
    <t>CMD109686</t>
  </si>
  <si>
    <t>CMD109687</t>
  </si>
  <si>
    <t>CMD109689</t>
  </si>
  <si>
    <t>CMD109690</t>
  </si>
  <si>
    <t>CMD109691</t>
  </si>
  <si>
    <t>CMD109693</t>
  </si>
  <si>
    <t>CMD109694</t>
  </si>
  <si>
    <t>CMD109695</t>
  </si>
  <si>
    <t>CMD109696</t>
  </si>
  <si>
    <t>CMD109697</t>
  </si>
  <si>
    <t>C1244</t>
  </si>
  <si>
    <t>CMD109698</t>
  </si>
  <si>
    <t>CMD109699</t>
  </si>
  <si>
    <t>CMD109702</t>
  </si>
  <si>
    <t>CMD109703</t>
  </si>
  <si>
    <t>CMD109704</t>
  </si>
  <si>
    <t>C1143</t>
  </si>
  <si>
    <t>CMD109705</t>
  </si>
  <si>
    <t>CMD109706</t>
  </si>
  <si>
    <t>CMD109708</t>
  </si>
  <si>
    <t>CMD109709</t>
  </si>
  <si>
    <t>CMD109710</t>
  </si>
  <si>
    <t>CMD109711</t>
  </si>
  <si>
    <t>CMD109712</t>
  </si>
  <si>
    <t>CMD109713</t>
  </si>
  <si>
    <t>CMD109714</t>
  </si>
  <si>
    <t>CMD109715</t>
  </si>
  <si>
    <t>C1099</t>
  </si>
  <si>
    <t>CMD109716</t>
  </si>
  <si>
    <t>CMD109719</t>
  </si>
  <si>
    <t>CMD109720</t>
  </si>
  <si>
    <t>CMD109721</t>
  </si>
  <si>
    <t>CMD109722</t>
  </si>
  <si>
    <t>CMD109724</t>
  </si>
  <si>
    <t>CMD109725</t>
  </si>
  <si>
    <t>CMD109726</t>
  </si>
  <si>
    <t>C0730</t>
  </si>
  <si>
    <t>CMD109728</t>
  </si>
  <si>
    <t>CMD109730</t>
  </si>
  <si>
    <t>C1416</t>
  </si>
  <si>
    <t>CMD109731</t>
  </si>
  <si>
    <t>CMD109732</t>
  </si>
  <si>
    <t>CMD109733</t>
  </si>
  <si>
    <t>CMD109734</t>
  </si>
  <si>
    <t>CMD109735</t>
  </si>
  <si>
    <t>CMD109736</t>
  </si>
  <si>
    <t>CMD109738</t>
  </si>
  <si>
    <t>CMD109739</t>
  </si>
  <si>
    <t>CMD109740</t>
  </si>
  <si>
    <t>CMD109741</t>
  </si>
  <si>
    <t>CMD109742</t>
  </si>
  <si>
    <t>CMD109746</t>
  </si>
  <si>
    <t>CMD109747</t>
  </si>
  <si>
    <t>CMD109748</t>
  </si>
  <si>
    <t>CMD109749</t>
  </si>
  <si>
    <t>CMD109750</t>
  </si>
  <si>
    <t>CMD109751</t>
  </si>
  <si>
    <t>CMD109752</t>
  </si>
  <si>
    <t>CMD109753</t>
  </si>
  <si>
    <t>CMD109754</t>
  </si>
  <si>
    <t>C1996</t>
  </si>
  <si>
    <t>CMD109755</t>
  </si>
  <si>
    <t>CMD109757</t>
  </si>
  <si>
    <t>CMD109759</t>
  </si>
  <si>
    <t>CMD109760</t>
  </si>
  <si>
    <t>CMD109762</t>
  </si>
  <si>
    <t>C1675</t>
  </si>
  <si>
    <t>CMD109763</t>
  </si>
  <si>
    <t>CMD109765</t>
  </si>
  <si>
    <t>CMD109767</t>
  </si>
  <si>
    <t>CMD109768</t>
  </si>
  <si>
    <t>CMD109769</t>
  </si>
  <si>
    <t>C0498</t>
  </si>
  <si>
    <t>CMD109770</t>
  </si>
  <si>
    <t>CMD109771</t>
  </si>
  <si>
    <t>CMD109772</t>
  </si>
  <si>
    <t>CMD109774</t>
  </si>
  <si>
    <t>CMD109775</t>
  </si>
  <si>
    <t>CMD109776</t>
  </si>
  <si>
    <t>CMD109777</t>
  </si>
  <si>
    <t>CMD109778</t>
  </si>
  <si>
    <t>CMD109779</t>
  </si>
  <si>
    <t>CMD109780</t>
  </si>
  <si>
    <t>CMD109782</t>
  </si>
  <si>
    <t>CMD109783</t>
  </si>
  <si>
    <t>CMD109784</t>
  </si>
  <si>
    <t>CMD109785</t>
  </si>
  <si>
    <t>C1969</t>
  </si>
  <si>
    <t>CMD109786</t>
  </si>
  <si>
    <t>CMD109787</t>
  </si>
  <si>
    <t>CMD109788</t>
  </si>
  <si>
    <t>CMD109789</t>
  </si>
  <si>
    <t>CMD109790</t>
  </si>
  <si>
    <t>CMD109791</t>
  </si>
  <si>
    <t>CMD109792</t>
  </si>
  <si>
    <t>CMD109793</t>
  </si>
  <si>
    <t>CMD109794</t>
  </si>
  <si>
    <t>CMD109795</t>
  </si>
  <si>
    <t>CMD109796</t>
  </si>
  <si>
    <t>CMD109799</t>
  </si>
  <si>
    <t>CMD109800</t>
  </si>
  <si>
    <t>CMD109801</t>
  </si>
  <si>
    <t>CMD109802</t>
  </si>
  <si>
    <t>CMD109803</t>
  </si>
  <si>
    <t>CMD109804</t>
  </si>
  <si>
    <t>CMD109805</t>
  </si>
  <si>
    <t>CMD109806</t>
  </si>
  <si>
    <t>CMD109807</t>
  </si>
  <si>
    <t>CMD109808</t>
  </si>
  <si>
    <t>CMD109809</t>
  </si>
  <si>
    <t>CMD109810</t>
  </si>
  <si>
    <t>CMD109811</t>
  </si>
  <si>
    <t>CMD109812</t>
  </si>
  <si>
    <t>CMD109813</t>
  </si>
  <si>
    <t>CMD109814</t>
  </si>
  <si>
    <t>CMD109815</t>
  </si>
  <si>
    <t>CMD109816</t>
  </si>
  <si>
    <t>CMD109817</t>
  </si>
  <si>
    <t>CMD109818</t>
  </si>
  <si>
    <t>CMD109819</t>
  </si>
  <si>
    <t>CMD109820</t>
  </si>
  <si>
    <t>CMD109821</t>
  </si>
  <si>
    <t>CMD109822</t>
  </si>
  <si>
    <t>CMD109823</t>
  </si>
  <si>
    <t>CMD109824</t>
  </si>
  <si>
    <t>CMD109825</t>
  </si>
  <si>
    <t>CMD109826</t>
  </si>
  <si>
    <t>CMD109827</t>
  </si>
  <si>
    <t>CMD109828</t>
  </si>
  <si>
    <t>CMD109829</t>
  </si>
  <si>
    <t>CMD109830</t>
  </si>
  <si>
    <t>CMD109831</t>
  </si>
  <si>
    <t>CMD109832</t>
  </si>
  <si>
    <t>CMD109833</t>
  </si>
  <si>
    <t>CMD109834</t>
  </si>
  <si>
    <t>CMD109835</t>
  </si>
  <si>
    <t>CMD109836</t>
  </si>
  <si>
    <t>CMD109837</t>
  </si>
  <si>
    <t>CMD109838</t>
  </si>
  <si>
    <t>CMD109839</t>
  </si>
  <si>
    <t>CMD109840</t>
  </si>
  <si>
    <t>CMD109841</t>
  </si>
  <si>
    <t>CMD109842</t>
  </si>
  <si>
    <t>CMD109843</t>
  </si>
  <si>
    <t>CMD109844</t>
  </si>
  <si>
    <t>CMD109845</t>
  </si>
  <si>
    <t>CMD109846</t>
  </si>
  <si>
    <t>CMD109847</t>
  </si>
  <si>
    <t>CMD109848</t>
  </si>
  <si>
    <t>CMD109849</t>
  </si>
  <si>
    <t>CMD109850</t>
  </si>
  <si>
    <t>CMD109851</t>
  </si>
  <si>
    <t>CMD109852</t>
  </si>
  <si>
    <t>CMD109853</t>
  </si>
  <si>
    <t>CMD109855</t>
  </si>
  <si>
    <t>CMD109856</t>
  </si>
  <si>
    <t>CMD109857</t>
  </si>
  <si>
    <t>CMD109858</t>
  </si>
  <si>
    <t>C0946</t>
  </si>
  <si>
    <t>CMD109859</t>
  </si>
  <si>
    <t>CMD109860</t>
  </si>
  <si>
    <t>CMD109861</t>
  </si>
  <si>
    <t>CMD109862</t>
  </si>
  <si>
    <t>CMD109863</t>
  </si>
  <si>
    <t>CMD109864</t>
  </si>
  <si>
    <t>CMD109865</t>
  </si>
  <si>
    <t>CMD109866</t>
  </si>
  <si>
    <t>CMD109867</t>
  </si>
  <si>
    <t>CMD109868</t>
  </si>
  <si>
    <t>CMD109869</t>
  </si>
  <si>
    <t>CMD109870</t>
  </si>
  <si>
    <t>CMD109871</t>
  </si>
  <si>
    <t>CMD109873</t>
  </si>
  <si>
    <t>CMD109875</t>
  </si>
  <si>
    <t>C1173</t>
  </si>
  <si>
    <t>CMD109876</t>
  </si>
  <si>
    <t>CMD109877</t>
  </si>
  <si>
    <t>CMD109878</t>
  </si>
  <si>
    <t>CMD109879</t>
  </si>
  <si>
    <t>CMD109880</t>
  </si>
  <si>
    <t>CMD109881</t>
  </si>
  <si>
    <t>CMD109882</t>
  </si>
  <si>
    <t>CMD109883</t>
  </si>
  <si>
    <t>C1853</t>
  </si>
  <si>
    <t>CMD109884</t>
  </si>
  <si>
    <t>CMD109886</t>
  </si>
  <si>
    <t>CMD109888</t>
  </si>
  <si>
    <t>CMD109889</t>
  </si>
  <si>
    <t>CMD109890</t>
  </si>
  <si>
    <t>C0554</t>
  </si>
  <si>
    <t>CMD109891</t>
  </si>
  <si>
    <t>CMD109892</t>
  </si>
  <si>
    <t>CMD109893</t>
  </si>
  <si>
    <t>CMD109895</t>
  </si>
  <si>
    <t>CMD109896</t>
  </si>
  <si>
    <t>CMD109897</t>
  </si>
  <si>
    <t>CMD109898</t>
  </si>
  <si>
    <t>CMD109900</t>
  </si>
  <si>
    <t>CMD109902</t>
  </si>
  <si>
    <t>CMD109903</t>
  </si>
  <si>
    <t>CMD109905</t>
  </si>
  <si>
    <t>CMD109906</t>
  </si>
  <si>
    <t>C1361</t>
  </si>
  <si>
    <t>CMD109907</t>
  </si>
  <si>
    <t>CMD109908</t>
  </si>
  <si>
    <t>CMD109910</t>
  </si>
  <si>
    <t>CMD109911</t>
  </si>
  <si>
    <t>CMD109912</t>
  </si>
  <si>
    <t>CMD109913</t>
  </si>
  <si>
    <t>CMD109914</t>
  </si>
  <si>
    <t>CMD109915</t>
  </si>
  <si>
    <t>CMD109916</t>
  </si>
  <si>
    <t>CMD109917</t>
  </si>
  <si>
    <t>CMD109919</t>
  </si>
  <si>
    <t>CMD109920</t>
  </si>
  <si>
    <t>CMD109921</t>
  </si>
  <si>
    <t>CMD109922</t>
  </si>
  <si>
    <t>CMD109924</t>
  </si>
  <si>
    <t>C1125</t>
  </si>
  <si>
    <t>CMD109925</t>
  </si>
  <si>
    <t>CMD109926</t>
  </si>
  <si>
    <t>CMD109927</t>
  </si>
  <si>
    <t>CMD109928</t>
  </si>
  <si>
    <t>CMD109929</t>
  </si>
  <si>
    <t>CMD109930</t>
  </si>
  <si>
    <t>CMD109931</t>
  </si>
  <si>
    <t>CMD109932</t>
  </si>
  <si>
    <t>CMD109933</t>
  </si>
  <si>
    <t>C1208</t>
  </si>
  <si>
    <t>CMD109934</t>
  </si>
  <si>
    <t>C0796</t>
  </si>
  <si>
    <t>CMD109935</t>
  </si>
  <si>
    <t>CMD109936</t>
  </si>
  <si>
    <t>CMD109937</t>
  </si>
  <si>
    <t>CMD109938</t>
  </si>
  <si>
    <t>CMD109939</t>
  </si>
  <si>
    <t>CMD109940</t>
  </si>
  <si>
    <t>CMD109941</t>
  </si>
  <si>
    <t>CMD109942</t>
  </si>
  <si>
    <t>CMD109943</t>
  </si>
  <si>
    <t>CMD109944</t>
  </si>
  <si>
    <t>C0950</t>
  </si>
  <si>
    <t>CMD109945</t>
  </si>
  <si>
    <t>CMD109946</t>
  </si>
  <si>
    <t>CMD109947</t>
  </si>
  <si>
    <t>CMD109948</t>
  </si>
  <si>
    <t>CMD109949</t>
  </si>
  <si>
    <t>CMD109950</t>
  </si>
  <si>
    <t>CMD109951</t>
  </si>
  <si>
    <t>CMD109952</t>
  </si>
  <si>
    <t>CMD109953</t>
  </si>
  <si>
    <t>CMD109955</t>
  </si>
  <si>
    <t>CMD109956</t>
  </si>
  <si>
    <t>CMD109957</t>
  </si>
  <si>
    <t>CMD109958</t>
  </si>
  <si>
    <t>CMD109959</t>
  </si>
  <si>
    <t>CMD109960</t>
  </si>
  <si>
    <t>CMD109961</t>
  </si>
  <si>
    <t>CMD109962</t>
  </si>
  <si>
    <t>CMD109963</t>
  </si>
  <si>
    <t>CMD109964</t>
  </si>
  <si>
    <t>CMD109965</t>
  </si>
  <si>
    <t>CMD109966</t>
  </si>
  <si>
    <t>CMD109967</t>
  </si>
  <si>
    <t>CMD109968</t>
  </si>
  <si>
    <t>CMD109969</t>
  </si>
  <si>
    <t>CMD109970</t>
  </si>
  <si>
    <t>CMD109971</t>
  </si>
  <si>
    <t>CMD109972</t>
  </si>
  <si>
    <t>CMD109973</t>
  </si>
  <si>
    <t>CMD109974</t>
  </si>
  <si>
    <t>CMD109975</t>
  </si>
  <si>
    <t>CMD109976</t>
  </si>
  <si>
    <t>CMD109977</t>
  </si>
  <si>
    <t>CMD109979</t>
  </si>
  <si>
    <t>CMD109980</t>
  </si>
  <si>
    <t>CMD109982</t>
  </si>
  <si>
    <t>CMD109983</t>
  </si>
  <si>
    <t>CMD109984</t>
  </si>
  <si>
    <t>CMD109985</t>
  </si>
  <si>
    <t>CMD109986</t>
  </si>
  <si>
    <t>CMD109987</t>
  </si>
  <si>
    <t>CMD109989</t>
  </si>
  <si>
    <t>CMD109990</t>
  </si>
  <si>
    <t>CMD109992</t>
  </si>
  <si>
    <t>CMD109993</t>
  </si>
  <si>
    <t>CMD109994</t>
  </si>
  <si>
    <t>CMD109995</t>
  </si>
  <si>
    <t>CMD109996</t>
  </si>
  <si>
    <t>CMD109997</t>
  </si>
  <si>
    <t>CMD109999</t>
  </si>
  <si>
    <t>recency</t>
  </si>
  <si>
    <t>frequency</t>
  </si>
  <si>
    <t>R_score</t>
  </si>
  <si>
    <t>F_score</t>
  </si>
  <si>
    <t>M_score</t>
  </si>
  <si>
    <t>RFM_score</t>
  </si>
  <si>
    <t>CanalAcquisition</t>
  </si>
  <si>
    <t>Recurrent</t>
  </si>
  <si>
    <t>profit</t>
  </si>
  <si>
    <t>Rang_CA</t>
  </si>
  <si>
    <t>CA_cumulee</t>
  </si>
  <si>
    <t>Pct_cumule_CA</t>
  </si>
  <si>
    <t>AfriMarket - Marketing &amp; Clients</t>
  </si>
  <si>
    <t>Zone de calcul - source des graphiques (ne pas supprimer)</t>
  </si>
  <si>
    <t>AfriMarket - Dashboard interactif</t>
  </si>
  <si>
    <t>Performance commerciale, marketing et clients - juillet à décembre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</si>
</sst>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i/>
      <sz val="9"/>
      <color rgb="FF8C8078"/>
      <name val="Calibri"/>
    </font>
    <font>
      <b/>
      <sz val="20"/>
      <color rgb="FFFFFFFF"/>
      <name val="Calibri"/>
    </font>
    <font>
      <b/>
      <sz val="10"/>
      <color rgb="FF2A211D"/>
      <name val="Calibri"/>
    </font>
    <font>
      <b/>
      <sz val="11"/>
      <color rgb="FFFFFFFF"/>
      <name val="Calibri"/>
    </font>
    <font>
      <b/>
      <sz val="12"/>
      <color rgb="FFB85042"/>
      <name val="Calibri"/>
    </font>
    <font>
      <i/>
      <sz val="12"/>
      <color rgb="FF3E5C55"/>
      <name val="Calibri"/>
      <family val="2"/>
    </font>
    <font>
      <sz val="12"/>
      <color theme="1"/>
      <name val="Calibri"/>
      <family val="2"/>
      <scheme val="minor"/>
    </font>
    <font>
      <i/>
      <sz val="11"/>
      <color rgb="FF8C8078"/>
      <name val="Calibri"/>
      <family val="2"/>
    </font>
    <font>
      <b/>
      <sz val="16"/>
      <color rgb="FFFFFFFF"/>
      <name val="Calibri"/>
      <family val="2"/>
    </font>
    <font>
      <sz val="16"/>
      <color theme="1"/>
      <name val="Calibri"/>
      <family val="2"/>
      <scheme val="minor"/>
    </font>
    <font>
      <i/>
      <sz val="16"/>
      <color rgb="FF3E5C55"/>
      <name val="Calibri"/>
      <family val="2"/>
    </font>
    <font>
      <i/>
      <sz val="16"/>
      <color rgb="FF8C8078"/>
      <name val="Calibri"/>
      <family val="2"/>
    </font>
    <font>
      <b/>
      <sz val="16"/>
      <color rgb="FF2A211D"/>
      <name val="Calibri"/>
      <family val="2"/>
    </font>
    <font>
      <b/>
      <sz val="16"/>
      <color rgb="FFB8504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A211D"/>
      </patternFill>
    </fill>
    <fill>
      <patternFill patternType="solid">
        <fgColor rgb="FFF5EDEB"/>
      </patternFill>
    </fill>
    <fill>
      <patternFill patternType="solid">
        <fgColor rgb="FFB85042"/>
      </patternFill>
    </fill>
    <fill>
      <patternFill patternType="solid">
        <fgColor rgb="FF3E5C55"/>
      </patternFill>
    </fill>
    <fill>
      <patternFill patternType="solid">
        <fgColor rgb="FFE8A33D"/>
      </patternFill>
    </fill>
  </fills>
  <borders count="2">
    <border>
      <left/>
      <right/>
      <top/>
      <bottom/>
      <diagonal/>
    </border>
    <border>
      <left style="thin">
        <color rgb="FFDDD6D3"/>
      </left>
      <right style="thin">
        <color rgb="FFDDD6D3"/>
      </right>
      <top style="thin">
        <color rgb="FFDDD6D3"/>
      </top>
      <bottom style="thin">
        <color rgb="FFDDD6D3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5" fillId="2" borderId="0" xfId="0" applyFont="1" applyFill="1"/>
    <xf numFmtId="4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3" borderId="1" xfId="0" applyFont="1" applyFill="1" applyBorder="1" applyAlignment="1">
      <alignment horizontal="center"/>
    </xf>
    <xf numFmtId="0" fontId="10" fillId="2" borderId="0" xfId="0" applyFont="1" applyFill="1"/>
    <xf numFmtId="4" fontId="11" fillId="0" borderId="0" xfId="0" applyNumberFormat="1" applyFont="1"/>
    <xf numFmtId="10" fontId="11" fillId="0" borderId="0" xfId="0" applyNumberFormat="1" applyFont="1"/>
    <xf numFmtId="0" fontId="10" fillId="2" borderId="0" xfId="0" applyFont="1" applyFill="1" applyAlignment="1">
      <alignment horizontal="left" vertical="center" indent="1"/>
    </xf>
    <xf numFmtId="0" fontId="11" fillId="2" borderId="0" xfId="0" applyFont="1" applyFill="1"/>
    <xf numFmtId="10" fontId="10" fillId="6" borderId="0" xfId="0" applyNumberFormat="1" applyFont="1" applyFill="1" applyAlignment="1">
      <alignment horizontal="center" vertical="center"/>
    </xf>
    <xf numFmtId="0" fontId="11" fillId="6" borderId="0" xfId="0" applyFont="1" applyFill="1"/>
    <xf numFmtId="0" fontId="14" fillId="3" borderId="0" xfId="0" applyFont="1" applyFill="1" applyAlignment="1">
      <alignment horizontal="center"/>
    </xf>
    <xf numFmtId="0" fontId="11" fillId="3" borderId="0" xfId="0" applyFont="1" applyFill="1"/>
    <xf numFmtId="0" fontId="12" fillId="0" borderId="0" xfId="0" applyFont="1"/>
    <xf numFmtId="0" fontId="11" fillId="0" borderId="0" xfId="0" applyFont="1"/>
    <xf numFmtId="4" fontId="10" fillId="4" borderId="0" xfId="0" applyNumberFormat="1" applyFont="1" applyFill="1" applyAlignment="1">
      <alignment horizontal="center" vertical="center"/>
    </xf>
    <xf numFmtId="0" fontId="11" fillId="4" borderId="0" xfId="0" applyFont="1" applyFill="1"/>
    <xf numFmtId="4" fontId="10" fillId="5" borderId="0" xfId="0" applyNumberFormat="1" applyFont="1" applyFill="1" applyAlignment="1">
      <alignment horizontal="center" vertical="center"/>
    </xf>
    <xf numFmtId="0" fontId="11" fillId="5" borderId="0" xfId="0" applyFont="1" applyFill="1"/>
    <xf numFmtId="10" fontId="10" fillId="5" borderId="0" xfId="0" applyNumberFormat="1" applyFont="1" applyFill="1" applyAlignment="1">
      <alignment horizontal="center" vertical="center"/>
    </xf>
    <xf numFmtId="4" fontId="10" fillId="6" borderId="0" xfId="0" applyNumberFormat="1" applyFont="1" applyFill="1" applyAlignment="1">
      <alignment horizontal="center" vertical="center"/>
    </xf>
    <xf numFmtId="3" fontId="10" fillId="4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9" fillId="0" borderId="0" xfId="0" applyFont="1" applyAlignment="1">
      <alignment vertical="top" wrapText="1"/>
    </xf>
    <xf numFmtId="0" fontId="0" fillId="0" borderId="0" xfId="0"/>
    <xf numFmtId="1" fontId="3" fillId="4" borderId="0" xfId="0" applyNumberFormat="1" applyFont="1" applyFill="1" applyAlignment="1">
      <alignment horizontal="center" vertical="center"/>
    </xf>
    <xf numFmtId="0" fontId="0" fillId="4" borderId="0" xfId="0" applyFill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 et marge par catégorie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Dashboard!$P$6</c:f>
              <c:strCache>
                <c:ptCount val="1"/>
                <c:pt idx="0">
                  <c:v>CA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Dashboard!$O$7:$O$10</c:f>
              <c:strCache>
                <c:ptCount val="4"/>
                <c:pt idx="0">
                  <c:v>Électronique</c:v>
                </c:pt>
                <c:pt idx="1">
                  <c:v>Maison</c:v>
                </c:pt>
                <c:pt idx="2">
                  <c:v>Mode</c:v>
                </c:pt>
                <c:pt idx="3">
                  <c:v>Beauté</c:v>
                </c:pt>
              </c:strCache>
            </c:strRef>
          </c:cat>
          <c:val>
            <c:numRef>
              <c:f>Dashboard!$P$7:$P$10</c:f>
              <c:numCache>
                <c:formatCode>#,##0.00</c:formatCode>
                <c:ptCount val="4"/>
                <c:pt idx="0">
                  <c:v>1773708.0285000002</c:v>
                </c:pt>
                <c:pt idx="1">
                  <c:v>360060.37719999993</c:v>
                </c:pt>
                <c:pt idx="2">
                  <c:v>177810.96249999982</c:v>
                </c:pt>
                <c:pt idx="3">
                  <c:v>73313.198299999931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A-4F7C-B4EC-010530D87B28}"/>
            </c:ext>
          </c:extLst>
        </c:ser>
        <c:ser>
          <c:idx val="1"/>
          <c:order val="1"/>
          <c:tx>
            <c:strRef>
              <c:f>Dashboard!$Q$6</c:f>
              <c:strCache>
                <c:ptCount val="1"/>
                <c:pt idx="0">
                  <c:v>Marge brute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Dashboard!$O$7:$O$10</c:f>
              <c:strCache>
                <c:ptCount val="4"/>
                <c:pt idx="0">
                  <c:v>Électronique</c:v>
                </c:pt>
                <c:pt idx="1">
                  <c:v>Maison</c:v>
                </c:pt>
                <c:pt idx="2">
                  <c:v>Mode</c:v>
                </c:pt>
                <c:pt idx="3">
                  <c:v>Beauté</c:v>
                </c:pt>
              </c:strCache>
            </c:strRef>
          </c:cat>
          <c:val>
            <c:numRef>
              <c:f>Dashboard!$Q$7:$Q$10</c:f>
              <c:numCache>
                <c:formatCode>#,##0.00</c:formatCode>
                <c:ptCount val="4"/>
                <c:pt idx="0">
                  <c:v>592192.29450000008</c:v>
                </c:pt>
                <c:pt idx="1">
                  <c:v>119679.06519999997</c:v>
                </c:pt>
                <c:pt idx="2">
                  <c:v>48921.878500000072</c:v>
                </c:pt>
                <c:pt idx="3">
                  <c:v>24434.078299999986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AA-4F7C-B4EC-010530D87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Taux de retour par catégorie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Dashboard!$R$6</c:f>
              <c:strCache>
                <c:ptCount val="1"/>
                <c:pt idx="0">
                  <c:v>Taux de retour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488-4680-80F6-63B0907638D7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488-4680-80F6-63B0907638D7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488-4680-80F6-63B0907638D7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488-4680-80F6-63B0907638D7}"/>
              </c:ext>
            </c:extLst>
          </c:dPt>
          <c:cat>
            <c:strRef>
              <c:f>Dashboard!$O$7:$O$10</c:f>
              <c:strCache>
                <c:ptCount val="4"/>
                <c:pt idx="0">
                  <c:v>Électronique</c:v>
                </c:pt>
                <c:pt idx="1">
                  <c:v>Maison</c:v>
                </c:pt>
                <c:pt idx="2">
                  <c:v>Mode</c:v>
                </c:pt>
                <c:pt idx="3">
                  <c:v>Beauté</c:v>
                </c:pt>
              </c:strCache>
            </c:strRef>
          </c:cat>
          <c:val>
            <c:numRef>
              <c:f>Dashboard!$R$7:$R$10</c:f>
              <c:numCache>
                <c:formatCode>0.00%</c:formatCode>
                <c:ptCount val="4"/>
                <c:pt idx="0">
                  <c:v>0.13817663817663817</c:v>
                </c:pt>
                <c:pt idx="1">
                  <c:v>5.0797401063201415E-2</c:v>
                </c:pt>
                <c:pt idx="2">
                  <c:v>7.4699699699699695E-2</c:v>
                </c:pt>
                <c:pt idx="3">
                  <c:v>2.8502122498483929E-2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EB-47BF-8B47-078CC9B6B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 et profit par ville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Dashboard!$T$6</c:f>
              <c:strCache>
                <c:ptCount val="1"/>
                <c:pt idx="0">
                  <c:v>CA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Dashboard!$S$7:$S$14</c:f>
              <c:strCache>
                <c:ptCount val="8"/>
                <c:pt idx="0">
                  <c:v>Kinshasa</c:v>
                </c:pt>
                <c:pt idx="1">
                  <c:v>Abidjan</c:v>
                </c:pt>
                <c:pt idx="2">
                  <c:v>Douala</c:v>
                </c:pt>
                <c:pt idx="3">
                  <c:v>Dakar</c:v>
                </c:pt>
                <c:pt idx="4">
                  <c:v>Lomé</c:v>
                </c:pt>
                <c:pt idx="5">
                  <c:v>Cotonou</c:v>
                </c:pt>
                <c:pt idx="6">
                  <c:v>Libreville</c:v>
                </c:pt>
                <c:pt idx="7">
                  <c:v>Brazzaville</c:v>
                </c:pt>
              </c:strCache>
            </c:strRef>
          </c:cat>
          <c:val>
            <c:numRef>
              <c:f>Dashboard!$T$7:$T$14</c:f>
              <c:numCache>
                <c:formatCode>#,##0.00</c:formatCode>
                <c:ptCount val="8"/>
                <c:pt idx="0">
                  <c:v>703835.84429999965</c:v>
                </c:pt>
                <c:pt idx="1">
                  <c:v>466889.1973999996</c:v>
                </c:pt>
                <c:pt idx="2">
                  <c:v>357464.3049000001</c:v>
                </c:pt>
                <c:pt idx="3">
                  <c:v>320084.32159999973</c:v>
                </c:pt>
                <c:pt idx="4">
                  <c:v>172718.66550000003</c:v>
                </c:pt>
                <c:pt idx="5">
                  <c:v>147718.0719999999</c:v>
                </c:pt>
                <c:pt idx="6">
                  <c:v>115438.64190000006</c:v>
                </c:pt>
                <c:pt idx="7">
                  <c:v>100743.51889999995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A-416E-B90D-8E3DA3321890}"/>
            </c:ext>
          </c:extLst>
        </c:ser>
        <c:ser>
          <c:idx val="1"/>
          <c:order val="1"/>
          <c:tx>
            <c:strRef>
              <c:f>Dashboard!$U$6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strRef>
              <c:f>Dashboard!$S$7:$S$14</c:f>
              <c:strCache>
                <c:ptCount val="8"/>
                <c:pt idx="0">
                  <c:v>Kinshasa</c:v>
                </c:pt>
                <c:pt idx="1">
                  <c:v>Abidjan</c:v>
                </c:pt>
                <c:pt idx="2">
                  <c:v>Douala</c:v>
                </c:pt>
                <c:pt idx="3">
                  <c:v>Dakar</c:v>
                </c:pt>
                <c:pt idx="4">
                  <c:v>Lomé</c:v>
                </c:pt>
                <c:pt idx="5">
                  <c:v>Cotonou</c:v>
                </c:pt>
                <c:pt idx="6">
                  <c:v>Libreville</c:v>
                </c:pt>
                <c:pt idx="7">
                  <c:v>Brazzaville</c:v>
                </c:pt>
              </c:strCache>
            </c:strRef>
          </c:cat>
          <c:val>
            <c:numRef>
              <c:f>Dashboard!$U$7:$U$14</c:f>
              <c:numCache>
                <c:formatCode>#,##0.00</c:formatCode>
                <c:ptCount val="8"/>
                <c:pt idx="0">
                  <c:v>197650.22430000053</c:v>
                </c:pt>
                <c:pt idx="1">
                  <c:v>131335.69739999977</c:v>
                </c:pt>
                <c:pt idx="2">
                  <c:v>101037.23090000005</c:v>
                </c:pt>
                <c:pt idx="3">
                  <c:v>89056.993600000074</c:v>
                </c:pt>
                <c:pt idx="4">
                  <c:v>47089.029499999975</c:v>
                </c:pt>
                <c:pt idx="5">
                  <c:v>41150.218000000023</c:v>
                </c:pt>
                <c:pt idx="6">
                  <c:v>32656.875899999988</c:v>
                </c:pt>
                <c:pt idx="7">
                  <c:v>27425.426899999995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7A-416E-B90D-8E3DA3321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Taux d'annulation par ville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Dashboard!$V$6</c:f>
              <c:strCache>
                <c:ptCount val="1"/>
                <c:pt idx="0">
                  <c:v>Taux d'annulation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323-4D2A-9EC9-CAE6149D268C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323-4D2A-9EC9-CAE6149D268C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323-4D2A-9EC9-CAE6149D268C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D323-4D2A-9EC9-CAE6149D268C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D323-4D2A-9EC9-CAE6149D268C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D323-4D2A-9EC9-CAE6149D268C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D323-4D2A-9EC9-CAE6149D268C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D323-4D2A-9EC9-CAE6149D268C}"/>
              </c:ext>
            </c:extLst>
          </c:dPt>
          <c:cat>
            <c:strRef>
              <c:f>Dashboard!$S$7:$S$14</c:f>
              <c:strCache>
                <c:ptCount val="8"/>
                <c:pt idx="0">
                  <c:v>Kinshasa</c:v>
                </c:pt>
                <c:pt idx="1">
                  <c:v>Abidjan</c:v>
                </c:pt>
                <c:pt idx="2">
                  <c:v>Douala</c:v>
                </c:pt>
                <c:pt idx="3">
                  <c:v>Dakar</c:v>
                </c:pt>
                <c:pt idx="4">
                  <c:v>Lomé</c:v>
                </c:pt>
                <c:pt idx="5">
                  <c:v>Cotonou</c:v>
                </c:pt>
                <c:pt idx="6">
                  <c:v>Libreville</c:v>
                </c:pt>
                <c:pt idx="7">
                  <c:v>Brazzaville</c:v>
                </c:pt>
              </c:strCache>
            </c:strRef>
          </c:cat>
          <c:val>
            <c:numRef>
              <c:f>Dashboard!$V$7:$V$14</c:f>
              <c:numCache>
                <c:formatCode>0.00%</c:formatCode>
                <c:ptCount val="8"/>
                <c:pt idx="0">
                  <c:v>2.3474178403755869E-3</c:v>
                </c:pt>
                <c:pt idx="1">
                  <c:v>0</c:v>
                </c:pt>
                <c:pt idx="2">
                  <c:v>0.12941176470588237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8-462F-B1B7-3432410E0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Évolution mensuelle du CA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Dashboard!$P$13</c:f>
              <c:strCache>
                <c:ptCount val="1"/>
                <c:pt idx="0">
                  <c:v>CA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695-444E-AB84-F65897A334A7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695-444E-AB84-F65897A334A7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695-444E-AB84-F65897A334A7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695-444E-AB84-F65897A334A7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695-444E-AB84-F65897A334A7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695-444E-AB84-F65897A334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Dashboard!$O$14:$O$19</c:f>
              <c:strCache>
                <c:ptCount val="6"/>
                <c:pt idx="0">
                  <c:v>Juillet</c:v>
                </c:pt>
                <c:pt idx="1">
                  <c:v>Août</c:v>
                </c:pt>
                <c:pt idx="2">
                  <c:v>Septembre</c:v>
                </c:pt>
                <c:pt idx="3">
                  <c:v>Octobre</c:v>
                </c:pt>
                <c:pt idx="4">
                  <c:v>Novembre</c:v>
                </c:pt>
                <c:pt idx="5">
                  <c:v>Décembre</c:v>
                </c:pt>
              </c:strCache>
            </c:strRef>
          </c:cat>
          <c:val>
            <c:numRef>
              <c:f>Dashboard!$P$14:$P$19</c:f>
              <c:numCache>
                <c:formatCode>#,##0.00</c:formatCode>
                <c:ptCount val="6"/>
                <c:pt idx="0">
                  <c:v>372969.69799999928</c:v>
                </c:pt>
                <c:pt idx="1">
                  <c:v>416284.94649999996</c:v>
                </c:pt>
                <c:pt idx="2">
                  <c:v>374747.73010000034</c:v>
                </c:pt>
                <c:pt idx="3">
                  <c:v>415787.70619999926</c:v>
                </c:pt>
                <c:pt idx="4">
                  <c:v>365790.12190000043</c:v>
                </c:pt>
                <c:pt idx="5">
                  <c:v>439312.36380000011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20-440A-9EF8-B69A5FCFB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ROI par canal marketing</a:t>
            </a:r>
          </a:p>
        </c:rich>
      </c:tx>
      <c:layout>
        <c:manualLayout>
          <c:xMode val="edge"/>
          <c:yMode val="edge"/>
          <c:x val="0.34279193548387094"/>
          <c:y val="2.490196078431372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'Marketing &amp; Clients'!$O$5</c:f>
              <c:strCache>
                <c:ptCount val="1"/>
                <c:pt idx="0">
                  <c:v>ROI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733-400A-B46A-B0A645F7BF94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733-400A-B46A-B0A645F7BF94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733-400A-B46A-B0A645F7BF94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D733-400A-B46A-B0A645F7BF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'Marketing &amp; Clients'!$N$6:$N$9</c:f>
              <c:strCache>
                <c:ptCount val="4"/>
                <c:pt idx="0">
                  <c:v>Instagram Ads</c:v>
                </c:pt>
                <c:pt idx="1">
                  <c:v>Google Ads</c:v>
                </c:pt>
                <c:pt idx="2">
                  <c:v>Email</c:v>
                </c:pt>
                <c:pt idx="3">
                  <c:v>Influenceur</c:v>
                </c:pt>
              </c:strCache>
            </c:strRef>
          </c:cat>
          <c:val>
            <c:numRef>
              <c:f>'Marketing &amp; Clients'!$O$6:$O$9</c:f>
              <c:numCache>
                <c:formatCode>0.0</c:formatCode>
                <c:ptCount val="4"/>
                <c:pt idx="0">
                  <c:v>24.639156807262758</c:v>
                </c:pt>
                <c:pt idx="1">
                  <c:v>50.034187405872856</c:v>
                </c:pt>
                <c:pt idx="2">
                  <c:v>231.45705387197597</c:v>
                </c:pt>
                <c:pt idx="3">
                  <c:v>21.041182689897052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9-4622-A5A3-BAA7D3AB1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Taux de rétention par canal d'acquisition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'Marketing &amp; Clients'!$O$12</c:f>
              <c:strCache>
                <c:ptCount val="1"/>
                <c:pt idx="0">
                  <c:v>Taux de rétention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9B27-4C21-9995-D9D63FF18A8A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9B27-4C21-9995-D9D63FF18A8A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9B27-4C21-9995-D9D63FF18A8A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9B27-4C21-9995-D9D63FF18A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'Marketing &amp; Clients'!$N$13:$N$16</c:f>
              <c:strCache>
                <c:ptCount val="4"/>
                <c:pt idx="0">
                  <c:v>Instagram Ads</c:v>
                </c:pt>
                <c:pt idx="1">
                  <c:v>Google Ads</c:v>
                </c:pt>
                <c:pt idx="2">
                  <c:v>Email</c:v>
                </c:pt>
                <c:pt idx="3">
                  <c:v>Influenceur</c:v>
                </c:pt>
              </c:strCache>
            </c:strRef>
          </c:cat>
          <c:val>
            <c:numRef>
              <c:f>'Marketing &amp; Clients'!$O$13:$O$16</c:f>
              <c:numCache>
                <c:formatCode>0.00%</c:formatCode>
                <c:ptCount val="4"/>
                <c:pt idx="0">
                  <c:v>0.69683257918552033</c:v>
                </c:pt>
                <c:pt idx="1">
                  <c:v>0.7409200968523002</c:v>
                </c:pt>
                <c:pt idx="2">
                  <c:v>0.69252077562326875</c:v>
                </c:pt>
                <c:pt idx="3">
                  <c:v>0.74814814814814812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B-47E2-A29A-0199BC076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de clients par segment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'Marketing &amp; Clients'!$S$5</c:f>
              <c:strCache>
                <c:ptCount val="1"/>
                <c:pt idx="0">
                  <c:v>Nb clients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3232-42A2-AC0A-C56F87E6CE5B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232-42A2-AC0A-C56F87E6CE5B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3232-42A2-AC0A-C56F87E6CE5B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3232-42A2-AC0A-C56F87E6CE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'Marketing &amp; Clients'!$R$6:$R$9</c:f>
              <c:strCache>
                <c:ptCount val="4"/>
                <c:pt idx="0">
                  <c:v>Occasionnels</c:v>
                </c:pt>
                <c:pt idx="1">
                  <c:v>À réactiver</c:v>
                </c:pt>
                <c:pt idx="2">
                  <c:v>Fidèles</c:v>
                </c:pt>
                <c:pt idx="3">
                  <c:v>VIP</c:v>
                </c:pt>
              </c:strCache>
            </c:strRef>
          </c:cat>
          <c:val>
            <c:numRef>
              <c:f>'Marketing &amp; Clients'!$S$6:$S$9</c:f>
              <c:numCache>
                <c:formatCode>General</c:formatCode>
                <c:ptCount val="4"/>
                <c:pt idx="0">
                  <c:v>312</c:v>
                </c:pt>
                <c:pt idx="1">
                  <c:v>597</c:v>
                </c:pt>
                <c:pt idx="2">
                  <c:v>323</c:v>
                </c:pt>
                <c:pt idx="3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A-4530-BED2-EBCDB26B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CA par segment client (RFM)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'Marketing &amp; Clients'!$T$5</c:f>
              <c:strCache>
                <c:ptCount val="1"/>
                <c:pt idx="0">
                  <c:v>CA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F25-4052-863E-6D6A8C8175FA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F25-4052-863E-6D6A8C8175FA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F25-4052-863E-6D6A8C8175FA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F25-4052-863E-6D6A8C8175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'Marketing &amp; Clients'!$R$6:$R$9</c:f>
              <c:strCache>
                <c:ptCount val="4"/>
                <c:pt idx="0">
                  <c:v>Occasionnels</c:v>
                </c:pt>
                <c:pt idx="1">
                  <c:v>À réactiver</c:v>
                </c:pt>
                <c:pt idx="2">
                  <c:v>Fidèles</c:v>
                </c:pt>
                <c:pt idx="3">
                  <c:v>VIP</c:v>
                </c:pt>
              </c:strCache>
            </c:strRef>
          </c:cat>
          <c:val>
            <c:numRef>
              <c:f>'Marketing &amp; Clients'!$T$6:$T$9</c:f>
              <c:numCache>
                <c:formatCode>#,##0.00</c:formatCode>
                <c:ptCount val="4"/>
                <c:pt idx="0">
                  <c:v>98584.714999999967</c:v>
                </c:pt>
                <c:pt idx="1">
                  <c:v>211574.89790000004</c:v>
                </c:pt>
                <c:pt idx="2">
                  <c:v>317236.43639999977</c:v>
                </c:pt>
                <c:pt idx="3">
                  <c:v>1709991.2431999971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C-4A92-8551-735B1A934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/>
              <a:t>Courbe de Pareto — % clients vs % CA cumulé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'Marketing &amp; Clients'!$S$12</c:f>
              <c:strCache>
                <c:ptCount val="1"/>
                <c:pt idx="0">
                  <c:v>% CA cumulé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49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6BB-44D4-8BB9-9704ED369031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49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6BB-44D4-8BB9-9704ED369031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34925" cap="rnd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6BB-44D4-8BB9-9704ED369031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34925" cap="rnd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6BB-44D4-8BB9-9704ED369031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6BB-44D4-8BB9-9704ED369031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4925" cap="rnd">
                <a:solidFill>
                  <a:schemeClr val="accent6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6BB-44D4-8BB9-9704ED369031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34925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6BB-44D4-8BB9-9704ED369031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349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6BB-44D4-8BB9-9704ED369031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34925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6BB-44D4-8BB9-9704ED369031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49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6BB-44D4-8BB9-9704ED3690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'Marketing &amp; Clients'!$R$13:$R$22</c:f>
              <c:numCache>
                <c:formatCode>0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'Marketing &amp; Clients'!$S$13:$S$22</c:f>
              <c:numCache>
                <c:formatCode>0.00%</c:formatCode>
                <c:ptCount val="10"/>
                <c:pt idx="0">
                  <c:v>0.40380996509588979</c:v>
                </c:pt>
                <c:pt idx="1">
                  <c:v>0.63757736404310517</c:v>
                </c:pt>
                <c:pt idx="2">
                  <c:v>0.77914955490843174</c:v>
                </c:pt>
                <c:pt idx="3">
                  <c:v>0.86599524969394814</c:v>
                </c:pt>
                <c:pt idx="4">
                  <c:v>0.92246185962354754</c:v>
                </c:pt>
                <c:pt idx="5">
                  <c:v>0.95738109879366495</c:v>
                </c:pt>
                <c:pt idx="6">
                  <c:v>0.97894103259740406</c:v>
                </c:pt>
                <c:pt idx="7">
                  <c:v>0.99080916980727518</c:v>
                </c:pt>
                <c:pt idx="8">
                  <c:v>0.99732343843056126</c:v>
                </c:pt>
                <c:pt idx="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664-475C-B73E-40DECF5FF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46182</xdr:colOff>
      <xdr:row>20</xdr:row>
      <xdr:rowOff>92363</xdr:rowOff>
    </xdr:from>
    <xdr:ext cx="9859817" cy="4964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568611</xdr:colOff>
      <xdr:row>20</xdr:row>
      <xdr:rowOff>92362</xdr:rowOff>
    </xdr:from>
    <xdr:ext cx="9889839" cy="494145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80818</xdr:colOff>
      <xdr:row>48</xdr:row>
      <xdr:rowOff>161637</xdr:rowOff>
    </xdr:from>
    <xdr:ext cx="9906000" cy="3809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477690</xdr:colOff>
      <xdr:row>48</xdr:row>
      <xdr:rowOff>138545</xdr:rowOff>
    </xdr:from>
    <xdr:ext cx="9929093" cy="3821545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2</xdr:col>
      <xdr:colOff>288637</xdr:colOff>
      <xdr:row>72</xdr:row>
      <xdr:rowOff>80817</xdr:rowOff>
    </xdr:from>
    <xdr:ext cx="18391909" cy="504536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163284</xdr:colOff>
      <xdr:row>24</xdr:row>
      <xdr:rowOff>54427</xdr:rowOff>
    </xdr:from>
    <xdr:ext cx="7683502" cy="358321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163285</xdr:colOff>
      <xdr:row>24</xdr:row>
      <xdr:rowOff>81639</xdr:rowOff>
    </xdr:from>
    <xdr:ext cx="7366001" cy="352879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136071</xdr:colOff>
      <xdr:row>45</xdr:row>
      <xdr:rowOff>63499</xdr:rowOff>
    </xdr:from>
    <xdr:ext cx="7747000" cy="4454073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181429</xdr:colOff>
      <xdr:row>44</xdr:row>
      <xdr:rowOff>181427</xdr:rowOff>
    </xdr:from>
    <xdr:ext cx="7447643" cy="4553858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111577</xdr:colOff>
      <xdr:row>71</xdr:row>
      <xdr:rowOff>163285</xdr:rowOff>
    </xdr:from>
    <xdr:ext cx="13658851" cy="5506357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onnees" displayName="TblDonnees" ref="A1:W8815">
  <autoFilter ref="A1:W8815" xr:uid="{00000000-0009-0000-0100-000001000000}"/>
  <tableColumns count="23">
    <tableColumn id="1" xr3:uid="{00000000-0010-0000-0000-000001000000}" name="id_commande"/>
    <tableColumn id="2" xr3:uid="{00000000-0010-0000-0000-000002000000}" name="date_commande"/>
    <tableColumn id="3" xr3:uid="{00000000-0010-0000-0000-000003000000}" name="id_client"/>
    <tableColumn id="4" xr3:uid="{00000000-0010-0000-0000-000004000000}" name="ville"/>
    <tableColumn id="5" xr3:uid="{00000000-0010-0000-0000-000005000000}" name="categorie"/>
    <tableColumn id="6" xr3:uid="{00000000-0010-0000-0000-000006000000}" name="nom_produit"/>
    <tableColumn id="7" xr3:uid="{00000000-0010-0000-0000-000007000000}" name="prix_unitaire"/>
    <tableColumn id="8" xr3:uid="{00000000-0010-0000-0000-000008000000}" name="quantite"/>
    <tableColumn id="9" xr3:uid="{00000000-0010-0000-0000-000009000000}" name="remise"/>
    <tableColumn id="10" xr3:uid="{00000000-0010-0000-0000-00000A000000}" name="cout_livraison"/>
    <tableColumn id="11" xr3:uid="{00000000-0010-0000-0000-00000B000000}" name="methode_paiement"/>
    <tableColumn id="12" xr3:uid="{00000000-0010-0000-0000-00000C000000}" name="canal_marketing"/>
    <tableColumn id="13" xr3:uid="{00000000-0010-0000-0000-00000D000000}" name="cout_marketing"/>
    <tableColumn id="14" xr3:uid="{00000000-0010-0000-0000-00000E000000}" name="statut_commande"/>
    <tableColumn id="15" xr3:uid="{00000000-0010-0000-0000-00000F000000}" name="remise_negative"/>
    <tableColumn id="16" xr3:uid="{00000000-0010-0000-0000-000010000000}" name="CA"/>
    <tableColumn id="17" xr3:uid="{00000000-0010-0000-0000-000011000000}" name="Marge_Brute"/>
    <tableColumn id="18" xr3:uid="{00000000-0010-0000-0000-000012000000}" name="profit_net"/>
    <tableColumn id="19" xr3:uid="{00000000-0010-0000-0000-000013000000}" name="mois"/>
    <tableColumn id="20" xr3:uid="{00000000-0010-0000-0000-000014000000}" name="indicateur_retour"/>
    <tableColumn id="21" xr3:uid="{00000000-0010-0000-0000-000015000000}" name="indicateur_annulation"/>
    <tableColumn id="22" xr3:uid="{00000000-0010-0000-0000-000016000000}" name="nombre_commandes_par_client"/>
    <tableColumn id="23" xr3:uid="{00000000-0010-0000-0000-000017000000}" name="valeur_vie_cli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egments" displayName="TblSegments" ref="A1:O1708">
  <autoFilter ref="A1:O1708" xr:uid="{00000000-0009-0000-0100-000002000000}"/>
  <tableColumns count="15">
    <tableColumn id="1" xr3:uid="{00000000-0010-0000-0100-000001000000}" name="id_client"/>
    <tableColumn id="2" xr3:uid="{00000000-0010-0000-0100-000002000000}" name="recency"/>
    <tableColumn id="3" xr3:uid="{00000000-0010-0000-0100-000003000000}" name="frequency"/>
    <tableColumn id="4" xr3:uid="{00000000-0010-0000-0100-000004000000}" name="CA"/>
    <tableColumn id="5" xr3:uid="{00000000-0010-0000-0100-000005000000}" name="R_score"/>
    <tableColumn id="6" xr3:uid="{00000000-0010-0000-0100-000006000000}" name="F_score"/>
    <tableColumn id="7" xr3:uid="{00000000-0010-0000-0100-000007000000}" name="M_score"/>
    <tableColumn id="8" xr3:uid="{00000000-0010-0000-0100-000008000000}" name="RFM_score"/>
    <tableColumn id="9" xr3:uid="{00000000-0010-0000-0100-000009000000}" name="Segment"/>
    <tableColumn id="10" xr3:uid="{00000000-0010-0000-0100-00000A000000}" name="CanalAcquisition"/>
    <tableColumn id="11" xr3:uid="{00000000-0010-0000-0100-00000B000000}" name="Recurrent"/>
    <tableColumn id="12" xr3:uid="{00000000-0010-0000-0100-00000C000000}" name="profit"/>
    <tableColumn id="13" xr3:uid="{00000000-0010-0000-0100-00000D000000}" name="Rang_CA"/>
    <tableColumn id="14" xr3:uid="{00000000-0010-0000-0100-00000E000000}" name="CA_cumulee"/>
    <tableColumn id="15" xr3:uid="{00000000-0010-0000-0100-00000F000000}" name="Pct_cumule_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19"/>
  <sheetViews>
    <sheetView showGridLines="0" tabSelected="1" zoomScale="43" zoomScaleNormal="43" workbookViewId="0">
      <selection activeCell="AA14" sqref="AA14"/>
    </sheetView>
  </sheetViews>
  <sheetFormatPr baseColWidth="10" defaultColWidth="8.7265625" defaultRowHeight="14.5" x14ac:dyDescent="0.35"/>
  <cols>
    <col min="2" max="2" width="15" customWidth="1"/>
    <col min="3" max="10" width="15.6328125" customWidth="1"/>
    <col min="15" max="22" width="18" customWidth="1"/>
  </cols>
  <sheetData>
    <row r="2" spans="2:23" ht="21" x14ac:dyDescent="0.5">
      <c r="B2" s="16" t="s">
        <v>11024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9"/>
      <c r="O2" s="9"/>
      <c r="P2" s="9"/>
      <c r="Q2" s="9"/>
      <c r="R2" s="9"/>
      <c r="S2" s="9"/>
      <c r="T2" s="9"/>
      <c r="U2" s="9"/>
      <c r="V2" s="9"/>
    </row>
    <row r="3" spans="2:23" ht="21" x14ac:dyDescent="0.5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9"/>
      <c r="O3" s="9"/>
      <c r="P3" s="9"/>
      <c r="Q3" s="9"/>
      <c r="R3" s="9"/>
      <c r="S3" s="9"/>
      <c r="T3" s="9"/>
      <c r="U3" s="9"/>
      <c r="V3" s="9"/>
    </row>
    <row r="4" spans="2:23" ht="21" x14ac:dyDescent="0.5">
      <c r="B4" s="22" t="s">
        <v>11025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9"/>
      <c r="O4" s="10" t="s">
        <v>11023</v>
      </c>
      <c r="P4" s="9"/>
      <c r="Q4" s="9"/>
      <c r="R4" s="9"/>
      <c r="S4" s="9"/>
      <c r="T4" s="9"/>
      <c r="U4" s="9"/>
      <c r="V4" s="9"/>
      <c r="W4" s="8"/>
    </row>
    <row r="5" spans="2:23" ht="21" x14ac:dyDescent="0.5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8"/>
    </row>
    <row r="6" spans="2:23" ht="21" x14ac:dyDescent="0.5">
      <c r="B6" s="11" t="s">
        <v>0</v>
      </c>
      <c r="C6" s="9"/>
      <c r="D6" s="12" t="s">
        <v>1</v>
      </c>
      <c r="E6" s="9"/>
      <c r="F6" s="10" t="s">
        <v>2</v>
      </c>
      <c r="G6" s="9"/>
      <c r="H6" s="9"/>
      <c r="I6" s="9"/>
      <c r="J6" s="9"/>
      <c r="K6" s="9"/>
      <c r="L6" s="9"/>
      <c r="M6" s="9"/>
      <c r="N6" s="9"/>
      <c r="O6" s="13" t="s">
        <v>3</v>
      </c>
      <c r="P6" s="13" t="s">
        <v>4</v>
      </c>
      <c r="Q6" s="13" t="s">
        <v>5</v>
      </c>
      <c r="R6" s="13" t="s">
        <v>6</v>
      </c>
      <c r="S6" s="13" t="s">
        <v>7</v>
      </c>
      <c r="T6" s="13" t="s">
        <v>4</v>
      </c>
      <c r="U6" s="13" t="s">
        <v>8</v>
      </c>
      <c r="V6" s="13" t="s">
        <v>9</v>
      </c>
      <c r="W6" s="8"/>
    </row>
    <row r="7" spans="2:23" ht="21" x14ac:dyDescent="0.5">
      <c r="B7" s="11" t="s">
        <v>10</v>
      </c>
      <c r="C7" s="9"/>
      <c r="D7" s="12" t="s">
        <v>1</v>
      </c>
      <c r="E7" s="9"/>
      <c r="F7" s="9"/>
      <c r="G7" s="9"/>
      <c r="H7" s="9"/>
      <c r="I7" s="9"/>
      <c r="J7" s="9"/>
      <c r="K7" s="9"/>
      <c r="L7" s="9"/>
      <c r="M7" s="9"/>
      <c r="N7" s="9"/>
      <c r="O7" s="9" t="s">
        <v>11</v>
      </c>
      <c r="P7" s="14">
        <f>SUMIFS(Données!$P$2:$P$8815,Données!$D$2:$D$8815,IF(Dashboard!$D$6="(Tous)","*",Dashboard!$D$6),Données!$E$2:$E$8815,IF(Dashboard!$D$7="(Tous)","*",Dashboard!$D$7),Données!$L$2:$L$8815,IF(Dashboard!$D$8="(Tous)","*",Dashboard!$D$8),Données!$E$2:$E$8815,"Electronique")</f>
        <v>1773708.0285000002</v>
      </c>
      <c r="Q7" s="14">
        <f>SUMIFS(Données!$Q$2:$Q$8815,Données!$D$2:$D$8815,IF(Dashboard!$D$6="(Tous)","*",Dashboard!$D$6),Données!$E$2:$E$8815,IF(Dashboard!$D$7="(Tous)","*",Dashboard!$D$7),Données!$L$2:$L$8815,IF(Dashboard!$D$8="(Tous)","*",Dashboard!$D$8),Données!$E$2:$E$8815,"Electronique")</f>
        <v>592192.29450000008</v>
      </c>
      <c r="R7" s="15">
        <f>IFERROR(COUNTIFS(Données!$D$2:$D$8815,IF(Dashboard!$D$6="(Tous)","*",Dashboard!$D$6),Données!$E$2:$E$8815,IF(Dashboard!$D$7="(Tous)","*",Dashboard!$D$7),Données!$L$2:$L$8815,IF(Dashboard!$D$8="(Tous)","*",Dashboard!$D$8),Données!$E$2:$E$8815,"Electronique",Données!$N$2:$N$8815,"Retournée")/COUNTIFS(Données!$D$2:$D$8815,IF(Dashboard!$D$6="(Tous)","*",Dashboard!$D$6),Données!$E$2:$E$8815,IF(Dashboard!$D$7="(Tous)","*",Dashboard!$D$7),Données!$L$2:$L$8815,IF(Dashboard!$D$8="(Tous)","*",Dashboard!$D$8),Données!$E$2:$E$8815,"Electronique"),0)</f>
        <v>0.13817663817663817</v>
      </c>
      <c r="S7" s="9" t="s">
        <v>12</v>
      </c>
      <c r="T7" s="14">
        <f>SUMIFS(Données!$P$2:$P$8815,Données!$D$2:$D$8815,IF(Dashboard!$D$6="(Tous)","*",Dashboard!$D$6),Données!$E$2:$E$8815,IF(Dashboard!$D$7="(Tous)","*",Dashboard!$D$7),Données!$L$2:$L$8815,IF(Dashboard!$D$8="(Tous)","*",Dashboard!$D$8),Données!$D$2:$D$8815,"Kinshasa")</f>
        <v>703835.84429999965</v>
      </c>
      <c r="U7" s="14">
        <f>SUMIFS(Données!$R$2:$R$8815,Données!$D$2:$D$8815,IF(Dashboard!$D$6="(Tous)","*",Dashboard!$D$6),Données!$E$2:$E$8815,IF(Dashboard!$D$7="(Tous)","*",Dashboard!$D$7),Données!$L$2:$L$8815,IF(Dashboard!$D$8="(Tous)","*",Dashboard!$D$8),Données!$D$2:$D$8815,"Kinshasa")</f>
        <v>197650.22430000053</v>
      </c>
      <c r="V7" s="15">
        <f>IFERROR(COUNTIFS(Données!$D$2:$D$8815,IF(Dashboard!$D$6="(Tous)","*",Dashboard!$D$6),Données!$E$2:$E$8815,IF(Dashboard!$D$7="(Tous)","*",Dashboard!$D$7),Données!$L$2:$L$8815,IF(Dashboard!$D$8="(Tous)","*",Dashboard!$D$8),Données!$D$2:$D$8815,"Kinshasa",Données!$N$2:$N$8815,"Annulée")/COUNTIFS(Données!$D$2:$D$8815,IF(Dashboard!$D$6="(Tous)","*",Dashboard!$D$6),Données!$E$2:$E$8815,IF(Dashboard!$D$7="(Tous)","*",Dashboard!$D$7),Données!$L$2:$L$8815,IF(Dashboard!$D$8="(Tous)","*",Dashboard!$D$8),Données!$D$2:$D$8815,"Kinshasa"),0)</f>
        <v>2.3474178403755869E-3</v>
      </c>
      <c r="W7" s="8"/>
    </row>
    <row r="8" spans="2:23" ht="21" x14ac:dyDescent="0.5">
      <c r="B8" s="11" t="s">
        <v>13</v>
      </c>
      <c r="C8" s="9"/>
      <c r="D8" s="12" t="s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 t="s">
        <v>14</v>
      </c>
      <c r="P8" s="14">
        <f>SUMIFS(Données!$P$2:$P$8815,Données!$D$2:$D$8815,IF(Dashboard!$D$6="(Tous)","*",Dashboard!$D$6),Données!$E$2:$E$8815,IF(Dashboard!$D$7="(Tous)","*",Dashboard!$D$7),Données!$L$2:$L$8815,IF(Dashboard!$D$8="(Tous)","*",Dashboard!$D$8),Données!$E$2:$E$8815,"Maison")</f>
        <v>360060.37719999993</v>
      </c>
      <c r="Q8" s="14">
        <f>SUMIFS(Données!$Q$2:$Q$8815,Données!$D$2:$D$8815,IF(Dashboard!$D$6="(Tous)","*",Dashboard!$D$6),Données!$E$2:$E$8815,IF(Dashboard!$D$7="(Tous)","*",Dashboard!$D$7),Données!$L$2:$L$8815,IF(Dashboard!$D$8="(Tous)","*",Dashboard!$D$8),Données!$E$2:$E$8815,"Maison")</f>
        <v>119679.06519999997</v>
      </c>
      <c r="R8" s="15">
        <f>IFERROR(COUNTIFS(Données!$D$2:$D$8815,IF(Dashboard!$D$6="(Tous)","*",Dashboard!$D$6),Données!$E$2:$E$8815,IF(Dashboard!$D$7="(Tous)","*",Dashboard!$D$7),Données!$L$2:$L$8815,IF(Dashboard!$D$8="(Tous)","*",Dashboard!$D$8),Données!$E$2:$E$8815,"Maison",Données!$N$2:$N$8815,"Retournée")/COUNTIFS(Données!$D$2:$D$8815,IF(Dashboard!$D$6="(Tous)","*",Dashboard!$D$6),Données!$E$2:$E$8815,IF(Dashboard!$D$7="(Tous)","*",Dashboard!$D$7),Données!$L$2:$L$8815,IF(Dashboard!$D$8="(Tous)","*",Dashboard!$D$8),Données!$E$2:$E$8815,"Maison"),0)</f>
        <v>5.0797401063201415E-2</v>
      </c>
      <c r="S8" s="9" t="s">
        <v>15</v>
      </c>
      <c r="T8" s="14">
        <f>SUMIFS(Données!$P$2:$P$8815,Données!$D$2:$D$8815,IF(Dashboard!$D$6="(Tous)","*",Dashboard!$D$6),Données!$E$2:$E$8815,IF(Dashboard!$D$7="(Tous)","*",Dashboard!$D$7),Données!$L$2:$L$8815,IF(Dashboard!$D$8="(Tous)","*",Dashboard!$D$8),Données!$D$2:$D$8815,"Abidjan")</f>
        <v>466889.1973999996</v>
      </c>
      <c r="U8" s="14">
        <f>SUMIFS(Données!$R$2:$R$8815,Données!$D$2:$D$8815,IF(Dashboard!$D$6="(Tous)","*",Dashboard!$D$6),Données!$E$2:$E$8815,IF(Dashboard!$D$7="(Tous)","*",Dashboard!$D$7),Données!$L$2:$L$8815,IF(Dashboard!$D$8="(Tous)","*",Dashboard!$D$8),Données!$D$2:$D$8815,"Abidjan")</f>
        <v>131335.69739999977</v>
      </c>
      <c r="V8" s="15">
        <f>IFERROR(COUNTIFS(Données!$D$2:$D$8815,IF(Dashboard!$D$6="(Tous)","*",Dashboard!$D$6),Données!$E$2:$E$8815,IF(Dashboard!$D$7="(Tous)","*",Dashboard!$D$7),Données!$L$2:$L$8815,IF(Dashboard!$D$8="(Tous)","*",Dashboard!$D$8),Données!$D$2:$D$8815,"Abidjan",Données!$N$2:$N$8815,"Annulée")/COUNTIFS(Données!$D$2:$D$8815,IF(Dashboard!$D$6="(Tous)","*",Dashboard!$D$6),Données!$E$2:$E$8815,IF(Dashboard!$D$7="(Tous)","*",Dashboard!$D$7),Données!$L$2:$L$8815,IF(Dashboard!$D$8="(Tous)","*",Dashboard!$D$8),Données!$D$2:$D$8815,"Abidjan"),0)</f>
        <v>0</v>
      </c>
      <c r="W8" s="8"/>
    </row>
    <row r="9" spans="2:23" ht="21" x14ac:dyDescent="0.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 t="s">
        <v>16</v>
      </c>
      <c r="P9" s="14">
        <f>SUMIFS(Données!$P$2:$P$8815,Données!$D$2:$D$8815,IF(Dashboard!$D$6="(Tous)","*",Dashboard!$D$6),Données!$E$2:$E$8815,IF(Dashboard!$D$7="(Tous)","*",Dashboard!$D$7),Données!$L$2:$L$8815,IF(Dashboard!$D$8="(Tous)","*",Dashboard!$D$8),Données!$E$2:$E$8815,"Mode")</f>
        <v>177810.96249999982</v>
      </c>
      <c r="Q9" s="14">
        <f>SUMIFS(Données!$Q$2:$Q$8815,Données!$D$2:$D$8815,IF(Dashboard!$D$6="(Tous)","*",Dashboard!$D$6),Données!$E$2:$E$8815,IF(Dashboard!$D$7="(Tous)","*",Dashboard!$D$7),Données!$L$2:$L$8815,IF(Dashboard!$D$8="(Tous)","*",Dashboard!$D$8),Données!$E$2:$E$8815,"Mode")</f>
        <v>48921.878500000072</v>
      </c>
      <c r="R9" s="15">
        <f>IFERROR(COUNTIFS(Données!$D$2:$D$8815,IF(Dashboard!$D$6="(Tous)","*",Dashboard!$D$6),Données!$E$2:$E$8815,IF(Dashboard!$D$7="(Tous)","*",Dashboard!$D$7),Données!$L$2:$L$8815,IF(Dashboard!$D$8="(Tous)","*",Dashboard!$D$8),Données!$E$2:$E$8815,"Mode",Données!$N$2:$N$8815,"Retournée")/COUNTIFS(Données!$D$2:$D$8815,IF(Dashboard!$D$6="(Tous)","*",Dashboard!$D$6),Données!$E$2:$E$8815,IF(Dashboard!$D$7="(Tous)","*",Dashboard!$D$7),Données!$L$2:$L$8815,IF(Dashboard!$D$8="(Tous)","*",Dashboard!$D$8),Données!$E$2:$E$8815,"Mode"),0)</f>
        <v>7.4699699699699695E-2</v>
      </c>
      <c r="S9" s="9" t="s">
        <v>17</v>
      </c>
      <c r="T9" s="14">
        <f>SUMIFS(Données!$P$2:$P$8815,Données!$D$2:$D$8815,IF(Dashboard!$D$6="(Tous)","*",Dashboard!$D$6),Données!$E$2:$E$8815,IF(Dashboard!$D$7="(Tous)","*",Dashboard!$D$7),Données!$L$2:$L$8815,IF(Dashboard!$D$8="(Tous)","*",Dashboard!$D$8),Données!$D$2:$D$8815,"Douala")</f>
        <v>357464.3049000001</v>
      </c>
      <c r="U9" s="14">
        <f>SUMIFS(Données!$R$2:$R$8815,Données!$D$2:$D$8815,IF(Dashboard!$D$6="(Tous)","*",Dashboard!$D$6),Données!$E$2:$E$8815,IF(Dashboard!$D$7="(Tous)","*",Dashboard!$D$7),Données!$L$2:$L$8815,IF(Dashboard!$D$8="(Tous)","*",Dashboard!$D$8),Données!$D$2:$D$8815,"Douala")</f>
        <v>101037.23090000005</v>
      </c>
      <c r="V9" s="15">
        <f>IFERROR(COUNTIFS(Données!$D$2:$D$8815,IF(Dashboard!$D$6="(Tous)","*",Dashboard!$D$6),Données!$E$2:$E$8815,IF(Dashboard!$D$7="(Tous)","*",Dashboard!$D$7),Données!$L$2:$L$8815,IF(Dashboard!$D$8="(Tous)","*",Dashboard!$D$8),Données!$D$2:$D$8815,"Douala",Données!$N$2:$N$8815,"Annulée")/COUNTIFS(Données!$D$2:$D$8815,IF(Dashboard!$D$6="(Tous)","*",Dashboard!$D$6),Données!$E$2:$E$8815,IF(Dashboard!$D$7="(Tous)","*",Dashboard!$D$7),Données!$L$2:$L$8815,IF(Dashboard!$D$8="(Tous)","*",Dashboard!$D$8),Données!$D$2:$D$8815,"Douala"),0)</f>
        <v>0.12941176470588237</v>
      </c>
      <c r="W9" s="8"/>
    </row>
    <row r="10" spans="2:23" ht="22" customHeight="1" x14ac:dyDescent="0.5">
      <c r="B10" s="9"/>
      <c r="C10" s="24">
        <f>SUMIFS(Données!$P$2:$P$8815,Données!$D$2:$D$8815,IF(Dashboard!$D$6="(Tous)","*",Dashboard!$D$6),Données!$E$2:$E$8815,IF(Dashboard!$D$7="(Tous)","*",Dashboard!$D$7),Données!$L$2:$L$8815,IF(Dashboard!$D$8="(Tous)","*",Dashboard!$D$8))</f>
        <v>2384892.5665000086</v>
      </c>
      <c r="D10" s="25"/>
      <c r="E10" s="9"/>
      <c r="F10" s="26">
        <f>SUMIFS(Données!$R$2:$R$8815,Données!$D$2:$D$8815,IF(Dashboard!$D$6="(Tous)","*",Dashboard!$D$6),Données!$E$2:$E$8815,IF(Dashboard!$D$7="(Tous)","*",Dashboard!$D$7),Données!$L$2:$L$8815,IF(Dashboard!$D$8="(Tous)","*",Dashboard!$D$8))</f>
        <v>667401.69650000357</v>
      </c>
      <c r="G10" s="27"/>
      <c r="H10" s="9"/>
      <c r="I10" s="29">
        <f>IFERROR(C10/(COUNTIFS(Données!$D$2:$D$8815,IF(Dashboard!$D$6="(Tous)","*",Dashboard!$D$6),Données!$E$2:$E$8815,IF(Dashboard!$D$7="(Tous)","*",Dashboard!$D$7),Données!$L$2:$L$8815,IF(Dashboard!$D$8="(Tous)","*",Dashboard!$D$8),Données!$N$2:$N$8815,"Livrée")+COUNTIFS(Données!$D$2:$D$8815,IF(Dashboard!$D$6="(Tous)","*",Dashboard!$D$6),Données!$E$2:$E$8815,IF(Dashboard!$D$7="(Tous)","*",Dashboard!$D$7),Données!$L$2:$L$8815,IF(Dashboard!$D$8="(Tous)","*",Dashboard!$D$8),Données!$N$2:$N$8815,"Retournée")),0)</f>
        <v>275.93342201781888</v>
      </c>
      <c r="J10" s="19"/>
      <c r="K10" s="9"/>
      <c r="L10" s="9"/>
      <c r="M10" s="9"/>
      <c r="N10" s="9"/>
      <c r="O10" s="9" t="s">
        <v>18</v>
      </c>
      <c r="P10" s="14">
        <f>SUMIFS(Données!$P$2:$P$8815,Données!$D$2:$D$8815,IF(Dashboard!$D$6="(Tous)","*",Dashboard!$D$6),Données!$E$2:$E$8815,IF(Dashboard!$D$7="(Tous)","*",Dashboard!$D$7),Données!$L$2:$L$8815,IF(Dashboard!$D$8="(Tous)","*",Dashboard!$D$8),Données!$E$2:$E$8815,"Beaute")</f>
        <v>73313.198299999931</v>
      </c>
      <c r="Q10" s="14">
        <f>SUMIFS(Données!$Q$2:$Q$8815,Données!$D$2:$D$8815,IF(Dashboard!$D$6="(Tous)","*",Dashboard!$D$6),Données!$E$2:$E$8815,IF(Dashboard!$D$7="(Tous)","*",Dashboard!$D$7),Données!$L$2:$L$8815,IF(Dashboard!$D$8="(Tous)","*",Dashboard!$D$8),Données!$E$2:$E$8815,"Beaute")</f>
        <v>24434.078299999986</v>
      </c>
      <c r="R10" s="15">
        <f>IFERROR(COUNTIFS(Données!$D$2:$D$8815,IF(Dashboard!$D$6="(Tous)","*",Dashboard!$D$6),Données!$E$2:$E$8815,IF(Dashboard!$D$7="(Tous)","*",Dashboard!$D$7),Données!$L$2:$L$8815,IF(Dashboard!$D$8="(Tous)","*",Dashboard!$D$8),Données!$E$2:$E$8815,"Beaute",Données!$N$2:$N$8815,"Retournée")/COUNTIFS(Données!$D$2:$D$8815,IF(Dashboard!$D$6="(Tous)","*",Dashboard!$D$6),Données!$E$2:$E$8815,IF(Dashboard!$D$7="(Tous)","*",Dashboard!$D$7),Données!$L$2:$L$8815,IF(Dashboard!$D$8="(Tous)","*",Dashboard!$D$8),Données!$E$2:$E$8815,"Beaute"),0)</f>
        <v>2.8502122498483929E-2</v>
      </c>
      <c r="S10" s="9" t="s">
        <v>19</v>
      </c>
      <c r="T10" s="14">
        <f>SUMIFS(Données!$P$2:$P$8815,Données!$D$2:$D$8815,IF(Dashboard!$D$6="(Tous)","*",Dashboard!$D$6),Données!$E$2:$E$8815,IF(Dashboard!$D$7="(Tous)","*",Dashboard!$D$7),Données!$L$2:$L$8815,IF(Dashboard!$D$8="(Tous)","*",Dashboard!$D$8),Données!$D$2:$D$8815,"Dakar")</f>
        <v>320084.32159999973</v>
      </c>
      <c r="U10" s="14">
        <f>SUMIFS(Données!$R$2:$R$8815,Données!$D$2:$D$8815,IF(Dashboard!$D$6="(Tous)","*",Dashboard!$D$6),Données!$E$2:$E$8815,IF(Dashboard!$D$7="(Tous)","*",Dashboard!$D$7),Données!$L$2:$L$8815,IF(Dashboard!$D$8="(Tous)","*",Dashboard!$D$8),Données!$D$2:$D$8815,"Dakar")</f>
        <v>89056.993600000074</v>
      </c>
      <c r="V10" s="15">
        <f>IFERROR(COUNTIFS(Données!$D$2:$D$8815,IF(Dashboard!$D$6="(Tous)","*",Dashboard!$D$6),Données!$E$2:$E$8815,IF(Dashboard!$D$7="(Tous)","*",Dashboard!$D$7),Données!$L$2:$L$8815,IF(Dashboard!$D$8="(Tous)","*",Dashboard!$D$8),Données!$D$2:$D$8815,"Dakar",Données!$N$2:$N$8815,"Annulée")/COUNTIFS(Données!$D$2:$D$8815,IF(Dashboard!$D$6="(Tous)","*",Dashboard!$D$6),Données!$E$2:$E$8815,IF(Dashboard!$D$7="(Tous)","*",Dashboard!$D$7),Données!$L$2:$L$8815,IF(Dashboard!$D$8="(Tous)","*",Dashboard!$D$8),Données!$D$2:$D$8815,"Dakar"),0)</f>
        <v>0</v>
      </c>
      <c r="W10" s="8"/>
    </row>
    <row r="11" spans="2:23" ht="22" customHeight="1" x14ac:dyDescent="0.5">
      <c r="B11" s="9"/>
      <c r="C11" s="25"/>
      <c r="D11" s="25"/>
      <c r="E11" s="9"/>
      <c r="F11" s="27"/>
      <c r="G11" s="27"/>
      <c r="H11" s="9"/>
      <c r="I11" s="19"/>
      <c r="J11" s="19"/>
      <c r="K11" s="9"/>
      <c r="L11" s="9"/>
      <c r="M11" s="9"/>
      <c r="N11" s="9"/>
      <c r="O11" s="9"/>
      <c r="P11" s="9"/>
      <c r="Q11" s="9"/>
      <c r="R11" s="9"/>
      <c r="S11" s="9" t="s">
        <v>20</v>
      </c>
      <c r="T11" s="14">
        <f>SUMIFS(Données!$P$2:$P$8815,Données!$D$2:$D$8815,IF(Dashboard!$D$6="(Tous)","*",Dashboard!$D$6),Données!$E$2:$E$8815,IF(Dashboard!$D$7="(Tous)","*",Dashboard!$D$7),Données!$L$2:$L$8815,IF(Dashboard!$D$8="(Tous)","*",Dashboard!$D$8),Données!$D$2:$D$8815,"Lomé")</f>
        <v>172718.66550000003</v>
      </c>
      <c r="U11" s="14">
        <f>SUMIFS(Données!$R$2:$R$8815,Données!$D$2:$D$8815,IF(Dashboard!$D$6="(Tous)","*",Dashboard!$D$6),Données!$E$2:$E$8815,IF(Dashboard!$D$7="(Tous)","*",Dashboard!$D$7),Données!$L$2:$L$8815,IF(Dashboard!$D$8="(Tous)","*",Dashboard!$D$8),Données!$D$2:$D$8815,"Lomé")</f>
        <v>47089.029499999975</v>
      </c>
      <c r="V11" s="15">
        <f>IFERROR(COUNTIFS(Données!$D$2:$D$8815,IF(Dashboard!$D$6="(Tous)","*",Dashboard!$D$6),Données!$E$2:$E$8815,IF(Dashboard!$D$7="(Tous)","*",Dashboard!$D$7),Données!$L$2:$L$8815,IF(Dashboard!$D$8="(Tous)","*",Dashboard!$D$8),Données!$D$2:$D$8815,"Lomé",Données!$N$2:$N$8815,"Annulée")/COUNTIFS(Données!$D$2:$D$8815,IF(Dashboard!$D$6="(Tous)","*",Dashboard!$D$6),Données!$E$2:$E$8815,IF(Dashboard!$D$7="(Tous)","*",Dashboard!$D$7),Données!$L$2:$L$8815,IF(Dashboard!$D$8="(Tous)","*",Dashboard!$D$8),Données!$D$2:$D$8815,"Lomé"),0)</f>
        <v>0</v>
      </c>
      <c r="W11" s="8"/>
    </row>
    <row r="12" spans="2:23" ht="21" x14ac:dyDescent="0.5">
      <c r="B12" s="9"/>
      <c r="C12" s="20" t="s">
        <v>21</v>
      </c>
      <c r="D12" s="21"/>
      <c r="E12" s="9"/>
      <c r="F12" s="20" t="s">
        <v>22</v>
      </c>
      <c r="G12" s="21"/>
      <c r="H12" s="9"/>
      <c r="I12" s="20" t="s">
        <v>23</v>
      </c>
      <c r="J12" s="21"/>
      <c r="K12" s="9"/>
      <c r="L12" s="9"/>
      <c r="M12" s="9"/>
      <c r="N12" s="9"/>
      <c r="O12" s="9"/>
      <c r="P12" s="9"/>
      <c r="Q12" s="9"/>
      <c r="R12" s="9"/>
      <c r="S12" s="9" t="s">
        <v>24</v>
      </c>
      <c r="T12" s="14">
        <f>SUMIFS(Données!$P$2:$P$8815,Données!$D$2:$D$8815,IF(Dashboard!$D$6="(Tous)","*",Dashboard!$D$6),Données!$E$2:$E$8815,IF(Dashboard!$D$7="(Tous)","*",Dashboard!$D$7),Données!$L$2:$L$8815,IF(Dashboard!$D$8="(Tous)","*",Dashboard!$D$8),Données!$D$2:$D$8815,"Cotonou")</f>
        <v>147718.0719999999</v>
      </c>
      <c r="U12" s="14">
        <f>SUMIFS(Données!$R$2:$R$8815,Données!$D$2:$D$8815,IF(Dashboard!$D$6="(Tous)","*",Dashboard!$D$6),Données!$E$2:$E$8815,IF(Dashboard!$D$7="(Tous)","*",Dashboard!$D$7),Données!$L$2:$L$8815,IF(Dashboard!$D$8="(Tous)","*",Dashboard!$D$8),Données!$D$2:$D$8815,"Cotonou")</f>
        <v>41150.218000000023</v>
      </c>
      <c r="V12" s="15">
        <f>IFERROR(COUNTIFS(Données!$D$2:$D$8815,IF(Dashboard!$D$6="(Tous)","*",Dashboard!$D$6),Données!$E$2:$E$8815,IF(Dashboard!$D$7="(Tous)","*",Dashboard!$D$7),Données!$L$2:$L$8815,IF(Dashboard!$D$8="(Tous)","*",Dashboard!$D$8),Données!$D$2:$D$8815,"Cotonou",Données!$N$2:$N$8815,"Annulée")/COUNTIFS(Données!$D$2:$D$8815,IF(Dashboard!$D$6="(Tous)","*",Dashboard!$D$6),Données!$E$2:$E$8815,IF(Dashboard!$D$7="(Tous)","*",Dashboard!$D$7),Données!$L$2:$L$8815,IF(Dashboard!$D$8="(Tous)","*",Dashboard!$D$8),Données!$D$2:$D$8815,"Cotonou"),0)</f>
        <v>0</v>
      </c>
      <c r="W12" s="8"/>
    </row>
    <row r="13" spans="2:23" ht="21" x14ac:dyDescent="0.5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3" t="s">
        <v>25</v>
      </c>
      <c r="P13" s="13" t="s">
        <v>4</v>
      </c>
      <c r="Q13" s="9"/>
      <c r="R13" s="9"/>
      <c r="S13" s="9" t="s">
        <v>26</v>
      </c>
      <c r="T13" s="14">
        <f>SUMIFS(Données!$P$2:$P$8815,Données!$D$2:$D$8815,IF(Dashboard!$D$6="(Tous)","*",Dashboard!$D$6),Données!$E$2:$E$8815,IF(Dashboard!$D$7="(Tous)","*",Dashboard!$D$7),Données!$L$2:$L$8815,IF(Dashboard!$D$8="(Tous)","*",Dashboard!$D$8),Données!$D$2:$D$8815,"Libreville")</f>
        <v>115438.64190000006</v>
      </c>
      <c r="U13" s="14">
        <f>SUMIFS(Données!$R$2:$R$8815,Données!$D$2:$D$8815,IF(Dashboard!$D$6="(Tous)","*",Dashboard!$D$6),Données!$E$2:$E$8815,IF(Dashboard!$D$7="(Tous)","*",Dashboard!$D$7),Données!$L$2:$L$8815,IF(Dashboard!$D$8="(Tous)","*",Dashboard!$D$8),Données!$D$2:$D$8815,"Libreville")</f>
        <v>32656.875899999988</v>
      </c>
      <c r="V13" s="15">
        <f>IFERROR(COUNTIFS(Données!$D$2:$D$8815,IF(Dashboard!$D$6="(Tous)","*",Dashboard!$D$6),Données!$E$2:$E$8815,IF(Dashboard!$D$7="(Tous)","*",Dashboard!$D$7),Données!$L$2:$L$8815,IF(Dashboard!$D$8="(Tous)","*",Dashboard!$D$8),Données!$D$2:$D$8815,"Libreville",Données!$N$2:$N$8815,"Annulée")/COUNTIFS(Données!$D$2:$D$8815,IF(Dashboard!$D$6="(Tous)","*",Dashboard!$D$6),Données!$E$2:$E$8815,IF(Dashboard!$D$7="(Tous)","*",Dashboard!$D$7),Données!$L$2:$L$8815,IF(Dashboard!$D$8="(Tous)","*",Dashboard!$D$8),Données!$D$2:$D$8815,"Libreville"),0)</f>
        <v>0</v>
      </c>
      <c r="W13" s="8"/>
    </row>
    <row r="14" spans="2:23" ht="22" customHeight="1" x14ac:dyDescent="0.5">
      <c r="B14" s="9"/>
      <c r="C14" s="30">
        <f>COUNTIFS(Données!$D$2:$D$8815,IF(Dashboard!$D$6="(Tous)","*",Dashboard!$D$6),Données!$E$2:$E$8815,IF(Dashboard!$D$7="(Tous)","*",Dashboard!$D$7),Données!$L$2:$L$8815,IF(Dashboard!$D$8="(Tous)","*",Dashboard!$D$8))</f>
        <v>8814</v>
      </c>
      <c r="D14" s="25"/>
      <c r="E14" s="9"/>
      <c r="F14" s="28">
        <f>IFERROR(COUNTIFS(Données!$D$2:$D$8815,IF(Dashboard!$D$6="(Tous)","*",Dashboard!$D$6),Données!$E$2:$E$8815,IF(Dashboard!$D$7="(Tous)","*",Dashboard!$D$7),Données!$L$2:$L$8815,IF(Dashboard!$D$8="(Tous)","*",Dashboard!$D$8),Données!$N$2:$N$8815,"Retournée")/COUNTIFS(Données!$D$2:$D$8815,IF(Dashboard!$D$6="(Tous)","*",Dashboard!$D$6),Données!$E$2:$E$8815,IF(Dashboard!$D$7="(Tous)","*",Dashboard!$D$7),Données!$L$2:$L$8815,IF(Dashboard!$D$8="(Tous)","*",Dashboard!$D$8)),0)</f>
        <v>8.168822328114364E-2</v>
      </c>
      <c r="G14" s="27"/>
      <c r="H14" s="9"/>
      <c r="I14" s="18">
        <f>IFERROR(COUNTIFS(Données!$D$2:$D$8815,IF(Dashboard!$D$6="(Tous)","*",Dashboard!$D$6),Données!$E$2:$E$8815,IF(Dashboard!$D$7="(Tous)","*",Dashboard!$D$7),Données!$L$2:$L$8815,IF(Dashboard!$D$8="(Tous)","*",Dashboard!$D$8),Données!$N$2:$N$8815,"Annulée")/COUNTIFS(Données!$D$2:$D$8815,IF(Dashboard!$D$6="(Tous)","*",Dashboard!$D$6),Données!$E$2:$E$8815,IF(Dashboard!$D$7="(Tous)","*",Dashboard!$D$7),Données!$L$2:$L$8815,IF(Dashboard!$D$8="(Tous)","*",Dashboard!$D$8)),0)</f>
        <v>1.9400953029271615E-2</v>
      </c>
      <c r="J14" s="19"/>
      <c r="K14" s="9"/>
      <c r="L14" s="9"/>
      <c r="M14" s="9"/>
      <c r="N14" s="9"/>
      <c r="O14" s="9" t="s">
        <v>27</v>
      </c>
      <c r="P14" s="14">
        <f>SUMIFS(Données!$P$2:$P$8815,Données!$D$2:$D$8815,IF(Dashboard!$D$6="(Tous)","*",Dashboard!$D$6),Données!$E$2:$E$8815,IF(Dashboard!$D$7="(Tous)","*",Dashboard!$D$7),Données!$L$2:$L$8815,IF(Dashboard!$D$8="(Tous)","*",Dashboard!$D$8),Données!$S$2:$S$8815,"July")</f>
        <v>372969.69799999928</v>
      </c>
      <c r="Q14" s="9"/>
      <c r="R14" s="9"/>
      <c r="S14" s="9" t="s">
        <v>28</v>
      </c>
      <c r="T14" s="14">
        <f>SUMIFS(Données!$P$2:$P$8815,Données!$D$2:$D$8815,IF(Dashboard!$D$6="(Tous)","*",Dashboard!$D$6),Données!$E$2:$E$8815,IF(Dashboard!$D$7="(Tous)","*",Dashboard!$D$7),Données!$L$2:$L$8815,IF(Dashboard!$D$8="(Tous)","*",Dashboard!$D$8),Données!$D$2:$D$8815,"Brazzaville")</f>
        <v>100743.51889999995</v>
      </c>
      <c r="U14" s="14">
        <f>SUMIFS(Données!$R$2:$R$8815,Données!$D$2:$D$8815,IF(Dashboard!$D$6="(Tous)","*",Dashboard!$D$6),Données!$E$2:$E$8815,IF(Dashboard!$D$7="(Tous)","*",Dashboard!$D$7),Données!$L$2:$L$8815,IF(Dashboard!$D$8="(Tous)","*",Dashboard!$D$8),Données!$D$2:$D$8815,"Brazzaville")</f>
        <v>27425.426899999995</v>
      </c>
      <c r="V14" s="15">
        <f>IFERROR(COUNTIFS(Données!$D$2:$D$8815,IF(Dashboard!$D$6="(Tous)","*",Dashboard!$D$6),Données!$E$2:$E$8815,IF(Dashboard!$D$7="(Tous)","*",Dashboard!$D$7),Données!$L$2:$L$8815,IF(Dashboard!$D$8="(Tous)","*",Dashboard!$D$8),Données!$D$2:$D$8815,"Brazzaville",Données!$N$2:$N$8815,"Annulée")/COUNTIFS(Données!$D$2:$D$8815,IF(Dashboard!$D$6="(Tous)","*",Dashboard!$D$6),Données!$E$2:$E$8815,IF(Dashboard!$D$7="(Tous)","*",Dashboard!$D$7),Données!$L$2:$L$8815,IF(Dashboard!$D$8="(Tous)","*",Dashboard!$D$8),Données!$D$2:$D$8815,"Brazzaville"),0)</f>
        <v>0</v>
      </c>
      <c r="W14" s="8"/>
    </row>
    <row r="15" spans="2:23" ht="22" customHeight="1" x14ac:dyDescent="0.5">
      <c r="B15" s="9"/>
      <c r="C15" s="25"/>
      <c r="D15" s="25"/>
      <c r="E15" s="9"/>
      <c r="F15" s="27"/>
      <c r="G15" s="27"/>
      <c r="H15" s="9"/>
      <c r="I15" s="19"/>
      <c r="J15" s="19"/>
      <c r="K15" s="9"/>
      <c r="L15" s="9"/>
      <c r="M15" s="9"/>
      <c r="N15" s="9"/>
      <c r="O15" s="9" t="s">
        <v>29</v>
      </c>
      <c r="P15" s="14">
        <f>SUMIFS(Données!$P$2:$P$8815,Données!$D$2:$D$8815,IF(Dashboard!$D$6="(Tous)","*",Dashboard!$D$6),Données!$E$2:$E$8815,IF(Dashboard!$D$7="(Tous)","*",Dashboard!$D$7),Données!$L$2:$L$8815,IF(Dashboard!$D$8="(Tous)","*",Dashboard!$D$8),Données!$S$2:$S$8815,"August")</f>
        <v>416284.94649999996</v>
      </c>
      <c r="Q15" s="9"/>
      <c r="R15" s="9"/>
      <c r="S15" s="9"/>
      <c r="T15" s="9"/>
      <c r="U15" s="9"/>
      <c r="V15" s="9"/>
      <c r="W15" s="8"/>
    </row>
    <row r="16" spans="2:23" ht="21" x14ac:dyDescent="0.5">
      <c r="B16" s="9"/>
      <c r="C16" s="20" t="s">
        <v>30</v>
      </c>
      <c r="D16" s="21"/>
      <c r="E16" s="9"/>
      <c r="F16" s="20" t="s">
        <v>6</v>
      </c>
      <c r="G16" s="21"/>
      <c r="H16" s="9"/>
      <c r="I16" s="20" t="s">
        <v>9</v>
      </c>
      <c r="J16" s="21"/>
      <c r="K16" s="9"/>
      <c r="L16" s="9"/>
      <c r="M16" s="9"/>
      <c r="N16" s="9"/>
      <c r="O16" s="9" t="s">
        <v>31</v>
      </c>
      <c r="P16" s="14">
        <f>SUMIFS(Données!$P$2:$P$8815,Données!$D$2:$D$8815,IF(Dashboard!$D$6="(Tous)","*",Dashboard!$D$6),Données!$E$2:$E$8815,IF(Dashboard!$D$7="(Tous)","*",Dashboard!$D$7),Données!$L$2:$L$8815,IF(Dashboard!$D$8="(Tous)","*",Dashboard!$D$8),Données!$S$2:$S$8815,"September")</f>
        <v>374747.73010000034</v>
      </c>
      <c r="Q16" s="9"/>
      <c r="R16" s="9"/>
      <c r="S16" s="9"/>
      <c r="T16" s="9"/>
      <c r="U16" s="9"/>
      <c r="V16" s="9"/>
      <c r="W16" s="8"/>
    </row>
    <row r="17" spans="2:23" ht="21" x14ac:dyDescent="0.5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 t="s">
        <v>32</v>
      </c>
      <c r="P17" s="14">
        <f>SUMIFS(Données!$P$2:$P$8815,Données!$D$2:$D$8815,IF(Dashboard!$D$6="(Tous)","*",Dashboard!$D$6),Données!$E$2:$E$8815,IF(Dashboard!$D$7="(Tous)","*",Dashboard!$D$7),Données!$L$2:$L$8815,IF(Dashboard!$D$8="(Tous)","*",Dashboard!$D$8),Données!$S$2:$S$8815,"October")</f>
        <v>415787.70619999926</v>
      </c>
      <c r="Q17" s="9"/>
      <c r="R17" s="9"/>
      <c r="S17" s="9"/>
      <c r="T17" s="9"/>
      <c r="U17" s="9"/>
      <c r="V17" s="9"/>
      <c r="W17" s="8"/>
    </row>
    <row r="18" spans="2:23" ht="21" x14ac:dyDescent="0.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 t="s">
        <v>33</v>
      </c>
      <c r="P18" s="14">
        <f>SUMIFS(Données!$P$2:$P$8815,Données!$D$2:$D$8815,IF(Dashboard!$D$6="(Tous)","*",Dashboard!$D$6),Données!$E$2:$E$8815,IF(Dashboard!$D$7="(Tous)","*",Dashboard!$D$7),Données!$L$2:$L$8815,IF(Dashboard!$D$8="(Tous)","*",Dashboard!$D$8),Données!$S$2:$S$8815,"November")</f>
        <v>365790.12190000043</v>
      </c>
      <c r="Q18" s="9"/>
      <c r="R18" s="9"/>
      <c r="S18" s="9"/>
      <c r="T18" s="9"/>
      <c r="U18" s="9"/>
      <c r="V18" s="9"/>
      <c r="W18" s="8"/>
    </row>
    <row r="19" spans="2:23" ht="21" x14ac:dyDescent="0.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 t="s">
        <v>34</v>
      </c>
      <c r="P19" s="14">
        <f>SUMIFS(Données!$P$2:$P$8815,Données!$D$2:$D$8815,IF(Dashboard!$D$6="(Tous)","*",Dashboard!$D$6),Données!$E$2:$E$8815,IF(Dashboard!$D$7="(Tous)","*",Dashboard!$D$7),Données!$L$2:$L$8815,IF(Dashboard!$D$8="(Tous)","*",Dashboard!$D$8),Données!$S$2:$S$8815,"December")</f>
        <v>439312.36380000011</v>
      </c>
      <c r="Q19" s="9"/>
      <c r="R19" s="9"/>
      <c r="S19" s="9"/>
      <c r="T19" s="9"/>
      <c r="U19" s="9"/>
      <c r="V19" s="9"/>
      <c r="W19" s="8"/>
    </row>
  </sheetData>
  <mergeCells count="14">
    <mergeCell ref="B2:M3"/>
    <mergeCell ref="I14:J15"/>
    <mergeCell ref="I16:J16"/>
    <mergeCell ref="B4:M4"/>
    <mergeCell ref="C10:D11"/>
    <mergeCell ref="F10:G11"/>
    <mergeCell ref="F14:G15"/>
    <mergeCell ref="I10:J11"/>
    <mergeCell ref="I12:J12"/>
    <mergeCell ref="C14:D15"/>
    <mergeCell ref="C16:D16"/>
    <mergeCell ref="C12:D12"/>
    <mergeCell ref="F16:G16"/>
    <mergeCell ref="F12:G12"/>
  </mergeCells>
  <dataValidations count="3">
    <dataValidation type="list" sqref="D6" xr:uid="{00000000-0002-0000-0000-000000000000}">
      <formula1>"(Tous),Kinshasa,Abidjan,Douala,Dakar,Lomé,Cotonou,Libreville,Brazzaville"</formula1>
    </dataValidation>
    <dataValidation type="list" sqref="D7" xr:uid="{00000000-0002-0000-0000-000001000000}">
      <formula1>"(Tous),Electronique,Maison,Mode,Beaute"</formula1>
    </dataValidation>
    <dataValidation type="list" sqref="D8" xr:uid="{00000000-0002-0000-0000-000002000000}">
      <formula1>"(Tous),Instagram Ads,Google Ads,Email,Influenceur"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2"/>
  <sheetViews>
    <sheetView showGridLines="0" zoomScale="70" zoomScaleNormal="70" workbookViewId="0">
      <selection activeCell="W16" sqref="W16"/>
    </sheetView>
  </sheetViews>
  <sheetFormatPr baseColWidth="10" defaultColWidth="8.7265625" defaultRowHeight="14.5" x14ac:dyDescent="0.35"/>
  <cols>
    <col min="1" max="1" width="15" customWidth="1"/>
    <col min="2" max="3" width="12" customWidth="1"/>
    <col min="4" max="4" width="3" customWidth="1"/>
    <col min="6" max="6" width="8" customWidth="1"/>
    <col min="7" max="8" width="12" customWidth="1"/>
    <col min="14" max="15" width="15" customWidth="1"/>
    <col min="18" max="20" width="15" customWidth="1"/>
  </cols>
  <sheetData>
    <row r="1" spans="1:20" x14ac:dyDescent="0.35">
      <c r="A1" s="33" t="s">
        <v>11022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20" x14ac:dyDescent="0.3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20" ht="15.5" x14ac:dyDescent="0.35">
      <c r="A3" s="39" t="s">
        <v>35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N3" s="1"/>
    </row>
    <row r="5" spans="1:20" x14ac:dyDescent="0.35">
      <c r="A5" s="35" t="s">
        <v>36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N5" s="2" t="s">
        <v>37</v>
      </c>
      <c r="O5" s="2" t="s">
        <v>38</v>
      </c>
      <c r="R5" s="2" t="s">
        <v>39</v>
      </c>
      <c r="S5" s="2" t="s">
        <v>40</v>
      </c>
      <c r="T5" s="2" t="s">
        <v>4</v>
      </c>
    </row>
    <row r="6" spans="1:20" x14ac:dyDescent="0.3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N6" t="s">
        <v>41</v>
      </c>
      <c r="O6" s="5">
        <f>IFERROR(((SUMIFS(Données!$P$2:$P$8815,Données!$D$2:$D$8815,IF(Dashboard!$D$6="(Tous)","*",Dashboard!$D$6),Données!$E$2:$E$8815,IF(Dashboard!$D$7="(Tous)","*",Dashboard!$D$7),Données!$L$2:$L$8815,IF(Dashboard!$D$8="(Tous)","*",Dashboard!$D$8),Données!$L$2:$L$8815,"Instagram Ads",Données!$N$2:$N$8815,"Livrée")+SUMIFS(Données!$P$2:$P$8815,Données!$D$2:$D$8815,IF(Dashboard!$D$6="(Tous)","*",Dashboard!$D$6),Données!$E$2:$E$8815,IF(Dashboard!$D$7="(Tous)","*",Dashboard!$D$7),Données!$L$2:$L$8815,IF(Dashboard!$D$8="(Tous)","*",Dashboard!$D$8),Données!$L$2:$L$8815,"Instagram Ads",Données!$N$2:$N$8815,"Retournée"))-(SUMIFS(Données!$M$2:$M$8815,Données!$D$2:$D$8815,IF(Dashboard!$D$6="(Tous)","*",Dashboard!$D$6),Données!$E$2:$E$8815,IF(Dashboard!$D$7="(Tous)","*",Dashboard!$D$7),Données!$L$2:$L$8815,IF(Dashboard!$D$8="(Tous)","*",Dashboard!$D$8),Données!$L$2:$L$8815,"Instagram Ads",Données!$N$2:$N$8815,"Livrée")+SUMIFS(Données!$M$2:$M$8815,Données!$D$2:$D$8815,IF(Dashboard!$D$6="(Tous)","*",Dashboard!$D$6),Données!$E$2:$E$8815,IF(Dashboard!$D$7="(Tous)","*",Dashboard!$D$7),Données!$L$2:$L$8815,IF(Dashboard!$D$8="(Tous)","*",Dashboard!$D$8),Données!$L$2:$L$8815,"Instagram Ads",Données!$N$2:$N$8815,"Retournée")))/(SUMIFS(Données!$M$2:$M$8815,Données!$D$2:$D$8815,IF(Dashboard!$D$6="(Tous)","*",Dashboard!$D$6),Données!$E$2:$E$8815,IF(Dashboard!$D$7="(Tous)","*",Dashboard!$D$7),Données!$L$2:$L$8815,IF(Dashboard!$D$8="(Tous)","*",Dashboard!$D$8),Données!$L$2:$L$8815,"Instagram Ads",Données!$N$2:$N$8815,"Livrée")+SUMIFS(Données!$M$2:$M$8815,Données!$D$2:$D$8815,IF(Dashboard!$D$6="(Tous)","*",Dashboard!$D$6),Données!$E$2:$E$8815,IF(Dashboard!$D$7="(Tous)","*",Dashboard!$D$7),Données!$L$2:$L$8815,IF(Dashboard!$D$8="(Tous)","*",Dashboard!$D$8),Données!$L$2:$L$8815,"Instagram Ads",Données!$N$2:$N$8815,"Retournée")),0)</f>
        <v>24.639156807262758</v>
      </c>
      <c r="R6" t="s">
        <v>42</v>
      </c>
      <c r="S6">
        <f>COUNTIFS('Segments clients'!$I$2:$I$1708,"Occasionnels")</f>
        <v>312</v>
      </c>
      <c r="T6" s="3">
        <f>SUMIFS('Segments clients'!$D$2:$D$1708,'Segments clients'!$I$2:$I$1708,"Occasionnels")</f>
        <v>98584.714999999967</v>
      </c>
    </row>
    <row r="7" spans="1:20" x14ac:dyDescent="0.35">
      <c r="N7" t="s">
        <v>43</v>
      </c>
      <c r="O7" s="5">
        <f>IFERROR(((SUMIFS(Données!$P$2:$P$8815,Données!$D$2:$D$8815,IF(Dashboard!$D$6="(Tous)","*",Dashboard!$D$6),Données!$E$2:$E$8815,IF(Dashboard!$D$7="(Tous)","*",Dashboard!$D$7),Données!$L$2:$L$8815,IF(Dashboard!$D$8="(Tous)","*",Dashboard!$D$8),Données!$L$2:$L$8815,"Google Ads",Données!$N$2:$N$8815,"Livrée")+SUMIFS(Données!$P$2:$P$8815,Données!$D$2:$D$8815,IF(Dashboard!$D$6="(Tous)","*",Dashboard!$D$6),Données!$E$2:$E$8815,IF(Dashboard!$D$7="(Tous)","*",Dashboard!$D$7),Données!$L$2:$L$8815,IF(Dashboard!$D$8="(Tous)","*",Dashboard!$D$8),Données!$L$2:$L$8815,"Google Ads",Données!$N$2:$N$8815,"Retournée"))-(SUMIFS(Données!$M$2:$M$8815,Données!$D$2:$D$8815,IF(Dashboard!$D$6="(Tous)","*",Dashboard!$D$6),Données!$E$2:$E$8815,IF(Dashboard!$D$7="(Tous)","*",Dashboard!$D$7),Données!$L$2:$L$8815,IF(Dashboard!$D$8="(Tous)","*",Dashboard!$D$8),Données!$L$2:$L$8815,"Google Ads",Données!$N$2:$N$8815,"Livrée")+SUMIFS(Données!$M$2:$M$8815,Données!$D$2:$D$8815,IF(Dashboard!$D$6="(Tous)","*",Dashboard!$D$6),Données!$E$2:$E$8815,IF(Dashboard!$D$7="(Tous)","*",Dashboard!$D$7),Données!$L$2:$L$8815,IF(Dashboard!$D$8="(Tous)","*",Dashboard!$D$8),Données!$L$2:$L$8815,"Google Ads",Données!$N$2:$N$8815,"Retournée")))/(SUMIFS(Données!$M$2:$M$8815,Données!$D$2:$D$8815,IF(Dashboard!$D$6="(Tous)","*",Dashboard!$D$6),Données!$E$2:$E$8815,IF(Dashboard!$D$7="(Tous)","*",Dashboard!$D$7),Données!$L$2:$L$8815,IF(Dashboard!$D$8="(Tous)","*",Dashboard!$D$8),Données!$L$2:$L$8815,"Google Ads",Données!$N$2:$N$8815,"Livrée")+SUMIFS(Données!$M$2:$M$8815,Données!$D$2:$D$8815,IF(Dashboard!$D$6="(Tous)","*",Dashboard!$D$6),Données!$E$2:$E$8815,IF(Dashboard!$D$7="(Tous)","*",Dashboard!$D$7),Données!$L$2:$L$8815,IF(Dashboard!$D$8="(Tous)","*",Dashboard!$D$8),Données!$L$2:$L$8815,"Google Ads",Données!$N$2:$N$8815,"Retournée")),0)</f>
        <v>50.034187405872856</v>
      </c>
      <c r="R7" t="s">
        <v>44</v>
      </c>
      <c r="S7">
        <f>COUNTIFS('Segments clients'!$I$2:$I$1708,"À réactiver")</f>
        <v>597</v>
      </c>
      <c r="T7" s="3">
        <f>SUMIFS('Segments clients'!$D$2:$D$1708,'Segments clients'!$I$2:$I$1708,"À réactiver")</f>
        <v>211574.89790000004</v>
      </c>
    </row>
    <row r="8" spans="1:20" x14ac:dyDescent="0.35">
      <c r="N8" t="s">
        <v>45</v>
      </c>
      <c r="O8" s="5">
        <f>IFERROR(((SUMIFS(Données!$P$2:$P$8815,Données!$D$2:$D$8815,IF(Dashboard!$D$6="(Tous)","*",Dashboard!$D$6),Données!$E$2:$E$8815,IF(Dashboard!$D$7="(Tous)","*",Dashboard!$D$7),Données!$L$2:$L$8815,IF(Dashboard!$D$8="(Tous)","*",Dashboard!$D$8),Données!$L$2:$L$8815,"Email",Données!$N$2:$N$8815,"Livrée")+SUMIFS(Données!$P$2:$P$8815,Données!$D$2:$D$8815,IF(Dashboard!$D$6="(Tous)","*",Dashboard!$D$6),Données!$E$2:$E$8815,IF(Dashboard!$D$7="(Tous)","*",Dashboard!$D$7),Données!$L$2:$L$8815,IF(Dashboard!$D$8="(Tous)","*",Dashboard!$D$8),Données!$L$2:$L$8815,"Email",Données!$N$2:$N$8815,"Retournée"))-(SUMIFS(Données!$M$2:$M$8815,Données!$D$2:$D$8815,IF(Dashboard!$D$6="(Tous)","*",Dashboard!$D$6),Données!$E$2:$E$8815,IF(Dashboard!$D$7="(Tous)","*",Dashboard!$D$7),Données!$L$2:$L$8815,IF(Dashboard!$D$8="(Tous)","*",Dashboard!$D$8),Données!$L$2:$L$8815,"Email",Données!$N$2:$N$8815,"Livrée")+SUMIFS(Données!$M$2:$M$8815,Données!$D$2:$D$8815,IF(Dashboard!$D$6="(Tous)","*",Dashboard!$D$6),Données!$E$2:$E$8815,IF(Dashboard!$D$7="(Tous)","*",Dashboard!$D$7),Données!$L$2:$L$8815,IF(Dashboard!$D$8="(Tous)","*",Dashboard!$D$8),Données!$L$2:$L$8815,"Email",Données!$N$2:$N$8815,"Retournée")))/(SUMIFS(Données!$M$2:$M$8815,Données!$D$2:$D$8815,IF(Dashboard!$D$6="(Tous)","*",Dashboard!$D$6),Données!$E$2:$E$8815,IF(Dashboard!$D$7="(Tous)","*",Dashboard!$D$7),Données!$L$2:$L$8815,IF(Dashboard!$D$8="(Tous)","*",Dashboard!$D$8),Données!$L$2:$L$8815,"Email",Données!$N$2:$N$8815,"Livrée")+SUMIFS(Données!$M$2:$M$8815,Données!$D$2:$D$8815,IF(Dashboard!$D$6="(Tous)","*",Dashboard!$D$6),Données!$E$2:$E$8815,IF(Dashboard!$D$7="(Tous)","*",Dashboard!$D$7),Données!$L$2:$L$8815,IF(Dashboard!$D$8="(Tous)","*",Dashboard!$D$8),Données!$L$2:$L$8815,"Email",Données!$N$2:$N$8815,"Retournée")),0)</f>
        <v>231.45705387197597</v>
      </c>
      <c r="R8" t="s">
        <v>46</v>
      </c>
      <c r="S8">
        <f>COUNTIFS('Segments clients'!$I$2:$I$1708,"Fidèles")</f>
        <v>323</v>
      </c>
      <c r="T8" s="3">
        <f>SUMIFS('Segments clients'!$D$2:$D$1708,'Segments clients'!$I$2:$I$1708,"Fidèles")</f>
        <v>317236.43639999977</v>
      </c>
    </row>
    <row r="9" spans="1:20" ht="22" customHeight="1" x14ac:dyDescent="0.35">
      <c r="B9" s="37">
        <f>SUMPRODUCT(--('Segments clients'!$O$2:$O$1708&lt;0.8))+1</f>
        <v>547</v>
      </c>
      <c r="C9" s="38"/>
      <c r="D9" s="38"/>
      <c r="F9" s="6" t="s">
        <v>47</v>
      </c>
      <c r="N9" t="s">
        <v>48</v>
      </c>
      <c r="O9" s="5">
        <f>IFERROR(((SUMIFS(Données!$P$2:$P$8815,Données!$D$2:$D$8815,IF(Dashboard!$D$6="(Tous)","*",Dashboard!$D$6),Données!$E$2:$E$8815,IF(Dashboard!$D$7="(Tous)","*",Dashboard!$D$7),Données!$L$2:$L$8815,IF(Dashboard!$D$8="(Tous)","*",Dashboard!$D$8),Données!$L$2:$L$8815,"Influenceur",Données!$N$2:$N$8815,"Livrée")+SUMIFS(Données!$P$2:$P$8815,Données!$D$2:$D$8815,IF(Dashboard!$D$6="(Tous)","*",Dashboard!$D$6),Données!$E$2:$E$8815,IF(Dashboard!$D$7="(Tous)","*",Dashboard!$D$7),Données!$L$2:$L$8815,IF(Dashboard!$D$8="(Tous)","*",Dashboard!$D$8),Données!$L$2:$L$8815,"Influenceur",Données!$N$2:$N$8815,"Retournée"))-(SUMIFS(Données!$M$2:$M$8815,Données!$D$2:$D$8815,IF(Dashboard!$D$6="(Tous)","*",Dashboard!$D$6),Données!$E$2:$E$8815,IF(Dashboard!$D$7="(Tous)","*",Dashboard!$D$7),Données!$L$2:$L$8815,IF(Dashboard!$D$8="(Tous)","*",Dashboard!$D$8),Données!$L$2:$L$8815,"Influenceur",Données!$N$2:$N$8815,"Livrée")+SUMIFS(Données!$M$2:$M$8815,Données!$D$2:$D$8815,IF(Dashboard!$D$6="(Tous)","*",Dashboard!$D$6),Données!$E$2:$E$8815,IF(Dashboard!$D$7="(Tous)","*",Dashboard!$D$7),Données!$L$2:$L$8815,IF(Dashboard!$D$8="(Tous)","*",Dashboard!$D$8),Données!$L$2:$L$8815,"Influenceur",Données!$N$2:$N$8815,"Retournée")))/(SUMIFS(Données!$M$2:$M$8815,Données!$D$2:$D$8815,IF(Dashboard!$D$6="(Tous)","*",Dashboard!$D$6),Données!$E$2:$E$8815,IF(Dashboard!$D$7="(Tous)","*",Dashboard!$D$7),Données!$L$2:$L$8815,IF(Dashboard!$D$8="(Tous)","*",Dashboard!$D$8),Données!$L$2:$L$8815,"Influenceur",Données!$N$2:$N$8815,"Livrée")+SUMIFS(Données!$M$2:$M$8815,Données!$D$2:$D$8815,IF(Dashboard!$D$6="(Tous)","*",Dashboard!$D$6),Données!$E$2:$E$8815,IF(Dashboard!$D$7="(Tous)","*",Dashboard!$D$7),Données!$L$2:$L$8815,IF(Dashboard!$D$8="(Tous)","*",Dashboard!$D$8),Données!$L$2:$L$8815,"Influenceur",Données!$N$2:$N$8815,"Retournée")),0)</f>
        <v>21.041182689897052</v>
      </c>
      <c r="R9" t="s">
        <v>49</v>
      </c>
      <c r="S9">
        <f>COUNTIFS('Segments clients'!$I$2:$I$1708,"VIP")</f>
        <v>475</v>
      </c>
      <c r="T9" s="3">
        <f>SUMIFS('Segments clients'!$D$2:$D$1708,'Segments clients'!$I$2:$I$1708,"VIP")</f>
        <v>1709991.2431999971</v>
      </c>
    </row>
    <row r="10" spans="1:20" ht="22" customHeight="1" x14ac:dyDescent="0.35">
      <c r="B10" s="38"/>
      <c r="C10" s="38"/>
      <c r="D10" s="38"/>
      <c r="F10" s="2" t="s">
        <v>50</v>
      </c>
      <c r="G10" s="2" t="s">
        <v>51</v>
      </c>
      <c r="H10" s="2" t="s">
        <v>4</v>
      </c>
    </row>
    <row r="11" spans="1:20" x14ac:dyDescent="0.35">
      <c r="B11" s="31" t="s">
        <v>52</v>
      </c>
      <c r="C11" s="32"/>
      <c r="D11" s="32"/>
      <c r="F11">
        <v>1</v>
      </c>
      <c r="G11" t="str">
        <f>INDEX('Segments clients'!$A$2:$A$1708,MATCH(H11,'Segments clients'!$D$2:$D$1708,0))</f>
        <v>C0157</v>
      </c>
      <c r="H11" s="3">
        <f>LARGE('Segments clients'!$D$2:$D$1708,F11)</f>
        <v>11553.7392</v>
      </c>
    </row>
    <row r="12" spans="1:20" x14ac:dyDescent="0.35">
      <c r="F12">
        <v>2</v>
      </c>
      <c r="G12" t="str">
        <f>INDEX('Segments clients'!$A$2:$A$1708,MATCH(H12,'Segments clients'!$D$2:$D$1708,0))</f>
        <v>C0266</v>
      </c>
      <c r="H12" s="3">
        <f>LARGE('Segments clients'!$D$2:$D$1708,F12)</f>
        <v>10673.227000000001</v>
      </c>
      <c r="N12" s="2" t="s">
        <v>37</v>
      </c>
      <c r="O12" s="2" t="s">
        <v>53</v>
      </c>
      <c r="R12" s="2" t="s">
        <v>54</v>
      </c>
      <c r="S12" s="2" t="s">
        <v>55</v>
      </c>
    </row>
    <row r="13" spans="1:20" x14ac:dyDescent="0.35">
      <c r="F13">
        <v>3</v>
      </c>
      <c r="G13" t="str">
        <f>INDEX('Segments clients'!$A$2:$A$1708,MATCH(H13,'Segments clients'!$D$2:$D$1708,0))</f>
        <v>C0120</v>
      </c>
      <c r="H13" s="3">
        <f>LARGE('Segments clients'!$D$2:$D$1708,F13)</f>
        <v>9240.3449000000001</v>
      </c>
      <c r="N13" t="s">
        <v>41</v>
      </c>
      <c r="O13" s="4">
        <f>IFERROR(COUNTIFS('Segments clients'!$J$2:$J$1708,"Instagram Ads",'Segments clients'!$K$2:$K$1708,1)/COUNTIFS('Segments clients'!$J$2:$J$1708,"Instagram Ads"),0)</f>
        <v>0.69683257918552033</v>
      </c>
      <c r="R13" s="7">
        <v>10</v>
      </c>
      <c r="S13" s="4">
        <f>IFERROR(SUMIFS('Segments clients'!$D$2:$D$1708,'Segments clients'!$M$2:$M$1708,"&lt;="&amp;ROUND(1707*1/10,0))/SUM('Segments clients'!$D$2:$D$1708),0)</f>
        <v>0.40380996509588979</v>
      </c>
    </row>
    <row r="14" spans="1:20" x14ac:dyDescent="0.35">
      <c r="F14">
        <v>4</v>
      </c>
      <c r="G14" t="str">
        <f>INDEX('Segments clients'!$A$2:$A$1708,MATCH(H14,'Segments clients'!$D$2:$D$1708,0))</f>
        <v>C0114</v>
      </c>
      <c r="H14" s="3">
        <f>LARGE('Segments clients'!$D$2:$D$1708,F14)</f>
        <v>8915.4354999999996</v>
      </c>
      <c r="N14" t="s">
        <v>43</v>
      </c>
      <c r="O14" s="4">
        <f>IFERROR(COUNTIFS('Segments clients'!$J$2:$J$1708,"Google Ads",'Segments clients'!$K$2:$K$1708,1)/COUNTIFS('Segments clients'!$J$2:$J$1708,"Google Ads"),0)</f>
        <v>0.7409200968523002</v>
      </c>
      <c r="R14" s="7">
        <v>20</v>
      </c>
      <c r="S14" s="4">
        <f>IFERROR(SUMIFS('Segments clients'!$D$2:$D$1708,'Segments clients'!$M$2:$M$1708,"&lt;="&amp;ROUND(1707*2/10,0))/SUM('Segments clients'!$D$2:$D$1708),0)</f>
        <v>0.63757736404310517</v>
      </c>
    </row>
    <row r="15" spans="1:20" x14ac:dyDescent="0.35">
      <c r="F15">
        <v>5</v>
      </c>
      <c r="G15" t="str">
        <f>INDEX('Segments clients'!$A$2:$A$1708,MATCH(H15,'Segments clients'!$D$2:$D$1708,0))</f>
        <v>C0051</v>
      </c>
      <c r="H15" s="3">
        <f>LARGE('Segments clients'!$D$2:$D$1708,F15)</f>
        <v>8646.3989999999994</v>
      </c>
      <c r="N15" t="s">
        <v>45</v>
      </c>
      <c r="O15" s="4">
        <f>IFERROR(COUNTIFS('Segments clients'!$J$2:$J$1708,"Email",'Segments clients'!$K$2:$K$1708,1)/COUNTIFS('Segments clients'!$J$2:$J$1708,"Email"),0)</f>
        <v>0.69252077562326875</v>
      </c>
      <c r="R15" s="7">
        <v>30</v>
      </c>
      <c r="S15" s="4">
        <f>IFERROR(SUMIFS('Segments clients'!$D$2:$D$1708,'Segments clients'!$M$2:$M$1708,"&lt;="&amp;ROUND(1707*3/10,0))/SUM('Segments clients'!$D$2:$D$1708),0)</f>
        <v>0.77914955490843174</v>
      </c>
    </row>
    <row r="16" spans="1:20" x14ac:dyDescent="0.35">
      <c r="F16">
        <v>6</v>
      </c>
      <c r="G16" t="str">
        <f>INDEX('Segments clients'!$A$2:$A$1708,MATCH(H16,'Segments clients'!$D$2:$D$1708,0))</f>
        <v>C0067</v>
      </c>
      <c r="H16" s="3">
        <f>LARGE('Segments clients'!$D$2:$D$1708,F16)</f>
        <v>8476.4071000000004</v>
      </c>
      <c r="N16" t="s">
        <v>48</v>
      </c>
      <c r="O16" s="4">
        <f>IFERROR(COUNTIFS('Segments clients'!$J$2:$J$1708,"Influenceur",'Segments clients'!$K$2:$K$1708,1)/COUNTIFS('Segments clients'!$J$2:$J$1708,"Influenceur"),0)</f>
        <v>0.74814814814814812</v>
      </c>
      <c r="R16" s="7">
        <v>40</v>
      </c>
      <c r="S16" s="4">
        <f>IFERROR(SUMIFS('Segments clients'!$D$2:$D$1708,'Segments clients'!$M$2:$M$1708,"&lt;="&amp;ROUND(1707*4/10,0))/SUM('Segments clients'!$D$2:$D$1708),0)</f>
        <v>0.86599524969394814</v>
      </c>
    </row>
    <row r="17" spans="6:19" x14ac:dyDescent="0.35">
      <c r="F17">
        <v>7</v>
      </c>
      <c r="G17" t="str">
        <f>INDEX('Segments clients'!$A$2:$A$1708,MATCH(H17,'Segments clients'!$D$2:$D$1708,0))</f>
        <v>C0003</v>
      </c>
      <c r="H17" s="3">
        <f>LARGE('Segments clients'!$D$2:$D$1708,F17)</f>
        <v>8437.1465000000007</v>
      </c>
      <c r="R17" s="7">
        <v>50</v>
      </c>
      <c r="S17" s="4">
        <f>IFERROR(SUMIFS('Segments clients'!$D$2:$D$1708,'Segments clients'!$M$2:$M$1708,"&lt;="&amp;ROUND(1707*5/10,0))/SUM('Segments clients'!$D$2:$D$1708),0)</f>
        <v>0.92246185962354754</v>
      </c>
    </row>
    <row r="18" spans="6:19" x14ac:dyDescent="0.35">
      <c r="F18">
        <v>8</v>
      </c>
      <c r="G18" t="str">
        <f>INDEX('Segments clients'!$A$2:$A$1708,MATCH(H18,'Segments clients'!$D$2:$D$1708,0))</f>
        <v>C0364</v>
      </c>
      <c r="H18" s="3">
        <f>LARGE('Segments clients'!$D$2:$D$1708,F18)</f>
        <v>8252.4673000000003</v>
      </c>
      <c r="R18" s="7">
        <v>60</v>
      </c>
      <c r="S18" s="4">
        <f>IFERROR(SUMIFS('Segments clients'!$D$2:$D$1708,'Segments clients'!$M$2:$M$1708,"&lt;="&amp;ROUND(1707*6/10,0))/SUM('Segments clients'!$D$2:$D$1708),0)</f>
        <v>0.95738109879366495</v>
      </c>
    </row>
    <row r="19" spans="6:19" x14ac:dyDescent="0.35">
      <c r="F19">
        <v>9</v>
      </c>
      <c r="G19" t="str">
        <f>INDEX('Segments clients'!$A$2:$A$1708,MATCH(H19,'Segments clients'!$D$2:$D$1708,0))</f>
        <v>C0054</v>
      </c>
      <c r="H19" s="3">
        <f>LARGE('Segments clients'!$D$2:$D$1708,F19)</f>
        <v>8044.1151999999993</v>
      </c>
      <c r="R19" s="7">
        <v>70</v>
      </c>
      <c r="S19" s="4">
        <f>IFERROR(SUMIFS('Segments clients'!$D$2:$D$1708,'Segments clients'!$M$2:$M$1708,"&lt;="&amp;ROUND(1707*7/10,0))/SUM('Segments clients'!$D$2:$D$1708),0)</f>
        <v>0.97894103259740406</v>
      </c>
    </row>
    <row r="20" spans="6:19" x14ac:dyDescent="0.35">
      <c r="F20">
        <v>10</v>
      </c>
      <c r="G20" t="str">
        <f>INDEX('Segments clients'!$A$2:$A$1708,MATCH(H20,'Segments clients'!$D$2:$D$1708,0))</f>
        <v>C0379</v>
      </c>
      <c r="H20" s="3">
        <f>LARGE('Segments clients'!$D$2:$D$1708,F20)</f>
        <v>7948.451</v>
      </c>
      <c r="R20" s="7">
        <v>80</v>
      </c>
      <c r="S20" s="4">
        <f>IFERROR(SUMIFS('Segments clients'!$D$2:$D$1708,'Segments clients'!$M$2:$M$1708,"&lt;="&amp;ROUND(1707*8/10,0))/SUM('Segments clients'!$D$2:$D$1708),0)</f>
        <v>0.99080916980727518</v>
      </c>
    </row>
    <row r="21" spans="6:19" x14ac:dyDescent="0.35">
      <c r="R21" s="7">
        <v>90</v>
      </c>
      <c r="S21" s="4">
        <f>IFERROR(SUMIFS('Segments clients'!$D$2:$D$1708,'Segments clients'!$M$2:$M$1708,"&lt;="&amp;ROUND(1707*9/10,0))/SUM('Segments clients'!$D$2:$D$1708),0)</f>
        <v>0.99732343843056126</v>
      </c>
    </row>
    <row r="22" spans="6:19" x14ac:dyDescent="0.35">
      <c r="R22" s="7">
        <v>100</v>
      </c>
      <c r="S22" s="4">
        <f>IFERROR(SUMIFS('Segments clients'!$D$2:$D$1708,'Segments clients'!$M$2:$M$1708,"&lt;="&amp;ROUND(1707*10/10,0))/SUM('Segments clients'!$D$2:$D$1708),0)</f>
        <v>1</v>
      </c>
    </row>
  </sheetData>
  <mergeCells count="5">
    <mergeCell ref="B11:D11"/>
    <mergeCell ref="A1:L2"/>
    <mergeCell ref="A5:L6"/>
    <mergeCell ref="B9:D10"/>
    <mergeCell ref="A3:L3"/>
  </mergeCells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8815"/>
  <sheetViews>
    <sheetView topLeftCell="N1" workbookViewId="0">
      <pane ySplit="1" topLeftCell="A8791" activePane="bottomLeft" state="frozen"/>
      <selection pane="bottomLeft"/>
    </sheetView>
  </sheetViews>
  <sheetFormatPr baseColWidth="10" defaultColWidth="8.7265625" defaultRowHeight="14.5" x14ac:dyDescent="0.35"/>
  <cols>
    <col min="1" max="1" width="13" customWidth="1"/>
    <col min="2" max="2" width="15" customWidth="1"/>
    <col min="3" max="5" width="11" customWidth="1"/>
    <col min="6" max="6" width="13" customWidth="1"/>
    <col min="7" max="7" width="15" customWidth="1"/>
    <col min="8" max="9" width="11" customWidth="1"/>
    <col min="10" max="10" width="16" customWidth="1"/>
    <col min="11" max="11" width="18" customWidth="1"/>
    <col min="12" max="12" width="17" customWidth="1"/>
    <col min="13" max="13" width="16" customWidth="1"/>
    <col min="14" max="15" width="17" customWidth="1"/>
    <col min="16" max="16" width="11" customWidth="1"/>
    <col min="17" max="17" width="13" customWidth="1"/>
    <col min="18" max="18" width="12" customWidth="1"/>
    <col min="19" max="19" width="11" customWidth="1"/>
    <col min="20" max="23" width="18" customWidth="1"/>
  </cols>
  <sheetData>
    <row r="1" spans="1:23" x14ac:dyDescent="0.3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4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</row>
    <row r="2" spans="1:23" x14ac:dyDescent="0.35">
      <c r="A2" t="s">
        <v>78</v>
      </c>
      <c r="B2" t="s">
        <v>79</v>
      </c>
      <c r="C2" t="s">
        <v>80</v>
      </c>
      <c r="D2" t="s">
        <v>28</v>
      </c>
      <c r="E2" t="s">
        <v>16</v>
      </c>
      <c r="F2" t="s">
        <v>81</v>
      </c>
      <c r="G2">
        <v>49.72</v>
      </c>
      <c r="H2">
        <v>3</v>
      </c>
      <c r="I2">
        <v>7.0000000000000007E-2</v>
      </c>
      <c r="J2">
        <v>2.4500000000000002</v>
      </c>
      <c r="K2" t="s">
        <v>82</v>
      </c>
      <c r="L2" t="s">
        <v>45</v>
      </c>
      <c r="M2">
        <v>1</v>
      </c>
      <c r="N2" t="s">
        <v>83</v>
      </c>
      <c r="O2" t="b">
        <v>0</v>
      </c>
      <c r="P2">
        <v>138.71879999999999</v>
      </c>
      <c r="Q2">
        <v>49.222799999999992</v>
      </c>
      <c r="R2">
        <v>45.772799999999989</v>
      </c>
      <c r="S2" t="s">
        <v>84</v>
      </c>
      <c r="T2">
        <v>0</v>
      </c>
      <c r="U2">
        <v>0</v>
      </c>
      <c r="V2">
        <v>23</v>
      </c>
      <c r="W2">
        <v>2212.105</v>
      </c>
    </row>
    <row r="3" spans="1:23" x14ac:dyDescent="0.35">
      <c r="A3" t="s">
        <v>85</v>
      </c>
      <c r="B3" t="s">
        <v>86</v>
      </c>
      <c r="C3" t="s">
        <v>87</v>
      </c>
      <c r="D3" t="s">
        <v>26</v>
      </c>
      <c r="E3" t="s">
        <v>88</v>
      </c>
      <c r="F3" t="s">
        <v>89</v>
      </c>
      <c r="G3">
        <v>37.18</v>
      </c>
      <c r="H3">
        <v>2</v>
      </c>
      <c r="I3">
        <v>0.1</v>
      </c>
      <c r="J3">
        <v>6.89</v>
      </c>
      <c r="K3" t="s">
        <v>90</v>
      </c>
      <c r="L3" t="s">
        <v>41</v>
      </c>
      <c r="M3">
        <v>8.0399999999999991</v>
      </c>
      <c r="N3" t="s">
        <v>83</v>
      </c>
      <c r="O3" t="b">
        <v>0</v>
      </c>
      <c r="P3">
        <v>66.924000000000007</v>
      </c>
      <c r="Q3">
        <v>22.30800000000001</v>
      </c>
      <c r="R3">
        <v>7.3780000000000072</v>
      </c>
      <c r="S3" t="s">
        <v>91</v>
      </c>
      <c r="T3">
        <v>0</v>
      </c>
      <c r="U3">
        <v>0</v>
      </c>
      <c r="V3">
        <v>4</v>
      </c>
      <c r="W3">
        <v>151.56680000000009</v>
      </c>
    </row>
    <row r="4" spans="1:23" x14ac:dyDescent="0.35">
      <c r="A4" t="s">
        <v>92</v>
      </c>
      <c r="B4" t="s">
        <v>93</v>
      </c>
      <c r="C4" t="s">
        <v>94</v>
      </c>
      <c r="D4" t="s">
        <v>26</v>
      </c>
      <c r="E4" t="s">
        <v>95</v>
      </c>
      <c r="F4" t="s">
        <v>96</v>
      </c>
      <c r="G4">
        <v>498.71</v>
      </c>
      <c r="H4">
        <v>2</v>
      </c>
      <c r="I4">
        <v>0.02</v>
      </c>
      <c r="J4">
        <v>5.16</v>
      </c>
      <c r="K4" t="s">
        <v>82</v>
      </c>
      <c r="L4" t="s">
        <v>45</v>
      </c>
      <c r="M4">
        <v>0.55000000000000004</v>
      </c>
      <c r="N4" t="s">
        <v>83</v>
      </c>
      <c r="O4" t="b">
        <v>0</v>
      </c>
      <c r="P4">
        <v>977.47159999999997</v>
      </c>
      <c r="Q4">
        <v>379.01960000000003</v>
      </c>
      <c r="R4">
        <v>373.30959999999999</v>
      </c>
      <c r="S4" t="s">
        <v>97</v>
      </c>
      <c r="T4">
        <v>0</v>
      </c>
      <c r="U4">
        <v>0</v>
      </c>
      <c r="V4">
        <v>25</v>
      </c>
      <c r="W4">
        <v>2626.2725</v>
      </c>
    </row>
    <row r="5" spans="1:23" x14ac:dyDescent="0.35">
      <c r="A5" t="s">
        <v>98</v>
      </c>
      <c r="B5" t="s">
        <v>99</v>
      </c>
      <c r="C5" t="s">
        <v>100</v>
      </c>
      <c r="D5" t="s">
        <v>19</v>
      </c>
      <c r="E5" t="s">
        <v>14</v>
      </c>
      <c r="F5" t="s">
        <v>101</v>
      </c>
      <c r="G5">
        <v>71.17</v>
      </c>
      <c r="H5">
        <v>3</v>
      </c>
      <c r="I5">
        <v>0.1</v>
      </c>
      <c r="J5">
        <v>8.6300000000000008</v>
      </c>
      <c r="K5" t="s">
        <v>102</v>
      </c>
      <c r="L5" t="s">
        <v>41</v>
      </c>
      <c r="M5">
        <v>5.45</v>
      </c>
      <c r="N5" t="s">
        <v>83</v>
      </c>
      <c r="O5" t="b">
        <v>0</v>
      </c>
      <c r="P5">
        <v>192.15899999999999</v>
      </c>
      <c r="Q5">
        <v>64.052999999999997</v>
      </c>
      <c r="R5">
        <v>49.972999999999999</v>
      </c>
      <c r="S5" t="s">
        <v>103</v>
      </c>
      <c r="T5">
        <v>0</v>
      </c>
      <c r="U5">
        <v>0</v>
      </c>
      <c r="V5">
        <v>16</v>
      </c>
      <c r="W5">
        <v>909.71600000000001</v>
      </c>
    </row>
    <row r="6" spans="1:23" x14ac:dyDescent="0.35">
      <c r="A6" t="s">
        <v>104</v>
      </c>
      <c r="B6" t="s">
        <v>105</v>
      </c>
      <c r="C6" t="s">
        <v>106</v>
      </c>
      <c r="D6" t="s">
        <v>15</v>
      </c>
      <c r="E6" t="s">
        <v>16</v>
      </c>
      <c r="F6" t="s">
        <v>107</v>
      </c>
      <c r="G6">
        <v>23.04</v>
      </c>
      <c r="H6">
        <v>3</v>
      </c>
      <c r="I6">
        <v>0.1</v>
      </c>
      <c r="J6">
        <v>3.59</v>
      </c>
      <c r="K6" t="s">
        <v>102</v>
      </c>
      <c r="L6" t="s">
        <v>41</v>
      </c>
      <c r="M6">
        <v>9.23</v>
      </c>
      <c r="N6" t="s">
        <v>83</v>
      </c>
      <c r="O6" t="b">
        <v>1</v>
      </c>
      <c r="P6">
        <v>62.208000000000013</v>
      </c>
      <c r="Q6">
        <v>20.736000000000001</v>
      </c>
      <c r="R6">
        <v>7.9160000000000039</v>
      </c>
      <c r="S6" t="s">
        <v>91</v>
      </c>
      <c r="T6">
        <v>0</v>
      </c>
      <c r="U6">
        <v>0</v>
      </c>
      <c r="V6">
        <v>14</v>
      </c>
      <c r="W6">
        <v>687.77050000000008</v>
      </c>
    </row>
    <row r="7" spans="1:23" x14ac:dyDescent="0.35">
      <c r="A7" t="s">
        <v>108</v>
      </c>
      <c r="B7" t="s">
        <v>109</v>
      </c>
      <c r="C7" t="s">
        <v>110</v>
      </c>
      <c r="D7" t="s">
        <v>20</v>
      </c>
      <c r="E7" t="s">
        <v>88</v>
      </c>
      <c r="F7" t="s">
        <v>111</v>
      </c>
      <c r="G7">
        <v>26.08</v>
      </c>
      <c r="H7">
        <v>3</v>
      </c>
      <c r="I7">
        <v>0.14000000000000001</v>
      </c>
      <c r="J7">
        <v>2.5099999999999998</v>
      </c>
      <c r="K7" t="s">
        <v>102</v>
      </c>
      <c r="L7" t="s">
        <v>41</v>
      </c>
      <c r="M7">
        <v>6.16</v>
      </c>
      <c r="N7" t="s">
        <v>83</v>
      </c>
      <c r="O7" t="b">
        <v>0</v>
      </c>
      <c r="P7">
        <v>67.2864</v>
      </c>
      <c r="Q7">
        <v>20.342400000000001</v>
      </c>
      <c r="R7">
        <v>11.6724</v>
      </c>
      <c r="S7" t="s">
        <v>103</v>
      </c>
      <c r="T7">
        <v>0</v>
      </c>
      <c r="U7">
        <v>0</v>
      </c>
      <c r="V7">
        <v>20</v>
      </c>
      <c r="W7">
        <v>1794.1578999999999</v>
      </c>
    </row>
    <row r="8" spans="1:23" x14ac:dyDescent="0.35">
      <c r="A8" t="s">
        <v>112</v>
      </c>
      <c r="B8" t="s">
        <v>113</v>
      </c>
      <c r="C8" t="s">
        <v>114</v>
      </c>
      <c r="D8" t="s">
        <v>15</v>
      </c>
      <c r="E8" t="s">
        <v>16</v>
      </c>
      <c r="F8" t="s">
        <v>107</v>
      </c>
      <c r="G8">
        <v>52.19</v>
      </c>
      <c r="H8">
        <v>3</v>
      </c>
      <c r="I8">
        <v>0.15</v>
      </c>
      <c r="J8">
        <v>4.05</v>
      </c>
      <c r="K8" t="s">
        <v>115</v>
      </c>
      <c r="L8" t="s">
        <v>45</v>
      </c>
      <c r="M8">
        <v>1.77</v>
      </c>
      <c r="N8" t="s">
        <v>83</v>
      </c>
      <c r="O8" t="b">
        <v>0</v>
      </c>
      <c r="P8">
        <v>133.08449999999999</v>
      </c>
      <c r="Q8">
        <v>39.142499999999998</v>
      </c>
      <c r="R8">
        <v>33.322499999999998</v>
      </c>
      <c r="S8" t="s">
        <v>84</v>
      </c>
      <c r="T8">
        <v>0</v>
      </c>
      <c r="U8">
        <v>0</v>
      </c>
      <c r="V8">
        <v>3</v>
      </c>
      <c r="W8">
        <v>119.477</v>
      </c>
    </row>
    <row r="9" spans="1:23" x14ac:dyDescent="0.35">
      <c r="A9" t="s">
        <v>116</v>
      </c>
      <c r="B9" t="s">
        <v>117</v>
      </c>
      <c r="C9" t="s">
        <v>118</v>
      </c>
      <c r="D9" t="s">
        <v>19</v>
      </c>
      <c r="E9" t="s">
        <v>95</v>
      </c>
      <c r="F9" t="s">
        <v>119</v>
      </c>
      <c r="G9">
        <v>562.75</v>
      </c>
      <c r="H9">
        <v>2</v>
      </c>
      <c r="I9">
        <v>0.08</v>
      </c>
      <c r="J9">
        <v>9.26</v>
      </c>
      <c r="K9" t="s">
        <v>82</v>
      </c>
      <c r="L9" t="s">
        <v>41</v>
      </c>
      <c r="M9">
        <v>5.31</v>
      </c>
      <c r="N9" t="s">
        <v>83</v>
      </c>
      <c r="O9" t="b">
        <v>0</v>
      </c>
      <c r="P9">
        <v>1035.46</v>
      </c>
      <c r="Q9">
        <v>360.16000000000008</v>
      </c>
      <c r="R9">
        <v>345.59000000000009</v>
      </c>
      <c r="S9" t="s">
        <v>84</v>
      </c>
      <c r="T9">
        <v>0</v>
      </c>
      <c r="U9">
        <v>0</v>
      </c>
      <c r="V9">
        <v>18</v>
      </c>
      <c r="W9">
        <v>839.61260000000016</v>
      </c>
    </row>
    <row r="10" spans="1:23" x14ac:dyDescent="0.35">
      <c r="A10" t="s">
        <v>120</v>
      </c>
      <c r="B10" t="s">
        <v>121</v>
      </c>
      <c r="C10" t="s">
        <v>122</v>
      </c>
      <c r="D10" t="s">
        <v>15</v>
      </c>
      <c r="E10" t="s">
        <v>95</v>
      </c>
      <c r="F10" t="s">
        <v>123</v>
      </c>
      <c r="G10">
        <v>305.29000000000002</v>
      </c>
      <c r="H10">
        <v>3</v>
      </c>
      <c r="I10">
        <v>0.09</v>
      </c>
      <c r="J10">
        <v>8.43</v>
      </c>
      <c r="K10" t="s">
        <v>82</v>
      </c>
      <c r="L10" t="s">
        <v>41</v>
      </c>
      <c r="M10">
        <v>14.3</v>
      </c>
      <c r="N10" t="s">
        <v>83</v>
      </c>
      <c r="O10" t="b">
        <v>0</v>
      </c>
      <c r="P10">
        <v>833.44170000000008</v>
      </c>
      <c r="Q10">
        <v>283.91969999999998</v>
      </c>
      <c r="R10">
        <v>261.18970000000002</v>
      </c>
      <c r="S10" t="s">
        <v>103</v>
      </c>
      <c r="T10">
        <v>0</v>
      </c>
      <c r="U10">
        <v>0</v>
      </c>
      <c r="V10">
        <v>14</v>
      </c>
      <c r="W10">
        <v>711.66880000000003</v>
      </c>
    </row>
    <row r="11" spans="1:23" x14ac:dyDescent="0.35">
      <c r="A11" t="s">
        <v>124</v>
      </c>
      <c r="B11" t="s">
        <v>125</v>
      </c>
      <c r="C11" t="s">
        <v>126</v>
      </c>
      <c r="D11" t="s">
        <v>24</v>
      </c>
      <c r="E11" t="s">
        <v>95</v>
      </c>
      <c r="F11" t="s">
        <v>127</v>
      </c>
      <c r="G11">
        <v>489.25</v>
      </c>
      <c r="H11">
        <v>3</v>
      </c>
      <c r="I11">
        <v>0.08</v>
      </c>
      <c r="J11">
        <v>2</v>
      </c>
      <c r="K11" t="s">
        <v>115</v>
      </c>
      <c r="L11" t="s">
        <v>41</v>
      </c>
      <c r="M11">
        <v>8.56</v>
      </c>
      <c r="N11" t="s">
        <v>83</v>
      </c>
      <c r="O11" t="b">
        <v>0</v>
      </c>
      <c r="P11">
        <v>1350.33</v>
      </c>
      <c r="Q11">
        <v>469.68000000000018</v>
      </c>
      <c r="R11">
        <v>459.12000000000018</v>
      </c>
      <c r="S11" t="s">
        <v>128</v>
      </c>
      <c r="T11">
        <v>0</v>
      </c>
      <c r="U11">
        <v>0</v>
      </c>
      <c r="V11">
        <v>12</v>
      </c>
      <c r="W11">
        <v>1206.3514</v>
      </c>
    </row>
    <row r="12" spans="1:23" x14ac:dyDescent="0.35">
      <c r="A12" t="s">
        <v>129</v>
      </c>
      <c r="B12" t="s">
        <v>130</v>
      </c>
      <c r="C12" t="s">
        <v>131</v>
      </c>
      <c r="D12" t="s">
        <v>15</v>
      </c>
      <c r="E12" t="s">
        <v>16</v>
      </c>
      <c r="F12" t="s">
        <v>132</v>
      </c>
      <c r="G12">
        <v>41.91</v>
      </c>
      <c r="H12">
        <v>2</v>
      </c>
      <c r="I12">
        <v>0.08</v>
      </c>
      <c r="J12">
        <v>7.62</v>
      </c>
      <c r="K12" t="s">
        <v>90</v>
      </c>
      <c r="L12" t="s">
        <v>41</v>
      </c>
      <c r="M12">
        <v>8.3800000000000008</v>
      </c>
      <c r="N12" t="s">
        <v>83</v>
      </c>
      <c r="O12" t="b">
        <v>0</v>
      </c>
      <c r="P12">
        <v>77.114400000000003</v>
      </c>
      <c r="Q12">
        <v>26.822400000000009</v>
      </c>
      <c r="R12">
        <v>10.822400000000011</v>
      </c>
      <c r="S12" t="s">
        <v>84</v>
      </c>
      <c r="T12">
        <v>0</v>
      </c>
      <c r="U12">
        <v>0</v>
      </c>
      <c r="V12">
        <v>18</v>
      </c>
      <c r="W12">
        <v>988.7876</v>
      </c>
    </row>
    <row r="13" spans="1:23" x14ac:dyDescent="0.35">
      <c r="A13" t="s">
        <v>133</v>
      </c>
      <c r="B13" t="s">
        <v>134</v>
      </c>
      <c r="C13" t="s">
        <v>135</v>
      </c>
      <c r="D13" t="s">
        <v>28</v>
      </c>
      <c r="E13" t="s">
        <v>16</v>
      </c>
      <c r="F13" t="s">
        <v>136</v>
      </c>
      <c r="G13">
        <v>21.26</v>
      </c>
      <c r="H13">
        <v>2</v>
      </c>
      <c r="I13">
        <v>0.23</v>
      </c>
      <c r="J13">
        <v>5.29</v>
      </c>
      <c r="K13" t="s">
        <v>82</v>
      </c>
      <c r="L13" t="s">
        <v>43</v>
      </c>
      <c r="M13">
        <v>4.33</v>
      </c>
      <c r="N13" t="s">
        <v>83</v>
      </c>
      <c r="O13" t="b">
        <v>0</v>
      </c>
      <c r="P13">
        <v>32.740400000000001</v>
      </c>
      <c r="Q13">
        <v>7.2284000000000006</v>
      </c>
      <c r="R13">
        <v>-2.3915999999999999</v>
      </c>
      <c r="S13" t="s">
        <v>128</v>
      </c>
      <c r="T13">
        <v>0</v>
      </c>
      <c r="U13">
        <v>0</v>
      </c>
      <c r="V13">
        <v>3</v>
      </c>
      <c r="W13">
        <v>4.122199999999995</v>
      </c>
    </row>
    <row r="14" spans="1:23" x14ac:dyDescent="0.35">
      <c r="A14" t="s">
        <v>137</v>
      </c>
      <c r="B14" t="s">
        <v>138</v>
      </c>
      <c r="C14" t="s">
        <v>139</v>
      </c>
      <c r="D14" t="s">
        <v>15</v>
      </c>
      <c r="E14" t="s">
        <v>95</v>
      </c>
      <c r="F14" t="s">
        <v>140</v>
      </c>
      <c r="G14">
        <v>572.02</v>
      </c>
      <c r="H14">
        <v>1</v>
      </c>
      <c r="I14">
        <v>0.1</v>
      </c>
      <c r="J14">
        <v>7.83</v>
      </c>
      <c r="K14" t="s">
        <v>115</v>
      </c>
      <c r="L14" t="s">
        <v>45</v>
      </c>
      <c r="M14">
        <v>1.51</v>
      </c>
      <c r="N14" t="s">
        <v>141</v>
      </c>
      <c r="O14" t="b">
        <v>0</v>
      </c>
      <c r="P14">
        <v>514.81799999999998</v>
      </c>
      <c r="Q14">
        <v>171.60599999999999</v>
      </c>
      <c r="R14">
        <v>162.26599999999999</v>
      </c>
      <c r="S14" t="s">
        <v>128</v>
      </c>
      <c r="T14">
        <v>1</v>
      </c>
      <c r="U14">
        <v>0</v>
      </c>
      <c r="V14">
        <v>4</v>
      </c>
      <c r="W14">
        <v>152.31110000000001</v>
      </c>
    </row>
    <row r="15" spans="1:23" x14ac:dyDescent="0.35">
      <c r="A15" t="s">
        <v>142</v>
      </c>
      <c r="B15" t="s">
        <v>143</v>
      </c>
      <c r="C15" t="s">
        <v>144</v>
      </c>
      <c r="D15" t="s">
        <v>19</v>
      </c>
      <c r="E15" t="s">
        <v>16</v>
      </c>
      <c r="F15" t="s">
        <v>145</v>
      </c>
      <c r="G15">
        <v>55.99</v>
      </c>
      <c r="H15">
        <v>2</v>
      </c>
      <c r="I15">
        <v>0.25</v>
      </c>
      <c r="J15">
        <v>8.8699999999999992</v>
      </c>
      <c r="K15" t="s">
        <v>102</v>
      </c>
      <c r="L15" t="s">
        <v>41</v>
      </c>
      <c r="M15">
        <v>12.98</v>
      </c>
      <c r="N15" t="s">
        <v>83</v>
      </c>
      <c r="O15" t="b">
        <v>0</v>
      </c>
      <c r="P15">
        <v>83.984999999999999</v>
      </c>
      <c r="Q15">
        <v>16.797000000000001</v>
      </c>
      <c r="R15">
        <v>-5.0530000000000044</v>
      </c>
      <c r="S15" t="s">
        <v>103</v>
      </c>
      <c r="T15">
        <v>0</v>
      </c>
      <c r="U15">
        <v>0</v>
      </c>
      <c r="V15">
        <v>16</v>
      </c>
      <c r="W15">
        <v>1289.2512999999999</v>
      </c>
    </row>
    <row r="16" spans="1:23" x14ac:dyDescent="0.35">
      <c r="A16" t="s">
        <v>146</v>
      </c>
      <c r="B16" t="s">
        <v>147</v>
      </c>
      <c r="C16" t="s">
        <v>148</v>
      </c>
      <c r="D16" t="s">
        <v>12</v>
      </c>
      <c r="E16" t="s">
        <v>16</v>
      </c>
      <c r="F16" t="s">
        <v>81</v>
      </c>
      <c r="G16">
        <v>53.31</v>
      </c>
      <c r="H16">
        <v>3</v>
      </c>
      <c r="I16">
        <v>0.22</v>
      </c>
      <c r="J16">
        <v>2.91</v>
      </c>
      <c r="K16" t="s">
        <v>102</v>
      </c>
      <c r="L16" t="s">
        <v>41</v>
      </c>
      <c r="M16">
        <v>8.8699999999999992</v>
      </c>
      <c r="N16" t="s">
        <v>83</v>
      </c>
      <c r="O16" t="b">
        <v>0</v>
      </c>
      <c r="P16">
        <v>124.7454</v>
      </c>
      <c r="Q16">
        <v>28.787400000000009</v>
      </c>
      <c r="R16">
        <v>17.007400000000001</v>
      </c>
      <c r="S16" t="s">
        <v>84</v>
      </c>
      <c r="T16">
        <v>0</v>
      </c>
      <c r="U16">
        <v>0</v>
      </c>
      <c r="V16">
        <v>15</v>
      </c>
      <c r="W16">
        <v>339.33949999999999</v>
      </c>
    </row>
    <row r="17" spans="1:23" x14ac:dyDescent="0.35">
      <c r="A17" t="s">
        <v>149</v>
      </c>
      <c r="B17" t="s">
        <v>150</v>
      </c>
      <c r="C17" t="s">
        <v>151</v>
      </c>
      <c r="D17" t="s">
        <v>24</v>
      </c>
      <c r="E17" t="s">
        <v>14</v>
      </c>
      <c r="F17" t="s">
        <v>152</v>
      </c>
      <c r="G17">
        <v>144.22</v>
      </c>
      <c r="H17">
        <v>3</v>
      </c>
      <c r="I17">
        <v>0.09</v>
      </c>
      <c r="J17">
        <v>9.7200000000000006</v>
      </c>
      <c r="K17" t="s">
        <v>90</v>
      </c>
      <c r="L17" t="s">
        <v>41</v>
      </c>
      <c r="M17">
        <v>14.82</v>
      </c>
      <c r="N17" t="s">
        <v>83</v>
      </c>
      <c r="O17" t="b">
        <v>0</v>
      </c>
      <c r="P17">
        <v>393.72059999999999</v>
      </c>
      <c r="Q17">
        <v>134.12459999999999</v>
      </c>
      <c r="R17">
        <v>109.58459999999999</v>
      </c>
      <c r="S17" t="s">
        <v>128</v>
      </c>
      <c r="T17">
        <v>0</v>
      </c>
      <c r="U17">
        <v>0</v>
      </c>
      <c r="V17">
        <v>3</v>
      </c>
      <c r="W17">
        <v>244.6487000000001</v>
      </c>
    </row>
    <row r="18" spans="1:23" x14ac:dyDescent="0.35">
      <c r="A18" t="s">
        <v>153</v>
      </c>
      <c r="B18" t="s">
        <v>143</v>
      </c>
      <c r="C18" t="s">
        <v>154</v>
      </c>
      <c r="D18" t="s">
        <v>24</v>
      </c>
      <c r="E18" t="s">
        <v>16</v>
      </c>
      <c r="F18" t="s">
        <v>155</v>
      </c>
      <c r="G18">
        <v>30.98</v>
      </c>
      <c r="H18">
        <v>3</v>
      </c>
      <c r="I18">
        <v>0.27</v>
      </c>
      <c r="J18">
        <v>3.29</v>
      </c>
      <c r="K18" t="s">
        <v>115</v>
      </c>
      <c r="L18" t="s">
        <v>43</v>
      </c>
      <c r="M18">
        <v>6.21</v>
      </c>
      <c r="N18" t="s">
        <v>83</v>
      </c>
      <c r="O18" t="b">
        <v>0</v>
      </c>
      <c r="P18">
        <v>67.846199999999996</v>
      </c>
      <c r="Q18">
        <v>12.0822</v>
      </c>
      <c r="R18">
        <v>2.5821999999999998</v>
      </c>
      <c r="S18" t="s">
        <v>103</v>
      </c>
      <c r="T18">
        <v>0</v>
      </c>
      <c r="U18">
        <v>0</v>
      </c>
      <c r="V18">
        <v>17</v>
      </c>
      <c r="W18">
        <v>697.92079999999976</v>
      </c>
    </row>
    <row r="19" spans="1:23" x14ac:dyDescent="0.35">
      <c r="A19" t="s">
        <v>156</v>
      </c>
      <c r="B19" t="s">
        <v>157</v>
      </c>
      <c r="C19" t="s">
        <v>158</v>
      </c>
      <c r="D19" t="s">
        <v>19</v>
      </c>
      <c r="E19" t="s">
        <v>14</v>
      </c>
      <c r="F19" t="s">
        <v>159</v>
      </c>
      <c r="G19">
        <v>86.14</v>
      </c>
      <c r="H19">
        <v>3</v>
      </c>
      <c r="I19">
        <v>0.28999999999999998</v>
      </c>
      <c r="J19">
        <v>5.59</v>
      </c>
      <c r="K19" t="s">
        <v>90</v>
      </c>
      <c r="L19" t="s">
        <v>41</v>
      </c>
      <c r="M19">
        <v>14.74</v>
      </c>
      <c r="N19" t="s">
        <v>83</v>
      </c>
      <c r="O19" t="b">
        <v>0</v>
      </c>
      <c r="P19">
        <v>183.47819999999999</v>
      </c>
      <c r="Q19">
        <v>28.426200000000019</v>
      </c>
      <c r="R19">
        <v>8.0962000000000245</v>
      </c>
      <c r="S19" t="s">
        <v>91</v>
      </c>
      <c r="T19">
        <v>0</v>
      </c>
      <c r="U19">
        <v>0</v>
      </c>
      <c r="V19">
        <v>22</v>
      </c>
      <c r="W19">
        <v>1549.7446</v>
      </c>
    </row>
    <row r="20" spans="1:23" x14ac:dyDescent="0.35">
      <c r="A20" t="s">
        <v>160</v>
      </c>
      <c r="B20" t="s">
        <v>161</v>
      </c>
      <c r="C20" t="s">
        <v>162</v>
      </c>
      <c r="D20" t="s">
        <v>12</v>
      </c>
      <c r="E20" t="s">
        <v>14</v>
      </c>
      <c r="F20" t="s">
        <v>163</v>
      </c>
      <c r="G20">
        <v>119.81</v>
      </c>
      <c r="H20">
        <v>3</v>
      </c>
      <c r="I20">
        <v>0.03</v>
      </c>
      <c r="J20">
        <v>6.72</v>
      </c>
      <c r="K20" t="s">
        <v>102</v>
      </c>
      <c r="L20" t="s">
        <v>43</v>
      </c>
      <c r="M20">
        <v>6.18</v>
      </c>
      <c r="N20" t="s">
        <v>83</v>
      </c>
      <c r="O20" t="b">
        <v>0</v>
      </c>
      <c r="P20">
        <v>348.64710000000002</v>
      </c>
      <c r="Q20">
        <v>132.98910000000001</v>
      </c>
      <c r="R20">
        <v>120.0891</v>
      </c>
      <c r="S20" t="s">
        <v>91</v>
      </c>
      <c r="T20">
        <v>0</v>
      </c>
      <c r="U20">
        <v>0</v>
      </c>
      <c r="V20">
        <v>16</v>
      </c>
      <c r="W20">
        <v>1644.6956</v>
      </c>
    </row>
    <row r="21" spans="1:23" x14ac:dyDescent="0.35">
      <c r="A21" t="s">
        <v>164</v>
      </c>
      <c r="B21" t="s">
        <v>165</v>
      </c>
      <c r="C21" t="s">
        <v>166</v>
      </c>
      <c r="D21" t="s">
        <v>17</v>
      </c>
      <c r="E21" t="s">
        <v>14</v>
      </c>
      <c r="F21" t="s">
        <v>167</v>
      </c>
      <c r="G21">
        <v>104.67</v>
      </c>
      <c r="H21">
        <v>3</v>
      </c>
      <c r="I21">
        <v>0.04</v>
      </c>
      <c r="J21">
        <v>5.99</v>
      </c>
      <c r="K21" t="s">
        <v>102</v>
      </c>
      <c r="L21" t="s">
        <v>45</v>
      </c>
      <c r="M21">
        <v>1.5</v>
      </c>
      <c r="N21" t="s">
        <v>83</v>
      </c>
      <c r="O21" t="b">
        <v>0</v>
      </c>
      <c r="P21">
        <v>301.44959999999998</v>
      </c>
      <c r="Q21">
        <v>113.0436</v>
      </c>
      <c r="R21">
        <v>105.5536</v>
      </c>
      <c r="S21" t="s">
        <v>91</v>
      </c>
      <c r="T21">
        <v>0</v>
      </c>
      <c r="U21">
        <v>0</v>
      </c>
      <c r="V21">
        <v>20</v>
      </c>
      <c r="W21">
        <v>1878.5492999999999</v>
      </c>
    </row>
    <row r="22" spans="1:23" x14ac:dyDescent="0.35">
      <c r="A22" t="s">
        <v>168</v>
      </c>
      <c r="B22" t="s">
        <v>169</v>
      </c>
      <c r="C22" t="s">
        <v>170</v>
      </c>
      <c r="D22" t="s">
        <v>20</v>
      </c>
      <c r="E22" t="s">
        <v>95</v>
      </c>
      <c r="F22" t="s">
        <v>171</v>
      </c>
      <c r="G22">
        <v>10.73</v>
      </c>
      <c r="H22">
        <v>2</v>
      </c>
      <c r="I22">
        <v>0.05</v>
      </c>
      <c r="J22">
        <v>8.82</v>
      </c>
      <c r="K22" t="s">
        <v>90</v>
      </c>
      <c r="L22" t="s">
        <v>41</v>
      </c>
      <c r="M22">
        <v>14.28</v>
      </c>
      <c r="N22" t="s">
        <v>83</v>
      </c>
      <c r="O22" t="b">
        <v>0</v>
      </c>
      <c r="P22">
        <v>20.387</v>
      </c>
      <c r="Q22">
        <v>7.511000000000001</v>
      </c>
      <c r="R22">
        <v>-15.589</v>
      </c>
      <c r="S22" t="s">
        <v>84</v>
      </c>
      <c r="T22">
        <v>0</v>
      </c>
      <c r="U22">
        <v>0</v>
      </c>
      <c r="V22">
        <v>14</v>
      </c>
      <c r="W22">
        <v>1066.5287000000001</v>
      </c>
    </row>
    <row r="23" spans="1:23" x14ac:dyDescent="0.35">
      <c r="A23" t="s">
        <v>172</v>
      </c>
      <c r="B23" t="s">
        <v>173</v>
      </c>
      <c r="C23" t="s">
        <v>174</v>
      </c>
      <c r="D23" t="s">
        <v>12</v>
      </c>
      <c r="E23" t="s">
        <v>95</v>
      </c>
      <c r="F23" t="s">
        <v>175</v>
      </c>
      <c r="G23">
        <v>370.82</v>
      </c>
      <c r="H23">
        <v>3</v>
      </c>
      <c r="I23">
        <v>0.1</v>
      </c>
      <c r="J23">
        <v>2.56</v>
      </c>
      <c r="K23" t="s">
        <v>115</v>
      </c>
      <c r="L23" t="s">
        <v>41</v>
      </c>
      <c r="M23">
        <v>8.73</v>
      </c>
      <c r="N23" t="s">
        <v>83</v>
      </c>
      <c r="O23" t="b">
        <v>1</v>
      </c>
      <c r="P23">
        <v>1001.2140000000001</v>
      </c>
      <c r="Q23">
        <v>333.73800000000011</v>
      </c>
      <c r="R23">
        <v>322.44799999999998</v>
      </c>
      <c r="S23" t="s">
        <v>128</v>
      </c>
      <c r="T23">
        <v>0</v>
      </c>
      <c r="U23">
        <v>0</v>
      </c>
      <c r="V23">
        <v>5</v>
      </c>
      <c r="W23">
        <v>663.25300000000004</v>
      </c>
    </row>
    <row r="24" spans="1:23" x14ac:dyDescent="0.35">
      <c r="A24" t="s">
        <v>176</v>
      </c>
      <c r="B24" t="s">
        <v>177</v>
      </c>
      <c r="C24" t="s">
        <v>178</v>
      </c>
      <c r="D24" t="s">
        <v>19</v>
      </c>
      <c r="E24" t="s">
        <v>95</v>
      </c>
      <c r="F24" t="s">
        <v>123</v>
      </c>
      <c r="G24">
        <v>243.32</v>
      </c>
      <c r="H24">
        <v>2</v>
      </c>
      <c r="I24">
        <v>7.0000000000000007E-2</v>
      </c>
      <c r="J24">
        <v>8.4700000000000006</v>
      </c>
      <c r="K24" t="s">
        <v>82</v>
      </c>
      <c r="L24" t="s">
        <v>48</v>
      </c>
      <c r="M24">
        <v>8.6999999999999993</v>
      </c>
      <c r="N24" t="s">
        <v>83</v>
      </c>
      <c r="O24" t="b">
        <v>0</v>
      </c>
      <c r="P24">
        <v>452.5752</v>
      </c>
      <c r="Q24">
        <v>160.59119999999999</v>
      </c>
      <c r="R24">
        <v>143.42119999999991</v>
      </c>
      <c r="S24" t="s">
        <v>128</v>
      </c>
      <c r="T24">
        <v>0</v>
      </c>
      <c r="U24">
        <v>0</v>
      </c>
      <c r="V24">
        <v>4</v>
      </c>
      <c r="W24">
        <v>755.68869999999993</v>
      </c>
    </row>
    <row r="25" spans="1:23" x14ac:dyDescent="0.35">
      <c r="A25" t="s">
        <v>179</v>
      </c>
      <c r="B25" t="s">
        <v>180</v>
      </c>
      <c r="C25" t="s">
        <v>181</v>
      </c>
      <c r="D25" t="s">
        <v>24</v>
      </c>
      <c r="E25" t="s">
        <v>88</v>
      </c>
      <c r="F25" t="s">
        <v>182</v>
      </c>
      <c r="G25">
        <v>18.989999999999998</v>
      </c>
      <c r="H25">
        <v>1</v>
      </c>
      <c r="I25">
        <v>0.05</v>
      </c>
      <c r="J25">
        <v>2.41</v>
      </c>
      <c r="K25" t="s">
        <v>115</v>
      </c>
      <c r="L25" t="s">
        <v>41</v>
      </c>
      <c r="M25">
        <v>11.28</v>
      </c>
      <c r="N25" t="s">
        <v>83</v>
      </c>
      <c r="O25" t="b">
        <v>0</v>
      </c>
      <c r="P25">
        <v>18.040500000000002</v>
      </c>
      <c r="Q25">
        <v>6.6464999999999996</v>
      </c>
      <c r="R25">
        <v>-7.0434999999999999</v>
      </c>
      <c r="S25" t="s">
        <v>183</v>
      </c>
      <c r="T25">
        <v>0</v>
      </c>
      <c r="U25">
        <v>0</v>
      </c>
      <c r="V25">
        <v>12</v>
      </c>
      <c r="W25">
        <v>799.51400000000012</v>
      </c>
    </row>
    <row r="26" spans="1:23" x14ac:dyDescent="0.35">
      <c r="A26" t="s">
        <v>184</v>
      </c>
      <c r="B26" t="s">
        <v>185</v>
      </c>
      <c r="C26" t="s">
        <v>186</v>
      </c>
      <c r="D26" t="s">
        <v>12</v>
      </c>
      <c r="E26" t="s">
        <v>14</v>
      </c>
      <c r="F26" t="s">
        <v>187</v>
      </c>
      <c r="G26">
        <v>57.58</v>
      </c>
      <c r="H26">
        <v>3</v>
      </c>
      <c r="I26">
        <v>0.17</v>
      </c>
      <c r="J26">
        <v>2.2999999999999998</v>
      </c>
      <c r="K26" t="s">
        <v>102</v>
      </c>
      <c r="L26" t="s">
        <v>41</v>
      </c>
      <c r="M26">
        <v>10.43</v>
      </c>
      <c r="N26" t="s">
        <v>83</v>
      </c>
      <c r="O26" t="b">
        <v>0</v>
      </c>
      <c r="P26">
        <v>143.3742</v>
      </c>
      <c r="Q26">
        <v>39.730200000000004</v>
      </c>
      <c r="R26">
        <v>27.0002</v>
      </c>
      <c r="S26" t="s">
        <v>128</v>
      </c>
      <c r="T26">
        <v>0</v>
      </c>
      <c r="U26">
        <v>0</v>
      </c>
      <c r="V26">
        <v>15</v>
      </c>
      <c r="W26">
        <v>956.19069999999999</v>
      </c>
    </row>
    <row r="27" spans="1:23" x14ac:dyDescent="0.35">
      <c r="A27" t="s">
        <v>188</v>
      </c>
      <c r="B27" t="s">
        <v>189</v>
      </c>
      <c r="C27" t="s">
        <v>190</v>
      </c>
      <c r="D27" t="s">
        <v>15</v>
      </c>
      <c r="E27" t="s">
        <v>88</v>
      </c>
      <c r="F27" t="s">
        <v>191</v>
      </c>
      <c r="G27">
        <v>41</v>
      </c>
      <c r="H27">
        <v>1</v>
      </c>
      <c r="I27">
        <v>0.08</v>
      </c>
      <c r="J27">
        <v>6.25</v>
      </c>
      <c r="K27" t="s">
        <v>115</v>
      </c>
      <c r="L27" t="s">
        <v>45</v>
      </c>
      <c r="M27">
        <v>1.43</v>
      </c>
      <c r="N27" t="s">
        <v>83</v>
      </c>
      <c r="O27" t="b">
        <v>0</v>
      </c>
      <c r="P27">
        <v>37.72</v>
      </c>
      <c r="Q27">
        <v>13.12</v>
      </c>
      <c r="R27">
        <v>5.4400000000000013</v>
      </c>
      <c r="S27" t="s">
        <v>91</v>
      </c>
      <c r="T27">
        <v>0</v>
      </c>
      <c r="U27">
        <v>0</v>
      </c>
      <c r="V27">
        <v>21</v>
      </c>
      <c r="W27">
        <v>1065.6361999999999</v>
      </c>
    </row>
    <row r="28" spans="1:23" x14ac:dyDescent="0.35">
      <c r="A28" t="s">
        <v>192</v>
      </c>
      <c r="B28" t="s">
        <v>193</v>
      </c>
      <c r="C28" t="s">
        <v>194</v>
      </c>
      <c r="D28" t="s">
        <v>19</v>
      </c>
      <c r="E28" t="s">
        <v>95</v>
      </c>
      <c r="F28" t="s">
        <v>195</v>
      </c>
      <c r="G28">
        <v>8.8000000000000007</v>
      </c>
      <c r="H28">
        <v>1</v>
      </c>
      <c r="I28">
        <v>0.16</v>
      </c>
      <c r="J28">
        <v>5.43</v>
      </c>
      <c r="K28" t="s">
        <v>82</v>
      </c>
      <c r="L28" t="s">
        <v>41</v>
      </c>
      <c r="M28">
        <v>12.44</v>
      </c>
      <c r="N28" t="s">
        <v>83</v>
      </c>
      <c r="O28" t="b">
        <v>0</v>
      </c>
      <c r="P28">
        <v>7.3920000000000003</v>
      </c>
      <c r="Q28">
        <v>2.1120000000000001</v>
      </c>
      <c r="R28">
        <v>-15.757999999999999</v>
      </c>
      <c r="S28" t="s">
        <v>97</v>
      </c>
      <c r="T28">
        <v>0</v>
      </c>
      <c r="U28">
        <v>0</v>
      </c>
      <c r="V28">
        <v>1</v>
      </c>
      <c r="W28">
        <v>-15.757999999999999</v>
      </c>
    </row>
    <row r="29" spans="1:23" x14ac:dyDescent="0.35">
      <c r="A29" t="s">
        <v>196</v>
      </c>
      <c r="B29" t="s">
        <v>197</v>
      </c>
      <c r="C29" t="s">
        <v>198</v>
      </c>
      <c r="D29" t="s">
        <v>12</v>
      </c>
      <c r="E29" t="s">
        <v>88</v>
      </c>
      <c r="F29" t="s">
        <v>199</v>
      </c>
      <c r="G29">
        <v>26.49</v>
      </c>
      <c r="H29">
        <v>2</v>
      </c>
      <c r="I29">
        <v>0.11</v>
      </c>
      <c r="J29">
        <v>9.64</v>
      </c>
      <c r="K29" t="s">
        <v>90</v>
      </c>
      <c r="L29" t="s">
        <v>41</v>
      </c>
      <c r="M29">
        <v>10.49</v>
      </c>
      <c r="N29" t="s">
        <v>83</v>
      </c>
      <c r="O29" t="b">
        <v>0</v>
      </c>
      <c r="P29">
        <v>47.152200000000001</v>
      </c>
      <c r="Q29">
        <v>15.3642</v>
      </c>
      <c r="R29">
        <v>-4.7657999999999987</v>
      </c>
      <c r="S29" t="s">
        <v>84</v>
      </c>
      <c r="T29">
        <v>0</v>
      </c>
      <c r="U29">
        <v>0</v>
      </c>
      <c r="V29">
        <v>12</v>
      </c>
      <c r="W29">
        <v>871.18830000000014</v>
      </c>
    </row>
    <row r="30" spans="1:23" x14ac:dyDescent="0.35">
      <c r="A30" t="s">
        <v>200</v>
      </c>
      <c r="B30" t="s">
        <v>201</v>
      </c>
      <c r="C30" t="s">
        <v>202</v>
      </c>
      <c r="D30" t="s">
        <v>17</v>
      </c>
      <c r="E30" t="s">
        <v>14</v>
      </c>
      <c r="F30" t="s">
        <v>203</v>
      </c>
      <c r="G30">
        <v>66.930000000000007</v>
      </c>
      <c r="H30">
        <v>2</v>
      </c>
      <c r="I30">
        <v>0.24</v>
      </c>
      <c r="J30">
        <v>8.84</v>
      </c>
      <c r="K30" t="s">
        <v>102</v>
      </c>
      <c r="L30" t="s">
        <v>41</v>
      </c>
      <c r="M30">
        <v>5.14</v>
      </c>
      <c r="N30" t="s">
        <v>83</v>
      </c>
      <c r="O30" t="b">
        <v>0</v>
      </c>
      <c r="P30">
        <v>101.7336</v>
      </c>
      <c r="Q30">
        <v>21.417600000000011</v>
      </c>
      <c r="R30">
        <v>7.4376000000000069</v>
      </c>
      <c r="S30" t="s">
        <v>97</v>
      </c>
      <c r="T30">
        <v>0</v>
      </c>
      <c r="U30">
        <v>0</v>
      </c>
      <c r="V30">
        <v>3</v>
      </c>
      <c r="W30">
        <v>91.6691</v>
      </c>
    </row>
    <row r="31" spans="1:23" x14ac:dyDescent="0.35">
      <c r="A31" t="s">
        <v>204</v>
      </c>
      <c r="B31" t="s">
        <v>205</v>
      </c>
      <c r="C31" t="s">
        <v>206</v>
      </c>
      <c r="D31" t="s">
        <v>17</v>
      </c>
      <c r="E31" t="s">
        <v>14</v>
      </c>
      <c r="F31" t="s">
        <v>152</v>
      </c>
      <c r="G31">
        <v>193.75</v>
      </c>
      <c r="H31">
        <v>2</v>
      </c>
      <c r="I31">
        <v>0.08</v>
      </c>
      <c r="J31">
        <v>9.59</v>
      </c>
      <c r="K31" t="s">
        <v>82</v>
      </c>
      <c r="L31" t="s">
        <v>43</v>
      </c>
      <c r="M31">
        <v>6.25</v>
      </c>
      <c r="N31" t="s">
        <v>83</v>
      </c>
      <c r="O31" t="b">
        <v>0</v>
      </c>
      <c r="P31">
        <v>356.5</v>
      </c>
      <c r="Q31">
        <v>124</v>
      </c>
      <c r="R31">
        <v>108.16</v>
      </c>
      <c r="S31" t="s">
        <v>97</v>
      </c>
      <c r="T31">
        <v>0</v>
      </c>
      <c r="U31">
        <v>0</v>
      </c>
      <c r="V31">
        <v>13</v>
      </c>
      <c r="W31">
        <v>1440.3262</v>
      </c>
    </row>
    <row r="32" spans="1:23" x14ac:dyDescent="0.35">
      <c r="A32" t="s">
        <v>207</v>
      </c>
      <c r="B32" t="s">
        <v>208</v>
      </c>
      <c r="C32" t="s">
        <v>209</v>
      </c>
      <c r="D32" t="s">
        <v>12</v>
      </c>
      <c r="E32" t="s">
        <v>14</v>
      </c>
      <c r="F32" t="s">
        <v>210</v>
      </c>
      <c r="G32">
        <v>247.48</v>
      </c>
      <c r="H32">
        <v>1</v>
      </c>
      <c r="I32">
        <v>7.0000000000000007E-2</v>
      </c>
      <c r="J32">
        <v>6.6</v>
      </c>
      <c r="K32" t="s">
        <v>82</v>
      </c>
      <c r="L32" t="s">
        <v>41</v>
      </c>
      <c r="M32">
        <v>11.42</v>
      </c>
      <c r="N32" t="s">
        <v>83</v>
      </c>
      <c r="O32" t="b">
        <v>0</v>
      </c>
      <c r="P32">
        <v>230.15639999999999</v>
      </c>
      <c r="Q32">
        <v>81.668399999999963</v>
      </c>
      <c r="R32">
        <v>63.648399999999967</v>
      </c>
      <c r="S32" t="s">
        <v>183</v>
      </c>
      <c r="T32">
        <v>0</v>
      </c>
      <c r="U32">
        <v>0</v>
      </c>
      <c r="V32">
        <v>10</v>
      </c>
      <c r="W32">
        <v>1035.8068000000001</v>
      </c>
    </row>
    <row r="33" spans="1:23" x14ac:dyDescent="0.35">
      <c r="A33" t="s">
        <v>211</v>
      </c>
      <c r="B33" t="s">
        <v>212</v>
      </c>
      <c r="C33" t="s">
        <v>213</v>
      </c>
      <c r="D33" t="s">
        <v>19</v>
      </c>
      <c r="E33" t="s">
        <v>16</v>
      </c>
      <c r="F33" t="s">
        <v>214</v>
      </c>
      <c r="G33">
        <v>41.26</v>
      </c>
      <c r="H33">
        <v>1</v>
      </c>
      <c r="I33">
        <v>0.1</v>
      </c>
      <c r="J33">
        <v>4.1900000000000004</v>
      </c>
      <c r="K33" t="s">
        <v>102</v>
      </c>
      <c r="L33" t="s">
        <v>43</v>
      </c>
      <c r="M33">
        <v>6.26</v>
      </c>
      <c r="N33" t="s">
        <v>83</v>
      </c>
      <c r="O33" t="b">
        <v>1</v>
      </c>
      <c r="P33">
        <v>37.134</v>
      </c>
      <c r="Q33">
        <v>12.378</v>
      </c>
      <c r="R33">
        <v>1.9280000000000039</v>
      </c>
      <c r="S33" t="s">
        <v>91</v>
      </c>
      <c r="T33">
        <v>0</v>
      </c>
      <c r="U33">
        <v>0</v>
      </c>
      <c r="V33">
        <v>14</v>
      </c>
      <c r="W33">
        <v>989.94770000000005</v>
      </c>
    </row>
    <row r="34" spans="1:23" x14ac:dyDescent="0.35">
      <c r="A34" t="s">
        <v>215</v>
      </c>
      <c r="B34" t="s">
        <v>193</v>
      </c>
      <c r="C34" t="s">
        <v>216</v>
      </c>
      <c r="D34" t="s">
        <v>15</v>
      </c>
      <c r="E34" t="s">
        <v>95</v>
      </c>
      <c r="F34" t="s">
        <v>217</v>
      </c>
      <c r="G34">
        <v>413.24</v>
      </c>
      <c r="H34">
        <v>3</v>
      </c>
      <c r="I34">
        <v>0.13</v>
      </c>
      <c r="J34">
        <v>2.95</v>
      </c>
      <c r="K34" t="s">
        <v>90</v>
      </c>
      <c r="L34" t="s">
        <v>41</v>
      </c>
      <c r="M34">
        <v>13.45</v>
      </c>
      <c r="N34" t="s">
        <v>83</v>
      </c>
      <c r="O34" t="b">
        <v>0</v>
      </c>
      <c r="P34">
        <v>1078.5563999999999</v>
      </c>
      <c r="Q34">
        <v>334.72439999999989</v>
      </c>
      <c r="R34">
        <v>318.32440000000003</v>
      </c>
      <c r="S34" t="s">
        <v>97</v>
      </c>
      <c r="T34">
        <v>0</v>
      </c>
      <c r="U34">
        <v>0</v>
      </c>
      <c r="V34">
        <v>20</v>
      </c>
      <c r="W34">
        <v>2591.3310999999999</v>
      </c>
    </row>
    <row r="35" spans="1:23" x14ac:dyDescent="0.35">
      <c r="A35" t="s">
        <v>218</v>
      </c>
      <c r="B35" t="s">
        <v>99</v>
      </c>
      <c r="C35" t="s">
        <v>131</v>
      </c>
      <c r="D35" t="s">
        <v>12</v>
      </c>
      <c r="E35" t="s">
        <v>88</v>
      </c>
      <c r="F35" t="s">
        <v>219</v>
      </c>
      <c r="G35">
        <v>28.94</v>
      </c>
      <c r="H35">
        <v>3</v>
      </c>
      <c r="I35">
        <v>0.09</v>
      </c>
      <c r="J35">
        <v>9.2200000000000006</v>
      </c>
      <c r="K35" t="s">
        <v>115</v>
      </c>
      <c r="L35" t="s">
        <v>48</v>
      </c>
      <c r="M35">
        <v>5.65</v>
      </c>
      <c r="N35" t="s">
        <v>83</v>
      </c>
      <c r="O35" t="b">
        <v>0</v>
      </c>
      <c r="P35">
        <v>79.006200000000007</v>
      </c>
      <c r="Q35">
        <v>26.914200000000001</v>
      </c>
      <c r="R35">
        <v>12.0442</v>
      </c>
      <c r="S35" t="s">
        <v>103</v>
      </c>
      <c r="T35">
        <v>0</v>
      </c>
      <c r="U35">
        <v>0</v>
      </c>
      <c r="V35">
        <v>18</v>
      </c>
      <c r="W35">
        <v>988.7876</v>
      </c>
    </row>
    <row r="36" spans="1:23" x14ac:dyDescent="0.35">
      <c r="A36" t="s">
        <v>220</v>
      </c>
      <c r="B36" t="s">
        <v>221</v>
      </c>
      <c r="C36" t="s">
        <v>222</v>
      </c>
      <c r="D36" t="s">
        <v>12</v>
      </c>
      <c r="E36" t="s">
        <v>16</v>
      </c>
      <c r="F36" t="s">
        <v>223</v>
      </c>
      <c r="G36">
        <v>17.09</v>
      </c>
      <c r="H36">
        <v>2</v>
      </c>
      <c r="I36">
        <v>7.0000000000000007E-2</v>
      </c>
      <c r="J36">
        <v>9.65</v>
      </c>
      <c r="K36" t="s">
        <v>82</v>
      </c>
      <c r="L36" t="s">
        <v>41</v>
      </c>
      <c r="M36">
        <v>5.53</v>
      </c>
      <c r="N36" t="s">
        <v>83</v>
      </c>
      <c r="O36" t="b">
        <v>0</v>
      </c>
      <c r="P36">
        <v>31.787400000000002</v>
      </c>
      <c r="Q36">
        <v>11.279400000000001</v>
      </c>
      <c r="R36">
        <v>-3.9006000000000012</v>
      </c>
      <c r="S36" t="s">
        <v>103</v>
      </c>
      <c r="T36">
        <v>0</v>
      </c>
      <c r="U36">
        <v>0</v>
      </c>
      <c r="V36">
        <v>4</v>
      </c>
      <c r="W36">
        <v>101.5994</v>
      </c>
    </row>
    <row r="37" spans="1:23" x14ac:dyDescent="0.35">
      <c r="A37" t="s">
        <v>224</v>
      </c>
      <c r="B37" t="s">
        <v>225</v>
      </c>
      <c r="C37" t="s">
        <v>226</v>
      </c>
      <c r="D37" t="s">
        <v>17</v>
      </c>
      <c r="E37" t="s">
        <v>88</v>
      </c>
      <c r="F37" t="s">
        <v>227</v>
      </c>
      <c r="G37">
        <v>18.170000000000002</v>
      </c>
      <c r="H37">
        <v>1</v>
      </c>
      <c r="I37">
        <v>0.1</v>
      </c>
      <c r="J37">
        <v>2.73</v>
      </c>
      <c r="K37" t="s">
        <v>82</v>
      </c>
      <c r="L37" t="s">
        <v>41</v>
      </c>
      <c r="M37">
        <v>11.73</v>
      </c>
      <c r="N37" t="s">
        <v>83</v>
      </c>
      <c r="O37" t="b">
        <v>1</v>
      </c>
      <c r="P37">
        <v>16.353000000000002</v>
      </c>
      <c r="Q37">
        <v>5.4510000000000014</v>
      </c>
      <c r="R37">
        <v>-9.0090000000000003</v>
      </c>
      <c r="S37" t="s">
        <v>183</v>
      </c>
      <c r="T37">
        <v>0</v>
      </c>
      <c r="U37">
        <v>0</v>
      </c>
      <c r="V37">
        <v>14</v>
      </c>
      <c r="W37">
        <v>789.34999999999991</v>
      </c>
    </row>
    <row r="38" spans="1:23" x14ac:dyDescent="0.35">
      <c r="A38" t="s">
        <v>228</v>
      </c>
      <c r="B38" t="s">
        <v>229</v>
      </c>
      <c r="C38" t="s">
        <v>230</v>
      </c>
      <c r="D38" t="s">
        <v>12</v>
      </c>
      <c r="E38" t="s">
        <v>16</v>
      </c>
      <c r="F38" t="s">
        <v>231</v>
      </c>
      <c r="G38">
        <v>39.79</v>
      </c>
      <c r="H38">
        <v>3</v>
      </c>
      <c r="I38">
        <v>0.23</v>
      </c>
      <c r="J38">
        <v>8.6999999999999993</v>
      </c>
      <c r="K38" t="s">
        <v>115</v>
      </c>
      <c r="L38" t="s">
        <v>41</v>
      </c>
      <c r="M38">
        <v>10.46</v>
      </c>
      <c r="N38" t="s">
        <v>83</v>
      </c>
      <c r="O38" t="b">
        <v>0</v>
      </c>
      <c r="P38">
        <v>91.914900000000003</v>
      </c>
      <c r="Q38">
        <v>20.292899999999999</v>
      </c>
      <c r="R38">
        <v>1.1329000000000029</v>
      </c>
      <c r="S38" t="s">
        <v>103</v>
      </c>
      <c r="T38">
        <v>0</v>
      </c>
      <c r="U38">
        <v>0</v>
      </c>
      <c r="V38">
        <v>2</v>
      </c>
      <c r="W38">
        <v>-0.55329999999999657</v>
      </c>
    </row>
    <row r="39" spans="1:23" x14ac:dyDescent="0.35">
      <c r="A39" t="s">
        <v>232</v>
      </c>
      <c r="B39" t="s">
        <v>201</v>
      </c>
      <c r="C39" t="s">
        <v>233</v>
      </c>
      <c r="D39" t="s">
        <v>24</v>
      </c>
      <c r="E39" t="s">
        <v>14</v>
      </c>
      <c r="F39" t="s">
        <v>234</v>
      </c>
      <c r="G39">
        <v>62.42</v>
      </c>
      <c r="H39">
        <v>1</v>
      </c>
      <c r="I39">
        <v>7.0000000000000007E-2</v>
      </c>
      <c r="J39">
        <v>4.97</v>
      </c>
      <c r="K39" t="s">
        <v>82</v>
      </c>
      <c r="L39" t="s">
        <v>43</v>
      </c>
      <c r="M39">
        <v>7.93</v>
      </c>
      <c r="N39" t="s">
        <v>83</v>
      </c>
      <c r="O39" t="b">
        <v>0</v>
      </c>
      <c r="P39">
        <v>58.050600000000003</v>
      </c>
      <c r="Q39">
        <v>20.598600000000001</v>
      </c>
      <c r="R39">
        <v>7.698599999999999</v>
      </c>
      <c r="S39" t="s">
        <v>97</v>
      </c>
      <c r="T39">
        <v>0</v>
      </c>
      <c r="U39">
        <v>0</v>
      </c>
      <c r="V39">
        <v>3</v>
      </c>
      <c r="W39">
        <v>25.940999999999988</v>
      </c>
    </row>
    <row r="40" spans="1:23" x14ac:dyDescent="0.35">
      <c r="A40" t="s">
        <v>235</v>
      </c>
      <c r="B40" t="s">
        <v>236</v>
      </c>
      <c r="C40" t="s">
        <v>237</v>
      </c>
      <c r="D40" t="s">
        <v>26</v>
      </c>
      <c r="E40" t="s">
        <v>88</v>
      </c>
      <c r="F40" t="s">
        <v>238</v>
      </c>
      <c r="G40">
        <v>21.93</v>
      </c>
      <c r="H40">
        <v>1</v>
      </c>
      <c r="I40">
        <v>0.04</v>
      </c>
      <c r="J40">
        <v>3.99</v>
      </c>
      <c r="K40" t="s">
        <v>115</v>
      </c>
      <c r="L40" t="s">
        <v>45</v>
      </c>
      <c r="M40">
        <v>1.22</v>
      </c>
      <c r="N40" t="s">
        <v>83</v>
      </c>
      <c r="O40" t="b">
        <v>0</v>
      </c>
      <c r="P40">
        <v>21.052800000000001</v>
      </c>
      <c r="Q40">
        <v>7.8947999999999983</v>
      </c>
      <c r="R40">
        <v>2.6847999999999979</v>
      </c>
      <c r="S40" t="s">
        <v>103</v>
      </c>
      <c r="T40">
        <v>0</v>
      </c>
      <c r="U40">
        <v>0</v>
      </c>
      <c r="V40">
        <v>6</v>
      </c>
      <c r="W40">
        <v>288.41199999999998</v>
      </c>
    </row>
    <row r="41" spans="1:23" x14ac:dyDescent="0.35">
      <c r="A41" t="s">
        <v>239</v>
      </c>
      <c r="B41" t="s">
        <v>121</v>
      </c>
      <c r="C41" t="s">
        <v>240</v>
      </c>
      <c r="D41" t="s">
        <v>15</v>
      </c>
      <c r="E41" t="s">
        <v>16</v>
      </c>
      <c r="F41" t="s">
        <v>241</v>
      </c>
      <c r="G41">
        <v>31.39</v>
      </c>
      <c r="H41">
        <v>2</v>
      </c>
      <c r="I41">
        <v>0.08</v>
      </c>
      <c r="J41">
        <v>9.6999999999999993</v>
      </c>
      <c r="K41" t="s">
        <v>90</v>
      </c>
      <c r="L41" t="s">
        <v>41</v>
      </c>
      <c r="M41">
        <v>6.18</v>
      </c>
      <c r="N41" t="s">
        <v>83</v>
      </c>
      <c r="O41" t="b">
        <v>0</v>
      </c>
      <c r="P41">
        <v>57.757599999999996</v>
      </c>
      <c r="Q41">
        <v>20.089600000000001</v>
      </c>
      <c r="R41">
        <v>4.2096000000000053</v>
      </c>
      <c r="S41" t="s">
        <v>103</v>
      </c>
      <c r="T41">
        <v>0</v>
      </c>
      <c r="U41">
        <v>0</v>
      </c>
      <c r="V41">
        <v>11</v>
      </c>
      <c r="W41">
        <v>606.35590000000002</v>
      </c>
    </row>
    <row r="42" spans="1:23" x14ac:dyDescent="0.35">
      <c r="A42" t="s">
        <v>242</v>
      </c>
      <c r="B42" t="s">
        <v>99</v>
      </c>
      <c r="C42" t="s">
        <v>243</v>
      </c>
      <c r="D42" t="s">
        <v>12</v>
      </c>
      <c r="E42" t="s">
        <v>16</v>
      </c>
      <c r="F42" t="s">
        <v>244</v>
      </c>
      <c r="G42">
        <v>17.62</v>
      </c>
      <c r="H42">
        <v>1</v>
      </c>
      <c r="I42">
        <v>0.28999999999999998</v>
      </c>
      <c r="J42">
        <v>6.22</v>
      </c>
      <c r="K42" t="s">
        <v>90</v>
      </c>
      <c r="L42" t="s">
        <v>41</v>
      </c>
      <c r="M42">
        <v>5.12</v>
      </c>
      <c r="N42" t="s">
        <v>83</v>
      </c>
      <c r="O42" t="b">
        <v>0</v>
      </c>
      <c r="P42">
        <v>12.510199999999999</v>
      </c>
      <c r="Q42">
        <v>1.9381999999999979</v>
      </c>
      <c r="R42">
        <v>-9.4017999999999997</v>
      </c>
      <c r="S42" t="s">
        <v>103</v>
      </c>
      <c r="T42">
        <v>0</v>
      </c>
      <c r="U42">
        <v>0</v>
      </c>
      <c r="V42">
        <v>2</v>
      </c>
      <c r="W42">
        <v>17.280200000000001</v>
      </c>
    </row>
    <row r="43" spans="1:23" x14ac:dyDescent="0.35">
      <c r="A43" t="s">
        <v>245</v>
      </c>
      <c r="B43" t="s">
        <v>225</v>
      </c>
      <c r="C43" t="s">
        <v>246</v>
      </c>
      <c r="D43" t="s">
        <v>12</v>
      </c>
      <c r="E43" t="s">
        <v>14</v>
      </c>
      <c r="F43" t="s">
        <v>247</v>
      </c>
      <c r="G43">
        <v>138.94999999999999</v>
      </c>
      <c r="H43">
        <v>2</v>
      </c>
      <c r="I43">
        <v>0.1</v>
      </c>
      <c r="J43">
        <v>7.9</v>
      </c>
      <c r="K43" t="s">
        <v>115</v>
      </c>
      <c r="L43" t="s">
        <v>41</v>
      </c>
      <c r="M43">
        <v>7.94</v>
      </c>
      <c r="N43" t="s">
        <v>83</v>
      </c>
      <c r="O43" t="b">
        <v>0</v>
      </c>
      <c r="P43">
        <v>250.11</v>
      </c>
      <c r="Q43">
        <v>83.37</v>
      </c>
      <c r="R43">
        <v>67.53</v>
      </c>
      <c r="S43" t="s">
        <v>183</v>
      </c>
      <c r="T43">
        <v>0</v>
      </c>
      <c r="U43">
        <v>0</v>
      </c>
      <c r="V43">
        <v>12</v>
      </c>
      <c r="W43">
        <v>1395.4396999999999</v>
      </c>
    </row>
    <row r="44" spans="1:23" x14ac:dyDescent="0.35">
      <c r="A44" t="s">
        <v>248</v>
      </c>
      <c r="B44" t="s">
        <v>249</v>
      </c>
      <c r="C44" t="s">
        <v>250</v>
      </c>
      <c r="D44" t="s">
        <v>15</v>
      </c>
      <c r="E44" t="s">
        <v>88</v>
      </c>
      <c r="F44" t="s">
        <v>251</v>
      </c>
      <c r="G44">
        <v>27.07</v>
      </c>
      <c r="H44">
        <v>1</v>
      </c>
      <c r="I44">
        <v>0.04</v>
      </c>
      <c r="J44">
        <v>10</v>
      </c>
      <c r="K44" t="s">
        <v>102</v>
      </c>
      <c r="L44" t="s">
        <v>45</v>
      </c>
      <c r="M44">
        <v>0.57999999999999996</v>
      </c>
      <c r="N44" t="s">
        <v>83</v>
      </c>
      <c r="O44" t="b">
        <v>0</v>
      </c>
      <c r="P44">
        <v>25.987200000000001</v>
      </c>
      <c r="Q44">
        <v>9.7451999999999952</v>
      </c>
      <c r="R44">
        <v>-0.8348000000000031</v>
      </c>
      <c r="S44" t="s">
        <v>91</v>
      </c>
      <c r="T44">
        <v>0</v>
      </c>
      <c r="U44">
        <v>0</v>
      </c>
      <c r="V44">
        <v>13</v>
      </c>
      <c r="W44">
        <v>678.67290000000003</v>
      </c>
    </row>
    <row r="45" spans="1:23" x14ac:dyDescent="0.35">
      <c r="A45" t="s">
        <v>252</v>
      </c>
      <c r="B45" t="s">
        <v>253</v>
      </c>
      <c r="C45" t="s">
        <v>254</v>
      </c>
      <c r="D45" t="s">
        <v>17</v>
      </c>
      <c r="E45" t="s">
        <v>14</v>
      </c>
      <c r="F45" t="s">
        <v>255</v>
      </c>
      <c r="G45">
        <v>169.3</v>
      </c>
      <c r="H45">
        <v>1</v>
      </c>
      <c r="I45">
        <v>0.08</v>
      </c>
      <c r="J45">
        <v>4.2</v>
      </c>
      <c r="K45" t="s">
        <v>102</v>
      </c>
      <c r="L45" t="s">
        <v>43</v>
      </c>
      <c r="M45">
        <v>4.03</v>
      </c>
      <c r="N45" t="s">
        <v>83</v>
      </c>
      <c r="O45" t="b">
        <v>0</v>
      </c>
      <c r="P45">
        <v>155.756</v>
      </c>
      <c r="Q45">
        <v>54.17600000000003</v>
      </c>
      <c r="R45">
        <v>45.946000000000033</v>
      </c>
      <c r="S45" t="s">
        <v>183</v>
      </c>
      <c r="T45">
        <v>0</v>
      </c>
      <c r="U45">
        <v>0</v>
      </c>
      <c r="V45">
        <v>3</v>
      </c>
      <c r="W45">
        <v>219.55</v>
      </c>
    </row>
    <row r="46" spans="1:23" x14ac:dyDescent="0.35">
      <c r="A46" t="s">
        <v>256</v>
      </c>
      <c r="B46" t="s">
        <v>257</v>
      </c>
      <c r="C46" t="s">
        <v>258</v>
      </c>
      <c r="D46" t="s">
        <v>12</v>
      </c>
      <c r="E46" t="s">
        <v>16</v>
      </c>
      <c r="F46" t="s">
        <v>259</v>
      </c>
      <c r="G46">
        <v>45.4</v>
      </c>
      <c r="H46">
        <v>1</v>
      </c>
      <c r="I46">
        <v>0.15</v>
      </c>
      <c r="J46">
        <v>9.41</v>
      </c>
      <c r="K46" t="s">
        <v>102</v>
      </c>
      <c r="L46" t="s">
        <v>43</v>
      </c>
      <c r="M46">
        <v>7.75</v>
      </c>
      <c r="N46" t="s">
        <v>83</v>
      </c>
      <c r="O46" t="b">
        <v>0</v>
      </c>
      <c r="P46">
        <v>38.590000000000003</v>
      </c>
      <c r="Q46">
        <v>11.35</v>
      </c>
      <c r="R46">
        <v>-5.8100000000000023</v>
      </c>
      <c r="S46" t="s">
        <v>128</v>
      </c>
      <c r="T46">
        <v>0</v>
      </c>
      <c r="U46">
        <v>0</v>
      </c>
      <c r="V46">
        <v>5</v>
      </c>
      <c r="W46">
        <v>676.69280000000003</v>
      </c>
    </row>
    <row r="47" spans="1:23" x14ac:dyDescent="0.35">
      <c r="A47" t="s">
        <v>260</v>
      </c>
      <c r="B47" t="s">
        <v>261</v>
      </c>
      <c r="C47" t="s">
        <v>262</v>
      </c>
      <c r="D47" t="s">
        <v>15</v>
      </c>
      <c r="E47" t="s">
        <v>16</v>
      </c>
      <c r="F47" t="s">
        <v>214</v>
      </c>
      <c r="G47">
        <v>65.78</v>
      </c>
      <c r="H47">
        <v>1</v>
      </c>
      <c r="I47">
        <v>0.17</v>
      </c>
      <c r="J47">
        <v>3.03</v>
      </c>
      <c r="K47" t="s">
        <v>115</v>
      </c>
      <c r="L47" t="s">
        <v>48</v>
      </c>
      <c r="M47">
        <v>5.21</v>
      </c>
      <c r="N47" t="s">
        <v>83</v>
      </c>
      <c r="O47" t="b">
        <v>0</v>
      </c>
      <c r="P47">
        <v>54.5974</v>
      </c>
      <c r="Q47">
        <v>15.1294</v>
      </c>
      <c r="R47">
        <v>6.8894000000000037</v>
      </c>
      <c r="S47" t="s">
        <v>103</v>
      </c>
      <c r="T47">
        <v>0</v>
      </c>
      <c r="U47">
        <v>0</v>
      </c>
      <c r="V47">
        <v>3</v>
      </c>
      <c r="W47">
        <v>113.44589999999999</v>
      </c>
    </row>
    <row r="48" spans="1:23" x14ac:dyDescent="0.35">
      <c r="A48" t="s">
        <v>263</v>
      </c>
      <c r="B48" t="s">
        <v>264</v>
      </c>
      <c r="C48" t="s">
        <v>265</v>
      </c>
      <c r="D48" t="s">
        <v>12</v>
      </c>
      <c r="E48" t="s">
        <v>95</v>
      </c>
      <c r="F48" t="s">
        <v>266</v>
      </c>
      <c r="G48">
        <v>443.99</v>
      </c>
      <c r="H48">
        <v>1</v>
      </c>
      <c r="I48">
        <v>0.1</v>
      </c>
      <c r="J48">
        <v>3.35</v>
      </c>
      <c r="K48" t="s">
        <v>82</v>
      </c>
      <c r="L48" t="s">
        <v>48</v>
      </c>
      <c r="M48">
        <v>4.6500000000000004</v>
      </c>
      <c r="N48" t="s">
        <v>141</v>
      </c>
      <c r="O48" t="b">
        <v>1</v>
      </c>
      <c r="P48">
        <v>399.59100000000001</v>
      </c>
      <c r="Q48">
        <v>133.197</v>
      </c>
      <c r="R48">
        <v>125.197</v>
      </c>
      <c r="S48" t="s">
        <v>97</v>
      </c>
      <c r="T48">
        <v>1</v>
      </c>
      <c r="U48">
        <v>0</v>
      </c>
      <c r="V48">
        <v>16</v>
      </c>
      <c r="W48">
        <v>1097.520600000001</v>
      </c>
    </row>
    <row r="49" spans="1:23" x14ac:dyDescent="0.35">
      <c r="A49" t="s">
        <v>267</v>
      </c>
      <c r="B49" t="s">
        <v>268</v>
      </c>
      <c r="C49" t="s">
        <v>269</v>
      </c>
      <c r="D49" t="s">
        <v>12</v>
      </c>
      <c r="E49" t="s">
        <v>95</v>
      </c>
      <c r="F49" t="s">
        <v>270</v>
      </c>
      <c r="G49">
        <v>287.20999999999998</v>
      </c>
      <c r="H49">
        <v>1</v>
      </c>
      <c r="I49">
        <v>0.05</v>
      </c>
      <c r="J49">
        <v>4.57</v>
      </c>
      <c r="K49" t="s">
        <v>102</v>
      </c>
      <c r="L49" t="s">
        <v>45</v>
      </c>
      <c r="M49">
        <v>1.84</v>
      </c>
      <c r="N49" t="s">
        <v>83</v>
      </c>
      <c r="O49" t="b">
        <v>0</v>
      </c>
      <c r="P49">
        <v>272.84949999999998</v>
      </c>
      <c r="Q49">
        <v>100.5235</v>
      </c>
      <c r="R49">
        <v>94.113500000000002</v>
      </c>
      <c r="S49" t="s">
        <v>91</v>
      </c>
      <c r="T49">
        <v>0</v>
      </c>
      <c r="U49">
        <v>0</v>
      </c>
      <c r="V49">
        <v>5</v>
      </c>
      <c r="W49">
        <v>481.6114</v>
      </c>
    </row>
    <row r="50" spans="1:23" x14ac:dyDescent="0.35">
      <c r="A50" t="s">
        <v>271</v>
      </c>
      <c r="B50" t="s">
        <v>272</v>
      </c>
      <c r="C50" t="s">
        <v>273</v>
      </c>
      <c r="D50" t="s">
        <v>17</v>
      </c>
      <c r="E50" t="s">
        <v>95</v>
      </c>
      <c r="F50" t="s">
        <v>274</v>
      </c>
      <c r="G50">
        <v>414.7</v>
      </c>
      <c r="H50">
        <v>3</v>
      </c>
      <c r="I50">
        <v>0.01</v>
      </c>
      <c r="J50">
        <v>3.67</v>
      </c>
      <c r="K50" t="s">
        <v>102</v>
      </c>
      <c r="L50" t="s">
        <v>48</v>
      </c>
      <c r="M50">
        <v>6.95</v>
      </c>
      <c r="N50" t="s">
        <v>83</v>
      </c>
      <c r="O50" t="b">
        <v>0</v>
      </c>
      <c r="P50">
        <v>1231.6590000000001</v>
      </c>
      <c r="Q50">
        <v>485.19900000000001</v>
      </c>
      <c r="R50">
        <v>474.57900000000001</v>
      </c>
      <c r="S50" t="s">
        <v>84</v>
      </c>
      <c r="T50">
        <v>0</v>
      </c>
      <c r="U50">
        <v>0</v>
      </c>
      <c r="V50">
        <v>9</v>
      </c>
      <c r="W50">
        <v>1008.3239</v>
      </c>
    </row>
    <row r="51" spans="1:23" x14ac:dyDescent="0.35">
      <c r="A51" t="s">
        <v>275</v>
      </c>
      <c r="B51" t="s">
        <v>276</v>
      </c>
      <c r="C51" t="s">
        <v>277</v>
      </c>
      <c r="D51" t="s">
        <v>17</v>
      </c>
      <c r="E51" t="s">
        <v>16</v>
      </c>
      <c r="F51" t="s">
        <v>278</v>
      </c>
      <c r="G51">
        <v>69.599999999999994</v>
      </c>
      <c r="H51">
        <v>2</v>
      </c>
      <c r="I51">
        <v>0.18</v>
      </c>
      <c r="J51">
        <v>7.5</v>
      </c>
      <c r="K51" t="s">
        <v>90</v>
      </c>
      <c r="L51" t="s">
        <v>43</v>
      </c>
      <c r="M51">
        <v>3.74</v>
      </c>
      <c r="N51" t="s">
        <v>279</v>
      </c>
      <c r="O51" t="b">
        <v>0</v>
      </c>
      <c r="P51">
        <v>114.14400000000001</v>
      </c>
      <c r="Q51">
        <v>30.624000000000009</v>
      </c>
      <c r="R51">
        <v>19.384000000000011</v>
      </c>
      <c r="S51" t="s">
        <v>97</v>
      </c>
      <c r="T51">
        <v>0</v>
      </c>
      <c r="U51">
        <v>1</v>
      </c>
      <c r="V51">
        <v>17</v>
      </c>
      <c r="W51">
        <v>653.06250000000011</v>
      </c>
    </row>
    <row r="52" spans="1:23" x14ac:dyDescent="0.35">
      <c r="A52" t="s">
        <v>280</v>
      </c>
      <c r="B52" t="s">
        <v>229</v>
      </c>
      <c r="C52" t="s">
        <v>281</v>
      </c>
      <c r="D52" t="s">
        <v>17</v>
      </c>
      <c r="E52" t="s">
        <v>16</v>
      </c>
      <c r="F52" t="s">
        <v>282</v>
      </c>
      <c r="G52">
        <v>15.11</v>
      </c>
      <c r="H52">
        <v>2</v>
      </c>
      <c r="I52">
        <v>0.1</v>
      </c>
      <c r="J52">
        <v>5.45</v>
      </c>
      <c r="K52" t="s">
        <v>82</v>
      </c>
      <c r="L52" t="s">
        <v>43</v>
      </c>
      <c r="M52">
        <v>5.93</v>
      </c>
      <c r="N52" t="s">
        <v>83</v>
      </c>
      <c r="O52" t="b">
        <v>1</v>
      </c>
      <c r="P52">
        <v>27.198</v>
      </c>
      <c r="Q52">
        <v>9.0660000000000043</v>
      </c>
      <c r="R52">
        <v>-2.3139999999999969</v>
      </c>
      <c r="S52" t="s">
        <v>103</v>
      </c>
      <c r="T52">
        <v>0</v>
      </c>
      <c r="U52">
        <v>0</v>
      </c>
      <c r="V52">
        <v>15</v>
      </c>
      <c r="W52">
        <v>1405.4456</v>
      </c>
    </row>
    <row r="53" spans="1:23" x14ac:dyDescent="0.35">
      <c r="A53" t="s">
        <v>283</v>
      </c>
      <c r="B53" t="s">
        <v>284</v>
      </c>
      <c r="C53" t="s">
        <v>285</v>
      </c>
      <c r="D53" t="s">
        <v>15</v>
      </c>
      <c r="E53" t="s">
        <v>95</v>
      </c>
      <c r="F53" t="s">
        <v>286</v>
      </c>
      <c r="G53">
        <v>567.49</v>
      </c>
      <c r="H53">
        <v>2</v>
      </c>
      <c r="I53">
        <v>0.17</v>
      </c>
      <c r="J53">
        <v>4.92</v>
      </c>
      <c r="K53" t="s">
        <v>90</v>
      </c>
      <c r="L53" t="s">
        <v>41</v>
      </c>
      <c r="M53">
        <v>8.3000000000000007</v>
      </c>
      <c r="N53" t="s">
        <v>83</v>
      </c>
      <c r="O53" t="b">
        <v>0</v>
      </c>
      <c r="P53">
        <v>942.03340000000003</v>
      </c>
      <c r="Q53">
        <v>261.04539999999997</v>
      </c>
      <c r="R53">
        <v>247.8254</v>
      </c>
      <c r="S53" t="s">
        <v>91</v>
      </c>
      <c r="T53">
        <v>0</v>
      </c>
      <c r="U53">
        <v>0</v>
      </c>
      <c r="V53">
        <v>1</v>
      </c>
      <c r="W53">
        <v>247.8254</v>
      </c>
    </row>
    <row r="54" spans="1:23" x14ac:dyDescent="0.35">
      <c r="A54" t="s">
        <v>287</v>
      </c>
      <c r="B54" t="s">
        <v>150</v>
      </c>
      <c r="C54" t="s">
        <v>288</v>
      </c>
      <c r="D54" t="s">
        <v>15</v>
      </c>
      <c r="E54" t="s">
        <v>95</v>
      </c>
      <c r="F54" t="s">
        <v>289</v>
      </c>
      <c r="G54">
        <v>330.79</v>
      </c>
      <c r="H54">
        <v>2</v>
      </c>
      <c r="I54">
        <v>0.09</v>
      </c>
      <c r="J54">
        <v>3.5</v>
      </c>
      <c r="K54" t="s">
        <v>90</v>
      </c>
      <c r="L54" t="s">
        <v>43</v>
      </c>
      <c r="M54">
        <v>4.4000000000000004</v>
      </c>
      <c r="N54" t="s">
        <v>83</v>
      </c>
      <c r="O54" t="b">
        <v>0</v>
      </c>
      <c r="P54">
        <v>602.03780000000006</v>
      </c>
      <c r="Q54">
        <v>205.08980000000011</v>
      </c>
      <c r="R54">
        <v>197.18979999999999</v>
      </c>
      <c r="S54" t="s">
        <v>128</v>
      </c>
      <c r="T54">
        <v>0</v>
      </c>
      <c r="U54">
        <v>0</v>
      </c>
      <c r="V54">
        <v>3</v>
      </c>
      <c r="W54">
        <v>394.75799999999998</v>
      </c>
    </row>
    <row r="55" spans="1:23" x14ac:dyDescent="0.35">
      <c r="A55" t="s">
        <v>290</v>
      </c>
      <c r="B55" t="s">
        <v>291</v>
      </c>
      <c r="C55" t="s">
        <v>292</v>
      </c>
      <c r="D55" t="s">
        <v>12</v>
      </c>
      <c r="E55" t="s">
        <v>16</v>
      </c>
      <c r="F55" t="s">
        <v>293</v>
      </c>
      <c r="G55">
        <v>51.33</v>
      </c>
      <c r="H55">
        <v>1</v>
      </c>
      <c r="I55">
        <v>0.18</v>
      </c>
      <c r="J55">
        <v>9.4600000000000009</v>
      </c>
      <c r="K55" t="s">
        <v>82</v>
      </c>
      <c r="L55" t="s">
        <v>43</v>
      </c>
      <c r="M55">
        <v>3.44</v>
      </c>
      <c r="N55" t="s">
        <v>83</v>
      </c>
      <c r="O55" t="b">
        <v>0</v>
      </c>
      <c r="P55">
        <v>42.090600000000002</v>
      </c>
      <c r="Q55">
        <v>11.2926</v>
      </c>
      <c r="R55">
        <v>-1.6073999999999971</v>
      </c>
      <c r="S55" t="s">
        <v>183</v>
      </c>
      <c r="T55">
        <v>0</v>
      </c>
      <c r="U55">
        <v>0</v>
      </c>
      <c r="V55">
        <v>3</v>
      </c>
      <c r="W55">
        <v>453.80409999999989</v>
      </c>
    </row>
    <row r="56" spans="1:23" x14ac:dyDescent="0.35">
      <c r="A56" t="s">
        <v>294</v>
      </c>
      <c r="B56" t="s">
        <v>295</v>
      </c>
      <c r="C56" t="s">
        <v>296</v>
      </c>
      <c r="D56" t="s">
        <v>17</v>
      </c>
      <c r="E56" t="s">
        <v>16</v>
      </c>
      <c r="F56" t="s">
        <v>278</v>
      </c>
      <c r="G56">
        <v>28.78</v>
      </c>
      <c r="H56">
        <v>1</v>
      </c>
      <c r="I56">
        <v>0.1</v>
      </c>
      <c r="J56">
        <v>8.08</v>
      </c>
      <c r="K56" t="s">
        <v>82</v>
      </c>
      <c r="L56" t="s">
        <v>41</v>
      </c>
      <c r="M56">
        <v>8.2200000000000006</v>
      </c>
      <c r="N56" t="s">
        <v>83</v>
      </c>
      <c r="O56" t="b">
        <v>1</v>
      </c>
      <c r="P56">
        <v>25.902000000000001</v>
      </c>
      <c r="Q56">
        <v>8.6340000000000003</v>
      </c>
      <c r="R56">
        <v>-7.6660000000000004</v>
      </c>
      <c r="S56" t="s">
        <v>91</v>
      </c>
      <c r="T56">
        <v>0</v>
      </c>
      <c r="U56">
        <v>0</v>
      </c>
      <c r="V56">
        <v>15</v>
      </c>
      <c r="W56">
        <v>1772.92</v>
      </c>
    </row>
    <row r="57" spans="1:23" x14ac:dyDescent="0.35">
      <c r="A57" t="s">
        <v>297</v>
      </c>
      <c r="B57" t="s">
        <v>298</v>
      </c>
      <c r="C57" t="s">
        <v>299</v>
      </c>
      <c r="D57" t="s">
        <v>17</v>
      </c>
      <c r="E57" t="s">
        <v>16</v>
      </c>
      <c r="F57" t="s">
        <v>300</v>
      </c>
      <c r="G57">
        <v>7.92</v>
      </c>
      <c r="H57">
        <v>3</v>
      </c>
      <c r="I57">
        <v>0.08</v>
      </c>
      <c r="J57">
        <v>9.93</v>
      </c>
      <c r="K57" t="s">
        <v>90</v>
      </c>
      <c r="L57" t="s">
        <v>43</v>
      </c>
      <c r="M57">
        <v>5.04</v>
      </c>
      <c r="N57" t="s">
        <v>141</v>
      </c>
      <c r="O57" t="b">
        <v>0</v>
      </c>
      <c r="P57">
        <v>21.859200000000001</v>
      </c>
      <c r="Q57">
        <v>7.6031999999999993</v>
      </c>
      <c r="R57">
        <v>-7.3667999999999996</v>
      </c>
      <c r="S57" t="s">
        <v>183</v>
      </c>
      <c r="T57">
        <v>1</v>
      </c>
      <c r="U57">
        <v>0</v>
      </c>
      <c r="V57">
        <v>11</v>
      </c>
      <c r="W57">
        <v>748.72979999999995</v>
      </c>
    </row>
    <row r="58" spans="1:23" x14ac:dyDescent="0.35">
      <c r="A58" t="s">
        <v>301</v>
      </c>
      <c r="B58" t="s">
        <v>302</v>
      </c>
      <c r="C58" t="s">
        <v>303</v>
      </c>
      <c r="D58" t="s">
        <v>15</v>
      </c>
      <c r="E58" t="s">
        <v>95</v>
      </c>
      <c r="F58" t="s">
        <v>304</v>
      </c>
      <c r="G58">
        <v>422.02</v>
      </c>
      <c r="H58">
        <v>1</v>
      </c>
      <c r="I58">
        <v>0.25</v>
      </c>
      <c r="J58">
        <v>7.32</v>
      </c>
      <c r="K58" t="s">
        <v>82</v>
      </c>
      <c r="L58" t="s">
        <v>41</v>
      </c>
      <c r="M58">
        <v>7.02</v>
      </c>
      <c r="N58" t="s">
        <v>83</v>
      </c>
      <c r="O58" t="b">
        <v>0</v>
      </c>
      <c r="P58">
        <v>316.51499999999999</v>
      </c>
      <c r="Q58">
        <v>63.302999999999997</v>
      </c>
      <c r="R58">
        <v>48.963000000000001</v>
      </c>
      <c r="S58" t="s">
        <v>183</v>
      </c>
      <c r="T58">
        <v>0</v>
      </c>
      <c r="U58">
        <v>0</v>
      </c>
      <c r="V58">
        <v>4</v>
      </c>
      <c r="W58">
        <v>93.928399999999996</v>
      </c>
    </row>
    <row r="59" spans="1:23" x14ac:dyDescent="0.35">
      <c r="A59" t="s">
        <v>305</v>
      </c>
      <c r="B59" t="s">
        <v>295</v>
      </c>
      <c r="C59" t="s">
        <v>306</v>
      </c>
      <c r="D59" t="s">
        <v>15</v>
      </c>
      <c r="E59" t="s">
        <v>16</v>
      </c>
      <c r="F59" t="s">
        <v>307</v>
      </c>
      <c r="G59">
        <v>45.3</v>
      </c>
      <c r="H59">
        <v>1</v>
      </c>
      <c r="I59">
        <v>0.22</v>
      </c>
      <c r="J59">
        <v>6.32</v>
      </c>
      <c r="K59" t="s">
        <v>115</v>
      </c>
      <c r="L59" t="s">
        <v>45</v>
      </c>
      <c r="M59">
        <v>1.57</v>
      </c>
      <c r="N59" t="s">
        <v>83</v>
      </c>
      <c r="O59" t="b">
        <v>0</v>
      </c>
      <c r="P59">
        <v>35.334000000000003</v>
      </c>
      <c r="Q59">
        <v>8.1539999999999999</v>
      </c>
      <c r="R59">
        <v>0.26399999999999929</v>
      </c>
      <c r="S59" t="s">
        <v>91</v>
      </c>
      <c r="T59">
        <v>0</v>
      </c>
      <c r="U59">
        <v>0</v>
      </c>
      <c r="V59">
        <v>2</v>
      </c>
      <c r="W59">
        <v>-4.0653000000000024</v>
      </c>
    </row>
    <row r="60" spans="1:23" x14ac:dyDescent="0.35">
      <c r="A60" t="s">
        <v>308</v>
      </c>
      <c r="B60" t="s">
        <v>309</v>
      </c>
      <c r="C60" t="s">
        <v>310</v>
      </c>
      <c r="D60" t="s">
        <v>17</v>
      </c>
      <c r="E60" t="s">
        <v>16</v>
      </c>
      <c r="F60" t="s">
        <v>311</v>
      </c>
      <c r="G60">
        <v>21.84</v>
      </c>
      <c r="H60">
        <v>2</v>
      </c>
      <c r="I60">
        <v>0.28000000000000003</v>
      </c>
      <c r="J60">
        <v>4.68</v>
      </c>
      <c r="K60" t="s">
        <v>102</v>
      </c>
      <c r="L60" t="s">
        <v>45</v>
      </c>
      <c r="M60">
        <v>0.68</v>
      </c>
      <c r="N60" t="s">
        <v>83</v>
      </c>
      <c r="O60" t="b">
        <v>0</v>
      </c>
      <c r="P60">
        <v>31.4496</v>
      </c>
      <c r="Q60">
        <v>5.2416000000000018</v>
      </c>
      <c r="R60">
        <v>-0.1183999999999976</v>
      </c>
      <c r="S60" t="s">
        <v>128</v>
      </c>
      <c r="T60">
        <v>0</v>
      </c>
      <c r="U60">
        <v>0</v>
      </c>
      <c r="V60">
        <v>16</v>
      </c>
      <c r="W60">
        <v>1399.8426999999999</v>
      </c>
    </row>
    <row r="61" spans="1:23" x14ac:dyDescent="0.35">
      <c r="A61" t="s">
        <v>312</v>
      </c>
      <c r="B61" t="s">
        <v>268</v>
      </c>
      <c r="C61" t="s">
        <v>313</v>
      </c>
      <c r="D61" t="s">
        <v>20</v>
      </c>
      <c r="E61" t="s">
        <v>95</v>
      </c>
      <c r="F61" t="s">
        <v>314</v>
      </c>
      <c r="G61">
        <v>206.39</v>
      </c>
      <c r="H61">
        <v>1</v>
      </c>
      <c r="I61">
        <v>7.0000000000000007E-2</v>
      </c>
      <c r="J61">
        <v>8.23</v>
      </c>
      <c r="K61" t="s">
        <v>102</v>
      </c>
      <c r="L61" t="s">
        <v>45</v>
      </c>
      <c r="M61">
        <v>2</v>
      </c>
      <c r="N61" t="s">
        <v>83</v>
      </c>
      <c r="O61" t="b">
        <v>0</v>
      </c>
      <c r="P61">
        <v>191.9427</v>
      </c>
      <c r="Q61">
        <v>68.108699999999985</v>
      </c>
      <c r="R61">
        <v>57.878699999999981</v>
      </c>
      <c r="S61" t="s">
        <v>91</v>
      </c>
      <c r="T61">
        <v>0</v>
      </c>
      <c r="U61">
        <v>0</v>
      </c>
      <c r="V61">
        <v>2</v>
      </c>
      <c r="W61">
        <v>65.876699999999985</v>
      </c>
    </row>
    <row r="62" spans="1:23" x14ac:dyDescent="0.35">
      <c r="A62" t="s">
        <v>315</v>
      </c>
      <c r="B62" t="s">
        <v>316</v>
      </c>
      <c r="C62" t="s">
        <v>317</v>
      </c>
      <c r="D62" t="s">
        <v>12</v>
      </c>
      <c r="E62" t="s">
        <v>95</v>
      </c>
      <c r="F62" t="s">
        <v>318</v>
      </c>
      <c r="G62">
        <v>393.79</v>
      </c>
      <c r="H62">
        <v>2</v>
      </c>
      <c r="I62">
        <v>0.26</v>
      </c>
      <c r="J62">
        <v>8.3800000000000008</v>
      </c>
      <c r="K62" t="s">
        <v>102</v>
      </c>
      <c r="L62" t="s">
        <v>41</v>
      </c>
      <c r="M62">
        <v>6.11</v>
      </c>
      <c r="N62" t="s">
        <v>83</v>
      </c>
      <c r="O62" t="b">
        <v>0</v>
      </c>
      <c r="P62">
        <v>582.80920000000003</v>
      </c>
      <c r="Q62">
        <v>110.2612</v>
      </c>
      <c r="R62">
        <v>95.771200000000022</v>
      </c>
      <c r="S62" t="s">
        <v>91</v>
      </c>
      <c r="T62">
        <v>0</v>
      </c>
      <c r="U62">
        <v>0</v>
      </c>
      <c r="V62">
        <v>21</v>
      </c>
      <c r="W62">
        <v>1217.9494</v>
      </c>
    </row>
    <row r="63" spans="1:23" x14ac:dyDescent="0.35">
      <c r="A63" t="s">
        <v>319</v>
      </c>
      <c r="B63" t="s">
        <v>320</v>
      </c>
      <c r="C63" t="s">
        <v>321</v>
      </c>
      <c r="D63" t="s">
        <v>12</v>
      </c>
      <c r="E63" t="s">
        <v>95</v>
      </c>
      <c r="F63" t="s">
        <v>266</v>
      </c>
      <c r="G63">
        <v>620.91</v>
      </c>
      <c r="H63">
        <v>1</v>
      </c>
      <c r="I63">
        <v>0.06</v>
      </c>
      <c r="J63">
        <v>3.45</v>
      </c>
      <c r="K63" t="s">
        <v>82</v>
      </c>
      <c r="L63" t="s">
        <v>43</v>
      </c>
      <c r="M63">
        <v>4.26</v>
      </c>
      <c r="N63" t="s">
        <v>83</v>
      </c>
      <c r="O63" t="b">
        <v>0</v>
      </c>
      <c r="P63">
        <v>583.65539999999999</v>
      </c>
      <c r="Q63">
        <v>211.10939999999999</v>
      </c>
      <c r="R63">
        <v>203.39940000000001</v>
      </c>
      <c r="S63" t="s">
        <v>84</v>
      </c>
      <c r="T63">
        <v>0</v>
      </c>
      <c r="U63">
        <v>0</v>
      </c>
      <c r="V63">
        <v>15</v>
      </c>
      <c r="W63">
        <v>1951.8117999999999</v>
      </c>
    </row>
    <row r="64" spans="1:23" x14ac:dyDescent="0.35">
      <c r="A64" t="s">
        <v>322</v>
      </c>
      <c r="B64" t="s">
        <v>323</v>
      </c>
      <c r="C64" t="s">
        <v>94</v>
      </c>
      <c r="D64" t="s">
        <v>17</v>
      </c>
      <c r="E64" t="s">
        <v>14</v>
      </c>
      <c r="F64" t="s">
        <v>324</v>
      </c>
      <c r="G64">
        <v>84.37</v>
      </c>
      <c r="H64">
        <v>2</v>
      </c>
      <c r="I64">
        <v>0.09</v>
      </c>
      <c r="J64">
        <v>6.74</v>
      </c>
      <c r="K64" t="s">
        <v>82</v>
      </c>
      <c r="L64" t="s">
        <v>43</v>
      </c>
      <c r="M64">
        <v>4.28</v>
      </c>
      <c r="N64" t="s">
        <v>83</v>
      </c>
      <c r="O64" t="b">
        <v>0</v>
      </c>
      <c r="P64">
        <v>153.55340000000001</v>
      </c>
      <c r="Q64">
        <v>52.309400000000011</v>
      </c>
      <c r="R64">
        <v>41.289400000000008</v>
      </c>
      <c r="S64" t="s">
        <v>91</v>
      </c>
      <c r="T64">
        <v>0</v>
      </c>
      <c r="U64">
        <v>0</v>
      </c>
      <c r="V64">
        <v>25</v>
      </c>
      <c r="W64">
        <v>2626.2725</v>
      </c>
    </row>
    <row r="65" spans="1:23" x14ac:dyDescent="0.35">
      <c r="A65" t="s">
        <v>325</v>
      </c>
      <c r="B65" t="s">
        <v>326</v>
      </c>
      <c r="C65" t="s">
        <v>327</v>
      </c>
      <c r="D65" t="s">
        <v>26</v>
      </c>
      <c r="E65" t="s">
        <v>95</v>
      </c>
      <c r="F65" t="s">
        <v>328</v>
      </c>
      <c r="G65">
        <v>121.03</v>
      </c>
      <c r="H65">
        <v>1</v>
      </c>
      <c r="I65">
        <v>7.0000000000000007E-2</v>
      </c>
      <c r="J65">
        <v>7.89</v>
      </c>
      <c r="K65" t="s">
        <v>102</v>
      </c>
      <c r="L65" t="s">
        <v>48</v>
      </c>
      <c r="M65">
        <v>10.79</v>
      </c>
      <c r="N65" t="s">
        <v>83</v>
      </c>
      <c r="O65" t="b">
        <v>0</v>
      </c>
      <c r="P65">
        <v>112.5579</v>
      </c>
      <c r="Q65">
        <v>39.939900000000002</v>
      </c>
      <c r="R65">
        <v>21.259899999999991</v>
      </c>
      <c r="S65" t="s">
        <v>103</v>
      </c>
      <c r="T65">
        <v>0</v>
      </c>
      <c r="U65">
        <v>0</v>
      </c>
      <c r="V65">
        <v>20</v>
      </c>
      <c r="W65">
        <v>1411.9567</v>
      </c>
    </row>
    <row r="66" spans="1:23" x14ac:dyDescent="0.35">
      <c r="A66" t="s">
        <v>329</v>
      </c>
      <c r="B66" t="s">
        <v>330</v>
      </c>
      <c r="C66" t="s">
        <v>331</v>
      </c>
      <c r="D66" t="s">
        <v>26</v>
      </c>
      <c r="E66" t="s">
        <v>95</v>
      </c>
      <c r="F66" t="s">
        <v>332</v>
      </c>
      <c r="G66">
        <v>80.42</v>
      </c>
      <c r="H66">
        <v>1</v>
      </c>
      <c r="I66">
        <v>0.1</v>
      </c>
      <c r="J66">
        <v>6.86</v>
      </c>
      <c r="K66" t="s">
        <v>90</v>
      </c>
      <c r="L66" t="s">
        <v>41</v>
      </c>
      <c r="M66">
        <v>13.37</v>
      </c>
      <c r="N66" t="s">
        <v>83</v>
      </c>
      <c r="O66" t="b">
        <v>0</v>
      </c>
      <c r="P66">
        <v>72.378</v>
      </c>
      <c r="Q66">
        <v>24.126000000000001</v>
      </c>
      <c r="R66">
        <v>3.8959999999999968</v>
      </c>
      <c r="S66" t="s">
        <v>183</v>
      </c>
      <c r="T66">
        <v>0</v>
      </c>
      <c r="U66">
        <v>0</v>
      </c>
      <c r="V66">
        <v>2</v>
      </c>
      <c r="W66">
        <v>10.456</v>
      </c>
    </row>
    <row r="67" spans="1:23" x14ac:dyDescent="0.35">
      <c r="A67" t="s">
        <v>333</v>
      </c>
      <c r="B67" t="s">
        <v>221</v>
      </c>
      <c r="C67" t="s">
        <v>334</v>
      </c>
      <c r="D67" t="s">
        <v>19</v>
      </c>
      <c r="E67" t="s">
        <v>16</v>
      </c>
      <c r="F67" t="s">
        <v>214</v>
      </c>
      <c r="G67">
        <v>38.11</v>
      </c>
      <c r="H67">
        <v>2</v>
      </c>
      <c r="I67">
        <v>0.05</v>
      </c>
      <c r="J67">
        <v>4.7699999999999996</v>
      </c>
      <c r="K67" t="s">
        <v>90</v>
      </c>
      <c r="L67" t="s">
        <v>43</v>
      </c>
      <c r="M67">
        <v>5.69</v>
      </c>
      <c r="N67" t="s">
        <v>83</v>
      </c>
      <c r="O67" t="b">
        <v>0</v>
      </c>
      <c r="P67">
        <v>72.408999999999992</v>
      </c>
      <c r="Q67">
        <v>26.676999999999989</v>
      </c>
      <c r="R67">
        <v>16.216999999999992</v>
      </c>
      <c r="S67" t="s">
        <v>103</v>
      </c>
      <c r="T67">
        <v>0</v>
      </c>
      <c r="U67">
        <v>0</v>
      </c>
      <c r="V67">
        <v>4</v>
      </c>
      <c r="W67">
        <v>541.67599999999982</v>
      </c>
    </row>
    <row r="68" spans="1:23" x14ac:dyDescent="0.35">
      <c r="A68" t="s">
        <v>335</v>
      </c>
      <c r="B68" t="s">
        <v>121</v>
      </c>
      <c r="C68" t="s">
        <v>336</v>
      </c>
      <c r="D68" t="s">
        <v>19</v>
      </c>
      <c r="E68" t="s">
        <v>16</v>
      </c>
      <c r="F68" t="s">
        <v>337</v>
      </c>
      <c r="G68">
        <v>17.46</v>
      </c>
      <c r="H68">
        <v>3</v>
      </c>
      <c r="I68">
        <v>0.09</v>
      </c>
      <c r="J68">
        <v>6.64</v>
      </c>
      <c r="K68" t="s">
        <v>102</v>
      </c>
      <c r="L68" t="s">
        <v>41</v>
      </c>
      <c r="M68">
        <v>9.98</v>
      </c>
      <c r="N68" t="s">
        <v>83</v>
      </c>
      <c r="O68" t="b">
        <v>0</v>
      </c>
      <c r="P68">
        <v>47.665799999999997</v>
      </c>
      <c r="Q68">
        <v>16.2378</v>
      </c>
      <c r="R68">
        <v>-0.38219999999999738</v>
      </c>
      <c r="S68" t="s">
        <v>103</v>
      </c>
      <c r="T68">
        <v>0</v>
      </c>
      <c r="U68">
        <v>0</v>
      </c>
      <c r="V68">
        <v>2</v>
      </c>
      <c r="W68">
        <v>2.257800000000008</v>
      </c>
    </row>
    <row r="69" spans="1:23" x14ac:dyDescent="0.35">
      <c r="A69" t="s">
        <v>338</v>
      </c>
      <c r="B69" t="s">
        <v>339</v>
      </c>
      <c r="C69" t="s">
        <v>340</v>
      </c>
      <c r="D69" t="s">
        <v>12</v>
      </c>
      <c r="E69" t="s">
        <v>88</v>
      </c>
      <c r="F69" t="s">
        <v>341</v>
      </c>
      <c r="G69">
        <v>22.91</v>
      </c>
      <c r="H69">
        <v>1</v>
      </c>
      <c r="I69">
        <v>0.1</v>
      </c>
      <c r="J69">
        <v>3.48</v>
      </c>
      <c r="K69" t="s">
        <v>90</v>
      </c>
      <c r="L69" t="s">
        <v>45</v>
      </c>
      <c r="M69">
        <v>1.34</v>
      </c>
      <c r="N69" t="s">
        <v>83</v>
      </c>
      <c r="O69" t="b">
        <v>0</v>
      </c>
      <c r="P69">
        <v>20.619</v>
      </c>
      <c r="Q69">
        <v>6.8729999999999993</v>
      </c>
      <c r="R69">
        <v>2.052999999999999</v>
      </c>
      <c r="S69" t="s">
        <v>97</v>
      </c>
      <c r="T69">
        <v>0</v>
      </c>
      <c r="U69">
        <v>0</v>
      </c>
      <c r="V69">
        <v>1</v>
      </c>
      <c r="W69">
        <v>2.052999999999999</v>
      </c>
    </row>
    <row r="70" spans="1:23" x14ac:dyDescent="0.35">
      <c r="A70" t="s">
        <v>342</v>
      </c>
      <c r="B70" t="s">
        <v>320</v>
      </c>
      <c r="C70" t="s">
        <v>343</v>
      </c>
      <c r="D70" t="s">
        <v>15</v>
      </c>
      <c r="E70" t="s">
        <v>16</v>
      </c>
      <c r="F70" t="s">
        <v>344</v>
      </c>
      <c r="G70">
        <v>19.559999999999999</v>
      </c>
      <c r="H70">
        <v>3</v>
      </c>
      <c r="I70">
        <v>0.17</v>
      </c>
      <c r="J70">
        <v>4.3499999999999996</v>
      </c>
      <c r="K70" t="s">
        <v>82</v>
      </c>
      <c r="L70" t="s">
        <v>41</v>
      </c>
      <c r="M70">
        <v>11.25</v>
      </c>
      <c r="N70" t="s">
        <v>83</v>
      </c>
      <c r="O70" t="b">
        <v>0</v>
      </c>
      <c r="P70">
        <v>48.704399999999993</v>
      </c>
      <c r="Q70">
        <v>13.4964</v>
      </c>
      <c r="R70">
        <v>-2.1035999999999979</v>
      </c>
      <c r="S70" t="s">
        <v>84</v>
      </c>
      <c r="T70">
        <v>0</v>
      </c>
      <c r="U70">
        <v>0</v>
      </c>
      <c r="V70">
        <v>2</v>
      </c>
      <c r="W70">
        <v>14.145200000000001</v>
      </c>
    </row>
    <row r="71" spans="1:23" x14ac:dyDescent="0.35">
      <c r="A71" t="s">
        <v>345</v>
      </c>
      <c r="B71" t="s">
        <v>346</v>
      </c>
      <c r="C71" t="s">
        <v>347</v>
      </c>
      <c r="D71" t="s">
        <v>12</v>
      </c>
      <c r="E71" t="s">
        <v>16</v>
      </c>
      <c r="F71" t="s">
        <v>136</v>
      </c>
      <c r="G71">
        <v>23.34</v>
      </c>
      <c r="H71">
        <v>3</v>
      </c>
      <c r="I71">
        <v>0.26</v>
      </c>
      <c r="J71">
        <v>3.57</v>
      </c>
      <c r="K71" t="s">
        <v>82</v>
      </c>
      <c r="L71" t="s">
        <v>48</v>
      </c>
      <c r="M71">
        <v>8.06</v>
      </c>
      <c r="N71" t="s">
        <v>83</v>
      </c>
      <c r="O71" t="b">
        <v>0</v>
      </c>
      <c r="P71">
        <v>51.814799999999998</v>
      </c>
      <c r="Q71">
        <v>9.8028000000000048</v>
      </c>
      <c r="R71">
        <v>-1.8271999999999959</v>
      </c>
      <c r="S71" t="s">
        <v>97</v>
      </c>
      <c r="T71">
        <v>0</v>
      </c>
      <c r="U71">
        <v>0</v>
      </c>
      <c r="V71">
        <v>1</v>
      </c>
      <c r="W71">
        <v>-1.8271999999999959</v>
      </c>
    </row>
    <row r="72" spans="1:23" x14ac:dyDescent="0.35">
      <c r="A72" t="s">
        <v>348</v>
      </c>
      <c r="B72" t="s">
        <v>349</v>
      </c>
      <c r="C72" t="s">
        <v>350</v>
      </c>
      <c r="D72" t="s">
        <v>17</v>
      </c>
      <c r="E72" t="s">
        <v>16</v>
      </c>
      <c r="F72" t="s">
        <v>351</v>
      </c>
      <c r="G72">
        <v>66.28</v>
      </c>
      <c r="H72">
        <v>1</v>
      </c>
      <c r="I72">
        <v>0.09</v>
      </c>
      <c r="J72">
        <v>7.78</v>
      </c>
      <c r="K72" t="s">
        <v>90</v>
      </c>
      <c r="L72" t="s">
        <v>43</v>
      </c>
      <c r="M72">
        <v>3.5</v>
      </c>
      <c r="N72" t="s">
        <v>141</v>
      </c>
      <c r="O72" t="b">
        <v>0</v>
      </c>
      <c r="P72">
        <v>60.314800000000012</v>
      </c>
      <c r="Q72">
        <v>20.546800000000001</v>
      </c>
      <c r="R72">
        <v>9.2668000000000035</v>
      </c>
      <c r="S72" t="s">
        <v>128</v>
      </c>
      <c r="T72">
        <v>1</v>
      </c>
      <c r="U72">
        <v>0</v>
      </c>
      <c r="V72">
        <v>18</v>
      </c>
      <c r="W72">
        <v>832.04550000000006</v>
      </c>
    </row>
    <row r="73" spans="1:23" x14ac:dyDescent="0.35">
      <c r="A73" t="s">
        <v>352</v>
      </c>
      <c r="B73" t="s">
        <v>353</v>
      </c>
      <c r="C73" t="s">
        <v>354</v>
      </c>
      <c r="D73" t="s">
        <v>24</v>
      </c>
      <c r="E73" t="s">
        <v>14</v>
      </c>
      <c r="F73" t="s">
        <v>355</v>
      </c>
      <c r="G73">
        <v>185.86</v>
      </c>
      <c r="H73">
        <v>1</v>
      </c>
      <c r="I73">
        <v>0.03</v>
      </c>
      <c r="J73">
        <v>2.98</v>
      </c>
      <c r="K73" t="s">
        <v>90</v>
      </c>
      <c r="L73" t="s">
        <v>45</v>
      </c>
      <c r="M73">
        <v>1.45</v>
      </c>
      <c r="N73" t="s">
        <v>83</v>
      </c>
      <c r="O73" t="b">
        <v>0</v>
      </c>
      <c r="P73">
        <v>180.2842</v>
      </c>
      <c r="Q73">
        <v>68.768199999999993</v>
      </c>
      <c r="R73">
        <v>64.338200000000001</v>
      </c>
      <c r="S73" t="s">
        <v>91</v>
      </c>
      <c r="T73">
        <v>0</v>
      </c>
      <c r="U73">
        <v>0</v>
      </c>
      <c r="V73">
        <v>17</v>
      </c>
      <c r="W73">
        <v>667.01100000000008</v>
      </c>
    </row>
    <row r="74" spans="1:23" x14ac:dyDescent="0.35">
      <c r="A74" t="s">
        <v>356</v>
      </c>
      <c r="B74" t="s">
        <v>143</v>
      </c>
      <c r="C74" t="s">
        <v>357</v>
      </c>
      <c r="D74" t="s">
        <v>19</v>
      </c>
      <c r="E74" t="s">
        <v>14</v>
      </c>
      <c r="F74" t="s">
        <v>167</v>
      </c>
      <c r="G74">
        <v>79.72</v>
      </c>
      <c r="H74">
        <v>2</v>
      </c>
      <c r="I74">
        <v>0.08</v>
      </c>
      <c r="J74">
        <v>4.1399999999999997</v>
      </c>
      <c r="K74" t="s">
        <v>115</v>
      </c>
      <c r="L74" t="s">
        <v>48</v>
      </c>
      <c r="M74">
        <v>13.44</v>
      </c>
      <c r="N74" t="s">
        <v>83</v>
      </c>
      <c r="O74" t="b">
        <v>0</v>
      </c>
      <c r="P74">
        <v>146.6848</v>
      </c>
      <c r="Q74">
        <v>51.020800000000001</v>
      </c>
      <c r="R74">
        <v>33.440800000000003</v>
      </c>
      <c r="S74" t="s">
        <v>103</v>
      </c>
      <c r="T74">
        <v>0</v>
      </c>
      <c r="U74">
        <v>0</v>
      </c>
      <c r="V74">
        <v>11</v>
      </c>
      <c r="W74">
        <v>729.72119999999995</v>
      </c>
    </row>
    <row r="75" spans="1:23" x14ac:dyDescent="0.35">
      <c r="A75" t="s">
        <v>358</v>
      </c>
      <c r="B75" t="s">
        <v>99</v>
      </c>
      <c r="C75" t="s">
        <v>359</v>
      </c>
      <c r="D75" t="s">
        <v>15</v>
      </c>
      <c r="E75" t="s">
        <v>16</v>
      </c>
      <c r="F75" t="s">
        <v>360</v>
      </c>
      <c r="G75">
        <v>8.77</v>
      </c>
      <c r="H75">
        <v>3</v>
      </c>
      <c r="I75">
        <v>0.24</v>
      </c>
      <c r="J75">
        <v>8.4</v>
      </c>
      <c r="K75" t="s">
        <v>115</v>
      </c>
      <c r="L75" t="s">
        <v>48</v>
      </c>
      <c r="M75">
        <v>18.309999999999999</v>
      </c>
      <c r="N75" t="s">
        <v>83</v>
      </c>
      <c r="O75" t="b">
        <v>0</v>
      </c>
      <c r="P75">
        <v>19.9956</v>
      </c>
      <c r="Q75">
        <v>4.2096000000000018</v>
      </c>
      <c r="R75">
        <v>-22.500399999999999</v>
      </c>
      <c r="S75" t="s">
        <v>103</v>
      </c>
      <c r="T75">
        <v>0</v>
      </c>
      <c r="U75">
        <v>0</v>
      </c>
      <c r="V75">
        <v>18</v>
      </c>
      <c r="W75">
        <v>1656.8806999999999</v>
      </c>
    </row>
    <row r="76" spans="1:23" x14ac:dyDescent="0.35">
      <c r="A76" t="s">
        <v>361</v>
      </c>
      <c r="B76" t="s">
        <v>150</v>
      </c>
      <c r="C76" t="s">
        <v>362</v>
      </c>
      <c r="D76" t="s">
        <v>12</v>
      </c>
      <c r="E76" t="s">
        <v>16</v>
      </c>
      <c r="F76" t="s">
        <v>214</v>
      </c>
      <c r="G76">
        <v>65.45</v>
      </c>
      <c r="H76">
        <v>2</v>
      </c>
      <c r="I76">
        <v>0.22</v>
      </c>
      <c r="J76">
        <v>3.06</v>
      </c>
      <c r="K76" t="s">
        <v>90</v>
      </c>
      <c r="L76" t="s">
        <v>43</v>
      </c>
      <c r="M76">
        <v>6.23</v>
      </c>
      <c r="N76" t="s">
        <v>83</v>
      </c>
      <c r="O76" t="b">
        <v>0</v>
      </c>
      <c r="P76">
        <v>102.102</v>
      </c>
      <c r="Q76">
        <v>23.562000000000001</v>
      </c>
      <c r="R76">
        <v>14.272</v>
      </c>
      <c r="S76" t="s">
        <v>128</v>
      </c>
      <c r="T76">
        <v>0</v>
      </c>
      <c r="U76">
        <v>0</v>
      </c>
      <c r="V76">
        <v>18</v>
      </c>
      <c r="W76">
        <v>1992.8879999999999</v>
      </c>
    </row>
    <row r="77" spans="1:23" x14ac:dyDescent="0.35">
      <c r="A77" t="s">
        <v>363</v>
      </c>
      <c r="B77" t="s">
        <v>364</v>
      </c>
      <c r="C77" t="s">
        <v>365</v>
      </c>
      <c r="D77" t="s">
        <v>19</v>
      </c>
      <c r="E77" t="s">
        <v>95</v>
      </c>
      <c r="F77" t="s">
        <v>366</v>
      </c>
      <c r="G77">
        <v>158.01</v>
      </c>
      <c r="H77">
        <v>1</v>
      </c>
      <c r="I77">
        <v>0.05</v>
      </c>
      <c r="J77">
        <v>2.85</v>
      </c>
      <c r="K77" t="s">
        <v>90</v>
      </c>
      <c r="L77" t="s">
        <v>43</v>
      </c>
      <c r="M77">
        <v>5.49</v>
      </c>
      <c r="N77" t="s">
        <v>83</v>
      </c>
      <c r="O77" t="b">
        <v>0</v>
      </c>
      <c r="P77">
        <v>150.1095</v>
      </c>
      <c r="Q77">
        <v>55.3035</v>
      </c>
      <c r="R77">
        <v>46.963500000000003</v>
      </c>
      <c r="S77" t="s">
        <v>97</v>
      </c>
      <c r="T77">
        <v>0</v>
      </c>
      <c r="U77">
        <v>0</v>
      </c>
      <c r="V77">
        <v>2</v>
      </c>
      <c r="W77">
        <v>36.647500000000001</v>
      </c>
    </row>
    <row r="78" spans="1:23" x14ac:dyDescent="0.35">
      <c r="A78" t="s">
        <v>367</v>
      </c>
      <c r="B78" t="s">
        <v>368</v>
      </c>
      <c r="C78" t="s">
        <v>369</v>
      </c>
      <c r="D78" t="s">
        <v>15</v>
      </c>
      <c r="E78" t="s">
        <v>95</v>
      </c>
      <c r="F78" t="s">
        <v>370</v>
      </c>
      <c r="G78">
        <v>464.75</v>
      </c>
      <c r="H78">
        <v>3</v>
      </c>
      <c r="I78">
        <v>0.06</v>
      </c>
      <c r="J78">
        <v>5.35</v>
      </c>
      <c r="K78" t="s">
        <v>82</v>
      </c>
      <c r="L78" t="s">
        <v>48</v>
      </c>
      <c r="M78">
        <v>18.63</v>
      </c>
      <c r="N78" t="s">
        <v>83</v>
      </c>
      <c r="O78" t="b">
        <v>0</v>
      </c>
      <c r="P78">
        <v>1310.595</v>
      </c>
      <c r="Q78">
        <v>474.04500000000007</v>
      </c>
      <c r="R78">
        <v>450.06500000000011</v>
      </c>
      <c r="S78" t="s">
        <v>97</v>
      </c>
      <c r="T78">
        <v>0</v>
      </c>
      <c r="U78">
        <v>0</v>
      </c>
      <c r="V78">
        <v>20</v>
      </c>
      <c r="W78">
        <v>1391.7496000000001</v>
      </c>
    </row>
    <row r="79" spans="1:23" x14ac:dyDescent="0.35">
      <c r="A79" t="s">
        <v>371</v>
      </c>
      <c r="B79" t="s">
        <v>372</v>
      </c>
      <c r="C79" t="s">
        <v>373</v>
      </c>
      <c r="D79" t="s">
        <v>19</v>
      </c>
      <c r="E79" t="s">
        <v>16</v>
      </c>
      <c r="F79" t="s">
        <v>278</v>
      </c>
      <c r="G79">
        <v>42.98</v>
      </c>
      <c r="H79">
        <v>2</v>
      </c>
      <c r="I79">
        <v>0.17</v>
      </c>
      <c r="J79">
        <v>8.77</v>
      </c>
      <c r="K79" t="s">
        <v>82</v>
      </c>
      <c r="L79" t="s">
        <v>41</v>
      </c>
      <c r="M79">
        <v>7.7</v>
      </c>
      <c r="N79" t="s">
        <v>83</v>
      </c>
      <c r="O79" t="b">
        <v>0</v>
      </c>
      <c r="P79">
        <v>71.346799999999988</v>
      </c>
      <c r="Q79">
        <v>19.770800000000001</v>
      </c>
      <c r="R79">
        <v>3.3007999999999962</v>
      </c>
      <c r="S79" t="s">
        <v>183</v>
      </c>
      <c r="T79">
        <v>0</v>
      </c>
      <c r="U79">
        <v>0</v>
      </c>
      <c r="V79">
        <v>16</v>
      </c>
      <c r="W79">
        <v>819.02729999999997</v>
      </c>
    </row>
    <row r="80" spans="1:23" x14ac:dyDescent="0.35">
      <c r="A80" t="s">
        <v>374</v>
      </c>
      <c r="B80" t="s">
        <v>375</v>
      </c>
      <c r="C80" t="s">
        <v>376</v>
      </c>
      <c r="D80" t="s">
        <v>12</v>
      </c>
      <c r="E80" t="s">
        <v>14</v>
      </c>
      <c r="F80" t="s">
        <v>377</v>
      </c>
      <c r="G80">
        <v>100.8</v>
      </c>
      <c r="H80">
        <v>1</v>
      </c>
      <c r="I80">
        <v>0.23</v>
      </c>
      <c r="J80">
        <v>8.5500000000000007</v>
      </c>
      <c r="K80" t="s">
        <v>82</v>
      </c>
      <c r="L80" t="s">
        <v>41</v>
      </c>
      <c r="M80">
        <v>9.9499999999999993</v>
      </c>
      <c r="N80" t="s">
        <v>83</v>
      </c>
      <c r="O80" t="b">
        <v>0</v>
      </c>
      <c r="P80">
        <v>77.616</v>
      </c>
      <c r="Q80">
        <v>17.135999999999999</v>
      </c>
      <c r="R80">
        <v>-1.363999999999997</v>
      </c>
      <c r="S80" t="s">
        <v>128</v>
      </c>
      <c r="T80">
        <v>0</v>
      </c>
      <c r="U80">
        <v>0</v>
      </c>
      <c r="V80">
        <v>14</v>
      </c>
      <c r="W80">
        <v>825.6151000000001</v>
      </c>
    </row>
    <row r="81" spans="1:23" x14ac:dyDescent="0.35">
      <c r="A81" t="s">
        <v>378</v>
      </c>
      <c r="B81" t="s">
        <v>379</v>
      </c>
      <c r="C81" t="s">
        <v>380</v>
      </c>
      <c r="D81" t="s">
        <v>19</v>
      </c>
      <c r="E81" t="s">
        <v>88</v>
      </c>
      <c r="F81" t="s">
        <v>381</v>
      </c>
      <c r="G81">
        <v>43.39</v>
      </c>
      <c r="H81">
        <v>2</v>
      </c>
      <c r="I81">
        <v>0.08</v>
      </c>
      <c r="J81">
        <v>7.52</v>
      </c>
      <c r="K81" t="s">
        <v>90</v>
      </c>
      <c r="L81" t="s">
        <v>41</v>
      </c>
      <c r="M81">
        <v>8.15</v>
      </c>
      <c r="N81" t="s">
        <v>83</v>
      </c>
      <c r="O81" t="b">
        <v>0</v>
      </c>
      <c r="P81">
        <v>79.837600000000009</v>
      </c>
      <c r="Q81">
        <v>27.769600000000011</v>
      </c>
      <c r="R81">
        <v>12.099600000000009</v>
      </c>
      <c r="S81" t="s">
        <v>103</v>
      </c>
      <c r="T81">
        <v>0</v>
      </c>
      <c r="U81">
        <v>0</v>
      </c>
      <c r="V81">
        <v>7</v>
      </c>
      <c r="W81">
        <v>941.41539999999998</v>
      </c>
    </row>
    <row r="82" spans="1:23" x14ac:dyDescent="0.35">
      <c r="A82" t="s">
        <v>382</v>
      </c>
      <c r="B82" t="s">
        <v>383</v>
      </c>
      <c r="C82" t="s">
        <v>384</v>
      </c>
      <c r="D82" t="s">
        <v>12</v>
      </c>
      <c r="E82" t="s">
        <v>16</v>
      </c>
      <c r="F82" t="s">
        <v>132</v>
      </c>
      <c r="G82">
        <v>59.27</v>
      </c>
      <c r="H82">
        <v>1</v>
      </c>
      <c r="I82">
        <v>0.26</v>
      </c>
      <c r="J82">
        <v>9.5500000000000007</v>
      </c>
      <c r="K82" t="s">
        <v>90</v>
      </c>
      <c r="L82" t="s">
        <v>43</v>
      </c>
      <c r="M82">
        <v>4.1100000000000003</v>
      </c>
      <c r="N82" t="s">
        <v>141</v>
      </c>
      <c r="O82" t="b">
        <v>0</v>
      </c>
      <c r="P82">
        <v>43.8598</v>
      </c>
      <c r="Q82">
        <v>8.2978000000000023</v>
      </c>
      <c r="R82">
        <v>-5.3621999999999979</v>
      </c>
      <c r="S82" t="s">
        <v>128</v>
      </c>
      <c r="T82">
        <v>1</v>
      </c>
      <c r="U82">
        <v>0</v>
      </c>
      <c r="V82">
        <v>19</v>
      </c>
      <c r="W82">
        <v>1505.4456</v>
      </c>
    </row>
    <row r="83" spans="1:23" x14ac:dyDescent="0.35">
      <c r="A83" t="s">
        <v>385</v>
      </c>
      <c r="B83" t="s">
        <v>386</v>
      </c>
      <c r="C83" t="s">
        <v>387</v>
      </c>
      <c r="D83" t="s">
        <v>19</v>
      </c>
      <c r="E83" t="s">
        <v>95</v>
      </c>
      <c r="F83" t="s">
        <v>388</v>
      </c>
      <c r="G83">
        <v>482.68</v>
      </c>
      <c r="H83">
        <v>3</v>
      </c>
      <c r="I83">
        <v>0.06</v>
      </c>
      <c r="J83">
        <v>3.54</v>
      </c>
      <c r="K83" t="s">
        <v>90</v>
      </c>
      <c r="L83" t="s">
        <v>48</v>
      </c>
      <c r="M83">
        <v>15.7</v>
      </c>
      <c r="N83" t="s">
        <v>83</v>
      </c>
      <c r="O83" t="b">
        <v>0</v>
      </c>
      <c r="P83">
        <v>1361.1576</v>
      </c>
      <c r="Q83">
        <v>492.3336000000001</v>
      </c>
      <c r="R83">
        <v>473.09359999999998</v>
      </c>
      <c r="S83" t="s">
        <v>97</v>
      </c>
      <c r="T83">
        <v>0</v>
      </c>
      <c r="U83">
        <v>0</v>
      </c>
      <c r="V83">
        <v>17</v>
      </c>
      <c r="W83">
        <v>1451.0446999999999</v>
      </c>
    </row>
    <row r="84" spans="1:23" x14ac:dyDescent="0.35">
      <c r="A84" t="s">
        <v>389</v>
      </c>
      <c r="B84" t="s">
        <v>390</v>
      </c>
      <c r="C84" t="s">
        <v>391</v>
      </c>
      <c r="D84" t="s">
        <v>12</v>
      </c>
      <c r="E84" t="s">
        <v>95</v>
      </c>
      <c r="F84" t="s">
        <v>392</v>
      </c>
      <c r="G84">
        <v>478.83</v>
      </c>
      <c r="H84">
        <v>3</v>
      </c>
      <c r="I84">
        <v>0.1</v>
      </c>
      <c r="J84">
        <v>5.85</v>
      </c>
      <c r="K84" t="s">
        <v>90</v>
      </c>
      <c r="L84" t="s">
        <v>45</v>
      </c>
      <c r="M84">
        <v>1.48</v>
      </c>
      <c r="N84" t="s">
        <v>83</v>
      </c>
      <c r="O84" t="b">
        <v>1</v>
      </c>
      <c r="P84">
        <v>1292.8409999999999</v>
      </c>
      <c r="Q84">
        <v>430.94700000000012</v>
      </c>
      <c r="R84">
        <v>423.61700000000008</v>
      </c>
      <c r="S84" t="s">
        <v>91</v>
      </c>
      <c r="T84">
        <v>0</v>
      </c>
      <c r="U84">
        <v>0</v>
      </c>
      <c r="V84">
        <v>3</v>
      </c>
      <c r="W84">
        <v>425.50930000000011</v>
      </c>
    </row>
    <row r="85" spans="1:23" x14ac:dyDescent="0.35">
      <c r="A85" t="s">
        <v>393</v>
      </c>
      <c r="B85" t="s">
        <v>394</v>
      </c>
      <c r="C85" t="s">
        <v>395</v>
      </c>
      <c r="D85" t="s">
        <v>19</v>
      </c>
      <c r="E85" t="s">
        <v>14</v>
      </c>
      <c r="F85" t="s">
        <v>396</v>
      </c>
      <c r="G85">
        <v>123.29</v>
      </c>
      <c r="H85">
        <v>3</v>
      </c>
      <c r="I85">
        <v>0.05</v>
      </c>
      <c r="J85">
        <v>6.65</v>
      </c>
      <c r="K85" t="s">
        <v>90</v>
      </c>
      <c r="L85" t="s">
        <v>41</v>
      </c>
      <c r="M85">
        <v>5.53</v>
      </c>
      <c r="N85" t="s">
        <v>83</v>
      </c>
      <c r="O85" t="b">
        <v>0</v>
      </c>
      <c r="P85">
        <v>351.37650000000002</v>
      </c>
      <c r="Q85">
        <v>129.4545</v>
      </c>
      <c r="R85">
        <v>117.2745</v>
      </c>
      <c r="S85" t="s">
        <v>91</v>
      </c>
      <c r="T85">
        <v>0</v>
      </c>
      <c r="U85">
        <v>0</v>
      </c>
      <c r="V85">
        <v>8</v>
      </c>
      <c r="W85">
        <v>974.06129999999996</v>
      </c>
    </row>
    <row r="86" spans="1:23" x14ac:dyDescent="0.35">
      <c r="A86" t="s">
        <v>397</v>
      </c>
      <c r="B86" t="s">
        <v>398</v>
      </c>
      <c r="C86" t="s">
        <v>399</v>
      </c>
      <c r="D86" t="s">
        <v>15</v>
      </c>
      <c r="E86" t="s">
        <v>95</v>
      </c>
      <c r="F86" t="s">
        <v>400</v>
      </c>
      <c r="G86">
        <v>527.86</v>
      </c>
      <c r="H86">
        <v>2</v>
      </c>
      <c r="I86">
        <v>0.04</v>
      </c>
      <c r="J86">
        <v>4.3</v>
      </c>
      <c r="K86" t="s">
        <v>115</v>
      </c>
      <c r="L86" t="s">
        <v>45</v>
      </c>
      <c r="M86">
        <v>0.86</v>
      </c>
      <c r="N86" t="s">
        <v>141</v>
      </c>
      <c r="O86" t="b">
        <v>0</v>
      </c>
      <c r="P86">
        <v>1013.4912</v>
      </c>
      <c r="Q86">
        <v>380.05919999999992</v>
      </c>
      <c r="R86">
        <v>374.89919999999989</v>
      </c>
      <c r="S86" t="s">
        <v>183</v>
      </c>
      <c r="T86">
        <v>1</v>
      </c>
      <c r="U86">
        <v>0</v>
      </c>
      <c r="V86">
        <v>1</v>
      </c>
      <c r="W86">
        <v>374.89919999999989</v>
      </c>
    </row>
    <row r="87" spans="1:23" x14ac:dyDescent="0.35">
      <c r="A87" t="s">
        <v>401</v>
      </c>
      <c r="B87" t="s">
        <v>402</v>
      </c>
      <c r="C87" t="s">
        <v>403</v>
      </c>
      <c r="D87" t="s">
        <v>12</v>
      </c>
      <c r="E87" t="s">
        <v>16</v>
      </c>
      <c r="F87" t="s">
        <v>81</v>
      </c>
      <c r="G87">
        <v>39.479999999999997</v>
      </c>
      <c r="H87">
        <v>1</v>
      </c>
      <c r="I87">
        <v>0.08</v>
      </c>
      <c r="J87">
        <v>9.86</v>
      </c>
      <c r="K87" t="s">
        <v>90</v>
      </c>
      <c r="L87" t="s">
        <v>41</v>
      </c>
      <c r="M87">
        <v>14.56</v>
      </c>
      <c r="N87" t="s">
        <v>83</v>
      </c>
      <c r="O87" t="b">
        <v>0</v>
      </c>
      <c r="P87">
        <v>36.321599999999997</v>
      </c>
      <c r="Q87">
        <v>12.633599999999999</v>
      </c>
      <c r="R87">
        <v>-11.7864</v>
      </c>
      <c r="S87" t="s">
        <v>97</v>
      </c>
      <c r="T87">
        <v>0</v>
      </c>
      <c r="U87">
        <v>0</v>
      </c>
      <c r="V87">
        <v>13</v>
      </c>
      <c r="W87">
        <v>752.6536000000001</v>
      </c>
    </row>
    <row r="88" spans="1:23" x14ac:dyDescent="0.35">
      <c r="A88" t="s">
        <v>404</v>
      </c>
      <c r="B88" t="s">
        <v>405</v>
      </c>
      <c r="C88" t="s">
        <v>406</v>
      </c>
      <c r="D88" t="s">
        <v>19</v>
      </c>
      <c r="E88" t="s">
        <v>14</v>
      </c>
      <c r="F88" t="s">
        <v>255</v>
      </c>
      <c r="G88">
        <v>129.37</v>
      </c>
      <c r="H88">
        <v>2</v>
      </c>
      <c r="I88">
        <v>0.02</v>
      </c>
      <c r="J88">
        <v>6.86</v>
      </c>
      <c r="K88" t="s">
        <v>82</v>
      </c>
      <c r="L88" t="s">
        <v>43</v>
      </c>
      <c r="M88">
        <v>7.71</v>
      </c>
      <c r="N88" t="s">
        <v>83</v>
      </c>
      <c r="O88" t="b">
        <v>0</v>
      </c>
      <c r="P88">
        <v>253.5652</v>
      </c>
      <c r="Q88">
        <v>98.321200000000005</v>
      </c>
      <c r="R88">
        <v>83.751200000000011</v>
      </c>
      <c r="S88" t="s">
        <v>103</v>
      </c>
      <c r="T88">
        <v>0</v>
      </c>
      <c r="U88">
        <v>0</v>
      </c>
      <c r="V88">
        <v>14</v>
      </c>
      <c r="W88">
        <v>1288.9557</v>
      </c>
    </row>
    <row r="89" spans="1:23" x14ac:dyDescent="0.35">
      <c r="A89" t="s">
        <v>407</v>
      </c>
      <c r="B89" t="s">
        <v>138</v>
      </c>
      <c r="C89" t="s">
        <v>408</v>
      </c>
      <c r="D89" t="s">
        <v>12</v>
      </c>
      <c r="E89" t="s">
        <v>16</v>
      </c>
      <c r="F89" t="s">
        <v>409</v>
      </c>
      <c r="G89">
        <v>32.24</v>
      </c>
      <c r="H89">
        <v>1</v>
      </c>
      <c r="I89">
        <v>0.26</v>
      </c>
      <c r="J89">
        <v>6.78</v>
      </c>
      <c r="K89" t="s">
        <v>90</v>
      </c>
      <c r="L89" t="s">
        <v>48</v>
      </c>
      <c r="M89">
        <v>12.29</v>
      </c>
      <c r="N89" t="s">
        <v>83</v>
      </c>
      <c r="O89" t="b">
        <v>0</v>
      </c>
      <c r="P89">
        <v>23.857600000000001</v>
      </c>
      <c r="Q89">
        <v>4.5136000000000003</v>
      </c>
      <c r="R89">
        <v>-14.5564</v>
      </c>
      <c r="S89" t="s">
        <v>128</v>
      </c>
      <c r="T89">
        <v>0</v>
      </c>
      <c r="U89">
        <v>0</v>
      </c>
      <c r="V89">
        <v>15</v>
      </c>
      <c r="W89">
        <v>1549.1948</v>
      </c>
    </row>
    <row r="90" spans="1:23" x14ac:dyDescent="0.35">
      <c r="A90" t="s">
        <v>410</v>
      </c>
      <c r="B90" t="s">
        <v>249</v>
      </c>
      <c r="C90" t="s">
        <v>411</v>
      </c>
      <c r="D90" t="s">
        <v>12</v>
      </c>
      <c r="E90" t="s">
        <v>16</v>
      </c>
      <c r="F90" t="s">
        <v>300</v>
      </c>
      <c r="G90">
        <v>31.02</v>
      </c>
      <c r="H90">
        <v>3</v>
      </c>
      <c r="I90">
        <v>0.22</v>
      </c>
      <c r="J90">
        <v>6.3</v>
      </c>
      <c r="K90" t="s">
        <v>102</v>
      </c>
      <c r="L90" t="s">
        <v>43</v>
      </c>
      <c r="M90">
        <v>4.12</v>
      </c>
      <c r="N90" t="s">
        <v>83</v>
      </c>
      <c r="O90" t="b">
        <v>0</v>
      </c>
      <c r="P90">
        <v>72.586800000000011</v>
      </c>
      <c r="Q90">
        <v>16.750800000000009</v>
      </c>
      <c r="R90">
        <v>6.3308000000000124</v>
      </c>
      <c r="S90" t="s">
        <v>91</v>
      </c>
      <c r="T90">
        <v>0</v>
      </c>
      <c r="U90">
        <v>0</v>
      </c>
      <c r="V90">
        <v>10</v>
      </c>
      <c r="W90">
        <v>700.08530000000007</v>
      </c>
    </row>
    <row r="91" spans="1:23" x14ac:dyDescent="0.35">
      <c r="A91" t="s">
        <v>412</v>
      </c>
      <c r="B91" t="s">
        <v>413</v>
      </c>
      <c r="C91" t="s">
        <v>414</v>
      </c>
      <c r="D91" t="s">
        <v>17</v>
      </c>
      <c r="E91" t="s">
        <v>88</v>
      </c>
      <c r="F91" t="s">
        <v>415</v>
      </c>
      <c r="G91">
        <v>20.100000000000001</v>
      </c>
      <c r="H91">
        <v>1</v>
      </c>
      <c r="I91">
        <v>0.26</v>
      </c>
      <c r="J91">
        <v>4.25</v>
      </c>
      <c r="K91" t="s">
        <v>115</v>
      </c>
      <c r="L91" t="s">
        <v>41</v>
      </c>
      <c r="M91">
        <v>5.35</v>
      </c>
      <c r="N91" t="s">
        <v>279</v>
      </c>
      <c r="O91" t="b">
        <v>0</v>
      </c>
      <c r="P91">
        <v>14.874000000000001</v>
      </c>
      <c r="Q91">
        <v>2.8140000000000001</v>
      </c>
      <c r="R91">
        <v>-6.7859999999999996</v>
      </c>
      <c r="S91" t="s">
        <v>84</v>
      </c>
      <c r="T91">
        <v>0</v>
      </c>
      <c r="U91">
        <v>1</v>
      </c>
      <c r="V91">
        <v>15</v>
      </c>
      <c r="W91">
        <v>1078.7847999999999</v>
      </c>
    </row>
    <row r="92" spans="1:23" x14ac:dyDescent="0.35">
      <c r="A92" t="s">
        <v>416</v>
      </c>
      <c r="B92" t="s">
        <v>417</v>
      </c>
      <c r="C92" t="s">
        <v>418</v>
      </c>
      <c r="D92" t="s">
        <v>17</v>
      </c>
      <c r="E92" t="s">
        <v>16</v>
      </c>
      <c r="F92" t="s">
        <v>259</v>
      </c>
      <c r="G92">
        <v>58.08</v>
      </c>
      <c r="H92">
        <v>2</v>
      </c>
      <c r="I92">
        <v>0.27</v>
      </c>
      <c r="J92">
        <v>3.26</v>
      </c>
      <c r="K92" t="s">
        <v>102</v>
      </c>
      <c r="L92" t="s">
        <v>45</v>
      </c>
      <c r="M92">
        <v>1.28</v>
      </c>
      <c r="N92" t="s">
        <v>83</v>
      </c>
      <c r="O92" t="b">
        <v>0</v>
      </c>
      <c r="P92">
        <v>84.79679999999999</v>
      </c>
      <c r="Q92">
        <v>15.100799999999991</v>
      </c>
      <c r="R92">
        <v>10.56079999999999</v>
      </c>
      <c r="S92" t="s">
        <v>84</v>
      </c>
      <c r="T92">
        <v>0</v>
      </c>
      <c r="U92">
        <v>0</v>
      </c>
      <c r="V92">
        <v>11</v>
      </c>
      <c r="W92">
        <v>1394.7299</v>
      </c>
    </row>
    <row r="93" spans="1:23" x14ac:dyDescent="0.35">
      <c r="A93" t="s">
        <v>419</v>
      </c>
      <c r="B93" t="s">
        <v>320</v>
      </c>
      <c r="C93" t="s">
        <v>420</v>
      </c>
      <c r="D93" t="s">
        <v>15</v>
      </c>
      <c r="E93" t="s">
        <v>95</v>
      </c>
      <c r="F93" t="s">
        <v>421</v>
      </c>
      <c r="G93">
        <v>441.18</v>
      </c>
      <c r="H93">
        <v>1</v>
      </c>
      <c r="I93">
        <v>7.0000000000000007E-2</v>
      </c>
      <c r="J93">
        <v>8.9700000000000006</v>
      </c>
      <c r="K93" t="s">
        <v>82</v>
      </c>
      <c r="L93" t="s">
        <v>43</v>
      </c>
      <c r="M93">
        <v>3.79</v>
      </c>
      <c r="N93" t="s">
        <v>83</v>
      </c>
      <c r="O93" t="b">
        <v>0</v>
      </c>
      <c r="P93">
        <v>410.29739999999998</v>
      </c>
      <c r="Q93">
        <v>145.58940000000001</v>
      </c>
      <c r="R93">
        <v>132.82939999999999</v>
      </c>
      <c r="S93" t="s">
        <v>84</v>
      </c>
      <c r="T93">
        <v>0</v>
      </c>
      <c r="U93">
        <v>0</v>
      </c>
      <c r="V93">
        <v>2</v>
      </c>
      <c r="W93">
        <v>222.54460000000009</v>
      </c>
    </row>
    <row r="94" spans="1:23" x14ac:dyDescent="0.35">
      <c r="A94" t="s">
        <v>422</v>
      </c>
      <c r="B94" t="s">
        <v>316</v>
      </c>
      <c r="C94" t="s">
        <v>423</v>
      </c>
      <c r="D94" t="s">
        <v>20</v>
      </c>
      <c r="E94" t="s">
        <v>95</v>
      </c>
      <c r="F94" t="s">
        <v>400</v>
      </c>
      <c r="G94">
        <v>355.56</v>
      </c>
      <c r="H94">
        <v>2</v>
      </c>
      <c r="I94">
        <v>0</v>
      </c>
      <c r="J94">
        <v>2.67</v>
      </c>
      <c r="K94" t="s">
        <v>90</v>
      </c>
      <c r="L94" t="s">
        <v>48</v>
      </c>
      <c r="M94">
        <v>7.09</v>
      </c>
      <c r="N94" t="s">
        <v>83</v>
      </c>
      <c r="O94" t="b">
        <v>0</v>
      </c>
      <c r="P94">
        <v>711.12</v>
      </c>
      <c r="Q94">
        <v>284.44799999999998</v>
      </c>
      <c r="R94">
        <v>274.68799999999999</v>
      </c>
      <c r="S94" t="s">
        <v>91</v>
      </c>
      <c r="T94">
        <v>0</v>
      </c>
      <c r="U94">
        <v>0</v>
      </c>
      <c r="V94">
        <v>19</v>
      </c>
      <c r="W94">
        <v>1408.3480999999999</v>
      </c>
    </row>
    <row r="95" spans="1:23" x14ac:dyDescent="0.35">
      <c r="A95" t="s">
        <v>424</v>
      </c>
      <c r="B95" t="s">
        <v>425</v>
      </c>
      <c r="C95" t="s">
        <v>426</v>
      </c>
      <c r="D95" t="s">
        <v>17</v>
      </c>
      <c r="E95" t="s">
        <v>16</v>
      </c>
      <c r="F95" t="s">
        <v>427</v>
      </c>
      <c r="G95">
        <v>27.5</v>
      </c>
      <c r="H95">
        <v>3</v>
      </c>
      <c r="I95">
        <v>0.05</v>
      </c>
      <c r="J95">
        <v>5.46</v>
      </c>
      <c r="K95" t="s">
        <v>115</v>
      </c>
      <c r="L95" t="s">
        <v>41</v>
      </c>
      <c r="M95">
        <v>13.19</v>
      </c>
      <c r="N95" t="s">
        <v>83</v>
      </c>
      <c r="O95" t="b">
        <v>0</v>
      </c>
      <c r="P95">
        <v>78.375</v>
      </c>
      <c r="Q95">
        <v>28.875</v>
      </c>
      <c r="R95">
        <v>10.225</v>
      </c>
      <c r="S95" t="s">
        <v>84</v>
      </c>
      <c r="T95">
        <v>0</v>
      </c>
      <c r="U95">
        <v>0</v>
      </c>
      <c r="V95">
        <v>13</v>
      </c>
      <c r="W95">
        <v>1079.6733999999999</v>
      </c>
    </row>
    <row r="96" spans="1:23" x14ac:dyDescent="0.35">
      <c r="A96" t="s">
        <v>428</v>
      </c>
      <c r="B96" t="s">
        <v>429</v>
      </c>
      <c r="C96" t="s">
        <v>430</v>
      </c>
      <c r="D96" t="s">
        <v>15</v>
      </c>
      <c r="E96" t="s">
        <v>88</v>
      </c>
      <c r="F96" t="s">
        <v>431</v>
      </c>
      <c r="G96">
        <v>29.46</v>
      </c>
      <c r="H96">
        <v>2</v>
      </c>
      <c r="I96">
        <v>7.0000000000000007E-2</v>
      </c>
      <c r="J96">
        <v>6.66</v>
      </c>
      <c r="K96" t="s">
        <v>115</v>
      </c>
      <c r="L96" t="s">
        <v>48</v>
      </c>
      <c r="M96">
        <v>5.08</v>
      </c>
      <c r="N96" t="s">
        <v>83</v>
      </c>
      <c r="O96" t="b">
        <v>0</v>
      </c>
      <c r="P96">
        <v>54.7956</v>
      </c>
      <c r="Q96">
        <v>19.4436</v>
      </c>
      <c r="R96">
        <v>7.7036000000000033</v>
      </c>
      <c r="S96" t="s">
        <v>128</v>
      </c>
      <c r="T96">
        <v>0</v>
      </c>
      <c r="U96">
        <v>0</v>
      </c>
      <c r="V96">
        <v>2</v>
      </c>
      <c r="W96">
        <v>360.47199999999992</v>
      </c>
    </row>
    <row r="97" spans="1:23" x14ac:dyDescent="0.35">
      <c r="A97" t="s">
        <v>432</v>
      </c>
      <c r="B97" t="s">
        <v>433</v>
      </c>
      <c r="C97" t="s">
        <v>434</v>
      </c>
      <c r="D97" t="s">
        <v>19</v>
      </c>
      <c r="E97" t="s">
        <v>16</v>
      </c>
      <c r="F97" t="s">
        <v>435</v>
      </c>
      <c r="G97">
        <v>29.44</v>
      </c>
      <c r="H97">
        <v>3</v>
      </c>
      <c r="I97">
        <v>0.3</v>
      </c>
      <c r="J97">
        <v>5.07</v>
      </c>
      <c r="K97" t="s">
        <v>102</v>
      </c>
      <c r="L97" t="s">
        <v>48</v>
      </c>
      <c r="M97">
        <v>13.51</v>
      </c>
      <c r="N97" t="s">
        <v>141</v>
      </c>
      <c r="O97" t="b">
        <v>0</v>
      </c>
      <c r="P97">
        <v>61.823999999999998</v>
      </c>
      <c r="Q97">
        <v>8.8319999999999936</v>
      </c>
      <c r="R97">
        <v>-9.7480000000000047</v>
      </c>
      <c r="S97" t="s">
        <v>97</v>
      </c>
      <c r="T97">
        <v>1</v>
      </c>
      <c r="U97">
        <v>0</v>
      </c>
      <c r="V97">
        <v>17</v>
      </c>
      <c r="W97">
        <v>709.66280000000006</v>
      </c>
    </row>
    <row r="98" spans="1:23" x14ac:dyDescent="0.35">
      <c r="A98" t="s">
        <v>436</v>
      </c>
      <c r="B98" t="s">
        <v>437</v>
      </c>
      <c r="C98" t="s">
        <v>438</v>
      </c>
      <c r="D98" t="s">
        <v>20</v>
      </c>
      <c r="E98" t="s">
        <v>95</v>
      </c>
      <c r="F98" t="s">
        <v>175</v>
      </c>
      <c r="G98">
        <v>536.39</v>
      </c>
      <c r="H98">
        <v>3</v>
      </c>
      <c r="I98">
        <v>0.04</v>
      </c>
      <c r="J98">
        <v>3.31</v>
      </c>
      <c r="K98" t="s">
        <v>102</v>
      </c>
      <c r="L98" t="s">
        <v>43</v>
      </c>
      <c r="M98">
        <v>5.13</v>
      </c>
      <c r="N98" t="s">
        <v>83</v>
      </c>
      <c r="O98" t="b">
        <v>0</v>
      </c>
      <c r="P98">
        <v>1544.8032000000001</v>
      </c>
      <c r="Q98">
        <v>579.30120000000011</v>
      </c>
      <c r="R98">
        <v>570.86120000000005</v>
      </c>
      <c r="S98" t="s">
        <v>103</v>
      </c>
      <c r="T98">
        <v>0</v>
      </c>
      <c r="U98">
        <v>0</v>
      </c>
      <c r="V98">
        <v>13</v>
      </c>
      <c r="W98">
        <v>1209.8108</v>
      </c>
    </row>
    <row r="99" spans="1:23" x14ac:dyDescent="0.35">
      <c r="A99" t="s">
        <v>439</v>
      </c>
      <c r="B99" t="s">
        <v>440</v>
      </c>
      <c r="C99" t="s">
        <v>343</v>
      </c>
      <c r="D99" t="s">
        <v>24</v>
      </c>
      <c r="E99" t="s">
        <v>14</v>
      </c>
      <c r="F99" t="s">
        <v>332</v>
      </c>
      <c r="G99">
        <v>46.13</v>
      </c>
      <c r="H99">
        <v>2</v>
      </c>
      <c r="I99">
        <v>0.02</v>
      </c>
      <c r="J99">
        <v>8.91</v>
      </c>
      <c r="K99" t="s">
        <v>102</v>
      </c>
      <c r="L99" t="s">
        <v>48</v>
      </c>
      <c r="M99">
        <v>9.9</v>
      </c>
      <c r="N99" t="s">
        <v>83</v>
      </c>
      <c r="O99" t="b">
        <v>0</v>
      </c>
      <c r="P99">
        <v>90.4148</v>
      </c>
      <c r="Q99">
        <v>35.058799999999998</v>
      </c>
      <c r="R99">
        <v>16.248799999999999</v>
      </c>
      <c r="S99" t="s">
        <v>97</v>
      </c>
      <c r="T99">
        <v>0</v>
      </c>
      <c r="U99">
        <v>0</v>
      </c>
      <c r="V99">
        <v>2</v>
      </c>
      <c r="W99">
        <v>14.145200000000001</v>
      </c>
    </row>
    <row r="100" spans="1:23" x14ac:dyDescent="0.35">
      <c r="A100" t="s">
        <v>441</v>
      </c>
      <c r="B100" t="s">
        <v>442</v>
      </c>
      <c r="C100" t="s">
        <v>443</v>
      </c>
      <c r="D100" t="s">
        <v>12</v>
      </c>
      <c r="E100" t="s">
        <v>16</v>
      </c>
      <c r="F100" t="s">
        <v>444</v>
      </c>
      <c r="G100">
        <v>31.5</v>
      </c>
      <c r="H100">
        <v>2</v>
      </c>
      <c r="I100">
        <v>7.0000000000000007E-2</v>
      </c>
      <c r="J100">
        <v>8.3699999999999992</v>
      </c>
      <c r="K100" t="s">
        <v>90</v>
      </c>
      <c r="L100" t="s">
        <v>41</v>
      </c>
      <c r="M100">
        <v>6.54</v>
      </c>
      <c r="N100" t="s">
        <v>83</v>
      </c>
      <c r="O100" t="b">
        <v>0</v>
      </c>
      <c r="P100">
        <v>58.59</v>
      </c>
      <c r="Q100">
        <v>20.79</v>
      </c>
      <c r="R100">
        <v>5.879999999999999</v>
      </c>
      <c r="S100" t="s">
        <v>128</v>
      </c>
      <c r="T100">
        <v>0</v>
      </c>
      <c r="U100">
        <v>0</v>
      </c>
      <c r="V100">
        <v>13</v>
      </c>
      <c r="W100">
        <v>469.81369999999998</v>
      </c>
    </row>
    <row r="101" spans="1:23" x14ac:dyDescent="0.35">
      <c r="A101" t="s">
        <v>445</v>
      </c>
      <c r="B101" t="s">
        <v>405</v>
      </c>
      <c r="C101" t="s">
        <v>395</v>
      </c>
      <c r="D101" t="s">
        <v>26</v>
      </c>
      <c r="E101" t="s">
        <v>95</v>
      </c>
      <c r="F101" t="s">
        <v>446</v>
      </c>
      <c r="G101">
        <v>596.57000000000005</v>
      </c>
      <c r="H101">
        <v>1</v>
      </c>
      <c r="I101">
        <v>0.17</v>
      </c>
      <c r="J101">
        <v>4.4800000000000004</v>
      </c>
      <c r="K101" t="s">
        <v>115</v>
      </c>
      <c r="L101" t="s">
        <v>41</v>
      </c>
      <c r="M101">
        <v>5.64</v>
      </c>
      <c r="N101" t="s">
        <v>83</v>
      </c>
      <c r="O101" t="b">
        <v>0</v>
      </c>
      <c r="P101">
        <v>495.15309999999999</v>
      </c>
      <c r="Q101">
        <v>137.21109999999999</v>
      </c>
      <c r="R101">
        <v>127.0911</v>
      </c>
      <c r="S101" t="s">
        <v>103</v>
      </c>
      <c r="T101">
        <v>0</v>
      </c>
      <c r="U101">
        <v>0</v>
      </c>
      <c r="V101">
        <v>8</v>
      </c>
      <c r="W101">
        <v>974.06129999999996</v>
      </c>
    </row>
    <row r="102" spans="1:23" x14ac:dyDescent="0.35">
      <c r="A102" t="s">
        <v>447</v>
      </c>
      <c r="B102" t="s">
        <v>138</v>
      </c>
      <c r="C102" t="s">
        <v>144</v>
      </c>
      <c r="D102" t="s">
        <v>12</v>
      </c>
      <c r="E102" t="s">
        <v>16</v>
      </c>
      <c r="F102" t="s">
        <v>448</v>
      </c>
      <c r="G102">
        <v>62.52</v>
      </c>
      <c r="H102">
        <v>2</v>
      </c>
      <c r="I102">
        <v>0.15</v>
      </c>
      <c r="J102">
        <v>9.6199999999999992</v>
      </c>
      <c r="K102" t="s">
        <v>102</v>
      </c>
      <c r="L102" t="s">
        <v>43</v>
      </c>
      <c r="M102">
        <v>6.28</v>
      </c>
      <c r="N102" t="s">
        <v>83</v>
      </c>
      <c r="O102" t="b">
        <v>0</v>
      </c>
      <c r="P102">
        <v>106.28400000000001</v>
      </c>
      <c r="Q102">
        <v>31.260000000000009</v>
      </c>
      <c r="R102">
        <v>15.36000000000001</v>
      </c>
      <c r="S102" t="s">
        <v>128</v>
      </c>
      <c r="T102">
        <v>0</v>
      </c>
      <c r="U102">
        <v>0</v>
      </c>
      <c r="V102">
        <v>16</v>
      </c>
      <c r="W102">
        <v>1289.2512999999999</v>
      </c>
    </row>
    <row r="103" spans="1:23" x14ac:dyDescent="0.35">
      <c r="A103" t="s">
        <v>449</v>
      </c>
      <c r="B103" t="s">
        <v>309</v>
      </c>
      <c r="C103" t="s">
        <v>450</v>
      </c>
      <c r="D103" t="s">
        <v>19</v>
      </c>
      <c r="E103" t="s">
        <v>95</v>
      </c>
      <c r="F103" t="s">
        <v>451</v>
      </c>
      <c r="G103">
        <v>95.18</v>
      </c>
      <c r="H103">
        <v>1</v>
      </c>
      <c r="I103">
        <v>0</v>
      </c>
      <c r="J103">
        <v>9.5299999999999994</v>
      </c>
      <c r="K103" t="s">
        <v>115</v>
      </c>
      <c r="L103" t="s">
        <v>45</v>
      </c>
      <c r="M103">
        <v>0.82</v>
      </c>
      <c r="N103" t="s">
        <v>83</v>
      </c>
      <c r="O103" t="b">
        <v>0</v>
      </c>
      <c r="P103">
        <v>95.18</v>
      </c>
      <c r="Q103">
        <v>38.072000000000003</v>
      </c>
      <c r="R103">
        <v>27.722000000000001</v>
      </c>
      <c r="S103" t="s">
        <v>128</v>
      </c>
      <c r="T103">
        <v>0</v>
      </c>
      <c r="U103">
        <v>0</v>
      </c>
      <c r="V103">
        <v>3</v>
      </c>
      <c r="W103">
        <v>109.1465</v>
      </c>
    </row>
    <row r="104" spans="1:23" x14ac:dyDescent="0.35">
      <c r="A104" t="s">
        <v>452</v>
      </c>
      <c r="B104" t="s">
        <v>225</v>
      </c>
      <c r="C104" t="s">
        <v>453</v>
      </c>
      <c r="D104" t="s">
        <v>17</v>
      </c>
      <c r="E104" t="s">
        <v>95</v>
      </c>
      <c r="F104" t="s">
        <v>96</v>
      </c>
      <c r="G104">
        <v>452.41</v>
      </c>
      <c r="H104">
        <v>1</v>
      </c>
      <c r="I104">
        <v>0.06</v>
      </c>
      <c r="J104">
        <v>7.52</v>
      </c>
      <c r="K104" t="s">
        <v>82</v>
      </c>
      <c r="L104" t="s">
        <v>41</v>
      </c>
      <c r="M104">
        <v>5.79</v>
      </c>
      <c r="N104" t="s">
        <v>83</v>
      </c>
      <c r="O104" t="b">
        <v>0</v>
      </c>
      <c r="P104">
        <v>425.2654</v>
      </c>
      <c r="Q104">
        <v>153.8194</v>
      </c>
      <c r="R104">
        <v>140.5094</v>
      </c>
      <c r="S104" t="s">
        <v>183</v>
      </c>
      <c r="T104">
        <v>0</v>
      </c>
      <c r="U104">
        <v>0</v>
      </c>
      <c r="V104">
        <v>24</v>
      </c>
      <c r="W104">
        <v>1094.1242999999999</v>
      </c>
    </row>
    <row r="105" spans="1:23" x14ac:dyDescent="0.35">
      <c r="A105" t="s">
        <v>454</v>
      </c>
      <c r="B105" t="s">
        <v>455</v>
      </c>
      <c r="C105" t="s">
        <v>456</v>
      </c>
      <c r="D105" t="s">
        <v>19</v>
      </c>
      <c r="E105" t="s">
        <v>88</v>
      </c>
      <c r="F105" t="s">
        <v>457</v>
      </c>
      <c r="G105">
        <v>32.4</v>
      </c>
      <c r="H105">
        <v>3</v>
      </c>
      <c r="I105">
        <v>0.27</v>
      </c>
      <c r="J105">
        <v>6.21</v>
      </c>
      <c r="K105" t="s">
        <v>102</v>
      </c>
      <c r="L105" t="s">
        <v>41</v>
      </c>
      <c r="M105">
        <v>10.48</v>
      </c>
      <c r="N105" t="s">
        <v>83</v>
      </c>
      <c r="O105" t="b">
        <v>0</v>
      </c>
      <c r="P105">
        <v>70.955999999999989</v>
      </c>
      <c r="Q105">
        <v>12.635999999999999</v>
      </c>
      <c r="R105">
        <v>-4.0540000000000056</v>
      </c>
      <c r="S105" t="s">
        <v>128</v>
      </c>
      <c r="T105">
        <v>0</v>
      </c>
      <c r="U105">
        <v>0</v>
      </c>
      <c r="V105">
        <v>14</v>
      </c>
      <c r="W105">
        <v>1444.0427999999999</v>
      </c>
    </row>
    <row r="106" spans="1:23" x14ac:dyDescent="0.35">
      <c r="A106" t="s">
        <v>458</v>
      </c>
      <c r="B106" t="s">
        <v>264</v>
      </c>
      <c r="C106" t="s">
        <v>459</v>
      </c>
      <c r="D106" t="s">
        <v>12</v>
      </c>
      <c r="E106" t="s">
        <v>14</v>
      </c>
      <c r="F106" t="s">
        <v>460</v>
      </c>
      <c r="G106">
        <v>78.739999999999995</v>
      </c>
      <c r="H106">
        <v>3</v>
      </c>
      <c r="I106">
        <v>0</v>
      </c>
      <c r="J106">
        <v>6.34</v>
      </c>
      <c r="K106" t="s">
        <v>102</v>
      </c>
      <c r="L106" t="s">
        <v>45</v>
      </c>
      <c r="M106">
        <v>0.53</v>
      </c>
      <c r="N106" t="s">
        <v>83</v>
      </c>
      <c r="O106" t="b">
        <v>0</v>
      </c>
      <c r="P106">
        <v>236.22</v>
      </c>
      <c r="Q106">
        <v>94.488</v>
      </c>
      <c r="R106">
        <v>87.617999999999995</v>
      </c>
      <c r="S106" t="s">
        <v>97</v>
      </c>
      <c r="T106">
        <v>0</v>
      </c>
      <c r="U106">
        <v>0</v>
      </c>
      <c r="V106">
        <v>17</v>
      </c>
      <c r="W106">
        <v>516.81659999999999</v>
      </c>
    </row>
    <row r="107" spans="1:23" x14ac:dyDescent="0.35">
      <c r="A107" t="s">
        <v>461</v>
      </c>
      <c r="B107" t="s">
        <v>462</v>
      </c>
      <c r="C107" t="s">
        <v>463</v>
      </c>
      <c r="D107" t="s">
        <v>12</v>
      </c>
      <c r="E107" t="s">
        <v>16</v>
      </c>
      <c r="F107" t="s">
        <v>464</v>
      </c>
      <c r="G107">
        <v>32.06</v>
      </c>
      <c r="H107">
        <v>3</v>
      </c>
      <c r="I107">
        <v>7.0000000000000007E-2</v>
      </c>
      <c r="J107">
        <v>7.82</v>
      </c>
      <c r="K107" t="s">
        <v>115</v>
      </c>
      <c r="L107" t="s">
        <v>43</v>
      </c>
      <c r="M107">
        <v>5.31</v>
      </c>
      <c r="N107" t="s">
        <v>83</v>
      </c>
      <c r="O107" t="b">
        <v>0</v>
      </c>
      <c r="P107">
        <v>89.447400000000002</v>
      </c>
      <c r="Q107">
        <v>31.7394</v>
      </c>
      <c r="R107">
        <v>18.609400000000001</v>
      </c>
      <c r="S107" t="s">
        <v>84</v>
      </c>
      <c r="T107">
        <v>0</v>
      </c>
      <c r="U107">
        <v>0</v>
      </c>
      <c r="V107">
        <v>23</v>
      </c>
      <c r="W107">
        <v>2182.6779999999999</v>
      </c>
    </row>
    <row r="108" spans="1:23" x14ac:dyDescent="0.35">
      <c r="A108" t="s">
        <v>465</v>
      </c>
      <c r="B108" t="s">
        <v>466</v>
      </c>
      <c r="C108" t="s">
        <v>467</v>
      </c>
      <c r="D108" t="s">
        <v>15</v>
      </c>
      <c r="E108" t="s">
        <v>88</v>
      </c>
      <c r="F108" t="s">
        <v>468</v>
      </c>
      <c r="G108">
        <v>15.19</v>
      </c>
      <c r="H108">
        <v>2</v>
      </c>
      <c r="I108">
        <v>0.06</v>
      </c>
      <c r="J108">
        <v>9.2100000000000009</v>
      </c>
      <c r="K108" t="s">
        <v>82</v>
      </c>
      <c r="L108" t="s">
        <v>48</v>
      </c>
      <c r="M108">
        <v>17.97</v>
      </c>
      <c r="N108" t="s">
        <v>83</v>
      </c>
      <c r="O108" t="b">
        <v>0</v>
      </c>
      <c r="P108">
        <v>28.557200000000002</v>
      </c>
      <c r="Q108">
        <v>10.3292</v>
      </c>
      <c r="R108">
        <v>-16.8508</v>
      </c>
      <c r="S108" t="s">
        <v>183</v>
      </c>
      <c r="T108">
        <v>0</v>
      </c>
      <c r="U108">
        <v>0</v>
      </c>
      <c r="V108">
        <v>17</v>
      </c>
      <c r="W108">
        <v>460.26070000000021</v>
      </c>
    </row>
    <row r="109" spans="1:23" x14ac:dyDescent="0.35">
      <c r="A109" t="s">
        <v>469</v>
      </c>
      <c r="B109" t="s">
        <v>470</v>
      </c>
      <c r="C109" t="s">
        <v>471</v>
      </c>
      <c r="D109" t="s">
        <v>12</v>
      </c>
      <c r="E109" t="s">
        <v>16</v>
      </c>
      <c r="F109" t="s">
        <v>472</v>
      </c>
      <c r="G109">
        <v>18.03</v>
      </c>
      <c r="H109">
        <v>3</v>
      </c>
      <c r="I109">
        <v>0.1</v>
      </c>
      <c r="J109">
        <v>8.2100000000000009</v>
      </c>
      <c r="K109" t="s">
        <v>102</v>
      </c>
      <c r="L109" t="s">
        <v>41</v>
      </c>
      <c r="M109">
        <v>8.84</v>
      </c>
      <c r="N109" t="s">
        <v>83</v>
      </c>
      <c r="O109" t="b">
        <v>1</v>
      </c>
      <c r="P109">
        <v>48.680999999999997</v>
      </c>
      <c r="Q109">
        <v>16.227</v>
      </c>
      <c r="R109">
        <v>-0.82299999999999685</v>
      </c>
      <c r="S109" t="s">
        <v>183</v>
      </c>
      <c r="T109">
        <v>0</v>
      </c>
      <c r="U109">
        <v>0</v>
      </c>
      <c r="V109">
        <v>5</v>
      </c>
      <c r="W109">
        <v>147.82660000000001</v>
      </c>
    </row>
    <row r="110" spans="1:23" x14ac:dyDescent="0.35">
      <c r="A110" t="s">
        <v>473</v>
      </c>
      <c r="B110" t="s">
        <v>466</v>
      </c>
      <c r="C110" t="s">
        <v>474</v>
      </c>
      <c r="D110" t="s">
        <v>19</v>
      </c>
      <c r="E110" t="s">
        <v>95</v>
      </c>
      <c r="F110" t="s">
        <v>475</v>
      </c>
      <c r="G110">
        <v>19.22</v>
      </c>
      <c r="H110">
        <v>2</v>
      </c>
      <c r="I110">
        <v>0.26</v>
      </c>
      <c r="J110">
        <v>6.12</v>
      </c>
      <c r="K110" t="s">
        <v>115</v>
      </c>
      <c r="L110" t="s">
        <v>41</v>
      </c>
      <c r="M110">
        <v>9.92</v>
      </c>
      <c r="N110" t="s">
        <v>83</v>
      </c>
      <c r="O110" t="b">
        <v>0</v>
      </c>
      <c r="P110">
        <v>28.445599999999999</v>
      </c>
      <c r="Q110">
        <v>5.3816000000000024</v>
      </c>
      <c r="R110">
        <v>-10.6584</v>
      </c>
      <c r="S110" t="s">
        <v>183</v>
      </c>
      <c r="T110">
        <v>0</v>
      </c>
      <c r="U110">
        <v>0</v>
      </c>
      <c r="V110">
        <v>18</v>
      </c>
      <c r="W110">
        <v>2484.4470999999999</v>
      </c>
    </row>
    <row r="111" spans="1:23" x14ac:dyDescent="0.35">
      <c r="A111" t="s">
        <v>476</v>
      </c>
      <c r="B111" t="s">
        <v>433</v>
      </c>
      <c r="C111" t="s">
        <v>477</v>
      </c>
      <c r="D111" t="s">
        <v>17</v>
      </c>
      <c r="E111" t="s">
        <v>16</v>
      </c>
      <c r="F111" t="s">
        <v>478</v>
      </c>
      <c r="G111">
        <v>61.66</v>
      </c>
      <c r="H111">
        <v>2</v>
      </c>
      <c r="I111">
        <v>0.13</v>
      </c>
      <c r="J111">
        <v>6.79</v>
      </c>
      <c r="K111" t="s">
        <v>82</v>
      </c>
      <c r="L111" t="s">
        <v>43</v>
      </c>
      <c r="M111">
        <v>3.05</v>
      </c>
      <c r="N111" t="s">
        <v>83</v>
      </c>
      <c r="O111" t="b">
        <v>0</v>
      </c>
      <c r="P111">
        <v>107.2884</v>
      </c>
      <c r="Q111">
        <v>33.296400000000013</v>
      </c>
      <c r="R111">
        <v>23.456400000000009</v>
      </c>
      <c r="S111" t="s">
        <v>97</v>
      </c>
      <c r="T111">
        <v>0</v>
      </c>
      <c r="U111">
        <v>0</v>
      </c>
      <c r="V111">
        <v>10</v>
      </c>
      <c r="W111">
        <v>253.85680000000019</v>
      </c>
    </row>
    <row r="112" spans="1:23" x14ac:dyDescent="0.35">
      <c r="A112" t="s">
        <v>479</v>
      </c>
      <c r="B112" t="s">
        <v>276</v>
      </c>
      <c r="C112" t="s">
        <v>480</v>
      </c>
      <c r="D112" t="s">
        <v>12</v>
      </c>
      <c r="E112" t="s">
        <v>16</v>
      </c>
      <c r="F112" t="s">
        <v>481</v>
      </c>
      <c r="G112">
        <v>46.5</v>
      </c>
      <c r="H112">
        <v>2</v>
      </c>
      <c r="I112">
        <v>0.18</v>
      </c>
      <c r="J112">
        <v>6.94</v>
      </c>
      <c r="K112" t="s">
        <v>90</v>
      </c>
      <c r="L112" t="s">
        <v>41</v>
      </c>
      <c r="M112">
        <v>8.3699999999999992</v>
      </c>
      <c r="N112" t="s">
        <v>83</v>
      </c>
      <c r="O112" t="b">
        <v>0</v>
      </c>
      <c r="P112">
        <v>76.260000000000005</v>
      </c>
      <c r="Q112">
        <v>20.460000000000012</v>
      </c>
      <c r="R112">
        <v>5.1500000000000092</v>
      </c>
      <c r="S112" t="s">
        <v>97</v>
      </c>
      <c r="T112">
        <v>0</v>
      </c>
      <c r="U112">
        <v>0</v>
      </c>
      <c r="V112">
        <v>16</v>
      </c>
      <c r="W112">
        <v>483.59550000000002</v>
      </c>
    </row>
    <row r="113" spans="1:23" x14ac:dyDescent="0.35">
      <c r="A113" t="s">
        <v>482</v>
      </c>
      <c r="B113" t="s">
        <v>261</v>
      </c>
      <c r="C113" t="s">
        <v>277</v>
      </c>
      <c r="D113" t="s">
        <v>12</v>
      </c>
      <c r="E113" t="s">
        <v>88</v>
      </c>
      <c r="F113" t="s">
        <v>483</v>
      </c>
      <c r="G113">
        <v>22.6</v>
      </c>
      <c r="H113">
        <v>1</v>
      </c>
      <c r="I113">
        <v>0.04</v>
      </c>
      <c r="J113">
        <v>8.91</v>
      </c>
      <c r="K113" t="s">
        <v>90</v>
      </c>
      <c r="L113" t="s">
        <v>43</v>
      </c>
      <c r="M113">
        <v>6.53</v>
      </c>
      <c r="N113" t="s">
        <v>83</v>
      </c>
      <c r="O113" t="b">
        <v>0</v>
      </c>
      <c r="P113">
        <v>21.696000000000002</v>
      </c>
      <c r="Q113">
        <v>8.136000000000001</v>
      </c>
      <c r="R113">
        <v>-7.3040000000000003</v>
      </c>
      <c r="S113" t="s">
        <v>103</v>
      </c>
      <c r="T113">
        <v>0</v>
      </c>
      <c r="U113">
        <v>0</v>
      </c>
      <c r="V113">
        <v>17</v>
      </c>
      <c r="W113">
        <v>653.06250000000011</v>
      </c>
    </row>
    <row r="114" spans="1:23" x14ac:dyDescent="0.35">
      <c r="A114" t="s">
        <v>484</v>
      </c>
      <c r="B114" t="s">
        <v>161</v>
      </c>
      <c r="C114" t="s">
        <v>485</v>
      </c>
      <c r="D114" t="s">
        <v>17</v>
      </c>
      <c r="E114" t="s">
        <v>16</v>
      </c>
      <c r="F114" t="s">
        <v>244</v>
      </c>
      <c r="G114">
        <v>35.18</v>
      </c>
      <c r="H114">
        <v>2</v>
      </c>
      <c r="I114">
        <v>0.08</v>
      </c>
      <c r="J114">
        <v>2.33</v>
      </c>
      <c r="K114" t="s">
        <v>82</v>
      </c>
      <c r="L114" t="s">
        <v>41</v>
      </c>
      <c r="M114">
        <v>9.52</v>
      </c>
      <c r="N114" t="s">
        <v>83</v>
      </c>
      <c r="O114" t="b">
        <v>0</v>
      </c>
      <c r="P114">
        <v>64.731200000000001</v>
      </c>
      <c r="Q114">
        <v>22.5152</v>
      </c>
      <c r="R114">
        <v>10.6652</v>
      </c>
      <c r="S114" t="s">
        <v>91</v>
      </c>
      <c r="T114">
        <v>0</v>
      </c>
      <c r="U114">
        <v>0</v>
      </c>
      <c r="V114">
        <v>14</v>
      </c>
      <c r="W114">
        <v>753.80010000000004</v>
      </c>
    </row>
    <row r="115" spans="1:23" x14ac:dyDescent="0.35">
      <c r="A115" t="s">
        <v>486</v>
      </c>
      <c r="B115" t="s">
        <v>487</v>
      </c>
      <c r="C115" t="s">
        <v>488</v>
      </c>
      <c r="D115" t="s">
        <v>28</v>
      </c>
      <c r="E115" t="s">
        <v>95</v>
      </c>
      <c r="F115" t="s">
        <v>489</v>
      </c>
      <c r="G115">
        <v>345.88</v>
      </c>
      <c r="H115">
        <v>3</v>
      </c>
      <c r="I115">
        <v>0.28999999999999998</v>
      </c>
      <c r="J115">
        <v>5.91</v>
      </c>
      <c r="K115" t="s">
        <v>115</v>
      </c>
      <c r="L115" t="s">
        <v>41</v>
      </c>
      <c r="M115">
        <v>11.39</v>
      </c>
      <c r="N115" t="s">
        <v>83</v>
      </c>
      <c r="O115" t="b">
        <v>0</v>
      </c>
      <c r="P115">
        <v>736.72439999999983</v>
      </c>
      <c r="Q115">
        <v>114.1403999999999</v>
      </c>
      <c r="R115">
        <v>96.840399999999875</v>
      </c>
      <c r="S115" t="s">
        <v>97</v>
      </c>
      <c r="T115">
        <v>0</v>
      </c>
      <c r="U115">
        <v>0</v>
      </c>
      <c r="V115">
        <v>19</v>
      </c>
      <c r="W115">
        <v>1311.8425999999999</v>
      </c>
    </row>
    <row r="116" spans="1:23" x14ac:dyDescent="0.35">
      <c r="A116" t="s">
        <v>490</v>
      </c>
      <c r="B116" t="s">
        <v>491</v>
      </c>
      <c r="C116" t="s">
        <v>492</v>
      </c>
      <c r="D116" t="s">
        <v>12</v>
      </c>
      <c r="E116" t="s">
        <v>88</v>
      </c>
      <c r="F116" t="s">
        <v>493</v>
      </c>
      <c r="G116">
        <v>17.489999999999998</v>
      </c>
      <c r="H116">
        <v>3</v>
      </c>
      <c r="I116">
        <v>0.1</v>
      </c>
      <c r="J116">
        <v>4.04</v>
      </c>
      <c r="K116" t="s">
        <v>90</v>
      </c>
      <c r="L116" t="s">
        <v>41</v>
      </c>
      <c r="M116">
        <v>12.31</v>
      </c>
      <c r="N116" t="s">
        <v>83</v>
      </c>
      <c r="O116" t="b">
        <v>0</v>
      </c>
      <c r="P116">
        <v>47.222999999999999</v>
      </c>
      <c r="Q116">
        <v>15.741</v>
      </c>
      <c r="R116">
        <v>-0.60900000000000176</v>
      </c>
      <c r="S116" t="s">
        <v>103</v>
      </c>
      <c r="T116">
        <v>0</v>
      </c>
      <c r="U116">
        <v>0</v>
      </c>
      <c r="V116">
        <v>4</v>
      </c>
      <c r="W116">
        <v>328.13980000000009</v>
      </c>
    </row>
    <row r="117" spans="1:23" x14ac:dyDescent="0.35">
      <c r="A117" t="s">
        <v>494</v>
      </c>
      <c r="B117" t="s">
        <v>113</v>
      </c>
      <c r="C117" t="s">
        <v>495</v>
      </c>
      <c r="D117" t="s">
        <v>19</v>
      </c>
      <c r="E117" t="s">
        <v>88</v>
      </c>
      <c r="F117" t="s">
        <v>111</v>
      </c>
      <c r="G117">
        <v>30.11</v>
      </c>
      <c r="H117">
        <v>1</v>
      </c>
      <c r="I117">
        <v>0.06</v>
      </c>
      <c r="J117">
        <v>8.93</v>
      </c>
      <c r="K117" t="s">
        <v>82</v>
      </c>
      <c r="L117" t="s">
        <v>43</v>
      </c>
      <c r="M117">
        <v>6.02</v>
      </c>
      <c r="N117" t="s">
        <v>83</v>
      </c>
      <c r="O117" t="b">
        <v>0</v>
      </c>
      <c r="P117">
        <v>28.3034</v>
      </c>
      <c r="Q117">
        <v>10.237399999999999</v>
      </c>
      <c r="R117">
        <v>-4.7126000000000019</v>
      </c>
      <c r="S117" t="s">
        <v>84</v>
      </c>
      <c r="T117">
        <v>0</v>
      </c>
      <c r="U117">
        <v>0</v>
      </c>
      <c r="V117">
        <v>16</v>
      </c>
      <c r="W117">
        <v>854.14519999999993</v>
      </c>
    </row>
    <row r="118" spans="1:23" x14ac:dyDescent="0.35">
      <c r="A118" t="s">
        <v>496</v>
      </c>
      <c r="B118" t="s">
        <v>497</v>
      </c>
      <c r="C118" t="s">
        <v>498</v>
      </c>
      <c r="D118" t="s">
        <v>20</v>
      </c>
      <c r="E118" t="s">
        <v>14</v>
      </c>
      <c r="F118" t="s">
        <v>163</v>
      </c>
      <c r="G118">
        <v>74.28</v>
      </c>
      <c r="H118">
        <v>1</v>
      </c>
      <c r="I118">
        <v>7.0000000000000007E-2</v>
      </c>
      <c r="J118">
        <v>8.4600000000000009</v>
      </c>
      <c r="K118" t="s">
        <v>82</v>
      </c>
      <c r="L118" t="s">
        <v>45</v>
      </c>
      <c r="M118">
        <v>1.1100000000000001</v>
      </c>
      <c r="N118" t="s">
        <v>83</v>
      </c>
      <c r="O118" t="b">
        <v>0</v>
      </c>
      <c r="P118">
        <v>69.080399999999997</v>
      </c>
      <c r="Q118">
        <v>24.5124</v>
      </c>
      <c r="R118">
        <v>14.942399999999999</v>
      </c>
      <c r="S118" t="s">
        <v>183</v>
      </c>
      <c r="T118">
        <v>0</v>
      </c>
      <c r="U118">
        <v>0</v>
      </c>
      <c r="V118">
        <v>13</v>
      </c>
      <c r="W118">
        <v>1018.9539</v>
      </c>
    </row>
    <row r="119" spans="1:23" x14ac:dyDescent="0.35">
      <c r="A119" t="s">
        <v>499</v>
      </c>
      <c r="B119" t="s">
        <v>500</v>
      </c>
      <c r="C119" t="s">
        <v>501</v>
      </c>
      <c r="D119" t="s">
        <v>20</v>
      </c>
      <c r="E119" t="s">
        <v>88</v>
      </c>
      <c r="F119" t="s">
        <v>502</v>
      </c>
      <c r="G119">
        <v>35.32</v>
      </c>
      <c r="H119">
        <v>2</v>
      </c>
      <c r="I119">
        <v>0.1</v>
      </c>
      <c r="J119">
        <v>5.1100000000000003</v>
      </c>
      <c r="K119" t="s">
        <v>90</v>
      </c>
      <c r="L119" t="s">
        <v>45</v>
      </c>
      <c r="M119">
        <v>1.05</v>
      </c>
      <c r="N119" t="s">
        <v>83</v>
      </c>
      <c r="O119" t="b">
        <v>1</v>
      </c>
      <c r="P119">
        <v>63.576000000000001</v>
      </c>
      <c r="Q119">
        <v>21.192</v>
      </c>
      <c r="R119">
        <v>15.032</v>
      </c>
      <c r="S119" t="s">
        <v>91</v>
      </c>
      <c r="T119">
        <v>0</v>
      </c>
      <c r="U119">
        <v>0</v>
      </c>
      <c r="V119">
        <v>13</v>
      </c>
      <c r="W119">
        <v>1174.8072999999999</v>
      </c>
    </row>
    <row r="120" spans="1:23" x14ac:dyDescent="0.35">
      <c r="A120" t="s">
        <v>503</v>
      </c>
      <c r="B120" t="s">
        <v>212</v>
      </c>
      <c r="C120" t="s">
        <v>504</v>
      </c>
      <c r="D120" t="s">
        <v>12</v>
      </c>
      <c r="E120" t="s">
        <v>16</v>
      </c>
      <c r="F120" t="s">
        <v>505</v>
      </c>
      <c r="G120">
        <v>36.08</v>
      </c>
      <c r="H120">
        <v>1</v>
      </c>
      <c r="I120">
        <v>0.05</v>
      </c>
      <c r="J120">
        <v>6</v>
      </c>
      <c r="K120" t="s">
        <v>90</v>
      </c>
      <c r="L120" t="s">
        <v>45</v>
      </c>
      <c r="M120">
        <v>0.75</v>
      </c>
      <c r="N120" t="s">
        <v>83</v>
      </c>
      <c r="O120" t="b">
        <v>0</v>
      </c>
      <c r="P120">
        <v>34.276000000000003</v>
      </c>
      <c r="Q120">
        <v>12.628</v>
      </c>
      <c r="R120">
        <v>5.8779999999999966</v>
      </c>
      <c r="S120" t="s">
        <v>91</v>
      </c>
      <c r="T120">
        <v>0</v>
      </c>
      <c r="U120">
        <v>0</v>
      </c>
      <c r="V120">
        <v>11</v>
      </c>
      <c r="W120">
        <v>869.23220000000015</v>
      </c>
    </row>
    <row r="121" spans="1:23" x14ac:dyDescent="0.35">
      <c r="A121" t="s">
        <v>506</v>
      </c>
      <c r="B121" t="s">
        <v>507</v>
      </c>
      <c r="C121" t="s">
        <v>508</v>
      </c>
      <c r="D121" t="s">
        <v>28</v>
      </c>
      <c r="E121" t="s">
        <v>88</v>
      </c>
      <c r="F121" t="s">
        <v>509</v>
      </c>
      <c r="G121">
        <v>25.72</v>
      </c>
      <c r="H121">
        <v>3</v>
      </c>
      <c r="I121">
        <v>0.06</v>
      </c>
      <c r="J121">
        <v>2.15</v>
      </c>
      <c r="K121" t="s">
        <v>82</v>
      </c>
      <c r="L121" t="s">
        <v>45</v>
      </c>
      <c r="M121">
        <v>1.72</v>
      </c>
      <c r="N121" t="s">
        <v>83</v>
      </c>
      <c r="O121" t="b">
        <v>0</v>
      </c>
      <c r="P121">
        <v>72.530399999999986</v>
      </c>
      <c r="Q121">
        <v>26.23439999999999</v>
      </c>
      <c r="R121">
        <v>22.364399999999989</v>
      </c>
      <c r="S121" t="s">
        <v>84</v>
      </c>
      <c r="T121">
        <v>0</v>
      </c>
      <c r="U121">
        <v>0</v>
      </c>
      <c r="V121">
        <v>21</v>
      </c>
      <c r="W121">
        <v>1777.9158</v>
      </c>
    </row>
    <row r="122" spans="1:23" x14ac:dyDescent="0.35">
      <c r="A122" t="s">
        <v>510</v>
      </c>
      <c r="B122" t="s">
        <v>268</v>
      </c>
      <c r="C122" t="s">
        <v>511</v>
      </c>
      <c r="D122" t="s">
        <v>12</v>
      </c>
      <c r="E122" t="s">
        <v>95</v>
      </c>
      <c r="F122" t="s">
        <v>512</v>
      </c>
      <c r="G122">
        <v>258.23</v>
      </c>
      <c r="H122">
        <v>3</v>
      </c>
      <c r="I122">
        <v>0.28999999999999998</v>
      </c>
      <c r="J122">
        <v>3.56</v>
      </c>
      <c r="K122" t="s">
        <v>102</v>
      </c>
      <c r="L122" t="s">
        <v>41</v>
      </c>
      <c r="M122">
        <v>11.55</v>
      </c>
      <c r="N122" t="s">
        <v>141</v>
      </c>
      <c r="O122" t="b">
        <v>0</v>
      </c>
      <c r="P122">
        <v>550.0299</v>
      </c>
      <c r="Q122">
        <v>85.215899999999976</v>
      </c>
      <c r="R122">
        <v>70.105899999999977</v>
      </c>
      <c r="S122" t="s">
        <v>91</v>
      </c>
      <c r="T122">
        <v>1</v>
      </c>
      <c r="U122">
        <v>0</v>
      </c>
      <c r="V122">
        <v>15</v>
      </c>
      <c r="W122">
        <v>518.36400000000003</v>
      </c>
    </row>
    <row r="123" spans="1:23" x14ac:dyDescent="0.35">
      <c r="A123" t="s">
        <v>513</v>
      </c>
      <c r="B123" t="s">
        <v>353</v>
      </c>
      <c r="C123" t="s">
        <v>514</v>
      </c>
      <c r="D123" t="s">
        <v>19</v>
      </c>
      <c r="E123" t="s">
        <v>95</v>
      </c>
      <c r="F123" t="s">
        <v>515</v>
      </c>
      <c r="G123">
        <v>645.9</v>
      </c>
      <c r="H123">
        <v>1</v>
      </c>
      <c r="I123">
        <v>0.05</v>
      </c>
      <c r="J123">
        <v>5.31</v>
      </c>
      <c r="K123" t="s">
        <v>102</v>
      </c>
      <c r="L123" t="s">
        <v>43</v>
      </c>
      <c r="M123">
        <v>6.58</v>
      </c>
      <c r="N123" t="s">
        <v>83</v>
      </c>
      <c r="O123" t="b">
        <v>0</v>
      </c>
      <c r="P123">
        <v>613.6049999999999</v>
      </c>
      <c r="Q123">
        <v>226.065</v>
      </c>
      <c r="R123">
        <v>214.17500000000001</v>
      </c>
      <c r="S123" t="s">
        <v>91</v>
      </c>
      <c r="T123">
        <v>0</v>
      </c>
      <c r="U123">
        <v>0</v>
      </c>
      <c r="V123">
        <v>26</v>
      </c>
      <c r="W123">
        <v>3580.811200000001</v>
      </c>
    </row>
    <row r="124" spans="1:23" x14ac:dyDescent="0.35">
      <c r="A124" t="s">
        <v>516</v>
      </c>
      <c r="B124" t="s">
        <v>330</v>
      </c>
      <c r="C124" t="s">
        <v>517</v>
      </c>
      <c r="D124" t="s">
        <v>12</v>
      </c>
      <c r="E124" t="s">
        <v>95</v>
      </c>
      <c r="F124" t="s">
        <v>274</v>
      </c>
      <c r="G124">
        <v>433.37</v>
      </c>
      <c r="H124">
        <v>3</v>
      </c>
      <c r="I124">
        <v>0.08</v>
      </c>
      <c r="J124">
        <v>9.34</v>
      </c>
      <c r="K124" t="s">
        <v>102</v>
      </c>
      <c r="L124" t="s">
        <v>48</v>
      </c>
      <c r="M124">
        <v>6.96</v>
      </c>
      <c r="N124" t="s">
        <v>83</v>
      </c>
      <c r="O124" t="b">
        <v>0</v>
      </c>
      <c r="P124">
        <v>1196.1012000000001</v>
      </c>
      <c r="Q124">
        <v>416.03519999999997</v>
      </c>
      <c r="R124">
        <v>399.73520000000002</v>
      </c>
      <c r="S124" t="s">
        <v>183</v>
      </c>
      <c r="T124">
        <v>0</v>
      </c>
      <c r="U124">
        <v>0</v>
      </c>
      <c r="V124">
        <v>15</v>
      </c>
      <c r="W124">
        <v>842.76920000000007</v>
      </c>
    </row>
    <row r="125" spans="1:23" x14ac:dyDescent="0.35">
      <c r="A125" t="s">
        <v>518</v>
      </c>
      <c r="B125" t="s">
        <v>185</v>
      </c>
      <c r="C125" t="s">
        <v>519</v>
      </c>
      <c r="D125" t="s">
        <v>15</v>
      </c>
      <c r="E125" t="s">
        <v>16</v>
      </c>
      <c r="F125" t="s">
        <v>155</v>
      </c>
      <c r="G125">
        <v>57.28</v>
      </c>
      <c r="H125">
        <v>1</v>
      </c>
      <c r="I125">
        <v>0.24</v>
      </c>
      <c r="J125">
        <v>8.81</v>
      </c>
      <c r="K125" t="s">
        <v>115</v>
      </c>
      <c r="L125" t="s">
        <v>48</v>
      </c>
      <c r="M125">
        <v>15.71</v>
      </c>
      <c r="N125" t="s">
        <v>83</v>
      </c>
      <c r="O125" t="b">
        <v>0</v>
      </c>
      <c r="P125">
        <v>43.532800000000002</v>
      </c>
      <c r="Q125">
        <v>9.1647999999999996</v>
      </c>
      <c r="R125">
        <v>-15.3552</v>
      </c>
      <c r="S125" t="s">
        <v>128</v>
      </c>
      <c r="T125">
        <v>0</v>
      </c>
      <c r="U125">
        <v>0</v>
      </c>
      <c r="V125">
        <v>18</v>
      </c>
      <c r="W125">
        <v>828.07060000000013</v>
      </c>
    </row>
    <row r="126" spans="1:23" x14ac:dyDescent="0.35">
      <c r="A126" t="s">
        <v>520</v>
      </c>
      <c r="B126" t="s">
        <v>521</v>
      </c>
      <c r="C126" t="s">
        <v>522</v>
      </c>
      <c r="D126" t="s">
        <v>20</v>
      </c>
      <c r="E126" t="s">
        <v>88</v>
      </c>
      <c r="F126" t="s">
        <v>457</v>
      </c>
      <c r="G126">
        <v>20.46</v>
      </c>
      <c r="H126">
        <v>3</v>
      </c>
      <c r="I126">
        <v>0.02</v>
      </c>
      <c r="J126">
        <v>2.19</v>
      </c>
      <c r="K126" t="s">
        <v>82</v>
      </c>
      <c r="L126" t="s">
        <v>45</v>
      </c>
      <c r="M126">
        <v>1.79</v>
      </c>
      <c r="N126" t="s">
        <v>83</v>
      </c>
      <c r="O126" t="b">
        <v>0</v>
      </c>
      <c r="P126">
        <v>60.1524</v>
      </c>
      <c r="Q126">
        <v>23.324400000000001</v>
      </c>
      <c r="R126">
        <v>19.3444</v>
      </c>
      <c r="S126" t="s">
        <v>84</v>
      </c>
      <c r="T126">
        <v>0</v>
      </c>
      <c r="U126">
        <v>0</v>
      </c>
      <c r="V126">
        <v>1</v>
      </c>
      <c r="W126">
        <v>19.3444</v>
      </c>
    </row>
    <row r="127" spans="1:23" x14ac:dyDescent="0.35">
      <c r="A127" t="s">
        <v>523</v>
      </c>
      <c r="B127" t="s">
        <v>205</v>
      </c>
      <c r="C127" t="s">
        <v>524</v>
      </c>
      <c r="D127" t="s">
        <v>19</v>
      </c>
      <c r="E127" t="s">
        <v>88</v>
      </c>
      <c r="F127" t="s">
        <v>111</v>
      </c>
      <c r="G127">
        <v>28.46</v>
      </c>
      <c r="H127">
        <v>3</v>
      </c>
      <c r="I127">
        <v>0.15</v>
      </c>
      <c r="J127">
        <v>7.56</v>
      </c>
      <c r="K127" t="s">
        <v>90</v>
      </c>
      <c r="L127" t="s">
        <v>41</v>
      </c>
      <c r="M127">
        <v>10.94</v>
      </c>
      <c r="N127" t="s">
        <v>83</v>
      </c>
      <c r="O127" t="b">
        <v>0</v>
      </c>
      <c r="P127">
        <v>72.572999999999993</v>
      </c>
      <c r="Q127">
        <v>21.344999999999999</v>
      </c>
      <c r="R127">
        <v>2.8449999999999989</v>
      </c>
      <c r="S127" t="s">
        <v>97</v>
      </c>
      <c r="T127">
        <v>0</v>
      </c>
      <c r="U127">
        <v>0</v>
      </c>
      <c r="V127">
        <v>2</v>
      </c>
      <c r="W127">
        <v>40.439000000000021</v>
      </c>
    </row>
    <row r="128" spans="1:23" x14ac:dyDescent="0.35">
      <c r="A128" t="s">
        <v>525</v>
      </c>
      <c r="B128" t="s">
        <v>276</v>
      </c>
      <c r="C128" t="s">
        <v>526</v>
      </c>
      <c r="D128" t="s">
        <v>15</v>
      </c>
      <c r="E128" t="s">
        <v>16</v>
      </c>
      <c r="F128" t="s">
        <v>527</v>
      </c>
      <c r="G128">
        <v>54.65</v>
      </c>
      <c r="H128">
        <v>3</v>
      </c>
      <c r="I128">
        <v>0.25</v>
      </c>
      <c r="J128">
        <v>4.12</v>
      </c>
      <c r="K128" t="s">
        <v>102</v>
      </c>
      <c r="L128" t="s">
        <v>41</v>
      </c>
      <c r="M128">
        <v>11.03</v>
      </c>
      <c r="N128" t="s">
        <v>83</v>
      </c>
      <c r="O128" t="b">
        <v>0</v>
      </c>
      <c r="P128">
        <v>122.96250000000001</v>
      </c>
      <c r="Q128">
        <v>24.592500000000001</v>
      </c>
      <c r="R128">
        <v>9.4425000000000043</v>
      </c>
      <c r="S128" t="s">
        <v>97</v>
      </c>
      <c r="T128">
        <v>0</v>
      </c>
      <c r="U128">
        <v>0</v>
      </c>
      <c r="V128">
        <v>2</v>
      </c>
      <c r="W128">
        <v>168.20050000000001</v>
      </c>
    </row>
    <row r="129" spans="1:23" x14ac:dyDescent="0.35">
      <c r="A129" t="s">
        <v>528</v>
      </c>
      <c r="B129" t="s">
        <v>417</v>
      </c>
      <c r="C129" t="s">
        <v>529</v>
      </c>
      <c r="D129" t="s">
        <v>17</v>
      </c>
      <c r="E129" t="s">
        <v>88</v>
      </c>
      <c r="F129" t="s">
        <v>530</v>
      </c>
      <c r="G129">
        <v>33.83</v>
      </c>
      <c r="H129">
        <v>1</v>
      </c>
      <c r="I129">
        <v>0.1</v>
      </c>
      <c r="J129">
        <v>8.4</v>
      </c>
      <c r="K129" t="s">
        <v>102</v>
      </c>
      <c r="L129" t="s">
        <v>41</v>
      </c>
      <c r="M129">
        <v>8.5500000000000007</v>
      </c>
      <c r="N129" t="s">
        <v>83</v>
      </c>
      <c r="O129" t="b">
        <v>1</v>
      </c>
      <c r="P129">
        <v>30.446999999999999</v>
      </c>
      <c r="Q129">
        <v>10.148999999999999</v>
      </c>
      <c r="R129">
        <v>-6.8010000000000019</v>
      </c>
      <c r="S129" t="s">
        <v>84</v>
      </c>
      <c r="T129">
        <v>0</v>
      </c>
      <c r="U129">
        <v>0</v>
      </c>
      <c r="V129">
        <v>22</v>
      </c>
      <c r="W129">
        <v>2226.7773000000002</v>
      </c>
    </row>
    <row r="130" spans="1:23" x14ac:dyDescent="0.35">
      <c r="A130" t="s">
        <v>531</v>
      </c>
      <c r="B130" t="s">
        <v>143</v>
      </c>
      <c r="C130" t="s">
        <v>532</v>
      </c>
      <c r="D130" t="s">
        <v>17</v>
      </c>
      <c r="E130" t="s">
        <v>95</v>
      </c>
      <c r="F130" t="s">
        <v>140</v>
      </c>
      <c r="G130">
        <v>439.71</v>
      </c>
      <c r="H130">
        <v>2</v>
      </c>
      <c r="I130">
        <v>0.16</v>
      </c>
      <c r="J130">
        <v>9.9600000000000009</v>
      </c>
      <c r="K130" t="s">
        <v>115</v>
      </c>
      <c r="L130" t="s">
        <v>41</v>
      </c>
      <c r="M130">
        <v>6.9</v>
      </c>
      <c r="N130" t="s">
        <v>279</v>
      </c>
      <c r="O130" t="b">
        <v>0</v>
      </c>
      <c r="P130">
        <v>738.7127999999999</v>
      </c>
      <c r="Q130">
        <v>211.0608</v>
      </c>
      <c r="R130">
        <v>194.20079999999999</v>
      </c>
      <c r="S130" t="s">
        <v>103</v>
      </c>
      <c r="T130">
        <v>0</v>
      </c>
      <c r="U130">
        <v>1</v>
      </c>
      <c r="V130">
        <v>2</v>
      </c>
      <c r="W130">
        <v>205.56960000000001</v>
      </c>
    </row>
    <row r="131" spans="1:23" x14ac:dyDescent="0.35">
      <c r="A131" t="s">
        <v>533</v>
      </c>
      <c r="B131" t="s">
        <v>201</v>
      </c>
      <c r="C131" t="s">
        <v>534</v>
      </c>
      <c r="D131" t="s">
        <v>12</v>
      </c>
      <c r="E131" t="s">
        <v>16</v>
      </c>
      <c r="F131" t="s">
        <v>351</v>
      </c>
      <c r="G131">
        <v>59.71</v>
      </c>
      <c r="H131">
        <v>3</v>
      </c>
      <c r="I131">
        <v>0.1</v>
      </c>
      <c r="J131">
        <v>6.32</v>
      </c>
      <c r="K131" t="s">
        <v>102</v>
      </c>
      <c r="L131" t="s">
        <v>48</v>
      </c>
      <c r="M131">
        <v>18.829999999999998</v>
      </c>
      <c r="N131" t="s">
        <v>83</v>
      </c>
      <c r="O131" t="b">
        <v>1</v>
      </c>
      <c r="P131">
        <v>161.21700000000001</v>
      </c>
      <c r="Q131">
        <v>53.739000000000019</v>
      </c>
      <c r="R131">
        <v>28.58900000000002</v>
      </c>
      <c r="S131" t="s">
        <v>97</v>
      </c>
      <c r="T131">
        <v>0</v>
      </c>
      <c r="U131">
        <v>0</v>
      </c>
      <c r="V131">
        <v>20</v>
      </c>
      <c r="W131">
        <v>1820.3717999999999</v>
      </c>
    </row>
    <row r="132" spans="1:23" x14ac:dyDescent="0.35">
      <c r="A132" t="s">
        <v>535</v>
      </c>
      <c r="B132" t="s">
        <v>536</v>
      </c>
      <c r="C132" t="s">
        <v>537</v>
      </c>
      <c r="D132" t="s">
        <v>17</v>
      </c>
      <c r="E132" t="s">
        <v>14</v>
      </c>
      <c r="F132" t="s">
        <v>163</v>
      </c>
      <c r="G132">
        <v>71.42</v>
      </c>
      <c r="H132">
        <v>2</v>
      </c>
      <c r="I132">
        <v>0.25</v>
      </c>
      <c r="J132">
        <v>2.5</v>
      </c>
      <c r="K132" t="s">
        <v>102</v>
      </c>
      <c r="L132" t="s">
        <v>41</v>
      </c>
      <c r="M132">
        <v>13.65</v>
      </c>
      <c r="N132" t="s">
        <v>279</v>
      </c>
      <c r="O132" t="b">
        <v>0</v>
      </c>
      <c r="P132">
        <v>107.13</v>
      </c>
      <c r="Q132">
        <v>21.425999999999998</v>
      </c>
      <c r="R132">
        <v>5.2760000000000034</v>
      </c>
      <c r="S132" t="s">
        <v>97</v>
      </c>
      <c r="T132">
        <v>0</v>
      </c>
      <c r="U132">
        <v>1</v>
      </c>
      <c r="V132">
        <v>2</v>
      </c>
      <c r="W132">
        <v>65.222800000000021</v>
      </c>
    </row>
    <row r="133" spans="1:23" x14ac:dyDescent="0.35">
      <c r="A133" t="s">
        <v>538</v>
      </c>
      <c r="B133" t="s">
        <v>539</v>
      </c>
      <c r="C133" t="s">
        <v>540</v>
      </c>
      <c r="D133" t="s">
        <v>12</v>
      </c>
      <c r="E133" t="s">
        <v>95</v>
      </c>
      <c r="F133" t="s">
        <v>541</v>
      </c>
      <c r="G133">
        <v>261.19</v>
      </c>
      <c r="H133">
        <v>2</v>
      </c>
      <c r="I133">
        <v>0.1</v>
      </c>
      <c r="J133">
        <v>6.13</v>
      </c>
      <c r="K133" t="s">
        <v>90</v>
      </c>
      <c r="L133" t="s">
        <v>48</v>
      </c>
      <c r="M133">
        <v>13.61</v>
      </c>
      <c r="N133" t="s">
        <v>83</v>
      </c>
      <c r="O133" t="b">
        <v>1</v>
      </c>
      <c r="P133">
        <v>470.142</v>
      </c>
      <c r="Q133">
        <v>156.714</v>
      </c>
      <c r="R133">
        <v>136.97399999999999</v>
      </c>
      <c r="S133" t="s">
        <v>183</v>
      </c>
      <c r="T133">
        <v>0</v>
      </c>
      <c r="U133">
        <v>0</v>
      </c>
      <c r="V133">
        <v>3</v>
      </c>
      <c r="W133">
        <v>124.7501</v>
      </c>
    </row>
    <row r="134" spans="1:23" x14ac:dyDescent="0.35">
      <c r="A134" t="s">
        <v>542</v>
      </c>
      <c r="B134" t="s">
        <v>394</v>
      </c>
      <c r="C134" t="s">
        <v>543</v>
      </c>
      <c r="D134" t="s">
        <v>17</v>
      </c>
      <c r="E134" t="s">
        <v>14</v>
      </c>
      <c r="F134" t="s">
        <v>163</v>
      </c>
      <c r="G134">
        <v>58.49</v>
      </c>
      <c r="H134">
        <v>2</v>
      </c>
      <c r="I134">
        <v>0.04</v>
      </c>
      <c r="J134">
        <v>7.39</v>
      </c>
      <c r="K134" t="s">
        <v>102</v>
      </c>
      <c r="L134" t="s">
        <v>45</v>
      </c>
      <c r="M134">
        <v>1.1000000000000001</v>
      </c>
      <c r="N134" t="s">
        <v>83</v>
      </c>
      <c r="O134" t="b">
        <v>0</v>
      </c>
      <c r="P134">
        <v>112.3008</v>
      </c>
      <c r="Q134">
        <v>42.112799999999993</v>
      </c>
      <c r="R134">
        <v>33.622799999999991</v>
      </c>
      <c r="S134" t="s">
        <v>91</v>
      </c>
      <c r="T134">
        <v>0</v>
      </c>
      <c r="U134">
        <v>0</v>
      </c>
      <c r="V134">
        <v>2</v>
      </c>
      <c r="W134">
        <v>47.908799999999992</v>
      </c>
    </row>
    <row r="135" spans="1:23" x14ac:dyDescent="0.35">
      <c r="A135" t="s">
        <v>544</v>
      </c>
      <c r="B135" t="s">
        <v>545</v>
      </c>
      <c r="C135" t="s">
        <v>546</v>
      </c>
      <c r="D135" t="s">
        <v>19</v>
      </c>
      <c r="E135" t="s">
        <v>16</v>
      </c>
      <c r="F135" t="s">
        <v>547</v>
      </c>
      <c r="G135">
        <v>34.58</v>
      </c>
      <c r="H135">
        <v>2</v>
      </c>
      <c r="I135">
        <v>0.15</v>
      </c>
      <c r="J135">
        <v>7.13</v>
      </c>
      <c r="K135" t="s">
        <v>115</v>
      </c>
      <c r="L135" t="s">
        <v>41</v>
      </c>
      <c r="M135">
        <v>6.74</v>
      </c>
      <c r="N135" t="s">
        <v>83</v>
      </c>
      <c r="O135" t="b">
        <v>0</v>
      </c>
      <c r="P135">
        <v>58.786000000000001</v>
      </c>
      <c r="Q135">
        <v>17.29</v>
      </c>
      <c r="R135">
        <v>3.4199999999999982</v>
      </c>
      <c r="S135" t="s">
        <v>91</v>
      </c>
      <c r="T135">
        <v>0</v>
      </c>
      <c r="U135">
        <v>0</v>
      </c>
      <c r="V135">
        <v>15</v>
      </c>
      <c r="W135">
        <v>998.18510000000003</v>
      </c>
    </row>
    <row r="136" spans="1:23" x14ac:dyDescent="0.35">
      <c r="A136" t="s">
        <v>548</v>
      </c>
      <c r="B136" t="s">
        <v>549</v>
      </c>
      <c r="C136" t="s">
        <v>550</v>
      </c>
      <c r="D136" t="s">
        <v>12</v>
      </c>
      <c r="E136" t="s">
        <v>88</v>
      </c>
      <c r="F136" t="s">
        <v>551</v>
      </c>
      <c r="G136">
        <v>21.4</v>
      </c>
      <c r="H136">
        <v>2</v>
      </c>
      <c r="I136">
        <v>0.2</v>
      </c>
      <c r="J136">
        <v>9.6199999999999992</v>
      </c>
      <c r="K136" t="s">
        <v>102</v>
      </c>
      <c r="L136" t="s">
        <v>41</v>
      </c>
      <c r="M136">
        <v>6.39</v>
      </c>
      <c r="N136" t="s">
        <v>83</v>
      </c>
      <c r="O136" t="b">
        <v>0</v>
      </c>
      <c r="P136">
        <v>34.24</v>
      </c>
      <c r="Q136">
        <v>8.5600000000000058</v>
      </c>
      <c r="R136">
        <v>-7.4499999999999922</v>
      </c>
      <c r="S136" t="s">
        <v>91</v>
      </c>
      <c r="T136">
        <v>0</v>
      </c>
      <c r="U136">
        <v>0</v>
      </c>
      <c r="V136">
        <v>20</v>
      </c>
      <c r="W136">
        <v>1632.1878999999999</v>
      </c>
    </row>
    <row r="137" spans="1:23" x14ac:dyDescent="0.35">
      <c r="A137" t="s">
        <v>552</v>
      </c>
      <c r="B137" t="s">
        <v>553</v>
      </c>
      <c r="C137" t="s">
        <v>554</v>
      </c>
      <c r="D137" t="s">
        <v>12</v>
      </c>
      <c r="E137" t="s">
        <v>14</v>
      </c>
      <c r="F137" t="s">
        <v>255</v>
      </c>
      <c r="G137">
        <v>117.58</v>
      </c>
      <c r="H137">
        <v>1</v>
      </c>
      <c r="I137">
        <v>7.0000000000000007E-2</v>
      </c>
      <c r="J137">
        <v>9.01</v>
      </c>
      <c r="K137" t="s">
        <v>82</v>
      </c>
      <c r="L137" t="s">
        <v>41</v>
      </c>
      <c r="M137">
        <v>12.77</v>
      </c>
      <c r="N137" t="s">
        <v>83</v>
      </c>
      <c r="O137" t="b">
        <v>0</v>
      </c>
      <c r="P137">
        <v>109.3494</v>
      </c>
      <c r="Q137">
        <v>38.801399999999987</v>
      </c>
      <c r="R137">
        <v>17.021399999999989</v>
      </c>
      <c r="S137" t="s">
        <v>84</v>
      </c>
      <c r="T137">
        <v>0</v>
      </c>
      <c r="U137">
        <v>0</v>
      </c>
      <c r="V137">
        <v>10</v>
      </c>
      <c r="W137">
        <v>708.31779999999981</v>
      </c>
    </row>
    <row r="138" spans="1:23" x14ac:dyDescent="0.35">
      <c r="A138" t="s">
        <v>555</v>
      </c>
      <c r="B138" t="s">
        <v>556</v>
      </c>
      <c r="C138" t="s">
        <v>557</v>
      </c>
      <c r="D138" t="s">
        <v>12</v>
      </c>
      <c r="E138" t="s">
        <v>16</v>
      </c>
      <c r="F138" t="s">
        <v>435</v>
      </c>
      <c r="G138">
        <v>17.559999999999999</v>
      </c>
      <c r="H138">
        <v>3</v>
      </c>
      <c r="I138">
        <v>0.09</v>
      </c>
      <c r="J138">
        <v>2.5</v>
      </c>
      <c r="K138" t="s">
        <v>102</v>
      </c>
      <c r="L138" t="s">
        <v>41</v>
      </c>
      <c r="M138">
        <v>6.21</v>
      </c>
      <c r="N138" t="s">
        <v>83</v>
      </c>
      <c r="O138" t="b">
        <v>0</v>
      </c>
      <c r="P138">
        <v>47.938799999999993</v>
      </c>
      <c r="Q138">
        <v>16.3308</v>
      </c>
      <c r="R138">
        <v>7.6207999999999991</v>
      </c>
      <c r="S138" t="s">
        <v>128</v>
      </c>
      <c r="T138">
        <v>0</v>
      </c>
      <c r="U138">
        <v>0</v>
      </c>
      <c r="V138">
        <v>2</v>
      </c>
      <c r="W138">
        <v>73.392800000000008</v>
      </c>
    </row>
    <row r="139" spans="1:23" x14ac:dyDescent="0.35">
      <c r="A139" t="s">
        <v>558</v>
      </c>
      <c r="B139" t="s">
        <v>559</v>
      </c>
      <c r="C139" t="s">
        <v>560</v>
      </c>
      <c r="D139" t="s">
        <v>28</v>
      </c>
      <c r="E139" t="s">
        <v>16</v>
      </c>
      <c r="F139" t="s">
        <v>244</v>
      </c>
      <c r="G139">
        <v>53.23</v>
      </c>
      <c r="H139">
        <v>1</v>
      </c>
      <c r="I139">
        <v>0.11</v>
      </c>
      <c r="J139">
        <v>8.34</v>
      </c>
      <c r="K139" t="s">
        <v>90</v>
      </c>
      <c r="L139" t="s">
        <v>41</v>
      </c>
      <c r="M139">
        <v>6.74</v>
      </c>
      <c r="N139" t="s">
        <v>83</v>
      </c>
      <c r="O139" t="b">
        <v>0</v>
      </c>
      <c r="P139">
        <v>47.374699999999997</v>
      </c>
      <c r="Q139">
        <v>15.4367</v>
      </c>
      <c r="R139">
        <v>0.35670000000000179</v>
      </c>
      <c r="S139" t="s">
        <v>128</v>
      </c>
      <c r="T139">
        <v>0</v>
      </c>
      <c r="U139">
        <v>0</v>
      </c>
      <c r="V139">
        <v>2</v>
      </c>
      <c r="W139">
        <v>15.467499999999999</v>
      </c>
    </row>
    <row r="140" spans="1:23" x14ac:dyDescent="0.35">
      <c r="A140" t="s">
        <v>561</v>
      </c>
      <c r="B140" t="s">
        <v>562</v>
      </c>
      <c r="C140" t="s">
        <v>317</v>
      </c>
      <c r="D140" t="s">
        <v>19</v>
      </c>
      <c r="E140" t="s">
        <v>16</v>
      </c>
      <c r="F140" t="s">
        <v>547</v>
      </c>
      <c r="G140">
        <v>45.71</v>
      </c>
      <c r="H140">
        <v>2</v>
      </c>
      <c r="I140">
        <v>0.23</v>
      </c>
      <c r="J140">
        <v>2.15</v>
      </c>
      <c r="K140" t="s">
        <v>90</v>
      </c>
      <c r="L140" t="s">
        <v>43</v>
      </c>
      <c r="M140">
        <v>5.08</v>
      </c>
      <c r="N140" t="s">
        <v>83</v>
      </c>
      <c r="O140" t="b">
        <v>0</v>
      </c>
      <c r="P140">
        <v>70.3934</v>
      </c>
      <c r="Q140">
        <v>15.541399999999999</v>
      </c>
      <c r="R140">
        <v>8.3114000000000026</v>
      </c>
      <c r="S140" t="s">
        <v>103</v>
      </c>
      <c r="T140">
        <v>0</v>
      </c>
      <c r="U140">
        <v>0</v>
      </c>
      <c r="V140">
        <v>21</v>
      </c>
      <c r="W140">
        <v>1217.9494</v>
      </c>
    </row>
    <row r="141" spans="1:23" x14ac:dyDescent="0.35">
      <c r="A141" t="s">
        <v>563</v>
      </c>
      <c r="B141" t="s">
        <v>185</v>
      </c>
      <c r="C141" t="s">
        <v>564</v>
      </c>
      <c r="D141" t="s">
        <v>20</v>
      </c>
      <c r="E141" t="s">
        <v>95</v>
      </c>
      <c r="F141" t="s">
        <v>304</v>
      </c>
      <c r="G141">
        <v>139.13999999999999</v>
      </c>
      <c r="H141">
        <v>2</v>
      </c>
      <c r="I141">
        <v>0.2</v>
      </c>
      <c r="J141">
        <v>2.52</v>
      </c>
      <c r="K141" t="s">
        <v>90</v>
      </c>
      <c r="L141" t="s">
        <v>41</v>
      </c>
      <c r="M141">
        <v>8.24</v>
      </c>
      <c r="N141" t="s">
        <v>83</v>
      </c>
      <c r="O141" t="b">
        <v>0</v>
      </c>
      <c r="P141">
        <v>222.624</v>
      </c>
      <c r="Q141">
        <v>55.656000000000013</v>
      </c>
      <c r="R141">
        <v>44.896000000000008</v>
      </c>
      <c r="S141" t="s">
        <v>128</v>
      </c>
      <c r="T141">
        <v>0</v>
      </c>
      <c r="U141">
        <v>0</v>
      </c>
      <c r="V141">
        <v>5</v>
      </c>
      <c r="W141">
        <v>418.61610000000007</v>
      </c>
    </row>
    <row r="142" spans="1:23" x14ac:dyDescent="0.35">
      <c r="A142" t="s">
        <v>565</v>
      </c>
      <c r="B142" t="s">
        <v>566</v>
      </c>
      <c r="C142" t="s">
        <v>567</v>
      </c>
      <c r="D142" t="s">
        <v>12</v>
      </c>
      <c r="E142" t="s">
        <v>95</v>
      </c>
      <c r="F142" t="s">
        <v>568</v>
      </c>
      <c r="G142">
        <v>497.93</v>
      </c>
      <c r="H142">
        <v>1</v>
      </c>
      <c r="I142">
        <v>0.01</v>
      </c>
      <c r="J142">
        <v>5.81</v>
      </c>
      <c r="K142" t="s">
        <v>90</v>
      </c>
      <c r="L142" t="s">
        <v>43</v>
      </c>
      <c r="M142">
        <v>4.62</v>
      </c>
      <c r="N142" t="s">
        <v>83</v>
      </c>
      <c r="O142" t="b">
        <v>0</v>
      </c>
      <c r="P142">
        <v>492.95069999999998</v>
      </c>
      <c r="Q142">
        <v>194.1927</v>
      </c>
      <c r="R142">
        <v>183.7627</v>
      </c>
      <c r="S142" t="s">
        <v>103</v>
      </c>
      <c r="T142">
        <v>0</v>
      </c>
      <c r="U142">
        <v>0</v>
      </c>
      <c r="V142">
        <v>10</v>
      </c>
      <c r="W142">
        <v>428.73770000000002</v>
      </c>
    </row>
    <row r="143" spans="1:23" x14ac:dyDescent="0.35">
      <c r="A143" t="s">
        <v>569</v>
      </c>
      <c r="B143" t="s">
        <v>117</v>
      </c>
      <c r="C143" t="s">
        <v>570</v>
      </c>
      <c r="D143" t="s">
        <v>15</v>
      </c>
      <c r="E143" t="s">
        <v>16</v>
      </c>
      <c r="F143" t="s">
        <v>107</v>
      </c>
      <c r="G143">
        <v>20.38</v>
      </c>
      <c r="H143">
        <v>2</v>
      </c>
      <c r="I143">
        <v>0.28999999999999998</v>
      </c>
      <c r="J143">
        <v>8.4700000000000006</v>
      </c>
      <c r="K143" t="s">
        <v>90</v>
      </c>
      <c r="L143" t="s">
        <v>41</v>
      </c>
      <c r="M143">
        <v>6.33</v>
      </c>
      <c r="N143" t="s">
        <v>83</v>
      </c>
      <c r="O143" t="b">
        <v>0</v>
      </c>
      <c r="P143">
        <v>28.939599999999999</v>
      </c>
      <c r="Q143">
        <v>4.4835999999999991</v>
      </c>
      <c r="R143">
        <v>-10.3164</v>
      </c>
      <c r="S143" t="s">
        <v>84</v>
      </c>
      <c r="T143">
        <v>0</v>
      </c>
      <c r="U143">
        <v>0</v>
      </c>
      <c r="V143">
        <v>4</v>
      </c>
      <c r="W143">
        <v>124.61190000000001</v>
      </c>
    </row>
    <row r="144" spans="1:23" x14ac:dyDescent="0.35">
      <c r="A144" t="s">
        <v>571</v>
      </c>
      <c r="B144" t="s">
        <v>572</v>
      </c>
      <c r="C144" t="s">
        <v>573</v>
      </c>
      <c r="D144" t="s">
        <v>15</v>
      </c>
      <c r="E144" t="s">
        <v>95</v>
      </c>
      <c r="F144" t="s">
        <v>515</v>
      </c>
      <c r="G144">
        <v>389.48</v>
      </c>
      <c r="H144">
        <v>1</v>
      </c>
      <c r="I144">
        <v>0.05</v>
      </c>
      <c r="J144">
        <v>5.6</v>
      </c>
      <c r="K144" t="s">
        <v>115</v>
      </c>
      <c r="L144" t="s">
        <v>43</v>
      </c>
      <c r="M144">
        <v>4.13</v>
      </c>
      <c r="N144" t="s">
        <v>83</v>
      </c>
      <c r="O144" t="b">
        <v>0</v>
      </c>
      <c r="P144">
        <v>370.00599999999997</v>
      </c>
      <c r="Q144">
        <v>136.31800000000001</v>
      </c>
      <c r="R144">
        <v>126.58799999999999</v>
      </c>
      <c r="S144" t="s">
        <v>183</v>
      </c>
      <c r="T144">
        <v>0</v>
      </c>
      <c r="U144">
        <v>0</v>
      </c>
      <c r="V144">
        <v>17</v>
      </c>
      <c r="W144">
        <v>804.03819999999996</v>
      </c>
    </row>
    <row r="145" spans="1:23" x14ac:dyDescent="0.35">
      <c r="A145" t="s">
        <v>574</v>
      </c>
      <c r="B145" t="s">
        <v>575</v>
      </c>
      <c r="C145" t="s">
        <v>576</v>
      </c>
      <c r="D145" t="s">
        <v>12</v>
      </c>
      <c r="E145" t="s">
        <v>95</v>
      </c>
      <c r="F145" t="s">
        <v>577</v>
      </c>
      <c r="G145">
        <v>126.11</v>
      </c>
      <c r="H145">
        <v>1</v>
      </c>
      <c r="I145">
        <v>0</v>
      </c>
      <c r="J145">
        <v>2.84</v>
      </c>
      <c r="K145" t="s">
        <v>82</v>
      </c>
      <c r="L145" t="s">
        <v>45</v>
      </c>
      <c r="M145">
        <v>1.62</v>
      </c>
      <c r="N145" t="s">
        <v>141</v>
      </c>
      <c r="O145" t="b">
        <v>0</v>
      </c>
      <c r="P145">
        <v>126.11</v>
      </c>
      <c r="Q145">
        <v>50.444000000000003</v>
      </c>
      <c r="R145">
        <v>45.984000000000002</v>
      </c>
      <c r="S145" t="s">
        <v>91</v>
      </c>
      <c r="T145">
        <v>1</v>
      </c>
      <c r="U145">
        <v>0</v>
      </c>
      <c r="V145">
        <v>12</v>
      </c>
      <c r="W145">
        <v>831.1645000000002</v>
      </c>
    </row>
    <row r="146" spans="1:23" x14ac:dyDescent="0.35">
      <c r="A146" t="s">
        <v>578</v>
      </c>
      <c r="B146" t="s">
        <v>147</v>
      </c>
      <c r="C146" t="s">
        <v>579</v>
      </c>
      <c r="D146" t="s">
        <v>17</v>
      </c>
      <c r="E146" t="s">
        <v>95</v>
      </c>
      <c r="F146" t="s">
        <v>289</v>
      </c>
      <c r="G146">
        <v>307.70999999999998</v>
      </c>
      <c r="H146">
        <v>3</v>
      </c>
      <c r="I146">
        <v>0.09</v>
      </c>
      <c r="J146">
        <v>8.64</v>
      </c>
      <c r="K146" t="s">
        <v>102</v>
      </c>
      <c r="L146" t="s">
        <v>48</v>
      </c>
      <c r="M146">
        <v>12.79</v>
      </c>
      <c r="N146" t="s">
        <v>83</v>
      </c>
      <c r="O146" t="b">
        <v>0</v>
      </c>
      <c r="P146">
        <v>840.04829999999993</v>
      </c>
      <c r="Q146">
        <v>286.1703</v>
      </c>
      <c r="R146">
        <v>264.74029999999999</v>
      </c>
      <c r="S146" t="s">
        <v>84</v>
      </c>
      <c r="T146">
        <v>0</v>
      </c>
      <c r="U146">
        <v>0</v>
      </c>
      <c r="V146">
        <v>16</v>
      </c>
      <c r="W146">
        <v>602.44460000000004</v>
      </c>
    </row>
    <row r="147" spans="1:23" x14ac:dyDescent="0.35">
      <c r="A147" t="s">
        <v>580</v>
      </c>
      <c r="B147" t="s">
        <v>581</v>
      </c>
      <c r="C147" t="s">
        <v>498</v>
      </c>
      <c r="D147" t="s">
        <v>15</v>
      </c>
      <c r="E147" t="s">
        <v>95</v>
      </c>
      <c r="F147" t="s">
        <v>140</v>
      </c>
      <c r="G147">
        <v>127.37</v>
      </c>
      <c r="H147">
        <v>3</v>
      </c>
      <c r="I147">
        <v>0.28999999999999998</v>
      </c>
      <c r="J147">
        <v>3.65</v>
      </c>
      <c r="K147" t="s">
        <v>90</v>
      </c>
      <c r="L147" t="s">
        <v>41</v>
      </c>
      <c r="M147">
        <v>7.95</v>
      </c>
      <c r="N147" t="s">
        <v>83</v>
      </c>
      <c r="O147" t="b">
        <v>0</v>
      </c>
      <c r="P147">
        <v>271.29809999999998</v>
      </c>
      <c r="Q147">
        <v>42.032099999999993</v>
      </c>
      <c r="R147">
        <v>30.432099999999981</v>
      </c>
      <c r="S147" t="s">
        <v>84</v>
      </c>
      <c r="T147">
        <v>0</v>
      </c>
      <c r="U147">
        <v>0</v>
      </c>
      <c r="V147">
        <v>13</v>
      </c>
      <c r="W147">
        <v>1018.9539</v>
      </c>
    </row>
    <row r="148" spans="1:23" x14ac:dyDescent="0.35">
      <c r="A148" t="s">
        <v>582</v>
      </c>
      <c r="B148" t="s">
        <v>583</v>
      </c>
      <c r="C148" t="s">
        <v>584</v>
      </c>
      <c r="D148" t="s">
        <v>12</v>
      </c>
      <c r="E148" t="s">
        <v>95</v>
      </c>
      <c r="F148" t="s">
        <v>289</v>
      </c>
      <c r="G148">
        <v>477</v>
      </c>
      <c r="H148">
        <v>2</v>
      </c>
      <c r="I148">
        <v>0.09</v>
      </c>
      <c r="J148">
        <v>5.89</v>
      </c>
      <c r="K148" t="s">
        <v>115</v>
      </c>
      <c r="L148" t="s">
        <v>45</v>
      </c>
      <c r="M148">
        <v>0.69</v>
      </c>
      <c r="N148" t="s">
        <v>83</v>
      </c>
      <c r="O148" t="b">
        <v>0</v>
      </c>
      <c r="P148">
        <v>868.14</v>
      </c>
      <c r="Q148">
        <v>295.74</v>
      </c>
      <c r="R148">
        <v>289.16000000000003</v>
      </c>
      <c r="S148" t="s">
        <v>84</v>
      </c>
      <c r="T148">
        <v>0</v>
      </c>
      <c r="U148">
        <v>0</v>
      </c>
      <c r="V148">
        <v>5</v>
      </c>
      <c r="W148">
        <v>314.10109999999997</v>
      </c>
    </row>
    <row r="149" spans="1:23" x14ac:dyDescent="0.35">
      <c r="A149" t="s">
        <v>585</v>
      </c>
      <c r="B149" t="s">
        <v>586</v>
      </c>
      <c r="C149" t="s">
        <v>587</v>
      </c>
      <c r="D149" t="s">
        <v>17</v>
      </c>
      <c r="E149" t="s">
        <v>14</v>
      </c>
      <c r="F149" t="s">
        <v>588</v>
      </c>
      <c r="G149">
        <v>168.99</v>
      </c>
      <c r="H149">
        <v>2</v>
      </c>
      <c r="I149">
        <v>0.13</v>
      </c>
      <c r="J149">
        <v>5.52</v>
      </c>
      <c r="K149" t="s">
        <v>115</v>
      </c>
      <c r="L149" t="s">
        <v>41</v>
      </c>
      <c r="M149">
        <v>14.28</v>
      </c>
      <c r="N149" t="s">
        <v>83</v>
      </c>
      <c r="O149" t="b">
        <v>0</v>
      </c>
      <c r="P149">
        <v>294.04259999999999</v>
      </c>
      <c r="Q149">
        <v>91.254599999999982</v>
      </c>
      <c r="R149">
        <v>71.454599999999985</v>
      </c>
      <c r="S149" t="s">
        <v>91</v>
      </c>
      <c r="T149">
        <v>0</v>
      </c>
      <c r="U149">
        <v>0</v>
      </c>
      <c r="V149">
        <v>17</v>
      </c>
      <c r="W149">
        <v>1791.7837</v>
      </c>
    </row>
    <row r="150" spans="1:23" x14ac:dyDescent="0.35">
      <c r="A150" t="s">
        <v>589</v>
      </c>
      <c r="B150" t="s">
        <v>575</v>
      </c>
      <c r="C150" t="s">
        <v>590</v>
      </c>
      <c r="D150" t="s">
        <v>26</v>
      </c>
      <c r="E150" t="s">
        <v>16</v>
      </c>
      <c r="F150" t="s">
        <v>259</v>
      </c>
      <c r="G150">
        <v>32.74</v>
      </c>
      <c r="H150">
        <v>3</v>
      </c>
      <c r="I150">
        <v>0.21</v>
      </c>
      <c r="J150">
        <v>9.35</v>
      </c>
      <c r="K150" t="s">
        <v>90</v>
      </c>
      <c r="L150" t="s">
        <v>48</v>
      </c>
      <c r="M150">
        <v>17.54</v>
      </c>
      <c r="N150" t="s">
        <v>83</v>
      </c>
      <c r="O150" t="b">
        <v>0</v>
      </c>
      <c r="P150">
        <v>77.593800000000002</v>
      </c>
      <c r="Q150">
        <v>18.66180000000001</v>
      </c>
      <c r="R150">
        <v>-8.228199999999994</v>
      </c>
      <c r="S150" t="s">
        <v>91</v>
      </c>
      <c r="T150">
        <v>0</v>
      </c>
      <c r="U150">
        <v>0</v>
      </c>
      <c r="V150">
        <v>3</v>
      </c>
      <c r="W150">
        <v>93.598799999999997</v>
      </c>
    </row>
    <row r="151" spans="1:23" x14ac:dyDescent="0.35">
      <c r="A151" t="s">
        <v>591</v>
      </c>
      <c r="B151" t="s">
        <v>581</v>
      </c>
      <c r="C151" t="s">
        <v>592</v>
      </c>
      <c r="D151" t="s">
        <v>20</v>
      </c>
      <c r="E151" t="s">
        <v>16</v>
      </c>
      <c r="F151" t="s">
        <v>241</v>
      </c>
      <c r="G151">
        <v>35.03</v>
      </c>
      <c r="H151">
        <v>1</v>
      </c>
      <c r="I151">
        <v>0.24</v>
      </c>
      <c r="J151">
        <v>8.0299999999999994</v>
      </c>
      <c r="K151" t="s">
        <v>115</v>
      </c>
      <c r="L151" t="s">
        <v>48</v>
      </c>
      <c r="M151">
        <v>9.1199999999999992</v>
      </c>
      <c r="N151" t="s">
        <v>141</v>
      </c>
      <c r="O151" t="b">
        <v>0</v>
      </c>
      <c r="P151">
        <v>26.622800000000002</v>
      </c>
      <c r="Q151">
        <v>5.6048000000000009</v>
      </c>
      <c r="R151">
        <v>-11.545199999999999</v>
      </c>
      <c r="S151" t="s">
        <v>84</v>
      </c>
      <c r="T151">
        <v>1</v>
      </c>
      <c r="U151">
        <v>0</v>
      </c>
      <c r="V151">
        <v>13</v>
      </c>
      <c r="W151">
        <v>968.00819999999999</v>
      </c>
    </row>
    <row r="152" spans="1:23" x14ac:dyDescent="0.35">
      <c r="A152" t="s">
        <v>593</v>
      </c>
      <c r="B152" t="s">
        <v>594</v>
      </c>
      <c r="C152" t="s">
        <v>595</v>
      </c>
      <c r="D152" t="s">
        <v>17</v>
      </c>
      <c r="E152" t="s">
        <v>95</v>
      </c>
      <c r="F152" t="s">
        <v>596</v>
      </c>
      <c r="G152">
        <v>335.18</v>
      </c>
      <c r="H152">
        <v>1</v>
      </c>
      <c r="I152">
        <v>0.08</v>
      </c>
      <c r="J152">
        <v>6.34</v>
      </c>
      <c r="K152" t="s">
        <v>82</v>
      </c>
      <c r="L152" t="s">
        <v>43</v>
      </c>
      <c r="M152">
        <v>7.2</v>
      </c>
      <c r="N152" t="s">
        <v>83</v>
      </c>
      <c r="O152" t="b">
        <v>0</v>
      </c>
      <c r="P152">
        <v>308.36559999999997</v>
      </c>
      <c r="Q152">
        <v>107.2576</v>
      </c>
      <c r="R152">
        <v>93.717600000000047</v>
      </c>
      <c r="S152" t="s">
        <v>128</v>
      </c>
      <c r="T152">
        <v>0</v>
      </c>
      <c r="U152">
        <v>0</v>
      </c>
      <c r="V152">
        <v>11</v>
      </c>
      <c r="W152">
        <v>708.98270000000014</v>
      </c>
    </row>
    <row r="153" spans="1:23" x14ac:dyDescent="0.35">
      <c r="A153" t="s">
        <v>597</v>
      </c>
      <c r="B153" t="s">
        <v>598</v>
      </c>
      <c r="C153" t="s">
        <v>599</v>
      </c>
      <c r="D153" t="s">
        <v>17</v>
      </c>
      <c r="E153" t="s">
        <v>16</v>
      </c>
      <c r="F153" t="s">
        <v>300</v>
      </c>
      <c r="G153">
        <v>44.71</v>
      </c>
      <c r="H153">
        <v>3</v>
      </c>
      <c r="I153">
        <v>0.09</v>
      </c>
      <c r="J153">
        <v>3.29</v>
      </c>
      <c r="K153" t="s">
        <v>82</v>
      </c>
      <c r="L153" t="s">
        <v>41</v>
      </c>
      <c r="M153">
        <v>5.94</v>
      </c>
      <c r="N153" t="s">
        <v>83</v>
      </c>
      <c r="O153" t="b">
        <v>0</v>
      </c>
      <c r="P153">
        <v>122.0583</v>
      </c>
      <c r="Q153">
        <v>41.580300000000008</v>
      </c>
      <c r="R153">
        <v>32.350299999999997</v>
      </c>
      <c r="S153" t="s">
        <v>183</v>
      </c>
      <c r="T153">
        <v>0</v>
      </c>
      <c r="U153">
        <v>0</v>
      </c>
      <c r="V153">
        <v>18</v>
      </c>
      <c r="W153">
        <v>1390.7697000000001</v>
      </c>
    </row>
    <row r="154" spans="1:23" x14ac:dyDescent="0.35">
      <c r="A154" t="s">
        <v>600</v>
      </c>
      <c r="B154" t="s">
        <v>405</v>
      </c>
      <c r="C154" t="s">
        <v>601</v>
      </c>
      <c r="D154" t="s">
        <v>20</v>
      </c>
      <c r="E154" t="s">
        <v>16</v>
      </c>
      <c r="F154" t="s">
        <v>547</v>
      </c>
      <c r="G154">
        <v>48.09</v>
      </c>
      <c r="H154">
        <v>3</v>
      </c>
      <c r="I154">
        <v>0.25</v>
      </c>
      <c r="J154">
        <v>3.5</v>
      </c>
      <c r="K154" t="s">
        <v>115</v>
      </c>
      <c r="L154" t="s">
        <v>45</v>
      </c>
      <c r="M154">
        <v>1.33</v>
      </c>
      <c r="N154" t="s">
        <v>83</v>
      </c>
      <c r="O154" t="b">
        <v>0</v>
      </c>
      <c r="P154">
        <v>108.2025</v>
      </c>
      <c r="Q154">
        <v>21.640500000000021</v>
      </c>
      <c r="R154">
        <v>16.810500000000019</v>
      </c>
      <c r="S154" t="s">
        <v>103</v>
      </c>
      <c r="T154">
        <v>0</v>
      </c>
      <c r="U154">
        <v>0</v>
      </c>
      <c r="V154">
        <v>3</v>
      </c>
      <c r="W154">
        <v>166.9058</v>
      </c>
    </row>
    <row r="155" spans="1:23" x14ac:dyDescent="0.35">
      <c r="A155" t="s">
        <v>602</v>
      </c>
      <c r="B155" t="s">
        <v>603</v>
      </c>
      <c r="C155" t="s">
        <v>604</v>
      </c>
      <c r="D155" t="s">
        <v>20</v>
      </c>
      <c r="E155" t="s">
        <v>16</v>
      </c>
      <c r="F155" t="s">
        <v>605</v>
      </c>
      <c r="G155">
        <v>45.12</v>
      </c>
      <c r="H155">
        <v>2</v>
      </c>
      <c r="I155">
        <v>0.26</v>
      </c>
      <c r="J155">
        <v>7.43</v>
      </c>
      <c r="K155" t="s">
        <v>102</v>
      </c>
      <c r="L155" t="s">
        <v>43</v>
      </c>
      <c r="M155">
        <v>6.75</v>
      </c>
      <c r="N155" t="s">
        <v>83</v>
      </c>
      <c r="O155" t="b">
        <v>0</v>
      </c>
      <c r="P155">
        <v>66.777599999999993</v>
      </c>
      <c r="Q155">
        <v>12.633599999999991</v>
      </c>
      <c r="R155">
        <v>-1.546400000000006</v>
      </c>
      <c r="S155" t="s">
        <v>128</v>
      </c>
      <c r="T155">
        <v>0</v>
      </c>
      <c r="U155">
        <v>0</v>
      </c>
      <c r="V155">
        <v>12</v>
      </c>
      <c r="W155">
        <v>500.64210000000008</v>
      </c>
    </row>
    <row r="156" spans="1:23" x14ac:dyDescent="0.35">
      <c r="A156" t="s">
        <v>606</v>
      </c>
      <c r="B156" t="s">
        <v>177</v>
      </c>
      <c r="C156" t="s">
        <v>607</v>
      </c>
      <c r="D156" t="s">
        <v>24</v>
      </c>
      <c r="E156" t="s">
        <v>88</v>
      </c>
      <c r="F156" t="s">
        <v>608</v>
      </c>
      <c r="G156">
        <v>26.85</v>
      </c>
      <c r="H156">
        <v>2</v>
      </c>
      <c r="I156">
        <v>0.16</v>
      </c>
      <c r="J156">
        <v>5.3</v>
      </c>
      <c r="K156" t="s">
        <v>90</v>
      </c>
      <c r="L156" t="s">
        <v>41</v>
      </c>
      <c r="M156">
        <v>12.22</v>
      </c>
      <c r="N156" t="s">
        <v>83</v>
      </c>
      <c r="O156" t="b">
        <v>0</v>
      </c>
      <c r="P156">
        <v>45.107999999999997</v>
      </c>
      <c r="Q156">
        <v>12.888</v>
      </c>
      <c r="R156">
        <v>-4.6319999999999943</v>
      </c>
      <c r="S156" t="s">
        <v>128</v>
      </c>
      <c r="T156">
        <v>0</v>
      </c>
      <c r="U156">
        <v>0</v>
      </c>
      <c r="V156">
        <v>3</v>
      </c>
      <c r="W156">
        <v>146.39080000000001</v>
      </c>
    </row>
    <row r="157" spans="1:23" x14ac:dyDescent="0.35">
      <c r="A157" t="s">
        <v>609</v>
      </c>
      <c r="B157" t="s">
        <v>610</v>
      </c>
      <c r="C157" t="s">
        <v>611</v>
      </c>
      <c r="D157" t="s">
        <v>12</v>
      </c>
      <c r="E157" t="s">
        <v>95</v>
      </c>
      <c r="F157" t="s">
        <v>612</v>
      </c>
      <c r="G157">
        <v>370.7</v>
      </c>
      <c r="H157">
        <v>2</v>
      </c>
      <c r="I157">
        <v>0.06</v>
      </c>
      <c r="J157">
        <v>7.56</v>
      </c>
      <c r="K157" t="s">
        <v>102</v>
      </c>
      <c r="L157" t="s">
        <v>45</v>
      </c>
      <c r="M157">
        <v>0.98</v>
      </c>
      <c r="N157" t="s">
        <v>83</v>
      </c>
      <c r="O157" t="b">
        <v>0</v>
      </c>
      <c r="P157">
        <v>696.91599999999994</v>
      </c>
      <c r="Q157">
        <v>252.07599999999999</v>
      </c>
      <c r="R157">
        <v>243.536</v>
      </c>
      <c r="S157" t="s">
        <v>97</v>
      </c>
      <c r="T157">
        <v>0</v>
      </c>
      <c r="U157">
        <v>0</v>
      </c>
      <c r="V157">
        <v>17</v>
      </c>
      <c r="W157">
        <v>1212.4319</v>
      </c>
    </row>
    <row r="158" spans="1:23" x14ac:dyDescent="0.35">
      <c r="A158" t="s">
        <v>613</v>
      </c>
      <c r="B158" t="s">
        <v>536</v>
      </c>
      <c r="C158" t="s">
        <v>614</v>
      </c>
      <c r="D158" t="s">
        <v>17</v>
      </c>
      <c r="E158" t="s">
        <v>95</v>
      </c>
      <c r="F158" t="s">
        <v>304</v>
      </c>
      <c r="G158">
        <v>422.78</v>
      </c>
      <c r="H158">
        <v>1</v>
      </c>
      <c r="I158">
        <v>0.05</v>
      </c>
      <c r="J158">
        <v>7.92</v>
      </c>
      <c r="K158" t="s">
        <v>102</v>
      </c>
      <c r="L158" t="s">
        <v>43</v>
      </c>
      <c r="M158">
        <v>7.96</v>
      </c>
      <c r="N158" t="s">
        <v>83</v>
      </c>
      <c r="O158" t="b">
        <v>0</v>
      </c>
      <c r="P158">
        <v>401.64100000000002</v>
      </c>
      <c r="Q158">
        <v>147.97300000000001</v>
      </c>
      <c r="R158">
        <v>132.09299999999999</v>
      </c>
      <c r="S158" t="s">
        <v>97</v>
      </c>
      <c r="T158">
        <v>0</v>
      </c>
      <c r="U158">
        <v>0</v>
      </c>
      <c r="V158">
        <v>2</v>
      </c>
      <c r="W158">
        <v>151.97880000000001</v>
      </c>
    </row>
    <row r="159" spans="1:23" x14ac:dyDescent="0.35">
      <c r="A159" t="s">
        <v>615</v>
      </c>
      <c r="B159" t="s">
        <v>130</v>
      </c>
      <c r="C159" t="s">
        <v>616</v>
      </c>
      <c r="D159" t="s">
        <v>12</v>
      </c>
      <c r="E159" t="s">
        <v>14</v>
      </c>
      <c r="F159" t="s">
        <v>617</v>
      </c>
      <c r="G159">
        <v>143.07</v>
      </c>
      <c r="H159">
        <v>1</v>
      </c>
      <c r="I159">
        <v>0.02</v>
      </c>
      <c r="J159">
        <v>9.44</v>
      </c>
      <c r="K159" t="s">
        <v>82</v>
      </c>
      <c r="L159" t="s">
        <v>48</v>
      </c>
      <c r="M159">
        <v>15.16</v>
      </c>
      <c r="N159" t="s">
        <v>83</v>
      </c>
      <c r="O159" t="b">
        <v>0</v>
      </c>
      <c r="P159">
        <v>140.20859999999999</v>
      </c>
      <c r="Q159">
        <v>54.366599999999991</v>
      </c>
      <c r="R159">
        <v>29.76659999999999</v>
      </c>
      <c r="S159" t="s">
        <v>84</v>
      </c>
      <c r="T159">
        <v>0</v>
      </c>
      <c r="U159">
        <v>0</v>
      </c>
      <c r="V159">
        <v>15</v>
      </c>
      <c r="W159">
        <v>1090.9683</v>
      </c>
    </row>
    <row r="160" spans="1:23" x14ac:dyDescent="0.35">
      <c r="A160" t="s">
        <v>618</v>
      </c>
      <c r="B160" t="s">
        <v>619</v>
      </c>
      <c r="C160" t="s">
        <v>620</v>
      </c>
      <c r="D160" t="s">
        <v>12</v>
      </c>
      <c r="E160" t="s">
        <v>88</v>
      </c>
      <c r="F160" t="s">
        <v>89</v>
      </c>
      <c r="G160">
        <v>21.71</v>
      </c>
      <c r="H160">
        <v>1</v>
      </c>
      <c r="I160">
        <v>0.02</v>
      </c>
      <c r="J160">
        <v>2.64</v>
      </c>
      <c r="K160" t="s">
        <v>90</v>
      </c>
      <c r="L160" t="s">
        <v>43</v>
      </c>
      <c r="M160">
        <v>5.41</v>
      </c>
      <c r="N160" t="s">
        <v>83</v>
      </c>
      <c r="O160" t="b">
        <v>0</v>
      </c>
      <c r="P160">
        <v>21.2758</v>
      </c>
      <c r="Q160">
        <v>8.2498000000000005</v>
      </c>
      <c r="R160">
        <v>0.1997999999999997</v>
      </c>
      <c r="S160" t="s">
        <v>91</v>
      </c>
      <c r="T160">
        <v>0</v>
      </c>
      <c r="U160">
        <v>0</v>
      </c>
      <c r="V160">
        <v>4</v>
      </c>
      <c r="W160">
        <v>522.29050000000007</v>
      </c>
    </row>
    <row r="161" spans="1:23" x14ac:dyDescent="0.35">
      <c r="A161" t="s">
        <v>621</v>
      </c>
      <c r="B161" t="s">
        <v>622</v>
      </c>
      <c r="C161" t="s">
        <v>216</v>
      </c>
      <c r="D161" t="s">
        <v>17</v>
      </c>
      <c r="E161" t="s">
        <v>14</v>
      </c>
      <c r="F161" t="s">
        <v>332</v>
      </c>
      <c r="G161">
        <v>141.15</v>
      </c>
      <c r="H161">
        <v>1</v>
      </c>
      <c r="I161">
        <v>0</v>
      </c>
      <c r="J161">
        <v>9.3800000000000008</v>
      </c>
      <c r="K161" t="s">
        <v>102</v>
      </c>
      <c r="L161" t="s">
        <v>43</v>
      </c>
      <c r="M161">
        <v>3.66</v>
      </c>
      <c r="N161" t="s">
        <v>279</v>
      </c>
      <c r="O161" t="b">
        <v>0</v>
      </c>
      <c r="P161">
        <v>141.15</v>
      </c>
      <c r="Q161">
        <v>56.460000000000008</v>
      </c>
      <c r="R161">
        <v>43.420000000000009</v>
      </c>
      <c r="S161" t="s">
        <v>97</v>
      </c>
      <c r="T161">
        <v>0</v>
      </c>
      <c r="U161">
        <v>1</v>
      </c>
      <c r="V161">
        <v>20</v>
      </c>
      <c r="W161">
        <v>2591.3310999999999</v>
      </c>
    </row>
    <row r="162" spans="1:23" x14ac:dyDescent="0.35">
      <c r="A162" t="s">
        <v>623</v>
      </c>
      <c r="B162" t="s">
        <v>491</v>
      </c>
      <c r="C162" t="s">
        <v>216</v>
      </c>
      <c r="D162" t="s">
        <v>12</v>
      </c>
      <c r="E162" t="s">
        <v>16</v>
      </c>
      <c r="F162" t="s">
        <v>624</v>
      </c>
      <c r="G162">
        <v>53.29</v>
      </c>
      <c r="H162">
        <v>2</v>
      </c>
      <c r="I162">
        <v>0.1</v>
      </c>
      <c r="J162">
        <v>2.27</v>
      </c>
      <c r="K162" t="s">
        <v>102</v>
      </c>
      <c r="L162" t="s">
        <v>41</v>
      </c>
      <c r="M162">
        <v>9.5</v>
      </c>
      <c r="N162" t="s">
        <v>83</v>
      </c>
      <c r="O162" t="b">
        <v>1</v>
      </c>
      <c r="P162">
        <v>95.921999999999997</v>
      </c>
      <c r="Q162">
        <v>31.974</v>
      </c>
      <c r="R162">
        <v>20.204000000000001</v>
      </c>
      <c r="S162" t="s">
        <v>103</v>
      </c>
      <c r="T162">
        <v>0</v>
      </c>
      <c r="U162">
        <v>0</v>
      </c>
      <c r="V162">
        <v>20</v>
      </c>
      <c r="W162">
        <v>2591.3310999999999</v>
      </c>
    </row>
    <row r="163" spans="1:23" x14ac:dyDescent="0.35">
      <c r="A163" t="s">
        <v>625</v>
      </c>
      <c r="B163" t="s">
        <v>626</v>
      </c>
      <c r="C163" t="s">
        <v>627</v>
      </c>
      <c r="D163" t="s">
        <v>26</v>
      </c>
      <c r="E163" t="s">
        <v>95</v>
      </c>
      <c r="F163" t="s">
        <v>270</v>
      </c>
      <c r="G163">
        <v>316.88</v>
      </c>
      <c r="H163">
        <v>1</v>
      </c>
      <c r="I163">
        <v>0.13</v>
      </c>
      <c r="J163">
        <v>6.39</v>
      </c>
      <c r="K163" t="s">
        <v>90</v>
      </c>
      <c r="L163" t="s">
        <v>41</v>
      </c>
      <c r="M163">
        <v>12.72</v>
      </c>
      <c r="N163" t="s">
        <v>83</v>
      </c>
      <c r="O163" t="b">
        <v>0</v>
      </c>
      <c r="P163">
        <v>275.68560000000002</v>
      </c>
      <c r="Q163">
        <v>85.557600000000036</v>
      </c>
      <c r="R163">
        <v>66.447600000000037</v>
      </c>
      <c r="S163" t="s">
        <v>97</v>
      </c>
      <c r="T163">
        <v>0</v>
      </c>
      <c r="U163">
        <v>0</v>
      </c>
      <c r="V163">
        <v>2</v>
      </c>
      <c r="W163">
        <v>75.653600000000054</v>
      </c>
    </row>
    <row r="164" spans="1:23" x14ac:dyDescent="0.35">
      <c r="A164" t="s">
        <v>628</v>
      </c>
      <c r="B164" t="s">
        <v>629</v>
      </c>
      <c r="C164" t="s">
        <v>630</v>
      </c>
      <c r="D164" t="s">
        <v>24</v>
      </c>
      <c r="E164" t="s">
        <v>95</v>
      </c>
      <c r="F164" t="s">
        <v>631</v>
      </c>
      <c r="G164">
        <v>539.16999999999996</v>
      </c>
      <c r="H164">
        <v>2</v>
      </c>
      <c r="I164">
        <v>0.1</v>
      </c>
      <c r="J164">
        <v>5.71</v>
      </c>
      <c r="K164" t="s">
        <v>82</v>
      </c>
      <c r="L164" t="s">
        <v>43</v>
      </c>
      <c r="M164">
        <v>3.99</v>
      </c>
      <c r="N164" t="s">
        <v>83</v>
      </c>
      <c r="O164" t="b">
        <v>0</v>
      </c>
      <c r="P164">
        <v>970.50599999999997</v>
      </c>
      <c r="Q164">
        <v>323.50200000000012</v>
      </c>
      <c r="R164">
        <v>313.80200000000008</v>
      </c>
      <c r="S164" t="s">
        <v>128</v>
      </c>
      <c r="T164">
        <v>0</v>
      </c>
      <c r="U164">
        <v>0</v>
      </c>
      <c r="V164">
        <v>3</v>
      </c>
      <c r="W164">
        <v>429.54200000000009</v>
      </c>
    </row>
    <row r="165" spans="1:23" x14ac:dyDescent="0.35">
      <c r="A165" t="s">
        <v>632</v>
      </c>
      <c r="B165" t="s">
        <v>633</v>
      </c>
      <c r="C165" t="s">
        <v>634</v>
      </c>
      <c r="D165" t="s">
        <v>12</v>
      </c>
      <c r="E165" t="s">
        <v>14</v>
      </c>
      <c r="F165" t="s">
        <v>255</v>
      </c>
      <c r="G165">
        <v>160.47999999999999</v>
      </c>
      <c r="H165">
        <v>3</v>
      </c>
      <c r="I165">
        <v>0.05</v>
      </c>
      <c r="J165">
        <v>9.57</v>
      </c>
      <c r="K165" t="s">
        <v>115</v>
      </c>
      <c r="L165" t="s">
        <v>43</v>
      </c>
      <c r="M165">
        <v>5.42</v>
      </c>
      <c r="N165" t="s">
        <v>141</v>
      </c>
      <c r="O165" t="b">
        <v>0</v>
      </c>
      <c r="P165">
        <v>457.36799999999999</v>
      </c>
      <c r="Q165">
        <v>168.50399999999999</v>
      </c>
      <c r="R165">
        <v>153.51400000000001</v>
      </c>
      <c r="S165" t="s">
        <v>103</v>
      </c>
      <c r="T165">
        <v>1</v>
      </c>
      <c r="U165">
        <v>0</v>
      </c>
      <c r="V165">
        <v>14</v>
      </c>
      <c r="W165">
        <v>781.37540000000013</v>
      </c>
    </row>
    <row r="166" spans="1:23" x14ac:dyDescent="0.35">
      <c r="A166" t="s">
        <v>635</v>
      </c>
      <c r="B166" t="s">
        <v>636</v>
      </c>
      <c r="C166" t="s">
        <v>637</v>
      </c>
      <c r="D166" t="s">
        <v>19</v>
      </c>
      <c r="E166" t="s">
        <v>88</v>
      </c>
      <c r="F166" t="s">
        <v>111</v>
      </c>
      <c r="G166">
        <v>6.73</v>
      </c>
      <c r="H166">
        <v>2</v>
      </c>
      <c r="I166">
        <v>0.05</v>
      </c>
      <c r="J166">
        <v>4.8499999999999996</v>
      </c>
      <c r="K166" t="s">
        <v>90</v>
      </c>
      <c r="L166" t="s">
        <v>48</v>
      </c>
      <c r="M166">
        <v>5.79</v>
      </c>
      <c r="N166" t="s">
        <v>83</v>
      </c>
      <c r="O166" t="b">
        <v>0</v>
      </c>
      <c r="P166">
        <v>12.787000000000001</v>
      </c>
      <c r="Q166">
        <v>4.7110000000000003</v>
      </c>
      <c r="R166">
        <v>-5.9290000000000003</v>
      </c>
      <c r="S166" t="s">
        <v>103</v>
      </c>
      <c r="T166">
        <v>0</v>
      </c>
      <c r="U166">
        <v>0</v>
      </c>
      <c r="V166">
        <v>3</v>
      </c>
      <c r="W166">
        <v>79.14</v>
      </c>
    </row>
    <row r="167" spans="1:23" x14ac:dyDescent="0.35">
      <c r="A167" t="s">
        <v>638</v>
      </c>
      <c r="B167" t="s">
        <v>639</v>
      </c>
      <c r="C167" t="s">
        <v>640</v>
      </c>
      <c r="D167" t="s">
        <v>20</v>
      </c>
      <c r="E167" t="s">
        <v>14</v>
      </c>
      <c r="F167" t="s">
        <v>366</v>
      </c>
      <c r="G167">
        <v>34.67</v>
      </c>
      <c r="H167">
        <v>1</v>
      </c>
      <c r="I167">
        <v>0.13</v>
      </c>
      <c r="J167">
        <v>9.0399999999999991</v>
      </c>
      <c r="K167" t="s">
        <v>102</v>
      </c>
      <c r="L167" t="s">
        <v>41</v>
      </c>
      <c r="M167">
        <v>12.57</v>
      </c>
      <c r="N167" t="s">
        <v>83</v>
      </c>
      <c r="O167" t="b">
        <v>0</v>
      </c>
      <c r="P167">
        <v>30.1629</v>
      </c>
      <c r="Q167">
        <v>9.3609000000000009</v>
      </c>
      <c r="R167">
        <v>-12.2491</v>
      </c>
      <c r="S167" t="s">
        <v>103</v>
      </c>
      <c r="T167">
        <v>0</v>
      </c>
      <c r="U167">
        <v>0</v>
      </c>
      <c r="V167">
        <v>21</v>
      </c>
      <c r="W167">
        <v>1856.1396999999999</v>
      </c>
    </row>
    <row r="168" spans="1:23" x14ac:dyDescent="0.35">
      <c r="A168" t="s">
        <v>641</v>
      </c>
      <c r="B168" t="s">
        <v>208</v>
      </c>
      <c r="C168" t="s">
        <v>642</v>
      </c>
      <c r="D168" t="s">
        <v>12</v>
      </c>
      <c r="E168" t="s">
        <v>14</v>
      </c>
      <c r="F168" t="s">
        <v>643</v>
      </c>
      <c r="G168">
        <v>118.54</v>
      </c>
      <c r="H168">
        <v>1</v>
      </c>
      <c r="I168">
        <v>0.08</v>
      </c>
      <c r="J168">
        <v>4.26</v>
      </c>
      <c r="K168" t="s">
        <v>102</v>
      </c>
      <c r="L168" t="s">
        <v>45</v>
      </c>
      <c r="M168">
        <v>1.33</v>
      </c>
      <c r="N168" t="s">
        <v>83</v>
      </c>
      <c r="O168" t="b">
        <v>0</v>
      </c>
      <c r="P168">
        <v>109.0568</v>
      </c>
      <c r="Q168">
        <v>37.932800000000007</v>
      </c>
      <c r="R168">
        <v>32.342800000000011</v>
      </c>
      <c r="S168" t="s">
        <v>183</v>
      </c>
      <c r="T168">
        <v>0</v>
      </c>
      <c r="U168">
        <v>0</v>
      </c>
      <c r="V168">
        <v>1</v>
      </c>
      <c r="W168">
        <v>32.342800000000011</v>
      </c>
    </row>
    <row r="169" spans="1:23" x14ac:dyDescent="0.35">
      <c r="A169" t="s">
        <v>644</v>
      </c>
      <c r="B169" t="s">
        <v>236</v>
      </c>
      <c r="C169" t="s">
        <v>477</v>
      </c>
      <c r="D169" t="s">
        <v>20</v>
      </c>
      <c r="E169" t="s">
        <v>16</v>
      </c>
      <c r="F169" t="s">
        <v>645</v>
      </c>
      <c r="G169">
        <v>27.95</v>
      </c>
      <c r="H169">
        <v>3</v>
      </c>
      <c r="I169">
        <v>0.24</v>
      </c>
      <c r="J169">
        <v>8.34</v>
      </c>
      <c r="K169" t="s">
        <v>102</v>
      </c>
      <c r="L169" t="s">
        <v>41</v>
      </c>
      <c r="M169">
        <v>14.64</v>
      </c>
      <c r="N169" t="s">
        <v>83</v>
      </c>
      <c r="O169" t="b">
        <v>0</v>
      </c>
      <c r="P169">
        <v>63.725999999999999</v>
      </c>
      <c r="Q169">
        <v>13.416</v>
      </c>
      <c r="R169">
        <v>-9.5639999999999965</v>
      </c>
      <c r="S169" t="s">
        <v>103</v>
      </c>
      <c r="T169">
        <v>0</v>
      </c>
      <c r="U169">
        <v>0</v>
      </c>
      <c r="V169">
        <v>10</v>
      </c>
      <c r="W169">
        <v>253.85680000000019</v>
      </c>
    </row>
    <row r="170" spans="1:23" x14ac:dyDescent="0.35">
      <c r="A170" t="s">
        <v>646</v>
      </c>
      <c r="B170" t="s">
        <v>268</v>
      </c>
      <c r="C170" t="s">
        <v>647</v>
      </c>
      <c r="D170" t="s">
        <v>19</v>
      </c>
      <c r="E170" t="s">
        <v>16</v>
      </c>
      <c r="F170" t="s">
        <v>648</v>
      </c>
      <c r="G170">
        <v>8.0500000000000007</v>
      </c>
      <c r="H170">
        <v>3</v>
      </c>
      <c r="I170">
        <v>0.1</v>
      </c>
      <c r="J170">
        <v>3.33</v>
      </c>
      <c r="K170" t="s">
        <v>90</v>
      </c>
      <c r="L170" t="s">
        <v>43</v>
      </c>
      <c r="M170">
        <v>5.24</v>
      </c>
      <c r="N170" t="s">
        <v>83</v>
      </c>
      <c r="O170" t="b">
        <v>0</v>
      </c>
      <c r="P170">
        <v>21.734999999999999</v>
      </c>
      <c r="Q170">
        <v>7.2450000000000028</v>
      </c>
      <c r="R170">
        <v>-1.324999999999998</v>
      </c>
      <c r="S170" t="s">
        <v>91</v>
      </c>
      <c r="T170">
        <v>0</v>
      </c>
      <c r="U170">
        <v>0</v>
      </c>
      <c r="V170">
        <v>14</v>
      </c>
      <c r="W170">
        <v>995.57560000000024</v>
      </c>
    </row>
    <row r="171" spans="1:23" x14ac:dyDescent="0.35">
      <c r="A171" t="s">
        <v>649</v>
      </c>
      <c r="B171" t="s">
        <v>417</v>
      </c>
      <c r="C171" t="s">
        <v>650</v>
      </c>
      <c r="D171" t="s">
        <v>15</v>
      </c>
      <c r="E171" t="s">
        <v>88</v>
      </c>
      <c r="F171" t="s">
        <v>341</v>
      </c>
      <c r="G171">
        <v>45.35</v>
      </c>
      <c r="H171">
        <v>3</v>
      </c>
      <c r="I171">
        <v>0.27</v>
      </c>
      <c r="J171">
        <v>2.67</v>
      </c>
      <c r="K171" t="s">
        <v>90</v>
      </c>
      <c r="L171" t="s">
        <v>41</v>
      </c>
      <c r="M171">
        <v>11.54</v>
      </c>
      <c r="N171" t="s">
        <v>83</v>
      </c>
      <c r="O171" t="b">
        <v>0</v>
      </c>
      <c r="P171">
        <v>99.316500000000005</v>
      </c>
      <c r="Q171">
        <v>17.686499999999999</v>
      </c>
      <c r="R171">
        <v>3.4764999999999961</v>
      </c>
      <c r="S171" t="s">
        <v>84</v>
      </c>
      <c r="T171">
        <v>0</v>
      </c>
      <c r="U171">
        <v>0</v>
      </c>
      <c r="V171">
        <v>4</v>
      </c>
      <c r="W171">
        <v>21.290900000000011</v>
      </c>
    </row>
    <row r="172" spans="1:23" x14ac:dyDescent="0.35">
      <c r="A172" t="s">
        <v>651</v>
      </c>
      <c r="B172" t="s">
        <v>291</v>
      </c>
      <c r="C172" t="s">
        <v>652</v>
      </c>
      <c r="D172" t="s">
        <v>20</v>
      </c>
      <c r="E172" t="s">
        <v>95</v>
      </c>
      <c r="F172" t="s">
        <v>366</v>
      </c>
      <c r="G172">
        <v>127.31</v>
      </c>
      <c r="H172">
        <v>2</v>
      </c>
      <c r="I172">
        <v>0.3</v>
      </c>
      <c r="J172">
        <v>9.98</v>
      </c>
      <c r="K172" t="s">
        <v>90</v>
      </c>
      <c r="L172" t="s">
        <v>41</v>
      </c>
      <c r="M172">
        <v>9.85</v>
      </c>
      <c r="N172" t="s">
        <v>83</v>
      </c>
      <c r="O172" t="b">
        <v>0</v>
      </c>
      <c r="P172">
        <v>178.23400000000001</v>
      </c>
      <c r="Q172">
        <v>25.461999999999989</v>
      </c>
      <c r="R172">
        <v>5.6319999999999908</v>
      </c>
      <c r="S172" t="s">
        <v>183</v>
      </c>
      <c r="T172">
        <v>0</v>
      </c>
      <c r="U172">
        <v>0</v>
      </c>
      <c r="V172">
        <v>2</v>
      </c>
      <c r="W172">
        <v>4.3513999999999884</v>
      </c>
    </row>
    <row r="173" spans="1:23" x14ac:dyDescent="0.35">
      <c r="A173" t="s">
        <v>653</v>
      </c>
      <c r="B173" t="s">
        <v>236</v>
      </c>
      <c r="C173" t="s">
        <v>654</v>
      </c>
      <c r="D173" t="s">
        <v>19</v>
      </c>
      <c r="E173" t="s">
        <v>14</v>
      </c>
      <c r="F173" t="s">
        <v>655</v>
      </c>
      <c r="G173">
        <v>135.6</v>
      </c>
      <c r="H173">
        <v>3</v>
      </c>
      <c r="I173">
        <v>7.0000000000000007E-2</v>
      </c>
      <c r="J173">
        <v>8.8699999999999992</v>
      </c>
      <c r="K173" t="s">
        <v>102</v>
      </c>
      <c r="L173" t="s">
        <v>45</v>
      </c>
      <c r="M173">
        <v>0.62</v>
      </c>
      <c r="N173" t="s">
        <v>141</v>
      </c>
      <c r="O173" t="b">
        <v>0</v>
      </c>
      <c r="P173">
        <v>378.32400000000001</v>
      </c>
      <c r="Q173">
        <v>134.244</v>
      </c>
      <c r="R173">
        <v>124.754</v>
      </c>
      <c r="S173" t="s">
        <v>103</v>
      </c>
      <c r="T173">
        <v>1</v>
      </c>
      <c r="U173">
        <v>0</v>
      </c>
      <c r="V173">
        <v>3</v>
      </c>
      <c r="W173">
        <v>136.2116</v>
      </c>
    </row>
    <row r="174" spans="1:23" x14ac:dyDescent="0.35">
      <c r="A174" t="s">
        <v>656</v>
      </c>
      <c r="B174" t="s">
        <v>229</v>
      </c>
      <c r="C174" t="s">
        <v>657</v>
      </c>
      <c r="D174" t="s">
        <v>17</v>
      </c>
      <c r="E174" t="s">
        <v>88</v>
      </c>
      <c r="F174" t="s">
        <v>658</v>
      </c>
      <c r="G174">
        <v>18.82</v>
      </c>
      <c r="H174">
        <v>3</v>
      </c>
      <c r="I174">
        <v>0.1</v>
      </c>
      <c r="J174">
        <v>8.5500000000000007</v>
      </c>
      <c r="K174" t="s">
        <v>102</v>
      </c>
      <c r="L174" t="s">
        <v>43</v>
      </c>
      <c r="M174">
        <v>4.57</v>
      </c>
      <c r="N174" t="s">
        <v>83</v>
      </c>
      <c r="O174" t="b">
        <v>0</v>
      </c>
      <c r="P174">
        <v>50.814</v>
      </c>
      <c r="Q174">
        <v>16.937999999999999</v>
      </c>
      <c r="R174">
        <v>3.8180000000000009</v>
      </c>
      <c r="S174" t="s">
        <v>103</v>
      </c>
      <c r="T174">
        <v>0</v>
      </c>
      <c r="U174">
        <v>0</v>
      </c>
      <c r="V174">
        <v>28</v>
      </c>
      <c r="W174">
        <v>2965.6505000000002</v>
      </c>
    </row>
    <row r="175" spans="1:23" x14ac:dyDescent="0.35">
      <c r="A175" t="s">
        <v>659</v>
      </c>
      <c r="B175" t="s">
        <v>660</v>
      </c>
      <c r="C175" t="s">
        <v>661</v>
      </c>
      <c r="D175" t="s">
        <v>17</v>
      </c>
      <c r="E175" t="s">
        <v>95</v>
      </c>
      <c r="F175" t="s">
        <v>662</v>
      </c>
      <c r="G175">
        <v>101.72</v>
      </c>
      <c r="H175">
        <v>2</v>
      </c>
      <c r="I175">
        <v>0.11</v>
      </c>
      <c r="J175">
        <v>7.21</v>
      </c>
      <c r="K175" t="s">
        <v>90</v>
      </c>
      <c r="L175" t="s">
        <v>41</v>
      </c>
      <c r="M175">
        <v>6.42</v>
      </c>
      <c r="N175" t="s">
        <v>83</v>
      </c>
      <c r="O175" t="b">
        <v>0</v>
      </c>
      <c r="P175">
        <v>181.0616</v>
      </c>
      <c r="Q175">
        <v>58.997600000000013</v>
      </c>
      <c r="R175">
        <v>45.36760000000001</v>
      </c>
      <c r="S175" t="s">
        <v>84</v>
      </c>
      <c r="T175">
        <v>0</v>
      </c>
      <c r="U175">
        <v>0</v>
      </c>
      <c r="V175">
        <v>20</v>
      </c>
      <c r="W175">
        <v>715.11930000000018</v>
      </c>
    </row>
    <row r="176" spans="1:23" x14ac:dyDescent="0.35">
      <c r="A176" t="s">
        <v>663</v>
      </c>
      <c r="B176" t="s">
        <v>117</v>
      </c>
      <c r="C176" t="s">
        <v>664</v>
      </c>
      <c r="D176" t="s">
        <v>15</v>
      </c>
      <c r="E176" t="s">
        <v>88</v>
      </c>
      <c r="F176" t="s">
        <v>219</v>
      </c>
      <c r="G176">
        <v>22.58</v>
      </c>
      <c r="H176">
        <v>1</v>
      </c>
      <c r="I176">
        <v>0.08</v>
      </c>
      <c r="J176">
        <v>4.5199999999999996</v>
      </c>
      <c r="K176" t="s">
        <v>115</v>
      </c>
      <c r="L176" t="s">
        <v>43</v>
      </c>
      <c r="M176">
        <v>6.7</v>
      </c>
      <c r="N176" t="s">
        <v>83</v>
      </c>
      <c r="O176" t="b">
        <v>0</v>
      </c>
      <c r="P176">
        <v>20.773599999999998</v>
      </c>
      <c r="Q176">
        <v>7.2256</v>
      </c>
      <c r="R176">
        <v>-3.9943999999999988</v>
      </c>
      <c r="S176" t="s">
        <v>84</v>
      </c>
      <c r="T176">
        <v>0</v>
      </c>
      <c r="U176">
        <v>0</v>
      </c>
      <c r="V176">
        <v>15</v>
      </c>
      <c r="W176">
        <v>1753.1386</v>
      </c>
    </row>
    <row r="177" spans="1:23" x14ac:dyDescent="0.35">
      <c r="A177" t="s">
        <v>665</v>
      </c>
      <c r="B177" t="s">
        <v>375</v>
      </c>
      <c r="C177" t="s">
        <v>666</v>
      </c>
      <c r="D177" t="s">
        <v>19</v>
      </c>
      <c r="E177" t="s">
        <v>95</v>
      </c>
      <c r="F177" t="s">
        <v>667</v>
      </c>
      <c r="G177">
        <v>456.35</v>
      </c>
      <c r="H177">
        <v>1</v>
      </c>
      <c r="I177">
        <v>0.03</v>
      </c>
      <c r="J177">
        <v>3.7</v>
      </c>
      <c r="K177" t="s">
        <v>82</v>
      </c>
      <c r="L177" t="s">
        <v>43</v>
      </c>
      <c r="M177">
        <v>5.56</v>
      </c>
      <c r="N177" t="s">
        <v>83</v>
      </c>
      <c r="O177" t="b">
        <v>0</v>
      </c>
      <c r="P177">
        <v>442.65949999999998</v>
      </c>
      <c r="Q177">
        <v>168.84950000000001</v>
      </c>
      <c r="R177">
        <v>159.58949999999999</v>
      </c>
      <c r="S177" t="s">
        <v>128</v>
      </c>
      <c r="T177">
        <v>0</v>
      </c>
      <c r="U177">
        <v>0</v>
      </c>
      <c r="V177">
        <v>10</v>
      </c>
      <c r="W177">
        <v>639.40990000000011</v>
      </c>
    </row>
    <row r="178" spans="1:23" x14ac:dyDescent="0.35">
      <c r="A178" t="s">
        <v>668</v>
      </c>
      <c r="B178" t="s">
        <v>669</v>
      </c>
      <c r="C178" t="s">
        <v>670</v>
      </c>
      <c r="D178" t="s">
        <v>12</v>
      </c>
      <c r="E178" t="s">
        <v>14</v>
      </c>
      <c r="F178" t="s">
        <v>671</v>
      </c>
      <c r="G178">
        <v>104.83</v>
      </c>
      <c r="H178">
        <v>2</v>
      </c>
      <c r="I178">
        <v>0.09</v>
      </c>
      <c r="J178">
        <v>5.38</v>
      </c>
      <c r="K178" t="s">
        <v>82</v>
      </c>
      <c r="L178" t="s">
        <v>45</v>
      </c>
      <c r="M178">
        <v>1.07</v>
      </c>
      <c r="N178" t="s">
        <v>141</v>
      </c>
      <c r="O178" t="b">
        <v>0</v>
      </c>
      <c r="P178">
        <v>190.79060000000001</v>
      </c>
      <c r="Q178">
        <v>64.99460000000002</v>
      </c>
      <c r="R178">
        <v>58.544600000000017</v>
      </c>
      <c r="S178" t="s">
        <v>183</v>
      </c>
      <c r="T178">
        <v>1</v>
      </c>
      <c r="U178">
        <v>0</v>
      </c>
      <c r="V178">
        <v>7</v>
      </c>
      <c r="W178">
        <v>181.05699999999999</v>
      </c>
    </row>
    <row r="179" spans="1:23" x14ac:dyDescent="0.35">
      <c r="A179" t="s">
        <v>672</v>
      </c>
      <c r="B179" t="s">
        <v>545</v>
      </c>
      <c r="C179" t="s">
        <v>673</v>
      </c>
      <c r="D179" t="s">
        <v>19</v>
      </c>
      <c r="E179" t="s">
        <v>14</v>
      </c>
      <c r="F179" t="s">
        <v>674</v>
      </c>
      <c r="G179">
        <v>201.67</v>
      </c>
      <c r="H179">
        <v>1</v>
      </c>
      <c r="I179">
        <v>0.27</v>
      </c>
      <c r="J179">
        <v>3.94</v>
      </c>
      <c r="K179" t="s">
        <v>115</v>
      </c>
      <c r="L179" t="s">
        <v>41</v>
      </c>
      <c r="M179">
        <v>6.13</v>
      </c>
      <c r="N179" t="s">
        <v>83</v>
      </c>
      <c r="O179" t="b">
        <v>0</v>
      </c>
      <c r="P179">
        <v>147.2191</v>
      </c>
      <c r="Q179">
        <v>26.21710000000002</v>
      </c>
      <c r="R179">
        <v>16.14710000000002</v>
      </c>
      <c r="S179" t="s">
        <v>91</v>
      </c>
      <c r="T179">
        <v>0</v>
      </c>
      <c r="U179">
        <v>0</v>
      </c>
      <c r="V179">
        <v>15</v>
      </c>
      <c r="W179">
        <v>1127.8425</v>
      </c>
    </row>
    <row r="180" spans="1:23" x14ac:dyDescent="0.35">
      <c r="A180" t="s">
        <v>675</v>
      </c>
      <c r="B180" t="s">
        <v>562</v>
      </c>
      <c r="C180" t="s">
        <v>676</v>
      </c>
      <c r="D180" t="s">
        <v>15</v>
      </c>
      <c r="E180" t="s">
        <v>14</v>
      </c>
      <c r="F180" t="s">
        <v>677</v>
      </c>
      <c r="G180">
        <v>142.37</v>
      </c>
      <c r="H180">
        <v>2</v>
      </c>
      <c r="I180">
        <v>0</v>
      </c>
      <c r="J180">
        <v>2.5099999999999998</v>
      </c>
      <c r="K180" t="s">
        <v>90</v>
      </c>
      <c r="L180" t="s">
        <v>43</v>
      </c>
      <c r="M180">
        <v>7.28</v>
      </c>
      <c r="N180" t="s">
        <v>83</v>
      </c>
      <c r="O180" t="b">
        <v>0</v>
      </c>
      <c r="P180">
        <v>284.74</v>
      </c>
      <c r="Q180">
        <v>113.896</v>
      </c>
      <c r="R180">
        <v>104.10599999999999</v>
      </c>
      <c r="S180" t="s">
        <v>103</v>
      </c>
      <c r="T180">
        <v>0</v>
      </c>
      <c r="U180">
        <v>0</v>
      </c>
      <c r="V180">
        <v>2</v>
      </c>
      <c r="W180">
        <v>99.644800000000046</v>
      </c>
    </row>
    <row r="181" spans="1:23" x14ac:dyDescent="0.35">
      <c r="A181" t="s">
        <v>678</v>
      </c>
      <c r="B181" t="s">
        <v>208</v>
      </c>
      <c r="C181" t="s">
        <v>679</v>
      </c>
      <c r="D181" t="s">
        <v>17</v>
      </c>
      <c r="E181" t="s">
        <v>95</v>
      </c>
      <c r="F181" t="s">
        <v>680</v>
      </c>
      <c r="G181">
        <v>43.02</v>
      </c>
      <c r="H181">
        <v>1</v>
      </c>
      <c r="I181">
        <v>0.05</v>
      </c>
      <c r="J181">
        <v>2.2000000000000002</v>
      </c>
      <c r="K181" t="s">
        <v>102</v>
      </c>
      <c r="L181" t="s">
        <v>43</v>
      </c>
      <c r="M181">
        <v>3.32</v>
      </c>
      <c r="N181" t="s">
        <v>83</v>
      </c>
      <c r="O181" t="b">
        <v>0</v>
      </c>
      <c r="P181">
        <v>40.869</v>
      </c>
      <c r="Q181">
        <v>15.057</v>
      </c>
      <c r="R181">
        <v>9.5370000000000008</v>
      </c>
      <c r="S181" t="s">
        <v>183</v>
      </c>
      <c r="T181">
        <v>0</v>
      </c>
      <c r="U181">
        <v>0</v>
      </c>
      <c r="V181">
        <v>10</v>
      </c>
      <c r="W181">
        <v>1466.404</v>
      </c>
    </row>
    <row r="182" spans="1:23" x14ac:dyDescent="0.35">
      <c r="A182" t="s">
        <v>681</v>
      </c>
      <c r="B182" t="s">
        <v>169</v>
      </c>
      <c r="C182" t="s">
        <v>682</v>
      </c>
      <c r="D182" t="s">
        <v>12</v>
      </c>
      <c r="E182" t="s">
        <v>88</v>
      </c>
      <c r="F182" t="s">
        <v>509</v>
      </c>
      <c r="G182">
        <v>24.39</v>
      </c>
      <c r="H182">
        <v>3</v>
      </c>
      <c r="I182">
        <v>0.09</v>
      </c>
      <c r="J182">
        <v>7.62</v>
      </c>
      <c r="K182" t="s">
        <v>90</v>
      </c>
      <c r="L182" t="s">
        <v>43</v>
      </c>
      <c r="M182">
        <v>6.16</v>
      </c>
      <c r="N182" t="s">
        <v>83</v>
      </c>
      <c r="O182" t="b">
        <v>0</v>
      </c>
      <c r="P182">
        <v>66.584699999999998</v>
      </c>
      <c r="Q182">
        <v>22.682700000000001</v>
      </c>
      <c r="R182">
        <v>8.9026999999999958</v>
      </c>
      <c r="S182" t="s">
        <v>84</v>
      </c>
      <c r="T182">
        <v>0</v>
      </c>
      <c r="U182">
        <v>0</v>
      </c>
      <c r="V182">
        <v>15</v>
      </c>
      <c r="W182">
        <v>1215.0599</v>
      </c>
    </row>
    <row r="183" spans="1:23" x14ac:dyDescent="0.35">
      <c r="A183" t="s">
        <v>683</v>
      </c>
      <c r="B183" t="s">
        <v>507</v>
      </c>
      <c r="C183" t="s">
        <v>684</v>
      </c>
      <c r="D183" t="s">
        <v>17</v>
      </c>
      <c r="E183" t="s">
        <v>95</v>
      </c>
      <c r="F183" t="s">
        <v>140</v>
      </c>
      <c r="G183">
        <v>505.06</v>
      </c>
      <c r="H183">
        <v>2</v>
      </c>
      <c r="I183">
        <v>0.1</v>
      </c>
      <c r="J183">
        <v>4.1500000000000004</v>
      </c>
      <c r="K183" t="s">
        <v>115</v>
      </c>
      <c r="L183" t="s">
        <v>43</v>
      </c>
      <c r="M183">
        <v>5.36</v>
      </c>
      <c r="N183" t="s">
        <v>141</v>
      </c>
      <c r="O183" t="b">
        <v>0</v>
      </c>
      <c r="P183">
        <v>909.10799999999995</v>
      </c>
      <c r="Q183">
        <v>303.03600000000012</v>
      </c>
      <c r="R183">
        <v>293.52600000000012</v>
      </c>
      <c r="S183" t="s">
        <v>84</v>
      </c>
      <c r="T183">
        <v>1</v>
      </c>
      <c r="U183">
        <v>0</v>
      </c>
      <c r="V183">
        <v>19</v>
      </c>
      <c r="W183">
        <v>2541.4793</v>
      </c>
    </row>
    <row r="184" spans="1:23" x14ac:dyDescent="0.35">
      <c r="A184" t="s">
        <v>685</v>
      </c>
      <c r="B184" t="s">
        <v>320</v>
      </c>
      <c r="C184" t="s">
        <v>666</v>
      </c>
      <c r="D184" t="s">
        <v>24</v>
      </c>
      <c r="E184" t="s">
        <v>16</v>
      </c>
      <c r="F184" t="s">
        <v>132</v>
      </c>
      <c r="G184">
        <v>52.1</v>
      </c>
      <c r="H184">
        <v>3</v>
      </c>
      <c r="I184">
        <v>0.28999999999999998</v>
      </c>
      <c r="J184">
        <v>4.25</v>
      </c>
      <c r="K184" t="s">
        <v>102</v>
      </c>
      <c r="L184" t="s">
        <v>41</v>
      </c>
      <c r="M184">
        <v>8.31</v>
      </c>
      <c r="N184" t="s">
        <v>83</v>
      </c>
      <c r="O184" t="b">
        <v>0</v>
      </c>
      <c r="P184">
        <v>110.973</v>
      </c>
      <c r="Q184">
        <v>17.193000000000001</v>
      </c>
      <c r="R184">
        <v>4.6329999999999973</v>
      </c>
      <c r="S184" t="s">
        <v>84</v>
      </c>
      <c r="T184">
        <v>0</v>
      </c>
      <c r="U184">
        <v>0</v>
      </c>
      <c r="V184">
        <v>10</v>
      </c>
      <c r="W184">
        <v>639.40990000000011</v>
      </c>
    </row>
    <row r="185" spans="1:23" x14ac:dyDescent="0.35">
      <c r="A185" t="s">
        <v>686</v>
      </c>
      <c r="B185" t="s">
        <v>413</v>
      </c>
      <c r="C185" t="s">
        <v>687</v>
      </c>
      <c r="D185" t="s">
        <v>15</v>
      </c>
      <c r="E185" t="s">
        <v>95</v>
      </c>
      <c r="F185" t="s">
        <v>318</v>
      </c>
      <c r="G185">
        <v>330.31</v>
      </c>
      <c r="H185">
        <v>1</v>
      </c>
      <c r="I185">
        <v>0.14000000000000001</v>
      </c>
      <c r="J185">
        <v>9.94</v>
      </c>
      <c r="K185" t="s">
        <v>82</v>
      </c>
      <c r="L185" t="s">
        <v>41</v>
      </c>
      <c r="M185">
        <v>10.07</v>
      </c>
      <c r="N185" t="s">
        <v>83</v>
      </c>
      <c r="O185" t="b">
        <v>0</v>
      </c>
      <c r="P185">
        <v>284.06659999999999</v>
      </c>
      <c r="Q185">
        <v>85.880599999999987</v>
      </c>
      <c r="R185">
        <v>65.870599999999996</v>
      </c>
      <c r="S185" t="s">
        <v>84</v>
      </c>
      <c r="T185">
        <v>0</v>
      </c>
      <c r="U185">
        <v>0</v>
      </c>
      <c r="V185">
        <v>3</v>
      </c>
      <c r="W185">
        <v>245.06870000000001</v>
      </c>
    </row>
    <row r="186" spans="1:23" x14ac:dyDescent="0.35">
      <c r="A186" t="s">
        <v>688</v>
      </c>
      <c r="B186" t="s">
        <v>689</v>
      </c>
      <c r="C186" t="s">
        <v>690</v>
      </c>
      <c r="D186" t="s">
        <v>15</v>
      </c>
      <c r="E186" t="s">
        <v>95</v>
      </c>
      <c r="F186" t="s">
        <v>400</v>
      </c>
      <c r="G186">
        <v>502.45</v>
      </c>
      <c r="H186">
        <v>1</v>
      </c>
      <c r="I186">
        <v>0.23</v>
      </c>
      <c r="J186">
        <v>4.37</v>
      </c>
      <c r="K186" t="s">
        <v>90</v>
      </c>
      <c r="L186" t="s">
        <v>41</v>
      </c>
      <c r="M186">
        <v>13.82</v>
      </c>
      <c r="N186" t="s">
        <v>83</v>
      </c>
      <c r="O186" t="b">
        <v>0</v>
      </c>
      <c r="P186">
        <v>386.88650000000001</v>
      </c>
      <c r="Q186">
        <v>85.416500000000042</v>
      </c>
      <c r="R186">
        <v>67.226500000000044</v>
      </c>
      <c r="S186" t="s">
        <v>103</v>
      </c>
      <c r="T186">
        <v>0</v>
      </c>
      <c r="U186">
        <v>0</v>
      </c>
      <c r="V186">
        <v>1</v>
      </c>
      <c r="W186">
        <v>67.226500000000044</v>
      </c>
    </row>
    <row r="187" spans="1:23" x14ac:dyDescent="0.35">
      <c r="A187" t="s">
        <v>691</v>
      </c>
      <c r="B187" t="s">
        <v>491</v>
      </c>
      <c r="C187" t="s">
        <v>692</v>
      </c>
      <c r="D187" t="s">
        <v>28</v>
      </c>
      <c r="E187" t="s">
        <v>88</v>
      </c>
      <c r="F187" t="s">
        <v>693</v>
      </c>
      <c r="G187">
        <v>30.5</v>
      </c>
      <c r="H187">
        <v>2</v>
      </c>
      <c r="I187">
        <v>0.11</v>
      </c>
      <c r="J187">
        <v>5.07</v>
      </c>
      <c r="K187" t="s">
        <v>102</v>
      </c>
      <c r="L187" t="s">
        <v>41</v>
      </c>
      <c r="M187">
        <v>5.6</v>
      </c>
      <c r="N187" t="s">
        <v>83</v>
      </c>
      <c r="O187" t="b">
        <v>0</v>
      </c>
      <c r="P187">
        <v>54.29</v>
      </c>
      <c r="Q187">
        <v>17.690000000000001</v>
      </c>
      <c r="R187">
        <v>7.0199999999999978</v>
      </c>
      <c r="S187" t="s">
        <v>103</v>
      </c>
      <c r="T187">
        <v>0</v>
      </c>
      <c r="U187">
        <v>0</v>
      </c>
      <c r="V187">
        <v>2</v>
      </c>
      <c r="W187">
        <v>18.758800000000011</v>
      </c>
    </row>
    <row r="188" spans="1:23" x14ac:dyDescent="0.35">
      <c r="A188" t="s">
        <v>694</v>
      </c>
      <c r="B188" t="s">
        <v>291</v>
      </c>
      <c r="C188" t="s">
        <v>695</v>
      </c>
      <c r="D188" t="s">
        <v>15</v>
      </c>
      <c r="E188" t="s">
        <v>16</v>
      </c>
      <c r="F188" t="s">
        <v>696</v>
      </c>
      <c r="G188">
        <v>46.29</v>
      </c>
      <c r="H188">
        <v>3</v>
      </c>
      <c r="I188">
        <v>0.19</v>
      </c>
      <c r="J188">
        <v>5.3</v>
      </c>
      <c r="K188" t="s">
        <v>115</v>
      </c>
      <c r="L188" t="s">
        <v>45</v>
      </c>
      <c r="M188">
        <v>1.1100000000000001</v>
      </c>
      <c r="N188" t="s">
        <v>141</v>
      </c>
      <c r="O188" t="b">
        <v>0</v>
      </c>
      <c r="P188">
        <v>112.4847</v>
      </c>
      <c r="Q188">
        <v>29.162700000000012</v>
      </c>
      <c r="R188">
        <v>22.752700000000011</v>
      </c>
      <c r="S188" t="s">
        <v>183</v>
      </c>
      <c r="T188">
        <v>1</v>
      </c>
      <c r="U188">
        <v>0</v>
      </c>
      <c r="V188">
        <v>5</v>
      </c>
      <c r="W188">
        <v>134.70710000000011</v>
      </c>
    </row>
    <row r="189" spans="1:23" x14ac:dyDescent="0.35">
      <c r="A189" t="s">
        <v>697</v>
      </c>
      <c r="B189" t="s">
        <v>326</v>
      </c>
      <c r="C189" t="s">
        <v>495</v>
      </c>
      <c r="D189" t="s">
        <v>19</v>
      </c>
      <c r="E189" t="s">
        <v>16</v>
      </c>
      <c r="F189" t="s">
        <v>360</v>
      </c>
      <c r="G189">
        <v>43.49</v>
      </c>
      <c r="H189">
        <v>2</v>
      </c>
      <c r="I189">
        <v>0.28000000000000003</v>
      </c>
      <c r="J189">
        <v>9.2200000000000006</v>
      </c>
      <c r="K189" t="s">
        <v>82</v>
      </c>
      <c r="L189" t="s">
        <v>43</v>
      </c>
      <c r="M189">
        <v>6.62</v>
      </c>
      <c r="N189" t="s">
        <v>83</v>
      </c>
      <c r="O189" t="b">
        <v>0</v>
      </c>
      <c r="P189">
        <v>62.625599999999999</v>
      </c>
      <c r="Q189">
        <v>10.4376</v>
      </c>
      <c r="R189">
        <v>-5.4024000000000036</v>
      </c>
      <c r="S189" t="s">
        <v>103</v>
      </c>
      <c r="T189">
        <v>0</v>
      </c>
      <c r="U189">
        <v>0</v>
      </c>
      <c r="V189">
        <v>16</v>
      </c>
      <c r="W189">
        <v>854.14519999999993</v>
      </c>
    </row>
    <row r="190" spans="1:23" x14ac:dyDescent="0.35">
      <c r="A190" t="s">
        <v>698</v>
      </c>
      <c r="B190" t="s">
        <v>699</v>
      </c>
      <c r="C190" t="s">
        <v>700</v>
      </c>
      <c r="D190" t="s">
        <v>12</v>
      </c>
      <c r="E190" t="s">
        <v>95</v>
      </c>
      <c r="F190" t="s">
        <v>701</v>
      </c>
      <c r="G190">
        <v>509.63</v>
      </c>
      <c r="H190">
        <v>2</v>
      </c>
      <c r="I190">
        <v>0.1</v>
      </c>
      <c r="J190">
        <v>2.98</v>
      </c>
      <c r="K190" t="s">
        <v>90</v>
      </c>
      <c r="L190" t="s">
        <v>41</v>
      </c>
      <c r="M190">
        <v>7.95</v>
      </c>
      <c r="N190" t="s">
        <v>83</v>
      </c>
      <c r="O190" t="b">
        <v>1</v>
      </c>
      <c r="P190">
        <v>917.33399999999995</v>
      </c>
      <c r="Q190">
        <v>305.77800000000008</v>
      </c>
      <c r="R190">
        <v>294.84800000000013</v>
      </c>
      <c r="S190" t="s">
        <v>91</v>
      </c>
      <c r="T190">
        <v>0</v>
      </c>
      <c r="U190">
        <v>0</v>
      </c>
      <c r="V190">
        <v>14</v>
      </c>
      <c r="W190">
        <v>945.60969999999998</v>
      </c>
    </row>
    <row r="191" spans="1:23" x14ac:dyDescent="0.35">
      <c r="A191" t="s">
        <v>702</v>
      </c>
      <c r="B191" t="s">
        <v>703</v>
      </c>
      <c r="C191" t="s">
        <v>704</v>
      </c>
      <c r="D191" t="s">
        <v>20</v>
      </c>
      <c r="E191" t="s">
        <v>14</v>
      </c>
      <c r="F191" t="s">
        <v>705</v>
      </c>
      <c r="G191">
        <v>171.49</v>
      </c>
      <c r="H191">
        <v>3</v>
      </c>
      <c r="I191">
        <v>0.01</v>
      </c>
      <c r="J191">
        <v>5.14</v>
      </c>
      <c r="K191" t="s">
        <v>82</v>
      </c>
      <c r="L191" t="s">
        <v>43</v>
      </c>
      <c r="M191">
        <v>4.8499999999999996</v>
      </c>
      <c r="N191" t="s">
        <v>83</v>
      </c>
      <c r="O191" t="b">
        <v>0</v>
      </c>
      <c r="P191">
        <v>509.32530000000003</v>
      </c>
      <c r="Q191">
        <v>200.64330000000001</v>
      </c>
      <c r="R191">
        <v>190.6533</v>
      </c>
      <c r="S191" t="s">
        <v>84</v>
      </c>
      <c r="T191">
        <v>0</v>
      </c>
      <c r="U191">
        <v>0</v>
      </c>
      <c r="V191">
        <v>18</v>
      </c>
      <c r="W191">
        <v>2368.9762999999998</v>
      </c>
    </row>
    <row r="192" spans="1:23" x14ac:dyDescent="0.35">
      <c r="A192" t="s">
        <v>706</v>
      </c>
      <c r="B192" t="s">
        <v>197</v>
      </c>
      <c r="C192" t="s">
        <v>707</v>
      </c>
      <c r="D192" t="s">
        <v>17</v>
      </c>
      <c r="E192" t="s">
        <v>95</v>
      </c>
      <c r="F192" t="s">
        <v>708</v>
      </c>
      <c r="G192">
        <v>28.59</v>
      </c>
      <c r="H192">
        <v>1</v>
      </c>
      <c r="I192">
        <v>0.03</v>
      </c>
      <c r="J192">
        <v>4.72</v>
      </c>
      <c r="K192" t="s">
        <v>115</v>
      </c>
      <c r="L192" t="s">
        <v>48</v>
      </c>
      <c r="M192">
        <v>14.19</v>
      </c>
      <c r="N192" t="s">
        <v>83</v>
      </c>
      <c r="O192" t="b">
        <v>0</v>
      </c>
      <c r="P192">
        <v>27.732299999999999</v>
      </c>
      <c r="Q192">
        <v>10.5783</v>
      </c>
      <c r="R192">
        <v>-8.3317000000000014</v>
      </c>
      <c r="S192" t="s">
        <v>84</v>
      </c>
      <c r="T192">
        <v>0</v>
      </c>
      <c r="U192">
        <v>0</v>
      </c>
      <c r="V192">
        <v>12</v>
      </c>
      <c r="W192">
        <v>629.01880000000017</v>
      </c>
    </row>
    <row r="193" spans="1:23" x14ac:dyDescent="0.35">
      <c r="A193" t="s">
        <v>709</v>
      </c>
      <c r="B193" t="s">
        <v>309</v>
      </c>
      <c r="C193" t="s">
        <v>710</v>
      </c>
      <c r="D193" t="s">
        <v>12</v>
      </c>
      <c r="E193" t="s">
        <v>95</v>
      </c>
      <c r="F193" t="s">
        <v>127</v>
      </c>
      <c r="G193">
        <v>276.44</v>
      </c>
      <c r="H193">
        <v>1</v>
      </c>
      <c r="I193">
        <v>0.26</v>
      </c>
      <c r="J193">
        <v>2.84</v>
      </c>
      <c r="K193" t="s">
        <v>115</v>
      </c>
      <c r="L193" t="s">
        <v>41</v>
      </c>
      <c r="M193">
        <v>10.31</v>
      </c>
      <c r="N193" t="s">
        <v>83</v>
      </c>
      <c r="O193" t="b">
        <v>0</v>
      </c>
      <c r="P193">
        <v>204.56559999999999</v>
      </c>
      <c r="Q193">
        <v>38.701599999999992</v>
      </c>
      <c r="R193">
        <v>25.551599999999979</v>
      </c>
      <c r="S193" t="s">
        <v>128</v>
      </c>
      <c r="T193">
        <v>0</v>
      </c>
      <c r="U193">
        <v>0</v>
      </c>
      <c r="V193">
        <v>18</v>
      </c>
      <c r="W193">
        <v>838.74849999999992</v>
      </c>
    </row>
    <row r="194" spans="1:23" x14ac:dyDescent="0.35">
      <c r="A194" t="s">
        <v>711</v>
      </c>
      <c r="B194" t="s">
        <v>197</v>
      </c>
      <c r="C194" t="s">
        <v>712</v>
      </c>
      <c r="D194" t="s">
        <v>28</v>
      </c>
      <c r="E194" t="s">
        <v>95</v>
      </c>
      <c r="F194" t="s">
        <v>96</v>
      </c>
      <c r="G194">
        <v>266.23</v>
      </c>
      <c r="H194">
        <v>2</v>
      </c>
      <c r="I194">
        <v>0.06</v>
      </c>
      <c r="J194">
        <v>5.67</v>
      </c>
      <c r="K194" t="s">
        <v>102</v>
      </c>
      <c r="L194" t="s">
        <v>41</v>
      </c>
      <c r="M194">
        <v>8.8800000000000008</v>
      </c>
      <c r="N194" t="s">
        <v>141</v>
      </c>
      <c r="O194" t="b">
        <v>0</v>
      </c>
      <c r="P194">
        <v>500.51240000000001</v>
      </c>
      <c r="Q194">
        <v>181.03639999999999</v>
      </c>
      <c r="R194">
        <v>166.4864</v>
      </c>
      <c r="S194" t="s">
        <v>84</v>
      </c>
      <c r="T194">
        <v>1</v>
      </c>
      <c r="U194">
        <v>0</v>
      </c>
      <c r="V194">
        <v>1</v>
      </c>
      <c r="W194">
        <v>166.4864</v>
      </c>
    </row>
    <row r="195" spans="1:23" x14ac:dyDescent="0.35">
      <c r="A195" t="s">
        <v>713</v>
      </c>
      <c r="B195" t="s">
        <v>349</v>
      </c>
      <c r="C195" t="s">
        <v>714</v>
      </c>
      <c r="D195" t="s">
        <v>26</v>
      </c>
      <c r="E195" t="s">
        <v>95</v>
      </c>
      <c r="F195" t="s">
        <v>715</v>
      </c>
      <c r="G195">
        <v>411.72</v>
      </c>
      <c r="H195">
        <v>1</v>
      </c>
      <c r="I195">
        <v>0.14000000000000001</v>
      </c>
      <c r="J195">
        <v>2.71</v>
      </c>
      <c r="K195" t="s">
        <v>82</v>
      </c>
      <c r="L195" t="s">
        <v>41</v>
      </c>
      <c r="M195">
        <v>9.74</v>
      </c>
      <c r="N195" t="s">
        <v>141</v>
      </c>
      <c r="O195" t="b">
        <v>0</v>
      </c>
      <c r="P195">
        <v>354.07920000000001</v>
      </c>
      <c r="Q195">
        <v>107.0472</v>
      </c>
      <c r="R195">
        <v>94.597200000000001</v>
      </c>
      <c r="S195" t="s">
        <v>128</v>
      </c>
      <c r="T195">
        <v>1</v>
      </c>
      <c r="U195">
        <v>0</v>
      </c>
      <c r="V195">
        <v>4</v>
      </c>
      <c r="W195">
        <v>256.31020000000001</v>
      </c>
    </row>
    <row r="196" spans="1:23" x14ac:dyDescent="0.35">
      <c r="A196" t="s">
        <v>716</v>
      </c>
      <c r="B196" t="s">
        <v>197</v>
      </c>
      <c r="C196" t="s">
        <v>717</v>
      </c>
      <c r="D196" t="s">
        <v>12</v>
      </c>
      <c r="E196" t="s">
        <v>88</v>
      </c>
      <c r="F196" t="s">
        <v>718</v>
      </c>
      <c r="G196">
        <v>46.06</v>
      </c>
      <c r="H196">
        <v>1</v>
      </c>
      <c r="I196">
        <v>0.08</v>
      </c>
      <c r="J196">
        <v>2.46</v>
      </c>
      <c r="K196" t="s">
        <v>115</v>
      </c>
      <c r="L196" t="s">
        <v>43</v>
      </c>
      <c r="M196">
        <v>4.3</v>
      </c>
      <c r="N196" t="s">
        <v>83</v>
      </c>
      <c r="O196" t="b">
        <v>0</v>
      </c>
      <c r="P196">
        <v>42.375200000000007</v>
      </c>
      <c r="Q196">
        <v>14.739200000000009</v>
      </c>
      <c r="R196">
        <v>7.9792000000000076</v>
      </c>
      <c r="S196" t="s">
        <v>84</v>
      </c>
      <c r="T196">
        <v>0</v>
      </c>
      <c r="U196">
        <v>0</v>
      </c>
      <c r="V196">
        <v>17</v>
      </c>
      <c r="W196">
        <v>684.79100000000005</v>
      </c>
    </row>
    <row r="197" spans="1:23" x14ac:dyDescent="0.35">
      <c r="A197" t="s">
        <v>719</v>
      </c>
      <c r="B197" t="s">
        <v>364</v>
      </c>
      <c r="C197" t="s">
        <v>720</v>
      </c>
      <c r="D197" t="s">
        <v>15</v>
      </c>
      <c r="E197" t="s">
        <v>16</v>
      </c>
      <c r="F197" t="s">
        <v>648</v>
      </c>
      <c r="G197">
        <v>12.92</v>
      </c>
      <c r="H197">
        <v>3</v>
      </c>
      <c r="I197">
        <v>0.14000000000000001</v>
      </c>
      <c r="J197">
        <v>5.91</v>
      </c>
      <c r="K197" t="s">
        <v>82</v>
      </c>
      <c r="L197" t="s">
        <v>45</v>
      </c>
      <c r="M197">
        <v>0.71</v>
      </c>
      <c r="N197" t="s">
        <v>83</v>
      </c>
      <c r="O197" t="b">
        <v>0</v>
      </c>
      <c r="P197">
        <v>33.333599999999997</v>
      </c>
      <c r="Q197">
        <v>10.0776</v>
      </c>
      <c r="R197">
        <v>3.4575999999999998</v>
      </c>
      <c r="S197" t="s">
        <v>97</v>
      </c>
      <c r="T197">
        <v>0</v>
      </c>
      <c r="U197">
        <v>0</v>
      </c>
      <c r="V197">
        <v>20</v>
      </c>
      <c r="W197">
        <v>2012.6106</v>
      </c>
    </row>
    <row r="198" spans="1:23" x14ac:dyDescent="0.35">
      <c r="A198" t="s">
        <v>721</v>
      </c>
      <c r="B198" t="s">
        <v>349</v>
      </c>
      <c r="C198" t="s">
        <v>722</v>
      </c>
      <c r="D198" t="s">
        <v>28</v>
      </c>
      <c r="E198" t="s">
        <v>16</v>
      </c>
      <c r="F198" t="s">
        <v>723</v>
      </c>
      <c r="G198">
        <v>44.38</v>
      </c>
      <c r="H198">
        <v>1</v>
      </c>
      <c r="I198">
        <v>0.17</v>
      </c>
      <c r="J198">
        <v>9.26</v>
      </c>
      <c r="K198" t="s">
        <v>115</v>
      </c>
      <c r="L198" t="s">
        <v>43</v>
      </c>
      <c r="M198">
        <v>7.26</v>
      </c>
      <c r="N198" t="s">
        <v>83</v>
      </c>
      <c r="O198" t="b">
        <v>0</v>
      </c>
      <c r="P198">
        <v>36.8354</v>
      </c>
      <c r="Q198">
        <v>10.2074</v>
      </c>
      <c r="R198">
        <v>-6.3125999999999998</v>
      </c>
      <c r="S198" t="s">
        <v>128</v>
      </c>
      <c r="T198">
        <v>0</v>
      </c>
      <c r="U198">
        <v>0</v>
      </c>
      <c r="V198">
        <v>2</v>
      </c>
      <c r="W198">
        <v>95.885499999999993</v>
      </c>
    </row>
    <row r="199" spans="1:23" x14ac:dyDescent="0.35">
      <c r="A199" t="s">
        <v>724</v>
      </c>
      <c r="B199" t="s">
        <v>291</v>
      </c>
      <c r="C199" t="s">
        <v>725</v>
      </c>
      <c r="D199" t="s">
        <v>17</v>
      </c>
      <c r="E199" t="s">
        <v>95</v>
      </c>
      <c r="F199" t="s">
        <v>726</v>
      </c>
      <c r="G199">
        <v>507.94</v>
      </c>
      <c r="H199">
        <v>2</v>
      </c>
      <c r="I199">
        <v>0.05</v>
      </c>
      <c r="J199">
        <v>8.35</v>
      </c>
      <c r="K199" t="s">
        <v>115</v>
      </c>
      <c r="L199" t="s">
        <v>43</v>
      </c>
      <c r="M199">
        <v>6.95</v>
      </c>
      <c r="N199" t="s">
        <v>279</v>
      </c>
      <c r="O199" t="b">
        <v>0</v>
      </c>
      <c r="P199">
        <v>965.08600000000001</v>
      </c>
      <c r="Q199">
        <v>355.55799999999988</v>
      </c>
      <c r="R199">
        <v>340.25799999999992</v>
      </c>
      <c r="S199" t="s">
        <v>183</v>
      </c>
      <c r="T199">
        <v>0</v>
      </c>
      <c r="U199">
        <v>1</v>
      </c>
      <c r="V199">
        <v>14</v>
      </c>
      <c r="W199">
        <v>814.14519999999993</v>
      </c>
    </row>
    <row r="200" spans="1:23" x14ac:dyDescent="0.35">
      <c r="A200" t="s">
        <v>727</v>
      </c>
      <c r="B200" t="s">
        <v>229</v>
      </c>
      <c r="C200" t="s">
        <v>728</v>
      </c>
      <c r="D200" t="s">
        <v>24</v>
      </c>
      <c r="E200" t="s">
        <v>95</v>
      </c>
      <c r="F200" t="s">
        <v>726</v>
      </c>
      <c r="G200">
        <v>445.25</v>
      </c>
      <c r="H200">
        <v>2</v>
      </c>
      <c r="I200">
        <v>0.04</v>
      </c>
      <c r="J200">
        <v>6.09</v>
      </c>
      <c r="K200" t="s">
        <v>90</v>
      </c>
      <c r="L200" t="s">
        <v>45</v>
      </c>
      <c r="M200">
        <v>0.8</v>
      </c>
      <c r="N200" t="s">
        <v>83</v>
      </c>
      <c r="O200" t="b">
        <v>0</v>
      </c>
      <c r="P200">
        <v>854.88</v>
      </c>
      <c r="Q200">
        <v>320.58</v>
      </c>
      <c r="R200">
        <v>313.69000000000011</v>
      </c>
      <c r="S200" t="s">
        <v>103</v>
      </c>
      <c r="T200">
        <v>0</v>
      </c>
      <c r="U200">
        <v>0</v>
      </c>
      <c r="V200">
        <v>1</v>
      </c>
      <c r="W200">
        <v>313.69000000000011</v>
      </c>
    </row>
    <row r="201" spans="1:23" x14ac:dyDescent="0.35">
      <c r="A201" t="s">
        <v>729</v>
      </c>
      <c r="B201" t="s">
        <v>470</v>
      </c>
      <c r="C201" t="s">
        <v>576</v>
      </c>
      <c r="D201" t="s">
        <v>17</v>
      </c>
      <c r="E201" t="s">
        <v>16</v>
      </c>
      <c r="F201" t="s">
        <v>624</v>
      </c>
      <c r="G201">
        <v>39.56</v>
      </c>
      <c r="H201">
        <v>3</v>
      </c>
      <c r="I201">
        <v>0.16</v>
      </c>
      <c r="J201">
        <v>5.81</v>
      </c>
      <c r="K201" t="s">
        <v>90</v>
      </c>
      <c r="L201" t="s">
        <v>48</v>
      </c>
      <c r="M201">
        <v>16.91</v>
      </c>
      <c r="N201" t="s">
        <v>83</v>
      </c>
      <c r="O201" t="b">
        <v>0</v>
      </c>
      <c r="P201">
        <v>99.691199999999995</v>
      </c>
      <c r="Q201">
        <v>28.483200000000011</v>
      </c>
      <c r="R201">
        <v>5.7632000000000119</v>
      </c>
      <c r="S201" t="s">
        <v>183</v>
      </c>
      <c r="T201">
        <v>0</v>
      </c>
      <c r="U201">
        <v>0</v>
      </c>
      <c r="V201">
        <v>12</v>
      </c>
      <c r="W201">
        <v>831.1645000000002</v>
      </c>
    </row>
    <row r="202" spans="1:23" x14ac:dyDescent="0.35">
      <c r="A202" t="s">
        <v>730</v>
      </c>
      <c r="B202" t="s">
        <v>731</v>
      </c>
      <c r="C202" t="s">
        <v>732</v>
      </c>
      <c r="D202" t="s">
        <v>12</v>
      </c>
      <c r="E202" t="s">
        <v>14</v>
      </c>
      <c r="F202" t="s">
        <v>733</v>
      </c>
      <c r="G202">
        <v>79.069999999999993</v>
      </c>
      <c r="H202">
        <v>3</v>
      </c>
      <c r="I202">
        <v>0.04</v>
      </c>
      <c r="J202">
        <v>5.81</v>
      </c>
      <c r="K202" t="s">
        <v>115</v>
      </c>
      <c r="L202" t="s">
        <v>48</v>
      </c>
      <c r="M202">
        <v>4.3099999999999996</v>
      </c>
      <c r="N202" t="s">
        <v>83</v>
      </c>
      <c r="O202" t="b">
        <v>0</v>
      </c>
      <c r="P202">
        <v>227.7216</v>
      </c>
      <c r="Q202">
        <v>85.395599999999973</v>
      </c>
      <c r="R202">
        <v>75.275599999999969</v>
      </c>
      <c r="S202" t="s">
        <v>84</v>
      </c>
      <c r="T202">
        <v>0</v>
      </c>
      <c r="U202">
        <v>0</v>
      </c>
      <c r="V202">
        <v>14</v>
      </c>
      <c r="W202">
        <v>1535.6043999999999</v>
      </c>
    </row>
    <row r="203" spans="1:23" x14ac:dyDescent="0.35">
      <c r="A203" t="s">
        <v>734</v>
      </c>
      <c r="B203" t="s">
        <v>253</v>
      </c>
      <c r="C203" t="s">
        <v>144</v>
      </c>
      <c r="D203" t="s">
        <v>19</v>
      </c>
      <c r="E203" t="s">
        <v>88</v>
      </c>
      <c r="F203" t="s">
        <v>502</v>
      </c>
      <c r="G203">
        <v>18.64</v>
      </c>
      <c r="H203">
        <v>2</v>
      </c>
      <c r="I203">
        <v>0.06</v>
      </c>
      <c r="J203">
        <v>6.23</v>
      </c>
      <c r="K203" t="s">
        <v>102</v>
      </c>
      <c r="L203" t="s">
        <v>45</v>
      </c>
      <c r="M203">
        <v>1.73</v>
      </c>
      <c r="N203" t="s">
        <v>83</v>
      </c>
      <c r="O203" t="b">
        <v>0</v>
      </c>
      <c r="P203">
        <v>35.043199999999999</v>
      </c>
      <c r="Q203">
        <v>12.6752</v>
      </c>
      <c r="R203">
        <v>4.7151999999999994</v>
      </c>
      <c r="S203" t="s">
        <v>183</v>
      </c>
      <c r="T203">
        <v>0</v>
      </c>
      <c r="U203">
        <v>0</v>
      </c>
      <c r="V203">
        <v>16</v>
      </c>
      <c r="W203">
        <v>1289.2512999999999</v>
      </c>
    </row>
    <row r="204" spans="1:23" x14ac:dyDescent="0.35">
      <c r="A204" t="s">
        <v>735</v>
      </c>
      <c r="B204" t="s">
        <v>138</v>
      </c>
      <c r="C204" t="s">
        <v>736</v>
      </c>
      <c r="D204" t="s">
        <v>28</v>
      </c>
      <c r="E204" t="s">
        <v>88</v>
      </c>
      <c r="F204" t="s">
        <v>195</v>
      </c>
      <c r="G204">
        <v>24.01</v>
      </c>
      <c r="H204">
        <v>1</v>
      </c>
      <c r="I204">
        <v>0.01</v>
      </c>
      <c r="J204">
        <v>8.77</v>
      </c>
      <c r="K204" t="s">
        <v>82</v>
      </c>
      <c r="L204" t="s">
        <v>43</v>
      </c>
      <c r="M204">
        <v>6.29</v>
      </c>
      <c r="N204" t="s">
        <v>83</v>
      </c>
      <c r="O204" t="b">
        <v>0</v>
      </c>
      <c r="P204">
        <v>23.7699</v>
      </c>
      <c r="Q204">
        <v>9.3638999999999992</v>
      </c>
      <c r="R204">
        <v>-5.6961000000000004</v>
      </c>
      <c r="S204" t="s">
        <v>128</v>
      </c>
      <c r="T204">
        <v>0</v>
      </c>
      <c r="U204">
        <v>0</v>
      </c>
      <c r="V204">
        <v>15</v>
      </c>
      <c r="W204">
        <v>1091.1376</v>
      </c>
    </row>
    <row r="205" spans="1:23" x14ac:dyDescent="0.35">
      <c r="A205" t="s">
        <v>737</v>
      </c>
      <c r="B205" t="s">
        <v>121</v>
      </c>
      <c r="C205" t="s">
        <v>738</v>
      </c>
      <c r="D205" t="s">
        <v>12</v>
      </c>
      <c r="E205" t="s">
        <v>16</v>
      </c>
      <c r="F205" t="s">
        <v>505</v>
      </c>
      <c r="G205">
        <v>34.65</v>
      </c>
      <c r="H205">
        <v>1</v>
      </c>
      <c r="I205">
        <v>0.12</v>
      </c>
      <c r="J205">
        <v>7.06</v>
      </c>
      <c r="K205" t="s">
        <v>102</v>
      </c>
      <c r="L205" t="s">
        <v>43</v>
      </c>
      <c r="M205">
        <v>4.53</v>
      </c>
      <c r="N205" t="s">
        <v>83</v>
      </c>
      <c r="O205" t="b">
        <v>0</v>
      </c>
      <c r="P205">
        <v>30.492000000000001</v>
      </c>
      <c r="Q205">
        <v>9.7019999999999982</v>
      </c>
      <c r="R205">
        <v>-1.8880000000000019</v>
      </c>
      <c r="S205" t="s">
        <v>103</v>
      </c>
      <c r="T205">
        <v>0</v>
      </c>
      <c r="U205">
        <v>0</v>
      </c>
      <c r="V205">
        <v>16</v>
      </c>
      <c r="W205">
        <v>2256.5427</v>
      </c>
    </row>
    <row r="206" spans="1:23" x14ac:dyDescent="0.35">
      <c r="A206" t="s">
        <v>739</v>
      </c>
      <c r="B206" t="s">
        <v>740</v>
      </c>
      <c r="C206" t="s">
        <v>741</v>
      </c>
      <c r="D206" t="s">
        <v>15</v>
      </c>
      <c r="E206" t="s">
        <v>95</v>
      </c>
      <c r="F206" t="s">
        <v>270</v>
      </c>
      <c r="G206">
        <v>495.15</v>
      </c>
      <c r="H206">
        <v>3</v>
      </c>
      <c r="I206">
        <v>0.04</v>
      </c>
      <c r="J206">
        <v>7.12</v>
      </c>
      <c r="K206" t="s">
        <v>90</v>
      </c>
      <c r="L206" t="s">
        <v>48</v>
      </c>
      <c r="M206">
        <v>7.62</v>
      </c>
      <c r="N206" t="s">
        <v>83</v>
      </c>
      <c r="O206" t="b">
        <v>0</v>
      </c>
      <c r="P206">
        <v>1426.0319999999999</v>
      </c>
      <c r="Q206">
        <v>534.76199999999983</v>
      </c>
      <c r="R206">
        <v>520.02199999999982</v>
      </c>
      <c r="S206" t="s">
        <v>128</v>
      </c>
      <c r="T206">
        <v>0</v>
      </c>
      <c r="U206">
        <v>0</v>
      </c>
      <c r="V206">
        <v>17</v>
      </c>
      <c r="W206">
        <v>1802.7335</v>
      </c>
    </row>
    <row r="207" spans="1:23" x14ac:dyDescent="0.35">
      <c r="A207" t="s">
        <v>742</v>
      </c>
      <c r="B207" t="s">
        <v>268</v>
      </c>
      <c r="C207" t="s">
        <v>743</v>
      </c>
      <c r="D207" t="s">
        <v>19</v>
      </c>
      <c r="E207" t="s">
        <v>14</v>
      </c>
      <c r="F207" t="s">
        <v>744</v>
      </c>
      <c r="G207">
        <v>174.43</v>
      </c>
      <c r="H207">
        <v>2</v>
      </c>
      <c r="I207">
        <v>0.23</v>
      </c>
      <c r="J207">
        <v>7.1</v>
      </c>
      <c r="K207" t="s">
        <v>90</v>
      </c>
      <c r="L207" t="s">
        <v>41</v>
      </c>
      <c r="M207">
        <v>13.67</v>
      </c>
      <c r="N207" t="s">
        <v>83</v>
      </c>
      <c r="O207" t="b">
        <v>0</v>
      </c>
      <c r="P207">
        <v>268.62220000000002</v>
      </c>
      <c r="Q207">
        <v>59.306200000000018</v>
      </c>
      <c r="R207">
        <v>38.536200000000022</v>
      </c>
      <c r="S207" t="s">
        <v>91</v>
      </c>
      <c r="T207">
        <v>0</v>
      </c>
      <c r="U207">
        <v>0</v>
      </c>
      <c r="V207">
        <v>14</v>
      </c>
      <c r="W207">
        <v>775.56020000000001</v>
      </c>
    </row>
    <row r="208" spans="1:23" x14ac:dyDescent="0.35">
      <c r="A208" t="s">
        <v>745</v>
      </c>
      <c r="B208" t="s">
        <v>746</v>
      </c>
      <c r="C208" t="s">
        <v>747</v>
      </c>
      <c r="D208" t="s">
        <v>17</v>
      </c>
      <c r="E208" t="s">
        <v>16</v>
      </c>
      <c r="F208" t="s">
        <v>337</v>
      </c>
      <c r="G208">
        <v>20.37</v>
      </c>
      <c r="H208">
        <v>2</v>
      </c>
      <c r="I208">
        <v>0.25</v>
      </c>
      <c r="J208">
        <v>4.17</v>
      </c>
      <c r="K208" t="s">
        <v>115</v>
      </c>
      <c r="L208" t="s">
        <v>43</v>
      </c>
      <c r="M208">
        <v>3.71</v>
      </c>
      <c r="N208" t="s">
        <v>83</v>
      </c>
      <c r="O208" t="b">
        <v>0</v>
      </c>
      <c r="P208">
        <v>30.555</v>
      </c>
      <c r="Q208">
        <v>6.1110000000000007</v>
      </c>
      <c r="R208">
        <v>-1.768999999999999</v>
      </c>
      <c r="S208" t="s">
        <v>103</v>
      </c>
      <c r="T208">
        <v>0</v>
      </c>
      <c r="U208">
        <v>0</v>
      </c>
      <c r="V208">
        <v>21</v>
      </c>
      <c r="W208">
        <v>2461.3791999999999</v>
      </c>
    </row>
    <row r="209" spans="1:23" x14ac:dyDescent="0.35">
      <c r="A209" t="s">
        <v>748</v>
      </c>
      <c r="B209" t="s">
        <v>349</v>
      </c>
      <c r="C209" t="s">
        <v>749</v>
      </c>
      <c r="D209" t="s">
        <v>15</v>
      </c>
      <c r="E209" t="s">
        <v>16</v>
      </c>
      <c r="F209" t="s">
        <v>505</v>
      </c>
      <c r="G209">
        <v>45.03</v>
      </c>
      <c r="H209">
        <v>3</v>
      </c>
      <c r="I209">
        <v>0.15</v>
      </c>
      <c r="J209">
        <v>6.75</v>
      </c>
      <c r="K209" t="s">
        <v>82</v>
      </c>
      <c r="L209" t="s">
        <v>41</v>
      </c>
      <c r="M209">
        <v>6.03</v>
      </c>
      <c r="N209" t="s">
        <v>83</v>
      </c>
      <c r="O209" t="b">
        <v>0</v>
      </c>
      <c r="P209">
        <v>114.8265</v>
      </c>
      <c r="Q209">
        <v>33.772499999999987</v>
      </c>
      <c r="R209">
        <v>20.9925</v>
      </c>
      <c r="S209" t="s">
        <v>128</v>
      </c>
      <c r="T209">
        <v>0</v>
      </c>
      <c r="U209">
        <v>0</v>
      </c>
      <c r="V209">
        <v>2</v>
      </c>
      <c r="W209">
        <v>15.8781</v>
      </c>
    </row>
    <row r="210" spans="1:23" x14ac:dyDescent="0.35">
      <c r="A210" t="s">
        <v>750</v>
      </c>
      <c r="B210" t="s">
        <v>751</v>
      </c>
      <c r="C210" t="s">
        <v>752</v>
      </c>
      <c r="D210" t="s">
        <v>17</v>
      </c>
      <c r="E210" t="s">
        <v>14</v>
      </c>
      <c r="F210" t="s">
        <v>460</v>
      </c>
      <c r="G210">
        <v>82.1</v>
      </c>
      <c r="H210">
        <v>1</v>
      </c>
      <c r="I210">
        <v>0.28999999999999998</v>
      </c>
      <c r="J210">
        <v>6.52</v>
      </c>
      <c r="K210" t="s">
        <v>102</v>
      </c>
      <c r="L210" t="s">
        <v>41</v>
      </c>
      <c r="M210">
        <v>5.83</v>
      </c>
      <c r="N210" t="s">
        <v>83</v>
      </c>
      <c r="O210" t="b">
        <v>0</v>
      </c>
      <c r="P210">
        <v>58.29099999999999</v>
      </c>
      <c r="Q210">
        <v>9.0309999999999917</v>
      </c>
      <c r="R210">
        <v>-3.3190000000000079</v>
      </c>
      <c r="S210" t="s">
        <v>97</v>
      </c>
      <c r="T210">
        <v>0</v>
      </c>
      <c r="U210">
        <v>0</v>
      </c>
      <c r="V210">
        <v>3</v>
      </c>
      <c r="W210">
        <v>299.80360000000002</v>
      </c>
    </row>
    <row r="211" spans="1:23" x14ac:dyDescent="0.35">
      <c r="A211" t="s">
        <v>753</v>
      </c>
      <c r="B211" t="s">
        <v>660</v>
      </c>
      <c r="C211" t="s">
        <v>754</v>
      </c>
      <c r="D211" t="s">
        <v>17</v>
      </c>
      <c r="E211" t="s">
        <v>14</v>
      </c>
      <c r="F211" t="s">
        <v>755</v>
      </c>
      <c r="G211">
        <v>44.82</v>
      </c>
      <c r="H211">
        <v>3</v>
      </c>
      <c r="I211">
        <v>0.1</v>
      </c>
      <c r="J211">
        <v>2.0299999999999998</v>
      </c>
      <c r="K211" t="s">
        <v>102</v>
      </c>
      <c r="L211" t="s">
        <v>41</v>
      </c>
      <c r="M211">
        <v>9.94</v>
      </c>
      <c r="N211" t="s">
        <v>279</v>
      </c>
      <c r="O211" t="b">
        <v>1</v>
      </c>
      <c r="P211">
        <v>121.014</v>
      </c>
      <c r="Q211">
        <v>40.338000000000008</v>
      </c>
      <c r="R211">
        <v>28.368000000000009</v>
      </c>
      <c r="S211" t="s">
        <v>84</v>
      </c>
      <c r="T211">
        <v>0</v>
      </c>
      <c r="U211">
        <v>1</v>
      </c>
      <c r="V211">
        <v>2</v>
      </c>
      <c r="W211">
        <v>20.568200000000012</v>
      </c>
    </row>
    <row r="212" spans="1:23" x14ac:dyDescent="0.35">
      <c r="A212" t="s">
        <v>756</v>
      </c>
      <c r="B212" t="s">
        <v>598</v>
      </c>
      <c r="C212" t="s">
        <v>537</v>
      </c>
      <c r="D212" t="s">
        <v>19</v>
      </c>
      <c r="E212" t="s">
        <v>95</v>
      </c>
      <c r="F212" t="s">
        <v>757</v>
      </c>
      <c r="G212">
        <v>257.31</v>
      </c>
      <c r="H212">
        <v>1</v>
      </c>
      <c r="I212">
        <v>0.12</v>
      </c>
      <c r="J212">
        <v>5.8</v>
      </c>
      <c r="K212" t="s">
        <v>115</v>
      </c>
      <c r="L212" t="s">
        <v>41</v>
      </c>
      <c r="M212">
        <v>6.3</v>
      </c>
      <c r="N212" t="s">
        <v>83</v>
      </c>
      <c r="O212" t="b">
        <v>0</v>
      </c>
      <c r="P212">
        <v>226.43279999999999</v>
      </c>
      <c r="Q212">
        <v>72.046800000000019</v>
      </c>
      <c r="R212">
        <v>59.946800000000017</v>
      </c>
      <c r="S212" t="s">
        <v>183</v>
      </c>
      <c r="T212">
        <v>0</v>
      </c>
      <c r="U212">
        <v>0</v>
      </c>
      <c r="V212">
        <v>2</v>
      </c>
      <c r="W212">
        <v>65.222800000000021</v>
      </c>
    </row>
    <row r="213" spans="1:23" x14ac:dyDescent="0.35">
      <c r="A213" t="s">
        <v>758</v>
      </c>
      <c r="B213" t="s">
        <v>583</v>
      </c>
      <c r="C213" t="s">
        <v>759</v>
      </c>
      <c r="D213" t="s">
        <v>28</v>
      </c>
      <c r="E213" t="s">
        <v>88</v>
      </c>
      <c r="F213" t="s">
        <v>760</v>
      </c>
      <c r="G213">
        <v>24.97</v>
      </c>
      <c r="H213">
        <v>3</v>
      </c>
      <c r="I213">
        <v>0.04</v>
      </c>
      <c r="J213">
        <v>2.42</v>
      </c>
      <c r="K213" t="s">
        <v>90</v>
      </c>
      <c r="L213" t="s">
        <v>45</v>
      </c>
      <c r="M213">
        <v>0.81</v>
      </c>
      <c r="N213" t="s">
        <v>83</v>
      </c>
      <c r="O213" t="b">
        <v>0</v>
      </c>
      <c r="P213">
        <v>71.913599999999988</v>
      </c>
      <c r="Q213">
        <v>26.96759999999999</v>
      </c>
      <c r="R213">
        <v>23.73759999999999</v>
      </c>
      <c r="S213" t="s">
        <v>84</v>
      </c>
      <c r="T213">
        <v>0</v>
      </c>
      <c r="U213">
        <v>0</v>
      </c>
      <c r="V213">
        <v>11</v>
      </c>
      <c r="W213">
        <v>315.32900000000012</v>
      </c>
    </row>
    <row r="214" spans="1:23" x14ac:dyDescent="0.35">
      <c r="A214" t="s">
        <v>761</v>
      </c>
      <c r="B214" t="s">
        <v>487</v>
      </c>
      <c r="C214" t="s">
        <v>762</v>
      </c>
      <c r="D214" t="s">
        <v>15</v>
      </c>
      <c r="E214" t="s">
        <v>14</v>
      </c>
      <c r="F214" t="s">
        <v>705</v>
      </c>
      <c r="G214">
        <v>81.2</v>
      </c>
      <c r="H214">
        <v>1</v>
      </c>
      <c r="I214">
        <v>7.0000000000000007E-2</v>
      </c>
      <c r="J214">
        <v>8.3699999999999992</v>
      </c>
      <c r="K214" t="s">
        <v>102</v>
      </c>
      <c r="L214" t="s">
        <v>45</v>
      </c>
      <c r="M214">
        <v>1.8</v>
      </c>
      <c r="N214" t="s">
        <v>83</v>
      </c>
      <c r="O214" t="b">
        <v>0</v>
      </c>
      <c r="P214">
        <v>75.515999999999991</v>
      </c>
      <c r="Q214">
        <v>26.795999999999989</v>
      </c>
      <c r="R214">
        <v>16.625999999999991</v>
      </c>
      <c r="S214" t="s">
        <v>97</v>
      </c>
      <c r="T214">
        <v>0</v>
      </c>
      <c r="U214">
        <v>0</v>
      </c>
      <c r="V214">
        <v>1</v>
      </c>
      <c r="W214">
        <v>16.625999999999991</v>
      </c>
    </row>
    <row r="215" spans="1:23" x14ac:dyDescent="0.35">
      <c r="A215" t="s">
        <v>763</v>
      </c>
      <c r="B215" t="s">
        <v>261</v>
      </c>
      <c r="C215" t="s">
        <v>764</v>
      </c>
      <c r="D215" t="s">
        <v>12</v>
      </c>
      <c r="E215" t="s">
        <v>88</v>
      </c>
      <c r="F215" t="s">
        <v>341</v>
      </c>
      <c r="G215">
        <v>30.38</v>
      </c>
      <c r="H215">
        <v>2</v>
      </c>
      <c r="I215">
        <v>0.1</v>
      </c>
      <c r="J215">
        <v>2.68</v>
      </c>
      <c r="K215" t="s">
        <v>102</v>
      </c>
      <c r="L215" t="s">
        <v>43</v>
      </c>
      <c r="M215">
        <v>5.34</v>
      </c>
      <c r="N215" t="s">
        <v>83</v>
      </c>
      <c r="O215" t="b">
        <v>1</v>
      </c>
      <c r="P215">
        <v>54.683999999999997</v>
      </c>
      <c r="Q215">
        <v>18.228000000000002</v>
      </c>
      <c r="R215">
        <v>10.208</v>
      </c>
      <c r="S215" t="s">
        <v>103</v>
      </c>
      <c r="T215">
        <v>0</v>
      </c>
      <c r="U215">
        <v>0</v>
      </c>
      <c r="V215">
        <v>13</v>
      </c>
      <c r="W215">
        <v>693.52629999999999</v>
      </c>
    </row>
    <row r="216" spans="1:23" x14ac:dyDescent="0.35">
      <c r="A216" t="s">
        <v>765</v>
      </c>
      <c r="B216" t="s">
        <v>189</v>
      </c>
      <c r="C216" t="s">
        <v>485</v>
      </c>
      <c r="D216" t="s">
        <v>19</v>
      </c>
      <c r="E216" t="s">
        <v>95</v>
      </c>
      <c r="F216" t="s">
        <v>314</v>
      </c>
      <c r="G216">
        <v>380.27</v>
      </c>
      <c r="H216">
        <v>1</v>
      </c>
      <c r="I216">
        <v>0.18</v>
      </c>
      <c r="J216">
        <v>4.7</v>
      </c>
      <c r="K216" t="s">
        <v>90</v>
      </c>
      <c r="L216" t="s">
        <v>41</v>
      </c>
      <c r="M216">
        <v>7.68</v>
      </c>
      <c r="N216" t="s">
        <v>83</v>
      </c>
      <c r="O216" t="b">
        <v>0</v>
      </c>
      <c r="P216">
        <v>311.82139999999998</v>
      </c>
      <c r="Q216">
        <v>83.659400000000005</v>
      </c>
      <c r="R216">
        <v>71.27940000000001</v>
      </c>
      <c r="S216" t="s">
        <v>91</v>
      </c>
      <c r="T216">
        <v>0</v>
      </c>
      <c r="U216">
        <v>0</v>
      </c>
      <c r="V216">
        <v>14</v>
      </c>
      <c r="W216">
        <v>753.80010000000004</v>
      </c>
    </row>
    <row r="217" spans="1:23" x14ac:dyDescent="0.35">
      <c r="A217" t="s">
        <v>766</v>
      </c>
      <c r="B217" t="s">
        <v>189</v>
      </c>
      <c r="C217" t="s">
        <v>767</v>
      </c>
      <c r="D217" t="s">
        <v>12</v>
      </c>
      <c r="E217" t="s">
        <v>95</v>
      </c>
      <c r="F217" t="s">
        <v>289</v>
      </c>
      <c r="G217">
        <v>373.84</v>
      </c>
      <c r="H217">
        <v>3</v>
      </c>
      <c r="I217">
        <v>0.28000000000000003</v>
      </c>
      <c r="J217">
        <v>5.18</v>
      </c>
      <c r="K217" t="s">
        <v>115</v>
      </c>
      <c r="L217" t="s">
        <v>41</v>
      </c>
      <c r="M217">
        <v>7.67</v>
      </c>
      <c r="N217" t="s">
        <v>141</v>
      </c>
      <c r="O217" t="b">
        <v>0</v>
      </c>
      <c r="P217">
        <v>807.49439999999993</v>
      </c>
      <c r="Q217">
        <v>134.58240000000001</v>
      </c>
      <c r="R217">
        <v>121.7324</v>
      </c>
      <c r="S217" t="s">
        <v>91</v>
      </c>
      <c r="T217">
        <v>1</v>
      </c>
      <c r="U217">
        <v>0</v>
      </c>
      <c r="V217">
        <v>17</v>
      </c>
      <c r="W217">
        <v>1537.2258999999999</v>
      </c>
    </row>
    <row r="218" spans="1:23" x14ac:dyDescent="0.35">
      <c r="A218" t="s">
        <v>768</v>
      </c>
      <c r="B218" t="s">
        <v>610</v>
      </c>
      <c r="C218" t="s">
        <v>769</v>
      </c>
      <c r="D218" t="s">
        <v>15</v>
      </c>
      <c r="E218" t="s">
        <v>95</v>
      </c>
      <c r="F218" t="s">
        <v>770</v>
      </c>
      <c r="G218">
        <v>255.25</v>
      </c>
      <c r="H218">
        <v>3</v>
      </c>
      <c r="I218">
        <v>0.03</v>
      </c>
      <c r="J218">
        <v>9.7899999999999991</v>
      </c>
      <c r="K218" t="s">
        <v>82</v>
      </c>
      <c r="L218" t="s">
        <v>45</v>
      </c>
      <c r="M218">
        <v>0.5</v>
      </c>
      <c r="N218" t="s">
        <v>83</v>
      </c>
      <c r="O218" t="b">
        <v>0</v>
      </c>
      <c r="P218">
        <v>742.77750000000003</v>
      </c>
      <c r="Q218">
        <v>283.32749999999999</v>
      </c>
      <c r="R218">
        <v>273.03750000000002</v>
      </c>
      <c r="S218" t="s">
        <v>97</v>
      </c>
      <c r="T218">
        <v>0</v>
      </c>
      <c r="U218">
        <v>0</v>
      </c>
      <c r="V218">
        <v>3</v>
      </c>
      <c r="W218">
        <v>461.92169999999999</v>
      </c>
    </row>
    <row r="219" spans="1:23" x14ac:dyDescent="0.35">
      <c r="A219" t="s">
        <v>771</v>
      </c>
      <c r="B219" t="s">
        <v>660</v>
      </c>
      <c r="C219" t="s">
        <v>206</v>
      </c>
      <c r="D219" t="s">
        <v>19</v>
      </c>
      <c r="E219" t="s">
        <v>14</v>
      </c>
      <c r="F219" t="s">
        <v>451</v>
      </c>
      <c r="G219">
        <v>91.73</v>
      </c>
      <c r="H219">
        <v>2</v>
      </c>
      <c r="I219">
        <v>0.1</v>
      </c>
      <c r="J219">
        <v>6.49</v>
      </c>
      <c r="K219" t="s">
        <v>90</v>
      </c>
      <c r="L219" t="s">
        <v>45</v>
      </c>
      <c r="M219">
        <v>1.3</v>
      </c>
      <c r="N219" t="s">
        <v>83</v>
      </c>
      <c r="O219" t="b">
        <v>0</v>
      </c>
      <c r="P219">
        <v>165.114</v>
      </c>
      <c r="Q219">
        <v>55.037999999999997</v>
      </c>
      <c r="R219">
        <v>47.247999999999998</v>
      </c>
      <c r="S219" t="s">
        <v>84</v>
      </c>
      <c r="T219">
        <v>0</v>
      </c>
      <c r="U219">
        <v>0</v>
      </c>
      <c r="V219">
        <v>13</v>
      </c>
      <c r="W219">
        <v>1440.3262</v>
      </c>
    </row>
    <row r="220" spans="1:23" x14ac:dyDescent="0.35">
      <c r="A220" t="s">
        <v>772</v>
      </c>
      <c r="B220" t="s">
        <v>773</v>
      </c>
      <c r="C220" t="s">
        <v>774</v>
      </c>
      <c r="D220" t="s">
        <v>12</v>
      </c>
      <c r="E220" t="s">
        <v>14</v>
      </c>
      <c r="F220" t="s">
        <v>775</v>
      </c>
      <c r="G220">
        <v>118.29</v>
      </c>
      <c r="H220">
        <v>2</v>
      </c>
      <c r="I220">
        <v>0.09</v>
      </c>
      <c r="J220">
        <v>8.49</v>
      </c>
      <c r="K220" t="s">
        <v>102</v>
      </c>
      <c r="L220" t="s">
        <v>41</v>
      </c>
      <c r="M220">
        <v>11.22</v>
      </c>
      <c r="N220" t="s">
        <v>83</v>
      </c>
      <c r="O220" t="b">
        <v>0</v>
      </c>
      <c r="P220">
        <v>215.2878</v>
      </c>
      <c r="Q220">
        <v>73.339800000000025</v>
      </c>
      <c r="R220">
        <v>53.629800000000017</v>
      </c>
      <c r="S220" t="s">
        <v>97</v>
      </c>
      <c r="T220">
        <v>0</v>
      </c>
      <c r="U220">
        <v>0</v>
      </c>
      <c r="V220">
        <v>2</v>
      </c>
      <c r="W220">
        <v>286.55700000000007</v>
      </c>
    </row>
    <row r="221" spans="1:23" x14ac:dyDescent="0.35">
      <c r="A221" t="s">
        <v>776</v>
      </c>
      <c r="B221" t="s">
        <v>236</v>
      </c>
      <c r="C221" t="s">
        <v>777</v>
      </c>
      <c r="D221" t="s">
        <v>15</v>
      </c>
      <c r="E221" t="s">
        <v>16</v>
      </c>
      <c r="F221" t="s">
        <v>505</v>
      </c>
      <c r="G221">
        <v>22.45</v>
      </c>
      <c r="H221">
        <v>1</v>
      </c>
      <c r="I221">
        <v>0.13</v>
      </c>
      <c r="J221">
        <v>7.52</v>
      </c>
      <c r="K221" t="s">
        <v>102</v>
      </c>
      <c r="L221" t="s">
        <v>48</v>
      </c>
      <c r="M221">
        <v>15.04</v>
      </c>
      <c r="N221" t="s">
        <v>83</v>
      </c>
      <c r="O221" t="b">
        <v>0</v>
      </c>
      <c r="P221">
        <v>19.531500000000001</v>
      </c>
      <c r="Q221">
        <v>6.0614999999999988</v>
      </c>
      <c r="R221">
        <v>-16.4985</v>
      </c>
      <c r="S221" t="s">
        <v>103</v>
      </c>
      <c r="T221">
        <v>0</v>
      </c>
      <c r="U221">
        <v>0</v>
      </c>
      <c r="V221">
        <v>4</v>
      </c>
      <c r="W221">
        <v>397.1241</v>
      </c>
    </row>
    <row r="222" spans="1:23" x14ac:dyDescent="0.35">
      <c r="A222" t="s">
        <v>778</v>
      </c>
      <c r="B222" t="s">
        <v>383</v>
      </c>
      <c r="C222" t="s">
        <v>779</v>
      </c>
      <c r="D222" t="s">
        <v>17</v>
      </c>
      <c r="E222" t="s">
        <v>14</v>
      </c>
      <c r="F222" t="s">
        <v>780</v>
      </c>
      <c r="G222">
        <v>153.94</v>
      </c>
      <c r="H222">
        <v>1</v>
      </c>
      <c r="I222">
        <v>0.01</v>
      </c>
      <c r="J222">
        <v>7.44</v>
      </c>
      <c r="K222" t="s">
        <v>82</v>
      </c>
      <c r="L222" t="s">
        <v>45</v>
      </c>
      <c r="M222">
        <v>1.29</v>
      </c>
      <c r="N222" t="s">
        <v>83</v>
      </c>
      <c r="O222" t="b">
        <v>0</v>
      </c>
      <c r="P222">
        <v>152.4006</v>
      </c>
      <c r="Q222">
        <v>60.036600000000007</v>
      </c>
      <c r="R222">
        <v>51.306600000000003</v>
      </c>
      <c r="S222" t="s">
        <v>128</v>
      </c>
      <c r="T222">
        <v>0</v>
      </c>
      <c r="U222">
        <v>0</v>
      </c>
      <c r="V222">
        <v>20</v>
      </c>
      <c r="W222">
        <v>1330.2448999999999</v>
      </c>
    </row>
    <row r="223" spans="1:23" x14ac:dyDescent="0.35">
      <c r="A223" t="s">
        <v>781</v>
      </c>
      <c r="B223" t="s">
        <v>249</v>
      </c>
      <c r="C223" t="s">
        <v>717</v>
      </c>
      <c r="D223" t="s">
        <v>15</v>
      </c>
      <c r="E223" t="s">
        <v>95</v>
      </c>
      <c r="F223" t="s">
        <v>782</v>
      </c>
      <c r="G223">
        <v>378.35</v>
      </c>
      <c r="H223">
        <v>2</v>
      </c>
      <c r="I223">
        <v>0.16</v>
      </c>
      <c r="J223">
        <v>7.39</v>
      </c>
      <c r="K223" t="s">
        <v>102</v>
      </c>
      <c r="L223" t="s">
        <v>41</v>
      </c>
      <c r="M223">
        <v>10.61</v>
      </c>
      <c r="N223" t="s">
        <v>83</v>
      </c>
      <c r="O223" t="b">
        <v>0</v>
      </c>
      <c r="P223">
        <v>635.62800000000004</v>
      </c>
      <c r="Q223">
        <v>181.608</v>
      </c>
      <c r="R223">
        <v>163.608</v>
      </c>
      <c r="S223" t="s">
        <v>91</v>
      </c>
      <c r="T223">
        <v>0</v>
      </c>
      <c r="U223">
        <v>0</v>
      </c>
      <c r="V223">
        <v>17</v>
      </c>
      <c r="W223">
        <v>684.79100000000005</v>
      </c>
    </row>
    <row r="224" spans="1:23" x14ac:dyDescent="0.35">
      <c r="A224" t="s">
        <v>783</v>
      </c>
      <c r="B224" t="s">
        <v>784</v>
      </c>
      <c r="C224" t="s">
        <v>785</v>
      </c>
      <c r="D224" t="s">
        <v>28</v>
      </c>
      <c r="E224" t="s">
        <v>95</v>
      </c>
      <c r="F224" t="s">
        <v>421</v>
      </c>
      <c r="G224">
        <v>564.74</v>
      </c>
      <c r="H224">
        <v>2</v>
      </c>
      <c r="I224">
        <v>0.1</v>
      </c>
      <c r="J224">
        <v>7.69</v>
      </c>
      <c r="K224" t="s">
        <v>115</v>
      </c>
      <c r="L224" t="s">
        <v>48</v>
      </c>
      <c r="M224">
        <v>19.920000000000002</v>
      </c>
      <c r="N224" t="s">
        <v>83</v>
      </c>
      <c r="O224" t="b">
        <v>1</v>
      </c>
      <c r="P224">
        <v>1016.532</v>
      </c>
      <c r="Q224">
        <v>338.84400000000011</v>
      </c>
      <c r="R224">
        <v>311.23399999999998</v>
      </c>
      <c r="S224" t="s">
        <v>84</v>
      </c>
      <c r="T224">
        <v>0</v>
      </c>
      <c r="U224">
        <v>0</v>
      </c>
      <c r="V224">
        <v>7</v>
      </c>
      <c r="W224">
        <v>1279.0387000000001</v>
      </c>
    </row>
    <row r="225" spans="1:23" x14ac:dyDescent="0.35">
      <c r="A225" t="s">
        <v>786</v>
      </c>
      <c r="B225" t="s">
        <v>787</v>
      </c>
      <c r="C225" t="s">
        <v>788</v>
      </c>
      <c r="D225" t="s">
        <v>17</v>
      </c>
      <c r="E225" t="s">
        <v>14</v>
      </c>
      <c r="F225" t="s">
        <v>643</v>
      </c>
      <c r="G225">
        <v>103.05</v>
      </c>
      <c r="H225">
        <v>3</v>
      </c>
      <c r="I225">
        <v>0.1</v>
      </c>
      <c r="J225">
        <v>4.84</v>
      </c>
      <c r="K225" t="s">
        <v>115</v>
      </c>
      <c r="L225" t="s">
        <v>41</v>
      </c>
      <c r="M225">
        <v>5.13</v>
      </c>
      <c r="N225" t="s">
        <v>83</v>
      </c>
      <c r="O225" t="b">
        <v>0</v>
      </c>
      <c r="P225">
        <v>278.23500000000001</v>
      </c>
      <c r="Q225">
        <v>92.745000000000033</v>
      </c>
      <c r="R225">
        <v>82.775000000000034</v>
      </c>
      <c r="S225" t="s">
        <v>97</v>
      </c>
      <c r="T225">
        <v>0</v>
      </c>
      <c r="U225">
        <v>0</v>
      </c>
      <c r="V225">
        <v>16</v>
      </c>
      <c r="W225">
        <v>1850.9514999999999</v>
      </c>
    </row>
    <row r="226" spans="1:23" x14ac:dyDescent="0.35">
      <c r="A226" t="s">
        <v>789</v>
      </c>
      <c r="B226" t="s">
        <v>417</v>
      </c>
      <c r="C226" t="s">
        <v>790</v>
      </c>
      <c r="D226" t="s">
        <v>15</v>
      </c>
      <c r="E226" t="s">
        <v>88</v>
      </c>
      <c r="F226" t="s">
        <v>791</v>
      </c>
      <c r="G226">
        <v>12.06</v>
      </c>
      <c r="H226">
        <v>2</v>
      </c>
      <c r="I226">
        <v>0.04</v>
      </c>
      <c r="J226">
        <v>5.67</v>
      </c>
      <c r="K226" t="s">
        <v>102</v>
      </c>
      <c r="L226" t="s">
        <v>48</v>
      </c>
      <c r="M226">
        <v>7.71</v>
      </c>
      <c r="N226" t="s">
        <v>141</v>
      </c>
      <c r="O226" t="b">
        <v>0</v>
      </c>
      <c r="P226">
        <v>23.155200000000001</v>
      </c>
      <c r="Q226">
        <v>8.6832000000000011</v>
      </c>
      <c r="R226">
        <v>-4.6967999999999979</v>
      </c>
      <c r="S226" t="s">
        <v>84</v>
      </c>
      <c r="T226">
        <v>1</v>
      </c>
      <c r="U226">
        <v>0</v>
      </c>
      <c r="V226">
        <v>14</v>
      </c>
      <c r="W226">
        <v>572.77920000000006</v>
      </c>
    </row>
    <row r="227" spans="1:23" x14ac:dyDescent="0.35">
      <c r="A227" t="s">
        <v>792</v>
      </c>
      <c r="B227" t="s">
        <v>497</v>
      </c>
      <c r="C227" t="s">
        <v>793</v>
      </c>
      <c r="D227" t="s">
        <v>28</v>
      </c>
      <c r="E227" t="s">
        <v>88</v>
      </c>
      <c r="F227" t="s">
        <v>195</v>
      </c>
      <c r="G227">
        <v>29.5</v>
      </c>
      <c r="H227">
        <v>1</v>
      </c>
      <c r="I227">
        <v>0.08</v>
      </c>
      <c r="J227">
        <v>8.4600000000000009</v>
      </c>
      <c r="K227" t="s">
        <v>82</v>
      </c>
      <c r="L227" t="s">
        <v>43</v>
      </c>
      <c r="M227">
        <v>7.02</v>
      </c>
      <c r="N227" t="s">
        <v>83</v>
      </c>
      <c r="O227" t="b">
        <v>0</v>
      </c>
      <c r="P227">
        <v>27.14</v>
      </c>
      <c r="Q227">
        <v>9.44</v>
      </c>
      <c r="R227">
        <v>-6.0399999999999991</v>
      </c>
      <c r="S227" t="s">
        <v>183</v>
      </c>
      <c r="T227">
        <v>0</v>
      </c>
      <c r="U227">
        <v>0</v>
      </c>
      <c r="V227">
        <v>16</v>
      </c>
      <c r="W227">
        <v>1121.5859</v>
      </c>
    </row>
    <row r="228" spans="1:23" x14ac:dyDescent="0.35">
      <c r="A228" t="s">
        <v>794</v>
      </c>
      <c r="B228" t="s">
        <v>291</v>
      </c>
      <c r="C228" t="s">
        <v>795</v>
      </c>
      <c r="D228" t="s">
        <v>17</v>
      </c>
      <c r="E228" t="s">
        <v>95</v>
      </c>
      <c r="F228" t="s">
        <v>328</v>
      </c>
      <c r="G228">
        <v>450.07</v>
      </c>
      <c r="H228">
        <v>3</v>
      </c>
      <c r="I228">
        <v>0.11</v>
      </c>
      <c r="J228">
        <v>3.23</v>
      </c>
      <c r="K228" t="s">
        <v>115</v>
      </c>
      <c r="L228" t="s">
        <v>41</v>
      </c>
      <c r="M228">
        <v>9.0299999999999994</v>
      </c>
      <c r="N228" t="s">
        <v>83</v>
      </c>
      <c r="O228" t="b">
        <v>0</v>
      </c>
      <c r="P228">
        <v>1201.6868999999999</v>
      </c>
      <c r="Q228">
        <v>391.56090000000017</v>
      </c>
      <c r="R228">
        <v>379.30090000000018</v>
      </c>
      <c r="S228" t="s">
        <v>183</v>
      </c>
      <c r="T228">
        <v>0</v>
      </c>
      <c r="U228">
        <v>0</v>
      </c>
      <c r="V228">
        <v>15</v>
      </c>
      <c r="W228">
        <v>2662.0149999999999</v>
      </c>
    </row>
    <row r="229" spans="1:23" x14ac:dyDescent="0.35">
      <c r="A229" t="s">
        <v>796</v>
      </c>
      <c r="B229" t="s">
        <v>180</v>
      </c>
      <c r="C229" t="s">
        <v>456</v>
      </c>
      <c r="D229" t="s">
        <v>15</v>
      </c>
      <c r="E229" t="s">
        <v>88</v>
      </c>
      <c r="F229" t="s">
        <v>191</v>
      </c>
      <c r="G229">
        <v>13.29</v>
      </c>
      <c r="H229">
        <v>1</v>
      </c>
      <c r="I229">
        <v>0.21</v>
      </c>
      <c r="J229">
        <v>6.05</v>
      </c>
      <c r="K229" t="s">
        <v>82</v>
      </c>
      <c r="L229" t="s">
        <v>41</v>
      </c>
      <c r="M229">
        <v>7.4</v>
      </c>
      <c r="N229" t="s">
        <v>83</v>
      </c>
      <c r="O229" t="b">
        <v>0</v>
      </c>
      <c r="P229">
        <v>10.4991</v>
      </c>
      <c r="Q229">
        <v>2.525100000000001</v>
      </c>
      <c r="R229">
        <v>-10.924899999999999</v>
      </c>
      <c r="S229" t="s">
        <v>183</v>
      </c>
      <c r="T229">
        <v>0</v>
      </c>
      <c r="U229">
        <v>0</v>
      </c>
      <c r="V229">
        <v>14</v>
      </c>
      <c r="W229">
        <v>1444.0427999999999</v>
      </c>
    </row>
    <row r="230" spans="1:23" x14ac:dyDescent="0.35">
      <c r="A230" t="s">
        <v>797</v>
      </c>
      <c r="B230" t="s">
        <v>261</v>
      </c>
      <c r="C230" t="s">
        <v>798</v>
      </c>
      <c r="D230" t="s">
        <v>12</v>
      </c>
      <c r="E230" t="s">
        <v>95</v>
      </c>
      <c r="F230" t="s">
        <v>515</v>
      </c>
      <c r="G230">
        <v>351.16</v>
      </c>
      <c r="H230">
        <v>1</v>
      </c>
      <c r="I230">
        <v>7.0000000000000007E-2</v>
      </c>
      <c r="J230">
        <v>3.15</v>
      </c>
      <c r="K230" t="s">
        <v>82</v>
      </c>
      <c r="L230" t="s">
        <v>45</v>
      </c>
      <c r="M230">
        <v>1.1399999999999999</v>
      </c>
      <c r="N230" t="s">
        <v>83</v>
      </c>
      <c r="O230" t="b">
        <v>0</v>
      </c>
      <c r="P230">
        <v>326.5788</v>
      </c>
      <c r="Q230">
        <v>115.8828</v>
      </c>
      <c r="R230">
        <v>111.5928</v>
      </c>
      <c r="S230" t="s">
        <v>103</v>
      </c>
      <c r="T230">
        <v>0</v>
      </c>
      <c r="U230">
        <v>0</v>
      </c>
      <c r="V230">
        <v>12</v>
      </c>
      <c r="W230">
        <v>1365.7772</v>
      </c>
    </row>
    <row r="231" spans="1:23" x14ac:dyDescent="0.35">
      <c r="A231" t="s">
        <v>799</v>
      </c>
      <c r="B231" t="s">
        <v>800</v>
      </c>
      <c r="C231" t="s">
        <v>411</v>
      </c>
      <c r="D231" t="s">
        <v>26</v>
      </c>
      <c r="E231" t="s">
        <v>16</v>
      </c>
      <c r="F231" t="s">
        <v>282</v>
      </c>
      <c r="G231">
        <v>50.29</v>
      </c>
      <c r="H231">
        <v>2</v>
      </c>
      <c r="I231">
        <v>0.15</v>
      </c>
      <c r="J231">
        <v>6.73</v>
      </c>
      <c r="K231" t="s">
        <v>82</v>
      </c>
      <c r="L231" t="s">
        <v>48</v>
      </c>
      <c r="M231">
        <v>7.27</v>
      </c>
      <c r="N231" t="s">
        <v>83</v>
      </c>
      <c r="O231" t="b">
        <v>0</v>
      </c>
      <c r="P231">
        <v>85.492999999999995</v>
      </c>
      <c r="Q231">
        <v>25.145</v>
      </c>
      <c r="R231">
        <v>11.145</v>
      </c>
      <c r="S231" t="s">
        <v>84</v>
      </c>
      <c r="T231">
        <v>0</v>
      </c>
      <c r="U231">
        <v>0</v>
      </c>
      <c r="V231">
        <v>10</v>
      </c>
      <c r="W231">
        <v>700.08530000000007</v>
      </c>
    </row>
    <row r="232" spans="1:23" x14ac:dyDescent="0.35">
      <c r="A232" t="s">
        <v>801</v>
      </c>
      <c r="B232" t="s">
        <v>802</v>
      </c>
      <c r="C232" t="s">
        <v>803</v>
      </c>
      <c r="D232" t="s">
        <v>20</v>
      </c>
      <c r="E232" t="s">
        <v>14</v>
      </c>
      <c r="F232" t="s">
        <v>167</v>
      </c>
      <c r="G232">
        <v>137.76</v>
      </c>
      <c r="H232">
        <v>2</v>
      </c>
      <c r="I232">
        <v>0.05</v>
      </c>
      <c r="J232">
        <v>5.13</v>
      </c>
      <c r="K232" t="s">
        <v>102</v>
      </c>
      <c r="L232" t="s">
        <v>43</v>
      </c>
      <c r="M232">
        <v>4.45</v>
      </c>
      <c r="N232" t="s">
        <v>83</v>
      </c>
      <c r="O232" t="b">
        <v>0</v>
      </c>
      <c r="P232">
        <v>261.74400000000003</v>
      </c>
      <c r="Q232">
        <v>96.432000000000002</v>
      </c>
      <c r="R232">
        <v>86.85199999999999</v>
      </c>
      <c r="S232" t="s">
        <v>84</v>
      </c>
      <c r="T232">
        <v>0</v>
      </c>
      <c r="U232">
        <v>0</v>
      </c>
      <c r="V232">
        <v>3</v>
      </c>
      <c r="W232">
        <v>85.97199999999998</v>
      </c>
    </row>
    <row r="233" spans="1:23" x14ac:dyDescent="0.35">
      <c r="A233" t="s">
        <v>804</v>
      </c>
      <c r="B233" t="s">
        <v>121</v>
      </c>
      <c r="C233" t="s">
        <v>720</v>
      </c>
      <c r="D233" t="s">
        <v>17</v>
      </c>
      <c r="E233" t="s">
        <v>16</v>
      </c>
      <c r="F233" t="s">
        <v>409</v>
      </c>
      <c r="G233">
        <v>30.25</v>
      </c>
      <c r="H233">
        <v>2</v>
      </c>
      <c r="I233">
        <v>0.28999999999999998</v>
      </c>
      <c r="J233">
        <v>2.0099999999999998</v>
      </c>
      <c r="K233" t="s">
        <v>82</v>
      </c>
      <c r="L233" t="s">
        <v>41</v>
      </c>
      <c r="M233">
        <v>7.26</v>
      </c>
      <c r="N233" t="s">
        <v>83</v>
      </c>
      <c r="O233" t="b">
        <v>0</v>
      </c>
      <c r="P233">
        <v>42.954999999999998</v>
      </c>
      <c r="Q233">
        <v>6.6550000000000011</v>
      </c>
      <c r="R233">
        <v>-2.614999999999998</v>
      </c>
      <c r="S233" t="s">
        <v>103</v>
      </c>
      <c r="T233">
        <v>0</v>
      </c>
      <c r="U233">
        <v>0</v>
      </c>
      <c r="V233">
        <v>20</v>
      </c>
      <c r="W233">
        <v>2012.6106</v>
      </c>
    </row>
    <row r="234" spans="1:23" x14ac:dyDescent="0.35">
      <c r="A234" t="s">
        <v>805</v>
      </c>
      <c r="B234" t="s">
        <v>689</v>
      </c>
      <c r="C234" t="s">
        <v>806</v>
      </c>
      <c r="D234" t="s">
        <v>19</v>
      </c>
      <c r="E234" t="s">
        <v>16</v>
      </c>
      <c r="F234" t="s">
        <v>300</v>
      </c>
      <c r="G234">
        <v>27.64</v>
      </c>
      <c r="H234">
        <v>3</v>
      </c>
      <c r="I234">
        <v>0.18</v>
      </c>
      <c r="J234">
        <v>9.59</v>
      </c>
      <c r="K234" t="s">
        <v>115</v>
      </c>
      <c r="L234" t="s">
        <v>41</v>
      </c>
      <c r="M234">
        <v>7.69</v>
      </c>
      <c r="N234" t="s">
        <v>83</v>
      </c>
      <c r="O234" t="b">
        <v>0</v>
      </c>
      <c r="P234">
        <v>67.994400000000013</v>
      </c>
      <c r="Q234">
        <v>18.242400000000011</v>
      </c>
      <c r="R234">
        <v>0.96240000000000958</v>
      </c>
      <c r="S234" t="s">
        <v>103</v>
      </c>
      <c r="T234">
        <v>0</v>
      </c>
      <c r="U234">
        <v>0</v>
      </c>
      <c r="V234">
        <v>11</v>
      </c>
      <c r="W234">
        <v>660.6268</v>
      </c>
    </row>
    <row r="235" spans="1:23" x14ac:dyDescent="0.35">
      <c r="A235" t="s">
        <v>807</v>
      </c>
      <c r="B235" t="s">
        <v>689</v>
      </c>
      <c r="C235" t="s">
        <v>808</v>
      </c>
      <c r="D235" t="s">
        <v>12</v>
      </c>
      <c r="E235" t="s">
        <v>16</v>
      </c>
      <c r="F235" t="s">
        <v>337</v>
      </c>
      <c r="G235">
        <v>61.85</v>
      </c>
      <c r="H235">
        <v>3</v>
      </c>
      <c r="I235">
        <v>0.14000000000000001</v>
      </c>
      <c r="J235">
        <v>5.69</v>
      </c>
      <c r="K235" t="s">
        <v>115</v>
      </c>
      <c r="L235" t="s">
        <v>45</v>
      </c>
      <c r="M235">
        <v>1.74</v>
      </c>
      <c r="N235" t="s">
        <v>141</v>
      </c>
      <c r="O235" t="b">
        <v>0</v>
      </c>
      <c r="P235">
        <v>159.57300000000001</v>
      </c>
      <c r="Q235">
        <v>48.243000000000009</v>
      </c>
      <c r="R235">
        <v>40.813000000000009</v>
      </c>
      <c r="S235" t="s">
        <v>103</v>
      </c>
      <c r="T235">
        <v>1</v>
      </c>
      <c r="U235">
        <v>0</v>
      </c>
      <c r="V235">
        <v>3</v>
      </c>
      <c r="W235">
        <v>282.68380000000008</v>
      </c>
    </row>
    <row r="236" spans="1:23" x14ac:dyDescent="0.35">
      <c r="A236" t="s">
        <v>809</v>
      </c>
      <c r="B236" t="s">
        <v>626</v>
      </c>
      <c r="C236" t="s">
        <v>810</v>
      </c>
      <c r="D236" t="s">
        <v>19</v>
      </c>
      <c r="E236" t="s">
        <v>14</v>
      </c>
      <c r="F236" t="s">
        <v>377</v>
      </c>
      <c r="G236">
        <v>132.47</v>
      </c>
      <c r="H236">
        <v>3</v>
      </c>
      <c r="I236">
        <v>0.03</v>
      </c>
      <c r="J236">
        <v>7.32</v>
      </c>
      <c r="K236" t="s">
        <v>102</v>
      </c>
      <c r="L236" t="s">
        <v>48</v>
      </c>
      <c r="M236">
        <v>7.41</v>
      </c>
      <c r="N236" t="s">
        <v>83</v>
      </c>
      <c r="O236" t="b">
        <v>0</v>
      </c>
      <c r="P236">
        <v>385.48770000000002</v>
      </c>
      <c r="Q236">
        <v>147.04169999999999</v>
      </c>
      <c r="R236">
        <v>132.3117</v>
      </c>
      <c r="S236" t="s">
        <v>97</v>
      </c>
      <c r="T236">
        <v>0</v>
      </c>
      <c r="U236">
        <v>0</v>
      </c>
      <c r="V236">
        <v>13</v>
      </c>
      <c r="W236">
        <v>1218.7502999999999</v>
      </c>
    </row>
    <row r="237" spans="1:23" x14ac:dyDescent="0.35">
      <c r="A237" t="s">
        <v>811</v>
      </c>
      <c r="B237" t="s">
        <v>394</v>
      </c>
      <c r="C237" t="s">
        <v>812</v>
      </c>
      <c r="D237" t="s">
        <v>12</v>
      </c>
      <c r="E237" t="s">
        <v>95</v>
      </c>
      <c r="F237" t="s">
        <v>512</v>
      </c>
      <c r="G237">
        <v>488.48</v>
      </c>
      <c r="H237">
        <v>1</v>
      </c>
      <c r="I237">
        <v>0.05</v>
      </c>
      <c r="J237">
        <v>5.07</v>
      </c>
      <c r="K237" t="s">
        <v>102</v>
      </c>
      <c r="L237" t="s">
        <v>48</v>
      </c>
      <c r="M237">
        <v>15.75</v>
      </c>
      <c r="N237" t="s">
        <v>83</v>
      </c>
      <c r="O237" t="b">
        <v>0</v>
      </c>
      <c r="P237">
        <v>464.05599999999998</v>
      </c>
      <c r="Q237">
        <v>170.96799999999999</v>
      </c>
      <c r="R237">
        <v>150.148</v>
      </c>
      <c r="S237" t="s">
        <v>91</v>
      </c>
      <c r="T237">
        <v>0</v>
      </c>
      <c r="U237">
        <v>0</v>
      </c>
      <c r="V237">
        <v>19</v>
      </c>
      <c r="W237">
        <v>617.94619999999986</v>
      </c>
    </row>
    <row r="238" spans="1:23" x14ac:dyDescent="0.35">
      <c r="A238" t="s">
        <v>813</v>
      </c>
      <c r="B238" t="s">
        <v>814</v>
      </c>
      <c r="C238" t="s">
        <v>815</v>
      </c>
      <c r="D238" t="s">
        <v>24</v>
      </c>
      <c r="E238" t="s">
        <v>95</v>
      </c>
      <c r="F238" t="s">
        <v>631</v>
      </c>
      <c r="G238">
        <v>536.94000000000005</v>
      </c>
      <c r="H238">
        <v>2</v>
      </c>
      <c r="I238">
        <v>0.1</v>
      </c>
      <c r="J238">
        <v>6.37</v>
      </c>
      <c r="K238" t="s">
        <v>82</v>
      </c>
      <c r="L238" t="s">
        <v>43</v>
      </c>
      <c r="M238">
        <v>6.52</v>
      </c>
      <c r="N238" t="s">
        <v>83</v>
      </c>
      <c r="O238" t="b">
        <v>0</v>
      </c>
      <c r="P238">
        <v>966.49199999999996</v>
      </c>
      <c r="Q238">
        <v>322.16399999999999</v>
      </c>
      <c r="R238">
        <v>309.274</v>
      </c>
      <c r="S238" t="s">
        <v>183</v>
      </c>
      <c r="T238">
        <v>0</v>
      </c>
      <c r="U238">
        <v>0</v>
      </c>
      <c r="V238">
        <v>15</v>
      </c>
      <c r="W238">
        <v>1377.5636</v>
      </c>
    </row>
    <row r="239" spans="1:23" x14ac:dyDescent="0.35">
      <c r="A239" t="s">
        <v>816</v>
      </c>
      <c r="B239" t="s">
        <v>553</v>
      </c>
      <c r="C239" t="s">
        <v>550</v>
      </c>
      <c r="D239" t="s">
        <v>12</v>
      </c>
      <c r="E239" t="s">
        <v>14</v>
      </c>
      <c r="F239" t="s">
        <v>817</v>
      </c>
      <c r="G239">
        <v>192.77</v>
      </c>
      <c r="H239">
        <v>2</v>
      </c>
      <c r="I239">
        <v>0.28999999999999998</v>
      </c>
      <c r="J239">
        <v>8.4700000000000006</v>
      </c>
      <c r="K239" t="s">
        <v>115</v>
      </c>
      <c r="L239" t="s">
        <v>41</v>
      </c>
      <c r="M239">
        <v>12.14</v>
      </c>
      <c r="N239" t="s">
        <v>141</v>
      </c>
      <c r="O239" t="b">
        <v>0</v>
      </c>
      <c r="P239">
        <v>273.73340000000002</v>
      </c>
      <c r="Q239">
        <v>42.409400000000012</v>
      </c>
      <c r="R239">
        <v>21.799400000000009</v>
      </c>
      <c r="S239" t="s">
        <v>84</v>
      </c>
      <c r="T239">
        <v>1</v>
      </c>
      <c r="U239">
        <v>0</v>
      </c>
      <c r="V239">
        <v>20</v>
      </c>
      <c r="W239">
        <v>1632.1878999999999</v>
      </c>
    </row>
    <row r="240" spans="1:23" x14ac:dyDescent="0.35">
      <c r="A240" t="s">
        <v>818</v>
      </c>
      <c r="B240" t="s">
        <v>819</v>
      </c>
      <c r="C240" t="s">
        <v>820</v>
      </c>
      <c r="D240" t="s">
        <v>19</v>
      </c>
      <c r="E240" t="s">
        <v>88</v>
      </c>
      <c r="F240" t="s">
        <v>483</v>
      </c>
      <c r="G240">
        <v>25.32</v>
      </c>
      <c r="H240">
        <v>2</v>
      </c>
      <c r="I240">
        <v>7.0000000000000007E-2</v>
      </c>
      <c r="J240">
        <v>8.66</v>
      </c>
      <c r="K240" t="s">
        <v>90</v>
      </c>
      <c r="L240" t="s">
        <v>48</v>
      </c>
      <c r="M240">
        <v>13.15</v>
      </c>
      <c r="N240" t="s">
        <v>83</v>
      </c>
      <c r="O240" t="b">
        <v>0</v>
      </c>
      <c r="P240">
        <v>47.095199999999998</v>
      </c>
      <c r="Q240">
        <v>16.711200000000002</v>
      </c>
      <c r="R240">
        <v>-5.0988000000000042</v>
      </c>
      <c r="S240" t="s">
        <v>128</v>
      </c>
      <c r="T240">
        <v>0</v>
      </c>
      <c r="U240">
        <v>0</v>
      </c>
      <c r="V240">
        <v>17</v>
      </c>
      <c r="W240">
        <v>1105.1192000000001</v>
      </c>
    </row>
    <row r="241" spans="1:23" x14ac:dyDescent="0.35">
      <c r="A241" t="s">
        <v>821</v>
      </c>
      <c r="B241" t="s">
        <v>603</v>
      </c>
      <c r="C241" t="s">
        <v>822</v>
      </c>
      <c r="D241" t="s">
        <v>12</v>
      </c>
      <c r="E241" t="s">
        <v>14</v>
      </c>
      <c r="F241" t="s">
        <v>617</v>
      </c>
      <c r="G241">
        <v>105.23</v>
      </c>
      <c r="H241">
        <v>1</v>
      </c>
      <c r="I241">
        <v>0.15</v>
      </c>
      <c r="J241">
        <v>9.02</v>
      </c>
      <c r="K241" t="s">
        <v>90</v>
      </c>
      <c r="L241" t="s">
        <v>41</v>
      </c>
      <c r="M241">
        <v>6.91</v>
      </c>
      <c r="N241" t="s">
        <v>141</v>
      </c>
      <c r="O241" t="b">
        <v>0</v>
      </c>
      <c r="P241">
        <v>89.445499999999996</v>
      </c>
      <c r="Q241">
        <v>26.307500000000001</v>
      </c>
      <c r="R241">
        <v>10.3775</v>
      </c>
      <c r="S241" t="s">
        <v>128</v>
      </c>
      <c r="T241">
        <v>1</v>
      </c>
      <c r="U241">
        <v>0</v>
      </c>
      <c r="V241">
        <v>12</v>
      </c>
      <c r="W241">
        <v>1823.314100000001</v>
      </c>
    </row>
    <row r="242" spans="1:23" x14ac:dyDescent="0.35">
      <c r="A242" t="s">
        <v>823</v>
      </c>
      <c r="B242" t="s">
        <v>440</v>
      </c>
      <c r="C242" t="s">
        <v>824</v>
      </c>
      <c r="D242" t="s">
        <v>19</v>
      </c>
      <c r="E242" t="s">
        <v>88</v>
      </c>
      <c r="F242" t="s">
        <v>502</v>
      </c>
      <c r="G242">
        <v>15.52</v>
      </c>
      <c r="H242">
        <v>3</v>
      </c>
      <c r="I242">
        <v>0.06</v>
      </c>
      <c r="J242">
        <v>2.09</v>
      </c>
      <c r="K242" t="s">
        <v>82</v>
      </c>
      <c r="L242" t="s">
        <v>43</v>
      </c>
      <c r="M242">
        <v>7.71</v>
      </c>
      <c r="N242" t="s">
        <v>83</v>
      </c>
      <c r="O242" t="b">
        <v>0</v>
      </c>
      <c r="P242">
        <v>43.766399999999997</v>
      </c>
      <c r="Q242">
        <v>15.830399999999999</v>
      </c>
      <c r="R242">
        <v>6.0303999999999967</v>
      </c>
      <c r="S242" t="s">
        <v>97</v>
      </c>
      <c r="T242">
        <v>0</v>
      </c>
      <c r="U242">
        <v>0</v>
      </c>
      <c r="V242">
        <v>13</v>
      </c>
      <c r="W242">
        <v>341.28570000000002</v>
      </c>
    </row>
    <row r="243" spans="1:23" x14ac:dyDescent="0.35">
      <c r="A243" t="s">
        <v>825</v>
      </c>
      <c r="B243" t="s">
        <v>826</v>
      </c>
      <c r="C243" t="s">
        <v>827</v>
      </c>
      <c r="D243" t="s">
        <v>28</v>
      </c>
      <c r="E243" t="s">
        <v>16</v>
      </c>
      <c r="F243" t="s">
        <v>828</v>
      </c>
      <c r="G243">
        <v>47.81</v>
      </c>
      <c r="H243">
        <v>2</v>
      </c>
      <c r="I243">
        <v>0.08</v>
      </c>
      <c r="J243">
        <v>4.7699999999999996</v>
      </c>
      <c r="K243" t="s">
        <v>90</v>
      </c>
      <c r="L243" t="s">
        <v>48</v>
      </c>
      <c r="M243">
        <v>10.76</v>
      </c>
      <c r="N243" t="s">
        <v>83</v>
      </c>
      <c r="O243" t="b">
        <v>0</v>
      </c>
      <c r="P243">
        <v>87.970400000000012</v>
      </c>
      <c r="Q243">
        <v>30.598400000000009</v>
      </c>
      <c r="R243">
        <v>15.068400000000009</v>
      </c>
      <c r="S243" t="s">
        <v>103</v>
      </c>
      <c r="T243">
        <v>0</v>
      </c>
      <c r="U243">
        <v>0</v>
      </c>
      <c r="V243">
        <v>17</v>
      </c>
      <c r="W243">
        <v>797.77100000000007</v>
      </c>
    </row>
    <row r="244" spans="1:23" x14ac:dyDescent="0.35">
      <c r="A244" t="s">
        <v>829</v>
      </c>
      <c r="B244" t="s">
        <v>731</v>
      </c>
      <c r="C244" t="s">
        <v>830</v>
      </c>
      <c r="D244" t="s">
        <v>15</v>
      </c>
      <c r="E244" t="s">
        <v>16</v>
      </c>
      <c r="F244" t="s">
        <v>624</v>
      </c>
      <c r="G244">
        <v>38.75</v>
      </c>
      <c r="H244">
        <v>2</v>
      </c>
      <c r="I244">
        <v>0.21</v>
      </c>
      <c r="J244">
        <v>9.61</v>
      </c>
      <c r="K244" t="s">
        <v>115</v>
      </c>
      <c r="L244" t="s">
        <v>41</v>
      </c>
      <c r="M244">
        <v>14.69</v>
      </c>
      <c r="N244" t="s">
        <v>83</v>
      </c>
      <c r="O244" t="b">
        <v>0</v>
      </c>
      <c r="P244">
        <v>61.225000000000001</v>
      </c>
      <c r="Q244">
        <v>14.725</v>
      </c>
      <c r="R244">
        <v>-9.5749999999999957</v>
      </c>
      <c r="S244" t="s">
        <v>84</v>
      </c>
      <c r="T244">
        <v>0</v>
      </c>
      <c r="U244">
        <v>0</v>
      </c>
      <c r="V244">
        <v>1</v>
      </c>
      <c r="W244">
        <v>-9.5749999999999957</v>
      </c>
    </row>
    <row r="245" spans="1:23" x14ac:dyDescent="0.35">
      <c r="A245" t="s">
        <v>831</v>
      </c>
      <c r="B245" t="s">
        <v>832</v>
      </c>
      <c r="C245" t="s">
        <v>833</v>
      </c>
      <c r="D245" t="s">
        <v>12</v>
      </c>
      <c r="E245" t="s">
        <v>16</v>
      </c>
      <c r="F245" t="s">
        <v>481</v>
      </c>
      <c r="G245">
        <v>18.260000000000002</v>
      </c>
      <c r="H245">
        <v>3</v>
      </c>
      <c r="I245">
        <v>0.21</v>
      </c>
      <c r="J245">
        <v>7.41</v>
      </c>
      <c r="K245" t="s">
        <v>90</v>
      </c>
      <c r="L245" t="s">
        <v>43</v>
      </c>
      <c r="M245">
        <v>7.83</v>
      </c>
      <c r="N245" t="s">
        <v>83</v>
      </c>
      <c r="O245" t="b">
        <v>0</v>
      </c>
      <c r="P245">
        <v>43.276200000000003</v>
      </c>
      <c r="Q245">
        <v>10.408200000000001</v>
      </c>
      <c r="R245">
        <v>-4.8317999999999994</v>
      </c>
      <c r="S245" t="s">
        <v>97</v>
      </c>
      <c r="T245">
        <v>0</v>
      </c>
      <c r="U245">
        <v>0</v>
      </c>
      <c r="V245">
        <v>12</v>
      </c>
      <c r="W245">
        <v>539.64490000000012</v>
      </c>
    </row>
    <row r="246" spans="1:23" x14ac:dyDescent="0.35">
      <c r="A246" t="s">
        <v>834</v>
      </c>
      <c r="B246" t="s">
        <v>323</v>
      </c>
      <c r="C246" t="s">
        <v>835</v>
      </c>
      <c r="D246" t="s">
        <v>19</v>
      </c>
      <c r="E246" t="s">
        <v>88</v>
      </c>
      <c r="F246" t="s">
        <v>431</v>
      </c>
      <c r="G246">
        <v>16.02</v>
      </c>
      <c r="H246">
        <v>2</v>
      </c>
      <c r="I246">
        <v>0.09</v>
      </c>
      <c r="J246">
        <v>9.06</v>
      </c>
      <c r="K246" t="s">
        <v>115</v>
      </c>
      <c r="L246" t="s">
        <v>48</v>
      </c>
      <c r="M246">
        <v>15.78</v>
      </c>
      <c r="N246" t="s">
        <v>83</v>
      </c>
      <c r="O246" t="b">
        <v>0</v>
      </c>
      <c r="P246">
        <v>29.156400000000001</v>
      </c>
      <c r="Q246">
        <v>9.9323999999999995</v>
      </c>
      <c r="R246">
        <v>-14.9076</v>
      </c>
      <c r="S246" t="s">
        <v>91</v>
      </c>
      <c r="T246">
        <v>0</v>
      </c>
      <c r="U246">
        <v>0</v>
      </c>
      <c r="V246">
        <v>3</v>
      </c>
      <c r="W246">
        <v>535.93179999999984</v>
      </c>
    </row>
    <row r="247" spans="1:23" x14ac:dyDescent="0.35">
      <c r="A247" t="s">
        <v>836</v>
      </c>
      <c r="B247" t="s">
        <v>586</v>
      </c>
      <c r="C247" t="s">
        <v>837</v>
      </c>
      <c r="D247" t="s">
        <v>12</v>
      </c>
      <c r="E247" t="s">
        <v>95</v>
      </c>
      <c r="F247" t="s">
        <v>286</v>
      </c>
      <c r="G247">
        <v>289.89999999999998</v>
      </c>
      <c r="H247">
        <v>2</v>
      </c>
      <c r="I247">
        <v>0.06</v>
      </c>
      <c r="J247">
        <v>9.52</v>
      </c>
      <c r="K247" t="s">
        <v>102</v>
      </c>
      <c r="L247" t="s">
        <v>41</v>
      </c>
      <c r="M247">
        <v>11.27</v>
      </c>
      <c r="N247" t="s">
        <v>141</v>
      </c>
      <c r="O247" t="b">
        <v>0</v>
      </c>
      <c r="P247">
        <v>545.01199999999994</v>
      </c>
      <c r="Q247">
        <v>197.13200000000001</v>
      </c>
      <c r="R247">
        <v>176.34200000000001</v>
      </c>
      <c r="S247" t="s">
        <v>91</v>
      </c>
      <c r="T247">
        <v>1</v>
      </c>
      <c r="U247">
        <v>0</v>
      </c>
      <c r="V247">
        <v>15</v>
      </c>
      <c r="W247">
        <v>634.02250000000004</v>
      </c>
    </row>
    <row r="248" spans="1:23" x14ac:dyDescent="0.35">
      <c r="A248" t="s">
        <v>838</v>
      </c>
      <c r="B248" t="s">
        <v>323</v>
      </c>
      <c r="C248" t="s">
        <v>839</v>
      </c>
      <c r="D248" t="s">
        <v>19</v>
      </c>
      <c r="E248" t="s">
        <v>95</v>
      </c>
      <c r="F248" t="s">
        <v>840</v>
      </c>
      <c r="G248">
        <v>570.94000000000005</v>
      </c>
      <c r="H248">
        <v>2</v>
      </c>
      <c r="I248">
        <v>0.01</v>
      </c>
      <c r="J248">
        <v>9.32</v>
      </c>
      <c r="K248" t="s">
        <v>82</v>
      </c>
      <c r="L248" t="s">
        <v>48</v>
      </c>
      <c r="M248">
        <v>15.97</v>
      </c>
      <c r="N248" t="s">
        <v>83</v>
      </c>
      <c r="O248" t="b">
        <v>0</v>
      </c>
      <c r="P248">
        <v>1130.4612</v>
      </c>
      <c r="Q248">
        <v>445.33320000000009</v>
      </c>
      <c r="R248">
        <v>420.04320000000013</v>
      </c>
      <c r="S248" t="s">
        <v>91</v>
      </c>
      <c r="T248">
        <v>0</v>
      </c>
      <c r="U248">
        <v>0</v>
      </c>
      <c r="V248">
        <v>16</v>
      </c>
      <c r="W248">
        <v>1210.0518</v>
      </c>
    </row>
    <row r="249" spans="1:23" x14ac:dyDescent="0.35">
      <c r="A249" t="s">
        <v>841</v>
      </c>
      <c r="B249" t="s">
        <v>507</v>
      </c>
      <c r="C249" t="s">
        <v>359</v>
      </c>
      <c r="D249" t="s">
        <v>15</v>
      </c>
      <c r="E249" t="s">
        <v>16</v>
      </c>
      <c r="F249" t="s">
        <v>81</v>
      </c>
      <c r="G249">
        <v>50.46</v>
      </c>
      <c r="H249">
        <v>1</v>
      </c>
      <c r="I249">
        <v>0.16</v>
      </c>
      <c r="J249">
        <v>7.61</v>
      </c>
      <c r="K249" t="s">
        <v>82</v>
      </c>
      <c r="L249" t="s">
        <v>45</v>
      </c>
      <c r="M249">
        <v>0.84</v>
      </c>
      <c r="N249" t="s">
        <v>83</v>
      </c>
      <c r="O249" t="b">
        <v>0</v>
      </c>
      <c r="P249">
        <v>42.386400000000002</v>
      </c>
      <c r="Q249">
        <v>12.1104</v>
      </c>
      <c r="R249">
        <v>3.660400000000001</v>
      </c>
      <c r="S249" t="s">
        <v>84</v>
      </c>
      <c r="T249">
        <v>0</v>
      </c>
      <c r="U249">
        <v>0</v>
      </c>
      <c r="V249">
        <v>18</v>
      </c>
      <c r="W249">
        <v>1656.8806999999999</v>
      </c>
    </row>
    <row r="250" spans="1:23" x14ac:dyDescent="0.35">
      <c r="A250" t="s">
        <v>842</v>
      </c>
      <c r="B250" t="s">
        <v>161</v>
      </c>
      <c r="C250" t="s">
        <v>843</v>
      </c>
      <c r="D250" t="s">
        <v>19</v>
      </c>
      <c r="E250" t="s">
        <v>95</v>
      </c>
      <c r="F250" t="s">
        <v>844</v>
      </c>
      <c r="G250">
        <v>283.23</v>
      </c>
      <c r="H250">
        <v>2</v>
      </c>
      <c r="I250">
        <v>7.0000000000000007E-2</v>
      </c>
      <c r="J250">
        <v>8.58</v>
      </c>
      <c r="K250" t="s">
        <v>102</v>
      </c>
      <c r="L250" t="s">
        <v>43</v>
      </c>
      <c r="M250">
        <v>7.19</v>
      </c>
      <c r="N250" t="s">
        <v>83</v>
      </c>
      <c r="O250" t="b">
        <v>0</v>
      </c>
      <c r="P250">
        <v>526.80780000000004</v>
      </c>
      <c r="Q250">
        <v>186.93180000000001</v>
      </c>
      <c r="R250">
        <v>171.1618</v>
      </c>
      <c r="S250" t="s">
        <v>91</v>
      </c>
      <c r="T250">
        <v>0</v>
      </c>
      <c r="U250">
        <v>0</v>
      </c>
      <c r="V250">
        <v>1</v>
      </c>
      <c r="W250">
        <v>171.1618</v>
      </c>
    </row>
    <row r="251" spans="1:23" x14ac:dyDescent="0.35">
      <c r="A251" t="s">
        <v>845</v>
      </c>
      <c r="B251" t="s">
        <v>323</v>
      </c>
      <c r="C251" t="s">
        <v>846</v>
      </c>
      <c r="D251" t="s">
        <v>17</v>
      </c>
      <c r="E251" t="s">
        <v>14</v>
      </c>
      <c r="F251" t="s">
        <v>677</v>
      </c>
      <c r="G251">
        <v>44.9</v>
      </c>
      <c r="H251">
        <v>2</v>
      </c>
      <c r="I251">
        <v>0.18</v>
      </c>
      <c r="J251">
        <v>5.42</v>
      </c>
      <c r="K251" t="s">
        <v>102</v>
      </c>
      <c r="L251" t="s">
        <v>41</v>
      </c>
      <c r="M251">
        <v>7.53</v>
      </c>
      <c r="N251" t="s">
        <v>279</v>
      </c>
      <c r="O251" t="b">
        <v>0</v>
      </c>
      <c r="P251">
        <v>73.63600000000001</v>
      </c>
      <c r="Q251">
        <v>19.756000000000011</v>
      </c>
      <c r="R251">
        <v>6.8060000000000151</v>
      </c>
      <c r="S251" t="s">
        <v>91</v>
      </c>
      <c r="T251">
        <v>0</v>
      </c>
      <c r="U251">
        <v>1</v>
      </c>
      <c r="V251">
        <v>2</v>
      </c>
      <c r="W251">
        <v>-6.7531999999999854</v>
      </c>
    </row>
    <row r="252" spans="1:23" x14ac:dyDescent="0.35">
      <c r="A252" t="s">
        <v>847</v>
      </c>
      <c r="B252" t="s">
        <v>848</v>
      </c>
      <c r="C252" t="s">
        <v>849</v>
      </c>
      <c r="D252" t="s">
        <v>20</v>
      </c>
      <c r="E252" t="s">
        <v>95</v>
      </c>
      <c r="F252" t="s">
        <v>631</v>
      </c>
      <c r="G252">
        <v>502.41</v>
      </c>
      <c r="H252">
        <v>1</v>
      </c>
      <c r="I252">
        <v>7.0000000000000007E-2</v>
      </c>
      <c r="J252">
        <v>7.64</v>
      </c>
      <c r="K252" t="s">
        <v>115</v>
      </c>
      <c r="L252" t="s">
        <v>48</v>
      </c>
      <c r="M252">
        <v>7.97</v>
      </c>
      <c r="N252" t="s">
        <v>83</v>
      </c>
      <c r="O252" t="b">
        <v>0</v>
      </c>
      <c r="P252">
        <v>467.24130000000002</v>
      </c>
      <c r="Q252">
        <v>165.79529999999991</v>
      </c>
      <c r="R252">
        <v>150.1852999999999</v>
      </c>
      <c r="S252" t="s">
        <v>103</v>
      </c>
      <c r="T252">
        <v>0</v>
      </c>
      <c r="U252">
        <v>0</v>
      </c>
      <c r="V252">
        <v>3</v>
      </c>
      <c r="W252">
        <v>158.51449999999991</v>
      </c>
    </row>
    <row r="253" spans="1:23" x14ac:dyDescent="0.35">
      <c r="A253" t="s">
        <v>850</v>
      </c>
      <c r="B253" t="s">
        <v>660</v>
      </c>
      <c r="C253" t="s">
        <v>851</v>
      </c>
      <c r="D253" t="s">
        <v>15</v>
      </c>
      <c r="E253" t="s">
        <v>16</v>
      </c>
      <c r="F253" t="s">
        <v>231</v>
      </c>
      <c r="G253">
        <v>34.17</v>
      </c>
      <c r="H253">
        <v>3</v>
      </c>
      <c r="I253">
        <v>7.0000000000000007E-2</v>
      </c>
      <c r="J253">
        <v>4.41</v>
      </c>
      <c r="K253" t="s">
        <v>115</v>
      </c>
      <c r="L253" t="s">
        <v>48</v>
      </c>
      <c r="M253">
        <v>4.3499999999999996</v>
      </c>
      <c r="N253" t="s">
        <v>83</v>
      </c>
      <c r="O253" t="b">
        <v>0</v>
      </c>
      <c r="P253">
        <v>95.334299999999999</v>
      </c>
      <c r="Q253">
        <v>33.828299999999999</v>
      </c>
      <c r="R253">
        <v>25.068300000000001</v>
      </c>
      <c r="S253" t="s">
        <v>84</v>
      </c>
      <c r="T253">
        <v>0</v>
      </c>
      <c r="U253">
        <v>0</v>
      </c>
      <c r="V253">
        <v>19</v>
      </c>
      <c r="W253">
        <v>1781.393</v>
      </c>
    </row>
    <row r="254" spans="1:23" x14ac:dyDescent="0.35">
      <c r="A254" t="s">
        <v>852</v>
      </c>
      <c r="B254" t="s">
        <v>383</v>
      </c>
      <c r="C254" t="s">
        <v>853</v>
      </c>
      <c r="D254" t="s">
        <v>12</v>
      </c>
      <c r="E254" t="s">
        <v>16</v>
      </c>
      <c r="F254" t="s">
        <v>854</v>
      </c>
      <c r="G254">
        <v>51.9</v>
      </c>
      <c r="H254">
        <v>3</v>
      </c>
      <c r="I254">
        <v>0.23</v>
      </c>
      <c r="J254">
        <v>6.13</v>
      </c>
      <c r="K254" t="s">
        <v>90</v>
      </c>
      <c r="L254" t="s">
        <v>41</v>
      </c>
      <c r="M254">
        <v>5.1100000000000003</v>
      </c>
      <c r="N254" t="s">
        <v>83</v>
      </c>
      <c r="O254" t="b">
        <v>0</v>
      </c>
      <c r="P254">
        <v>119.889</v>
      </c>
      <c r="Q254">
        <v>26.469000000000008</v>
      </c>
      <c r="R254">
        <v>15.22900000000001</v>
      </c>
      <c r="S254" t="s">
        <v>128</v>
      </c>
      <c r="T254">
        <v>0</v>
      </c>
      <c r="U254">
        <v>0</v>
      </c>
      <c r="V254">
        <v>16</v>
      </c>
      <c r="W254">
        <v>705.24680000000001</v>
      </c>
    </row>
    <row r="255" spans="1:23" x14ac:dyDescent="0.35">
      <c r="A255" t="s">
        <v>855</v>
      </c>
      <c r="B255" t="s">
        <v>261</v>
      </c>
      <c r="C255" t="s">
        <v>856</v>
      </c>
      <c r="D255" t="s">
        <v>26</v>
      </c>
      <c r="E255" t="s">
        <v>88</v>
      </c>
      <c r="F255" t="s">
        <v>857</v>
      </c>
      <c r="G255">
        <v>24.87</v>
      </c>
      <c r="H255">
        <v>2</v>
      </c>
      <c r="I255">
        <v>0.08</v>
      </c>
      <c r="J255">
        <v>4</v>
      </c>
      <c r="K255" t="s">
        <v>82</v>
      </c>
      <c r="L255" t="s">
        <v>48</v>
      </c>
      <c r="M255">
        <v>8.9600000000000009</v>
      </c>
      <c r="N255" t="s">
        <v>83</v>
      </c>
      <c r="O255" t="b">
        <v>0</v>
      </c>
      <c r="P255">
        <v>45.760800000000003</v>
      </c>
      <c r="Q255">
        <v>15.9168</v>
      </c>
      <c r="R255">
        <v>2.9568000000000012</v>
      </c>
      <c r="S255" t="s">
        <v>103</v>
      </c>
      <c r="T255">
        <v>0</v>
      </c>
      <c r="U255">
        <v>0</v>
      </c>
      <c r="V255">
        <v>1</v>
      </c>
      <c r="W255">
        <v>2.9568000000000012</v>
      </c>
    </row>
    <row r="256" spans="1:23" x14ac:dyDescent="0.35">
      <c r="A256" t="s">
        <v>858</v>
      </c>
      <c r="B256" t="s">
        <v>581</v>
      </c>
      <c r="C256" t="s">
        <v>859</v>
      </c>
      <c r="D256" t="s">
        <v>17</v>
      </c>
      <c r="E256" t="s">
        <v>88</v>
      </c>
      <c r="F256" t="s">
        <v>718</v>
      </c>
      <c r="G256">
        <v>14.19</v>
      </c>
      <c r="H256">
        <v>1</v>
      </c>
      <c r="I256">
        <v>0.02</v>
      </c>
      <c r="J256">
        <v>4.17</v>
      </c>
      <c r="K256" t="s">
        <v>90</v>
      </c>
      <c r="L256" t="s">
        <v>43</v>
      </c>
      <c r="M256">
        <v>6.16</v>
      </c>
      <c r="N256" t="s">
        <v>83</v>
      </c>
      <c r="O256" t="b">
        <v>0</v>
      </c>
      <c r="P256">
        <v>13.9062</v>
      </c>
      <c r="Q256">
        <v>5.3922000000000008</v>
      </c>
      <c r="R256">
        <v>-4.9377999999999993</v>
      </c>
      <c r="S256" t="s">
        <v>84</v>
      </c>
      <c r="T256">
        <v>0</v>
      </c>
      <c r="U256">
        <v>0</v>
      </c>
      <c r="V256">
        <v>12</v>
      </c>
      <c r="W256">
        <v>810.99489999999992</v>
      </c>
    </row>
    <row r="257" spans="1:23" x14ac:dyDescent="0.35">
      <c r="A257" t="s">
        <v>860</v>
      </c>
      <c r="B257" t="s">
        <v>326</v>
      </c>
      <c r="C257" t="s">
        <v>861</v>
      </c>
      <c r="D257" t="s">
        <v>15</v>
      </c>
      <c r="E257" t="s">
        <v>95</v>
      </c>
      <c r="F257" t="s">
        <v>140</v>
      </c>
      <c r="G257">
        <v>241.31</v>
      </c>
      <c r="H257">
        <v>1</v>
      </c>
      <c r="I257">
        <v>0.19</v>
      </c>
      <c r="J257">
        <v>8.6999999999999993</v>
      </c>
      <c r="K257" t="s">
        <v>102</v>
      </c>
      <c r="L257" t="s">
        <v>41</v>
      </c>
      <c r="M257">
        <v>10.029999999999999</v>
      </c>
      <c r="N257" t="s">
        <v>83</v>
      </c>
      <c r="O257" t="b">
        <v>0</v>
      </c>
      <c r="P257">
        <v>195.46109999999999</v>
      </c>
      <c r="Q257">
        <v>50.675100000000008</v>
      </c>
      <c r="R257">
        <v>31.945100000000011</v>
      </c>
      <c r="S257" t="s">
        <v>103</v>
      </c>
      <c r="T257">
        <v>0</v>
      </c>
      <c r="U257">
        <v>0</v>
      </c>
      <c r="V257">
        <v>2</v>
      </c>
      <c r="W257">
        <v>29.405100000000029</v>
      </c>
    </row>
    <row r="258" spans="1:23" x14ac:dyDescent="0.35">
      <c r="A258" t="s">
        <v>862</v>
      </c>
      <c r="B258" t="s">
        <v>86</v>
      </c>
      <c r="C258" t="s">
        <v>863</v>
      </c>
      <c r="D258" t="s">
        <v>19</v>
      </c>
      <c r="E258" t="s">
        <v>14</v>
      </c>
      <c r="F258" t="s">
        <v>159</v>
      </c>
      <c r="G258">
        <v>202.26</v>
      </c>
      <c r="H258">
        <v>1</v>
      </c>
      <c r="I258">
        <v>0.04</v>
      </c>
      <c r="J258">
        <v>7.93</v>
      </c>
      <c r="K258" t="s">
        <v>90</v>
      </c>
      <c r="L258" t="s">
        <v>45</v>
      </c>
      <c r="M258">
        <v>1.08</v>
      </c>
      <c r="N258" t="s">
        <v>83</v>
      </c>
      <c r="O258" t="b">
        <v>0</v>
      </c>
      <c r="P258">
        <v>194.1696</v>
      </c>
      <c r="Q258">
        <v>72.81359999999998</v>
      </c>
      <c r="R258">
        <v>63.803599999999982</v>
      </c>
      <c r="S258" t="s">
        <v>91</v>
      </c>
      <c r="T258">
        <v>0</v>
      </c>
      <c r="U258">
        <v>0</v>
      </c>
      <c r="V258">
        <v>13</v>
      </c>
      <c r="W258">
        <v>754.42380000000003</v>
      </c>
    </row>
    <row r="259" spans="1:23" x14ac:dyDescent="0.35">
      <c r="A259" t="s">
        <v>864</v>
      </c>
      <c r="B259" t="s">
        <v>425</v>
      </c>
      <c r="C259" t="s">
        <v>865</v>
      </c>
      <c r="D259" t="s">
        <v>17</v>
      </c>
      <c r="E259" t="s">
        <v>14</v>
      </c>
      <c r="F259" t="s">
        <v>366</v>
      </c>
      <c r="G259">
        <v>74.760000000000005</v>
      </c>
      <c r="H259">
        <v>2</v>
      </c>
      <c r="I259">
        <v>0.1</v>
      </c>
      <c r="J259">
        <v>2.97</v>
      </c>
      <c r="K259" t="s">
        <v>102</v>
      </c>
      <c r="L259" t="s">
        <v>41</v>
      </c>
      <c r="M259">
        <v>8.4499999999999993</v>
      </c>
      <c r="N259" t="s">
        <v>83</v>
      </c>
      <c r="O259" t="b">
        <v>1</v>
      </c>
      <c r="P259">
        <v>134.56800000000001</v>
      </c>
      <c r="Q259">
        <v>44.856000000000009</v>
      </c>
      <c r="R259">
        <v>33.436000000000007</v>
      </c>
      <c r="S259" t="s">
        <v>84</v>
      </c>
      <c r="T259">
        <v>0</v>
      </c>
      <c r="U259">
        <v>0</v>
      </c>
      <c r="V259">
        <v>22</v>
      </c>
      <c r="W259">
        <v>1199.3414</v>
      </c>
    </row>
    <row r="260" spans="1:23" x14ac:dyDescent="0.35">
      <c r="A260" t="s">
        <v>866</v>
      </c>
      <c r="B260" t="s">
        <v>867</v>
      </c>
      <c r="C260" t="s">
        <v>246</v>
      </c>
      <c r="D260" t="s">
        <v>17</v>
      </c>
      <c r="E260" t="s">
        <v>16</v>
      </c>
      <c r="F260" t="s">
        <v>648</v>
      </c>
      <c r="G260">
        <v>36.18</v>
      </c>
      <c r="H260">
        <v>3</v>
      </c>
      <c r="I260">
        <v>0.06</v>
      </c>
      <c r="J260">
        <v>6.93</v>
      </c>
      <c r="K260" t="s">
        <v>90</v>
      </c>
      <c r="L260" t="s">
        <v>41</v>
      </c>
      <c r="M260">
        <v>8.91</v>
      </c>
      <c r="N260" t="s">
        <v>279</v>
      </c>
      <c r="O260" t="b">
        <v>0</v>
      </c>
      <c r="P260">
        <v>102.02760000000001</v>
      </c>
      <c r="Q260">
        <v>36.903599999999997</v>
      </c>
      <c r="R260">
        <v>21.063600000000001</v>
      </c>
      <c r="S260" t="s">
        <v>103</v>
      </c>
      <c r="T260">
        <v>0</v>
      </c>
      <c r="U260">
        <v>1</v>
      </c>
      <c r="V260">
        <v>12</v>
      </c>
      <c r="W260">
        <v>1395.4396999999999</v>
      </c>
    </row>
    <row r="261" spans="1:23" x14ac:dyDescent="0.35">
      <c r="A261" t="s">
        <v>868</v>
      </c>
      <c r="B261" t="s">
        <v>346</v>
      </c>
      <c r="C261" t="s">
        <v>869</v>
      </c>
      <c r="D261" t="s">
        <v>15</v>
      </c>
      <c r="E261" t="s">
        <v>88</v>
      </c>
      <c r="F261" t="s">
        <v>870</v>
      </c>
      <c r="G261">
        <v>22.3</v>
      </c>
      <c r="H261">
        <v>2</v>
      </c>
      <c r="I261">
        <v>7.0000000000000007E-2</v>
      </c>
      <c r="J261">
        <v>6.37</v>
      </c>
      <c r="K261" t="s">
        <v>115</v>
      </c>
      <c r="L261" t="s">
        <v>48</v>
      </c>
      <c r="M261">
        <v>9.24</v>
      </c>
      <c r="N261" t="s">
        <v>83</v>
      </c>
      <c r="O261" t="b">
        <v>0</v>
      </c>
      <c r="P261">
        <v>41.478000000000002</v>
      </c>
      <c r="Q261">
        <v>14.718</v>
      </c>
      <c r="R261">
        <v>-0.89199999999999946</v>
      </c>
      <c r="S261" t="s">
        <v>97</v>
      </c>
      <c r="T261">
        <v>0</v>
      </c>
      <c r="U261">
        <v>0</v>
      </c>
      <c r="V261">
        <v>3</v>
      </c>
      <c r="W261">
        <v>9.9989000000000097</v>
      </c>
    </row>
    <row r="262" spans="1:23" x14ac:dyDescent="0.35">
      <c r="A262" t="s">
        <v>871</v>
      </c>
      <c r="B262" t="s">
        <v>320</v>
      </c>
      <c r="C262" t="s">
        <v>540</v>
      </c>
      <c r="D262" t="s">
        <v>12</v>
      </c>
      <c r="E262" t="s">
        <v>88</v>
      </c>
      <c r="F262" t="s">
        <v>415</v>
      </c>
      <c r="G262">
        <v>26.07</v>
      </c>
      <c r="H262">
        <v>1</v>
      </c>
      <c r="I262">
        <v>0.13</v>
      </c>
      <c r="J262">
        <v>9.17</v>
      </c>
      <c r="K262" t="s">
        <v>115</v>
      </c>
      <c r="L262" t="s">
        <v>41</v>
      </c>
      <c r="M262">
        <v>6.43</v>
      </c>
      <c r="N262" t="s">
        <v>83</v>
      </c>
      <c r="O262" t="b">
        <v>0</v>
      </c>
      <c r="P262">
        <v>22.680900000000001</v>
      </c>
      <c r="Q262">
        <v>7.0389000000000017</v>
      </c>
      <c r="R262">
        <v>-8.5610999999999979</v>
      </c>
      <c r="S262" t="s">
        <v>84</v>
      </c>
      <c r="T262">
        <v>0</v>
      </c>
      <c r="U262">
        <v>0</v>
      </c>
      <c r="V262">
        <v>3</v>
      </c>
      <c r="W262">
        <v>124.7501</v>
      </c>
    </row>
    <row r="263" spans="1:23" x14ac:dyDescent="0.35">
      <c r="A263" t="s">
        <v>872</v>
      </c>
      <c r="B263" t="s">
        <v>660</v>
      </c>
      <c r="C263" t="s">
        <v>873</v>
      </c>
      <c r="D263" t="s">
        <v>17</v>
      </c>
      <c r="E263" t="s">
        <v>95</v>
      </c>
      <c r="F263" t="s">
        <v>874</v>
      </c>
      <c r="G263">
        <v>436.17</v>
      </c>
      <c r="H263">
        <v>1</v>
      </c>
      <c r="I263">
        <v>0.06</v>
      </c>
      <c r="J263">
        <v>3.78</v>
      </c>
      <c r="K263" t="s">
        <v>82</v>
      </c>
      <c r="L263" t="s">
        <v>43</v>
      </c>
      <c r="M263">
        <v>5.04</v>
      </c>
      <c r="N263" t="s">
        <v>141</v>
      </c>
      <c r="O263" t="b">
        <v>0</v>
      </c>
      <c r="P263">
        <v>409.99979999999999</v>
      </c>
      <c r="Q263">
        <v>148.2978</v>
      </c>
      <c r="R263">
        <v>139.4778</v>
      </c>
      <c r="S263" t="s">
        <v>84</v>
      </c>
      <c r="T263">
        <v>1</v>
      </c>
      <c r="U263">
        <v>0</v>
      </c>
      <c r="V263">
        <v>19</v>
      </c>
      <c r="W263">
        <v>1610.9115999999999</v>
      </c>
    </row>
    <row r="264" spans="1:23" x14ac:dyDescent="0.35">
      <c r="A264" t="s">
        <v>875</v>
      </c>
      <c r="B264" t="s">
        <v>689</v>
      </c>
      <c r="C264" t="s">
        <v>876</v>
      </c>
      <c r="D264" t="s">
        <v>24</v>
      </c>
      <c r="E264" t="s">
        <v>88</v>
      </c>
      <c r="F264" t="s">
        <v>877</v>
      </c>
      <c r="G264">
        <v>32.32</v>
      </c>
      <c r="H264">
        <v>1</v>
      </c>
      <c r="I264">
        <v>0.09</v>
      </c>
      <c r="J264">
        <v>6.08</v>
      </c>
      <c r="K264" t="s">
        <v>115</v>
      </c>
      <c r="L264" t="s">
        <v>45</v>
      </c>
      <c r="M264">
        <v>0.69</v>
      </c>
      <c r="N264" t="s">
        <v>83</v>
      </c>
      <c r="O264" t="b">
        <v>0</v>
      </c>
      <c r="P264">
        <v>29.411200000000001</v>
      </c>
      <c r="Q264">
        <v>10.0192</v>
      </c>
      <c r="R264">
        <v>3.2492000000000019</v>
      </c>
      <c r="S264" t="s">
        <v>103</v>
      </c>
      <c r="T264">
        <v>0</v>
      </c>
      <c r="U264">
        <v>0</v>
      </c>
      <c r="V264">
        <v>1</v>
      </c>
      <c r="W264">
        <v>3.2492000000000019</v>
      </c>
    </row>
    <row r="265" spans="1:23" x14ac:dyDescent="0.35">
      <c r="A265" t="s">
        <v>878</v>
      </c>
      <c r="B265" t="s">
        <v>814</v>
      </c>
      <c r="C265" t="s">
        <v>661</v>
      </c>
      <c r="D265" t="s">
        <v>15</v>
      </c>
      <c r="E265" t="s">
        <v>88</v>
      </c>
      <c r="F265" t="s">
        <v>415</v>
      </c>
      <c r="G265">
        <v>33.590000000000003</v>
      </c>
      <c r="H265">
        <v>3</v>
      </c>
      <c r="I265">
        <v>0.01</v>
      </c>
      <c r="J265">
        <v>2.54</v>
      </c>
      <c r="K265" t="s">
        <v>102</v>
      </c>
      <c r="L265" t="s">
        <v>45</v>
      </c>
      <c r="M265">
        <v>1.71</v>
      </c>
      <c r="N265" t="s">
        <v>83</v>
      </c>
      <c r="O265" t="b">
        <v>0</v>
      </c>
      <c r="P265">
        <v>99.762299999999996</v>
      </c>
      <c r="Q265">
        <v>39.300300000000007</v>
      </c>
      <c r="R265">
        <v>35.050300000000007</v>
      </c>
      <c r="S265" t="s">
        <v>183</v>
      </c>
      <c r="T265">
        <v>0</v>
      </c>
      <c r="U265">
        <v>0</v>
      </c>
      <c r="V265">
        <v>20</v>
      </c>
      <c r="W265">
        <v>715.11930000000018</v>
      </c>
    </row>
    <row r="266" spans="1:23" x14ac:dyDescent="0.35">
      <c r="A266" t="s">
        <v>879</v>
      </c>
      <c r="B266" t="s">
        <v>268</v>
      </c>
      <c r="C266" t="s">
        <v>880</v>
      </c>
      <c r="D266" t="s">
        <v>15</v>
      </c>
      <c r="E266" t="s">
        <v>14</v>
      </c>
      <c r="F266" t="s">
        <v>163</v>
      </c>
      <c r="G266">
        <v>139.85</v>
      </c>
      <c r="H266">
        <v>1</v>
      </c>
      <c r="I266">
        <v>0.05</v>
      </c>
      <c r="J266">
        <v>2.34</v>
      </c>
      <c r="K266" t="s">
        <v>90</v>
      </c>
      <c r="L266" t="s">
        <v>48</v>
      </c>
      <c r="M266">
        <v>19.079999999999998</v>
      </c>
      <c r="N266" t="s">
        <v>83</v>
      </c>
      <c r="O266" t="b">
        <v>0</v>
      </c>
      <c r="P266">
        <v>132.85749999999999</v>
      </c>
      <c r="Q266">
        <v>48.947499999999991</v>
      </c>
      <c r="R266">
        <v>27.5275</v>
      </c>
      <c r="S266" t="s">
        <v>91</v>
      </c>
      <c r="T266">
        <v>0</v>
      </c>
      <c r="U266">
        <v>0</v>
      </c>
      <c r="V266">
        <v>22</v>
      </c>
      <c r="W266">
        <v>1415.412</v>
      </c>
    </row>
    <row r="267" spans="1:23" x14ac:dyDescent="0.35">
      <c r="A267" t="s">
        <v>881</v>
      </c>
      <c r="B267" t="s">
        <v>549</v>
      </c>
      <c r="C267" t="s">
        <v>406</v>
      </c>
      <c r="D267" t="s">
        <v>12</v>
      </c>
      <c r="E267" t="s">
        <v>16</v>
      </c>
      <c r="F267" t="s">
        <v>351</v>
      </c>
      <c r="G267">
        <v>40.659999999999997</v>
      </c>
      <c r="H267">
        <v>2</v>
      </c>
      <c r="I267">
        <v>7.0000000000000007E-2</v>
      </c>
      <c r="J267">
        <v>7.67</v>
      </c>
      <c r="K267" t="s">
        <v>82</v>
      </c>
      <c r="L267" t="s">
        <v>41</v>
      </c>
      <c r="M267">
        <v>8.6999999999999993</v>
      </c>
      <c r="N267" t="s">
        <v>83</v>
      </c>
      <c r="O267" t="b">
        <v>0</v>
      </c>
      <c r="P267">
        <v>75.627599999999987</v>
      </c>
      <c r="Q267">
        <v>26.835599999999989</v>
      </c>
      <c r="R267">
        <v>10.4656</v>
      </c>
      <c r="S267" t="s">
        <v>91</v>
      </c>
      <c r="T267">
        <v>0</v>
      </c>
      <c r="U267">
        <v>0</v>
      </c>
      <c r="V267">
        <v>14</v>
      </c>
      <c r="W267">
        <v>1288.9557</v>
      </c>
    </row>
    <row r="268" spans="1:23" x14ac:dyDescent="0.35">
      <c r="A268" t="s">
        <v>882</v>
      </c>
      <c r="B268" t="s">
        <v>603</v>
      </c>
      <c r="C268" t="s">
        <v>883</v>
      </c>
      <c r="D268" t="s">
        <v>12</v>
      </c>
      <c r="E268" t="s">
        <v>95</v>
      </c>
      <c r="F268" t="s">
        <v>667</v>
      </c>
      <c r="G268">
        <v>374.93</v>
      </c>
      <c r="H268">
        <v>3</v>
      </c>
      <c r="I268">
        <v>0.08</v>
      </c>
      <c r="J268">
        <v>8.26</v>
      </c>
      <c r="K268" t="s">
        <v>82</v>
      </c>
      <c r="L268" t="s">
        <v>43</v>
      </c>
      <c r="M268">
        <v>6.83</v>
      </c>
      <c r="N268" t="s">
        <v>83</v>
      </c>
      <c r="O268" t="b">
        <v>0</v>
      </c>
      <c r="P268">
        <v>1034.8068000000001</v>
      </c>
      <c r="Q268">
        <v>359.93280000000021</v>
      </c>
      <c r="R268">
        <v>344.84280000000018</v>
      </c>
      <c r="S268" t="s">
        <v>128</v>
      </c>
      <c r="T268">
        <v>0</v>
      </c>
      <c r="U268">
        <v>0</v>
      </c>
      <c r="V268">
        <v>2</v>
      </c>
      <c r="W268">
        <v>604.61800000000039</v>
      </c>
    </row>
    <row r="269" spans="1:23" x14ac:dyDescent="0.35">
      <c r="A269" t="s">
        <v>884</v>
      </c>
      <c r="B269" t="s">
        <v>689</v>
      </c>
      <c r="C269" t="s">
        <v>885</v>
      </c>
      <c r="D269" t="s">
        <v>20</v>
      </c>
      <c r="E269" t="s">
        <v>88</v>
      </c>
      <c r="F269" t="s">
        <v>760</v>
      </c>
      <c r="G269">
        <v>41.88</v>
      </c>
      <c r="H269">
        <v>2</v>
      </c>
      <c r="I269">
        <v>0</v>
      </c>
      <c r="J269">
        <v>4.78</v>
      </c>
      <c r="K269" t="s">
        <v>115</v>
      </c>
      <c r="L269" t="s">
        <v>43</v>
      </c>
      <c r="M269">
        <v>4.93</v>
      </c>
      <c r="N269" t="s">
        <v>83</v>
      </c>
      <c r="O269" t="b">
        <v>0</v>
      </c>
      <c r="P269">
        <v>83.76</v>
      </c>
      <c r="Q269">
        <v>33.503999999999998</v>
      </c>
      <c r="R269">
        <v>23.794</v>
      </c>
      <c r="S269" t="s">
        <v>103</v>
      </c>
      <c r="T269">
        <v>0</v>
      </c>
      <c r="U269">
        <v>0</v>
      </c>
      <c r="V269">
        <v>14</v>
      </c>
      <c r="W269">
        <v>532.6671</v>
      </c>
    </row>
    <row r="270" spans="1:23" x14ac:dyDescent="0.35">
      <c r="A270" t="s">
        <v>886</v>
      </c>
      <c r="B270" t="s">
        <v>298</v>
      </c>
      <c r="C270" t="s">
        <v>887</v>
      </c>
      <c r="D270" t="s">
        <v>12</v>
      </c>
      <c r="E270" t="s">
        <v>95</v>
      </c>
      <c r="F270" t="s">
        <v>123</v>
      </c>
      <c r="G270">
        <v>224.06</v>
      </c>
      <c r="H270">
        <v>3</v>
      </c>
      <c r="I270">
        <v>0.2</v>
      </c>
      <c r="J270">
        <v>6.46</v>
      </c>
      <c r="K270" t="s">
        <v>82</v>
      </c>
      <c r="L270" t="s">
        <v>41</v>
      </c>
      <c r="M270">
        <v>13.62</v>
      </c>
      <c r="N270" t="s">
        <v>83</v>
      </c>
      <c r="O270" t="b">
        <v>0</v>
      </c>
      <c r="P270">
        <v>537.74400000000003</v>
      </c>
      <c r="Q270">
        <v>134.43600000000001</v>
      </c>
      <c r="R270">
        <v>114.35599999999999</v>
      </c>
      <c r="S270" t="s">
        <v>183</v>
      </c>
      <c r="T270">
        <v>0</v>
      </c>
      <c r="U270">
        <v>0</v>
      </c>
      <c r="V270">
        <v>1</v>
      </c>
      <c r="W270">
        <v>114.35599999999999</v>
      </c>
    </row>
    <row r="271" spans="1:23" x14ac:dyDescent="0.35">
      <c r="A271" t="s">
        <v>888</v>
      </c>
      <c r="B271" t="s">
        <v>751</v>
      </c>
      <c r="C271" t="s">
        <v>889</v>
      </c>
      <c r="D271" t="s">
        <v>12</v>
      </c>
      <c r="E271" t="s">
        <v>88</v>
      </c>
      <c r="F271" t="s">
        <v>857</v>
      </c>
      <c r="G271">
        <v>10.45</v>
      </c>
      <c r="H271">
        <v>2</v>
      </c>
      <c r="I271">
        <v>0.03</v>
      </c>
      <c r="J271">
        <v>4.5999999999999996</v>
      </c>
      <c r="K271" t="s">
        <v>82</v>
      </c>
      <c r="L271" t="s">
        <v>43</v>
      </c>
      <c r="M271">
        <v>7.7</v>
      </c>
      <c r="N271" t="s">
        <v>83</v>
      </c>
      <c r="O271" t="b">
        <v>0</v>
      </c>
      <c r="P271">
        <v>20.273</v>
      </c>
      <c r="Q271">
        <v>7.7329999999999997</v>
      </c>
      <c r="R271">
        <v>-4.5670000000000002</v>
      </c>
      <c r="S271" t="s">
        <v>97</v>
      </c>
      <c r="T271">
        <v>0</v>
      </c>
      <c r="U271">
        <v>0</v>
      </c>
      <c r="V271">
        <v>17</v>
      </c>
      <c r="W271">
        <v>599.96180000000004</v>
      </c>
    </row>
    <row r="272" spans="1:23" x14ac:dyDescent="0.35">
      <c r="A272" t="s">
        <v>890</v>
      </c>
      <c r="B272" t="s">
        <v>295</v>
      </c>
      <c r="C272" t="s">
        <v>741</v>
      </c>
      <c r="D272" t="s">
        <v>12</v>
      </c>
      <c r="E272" t="s">
        <v>95</v>
      </c>
      <c r="F272" t="s">
        <v>289</v>
      </c>
      <c r="G272">
        <v>151.15</v>
      </c>
      <c r="H272">
        <v>2</v>
      </c>
      <c r="I272">
        <v>0.21</v>
      </c>
      <c r="J272">
        <v>5.69</v>
      </c>
      <c r="K272" t="s">
        <v>82</v>
      </c>
      <c r="L272" t="s">
        <v>41</v>
      </c>
      <c r="M272">
        <v>13.24</v>
      </c>
      <c r="N272" t="s">
        <v>83</v>
      </c>
      <c r="O272" t="b">
        <v>0</v>
      </c>
      <c r="P272">
        <v>238.81700000000001</v>
      </c>
      <c r="Q272">
        <v>57.437000000000012</v>
      </c>
      <c r="R272">
        <v>38.507000000000012</v>
      </c>
      <c r="S272" t="s">
        <v>91</v>
      </c>
      <c r="T272">
        <v>0</v>
      </c>
      <c r="U272">
        <v>0</v>
      </c>
      <c r="V272">
        <v>17</v>
      </c>
      <c r="W272">
        <v>1802.7335</v>
      </c>
    </row>
    <row r="273" spans="1:23" x14ac:dyDescent="0.35">
      <c r="A273" t="s">
        <v>891</v>
      </c>
      <c r="B273" t="s">
        <v>566</v>
      </c>
      <c r="C273" t="s">
        <v>892</v>
      </c>
      <c r="D273" t="s">
        <v>19</v>
      </c>
      <c r="E273" t="s">
        <v>95</v>
      </c>
      <c r="F273" t="s">
        <v>140</v>
      </c>
      <c r="G273">
        <v>497.96</v>
      </c>
      <c r="H273">
        <v>2</v>
      </c>
      <c r="I273">
        <v>0.02</v>
      </c>
      <c r="J273">
        <v>2.75</v>
      </c>
      <c r="K273" t="s">
        <v>82</v>
      </c>
      <c r="L273" t="s">
        <v>45</v>
      </c>
      <c r="M273">
        <v>1.6</v>
      </c>
      <c r="N273" t="s">
        <v>83</v>
      </c>
      <c r="O273" t="b">
        <v>0</v>
      </c>
      <c r="P273">
        <v>976.00160000000005</v>
      </c>
      <c r="Q273">
        <v>378.44959999999998</v>
      </c>
      <c r="R273">
        <v>374.09960000000001</v>
      </c>
      <c r="S273" t="s">
        <v>103</v>
      </c>
      <c r="T273">
        <v>0</v>
      </c>
      <c r="U273">
        <v>0</v>
      </c>
      <c r="V273">
        <v>5</v>
      </c>
      <c r="W273">
        <v>662.32820000000004</v>
      </c>
    </row>
    <row r="274" spans="1:23" x14ac:dyDescent="0.35">
      <c r="A274" t="s">
        <v>893</v>
      </c>
      <c r="B274" t="s">
        <v>264</v>
      </c>
      <c r="C274" t="s">
        <v>894</v>
      </c>
      <c r="D274" t="s">
        <v>12</v>
      </c>
      <c r="E274" t="s">
        <v>16</v>
      </c>
      <c r="F274" t="s">
        <v>895</v>
      </c>
      <c r="G274">
        <v>22.36</v>
      </c>
      <c r="H274">
        <v>3</v>
      </c>
      <c r="I274">
        <v>0.21</v>
      </c>
      <c r="J274">
        <v>6.51</v>
      </c>
      <c r="K274" t="s">
        <v>82</v>
      </c>
      <c r="L274" t="s">
        <v>43</v>
      </c>
      <c r="M274">
        <v>7.19</v>
      </c>
      <c r="N274" t="s">
        <v>83</v>
      </c>
      <c r="O274" t="b">
        <v>0</v>
      </c>
      <c r="P274">
        <v>52.993200000000002</v>
      </c>
      <c r="Q274">
        <v>12.745200000000001</v>
      </c>
      <c r="R274">
        <v>-0.95479999999999521</v>
      </c>
      <c r="S274" t="s">
        <v>97</v>
      </c>
      <c r="T274">
        <v>0</v>
      </c>
      <c r="U274">
        <v>0</v>
      </c>
      <c r="V274">
        <v>11</v>
      </c>
      <c r="W274">
        <v>473.62350000000021</v>
      </c>
    </row>
    <row r="275" spans="1:23" x14ac:dyDescent="0.35">
      <c r="A275" t="s">
        <v>896</v>
      </c>
      <c r="B275" t="s">
        <v>626</v>
      </c>
      <c r="C275" t="s">
        <v>897</v>
      </c>
      <c r="D275" t="s">
        <v>24</v>
      </c>
      <c r="E275" t="s">
        <v>88</v>
      </c>
      <c r="F275" t="s">
        <v>608</v>
      </c>
      <c r="G275">
        <v>38.07</v>
      </c>
      <c r="H275">
        <v>1</v>
      </c>
      <c r="I275">
        <v>7.0000000000000007E-2</v>
      </c>
      <c r="J275">
        <v>8.9499999999999993</v>
      </c>
      <c r="K275" t="s">
        <v>82</v>
      </c>
      <c r="L275" t="s">
        <v>43</v>
      </c>
      <c r="M275">
        <v>5.89</v>
      </c>
      <c r="N275" t="s">
        <v>83</v>
      </c>
      <c r="O275" t="b">
        <v>0</v>
      </c>
      <c r="P275">
        <v>35.405099999999997</v>
      </c>
      <c r="Q275">
        <v>12.5631</v>
      </c>
      <c r="R275">
        <v>-2.2769000000000008</v>
      </c>
      <c r="S275" t="s">
        <v>97</v>
      </c>
      <c r="T275">
        <v>0</v>
      </c>
      <c r="U275">
        <v>0</v>
      </c>
      <c r="V275">
        <v>10</v>
      </c>
      <c r="W275">
        <v>412.57940000000008</v>
      </c>
    </row>
    <row r="276" spans="1:23" x14ac:dyDescent="0.35">
      <c r="A276" t="s">
        <v>898</v>
      </c>
      <c r="B276" t="s">
        <v>398</v>
      </c>
      <c r="C276" t="s">
        <v>899</v>
      </c>
      <c r="D276" t="s">
        <v>15</v>
      </c>
      <c r="E276" t="s">
        <v>16</v>
      </c>
      <c r="F276" t="s">
        <v>696</v>
      </c>
      <c r="G276">
        <v>66.319999999999993</v>
      </c>
      <c r="H276">
        <v>1</v>
      </c>
      <c r="I276">
        <v>0.1</v>
      </c>
      <c r="J276">
        <v>9.52</v>
      </c>
      <c r="K276" t="s">
        <v>102</v>
      </c>
      <c r="L276" t="s">
        <v>43</v>
      </c>
      <c r="M276">
        <v>7.31</v>
      </c>
      <c r="N276" t="s">
        <v>83</v>
      </c>
      <c r="O276" t="b">
        <v>1</v>
      </c>
      <c r="P276">
        <v>59.688000000000002</v>
      </c>
      <c r="Q276">
        <v>19.896000000000001</v>
      </c>
      <c r="R276">
        <v>3.0660000000000029</v>
      </c>
      <c r="S276" t="s">
        <v>183</v>
      </c>
      <c r="T276">
        <v>0</v>
      </c>
      <c r="U276">
        <v>0</v>
      </c>
      <c r="V276">
        <v>11</v>
      </c>
      <c r="W276">
        <v>439.93500000000012</v>
      </c>
    </row>
    <row r="277" spans="1:23" x14ac:dyDescent="0.35">
      <c r="A277" t="s">
        <v>900</v>
      </c>
      <c r="B277" t="s">
        <v>901</v>
      </c>
      <c r="C277" t="s">
        <v>902</v>
      </c>
      <c r="D277" t="s">
        <v>26</v>
      </c>
      <c r="E277" t="s">
        <v>16</v>
      </c>
      <c r="F277" t="s">
        <v>351</v>
      </c>
      <c r="G277">
        <v>33.44</v>
      </c>
      <c r="H277">
        <v>2</v>
      </c>
      <c r="I277">
        <v>0.28999999999999998</v>
      </c>
      <c r="J277">
        <v>7.19</v>
      </c>
      <c r="K277" t="s">
        <v>102</v>
      </c>
      <c r="L277" t="s">
        <v>41</v>
      </c>
      <c r="M277">
        <v>6.67</v>
      </c>
      <c r="N277" t="s">
        <v>83</v>
      </c>
      <c r="O277" t="b">
        <v>0</v>
      </c>
      <c r="P277">
        <v>47.484799999999993</v>
      </c>
      <c r="Q277">
        <v>7.3567999999999998</v>
      </c>
      <c r="R277">
        <v>-6.5031999999999996</v>
      </c>
      <c r="S277" t="s">
        <v>128</v>
      </c>
      <c r="T277">
        <v>0</v>
      </c>
      <c r="U277">
        <v>0</v>
      </c>
      <c r="V277">
        <v>17</v>
      </c>
      <c r="W277">
        <v>1078.1324</v>
      </c>
    </row>
    <row r="278" spans="1:23" x14ac:dyDescent="0.35">
      <c r="A278" t="s">
        <v>903</v>
      </c>
      <c r="B278" t="s">
        <v>433</v>
      </c>
      <c r="C278" t="s">
        <v>904</v>
      </c>
      <c r="D278" t="s">
        <v>12</v>
      </c>
      <c r="E278" t="s">
        <v>16</v>
      </c>
      <c r="F278" t="s">
        <v>259</v>
      </c>
      <c r="G278">
        <v>55.88</v>
      </c>
      <c r="H278">
        <v>3</v>
      </c>
      <c r="I278">
        <v>0.09</v>
      </c>
      <c r="J278">
        <v>3.36</v>
      </c>
      <c r="K278" t="s">
        <v>82</v>
      </c>
      <c r="L278" t="s">
        <v>45</v>
      </c>
      <c r="M278">
        <v>1.18</v>
      </c>
      <c r="N278" t="s">
        <v>83</v>
      </c>
      <c r="O278" t="b">
        <v>0</v>
      </c>
      <c r="P278">
        <v>152.55240000000001</v>
      </c>
      <c r="Q278">
        <v>51.968400000000003</v>
      </c>
      <c r="R278">
        <v>47.428400000000003</v>
      </c>
      <c r="S278" t="s">
        <v>97</v>
      </c>
      <c r="T278">
        <v>0</v>
      </c>
      <c r="U278">
        <v>0</v>
      </c>
      <c r="V278">
        <v>18</v>
      </c>
      <c r="W278">
        <v>1454.9709</v>
      </c>
    </row>
    <row r="279" spans="1:23" x14ac:dyDescent="0.35">
      <c r="A279" t="s">
        <v>905</v>
      </c>
      <c r="B279" t="s">
        <v>197</v>
      </c>
      <c r="C279" t="s">
        <v>906</v>
      </c>
      <c r="D279" t="s">
        <v>20</v>
      </c>
      <c r="E279" t="s">
        <v>95</v>
      </c>
      <c r="F279" t="s">
        <v>612</v>
      </c>
      <c r="G279">
        <v>586.5</v>
      </c>
      <c r="H279">
        <v>2</v>
      </c>
      <c r="I279">
        <v>0.09</v>
      </c>
      <c r="J279">
        <v>8.67</v>
      </c>
      <c r="K279" t="s">
        <v>115</v>
      </c>
      <c r="L279" t="s">
        <v>43</v>
      </c>
      <c r="M279">
        <v>7.41</v>
      </c>
      <c r="N279" t="s">
        <v>83</v>
      </c>
      <c r="O279" t="b">
        <v>0</v>
      </c>
      <c r="P279">
        <v>1067.43</v>
      </c>
      <c r="Q279">
        <v>363.63000000000011</v>
      </c>
      <c r="R279">
        <v>347.55000000000013</v>
      </c>
      <c r="S279" t="s">
        <v>84</v>
      </c>
      <c r="T279">
        <v>0</v>
      </c>
      <c r="U279">
        <v>0</v>
      </c>
      <c r="V279">
        <v>5</v>
      </c>
      <c r="W279">
        <v>449.81810000000007</v>
      </c>
    </row>
    <row r="280" spans="1:23" x14ac:dyDescent="0.35">
      <c r="A280" t="s">
        <v>907</v>
      </c>
      <c r="B280" t="s">
        <v>249</v>
      </c>
      <c r="C280" t="s">
        <v>904</v>
      </c>
      <c r="D280" t="s">
        <v>12</v>
      </c>
      <c r="E280" t="s">
        <v>16</v>
      </c>
      <c r="F280" t="s">
        <v>231</v>
      </c>
      <c r="G280">
        <v>52.81</v>
      </c>
      <c r="H280">
        <v>3</v>
      </c>
      <c r="I280">
        <v>0.14000000000000001</v>
      </c>
      <c r="J280">
        <v>6.85</v>
      </c>
      <c r="K280" t="s">
        <v>102</v>
      </c>
      <c r="L280" t="s">
        <v>45</v>
      </c>
      <c r="M280">
        <v>0.55000000000000004</v>
      </c>
      <c r="N280" t="s">
        <v>83</v>
      </c>
      <c r="O280" t="b">
        <v>0</v>
      </c>
      <c r="P280">
        <v>136.24979999999999</v>
      </c>
      <c r="Q280">
        <v>41.191799999999994</v>
      </c>
      <c r="R280">
        <v>33.791799999999988</v>
      </c>
      <c r="S280" t="s">
        <v>91</v>
      </c>
      <c r="T280">
        <v>0</v>
      </c>
      <c r="U280">
        <v>0</v>
      </c>
      <c r="V280">
        <v>18</v>
      </c>
      <c r="W280">
        <v>1454.9709</v>
      </c>
    </row>
    <row r="281" spans="1:23" x14ac:dyDescent="0.35">
      <c r="A281" t="s">
        <v>908</v>
      </c>
      <c r="B281" t="s">
        <v>909</v>
      </c>
      <c r="C281" t="s">
        <v>910</v>
      </c>
      <c r="D281" t="s">
        <v>24</v>
      </c>
      <c r="E281" t="s">
        <v>14</v>
      </c>
      <c r="F281" t="s">
        <v>355</v>
      </c>
      <c r="G281">
        <v>74.78</v>
      </c>
      <c r="H281">
        <v>1</v>
      </c>
      <c r="I281">
        <v>7.0000000000000007E-2</v>
      </c>
      <c r="J281">
        <v>3.6</v>
      </c>
      <c r="K281" t="s">
        <v>115</v>
      </c>
      <c r="L281" t="s">
        <v>48</v>
      </c>
      <c r="M281">
        <v>6</v>
      </c>
      <c r="N281" t="s">
        <v>83</v>
      </c>
      <c r="O281" t="b">
        <v>0</v>
      </c>
      <c r="P281">
        <v>69.545400000000001</v>
      </c>
      <c r="Q281">
        <v>24.677399999999999</v>
      </c>
      <c r="R281">
        <v>15.077400000000001</v>
      </c>
      <c r="S281" t="s">
        <v>183</v>
      </c>
      <c r="T281">
        <v>0</v>
      </c>
      <c r="U281">
        <v>0</v>
      </c>
      <c r="V281">
        <v>4</v>
      </c>
      <c r="W281">
        <v>59.77000000000001</v>
      </c>
    </row>
    <row r="282" spans="1:23" x14ac:dyDescent="0.35">
      <c r="A282" t="s">
        <v>911</v>
      </c>
      <c r="B282" t="s">
        <v>583</v>
      </c>
      <c r="C282" t="s">
        <v>904</v>
      </c>
      <c r="D282" t="s">
        <v>19</v>
      </c>
      <c r="E282" t="s">
        <v>95</v>
      </c>
      <c r="F282" t="s">
        <v>217</v>
      </c>
      <c r="G282">
        <v>474.73</v>
      </c>
      <c r="H282">
        <v>3</v>
      </c>
      <c r="I282">
        <v>0.05</v>
      </c>
      <c r="J282">
        <v>9.8000000000000007</v>
      </c>
      <c r="K282" t="s">
        <v>90</v>
      </c>
      <c r="L282" t="s">
        <v>48</v>
      </c>
      <c r="M282">
        <v>5.07</v>
      </c>
      <c r="N282" t="s">
        <v>83</v>
      </c>
      <c r="O282" t="b">
        <v>0</v>
      </c>
      <c r="P282">
        <v>1352.9804999999999</v>
      </c>
      <c r="Q282">
        <v>498.46649999999988</v>
      </c>
      <c r="R282">
        <v>483.59649999999988</v>
      </c>
      <c r="S282" t="s">
        <v>84</v>
      </c>
      <c r="T282">
        <v>0</v>
      </c>
      <c r="U282">
        <v>0</v>
      </c>
      <c r="V282">
        <v>18</v>
      </c>
      <c r="W282">
        <v>1454.9709</v>
      </c>
    </row>
    <row r="283" spans="1:23" x14ac:dyDescent="0.35">
      <c r="A283" t="s">
        <v>912</v>
      </c>
      <c r="B283" t="s">
        <v>507</v>
      </c>
      <c r="C283" t="s">
        <v>913</v>
      </c>
      <c r="D283" t="s">
        <v>24</v>
      </c>
      <c r="E283" t="s">
        <v>14</v>
      </c>
      <c r="F283" t="s">
        <v>234</v>
      </c>
      <c r="G283">
        <v>93.35</v>
      </c>
      <c r="H283">
        <v>2</v>
      </c>
      <c r="I283">
        <v>0.17</v>
      </c>
      <c r="J283">
        <v>9.7799999999999994</v>
      </c>
      <c r="K283" t="s">
        <v>115</v>
      </c>
      <c r="L283" t="s">
        <v>41</v>
      </c>
      <c r="M283">
        <v>7.69</v>
      </c>
      <c r="N283" t="s">
        <v>83</v>
      </c>
      <c r="O283" t="b">
        <v>0</v>
      </c>
      <c r="P283">
        <v>154.96100000000001</v>
      </c>
      <c r="Q283">
        <v>42.940999999999988</v>
      </c>
      <c r="R283">
        <v>25.470999999999989</v>
      </c>
      <c r="S283" t="s">
        <v>84</v>
      </c>
      <c r="T283">
        <v>0</v>
      </c>
      <c r="U283">
        <v>0</v>
      </c>
      <c r="V283">
        <v>16</v>
      </c>
      <c r="W283">
        <v>1120.9875</v>
      </c>
    </row>
    <row r="284" spans="1:23" x14ac:dyDescent="0.35">
      <c r="A284" t="s">
        <v>914</v>
      </c>
      <c r="B284" t="s">
        <v>261</v>
      </c>
      <c r="C284" t="s">
        <v>915</v>
      </c>
      <c r="D284" t="s">
        <v>28</v>
      </c>
      <c r="E284" t="s">
        <v>88</v>
      </c>
      <c r="F284" t="s">
        <v>916</v>
      </c>
      <c r="G284">
        <v>23.58</v>
      </c>
      <c r="H284">
        <v>3</v>
      </c>
      <c r="I284">
        <v>0.03</v>
      </c>
      <c r="J284">
        <v>4.84</v>
      </c>
      <c r="K284" t="s">
        <v>82</v>
      </c>
      <c r="L284" t="s">
        <v>43</v>
      </c>
      <c r="M284">
        <v>3.65</v>
      </c>
      <c r="N284" t="s">
        <v>83</v>
      </c>
      <c r="O284" t="b">
        <v>0</v>
      </c>
      <c r="P284">
        <v>68.617799999999988</v>
      </c>
      <c r="Q284">
        <v>26.1738</v>
      </c>
      <c r="R284">
        <v>17.683799999999991</v>
      </c>
      <c r="S284" t="s">
        <v>103</v>
      </c>
      <c r="T284">
        <v>0</v>
      </c>
      <c r="U284">
        <v>0</v>
      </c>
      <c r="V284">
        <v>11</v>
      </c>
      <c r="W284">
        <v>1442.5102999999999</v>
      </c>
    </row>
    <row r="285" spans="1:23" x14ac:dyDescent="0.35">
      <c r="A285" t="s">
        <v>917</v>
      </c>
      <c r="B285" t="s">
        <v>425</v>
      </c>
      <c r="C285" t="s">
        <v>317</v>
      </c>
      <c r="D285" t="s">
        <v>12</v>
      </c>
      <c r="E285" t="s">
        <v>88</v>
      </c>
      <c r="F285" t="s">
        <v>708</v>
      </c>
      <c r="G285">
        <v>29.76</v>
      </c>
      <c r="H285">
        <v>3</v>
      </c>
      <c r="I285">
        <v>0.01</v>
      </c>
      <c r="J285">
        <v>7.65</v>
      </c>
      <c r="K285" t="s">
        <v>82</v>
      </c>
      <c r="L285" t="s">
        <v>43</v>
      </c>
      <c r="M285">
        <v>3.49</v>
      </c>
      <c r="N285" t="s">
        <v>83</v>
      </c>
      <c r="O285" t="b">
        <v>0</v>
      </c>
      <c r="P285">
        <v>88.387200000000007</v>
      </c>
      <c r="Q285">
        <v>34.819200000000009</v>
      </c>
      <c r="R285">
        <v>23.679200000000009</v>
      </c>
      <c r="S285" t="s">
        <v>84</v>
      </c>
      <c r="T285">
        <v>0</v>
      </c>
      <c r="U285">
        <v>0</v>
      </c>
      <c r="V285">
        <v>21</v>
      </c>
      <c r="W285">
        <v>1217.9494</v>
      </c>
    </row>
    <row r="286" spans="1:23" x14ac:dyDescent="0.35">
      <c r="A286" t="s">
        <v>918</v>
      </c>
      <c r="B286" t="s">
        <v>636</v>
      </c>
      <c r="C286" t="s">
        <v>747</v>
      </c>
      <c r="D286" t="s">
        <v>12</v>
      </c>
      <c r="E286" t="s">
        <v>16</v>
      </c>
      <c r="F286" t="s">
        <v>919</v>
      </c>
      <c r="G286">
        <v>31.64</v>
      </c>
      <c r="H286">
        <v>2</v>
      </c>
      <c r="I286">
        <v>0.13</v>
      </c>
      <c r="J286">
        <v>5.53</v>
      </c>
      <c r="K286" t="s">
        <v>90</v>
      </c>
      <c r="L286" t="s">
        <v>43</v>
      </c>
      <c r="M286">
        <v>3.87</v>
      </c>
      <c r="N286" t="s">
        <v>83</v>
      </c>
      <c r="O286" t="b">
        <v>0</v>
      </c>
      <c r="P286">
        <v>55.053600000000003</v>
      </c>
      <c r="Q286">
        <v>17.08560000000001</v>
      </c>
      <c r="R286">
        <v>7.6856000000000062</v>
      </c>
      <c r="S286" t="s">
        <v>103</v>
      </c>
      <c r="T286">
        <v>0</v>
      </c>
      <c r="U286">
        <v>0</v>
      </c>
      <c r="V286">
        <v>21</v>
      </c>
      <c r="W286">
        <v>2461.3791999999999</v>
      </c>
    </row>
    <row r="287" spans="1:23" x14ac:dyDescent="0.35">
      <c r="A287" t="s">
        <v>920</v>
      </c>
      <c r="B287" t="s">
        <v>921</v>
      </c>
      <c r="C287" t="s">
        <v>922</v>
      </c>
      <c r="D287" t="s">
        <v>24</v>
      </c>
      <c r="E287" t="s">
        <v>88</v>
      </c>
      <c r="F287" t="s">
        <v>468</v>
      </c>
      <c r="G287">
        <v>32.86</v>
      </c>
      <c r="H287">
        <v>1</v>
      </c>
      <c r="I287">
        <v>0.09</v>
      </c>
      <c r="J287">
        <v>6.48</v>
      </c>
      <c r="K287" t="s">
        <v>102</v>
      </c>
      <c r="L287" t="s">
        <v>43</v>
      </c>
      <c r="M287">
        <v>5.35</v>
      </c>
      <c r="N287" t="s">
        <v>83</v>
      </c>
      <c r="O287" t="b">
        <v>0</v>
      </c>
      <c r="P287">
        <v>29.9026</v>
      </c>
      <c r="Q287">
        <v>10.1866</v>
      </c>
      <c r="R287">
        <v>-1.643399999999998</v>
      </c>
      <c r="S287" t="s">
        <v>84</v>
      </c>
      <c r="T287">
        <v>0</v>
      </c>
      <c r="U287">
        <v>0</v>
      </c>
      <c r="V287">
        <v>16</v>
      </c>
      <c r="W287">
        <v>1780.6849999999999</v>
      </c>
    </row>
    <row r="288" spans="1:23" x14ac:dyDescent="0.35">
      <c r="A288" t="s">
        <v>923</v>
      </c>
      <c r="B288" t="s">
        <v>298</v>
      </c>
      <c r="C288" t="s">
        <v>824</v>
      </c>
      <c r="D288" t="s">
        <v>19</v>
      </c>
      <c r="E288" t="s">
        <v>95</v>
      </c>
      <c r="F288" t="s">
        <v>857</v>
      </c>
      <c r="G288">
        <v>26.64</v>
      </c>
      <c r="H288">
        <v>3</v>
      </c>
      <c r="I288">
        <v>0.04</v>
      </c>
      <c r="J288">
        <v>6.08</v>
      </c>
      <c r="K288" t="s">
        <v>102</v>
      </c>
      <c r="L288" t="s">
        <v>43</v>
      </c>
      <c r="M288">
        <v>7.45</v>
      </c>
      <c r="N288" t="s">
        <v>83</v>
      </c>
      <c r="O288" t="b">
        <v>0</v>
      </c>
      <c r="P288">
        <v>76.723200000000006</v>
      </c>
      <c r="Q288">
        <v>28.771200000000011</v>
      </c>
      <c r="R288">
        <v>15.24120000000001</v>
      </c>
      <c r="S288" t="s">
        <v>183</v>
      </c>
      <c r="T288">
        <v>0</v>
      </c>
      <c r="U288">
        <v>0</v>
      </c>
      <c r="V288">
        <v>13</v>
      </c>
      <c r="W288">
        <v>341.28570000000002</v>
      </c>
    </row>
    <row r="289" spans="1:23" x14ac:dyDescent="0.35">
      <c r="A289" t="s">
        <v>924</v>
      </c>
      <c r="B289" t="s">
        <v>925</v>
      </c>
      <c r="C289" t="s">
        <v>926</v>
      </c>
      <c r="D289" t="s">
        <v>17</v>
      </c>
      <c r="E289" t="s">
        <v>88</v>
      </c>
      <c r="F289" t="s">
        <v>341</v>
      </c>
      <c r="G289">
        <v>22.9</v>
      </c>
      <c r="H289">
        <v>2</v>
      </c>
      <c r="I289">
        <v>0.02</v>
      </c>
      <c r="J289">
        <v>6.57</v>
      </c>
      <c r="K289" t="s">
        <v>82</v>
      </c>
      <c r="L289" t="s">
        <v>43</v>
      </c>
      <c r="M289">
        <v>6.31</v>
      </c>
      <c r="N289" t="s">
        <v>83</v>
      </c>
      <c r="O289" t="b">
        <v>0</v>
      </c>
      <c r="P289">
        <v>44.883999999999993</v>
      </c>
      <c r="Q289">
        <v>17.404</v>
      </c>
      <c r="R289">
        <v>4.5239999999999974</v>
      </c>
      <c r="S289" t="s">
        <v>91</v>
      </c>
      <c r="T289">
        <v>0</v>
      </c>
      <c r="U289">
        <v>0</v>
      </c>
      <c r="V289">
        <v>14</v>
      </c>
      <c r="W289">
        <v>1569.6587999999999</v>
      </c>
    </row>
    <row r="290" spans="1:23" x14ac:dyDescent="0.35">
      <c r="A290" t="s">
        <v>927</v>
      </c>
      <c r="B290" t="s">
        <v>125</v>
      </c>
      <c r="C290" t="s">
        <v>928</v>
      </c>
      <c r="D290" t="s">
        <v>15</v>
      </c>
      <c r="E290" t="s">
        <v>95</v>
      </c>
      <c r="F290" t="s">
        <v>270</v>
      </c>
      <c r="G290">
        <v>327.05</v>
      </c>
      <c r="H290">
        <v>2</v>
      </c>
      <c r="I290">
        <v>0.06</v>
      </c>
      <c r="J290">
        <v>4.0199999999999996</v>
      </c>
      <c r="K290" t="s">
        <v>90</v>
      </c>
      <c r="L290" t="s">
        <v>48</v>
      </c>
      <c r="M290">
        <v>16.57</v>
      </c>
      <c r="N290" t="s">
        <v>83</v>
      </c>
      <c r="O290" t="b">
        <v>0</v>
      </c>
      <c r="P290">
        <v>614.85400000000004</v>
      </c>
      <c r="Q290">
        <v>222.39400000000009</v>
      </c>
      <c r="R290">
        <v>201.80400000000009</v>
      </c>
      <c r="S290" t="s">
        <v>128</v>
      </c>
      <c r="T290">
        <v>0</v>
      </c>
      <c r="U290">
        <v>0</v>
      </c>
      <c r="V290">
        <v>16</v>
      </c>
      <c r="W290">
        <v>798.92430000000002</v>
      </c>
    </row>
    <row r="291" spans="1:23" x14ac:dyDescent="0.35">
      <c r="A291" t="s">
        <v>929</v>
      </c>
      <c r="B291" t="s">
        <v>440</v>
      </c>
      <c r="C291" t="s">
        <v>707</v>
      </c>
      <c r="D291" t="s">
        <v>24</v>
      </c>
      <c r="E291" t="s">
        <v>14</v>
      </c>
      <c r="F291" t="s">
        <v>396</v>
      </c>
      <c r="G291">
        <v>98.44</v>
      </c>
      <c r="H291">
        <v>1</v>
      </c>
      <c r="I291">
        <v>0.06</v>
      </c>
      <c r="J291">
        <v>6.16</v>
      </c>
      <c r="K291" t="s">
        <v>102</v>
      </c>
      <c r="L291" t="s">
        <v>43</v>
      </c>
      <c r="M291">
        <v>3.13</v>
      </c>
      <c r="N291" t="s">
        <v>83</v>
      </c>
      <c r="O291" t="b">
        <v>0</v>
      </c>
      <c r="P291">
        <v>92.533600000000007</v>
      </c>
      <c r="Q291">
        <v>33.4696</v>
      </c>
      <c r="R291">
        <v>24.179600000000001</v>
      </c>
      <c r="S291" t="s">
        <v>97</v>
      </c>
      <c r="T291">
        <v>0</v>
      </c>
      <c r="U291">
        <v>0</v>
      </c>
      <c r="V291">
        <v>12</v>
      </c>
      <c r="W291">
        <v>629.01880000000017</v>
      </c>
    </row>
    <row r="292" spans="1:23" x14ac:dyDescent="0.35">
      <c r="A292" t="s">
        <v>930</v>
      </c>
      <c r="B292" t="s">
        <v>633</v>
      </c>
      <c r="C292" t="s">
        <v>931</v>
      </c>
      <c r="D292" t="s">
        <v>17</v>
      </c>
      <c r="E292" t="s">
        <v>95</v>
      </c>
      <c r="F292" t="s">
        <v>932</v>
      </c>
      <c r="G292">
        <v>50.05</v>
      </c>
      <c r="H292">
        <v>2</v>
      </c>
      <c r="I292">
        <v>0.21</v>
      </c>
      <c r="J292">
        <v>2.75</v>
      </c>
      <c r="K292" t="s">
        <v>115</v>
      </c>
      <c r="L292" t="s">
        <v>43</v>
      </c>
      <c r="M292">
        <v>5.29</v>
      </c>
      <c r="N292" t="s">
        <v>279</v>
      </c>
      <c r="O292" t="b">
        <v>0</v>
      </c>
      <c r="P292">
        <v>79.078999999999994</v>
      </c>
      <c r="Q292">
        <v>19.018999999999998</v>
      </c>
      <c r="R292">
        <v>10.978999999999999</v>
      </c>
      <c r="S292" t="s">
        <v>103</v>
      </c>
      <c r="T292">
        <v>0</v>
      </c>
      <c r="U292">
        <v>1</v>
      </c>
      <c r="V292">
        <v>1</v>
      </c>
      <c r="W292">
        <v>10.978999999999999</v>
      </c>
    </row>
    <row r="293" spans="1:23" x14ac:dyDescent="0.35">
      <c r="A293" t="s">
        <v>933</v>
      </c>
      <c r="B293" t="s">
        <v>787</v>
      </c>
      <c r="C293" t="s">
        <v>934</v>
      </c>
      <c r="D293" t="s">
        <v>26</v>
      </c>
      <c r="E293" t="s">
        <v>16</v>
      </c>
      <c r="F293" t="s">
        <v>344</v>
      </c>
      <c r="G293">
        <v>60.49</v>
      </c>
      <c r="H293">
        <v>1</v>
      </c>
      <c r="I293">
        <v>0.2</v>
      </c>
      <c r="J293">
        <v>8.18</v>
      </c>
      <c r="K293" t="s">
        <v>90</v>
      </c>
      <c r="L293" t="s">
        <v>48</v>
      </c>
      <c r="M293">
        <v>4.0999999999999996</v>
      </c>
      <c r="N293" t="s">
        <v>83</v>
      </c>
      <c r="O293" t="b">
        <v>0</v>
      </c>
      <c r="P293">
        <v>48.392000000000003</v>
      </c>
      <c r="Q293">
        <v>12.09800000000001</v>
      </c>
      <c r="R293">
        <v>-0.18199999999999319</v>
      </c>
      <c r="S293" t="s">
        <v>97</v>
      </c>
      <c r="T293">
        <v>0</v>
      </c>
      <c r="U293">
        <v>0</v>
      </c>
      <c r="V293">
        <v>18</v>
      </c>
      <c r="W293">
        <v>1386.7229</v>
      </c>
    </row>
    <row r="294" spans="1:23" x14ac:dyDescent="0.35">
      <c r="A294" t="s">
        <v>935</v>
      </c>
      <c r="B294" t="s">
        <v>689</v>
      </c>
      <c r="C294" t="s">
        <v>654</v>
      </c>
      <c r="D294" t="s">
        <v>19</v>
      </c>
      <c r="E294" t="s">
        <v>88</v>
      </c>
      <c r="F294" t="s">
        <v>195</v>
      </c>
      <c r="G294">
        <v>25.64</v>
      </c>
      <c r="H294">
        <v>2</v>
      </c>
      <c r="I294">
        <v>0.08</v>
      </c>
      <c r="J294">
        <v>3.64</v>
      </c>
      <c r="K294" t="s">
        <v>115</v>
      </c>
      <c r="L294" t="s">
        <v>48</v>
      </c>
      <c r="M294">
        <v>4.49</v>
      </c>
      <c r="N294" t="s">
        <v>83</v>
      </c>
      <c r="O294" t="b">
        <v>0</v>
      </c>
      <c r="P294">
        <v>47.177600000000012</v>
      </c>
      <c r="Q294">
        <v>16.409600000000001</v>
      </c>
      <c r="R294">
        <v>8.2796000000000038</v>
      </c>
      <c r="S294" t="s">
        <v>103</v>
      </c>
      <c r="T294">
        <v>0</v>
      </c>
      <c r="U294">
        <v>0</v>
      </c>
      <c r="V294">
        <v>3</v>
      </c>
      <c r="W294">
        <v>136.2116</v>
      </c>
    </row>
    <row r="295" spans="1:23" x14ac:dyDescent="0.35">
      <c r="A295" t="s">
        <v>936</v>
      </c>
      <c r="B295" t="s">
        <v>619</v>
      </c>
      <c r="C295" t="s">
        <v>839</v>
      </c>
      <c r="D295" t="s">
        <v>17</v>
      </c>
      <c r="E295" t="s">
        <v>16</v>
      </c>
      <c r="F295" t="s">
        <v>223</v>
      </c>
      <c r="G295">
        <v>64.180000000000007</v>
      </c>
      <c r="H295">
        <v>3</v>
      </c>
      <c r="I295">
        <v>0.18</v>
      </c>
      <c r="J295">
        <v>5.51</v>
      </c>
      <c r="K295" t="s">
        <v>82</v>
      </c>
      <c r="L295" t="s">
        <v>48</v>
      </c>
      <c r="M295">
        <v>12.82</v>
      </c>
      <c r="N295" t="s">
        <v>83</v>
      </c>
      <c r="O295" t="b">
        <v>0</v>
      </c>
      <c r="P295">
        <v>157.8828</v>
      </c>
      <c r="Q295">
        <v>42.358800000000031</v>
      </c>
      <c r="R295">
        <v>24.028800000000029</v>
      </c>
      <c r="S295" t="s">
        <v>91</v>
      </c>
      <c r="T295">
        <v>0</v>
      </c>
      <c r="U295">
        <v>0</v>
      </c>
      <c r="V295">
        <v>16</v>
      </c>
      <c r="W295">
        <v>1210.0518</v>
      </c>
    </row>
    <row r="296" spans="1:23" x14ac:dyDescent="0.35">
      <c r="A296" t="s">
        <v>937</v>
      </c>
      <c r="B296" t="s">
        <v>272</v>
      </c>
      <c r="C296" t="s">
        <v>938</v>
      </c>
      <c r="D296" t="s">
        <v>12</v>
      </c>
      <c r="E296" t="s">
        <v>14</v>
      </c>
      <c r="F296" t="s">
        <v>671</v>
      </c>
      <c r="G296">
        <v>118.18</v>
      </c>
      <c r="H296">
        <v>1</v>
      </c>
      <c r="I296">
        <v>0.17</v>
      </c>
      <c r="J296">
        <v>7.56</v>
      </c>
      <c r="K296" t="s">
        <v>115</v>
      </c>
      <c r="L296" t="s">
        <v>41</v>
      </c>
      <c r="M296">
        <v>12.73</v>
      </c>
      <c r="N296" t="s">
        <v>141</v>
      </c>
      <c r="O296" t="b">
        <v>0</v>
      </c>
      <c r="P296">
        <v>98.089399999999998</v>
      </c>
      <c r="Q296">
        <v>27.1814</v>
      </c>
      <c r="R296">
        <v>6.8913999999999973</v>
      </c>
      <c r="S296" t="s">
        <v>84</v>
      </c>
      <c r="T296">
        <v>1</v>
      </c>
      <c r="U296">
        <v>0</v>
      </c>
      <c r="V296">
        <v>15</v>
      </c>
      <c r="W296">
        <v>393.45659999999998</v>
      </c>
    </row>
    <row r="297" spans="1:23" x14ac:dyDescent="0.35">
      <c r="A297" t="s">
        <v>939</v>
      </c>
      <c r="B297" t="s">
        <v>940</v>
      </c>
      <c r="C297" t="s">
        <v>941</v>
      </c>
      <c r="D297" t="s">
        <v>12</v>
      </c>
      <c r="E297" t="s">
        <v>88</v>
      </c>
      <c r="F297" t="s">
        <v>182</v>
      </c>
      <c r="G297">
        <v>21.61</v>
      </c>
      <c r="H297">
        <v>3</v>
      </c>
      <c r="I297">
        <v>0.1</v>
      </c>
      <c r="J297">
        <v>9.43</v>
      </c>
      <c r="K297" t="s">
        <v>82</v>
      </c>
      <c r="L297" t="s">
        <v>43</v>
      </c>
      <c r="M297">
        <v>6.39</v>
      </c>
      <c r="N297" t="s">
        <v>83</v>
      </c>
      <c r="O297" t="b">
        <v>1</v>
      </c>
      <c r="P297">
        <v>58.347000000000001</v>
      </c>
      <c r="Q297">
        <v>19.449000000000009</v>
      </c>
      <c r="R297">
        <v>3.6290000000000049</v>
      </c>
      <c r="S297" t="s">
        <v>84</v>
      </c>
      <c r="T297">
        <v>0</v>
      </c>
      <c r="U297">
        <v>0</v>
      </c>
      <c r="V297">
        <v>16</v>
      </c>
      <c r="W297">
        <v>2262.3416999999999</v>
      </c>
    </row>
    <row r="298" spans="1:23" x14ac:dyDescent="0.35">
      <c r="A298" t="s">
        <v>942</v>
      </c>
      <c r="B298" t="s">
        <v>346</v>
      </c>
      <c r="C298" t="s">
        <v>158</v>
      </c>
      <c r="D298" t="s">
        <v>12</v>
      </c>
      <c r="E298" t="s">
        <v>16</v>
      </c>
      <c r="F298" t="s">
        <v>351</v>
      </c>
      <c r="G298">
        <v>63.01</v>
      </c>
      <c r="H298">
        <v>3</v>
      </c>
      <c r="I298">
        <v>0.12</v>
      </c>
      <c r="J298">
        <v>6.78</v>
      </c>
      <c r="K298" t="s">
        <v>90</v>
      </c>
      <c r="L298" t="s">
        <v>45</v>
      </c>
      <c r="M298">
        <v>0.94</v>
      </c>
      <c r="N298" t="s">
        <v>83</v>
      </c>
      <c r="O298" t="b">
        <v>0</v>
      </c>
      <c r="P298">
        <v>166.34639999999999</v>
      </c>
      <c r="Q298">
        <v>52.928400000000003</v>
      </c>
      <c r="R298">
        <v>45.208399999999997</v>
      </c>
      <c r="S298" t="s">
        <v>97</v>
      </c>
      <c r="T298">
        <v>0</v>
      </c>
      <c r="U298">
        <v>0</v>
      </c>
      <c r="V298">
        <v>22</v>
      </c>
      <c r="W298">
        <v>1549.7446</v>
      </c>
    </row>
    <row r="299" spans="1:23" x14ac:dyDescent="0.35">
      <c r="A299" t="s">
        <v>943</v>
      </c>
      <c r="B299" t="s">
        <v>177</v>
      </c>
      <c r="C299" t="s">
        <v>833</v>
      </c>
      <c r="D299" t="s">
        <v>12</v>
      </c>
      <c r="E299" t="s">
        <v>88</v>
      </c>
      <c r="F299" t="s">
        <v>944</v>
      </c>
      <c r="G299">
        <v>26.1</v>
      </c>
      <c r="H299">
        <v>2</v>
      </c>
      <c r="I299">
        <v>0.06</v>
      </c>
      <c r="J299">
        <v>5.64</v>
      </c>
      <c r="K299" t="s">
        <v>90</v>
      </c>
      <c r="L299" t="s">
        <v>43</v>
      </c>
      <c r="M299">
        <v>7.56</v>
      </c>
      <c r="N299" t="s">
        <v>83</v>
      </c>
      <c r="O299" t="b">
        <v>0</v>
      </c>
      <c r="P299">
        <v>49.067999999999998</v>
      </c>
      <c r="Q299">
        <v>17.748000000000001</v>
      </c>
      <c r="R299">
        <v>4.5479999999999983</v>
      </c>
      <c r="S299" t="s">
        <v>128</v>
      </c>
      <c r="T299">
        <v>0</v>
      </c>
      <c r="U299">
        <v>0</v>
      </c>
      <c r="V299">
        <v>12</v>
      </c>
      <c r="W299">
        <v>539.64490000000012</v>
      </c>
    </row>
    <row r="300" spans="1:23" x14ac:dyDescent="0.35">
      <c r="A300" t="s">
        <v>945</v>
      </c>
      <c r="B300" t="s">
        <v>946</v>
      </c>
      <c r="C300" t="s">
        <v>947</v>
      </c>
      <c r="D300" t="s">
        <v>12</v>
      </c>
      <c r="E300" t="s">
        <v>14</v>
      </c>
      <c r="F300" t="s">
        <v>159</v>
      </c>
      <c r="G300">
        <v>42.58</v>
      </c>
      <c r="H300">
        <v>2</v>
      </c>
      <c r="I300">
        <v>0.01</v>
      </c>
      <c r="J300">
        <v>9.74</v>
      </c>
      <c r="K300" t="s">
        <v>115</v>
      </c>
      <c r="L300" t="s">
        <v>48</v>
      </c>
      <c r="M300">
        <v>6.41</v>
      </c>
      <c r="N300" t="s">
        <v>83</v>
      </c>
      <c r="O300" t="b">
        <v>0</v>
      </c>
      <c r="P300">
        <v>84.308399999999992</v>
      </c>
      <c r="Q300">
        <v>33.212400000000002</v>
      </c>
      <c r="R300">
        <v>17.0624</v>
      </c>
      <c r="S300" t="s">
        <v>128</v>
      </c>
      <c r="T300">
        <v>0</v>
      </c>
      <c r="U300">
        <v>0</v>
      </c>
      <c r="V300">
        <v>5</v>
      </c>
      <c r="W300">
        <v>347.04700000000003</v>
      </c>
    </row>
    <row r="301" spans="1:23" x14ac:dyDescent="0.35">
      <c r="A301" t="s">
        <v>948</v>
      </c>
      <c r="B301" t="s">
        <v>949</v>
      </c>
      <c r="C301" t="s">
        <v>357</v>
      </c>
      <c r="D301" t="s">
        <v>17</v>
      </c>
      <c r="E301" t="s">
        <v>16</v>
      </c>
      <c r="F301" t="s">
        <v>464</v>
      </c>
      <c r="G301">
        <v>37.200000000000003</v>
      </c>
      <c r="H301">
        <v>2</v>
      </c>
      <c r="I301">
        <v>0.21</v>
      </c>
      <c r="J301">
        <v>9.5299999999999994</v>
      </c>
      <c r="K301" t="s">
        <v>82</v>
      </c>
      <c r="L301" t="s">
        <v>48</v>
      </c>
      <c r="M301">
        <v>5.84</v>
      </c>
      <c r="N301" t="s">
        <v>83</v>
      </c>
      <c r="O301" t="b">
        <v>0</v>
      </c>
      <c r="P301">
        <v>58.77600000000001</v>
      </c>
      <c r="Q301">
        <v>14.13600000000001</v>
      </c>
      <c r="R301">
        <v>-1.2339999999999891</v>
      </c>
      <c r="S301" t="s">
        <v>103</v>
      </c>
      <c r="T301">
        <v>0</v>
      </c>
      <c r="U301">
        <v>0</v>
      </c>
      <c r="V301">
        <v>11</v>
      </c>
      <c r="W301">
        <v>729.72119999999995</v>
      </c>
    </row>
    <row r="302" spans="1:23" x14ac:dyDescent="0.35">
      <c r="A302" t="s">
        <v>950</v>
      </c>
      <c r="B302" t="s">
        <v>951</v>
      </c>
      <c r="C302" t="s">
        <v>952</v>
      </c>
      <c r="D302" t="s">
        <v>17</v>
      </c>
      <c r="E302" t="s">
        <v>88</v>
      </c>
      <c r="F302" t="s">
        <v>870</v>
      </c>
      <c r="G302">
        <v>11.96</v>
      </c>
      <c r="H302">
        <v>1</v>
      </c>
      <c r="I302">
        <v>0.04</v>
      </c>
      <c r="J302">
        <v>4.51</v>
      </c>
      <c r="K302" t="s">
        <v>90</v>
      </c>
      <c r="L302" t="s">
        <v>43</v>
      </c>
      <c r="M302">
        <v>7.48</v>
      </c>
      <c r="N302" t="s">
        <v>83</v>
      </c>
      <c r="O302" t="b">
        <v>0</v>
      </c>
      <c r="P302">
        <v>11.4816</v>
      </c>
      <c r="Q302">
        <v>4.3056000000000001</v>
      </c>
      <c r="R302">
        <v>-7.6844000000000001</v>
      </c>
      <c r="S302" t="s">
        <v>91</v>
      </c>
      <c r="T302">
        <v>0</v>
      </c>
      <c r="U302">
        <v>0</v>
      </c>
      <c r="V302">
        <v>14</v>
      </c>
      <c r="W302">
        <v>1617.7791999999999</v>
      </c>
    </row>
    <row r="303" spans="1:23" x14ac:dyDescent="0.35">
      <c r="A303" t="s">
        <v>953</v>
      </c>
      <c r="B303" t="s">
        <v>954</v>
      </c>
      <c r="C303" t="s">
        <v>720</v>
      </c>
      <c r="D303" t="s">
        <v>12</v>
      </c>
      <c r="E303" t="s">
        <v>14</v>
      </c>
      <c r="F303" t="s">
        <v>577</v>
      </c>
      <c r="G303">
        <v>100.29</v>
      </c>
      <c r="H303">
        <v>3</v>
      </c>
      <c r="I303">
        <v>0.02</v>
      </c>
      <c r="J303">
        <v>7.86</v>
      </c>
      <c r="K303" t="s">
        <v>82</v>
      </c>
      <c r="L303" t="s">
        <v>45</v>
      </c>
      <c r="M303">
        <v>1.32</v>
      </c>
      <c r="N303" t="s">
        <v>83</v>
      </c>
      <c r="O303" t="b">
        <v>0</v>
      </c>
      <c r="P303">
        <v>294.8526</v>
      </c>
      <c r="Q303">
        <v>114.3306</v>
      </c>
      <c r="R303">
        <v>105.1506</v>
      </c>
      <c r="S303" t="s">
        <v>91</v>
      </c>
      <c r="T303">
        <v>0</v>
      </c>
      <c r="U303">
        <v>0</v>
      </c>
      <c r="V303">
        <v>20</v>
      </c>
      <c r="W303">
        <v>2012.6106</v>
      </c>
    </row>
    <row r="304" spans="1:23" x14ac:dyDescent="0.35">
      <c r="A304" t="s">
        <v>955</v>
      </c>
      <c r="B304" t="s">
        <v>626</v>
      </c>
      <c r="C304" t="s">
        <v>956</v>
      </c>
      <c r="D304" t="s">
        <v>12</v>
      </c>
      <c r="E304" t="s">
        <v>88</v>
      </c>
      <c r="F304" t="s">
        <v>944</v>
      </c>
      <c r="G304">
        <v>27.11</v>
      </c>
      <c r="H304">
        <v>3</v>
      </c>
      <c r="I304">
        <v>0.04</v>
      </c>
      <c r="J304">
        <v>8.24</v>
      </c>
      <c r="K304" t="s">
        <v>115</v>
      </c>
      <c r="L304" t="s">
        <v>43</v>
      </c>
      <c r="M304">
        <v>3.41</v>
      </c>
      <c r="N304" t="s">
        <v>83</v>
      </c>
      <c r="O304" t="b">
        <v>0</v>
      </c>
      <c r="P304">
        <v>78.076799999999992</v>
      </c>
      <c r="Q304">
        <v>29.2788</v>
      </c>
      <c r="R304">
        <v>17.628799999999998</v>
      </c>
      <c r="S304" t="s">
        <v>97</v>
      </c>
      <c r="T304">
        <v>0</v>
      </c>
      <c r="U304">
        <v>0</v>
      </c>
      <c r="V304">
        <v>1</v>
      </c>
      <c r="W304">
        <v>17.628799999999998</v>
      </c>
    </row>
    <row r="305" spans="1:23" x14ac:dyDescent="0.35">
      <c r="A305" t="s">
        <v>957</v>
      </c>
      <c r="B305" t="s">
        <v>814</v>
      </c>
      <c r="C305" t="s">
        <v>700</v>
      </c>
      <c r="D305" t="s">
        <v>12</v>
      </c>
      <c r="E305" t="s">
        <v>95</v>
      </c>
      <c r="F305" t="s">
        <v>958</v>
      </c>
      <c r="G305">
        <v>552.67999999999995</v>
      </c>
      <c r="H305">
        <v>1</v>
      </c>
      <c r="I305">
        <v>0.3</v>
      </c>
      <c r="J305">
        <v>2.2599999999999998</v>
      </c>
      <c r="K305" t="s">
        <v>90</v>
      </c>
      <c r="L305" t="s">
        <v>41</v>
      </c>
      <c r="M305">
        <v>7.15</v>
      </c>
      <c r="N305" t="s">
        <v>83</v>
      </c>
      <c r="O305" t="b">
        <v>0</v>
      </c>
      <c r="P305">
        <v>386.87599999999992</v>
      </c>
      <c r="Q305">
        <v>55.267999999999972</v>
      </c>
      <c r="R305">
        <v>45.857999999999983</v>
      </c>
      <c r="S305" t="s">
        <v>183</v>
      </c>
      <c r="T305">
        <v>0</v>
      </c>
      <c r="U305">
        <v>0</v>
      </c>
      <c r="V305">
        <v>14</v>
      </c>
      <c r="W305">
        <v>945.60969999999998</v>
      </c>
    </row>
    <row r="306" spans="1:23" x14ac:dyDescent="0.35">
      <c r="A306" t="s">
        <v>959</v>
      </c>
      <c r="B306" t="s">
        <v>960</v>
      </c>
      <c r="C306" t="s">
        <v>961</v>
      </c>
      <c r="D306" t="s">
        <v>12</v>
      </c>
      <c r="E306" t="s">
        <v>95</v>
      </c>
      <c r="F306" t="s">
        <v>844</v>
      </c>
      <c r="G306">
        <v>469.87</v>
      </c>
      <c r="H306">
        <v>1</v>
      </c>
      <c r="I306">
        <v>0.02</v>
      </c>
      <c r="J306">
        <v>8.59</v>
      </c>
      <c r="K306" t="s">
        <v>90</v>
      </c>
      <c r="L306" t="s">
        <v>45</v>
      </c>
      <c r="M306">
        <v>0.88</v>
      </c>
      <c r="N306" t="s">
        <v>83</v>
      </c>
      <c r="O306" t="b">
        <v>0</v>
      </c>
      <c r="P306">
        <v>460.4726</v>
      </c>
      <c r="Q306">
        <v>178.5506</v>
      </c>
      <c r="R306">
        <v>169.0806</v>
      </c>
      <c r="S306" t="s">
        <v>84</v>
      </c>
      <c r="T306">
        <v>0</v>
      </c>
      <c r="U306">
        <v>0</v>
      </c>
      <c r="V306">
        <v>2</v>
      </c>
      <c r="W306">
        <v>172.09059999999999</v>
      </c>
    </row>
    <row r="307" spans="1:23" x14ac:dyDescent="0.35">
      <c r="A307" t="s">
        <v>962</v>
      </c>
      <c r="B307" t="s">
        <v>150</v>
      </c>
      <c r="C307" t="s">
        <v>963</v>
      </c>
      <c r="D307" t="s">
        <v>17</v>
      </c>
      <c r="E307" t="s">
        <v>95</v>
      </c>
      <c r="F307" t="s">
        <v>964</v>
      </c>
      <c r="G307">
        <v>14.7</v>
      </c>
      <c r="H307">
        <v>3</v>
      </c>
      <c r="I307">
        <v>0.19</v>
      </c>
      <c r="J307">
        <v>6.53</v>
      </c>
      <c r="K307" t="s">
        <v>102</v>
      </c>
      <c r="L307" t="s">
        <v>41</v>
      </c>
      <c r="M307">
        <v>6.56</v>
      </c>
      <c r="N307" t="s">
        <v>83</v>
      </c>
      <c r="O307" t="b">
        <v>0</v>
      </c>
      <c r="P307">
        <v>35.720999999999997</v>
      </c>
      <c r="Q307">
        <v>9.2609999999999992</v>
      </c>
      <c r="R307">
        <v>-3.8290000000000011</v>
      </c>
      <c r="S307" t="s">
        <v>128</v>
      </c>
      <c r="T307">
        <v>0</v>
      </c>
      <c r="U307">
        <v>0</v>
      </c>
      <c r="V307">
        <v>15</v>
      </c>
      <c r="W307">
        <v>956.32300000000021</v>
      </c>
    </row>
    <row r="308" spans="1:23" x14ac:dyDescent="0.35">
      <c r="A308" t="s">
        <v>965</v>
      </c>
      <c r="B308" t="s">
        <v>603</v>
      </c>
      <c r="C308" t="s">
        <v>966</v>
      </c>
      <c r="D308" t="s">
        <v>12</v>
      </c>
      <c r="E308" t="s">
        <v>95</v>
      </c>
      <c r="F308" t="s">
        <v>388</v>
      </c>
      <c r="G308">
        <v>232.35</v>
      </c>
      <c r="H308">
        <v>3</v>
      </c>
      <c r="I308">
        <v>0.04</v>
      </c>
      <c r="J308">
        <v>9.4700000000000006</v>
      </c>
      <c r="K308" t="s">
        <v>102</v>
      </c>
      <c r="L308" t="s">
        <v>43</v>
      </c>
      <c r="M308">
        <v>7.66</v>
      </c>
      <c r="N308" t="s">
        <v>83</v>
      </c>
      <c r="O308" t="b">
        <v>0</v>
      </c>
      <c r="P308">
        <v>669.16799999999989</v>
      </c>
      <c r="Q308">
        <v>250.93799999999999</v>
      </c>
      <c r="R308">
        <v>233.80799999999999</v>
      </c>
      <c r="S308" t="s">
        <v>128</v>
      </c>
      <c r="T308">
        <v>0</v>
      </c>
      <c r="U308">
        <v>0</v>
      </c>
      <c r="V308">
        <v>2</v>
      </c>
      <c r="W308">
        <v>239.8544</v>
      </c>
    </row>
    <row r="309" spans="1:23" x14ac:dyDescent="0.35">
      <c r="A309" t="s">
        <v>967</v>
      </c>
      <c r="B309" t="s">
        <v>940</v>
      </c>
      <c r="C309" t="s">
        <v>764</v>
      </c>
      <c r="D309" t="s">
        <v>15</v>
      </c>
      <c r="E309" t="s">
        <v>16</v>
      </c>
      <c r="F309" t="s">
        <v>145</v>
      </c>
      <c r="G309">
        <v>63.94</v>
      </c>
      <c r="H309">
        <v>2</v>
      </c>
      <c r="I309">
        <v>0.21</v>
      </c>
      <c r="J309">
        <v>8.6199999999999992</v>
      </c>
      <c r="K309" t="s">
        <v>90</v>
      </c>
      <c r="L309" t="s">
        <v>43</v>
      </c>
      <c r="M309">
        <v>3.91</v>
      </c>
      <c r="N309" t="s">
        <v>83</v>
      </c>
      <c r="O309" t="b">
        <v>0</v>
      </c>
      <c r="P309">
        <v>101.0252</v>
      </c>
      <c r="Q309">
        <v>24.2972</v>
      </c>
      <c r="R309">
        <v>11.767200000000001</v>
      </c>
      <c r="S309" t="s">
        <v>84</v>
      </c>
      <c r="T309">
        <v>0</v>
      </c>
      <c r="U309">
        <v>0</v>
      </c>
      <c r="V309">
        <v>13</v>
      </c>
      <c r="W309">
        <v>693.52629999999999</v>
      </c>
    </row>
    <row r="310" spans="1:23" x14ac:dyDescent="0.35">
      <c r="A310" t="s">
        <v>968</v>
      </c>
      <c r="B310" t="s">
        <v>302</v>
      </c>
      <c r="C310" t="s">
        <v>969</v>
      </c>
      <c r="D310" t="s">
        <v>15</v>
      </c>
      <c r="E310" t="s">
        <v>95</v>
      </c>
      <c r="F310" t="s">
        <v>286</v>
      </c>
      <c r="G310">
        <v>357.19</v>
      </c>
      <c r="H310">
        <v>1</v>
      </c>
      <c r="I310">
        <v>0.01</v>
      </c>
      <c r="J310">
        <v>8.69</v>
      </c>
      <c r="K310" t="s">
        <v>102</v>
      </c>
      <c r="L310" t="s">
        <v>43</v>
      </c>
      <c r="M310">
        <v>4.3099999999999996</v>
      </c>
      <c r="N310" t="s">
        <v>83</v>
      </c>
      <c r="O310" t="b">
        <v>0</v>
      </c>
      <c r="P310">
        <v>353.61810000000003</v>
      </c>
      <c r="Q310">
        <v>139.30410000000001</v>
      </c>
      <c r="R310">
        <v>126.30410000000001</v>
      </c>
      <c r="S310" t="s">
        <v>183</v>
      </c>
      <c r="T310">
        <v>0</v>
      </c>
      <c r="U310">
        <v>0</v>
      </c>
      <c r="V310">
        <v>1</v>
      </c>
      <c r="W310">
        <v>126.30410000000001</v>
      </c>
    </row>
    <row r="311" spans="1:23" x14ac:dyDescent="0.35">
      <c r="A311" t="s">
        <v>970</v>
      </c>
      <c r="B311" t="s">
        <v>316</v>
      </c>
      <c r="C311" t="s">
        <v>971</v>
      </c>
      <c r="D311" t="s">
        <v>17</v>
      </c>
      <c r="E311" t="s">
        <v>95</v>
      </c>
      <c r="F311" t="s">
        <v>175</v>
      </c>
      <c r="G311">
        <v>217.9</v>
      </c>
      <c r="H311">
        <v>3</v>
      </c>
      <c r="I311">
        <v>0.13</v>
      </c>
      <c r="J311">
        <v>9.15</v>
      </c>
      <c r="K311" t="s">
        <v>82</v>
      </c>
      <c r="L311" t="s">
        <v>41</v>
      </c>
      <c r="M311">
        <v>5.43</v>
      </c>
      <c r="N311" t="s">
        <v>141</v>
      </c>
      <c r="O311" t="b">
        <v>0</v>
      </c>
      <c r="P311">
        <v>568.71900000000005</v>
      </c>
      <c r="Q311">
        <v>176.499</v>
      </c>
      <c r="R311">
        <v>161.91900000000001</v>
      </c>
      <c r="S311" t="s">
        <v>91</v>
      </c>
      <c r="T311">
        <v>1</v>
      </c>
      <c r="U311">
        <v>0</v>
      </c>
      <c r="V311">
        <v>3</v>
      </c>
      <c r="W311">
        <v>203.607</v>
      </c>
    </row>
    <row r="312" spans="1:23" x14ac:dyDescent="0.35">
      <c r="A312" t="s">
        <v>972</v>
      </c>
      <c r="B312" t="s">
        <v>973</v>
      </c>
      <c r="C312" t="s">
        <v>974</v>
      </c>
      <c r="D312" t="s">
        <v>12</v>
      </c>
      <c r="E312" t="s">
        <v>88</v>
      </c>
      <c r="F312" t="s">
        <v>975</v>
      </c>
      <c r="G312">
        <v>17.03</v>
      </c>
      <c r="H312">
        <v>2</v>
      </c>
      <c r="I312">
        <v>0.1</v>
      </c>
      <c r="J312">
        <v>6.38</v>
      </c>
      <c r="K312" t="s">
        <v>90</v>
      </c>
      <c r="L312" t="s">
        <v>41</v>
      </c>
      <c r="M312">
        <v>12.68</v>
      </c>
      <c r="N312" t="s">
        <v>83</v>
      </c>
      <c r="O312" t="b">
        <v>1</v>
      </c>
      <c r="P312">
        <v>30.654</v>
      </c>
      <c r="Q312">
        <v>10.218</v>
      </c>
      <c r="R312">
        <v>-8.8419999999999952</v>
      </c>
      <c r="S312" t="s">
        <v>183</v>
      </c>
      <c r="T312">
        <v>0</v>
      </c>
      <c r="U312">
        <v>0</v>
      </c>
      <c r="V312">
        <v>13</v>
      </c>
      <c r="W312">
        <v>1473.0153</v>
      </c>
    </row>
    <row r="313" spans="1:23" x14ac:dyDescent="0.35">
      <c r="A313" t="s">
        <v>976</v>
      </c>
      <c r="B313" t="s">
        <v>960</v>
      </c>
      <c r="C313" t="s">
        <v>977</v>
      </c>
      <c r="D313" t="s">
        <v>26</v>
      </c>
      <c r="E313" t="s">
        <v>16</v>
      </c>
      <c r="F313" t="s">
        <v>293</v>
      </c>
      <c r="G313">
        <v>45.07</v>
      </c>
      <c r="H313">
        <v>3</v>
      </c>
      <c r="I313">
        <v>0.05</v>
      </c>
      <c r="J313">
        <v>4.7699999999999996</v>
      </c>
      <c r="K313" t="s">
        <v>82</v>
      </c>
      <c r="L313" t="s">
        <v>41</v>
      </c>
      <c r="M313">
        <v>14.78</v>
      </c>
      <c r="N313" t="s">
        <v>83</v>
      </c>
      <c r="O313" t="b">
        <v>0</v>
      </c>
      <c r="P313">
        <v>128.4495</v>
      </c>
      <c r="Q313">
        <v>47.323500000000003</v>
      </c>
      <c r="R313">
        <v>27.773499999999999</v>
      </c>
      <c r="S313" t="s">
        <v>84</v>
      </c>
      <c r="T313">
        <v>0</v>
      </c>
      <c r="U313">
        <v>0</v>
      </c>
      <c r="V313">
        <v>17</v>
      </c>
      <c r="W313">
        <v>746.17320000000007</v>
      </c>
    </row>
    <row r="314" spans="1:23" x14ac:dyDescent="0.35">
      <c r="A314" t="s">
        <v>978</v>
      </c>
      <c r="B314" t="s">
        <v>147</v>
      </c>
      <c r="C314" t="s">
        <v>979</v>
      </c>
      <c r="D314" t="s">
        <v>20</v>
      </c>
      <c r="E314" t="s">
        <v>88</v>
      </c>
      <c r="F314" t="s">
        <v>708</v>
      </c>
      <c r="G314">
        <v>23</v>
      </c>
      <c r="H314">
        <v>2</v>
      </c>
      <c r="I314">
        <v>0.1</v>
      </c>
      <c r="J314">
        <v>3.53</v>
      </c>
      <c r="K314" t="s">
        <v>82</v>
      </c>
      <c r="L314" t="s">
        <v>41</v>
      </c>
      <c r="M314">
        <v>11.19</v>
      </c>
      <c r="N314" t="s">
        <v>83</v>
      </c>
      <c r="O314" t="b">
        <v>1</v>
      </c>
      <c r="P314">
        <v>41.4</v>
      </c>
      <c r="Q314">
        <v>13.8</v>
      </c>
      <c r="R314">
        <v>-0.91999999999999815</v>
      </c>
      <c r="S314" t="s">
        <v>84</v>
      </c>
      <c r="T314">
        <v>0</v>
      </c>
      <c r="U314">
        <v>0</v>
      </c>
      <c r="V314">
        <v>5</v>
      </c>
      <c r="W314">
        <v>1186.3317999999999</v>
      </c>
    </row>
    <row r="315" spans="1:23" x14ac:dyDescent="0.35">
      <c r="A315" t="s">
        <v>980</v>
      </c>
      <c r="B315" t="s">
        <v>603</v>
      </c>
      <c r="C315" t="s">
        <v>981</v>
      </c>
      <c r="D315" t="s">
        <v>15</v>
      </c>
      <c r="E315" t="s">
        <v>16</v>
      </c>
      <c r="F315" t="s">
        <v>231</v>
      </c>
      <c r="G315">
        <v>25.55</v>
      </c>
      <c r="H315">
        <v>2</v>
      </c>
      <c r="I315">
        <v>0.11</v>
      </c>
      <c r="J315">
        <v>3.37</v>
      </c>
      <c r="K315" t="s">
        <v>115</v>
      </c>
      <c r="L315" t="s">
        <v>43</v>
      </c>
      <c r="M315">
        <v>5.09</v>
      </c>
      <c r="N315" t="s">
        <v>141</v>
      </c>
      <c r="O315" t="b">
        <v>0</v>
      </c>
      <c r="P315">
        <v>45.478999999999999</v>
      </c>
      <c r="Q315">
        <v>14.819000000000001</v>
      </c>
      <c r="R315">
        <v>6.3589999999999982</v>
      </c>
      <c r="S315" t="s">
        <v>128</v>
      </c>
      <c r="T315">
        <v>1</v>
      </c>
      <c r="U315">
        <v>0</v>
      </c>
      <c r="V315">
        <v>21</v>
      </c>
      <c r="W315">
        <v>1211.4102</v>
      </c>
    </row>
    <row r="316" spans="1:23" x14ac:dyDescent="0.35">
      <c r="A316" t="s">
        <v>982</v>
      </c>
      <c r="B316" t="s">
        <v>610</v>
      </c>
      <c r="C316" t="s">
        <v>495</v>
      </c>
      <c r="D316" t="s">
        <v>20</v>
      </c>
      <c r="E316" t="s">
        <v>16</v>
      </c>
      <c r="F316" t="s">
        <v>828</v>
      </c>
      <c r="G316">
        <v>30.64</v>
      </c>
      <c r="H316">
        <v>2</v>
      </c>
      <c r="I316">
        <v>0.22</v>
      </c>
      <c r="J316">
        <v>4.68</v>
      </c>
      <c r="K316" t="s">
        <v>115</v>
      </c>
      <c r="L316" t="s">
        <v>43</v>
      </c>
      <c r="M316">
        <v>3.26</v>
      </c>
      <c r="N316" t="s">
        <v>83</v>
      </c>
      <c r="O316" t="b">
        <v>0</v>
      </c>
      <c r="P316">
        <v>47.798400000000001</v>
      </c>
      <c r="Q316">
        <v>11.0304</v>
      </c>
      <c r="R316">
        <v>3.0904000000000011</v>
      </c>
      <c r="S316" t="s">
        <v>97</v>
      </c>
      <c r="T316">
        <v>0</v>
      </c>
      <c r="U316">
        <v>0</v>
      </c>
      <c r="V316">
        <v>16</v>
      </c>
      <c r="W316">
        <v>854.14519999999993</v>
      </c>
    </row>
    <row r="317" spans="1:23" x14ac:dyDescent="0.35">
      <c r="A317" t="s">
        <v>983</v>
      </c>
      <c r="B317" t="s">
        <v>984</v>
      </c>
      <c r="C317" t="s">
        <v>411</v>
      </c>
      <c r="D317" t="s">
        <v>17</v>
      </c>
      <c r="E317" t="s">
        <v>95</v>
      </c>
      <c r="F317" t="s">
        <v>985</v>
      </c>
      <c r="G317">
        <v>292.61</v>
      </c>
      <c r="H317">
        <v>2</v>
      </c>
      <c r="I317">
        <v>0.03</v>
      </c>
      <c r="J317">
        <v>2.0499999999999998</v>
      </c>
      <c r="K317" t="s">
        <v>115</v>
      </c>
      <c r="L317" t="s">
        <v>43</v>
      </c>
      <c r="M317">
        <v>4.82</v>
      </c>
      <c r="N317" t="s">
        <v>83</v>
      </c>
      <c r="O317" t="b">
        <v>0</v>
      </c>
      <c r="P317">
        <v>567.66340000000002</v>
      </c>
      <c r="Q317">
        <v>216.53139999999999</v>
      </c>
      <c r="R317">
        <v>209.66139999999999</v>
      </c>
      <c r="S317" t="s">
        <v>97</v>
      </c>
      <c r="T317">
        <v>0</v>
      </c>
      <c r="U317">
        <v>0</v>
      </c>
      <c r="V317">
        <v>10</v>
      </c>
      <c r="W317">
        <v>700.08530000000007</v>
      </c>
    </row>
    <row r="318" spans="1:23" x14ac:dyDescent="0.35">
      <c r="A318" t="s">
        <v>986</v>
      </c>
      <c r="B318" t="s">
        <v>177</v>
      </c>
      <c r="C318" t="s">
        <v>747</v>
      </c>
      <c r="D318" t="s">
        <v>17</v>
      </c>
      <c r="E318" t="s">
        <v>95</v>
      </c>
      <c r="F318" t="s">
        <v>782</v>
      </c>
      <c r="G318">
        <v>587.71</v>
      </c>
      <c r="H318">
        <v>3</v>
      </c>
      <c r="I318">
        <v>0.19</v>
      </c>
      <c r="J318">
        <v>3.79</v>
      </c>
      <c r="K318" t="s">
        <v>90</v>
      </c>
      <c r="L318" t="s">
        <v>41</v>
      </c>
      <c r="M318">
        <v>5.51</v>
      </c>
      <c r="N318" t="s">
        <v>83</v>
      </c>
      <c r="O318" t="b">
        <v>0</v>
      </c>
      <c r="P318">
        <v>1428.1352999999999</v>
      </c>
      <c r="Q318">
        <v>370.25730000000021</v>
      </c>
      <c r="R318">
        <v>360.9573000000002</v>
      </c>
      <c r="S318" t="s">
        <v>128</v>
      </c>
      <c r="T318">
        <v>0</v>
      </c>
      <c r="U318">
        <v>0</v>
      </c>
      <c r="V318">
        <v>21</v>
      </c>
      <c r="W318">
        <v>2461.3791999999999</v>
      </c>
    </row>
    <row r="319" spans="1:23" x14ac:dyDescent="0.35">
      <c r="A319" t="s">
        <v>987</v>
      </c>
      <c r="B319" t="s">
        <v>466</v>
      </c>
      <c r="C319" t="s">
        <v>988</v>
      </c>
      <c r="D319" t="s">
        <v>24</v>
      </c>
      <c r="E319" t="s">
        <v>88</v>
      </c>
      <c r="F319" t="s">
        <v>989</v>
      </c>
      <c r="G319">
        <v>31.44</v>
      </c>
      <c r="H319">
        <v>3</v>
      </c>
      <c r="I319">
        <v>0.18</v>
      </c>
      <c r="J319">
        <v>3.23</v>
      </c>
      <c r="K319" t="s">
        <v>90</v>
      </c>
      <c r="L319" t="s">
        <v>41</v>
      </c>
      <c r="M319">
        <v>6.61</v>
      </c>
      <c r="N319" t="s">
        <v>83</v>
      </c>
      <c r="O319" t="b">
        <v>0</v>
      </c>
      <c r="P319">
        <v>77.342400000000012</v>
      </c>
      <c r="Q319">
        <v>20.75040000000001</v>
      </c>
      <c r="R319">
        <v>10.91040000000001</v>
      </c>
      <c r="S319" t="s">
        <v>183</v>
      </c>
      <c r="T319">
        <v>0</v>
      </c>
      <c r="U319">
        <v>0</v>
      </c>
      <c r="V319">
        <v>3</v>
      </c>
      <c r="W319">
        <v>123.6696</v>
      </c>
    </row>
    <row r="320" spans="1:23" x14ac:dyDescent="0.35">
      <c r="A320" t="s">
        <v>990</v>
      </c>
      <c r="B320" t="s">
        <v>521</v>
      </c>
      <c r="C320" t="s">
        <v>991</v>
      </c>
      <c r="D320" t="s">
        <v>15</v>
      </c>
      <c r="E320" t="s">
        <v>88</v>
      </c>
      <c r="F320" t="s">
        <v>509</v>
      </c>
      <c r="G320">
        <v>16.98</v>
      </c>
      <c r="H320">
        <v>3</v>
      </c>
      <c r="I320">
        <v>0.09</v>
      </c>
      <c r="J320">
        <v>2.36</v>
      </c>
      <c r="K320" t="s">
        <v>90</v>
      </c>
      <c r="L320" t="s">
        <v>43</v>
      </c>
      <c r="M320">
        <v>5.73</v>
      </c>
      <c r="N320" t="s">
        <v>83</v>
      </c>
      <c r="O320" t="b">
        <v>0</v>
      </c>
      <c r="P320">
        <v>46.355400000000003</v>
      </c>
      <c r="Q320">
        <v>15.79140000000001</v>
      </c>
      <c r="R320">
        <v>7.7014000000000067</v>
      </c>
      <c r="S320" t="s">
        <v>84</v>
      </c>
      <c r="T320">
        <v>0</v>
      </c>
      <c r="U320">
        <v>0</v>
      </c>
      <c r="V320">
        <v>15</v>
      </c>
      <c r="W320">
        <v>1013.4441</v>
      </c>
    </row>
    <row r="321" spans="1:23" x14ac:dyDescent="0.35">
      <c r="A321" t="s">
        <v>992</v>
      </c>
      <c r="B321" t="s">
        <v>346</v>
      </c>
      <c r="C321" t="s">
        <v>993</v>
      </c>
      <c r="D321" t="s">
        <v>17</v>
      </c>
      <c r="E321" t="s">
        <v>88</v>
      </c>
      <c r="F321" t="s">
        <v>457</v>
      </c>
      <c r="G321">
        <v>18.98</v>
      </c>
      <c r="H321">
        <v>2</v>
      </c>
      <c r="I321">
        <v>0.03</v>
      </c>
      <c r="J321">
        <v>9.82</v>
      </c>
      <c r="K321" t="s">
        <v>82</v>
      </c>
      <c r="L321" t="s">
        <v>43</v>
      </c>
      <c r="M321">
        <v>3.78</v>
      </c>
      <c r="N321" t="s">
        <v>83</v>
      </c>
      <c r="O321" t="b">
        <v>0</v>
      </c>
      <c r="P321">
        <v>36.821199999999997</v>
      </c>
      <c r="Q321">
        <v>14.045199999999999</v>
      </c>
      <c r="R321">
        <v>0.44519999999999799</v>
      </c>
      <c r="S321" t="s">
        <v>97</v>
      </c>
      <c r="T321">
        <v>0</v>
      </c>
      <c r="U321">
        <v>0</v>
      </c>
      <c r="V321">
        <v>18</v>
      </c>
      <c r="W321">
        <v>977.64260000000024</v>
      </c>
    </row>
    <row r="322" spans="1:23" x14ac:dyDescent="0.35">
      <c r="A322" t="s">
        <v>994</v>
      </c>
      <c r="B322" t="s">
        <v>185</v>
      </c>
      <c r="C322" t="s">
        <v>403</v>
      </c>
      <c r="D322" t="s">
        <v>19</v>
      </c>
      <c r="E322" t="s">
        <v>88</v>
      </c>
      <c r="F322" t="s">
        <v>493</v>
      </c>
      <c r="G322">
        <v>33.42</v>
      </c>
      <c r="H322">
        <v>3</v>
      </c>
      <c r="I322">
        <v>0.1</v>
      </c>
      <c r="J322">
        <v>6.01</v>
      </c>
      <c r="K322" t="s">
        <v>82</v>
      </c>
      <c r="L322" t="s">
        <v>48</v>
      </c>
      <c r="M322">
        <v>14.65</v>
      </c>
      <c r="N322" t="s">
        <v>83</v>
      </c>
      <c r="O322" t="b">
        <v>1</v>
      </c>
      <c r="P322">
        <v>90.233999999999995</v>
      </c>
      <c r="Q322">
        <v>30.07800000000001</v>
      </c>
      <c r="R322">
        <v>9.4180000000000099</v>
      </c>
      <c r="S322" t="s">
        <v>128</v>
      </c>
      <c r="T322">
        <v>0</v>
      </c>
      <c r="U322">
        <v>0</v>
      </c>
      <c r="V322">
        <v>13</v>
      </c>
      <c r="W322">
        <v>752.6536000000001</v>
      </c>
    </row>
    <row r="323" spans="1:23" x14ac:dyDescent="0.35">
      <c r="A323" t="s">
        <v>995</v>
      </c>
      <c r="B323" t="s">
        <v>996</v>
      </c>
      <c r="C323" t="s">
        <v>997</v>
      </c>
      <c r="D323" t="s">
        <v>12</v>
      </c>
      <c r="E323" t="s">
        <v>16</v>
      </c>
      <c r="F323" t="s">
        <v>409</v>
      </c>
      <c r="G323">
        <v>43.36</v>
      </c>
      <c r="H323">
        <v>3</v>
      </c>
      <c r="I323">
        <v>0.26</v>
      </c>
      <c r="J323">
        <v>2.3199999999999998</v>
      </c>
      <c r="K323" t="s">
        <v>115</v>
      </c>
      <c r="L323" t="s">
        <v>43</v>
      </c>
      <c r="M323">
        <v>3.08</v>
      </c>
      <c r="N323" t="s">
        <v>83</v>
      </c>
      <c r="O323" t="b">
        <v>0</v>
      </c>
      <c r="P323">
        <v>96.259200000000007</v>
      </c>
      <c r="Q323">
        <v>18.211200000000009</v>
      </c>
      <c r="R323">
        <v>12.811199999999999</v>
      </c>
      <c r="S323" t="s">
        <v>128</v>
      </c>
      <c r="T323">
        <v>0</v>
      </c>
      <c r="U323">
        <v>0</v>
      </c>
      <c r="V323">
        <v>6</v>
      </c>
      <c r="W323">
        <v>77.309800000000024</v>
      </c>
    </row>
    <row r="324" spans="1:23" x14ac:dyDescent="0.35">
      <c r="A324" t="s">
        <v>998</v>
      </c>
      <c r="B324" t="s">
        <v>147</v>
      </c>
      <c r="C324" t="s">
        <v>657</v>
      </c>
      <c r="D324" t="s">
        <v>28</v>
      </c>
      <c r="E324" t="s">
        <v>95</v>
      </c>
      <c r="F324" t="s">
        <v>255</v>
      </c>
      <c r="G324">
        <v>81.91</v>
      </c>
      <c r="H324">
        <v>2</v>
      </c>
      <c r="I324">
        <v>0.06</v>
      </c>
      <c r="J324">
        <v>9.7100000000000009</v>
      </c>
      <c r="K324" t="s">
        <v>115</v>
      </c>
      <c r="L324" t="s">
        <v>43</v>
      </c>
      <c r="M324">
        <v>4.4400000000000004</v>
      </c>
      <c r="N324" t="s">
        <v>83</v>
      </c>
      <c r="O324" t="b">
        <v>0</v>
      </c>
      <c r="P324">
        <v>153.99080000000001</v>
      </c>
      <c r="Q324">
        <v>55.698799999999991</v>
      </c>
      <c r="R324">
        <v>41.548799999999993</v>
      </c>
      <c r="S324" t="s">
        <v>84</v>
      </c>
      <c r="T324">
        <v>0</v>
      </c>
      <c r="U324">
        <v>0</v>
      </c>
      <c r="V324">
        <v>28</v>
      </c>
      <c r="W324">
        <v>2965.6505000000002</v>
      </c>
    </row>
    <row r="325" spans="1:23" x14ac:dyDescent="0.35">
      <c r="A325" t="s">
        <v>999</v>
      </c>
      <c r="B325" t="s">
        <v>946</v>
      </c>
      <c r="C325" t="s">
        <v>1000</v>
      </c>
      <c r="D325" t="s">
        <v>12</v>
      </c>
      <c r="E325" t="s">
        <v>95</v>
      </c>
      <c r="F325" t="s">
        <v>96</v>
      </c>
      <c r="G325">
        <v>318.76</v>
      </c>
      <c r="H325">
        <v>3</v>
      </c>
      <c r="I325">
        <v>0.06</v>
      </c>
      <c r="J325">
        <v>8.15</v>
      </c>
      <c r="K325" t="s">
        <v>102</v>
      </c>
      <c r="L325" t="s">
        <v>45</v>
      </c>
      <c r="M325">
        <v>1.36</v>
      </c>
      <c r="N325" t="s">
        <v>83</v>
      </c>
      <c r="O325" t="b">
        <v>0</v>
      </c>
      <c r="P325">
        <v>898.90319999999997</v>
      </c>
      <c r="Q325">
        <v>325.13520000000011</v>
      </c>
      <c r="R325">
        <v>315.62520000000012</v>
      </c>
      <c r="S325" t="s">
        <v>128</v>
      </c>
      <c r="T325">
        <v>0</v>
      </c>
      <c r="U325">
        <v>0</v>
      </c>
      <c r="V325">
        <v>13</v>
      </c>
      <c r="W325">
        <v>2039.6865</v>
      </c>
    </row>
    <row r="326" spans="1:23" x14ac:dyDescent="0.35">
      <c r="A326" t="s">
        <v>1001</v>
      </c>
      <c r="B326" t="s">
        <v>462</v>
      </c>
      <c r="C326" t="s">
        <v>815</v>
      </c>
      <c r="D326" t="s">
        <v>12</v>
      </c>
      <c r="E326" t="s">
        <v>88</v>
      </c>
      <c r="F326" t="s">
        <v>708</v>
      </c>
      <c r="G326">
        <v>14.76</v>
      </c>
      <c r="H326">
        <v>3</v>
      </c>
      <c r="I326">
        <v>0.08</v>
      </c>
      <c r="J326">
        <v>2.2000000000000002</v>
      </c>
      <c r="K326" t="s">
        <v>82</v>
      </c>
      <c r="L326" t="s">
        <v>43</v>
      </c>
      <c r="M326">
        <v>5.96</v>
      </c>
      <c r="N326" t="s">
        <v>83</v>
      </c>
      <c r="O326" t="b">
        <v>0</v>
      </c>
      <c r="P326">
        <v>40.7376</v>
      </c>
      <c r="Q326">
        <v>14.169600000000001</v>
      </c>
      <c r="R326">
        <v>6.0095999999999989</v>
      </c>
      <c r="S326" t="s">
        <v>84</v>
      </c>
      <c r="T326">
        <v>0</v>
      </c>
      <c r="U326">
        <v>0</v>
      </c>
      <c r="V326">
        <v>15</v>
      </c>
      <c r="W326">
        <v>1377.5636</v>
      </c>
    </row>
    <row r="327" spans="1:23" x14ac:dyDescent="0.35">
      <c r="A327" t="s">
        <v>1002</v>
      </c>
      <c r="B327" t="s">
        <v>150</v>
      </c>
      <c r="C327" t="s">
        <v>670</v>
      </c>
      <c r="D327" t="s">
        <v>17</v>
      </c>
      <c r="E327" t="s">
        <v>16</v>
      </c>
      <c r="F327" t="s">
        <v>624</v>
      </c>
      <c r="G327">
        <v>42.84</v>
      </c>
      <c r="H327">
        <v>1</v>
      </c>
      <c r="I327">
        <v>0.14000000000000001</v>
      </c>
      <c r="J327">
        <v>4.3499999999999996</v>
      </c>
      <c r="K327" t="s">
        <v>90</v>
      </c>
      <c r="L327" t="s">
        <v>43</v>
      </c>
      <c r="M327">
        <v>3.72</v>
      </c>
      <c r="N327" t="s">
        <v>83</v>
      </c>
      <c r="O327" t="b">
        <v>0</v>
      </c>
      <c r="P327">
        <v>36.842399999999998</v>
      </c>
      <c r="Q327">
        <v>11.138400000000001</v>
      </c>
      <c r="R327">
        <v>3.068400000000004</v>
      </c>
      <c r="S327" t="s">
        <v>128</v>
      </c>
      <c r="T327">
        <v>0</v>
      </c>
      <c r="U327">
        <v>0</v>
      </c>
      <c r="V327">
        <v>7</v>
      </c>
      <c r="W327">
        <v>181.05699999999999</v>
      </c>
    </row>
    <row r="328" spans="1:23" x14ac:dyDescent="0.35">
      <c r="A328" t="s">
        <v>1003</v>
      </c>
      <c r="B328" t="s">
        <v>440</v>
      </c>
      <c r="C328" t="s">
        <v>1004</v>
      </c>
      <c r="D328" t="s">
        <v>12</v>
      </c>
      <c r="E328" t="s">
        <v>16</v>
      </c>
      <c r="F328" t="s">
        <v>919</v>
      </c>
      <c r="G328">
        <v>42.29</v>
      </c>
      <c r="H328">
        <v>3</v>
      </c>
      <c r="I328">
        <v>0.23</v>
      </c>
      <c r="J328">
        <v>3.08</v>
      </c>
      <c r="K328" t="s">
        <v>90</v>
      </c>
      <c r="L328" t="s">
        <v>41</v>
      </c>
      <c r="M328">
        <v>8.24</v>
      </c>
      <c r="N328" t="s">
        <v>83</v>
      </c>
      <c r="O328" t="b">
        <v>0</v>
      </c>
      <c r="P328">
        <v>97.689899999999994</v>
      </c>
      <c r="Q328">
        <v>21.567900000000009</v>
      </c>
      <c r="R328">
        <v>10.24790000000001</v>
      </c>
      <c r="S328" t="s">
        <v>97</v>
      </c>
      <c r="T328">
        <v>0</v>
      </c>
      <c r="U328">
        <v>0</v>
      </c>
      <c r="V328">
        <v>14</v>
      </c>
      <c r="W328">
        <v>1382.8706999999999</v>
      </c>
    </row>
    <row r="329" spans="1:23" x14ac:dyDescent="0.35">
      <c r="A329" t="s">
        <v>1005</v>
      </c>
      <c r="B329" t="s">
        <v>960</v>
      </c>
      <c r="C329" t="s">
        <v>250</v>
      </c>
      <c r="D329" t="s">
        <v>24</v>
      </c>
      <c r="E329" t="s">
        <v>95</v>
      </c>
      <c r="F329" t="s">
        <v>770</v>
      </c>
      <c r="G329">
        <v>427.77</v>
      </c>
      <c r="H329">
        <v>1</v>
      </c>
      <c r="I329">
        <v>0.06</v>
      </c>
      <c r="J329">
        <v>4.58</v>
      </c>
      <c r="K329" t="s">
        <v>90</v>
      </c>
      <c r="L329" t="s">
        <v>48</v>
      </c>
      <c r="M329">
        <v>4.22</v>
      </c>
      <c r="N329" t="s">
        <v>83</v>
      </c>
      <c r="O329" t="b">
        <v>0</v>
      </c>
      <c r="P329">
        <v>402.10379999999998</v>
      </c>
      <c r="Q329">
        <v>145.4418</v>
      </c>
      <c r="R329">
        <v>136.64179999999999</v>
      </c>
      <c r="S329" t="s">
        <v>84</v>
      </c>
      <c r="T329">
        <v>0</v>
      </c>
      <c r="U329">
        <v>0</v>
      </c>
      <c r="V329">
        <v>13</v>
      </c>
      <c r="W329">
        <v>678.67290000000003</v>
      </c>
    </row>
    <row r="330" spans="1:23" x14ac:dyDescent="0.35">
      <c r="A330" t="s">
        <v>1006</v>
      </c>
      <c r="B330" t="s">
        <v>1007</v>
      </c>
      <c r="C330" t="s">
        <v>384</v>
      </c>
      <c r="D330" t="s">
        <v>12</v>
      </c>
      <c r="E330" t="s">
        <v>16</v>
      </c>
      <c r="F330" t="s">
        <v>360</v>
      </c>
      <c r="G330">
        <v>49.7</v>
      </c>
      <c r="H330">
        <v>2</v>
      </c>
      <c r="I330">
        <v>0.26</v>
      </c>
      <c r="J330">
        <v>6.39</v>
      </c>
      <c r="K330" t="s">
        <v>115</v>
      </c>
      <c r="L330" t="s">
        <v>45</v>
      </c>
      <c r="M330">
        <v>1.35</v>
      </c>
      <c r="N330" t="s">
        <v>83</v>
      </c>
      <c r="O330" t="b">
        <v>0</v>
      </c>
      <c r="P330">
        <v>73.555999999999997</v>
      </c>
      <c r="Q330">
        <v>13.916</v>
      </c>
      <c r="R330">
        <v>6.1759999999999966</v>
      </c>
      <c r="S330" t="s">
        <v>103</v>
      </c>
      <c r="T330">
        <v>0</v>
      </c>
      <c r="U330">
        <v>0</v>
      </c>
      <c r="V330">
        <v>19</v>
      </c>
      <c r="W330">
        <v>1505.4456</v>
      </c>
    </row>
    <row r="331" spans="1:23" x14ac:dyDescent="0.35">
      <c r="A331" t="s">
        <v>1008</v>
      </c>
      <c r="B331" t="s">
        <v>405</v>
      </c>
      <c r="C331" t="s">
        <v>1009</v>
      </c>
      <c r="D331" t="s">
        <v>19</v>
      </c>
      <c r="E331" t="s">
        <v>16</v>
      </c>
      <c r="F331" t="s">
        <v>409</v>
      </c>
      <c r="G331">
        <v>19.170000000000002</v>
      </c>
      <c r="H331">
        <v>3</v>
      </c>
      <c r="I331">
        <v>0.08</v>
      </c>
      <c r="J331">
        <v>2.7</v>
      </c>
      <c r="K331" t="s">
        <v>90</v>
      </c>
      <c r="L331" t="s">
        <v>45</v>
      </c>
      <c r="M331">
        <v>1.74</v>
      </c>
      <c r="N331" t="s">
        <v>83</v>
      </c>
      <c r="O331" t="b">
        <v>0</v>
      </c>
      <c r="P331">
        <v>52.909200000000013</v>
      </c>
      <c r="Q331">
        <v>18.403200000000009</v>
      </c>
      <c r="R331">
        <v>13.963200000000001</v>
      </c>
      <c r="S331" t="s">
        <v>103</v>
      </c>
      <c r="T331">
        <v>0</v>
      </c>
      <c r="U331">
        <v>0</v>
      </c>
      <c r="V331">
        <v>5</v>
      </c>
      <c r="W331">
        <v>379.39300000000009</v>
      </c>
    </row>
    <row r="332" spans="1:23" x14ac:dyDescent="0.35">
      <c r="A332" t="s">
        <v>1010</v>
      </c>
      <c r="B332" t="s">
        <v>1011</v>
      </c>
      <c r="C332" t="s">
        <v>1012</v>
      </c>
      <c r="D332" t="s">
        <v>24</v>
      </c>
      <c r="E332" t="s">
        <v>95</v>
      </c>
      <c r="F332" t="s">
        <v>701</v>
      </c>
      <c r="G332">
        <v>328.59</v>
      </c>
      <c r="H332">
        <v>3</v>
      </c>
      <c r="I332">
        <v>0.03</v>
      </c>
      <c r="J332">
        <v>4.5199999999999996</v>
      </c>
      <c r="K332" t="s">
        <v>90</v>
      </c>
      <c r="L332" t="s">
        <v>43</v>
      </c>
      <c r="M332">
        <v>6.36</v>
      </c>
      <c r="N332" t="s">
        <v>141</v>
      </c>
      <c r="O332" t="b">
        <v>0</v>
      </c>
      <c r="P332">
        <v>956.19690000000003</v>
      </c>
      <c r="Q332">
        <v>364.73489999999993</v>
      </c>
      <c r="R332">
        <v>353.85489999999999</v>
      </c>
      <c r="S332" t="s">
        <v>91</v>
      </c>
      <c r="T332">
        <v>1</v>
      </c>
      <c r="U332">
        <v>0</v>
      </c>
      <c r="V332">
        <v>3</v>
      </c>
      <c r="W332">
        <v>837.98719999999992</v>
      </c>
    </row>
    <row r="333" spans="1:23" x14ac:dyDescent="0.35">
      <c r="A333" t="s">
        <v>1013</v>
      </c>
      <c r="B333" t="s">
        <v>462</v>
      </c>
      <c r="C333" t="s">
        <v>1014</v>
      </c>
      <c r="D333" t="s">
        <v>19</v>
      </c>
      <c r="E333" t="s">
        <v>95</v>
      </c>
      <c r="F333" t="s">
        <v>388</v>
      </c>
      <c r="G333">
        <v>425.99</v>
      </c>
      <c r="H333">
        <v>1</v>
      </c>
      <c r="I333">
        <v>0.25</v>
      </c>
      <c r="J333">
        <v>7.39</v>
      </c>
      <c r="K333" t="s">
        <v>115</v>
      </c>
      <c r="L333" t="s">
        <v>41</v>
      </c>
      <c r="M333">
        <v>9.26</v>
      </c>
      <c r="N333" t="s">
        <v>83</v>
      </c>
      <c r="O333" t="b">
        <v>0</v>
      </c>
      <c r="P333">
        <v>319.49250000000001</v>
      </c>
      <c r="Q333">
        <v>63.898500000000013</v>
      </c>
      <c r="R333">
        <v>47.248500000000007</v>
      </c>
      <c r="S333" t="s">
        <v>84</v>
      </c>
      <c r="T333">
        <v>0</v>
      </c>
      <c r="U333">
        <v>0</v>
      </c>
      <c r="V333">
        <v>13</v>
      </c>
      <c r="W333">
        <v>805.16080000000011</v>
      </c>
    </row>
    <row r="334" spans="1:23" x14ac:dyDescent="0.35">
      <c r="A334" t="s">
        <v>1015</v>
      </c>
      <c r="B334" t="s">
        <v>121</v>
      </c>
      <c r="C334" t="s">
        <v>110</v>
      </c>
      <c r="D334" t="s">
        <v>12</v>
      </c>
      <c r="E334" t="s">
        <v>16</v>
      </c>
      <c r="F334" t="s">
        <v>231</v>
      </c>
      <c r="G334">
        <v>42.94</v>
      </c>
      <c r="H334">
        <v>3</v>
      </c>
      <c r="I334">
        <v>0.06</v>
      </c>
      <c r="J334">
        <v>5.19</v>
      </c>
      <c r="K334" t="s">
        <v>82</v>
      </c>
      <c r="L334" t="s">
        <v>41</v>
      </c>
      <c r="M334">
        <v>7.96</v>
      </c>
      <c r="N334" t="s">
        <v>83</v>
      </c>
      <c r="O334" t="b">
        <v>0</v>
      </c>
      <c r="P334">
        <v>121.0908</v>
      </c>
      <c r="Q334">
        <v>43.7988</v>
      </c>
      <c r="R334">
        <v>30.648800000000001</v>
      </c>
      <c r="S334" t="s">
        <v>103</v>
      </c>
      <c r="T334">
        <v>0</v>
      </c>
      <c r="U334">
        <v>0</v>
      </c>
      <c r="V334">
        <v>20</v>
      </c>
      <c r="W334">
        <v>1794.1578999999999</v>
      </c>
    </row>
    <row r="335" spans="1:23" x14ac:dyDescent="0.35">
      <c r="A335" t="s">
        <v>1016</v>
      </c>
      <c r="B335" t="s">
        <v>257</v>
      </c>
      <c r="C335" t="s">
        <v>647</v>
      </c>
      <c r="D335" t="s">
        <v>12</v>
      </c>
      <c r="E335" t="s">
        <v>16</v>
      </c>
      <c r="F335" t="s">
        <v>464</v>
      </c>
      <c r="G335">
        <v>26.44</v>
      </c>
      <c r="H335">
        <v>1</v>
      </c>
      <c r="I335">
        <v>0.19</v>
      </c>
      <c r="J335">
        <v>9.9700000000000006</v>
      </c>
      <c r="K335" t="s">
        <v>82</v>
      </c>
      <c r="L335" t="s">
        <v>48</v>
      </c>
      <c r="M335">
        <v>18.52</v>
      </c>
      <c r="N335" t="s">
        <v>83</v>
      </c>
      <c r="O335" t="b">
        <v>0</v>
      </c>
      <c r="P335">
        <v>21.416399999999999</v>
      </c>
      <c r="Q335">
        <v>5.5524000000000022</v>
      </c>
      <c r="R335">
        <v>-22.9376</v>
      </c>
      <c r="S335" t="s">
        <v>128</v>
      </c>
      <c r="T335">
        <v>0</v>
      </c>
      <c r="U335">
        <v>0</v>
      </c>
      <c r="V335">
        <v>14</v>
      </c>
      <c r="W335">
        <v>995.57560000000024</v>
      </c>
    </row>
    <row r="336" spans="1:23" x14ac:dyDescent="0.35">
      <c r="A336" t="s">
        <v>1017</v>
      </c>
      <c r="B336" t="s">
        <v>1018</v>
      </c>
      <c r="C336" t="s">
        <v>1019</v>
      </c>
      <c r="D336" t="s">
        <v>20</v>
      </c>
      <c r="E336" t="s">
        <v>88</v>
      </c>
      <c r="F336" t="s">
        <v>680</v>
      </c>
      <c r="G336">
        <v>28.7</v>
      </c>
      <c r="H336">
        <v>1</v>
      </c>
      <c r="I336">
        <v>0.13</v>
      </c>
      <c r="J336">
        <v>7.41</v>
      </c>
      <c r="K336" t="s">
        <v>102</v>
      </c>
      <c r="L336" t="s">
        <v>41</v>
      </c>
      <c r="M336">
        <v>5.57</v>
      </c>
      <c r="N336" t="s">
        <v>141</v>
      </c>
      <c r="O336" t="b">
        <v>0</v>
      </c>
      <c r="P336">
        <v>24.969000000000001</v>
      </c>
      <c r="Q336">
        <v>7.7489999999999988</v>
      </c>
      <c r="R336">
        <v>-5.2310000000000016</v>
      </c>
      <c r="S336" t="s">
        <v>183</v>
      </c>
      <c r="T336">
        <v>1</v>
      </c>
      <c r="U336">
        <v>0</v>
      </c>
      <c r="V336">
        <v>5</v>
      </c>
      <c r="W336">
        <v>208.37760000000009</v>
      </c>
    </row>
    <row r="337" spans="1:23" x14ac:dyDescent="0.35">
      <c r="A337" t="s">
        <v>1020</v>
      </c>
      <c r="B337" t="s">
        <v>521</v>
      </c>
      <c r="C337" t="s">
        <v>607</v>
      </c>
      <c r="D337" t="s">
        <v>20</v>
      </c>
      <c r="E337" t="s">
        <v>16</v>
      </c>
      <c r="F337" t="s">
        <v>444</v>
      </c>
      <c r="G337">
        <v>37.450000000000003</v>
      </c>
      <c r="H337">
        <v>2</v>
      </c>
      <c r="I337">
        <v>0.14000000000000001</v>
      </c>
      <c r="J337">
        <v>4.76</v>
      </c>
      <c r="K337" t="s">
        <v>82</v>
      </c>
      <c r="L337" t="s">
        <v>41</v>
      </c>
      <c r="M337">
        <v>10.5</v>
      </c>
      <c r="N337" t="s">
        <v>83</v>
      </c>
      <c r="O337" t="b">
        <v>0</v>
      </c>
      <c r="P337">
        <v>64.414000000000001</v>
      </c>
      <c r="Q337">
        <v>19.474</v>
      </c>
      <c r="R337">
        <v>4.2139999999999969</v>
      </c>
      <c r="S337" t="s">
        <v>84</v>
      </c>
      <c r="T337">
        <v>0</v>
      </c>
      <c r="U337">
        <v>0</v>
      </c>
      <c r="V337">
        <v>3</v>
      </c>
      <c r="W337">
        <v>146.39080000000001</v>
      </c>
    </row>
    <row r="338" spans="1:23" x14ac:dyDescent="0.35">
      <c r="A338" t="s">
        <v>1021</v>
      </c>
      <c r="B338" t="s">
        <v>109</v>
      </c>
      <c r="C338" t="s">
        <v>1022</v>
      </c>
      <c r="D338" t="s">
        <v>17</v>
      </c>
      <c r="E338" t="s">
        <v>88</v>
      </c>
      <c r="F338" t="s">
        <v>89</v>
      </c>
      <c r="G338">
        <v>24.99</v>
      </c>
      <c r="H338">
        <v>3</v>
      </c>
      <c r="I338">
        <v>0.04</v>
      </c>
      <c r="J338">
        <v>5.0999999999999996</v>
      </c>
      <c r="K338" t="s">
        <v>115</v>
      </c>
      <c r="L338" t="s">
        <v>45</v>
      </c>
      <c r="M338">
        <v>0.67</v>
      </c>
      <c r="N338" t="s">
        <v>83</v>
      </c>
      <c r="O338" t="b">
        <v>0</v>
      </c>
      <c r="P338">
        <v>71.971199999999996</v>
      </c>
      <c r="Q338">
        <v>26.9892</v>
      </c>
      <c r="R338">
        <v>21.219200000000001</v>
      </c>
      <c r="S338" t="s">
        <v>103</v>
      </c>
      <c r="T338">
        <v>0</v>
      </c>
      <c r="U338">
        <v>0</v>
      </c>
      <c r="V338">
        <v>14</v>
      </c>
      <c r="W338">
        <v>909.32830000000001</v>
      </c>
    </row>
    <row r="339" spans="1:23" x14ac:dyDescent="0.35">
      <c r="A339" t="s">
        <v>1023</v>
      </c>
      <c r="B339" t="s">
        <v>117</v>
      </c>
      <c r="C339" t="s">
        <v>793</v>
      </c>
      <c r="D339" t="s">
        <v>15</v>
      </c>
      <c r="E339" t="s">
        <v>88</v>
      </c>
      <c r="F339" t="s">
        <v>415</v>
      </c>
      <c r="G339">
        <v>19.22</v>
      </c>
      <c r="H339">
        <v>2</v>
      </c>
      <c r="I339">
        <v>0.25</v>
      </c>
      <c r="J339">
        <v>5.82</v>
      </c>
      <c r="K339" t="s">
        <v>115</v>
      </c>
      <c r="L339" t="s">
        <v>41</v>
      </c>
      <c r="M339">
        <v>14.41</v>
      </c>
      <c r="N339" t="s">
        <v>83</v>
      </c>
      <c r="O339" t="b">
        <v>0</v>
      </c>
      <c r="P339">
        <v>28.83</v>
      </c>
      <c r="Q339">
        <v>5.7660000000000018</v>
      </c>
      <c r="R339">
        <v>-14.464</v>
      </c>
      <c r="S339" t="s">
        <v>84</v>
      </c>
      <c r="T339">
        <v>0</v>
      </c>
      <c r="U339">
        <v>0</v>
      </c>
      <c r="V339">
        <v>16</v>
      </c>
      <c r="W339">
        <v>1121.5859</v>
      </c>
    </row>
    <row r="340" spans="1:23" x14ac:dyDescent="0.35">
      <c r="A340" t="s">
        <v>1024</v>
      </c>
      <c r="B340" t="s">
        <v>253</v>
      </c>
      <c r="C340" t="s">
        <v>1025</v>
      </c>
      <c r="D340" t="s">
        <v>17</v>
      </c>
      <c r="E340" t="s">
        <v>16</v>
      </c>
      <c r="F340" t="s">
        <v>444</v>
      </c>
      <c r="G340">
        <v>14.76</v>
      </c>
      <c r="H340">
        <v>1</v>
      </c>
      <c r="I340">
        <v>0.22</v>
      </c>
      <c r="J340">
        <v>2.34</v>
      </c>
      <c r="K340" t="s">
        <v>115</v>
      </c>
      <c r="L340" t="s">
        <v>41</v>
      </c>
      <c r="M340">
        <v>5.38</v>
      </c>
      <c r="N340" t="s">
        <v>279</v>
      </c>
      <c r="O340" t="b">
        <v>0</v>
      </c>
      <c r="P340">
        <v>11.5128</v>
      </c>
      <c r="Q340">
        <v>2.6568000000000001</v>
      </c>
      <c r="R340">
        <v>-5.0631999999999993</v>
      </c>
      <c r="S340" t="s">
        <v>183</v>
      </c>
      <c r="T340">
        <v>0</v>
      </c>
      <c r="U340">
        <v>1</v>
      </c>
      <c r="V340">
        <v>13</v>
      </c>
      <c r="W340">
        <v>817.44529999999997</v>
      </c>
    </row>
    <row r="341" spans="1:23" x14ac:dyDescent="0.35">
      <c r="A341" t="s">
        <v>1026</v>
      </c>
      <c r="B341" t="s">
        <v>323</v>
      </c>
      <c r="C341" t="s">
        <v>640</v>
      </c>
      <c r="D341" t="s">
        <v>12</v>
      </c>
      <c r="E341" t="s">
        <v>16</v>
      </c>
      <c r="F341" t="s">
        <v>81</v>
      </c>
      <c r="G341">
        <v>24.64</v>
      </c>
      <c r="H341">
        <v>1</v>
      </c>
      <c r="I341">
        <v>0.1</v>
      </c>
      <c r="J341">
        <v>3.38</v>
      </c>
      <c r="K341" t="s">
        <v>115</v>
      </c>
      <c r="L341" t="s">
        <v>41</v>
      </c>
      <c r="M341">
        <v>10.3</v>
      </c>
      <c r="N341" t="s">
        <v>83</v>
      </c>
      <c r="O341" t="b">
        <v>1</v>
      </c>
      <c r="P341">
        <v>22.175999999999998</v>
      </c>
      <c r="Q341">
        <v>7.392000000000003</v>
      </c>
      <c r="R341">
        <v>-6.2879999999999967</v>
      </c>
      <c r="S341" t="s">
        <v>91</v>
      </c>
      <c r="T341">
        <v>0</v>
      </c>
      <c r="U341">
        <v>0</v>
      </c>
      <c r="V341">
        <v>21</v>
      </c>
      <c r="W341">
        <v>1856.1396999999999</v>
      </c>
    </row>
    <row r="342" spans="1:23" x14ac:dyDescent="0.35">
      <c r="A342" t="s">
        <v>1027</v>
      </c>
      <c r="B342" t="s">
        <v>626</v>
      </c>
      <c r="C342" t="s">
        <v>1028</v>
      </c>
      <c r="D342" t="s">
        <v>17</v>
      </c>
      <c r="E342" t="s">
        <v>14</v>
      </c>
      <c r="F342" t="s">
        <v>1029</v>
      </c>
      <c r="G342">
        <v>107.03</v>
      </c>
      <c r="H342">
        <v>1</v>
      </c>
      <c r="I342">
        <v>0.28000000000000003</v>
      </c>
      <c r="J342">
        <v>5.81</v>
      </c>
      <c r="K342" t="s">
        <v>102</v>
      </c>
      <c r="L342" t="s">
        <v>41</v>
      </c>
      <c r="M342">
        <v>12.55</v>
      </c>
      <c r="N342" t="s">
        <v>83</v>
      </c>
      <c r="O342" t="b">
        <v>0</v>
      </c>
      <c r="P342">
        <v>77.061599999999999</v>
      </c>
      <c r="Q342">
        <v>12.8436</v>
      </c>
      <c r="R342">
        <v>-5.5164000000000044</v>
      </c>
      <c r="S342" t="s">
        <v>97</v>
      </c>
      <c r="T342">
        <v>0</v>
      </c>
      <c r="U342">
        <v>0</v>
      </c>
      <c r="V342">
        <v>3</v>
      </c>
      <c r="W342">
        <v>103.25409999999999</v>
      </c>
    </row>
    <row r="343" spans="1:23" x14ac:dyDescent="0.35">
      <c r="A343" t="s">
        <v>1030</v>
      </c>
      <c r="B343" t="s">
        <v>402</v>
      </c>
      <c r="C343" t="s">
        <v>1031</v>
      </c>
      <c r="D343" t="s">
        <v>20</v>
      </c>
      <c r="E343" t="s">
        <v>95</v>
      </c>
      <c r="F343" t="s">
        <v>489</v>
      </c>
      <c r="G343">
        <v>282.13</v>
      </c>
      <c r="H343">
        <v>1</v>
      </c>
      <c r="I343">
        <v>0.04</v>
      </c>
      <c r="J343">
        <v>3.51</v>
      </c>
      <c r="K343" t="s">
        <v>90</v>
      </c>
      <c r="L343" t="s">
        <v>45</v>
      </c>
      <c r="M343">
        <v>0.54</v>
      </c>
      <c r="N343" t="s">
        <v>83</v>
      </c>
      <c r="O343" t="b">
        <v>0</v>
      </c>
      <c r="P343">
        <v>270.84480000000002</v>
      </c>
      <c r="Q343">
        <v>101.5668</v>
      </c>
      <c r="R343">
        <v>97.516799999999975</v>
      </c>
      <c r="S343" t="s">
        <v>97</v>
      </c>
      <c r="T343">
        <v>0</v>
      </c>
      <c r="U343">
        <v>0</v>
      </c>
      <c r="V343">
        <v>4</v>
      </c>
      <c r="W343">
        <v>118.4739</v>
      </c>
    </row>
    <row r="344" spans="1:23" x14ac:dyDescent="0.35">
      <c r="A344" t="s">
        <v>1032</v>
      </c>
      <c r="B344" t="s">
        <v>984</v>
      </c>
      <c r="C344" t="s">
        <v>317</v>
      </c>
      <c r="D344" t="s">
        <v>20</v>
      </c>
      <c r="E344" t="s">
        <v>16</v>
      </c>
      <c r="F344" t="s">
        <v>624</v>
      </c>
      <c r="G344">
        <v>36.03</v>
      </c>
      <c r="H344">
        <v>3</v>
      </c>
      <c r="I344">
        <v>0.1</v>
      </c>
      <c r="J344">
        <v>8.2799999999999994</v>
      </c>
      <c r="K344" t="s">
        <v>90</v>
      </c>
      <c r="L344" t="s">
        <v>45</v>
      </c>
      <c r="M344">
        <v>1.33</v>
      </c>
      <c r="N344" t="s">
        <v>83</v>
      </c>
      <c r="O344" t="b">
        <v>1</v>
      </c>
      <c r="P344">
        <v>97.281000000000006</v>
      </c>
      <c r="Q344">
        <v>32.427000000000007</v>
      </c>
      <c r="R344">
        <v>22.817000000000011</v>
      </c>
      <c r="S344" t="s">
        <v>97</v>
      </c>
      <c r="T344">
        <v>0</v>
      </c>
      <c r="U344">
        <v>0</v>
      </c>
      <c r="V344">
        <v>21</v>
      </c>
      <c r="W344">
        <v>1217.9494</v>
      </c>
    </row>
    <row r="345" spans="1:23" x14ac:dyDescent="0.35">
      <c r="A345" t="s">
        <v>1033</v>
      </c>
      <c r="B345" t="s">
        <v>440</v>
      </c>
      <c r="C345" t="s">
        <v>1034</v>
      </c>
      <c r="D345" t="s">
        <v>20</v>
      </c>
      <c r="E345" t="s">
        <v>88</v>
      </c>
      <c r="F345" t="s">
        <v>680</v>
      </c>
      <c r="G345">
        <v>12.64</v>
      </c>
      <c r="H345">
        <v>3</v>
      </c>
      <c r="I345">
        <v>0.21</v>
      </c>
      <c r="J345">
        <v>6.78</v>
      </c>
      <c r="K345" t="s">
        <v>82</v>
      </c>
      <c r="L345" t="s">
        <v>41</v>
      </c>
      <c r="M345">
        <v>5.12</v>
      </c>
      <c r="N345" t="s">
        <v>83</v>
      </c>
      <c r="O345" t="b">
        <v>0</v>
      </c>
      <c r="P345">
        <v>29.956800000000001</v>
      </c>
      <c r="Q345">
        <v>7.2048000000000023</v>
      </c>
      <c r="R345">
        <v>-4.695199999999998</v>
      </c>
      <c r="S345" t="s">
        <v>97</v>
      </c>
      <c r="T345">
        <v>0</v>
      </c>
      <c r="U345">
        <v>0</v>
      </c>
      <c r="V345">
        <v>13</v>
      </c>
      <c r="W345">
        <v>769.70920000000001</v>
      </c>
    </row>
    <row r="346" spans="1:23" x14ac:dyDescent="0.35">
      <c r="A346" t="s">
        <v>1035</v>
      </c>
      <c r="B346" t="s">
        <v>442</v>
      </c>
      <c r="C346" t="s">
        <v>1036</v>
      </c>
      <c r="D346" t="s">
        <v>17</v>
      </c>
      <c r="E346" t="s">
        <v>16</v>
      </c>
      <c r="F346" t="s">
        <v>696</v>
      </c>
      <c r="G346">
        <v>42.35</v>
      </c>
      <c r="H346">
        <v>1</v>
      </c>
      <c r="I346">
        <v>0.28000000000000003</v>
      </c>
      <c r="J346">
        <v>5.61</v>
      </c>
      <c r="K346" t="s">
        <v>102</v>
      </c>
      <c r="L346" t="s">
        <v>41</v>
      </c>
      <c r="M346">
        <v>12.78</v>
      </c>
      <c r="N346" t="s">
        <v>83</v>
      </c>
      <c r="O346" t="b">
        <v>0</v>
      </c>
      <c r="P346">
        <v>30.492000000000001</v>
      </c>
      <c r="Q346">
        <v>5.0820000000000007</v>
      </c>
      <c r="R346">
        <v>-13.308</v>
      </c>
      <c r="S346" t="s">
        <v>128</v>
      </c>
      <c r="T346">
        <v>0</v>
      </c>
      <c r="U346">
        <v>0</v>
      </c>
      <c r="V346">
        <v>16</v>
      </c>
      <c r="W346">
        <v>1151.5438999999999</v>
      </c>
    </row>
    <row r="347" spans="1:23" x14ac:dyDescent="0.35">
      <c r="A347" t="s">
        <v>1037</v>
      </c>
      <c r="B347" t="s">
        <v>440</v>
      </c>
      <c r="C347" t="s">
        <v>1038</v>
      </c>
      <c r="D347" t="s">
        <v>17</v>
      </c>
      <c r="E347" t="s">
        <v>95</v>
      </c>
      <c r="F347" t="s">
        <v>136</v>
      </c>
      <c r="G347">
        <v>55.35</v>
      </c>
      <c r="H347">
        <v>1</v>
      </c>
      <c r="I347">
        <v>0.09</v>
      </c>
      <c r="J347">
        <v>4.87</v>
      </c>
      <c r="K347" t="s">
        <v>90</v>
      </c>
      <c r="L347" t="s">
        <v>41</v>
      </c>
      <c r="M347">
        <v>6.27</v>
      </c>
      <c r="N347" t="s">
        <v>279</v>
      </c>
      <c r="O347" t="b">
        <v>0</v>
      </c>
      <c r="P347">
        <v>50.368499999999997</v>
      </c>
      <c r="Q347">
        <v>17.1585</v>
      </c>
      <c r="R347">
        <v>6.0185000000000031</v>
      </c>
      <c r="S347" t="s">
        <v>97</v>
      </c>
      <c r="T347">
        <v>0</v>
      </c>
      <c r="U347">
        <v>1</v>
      </c>
      <c r="V347">
        <v>16</v>
      </c>
      <c r="W347">
        <v>1838.8379</v>
      </c>
    </row>
    <row r="348" spans="1:23" x14ac:dyDescent="0.35">
      <c r="A348" t="s">
        <v>1039</v>
      </c>
      <c r="B348" t="s">
        <v>272</v>
      </c>
      <c r="C348" t="s">
        <v>1040</v>
      </c>
      <c r="D348" t="s">
        <v>19</v>
      </c>
      <c r="E348" t="s">
        <v>14</v>
      </c>
      <c r="F348" t="s">
        <v>1041</v>
      </c>
      <c r="G348">
        <v>159.11000000000001</v>
      </c>
      <c r="H348">
        <v>2</v>
      </c>
      <c r="I348">
        <v>0.02</v>
      </c>
      <c r="J348">
        <v>7.22</v>
      </c>
      <c r="K348" t="s">
        <v>82</v>
      </c>
      <c r="L348" t="s">
        <v>43</v>
      </c>
      <c r="M348">
        <v>6.83</v>
      </c>
      <c r="N348" t="s">
        <v>83</v>
      </c>
      <c r="O348" t="b">
        <v>0</v>
      </c>
      <c r="P348">
        <v>311.85559999999998</v>
      </c>
      <c r="Q348">
        <v>120.92359999999999</v>
      </c>
      <c r="R348">
        <v>106.8736</v>
      </c>
      <c r="S348" t="s">
        <v>84</v>
      </c>
      <c r="T348">
        <v>0</v>
      </c>
      <c r="U348">
        <v>0</v>
      </c>
      <c r="V348">
        <v>1</v>
      </c>
      <c r="W348">
        <v>106.8736</v>
      </c>
    </row>
    <row r="349" spans="1:23" x14ac:dyDescent="0.35">
      <c r="A349" t="s">
        <v>1042</v>
      </c>
      <c r="B349" t="s">
        <v>909</v>
      </c>
      <c r="C349" t="s">
        <v>1043</v>
      </c>
      <c r="D349" t="s">
        <v>12</v>
      </c>
      <c r="E349" t="s">
        <v>16</v>
      </c>
      <c r="F349" t="s">
        <v>145</v>
      </c>
      <c r="G349">
        <v>8.42</v>
      </c>
      <c r="H349">
        <v>1</v>
      </c>
      <c r="I349">
        <v>0.28999999999999998</v>
      </c>
      <c r="J349">
        <v>3.9</v>
      </c>
      <c r="K349" t="s">
        <v>115</v>
      </c>
      <c r="L349" t="s">
        <v>41</v>
      </c>
      <c r="M349">
        <v>10.99</v>
      </c>
      <c r="N349" t="s">
        <v>83</v>
      </c>
      <c r="O349" t="b">
        <v>0</v>
      </c>
      <c r="P349">
        <v>5.9781999999999993</v>
      </c>
      <c r="Q349">
        <v>0.92619999999999958</v>
      </c>
      <c r="R349">
        <v>-13.963800000000001</v>
      </c>
      <c r="S349" t="s">
        <v>183</v>
      </c>
      <c r="T349">
        <v>0</v>
      </c>
      <c r="U349">
        <v>0</v>
      </c>
      <c r="V349">
        <v>6</v>
      </c>
      <c r="W349">
        <v>1060.8396</v>
      </c>
    </row>
    <row r="350" spans="1:23" x14ac:dyDescent="0.35">
      <c r="A350" t="s">
        <v>1044</v>
      </c>
      <c r="B350" t="s">
        <v>225</v>
      </c>
      <c r="C350" t="s">
        <v>1045</v>
      </c>
      <c r="D350" t="s">
        <v>12</v>
      </c>
      <c r="E350" t="s">
        <v>95</v>
      </c>
      <c r="F350" t="s">
        <v>217</v>
      </c>
      <c r="G350">
        <v>474.49</v>
      </c>
      <c r="H350">
        <v>3</v>
      </c>
      <c r="I350">
        <v>0.13</v>
      </c>
      <c r="J350">
        <v>8.75</v>
      </c>
      <c r="K350" t="s">
        <v>90</v>
      </c>
      <c r="L350" t="s">
        <v>41</v>
      </c>
      <c r="M350">
        <v>12.82</v>
      </c>
      <c r="N350" t="s">
        <v>83</v>
      </c>
      <c r="O350" t="b">
        <v>0</v>
      </c>
      <c r="P350">
        <v>1238.4188999999999</v>
      </c>
      <c r="Q350">
        <v>384.33690000000013</v>
      </c>
      <c r="R350">
        <v>362.76690000000008</v>
      </c>
      <c r="S350" t="s">
        <v>183</v>
      </c>
      <c r="T350">
        <v>0</v>
      </c>
      <c r="U350">
        <v>0</v>
      </c>
      <c r="V350">
        <v>20</v>
      </c>
      <c r="W350">
        <v>851.01980000000015</v>
      </c>
    </row>
    <row r="351" spans="1:23" x14ac:dyDescent="0.35">
      <c r="A351" t="s">
        <v>1046</v>
      </c>
      <c r="B351" t="s">
        <v>784</v>
      </c>
      <c r="C351" t="s">
        <v>1047</v>
      </c>
      <c r="D351" t="s">
        <v>19</v>
      </c>
      <c r="E351" t="s">
        <v>16</v>
      </c>
      <c r="F351" t="s">
        <v>360</v>
      </c>
      <c r="G351">
        <v>55.6</v>
      </c>
      <c r="H351">
        <v>2</v>
      </c>
      <c r="I351">
        <v>0.1</v>
      </c>
      <c r="J351">
        <v>8.39</v>
      </c>
      <c r="K351" t="s">
        <v>82</v>
      </c>
      <c r="L351" t="s">
        <v>43</v>
      </c>
      <c r="M351">
        <v>7.89</v>
      </c>
      <c r="N351" t="s">
        <v>83</v>
      </c>
      <c r="O351" t="b">
        <v>1</v>
      </c>
      <c r="P351">
        <v>100.08</v>
      </c>
      <c r="Q351">
        <v>33.36</v>
      </c>
      <c r="R351">
        <v>17.079999999999998</v>
      </c>
      <c r="S351" t="s">
        <v>84</v>
      </c>
      <c r="T351">
        <v>0</v>
      </c>
      <c r="U351">
        <v>0</v>
      </c>
      <c r="V351">
        <v>2</v>
      </c>
      <c r="W351">
        <v>13.122999999999999</v>
      </c>
    </row>
    <row r="352" spans="1:23" x14ac:dyDescent="0.35">
      <c r="A352" t="s">
        <v>1048</v>
      </c>
      <c r="B352" t="s">
        <v>185</v>
      </c>
      <c r="C352" t="s">
        <v>1049</v>
      </c>
      <c r="D352" t="s">
        <v>19</v>
      </c>
      <c r="E352" t="s">
        <v>16</v>
      </c>
      <c r="F352" t="s">
        <v>1050</v>
      </c>
      <c r="G352">
        <v>65.680000000000007</v>
      </c>
      <c r="H352">
        <v>3</v>
      </c>
      <c r="I352">
        <v>7.0000000000000007E-2</v>
      </c>
      <c r="J352">
        <v>5.68</v>
      </c>
      <c r="K352" t="s">
        <v>102</v>
      </c>
      <c r="L352" t="s">
        <v>45</v>
      </c>
      <c r="M352">
        <v>1.94</v>
      </c>
      <c r="N352" t="s">
        <v>83</v>
      </c>
      <c r="O352" t="b">
        <v>0</v>
      </c>
      <c r="P352">
        <v>183.24719999999999</v>
      </c>
      <c r="Q352">
        <v>65.023200000000017</v>
      </c>
      <c r="R352">
        <v>57.40320000000002</v>
      </c>
      <c r="S352" t="s">
        <v>128</v>
      </c>
      <c r="T352">
        <v>0</v>
      </c>
      <c r="U352">
        <v>0</v>
      </c>
      <c r="V352">
        <v>1</v>
      </c>
      <c r="W352">
        <v>57.40320000000002</v>
      </c>
    </row>
    <row r="353" spans="1:23" x14ac:dyDescent="0.35">
      <c r="A353" t="s">
        <v>1051</v>
      </c>
      <c r="B353" t="s">
        <v>1052</v>
      </c>
      <c r="C353" t="s">
        <v>736</v>
      </c>
      <c r="D353" t="s">
        <v>19</v>
      </c>
      <c r="E353" t="s">
        <v>88</v>
      </c>
      <c r="F353" t="s">
        <v>708</v>
      </c>
      <c r="G353">
        <v>11.02</v>
      </c>
      <c r="H353">
        <v>2</v>
      </c>
      <c r="I353">
        <v>0.21</v>
      </c>
      <c r="J353">
        <v>6.57</v>
      </c>
      <c r="K353" t="s">
        <v>90</v>
      </c>
      <c r="L353" t="s">
        <v>41</v>
      </c>
      <c r="M353">
        <v>12.69</v>
      </c>
      <c r="N353" t="s">
        <v>83</v>
      </c>
      <c r="O353" t="b">
        <v>0</v>
      </c>
      <c r="P353">
        <v>17.4116</v>
      </c>
      <c r="Q353">
        <v>4.1876000000000024</v>
      </c>
      <c r="R353">
        <v>-15.0724</v>
      </c>
      <c r="S353" t="s">
        <v>128</v>
      </c>
      <c r="T353">
        <v>0</v>
      </c>
      <c r="U353">
        <v>0</v>
      </c>
      <c r="V353">
        <v>15</v>
      </c>
      <c r="W353">
        <v>1091.1376</v>
      </c>
    </row>
    <row r="354" spans="1:23" x14ac:dyDescent="0.35">
      <c r="A354" t="s">
        <v>1053</v>
      </c>
      <c r="B354" t="s">
        <v>1054</v>
      </c>
      <c r="C354" t="s">
        <v>1055</v>
      </c>
      <c r="D354" t="s">
        <v>12</v>
      </c>
      <c r="E354" t="s">
        <v>16</v>
      </c>
      <c r="F354" t="s">
        <v>932</v>
      </c>
      <c r="G354">
        <v>13.69</v>
      </c>
      <c r="H354">
        <v>3</v>
      </c>
      <c r="I354">
        <v>0.17</v>
      </c>
      <c r="J354">
        <v>3.29</v>
      </c>
      <c r="K354" t="s">
        <v>115</v>
      </c>
      <c r="L354" t="s">
        <v>43</v>
      </c>
      <c r="M354">
        <v>5.97</v>
      </c>
      <c r="N354" t="s">
        <v>83</v>
      </c>
      <c r="O354" t="b">
        <v>0</v>
      </c>
      <c r="P354">
        <v>34.088099999999997</v>
      </c>
      <c r="Q354">
        <v>9.4460999999999977</v>
      </c>
      <c r="R354">
        <v>0.18609999999999791</v>
      </c>
      <c r="S354" t="s">
        <v>128</v>
      </c>
      <c r="T354">
        <v>0</v>
      </c>
      <c r="U354">
        <v>0</v>
      </c>
      <c r="V354">
        <v>3</v>
      </c>
      <c r="W354">
        <v>4.668699999999995</v>
      </c>
    </row>
    <row r="355" spans="1:23" x14ac:dyDescent="0.35">
      <c r="A355" t="s">
        <v>1056</v>
      </c>
      <c r="B355" t="s">
        <v>208</v>
      </c>
      <c r="C355" t="s">
        <v>1057</v>
      </c>
      <c r="D355" t="s">
        <v>17</v>
      </c>
      <c r="E355" t="s">
        <v>16</v>
      </c>
      <c r="F355" t="s">
        <v>241</v>
      </c>
      <c r="G355">
        <v>23.57</v>
      </c>
      <c r="H355">
        <v>1</v>
      </c>
      <c r="I355">
        <v>7.0000000000000007E-2</v>
      </c>
      <c r="J355">
        <v>7.59</v>
      </c>
      <c r="K355" t="s">
        <v>90</v>
      </c>
      <c r="L355" t="s">
        <v>41</v>
      </c>
      <c r="M355">
        <v>13.27</v>
      </c>
      <c r="N355" t="s">
        <v>83</v>
      </c>
      <c r="O355" t="b">
        <v>0</v>
      </c>
      <c r="P355">
        <v>21.920100000000001</v>
      </c>
      <c r="Q355">
        <v>7.7780999999999976</v>
      </c>
      <c r="R355">
        <v>-13.081899999999999</v>
      </c>
      <c r="S355" t="s">
        <v>183</v>
      </c>
      <c r="T355">
        <v>0</v>
      </c>
      <c r="U355">
        <v>0</v>
      </c>
      <c r="V355">
        <v>18</v>
      </c>
      <c r="W355">
        <v>2092.913700000001</v>
      </c>
    </row>
    <row r="356" spans="1:23" x14ac:dyDescent="0.35">
      <c r="A356" t="s">
        <v>1058</v>
      </c>
      <c r="B356" t="s">
        <v>291</v>
      </c>
      <c r="C356" t="s">
        <v>738</v>
      </c>
      <c r="D356" t="s">
        <v>19</v>
      </c>
      <c r="E356" t="s">
        <v>16</v>
      </c>
      <c r="F356" t="s">
        <v>645</v>
      </c>
      <c r="G356">
        <v>20.51</v>
      </c>
      <c r="H356">
        <v>1</v>
      </c>
      <c r="I356">
        <v>0.08</v>
      </c>
      <c r="J356">
        <v>4.3099999999999996</v>
      </c>
      <c r="K356" t="s">
        <v>82</v>
      </c>
      <c r="L356" t="s">
        <v>45</v>
      </c>
      <c r="M356">
        <v>1.1299999999999999</v>
      </c>
      <c r="N356" t="s">
        <v>83</v>
      </c>
      <c r="O356" t="b">
        <v>0</v>
      </c>
      <c r="P356">
        <v>18.869199999999999</v>
      </c>
      <c r="Q356">
        <v>6.5632000000000019</v>
      </c>
      <c r="R356">
        <v>1.123200000000002</v>
      </c>
      <c r="S356" t="s">
        <v>183</v>
      </c>
      <c r="T356">
        <v>0</v>
      </c>
      <c r="U356">
        <v>0</v>
      </c>
      <c r="V356">
        <v>16</v>
      </c>
      <c r="W356">
        <v>2256.5427</v>
      </c>
    </row>
    <row r="357" spans="1:23" x14ac:dyDescent="0.35">
      <c r="A357" t="s">
        <v>1059</v>
      </c>
      <c r="B357" t="s">
        <v>339</v>
      </c>
      <c r="C357" t="s">
        <v>1060</v>
      </c>
      <c r="D357" t="s">
        <v>17</v>
      </c>
      <c r="E357" t="s">
        <v>95</v>
      </c>
      <c r="F357" t="s">
        <v>1061</v>
      </c>
      <c r="G357">
        <v>355.11</v>
      </c>
      <c r="H357">
        <v>1</v>
      </c>
      <c r="I357">
        <v>7.0000000000000007E-2</v>
      </c>
      <c r="J357">
        <v>2.4900000000000002</v>
      </c>
      <c r="K357" t="s">
        <v>90</v>
      </c>
      <c r="L357" t="s">
        <v>41</v>
      </c>
      <c r="M357">
        <v>8.19</v>
      </c>
      <c r="N357" t="s">
        <v>83</v>
      </c>
      <c r="O357" t="b">
        <v>0</v>
      </c>
      <c r="P357">
        <v>330.25229999999999</v>
      </c>
      <c r="Q357">
        <v>117.1863</v>
      </c>
      <c r="R357">
        <v>106.5063</v>
      </c>
      <c r="S357" t="s">
        <v>97</v>
      </c>
      <c r="T357">
        <v>0</v>
      </c>
      <c r="U357">
        <v>0</v>
      </c>
      <c r="V357">
        <v>1</v>
      </c>
      <c r="W357">
        <v>106.5063</v>
      </c>
    </row>
    <row r="358" spans="1:23" x14ac:dyDescent="0.35">
      <c r="A358" t="s">
        <v>1062</v>
      </c>
      <c r="B358" t="s">
        <v>169</v>
      </c>
      <c r="C358" t="s">
        <v>1063</v>
      </c>
      <c r="D358" t="s">
        <v>19</v>
      </c>
      <c r="E358" t="s">
        <v>95</v>
      </c>
      <c r="F358" t="s">
        <v>596</v>
      </c>
      <c r="G358">
        <v>293.27</v>
      </c>
      <c r="H358">
        <v>3</v>
      </c>
      <c r="I358">
        <v>0.02</v>
      </c>
      <c r="J358">
        <v>6.78</v>
      </c>
      <c r="K358" t="s">
        <v>102</v>
      </c>
      <c r="L358" t="s">
        <v>48</v>
      </c>
      <c r="M358">
        <v>18.25</v>
      </c>
      <c r="N358" t="s">
        <v>83</v>
      </c>
      <c r="O358" t="b">
        <v>0</v>
      </c>
      <c r="P358">
        <v>862.21379999999988</v>
      </c>
      <c r="Q358">
        <v>334.32779999999991</v>
      </c>
      <c r="R358">
        <v>309.29779999999988</v>
      </c>
      <c r="S358" t="s">
        <v>84</v>
      </c>
      <c r="T358">
        <v>0</v>
      </c>
      <c r="U358">
        <v>0</v>
      </c>
      <c r="V358">
        <v>4</v>
      </c>
      <c r="W358">
        <v>1397.3271999999999</v>
      </c>
    </row>
    <row r="359" spans="1:23" x14ac:dyDescent="0.35">
      <c r="A359" t="s">
        <v>1064</v>
      </c>
      <c r="B359" t="s">
        <v>814</v>
      </c>
      <c r="C359" t="s">
        <v>1065</v>
      </c>
      <c r="D359" t="s">
        <v>15</v>
      </c>
      <c r="E359" t="s">
        <v>88</v>
      </c>
      <c r="F359" t="s">
        <v>1066</v>
      </c>
      <c r="G359">
        <v>22.37</v>
      </c>
      <c r="H359">
        <v>2</v>
      </c>
      <c r="I359">
        <v>0.06</v>
      </c>
      <c r="J359">
        <v>4.45</v>
      </c>
      <c r="K359" t="s">
        <v>115</v>
      </c>
      <c r="L359" t="s">
        <v>48</v>
      </c>
      <c r="M359">
        <v>7.95</v>
      </c>
      <c r="N359" t="s">
        <v>83</v>
      </c>
      <c r="O359" t="b">
        <v>0</v>
      </c>
      <c r="P359">
        <v>42.055599999999998</v>
      </c>
      <c r="Q359">
        <v>15.211600000000001</v>
      </c>
      <c r="R359">
        <v>2.8115999999999972</v>
      </c>
      <c r="S359" t="s">
        <v>183</v>
      </c>
      <c r="T359">
        <v>0</v>
      </c>
      <c r="U359">
        <v>0</v>
      </c>
      <c r="V359">
        <v>2</v>
      </c>
      <c r="W359">
        <v>60.715199999999982</v>
      </c>
    </row>
    <row r="360" spans="1:23" x14ac:dyDescent="0.35">
      <c r="A360" t="s">
        <v>1067</v>
      </c>
      <c r="B360" t="s">
        <v>212</v>
      </c>
      <c r="C360" t="s">
        <v>963</v>
      </c>
      <c r="D360" t="s">
        <v>17</v>
      </c>
      <c r="E360" t="s">
        <v>95</v>
      </c>
      <c r="F360" t="s">
        <v>293</v>
      </c>
      <c r="G360">
        <v>68.81</v>
      </c>
      <c r="H360">
        <v>3</v>
      </c>
      <c r="I360">
        <v>0.09</v>
      </c>
      <c r="J360">
        <v>8.49</v>
      </c>
      <c r="K360" t="s">
        <v>115</v>
      </c>
      <c r="L360" t="s">
        <v>41</v>
      </c>
      <c r="M360">
        <v>10.18</v>
      </c>
      <c r="N360" t="s">
        <v>83</v>
      </c>
      <c r="O360" t="b">
        <v>0</v>
      </c>
      <c r="P360">
        <v>187.85130000000001</v>
      </c>
      <c r="Q360">
        <v>63.993299999999998</v>
      </c>
      <c r="R360">
        <v>45.323300000000003</v>
      </c>
      <c r="S360" t="s">
        <v>91</v>
      </c>
      <c r="T360">
        <v>0</v>
      </c>
      <c r="U360">
        <v>0</v>
      </c>
      <c r="V360">
        <v>15</v>
      </c>
      <c r="W360">
        <v>956.32300000000021</v>
      </c>
    </row>
    <row r="361" spans="1:23" x14ac:dyDescent="0.35">
      <c r="A361" t="s">
        <v>1068</v>
      </c>
      <c r="B361" t="s">
        <v>470</v>
      </c>
      <c r="C361" t="s">
        <v>1069</v>
      </c>
      <c r="D361" t="s">
        <v>24</v>
      </c>
      <c r="E361" t="s">
        <v>88</v>
      </c>
      <c r="F361" t="s">
        <v>530</v>
      </c>
      <c r="G361">
        <v>18.329999999999998</v>
      </c>
      <c r="H361">
        <v>1</v>
      </c>
      <c r="I361">
        <v>0</v>
      </c>
      <c r="J361">
        <v>3.11</v>
      </c>
      <c r="K361" t="s">
        <v>90</v>
      </c>
      <c r="L361" t="s">
        <v>48</v>
      </c>
      <c r="M361">
        <v>7.53</v>
      </c>
      <c r="N361" t="s">
        <v>83</v>
      </c>
      <c r="O361" t="b">
        <v>0</v>
      </c>
      <c r="P361">
        <v>18.329999999999998</v>
      </c>
      <c r="Q361">
        <v>7.331999999999999</v>
      </c>
      <c r="R361">
        <v>-3.308000000000002</v>
      </c>
      <c r="S361" t="s">
        <v>183</v>
      </c>
      <c r="T361">
        <v>0</v>
      </c>
      <c r="U361">
        <v>0</v>
      </c>
      <c r="V361">
        <v>18</v>
      </c>
      <c r="W361">
        <v>2032.4559999999999</v>
      </c>
    </row>
    <row r="362" spans="1:23" x14ac:dyDescent="0.35">
      <c r="A362" t="s">
        <v>1070</v>
      </c>
      <c r="B362" t="s">
        <v>193</v>
      </c>
      <c r="C362" t="s">
        <v>1071</v>
      </c>
      <c r="D362" t="s">
        <v>17</v>
      </c>
      <c r="E362" t="s">
        <v>14</v>
      </c>
      <c r="F362" t="s">
        <v>1072</v>
      </c>
      <c r="G362">
        <v>146.97999999999999</v>
      </c>
      <c r="H362">
        <v>1</v>
      </c>
      <c r="I362">
        <v>0.24</v>
      </c>
      <c r="J362">
        <v>9.81</v>
      </c>
      <c r="K362" t="s">
        <v>102</v>
      </c>
      <c r="L362" t="s">
        <v>41</v>
      </c>
      <c r="M362">
        <v>12.6</v>
      </c>
      <c r="N362" t="s">
        <v>141</v>
      </c>
      <c r="O362" t="b">
        <v>0</v>
      </c>
      <c r="P362">
        <v>111.70480000000001</v>
      </c>
      <c r="Q362">
        <v>23.5168</v>
      </c>
      <c r="R362">
        <v>1.1068000000000029</v>
      </c>
      <c r="S362" t="s">
        <v>97</v>
      </c>
      <c r="T362">
        <v>1</v>
      </c>
      <c r="U362">
        <v>0</v>
      </c>
      <c r="V362">
        <v>17</v>
      </c>
      <c r="W362">
        <v>1567.6953000000001</v>
      </c>
    </row>
    <row r="363" spans="1:23" x14ac:dyDescent="0.35">
      <c r="A363" t="s">
        <v>1073</v>
      </c>
      <c r="B363" t="s">
        <v>603</v>
      </c>
      <c r="C363" t="s">
        <v>1074</v>
      </c>
      <c r="D363" t="s">
        <v>26</v>
      </c>
      <c r="E363" t="s">
        <v>16</v>
      </c>
      <c r="F363" t="s">
        <v>472</v>
      </c>
      <c r="G363">
        <v>55.07</v>
      </c>
      <c r="H363">
        <v>3</v>
      </c>
      <c r="I363">
        <v>0.09</v>
      </c>
      <c r="J363">
        <v>5.43</v>
      </c>
      <c r="K363" t="s">
        <v>82</v>
      </c>
      <c r="L363" t="s">
        <v>41</v>
      </c>
      <c r="M363">
        <v>8.2899999999999991</v>
      </c>
      <c r="N363" t="s">
        <v>83</v>
      </c>
      <c r="O363" t="b">
        <v>0</v>
      </c>
      <c r="P363">
        <v>150.34110000000001</v>
      </c>
      <c r="Q363">
        <v>51.215100000000007</v>
      </c>
      <c r="R363">
        <v>37.495100000000008</v>
      </c>
      <c r="S363" t="s">
        <v>128</v>
      </c>
      <c r="T363">
        <v>0</v>
      </c>
      <c r="U363">
        <v>0</v>
      </c>
      <c r="V363">
        <v>17</v>
      </c>
      <c r="W363">
        <v>1548.1164000000001</v>
      </c>
    </row>
    <row r="364" spans="1:23" x14ac:dyDescent="0.35">
      <c r="A364" t="s">
        <v>1075</v>
      </c>
      <c r="B364" t="s">
        <v>619</v>
      </c>
      <c r="C364" t="s">
        <v>1076</v>
      </c>
      <c r="D364" t="s">
        <v>19</v>
      </c>
      <c r="E364" t="s">
        <v>16</v>
      </c>
      <c r="F364" t="s">
        <v>1077</v>
      </c>
      <c r="G364">
        <v>29.49</v>
      </c>
      <c r="H364">
        <v>3</v>
      </c>
      <c r="I364">
        <v>0.16</v>
      </c>
      <c r="J364">
        <v>4.1500000000000004</v>
      </c>
      <c r="K364" t="s">
        <v>102</v>
      </c>
      <c r="L364" t="s">
        <v>41</v>
      </c>
      <c r="M364">
        <v>11.45</v>
      </c>
      <c r="N364" t="s">
        <v>83</v>
      </c>
      <c r="O364" t="b">
        <v>0</v>
      </c>
      <c r="P364">
        <v>74.314799999999991</v>
      </c>
      <c r="Q364">
        <v>21.23279999999999</v>
      </c>
      <c r="R364">
        <v>5.6327999999999907</v>
      </c>
      <c r="S364" t="s">
        <v>91</v>
      </c>
      <c r="T364">
        <v>0</v>
      </c>
      <c r="U364">
        <v>0</v>
      </c>
      <c r="V364">
        <v>16</v>
      </c>
      <c r="W364">
        <v>1201.6855</v>
      </c>
    </row>
    <row r="365" spans="1:23" x14ac:dyDescent="0.35">
      <c r="A365" t="s">
        <v>1078</v>
      </c>
      <c r="B365" t="s">
        <v>996</v>
      </c>
      <c r="C365" t="s">
        <v>1079</v>
      </c>
      <c r="D365" t="s">
        <v>20</v>
      </c>
      <c r="E365" t="s">
        <v>95</v>
      </c>
      <c r="F365" t="s">
        <v>1080</v>
      </c>
      <c r="G365">
        <v>371.68</v>
      </c>
      <c r="H365">
        <v>1</v>
      </c>
      <c r="I365">
        <v>0.24</v>
      </c>
      <c r="J365">
        <v>8.3000000000000007</v>
      </c>
      <c r="K365" t="s">
        <v>90</v>
      </c>
      <c r="L365" t="s">
        <v>41</v>
      </c>
      <c r="M365">
        <v>6.43</v>
      </c>
      <c r="N365" t="s">
        <v>83</v>
      </c>
      <c r="O365" t="b">
        <v>0</v>
      </c>
      <c r="P365">
        <v>282.47680000000003</v>
      </c>
      <c r="Q365">
        <v>59.468800000000023</v>
      </c>
      <c r="R365">
        <v>44.738800000000012</v>
      </c>
      <c r="S365" t="s">
        <v>128</v>
      </c>
      <c r="T365">
        <v>0</v>
      </c>
      <c r="U365">
        <v>0</v>
      </c>
      <c r="V365">
        <v>16</v>
      </c>
      <c r="W365">
        <v>1067.1288</v>
      </c>
    </row>
    <row r="366" spans="1:23" x14ac:dyDescent="0.35">
      <c r="A366" t="s">
        <v>1081</v>
      </c>
      <c r="B366" t="s">
        <v>487</v>
      </c>
      <c r="C366" t="s">
        <v>359</v>
      </c>
      <c r="D366" t="s">
        <v>15</v>
      </c>
      <c r="E366" t="s">
        <v>14</v>
      </c>
      <c r="F366" t="s">
        <v>643</v>
      </c>
      <c r="G366">
        <v>149.77000000000001</v>
      </c>
      <c r="H366">
        <v>3</v>
      </c>
      <c r="I366">
        <v>0.13</v>
      </c>
      <c r="J366">
        <v>8.86</v>
      </c>
      <c r="K366" t="s">
        <v>115</v>
      </c>
      <c r="L366" t="s">
        <v>41</v>
      </c>
      <c r="M366">
        <v>13.09</v>
      </c>
      <c r="N366" t="s">
        <v>83</v>
      </c>
      <c r="O366" t="b">
        <v>0</v>
      </c>
      <c r="P366">
        <v>390.89970000000011</v>
      </c>
      <c r="Q366">
        <v>121.3137</v>
      </c>
      <c r="R366">
        <v>99.363700000000037</v>
      </c>
      <c r="S366" t="s">
        <v>97</v>
      </c>
      <c r="T366">
        <v>0</v>
      </c>
      <c r="U366">
        <v>0</v>
      </c>
      <c r="V366">
        <v>18</v>
      </c>
      <c r="W366">
        <v>1656.8806999999999</v>
      </c>
    </row>
    <row r="367" spans="1:23" x14ac:dyDescent="0.35">
      <c r="A367" t="s">
        <v>1082</v>
      </c>
      <c r="B367" t="s">
        <v>413</v>
      </c>
      <c r="C367" t="s">
        <v>1069</v>
      </c>
      <c r="D367" t="s">
        <v>12</v>
      </c>
      <c r="E367" t="s">
        <v>95</v>
      </c>
      <c r="F367" t="s">
        <v>163</v>
      </c>
      <c r="G367">
        <v>133.26</v>
      </c>
      <c r="H367">
        <v>1</v>
      </c>
      <c r="I367">
        <v>0.06</v>
      </c>
      <c r="J367">
        <v>2.5099999999999998</v>
      </c>
      <c r="K367" t="s">
        <v>90</v>
      </c>
      <c r="L367" t="s">
        <v>41</v>
      </c>
      <c r="M367">
        <v>11.69</v>
      </c>
      <c r="N367" t="s">
        <v>83</v>
      </c>
      <c r="O367" t="b">
        <v>0</v>
      </c>
      <c r="P367">
        <v>125.26439999999999</v>
      </c>
      <c r="Q367">
        <v>45.308399999999992</v>
      </c>
      <c r="R367">
        <v>31.1084</v>
      </c>
      <c r="S367" t="s">
        <v>84</v>
      </c>
      <c r="T367">
        <v>0</v>
      </c>
      <c r="U367">
        <v>0</v>
      </c>
      <c r="V367">
        <v>18</v>
      </c>
      <c r="W367">
        <v>2032.4559999999999</v>
      </c>
    </row>
    <row r="368" spans="1:23" x14ac:dyDescent="0.35">
      <c r="A368" t="s">
        <v>1083</v>
      </c>
      <c r="B368" t="s">
        <v>867</v>
      </c>
      <c r="C368" t="s">
        <v>1084</v>
      </c>
      <c r="D368" t="s">
        <v>12</v>
      </c>
      <c r="E368" t="s">
        <v>14</v>
      </c>
      <c r="F368" t="s">
        <v>451</v>
      </c>
      <c r="G368">
        <v>161.18</v>
      </c>
      <c r="H368">
        <v>2</v>
      </c>
      <c r="I368">
        <v>0.1</v>
      </c>
      <c r="J368">
        <v>8.7899999999999991</v>
      </c>
      <c r="K368" t="s">
        <v>115</v>
      </c>
      <c r="L368" t="s">
        <v>41</v>
      </c>
      <c r="M368">
        <v>6.69</v>
      </c>
      <c r="N368" t="s">
        <v>83</v>
      </c>
      <c r="O368" t="b">
        <v>1</v>
      </c>
      <c r="P368">
        <v>290.12400000000002</v>
      </c>
      <c r="Q368">
        <v>96.708000000000041</v>
      </c>
      <c r="R368">
        <v>81.228000000000023</v>
      </c>
      <c r="S368" t="s">
        <v>103</v>
      </c>
      <c r="T368">
        <v>0</v>
      </c>
      <c r="U368">
        <v>0</v>
      </c>
      <c r="V368">
        <v>2</v>
      </c>
      <c r="W368">
        <v>237.44160000000011</v>
      </c>
    </row>
    <row r="369" spans="1:23" x14ac:dyDescent="0.35">
      <c r="A369" t="s">
        <v>1085</v>
      </c>
      <c r="B369" t="s">
        <v>323</v>
      </c>
      <c r="C369" t="s">
        <v>1086</v>
      </c>
      <c r="D369" t="s">
        <v>26</v>
      </c>
      <c r="E369" t="s">
        <v>14</v>
      </c>
      <c r="F369" t="s">
        <v>674</v>
      </c>
      <c r="G369">
        <v>113.98</v>
      </c>
      <c r="H369">
        <v>2</v>
      </c>
      <c r="I369">
        <v>7.0000000000000007E-2</v>
      </c>
      <c r="J369">
        <v>5.26</v>
      </c>
      <c r="K369" t="s">
        <v>115</v>
      </c>
      <c r="L369" t="s">
        <v>43</v>
      </c>
      <c r="M369">
        <v>6.63</v>
      </c>
      <c r="N369" t="s">
        <v>83</v>
      </c>
      <c r="O369" t="b">
        <v>0</v>
      </c>
      <c r="P369">
        <v>212.00280000000001</v>
      </c>
      <c r="Q369">
        <v>75.226799999999969</v>
      </c>
      <c r="R369">
        <v>63.336799999999968</v>
      </c>
      <c r="S369" t="s">
        <v>91</v>
      </c>
      <c r="T369">
        <v>0</v>
      </c>
      <c r="U369">
        <v>0</v>
      </c>
      <c r="V369">
        <v>3</v>
      </c>
      <c r="W369">
        <v>118.52330000000001</v>
      </c>
    </row>
    <row r="370" spans="1:23" x14ac:dyDescent="0.35">
      <c r="A370" t="s">
        <v>1087</v>
      </c>
      <c r="B370" t="s">
        <v>740</v>
      </c>
      <c r="C370" t="s">
        <v>1088</v>
      </c>
      <c r="D370" t="s">
        <v>12</v>
      </c>
      <c r="E370" t="s">
        <v>14</v>
      </c>
      <c r="F370" t="s">
        <v>210</v>
      </c>
      <c r="G370">
        <v>146.71</v>
      </c>
      <c r="H370">
        <v>2</v>
      </c>
      <c r="I370">
        <v>0.27</v>
      </c>
      <c r="J370">
        <v>3.06</v>
      </c>
      <c r="K370" t="s">
        <v>90</v>
      </c>
      <c r="L370" t="s">
        <v>41</v>
      </c>
      <c r="M370">
        <v>7.33</v>
      </c>
      <c r="N370" t="s">
        <v>83</v>
      </c>
      <c r="O370" t="b">
        <v>0</v>
      </c>
      <c r="P370">
        <v>214.19659999999999</v>
      </c>
      <c r="Q370">
        <v>38.144600000000032</v>
      </c>
      <c r="R370">
        <v>27.754600000000021</v>
      </c>
      <c r="S370" t="s">
        <v>128</v>
      </c>
      <c r="T370">
        <v>0</v>
      </c>
      <c r="U370">
        <v>0</v>
      </c>
      <c r="V370">
        <v>12</v>
      </c>
      <c r="W370">
        <v>1213.271</v>
      </c>
    </row>
    <row r="371" spans="1:23" x14ac:dyDescent="0.35">
      <c r="A371" t="s">
        <v>1089</v>
      </c>
      <c r="B371" t="s">
        <v>177</v>
      </c>
      <c r="C371" t="s">
        <v>1076</v>
      </c>
      <c r="D371" t="s">
        <v>17</v>
      </c>
      <c r="E371" t="s">
        <v>14</v>
      </c>
      <c r="F371" t="s">
        <v>775</v>
      </c>
      <c r="G371">
        <v>127.55</v>
      </c>
      <c r="H371">
        <v>1</v>
      </c>
      <c r="I371">
        <v>0.04</v>
      </c>
      <c r="J371">
        <v>9.86</v>
      </c>
      <c r="K371" t="s">
        <v>102</v>
      </c>
      <c r="L371" t="s">
        <v>45</v>
      </c>
      <c r="M371">
        <v>1.26</v>
      </c>
      <c r="N371" t="s">
        <v>83</v>
      </c>
      <c r="O371" t="b">
        <v>0</v>
      </c>
      <c r="P371">
        <v>122.44799999999999</v>
      </c>
      <c r="Q371">
        <v>45.917999999999992</v>
      </c>
      <c r="R371">
        <v>34.797999999999988</v>
      </c>
      <c r="S371" t="s">
        <v>128</v>
      </c>
      <c r="T371">
        <v>0</v>
      </c>
      <c r="U371">
        <v>0</v>
      </c>
      <c r="V371">
        <v>16</v>
      </c>
      <c r="W371">
        <v>1201.6855</v>
      </c>
    </row>
    <row r="372" spans="1:23" x14ac:dyDescent="0.35">
      <c r="A372" t="s">
        <v>1090</v>
      </c>
      <c r="B372" t="s">
        <v>814</v>
      </c>
      <c r="C372" t="s">
        <v>1091</v>
      </c>
      <c r="D372" t="s">
        <v>12</v>
      </c>
      <c r="E372" t="s">
        <v>95</v>
      </c>
      <c r="F372" t="s">
        <v>770</v>
      </c>
      <c r="G372">
        <v>199.1</v>
      </c>
      <c r="H372">
        <v>2</v>
      </c>
      <c r="I372">
        <v>0.05</v>
      </c>
      <c r="J372">
        <v>8.83</v>
      </c>
      <c r="K372" t="s">
        <v>102</v>
      </c>
      <c r="L372" t="s">
        <v>48</v>
      </c>
      <c r="M372">
        <v>18.32</v>
      </c>
      <c r="N372" t="s">
        <v>83</v>
      </c>
      <c r="O372" t="b">
        <v>0</v>
      </c>
      <c r="P372">
        <v>378.29</v>
      </c>
      <c r="Q372">
        <v>139.37</v>
      </c>
      <c r="R372">
        <v>112.22</v>
      </c>
      <c r="S372" t="s">
        <v>183</v>
      </c>
      <c r="T372">
        <v>0</v>
      </c>
      <c r="U372">
        <v>0</v>
      </c>
      <c r="V372">
        <v>4</v>
      </c>
      <c r="W372">
        <v>106.625</v>
      </c>
    </row>
    <row r="373" spans="1:23" x14ac:dyDescent="0.35">
      <c r="A373" t="s">
        <v>1092</v>
      </c>
      <c r="B373" t="s">
        <v>575</v>
      </c>
      <c r="C373" t="s">
        <v>1093</v>
      </c>
      <c r="D373" t="s">
        <v>12</v>
      </c>
      <c r="E373" t="s">
        <v>88</v>
      </c>
      <c r="F373" t="s">
        <v>964</v>
      </c>
      <c r="G373">
        <v>26.62</v>
      </c>
      <c r="H373">
        <v>2</v>
      </c>
      <c r="I373">
        <v>0.1</v>
      </c>
      <c r="J373">
        <v>3.63</v>
      </c>
      <c r="K373" t="s">
        <v>90</v>
      </c>
      <c r="L373" t="s">
        <v>45</v>
      </c>
      <c r="M373">
        <v>1.88</v>
      </c>
      <c r="N373" t="s">
        <v>83</v>
      </c>
      <c r="O373" t="b">
        <v>0</v>
      </c>
      <c r="P373">
        <v>47.915999999999997</v>
      </c>
      <c r="Q373">
        <v>15.972</v>
      </c>
      <c r="R373">
        <v>10.462</v>
      </c>
      <c r="S373" t="s">
        <v>91</v>
      </c>
      <c r="T373">
        <v>0</v>
      </c>
      <c r="U373">
        <v>0</v>
      </c>
      <c r="V373">
        <v>15</v>
      </c>
      <c r="W373">
        <v>1159.5474999999999</v>
      </c>
    </row>
    <row r="374" spans="1:23" x14ac:dyDescent="0.35">
      <c r="A374" t="s">
        <v>1094</v>
      </c>
      <c r="B374" t="s">
        <v>138</v>
      </c>
      <c r="C374" t="s">
        <v>1095</v>
      </c>
      <c r="D374" t="s">
        <v>12</v>
      </c>
      <c r="E374" t="s">
        <v>16</v>
      </c>
      <c r="F374" t="s">
        <v>645</v>
      </c>
      <c r="G374">
        <v>48.13</v>
      </c>
      <c r="H374">
        <v>1</v>
      </c>
      <c r="I374">
        <v>0.18</v>
      </c>
      <c r="J374">
        <v>9.01</v>
      </c>
      <c r="K374" t="s">
        <v>90</v>
      </c>
      <c r="L374" t="s">
        <v>45</v>
      </c>
      <c r="M374">
        <v>1.73</v>
      </c>
      <c r="N374" t="s">
        <v>83</v>
      </c>
      <c r="O374" t="b">
        <v>0</v>
      </c>
      <c r="P374">
        <v>39.466600000000007</v>
      </c>
      <c r="Q374">
        <v>10.58860000000001</v>
      </c>
      <c r="R374">
        <v>-0.15139999999999351</v>
      </c>
      <c r="S374" t="s">
        <v>128</v>
      </c>
      <c r="T374">
        <v>0</v>
      </c>
      <c r="U374">
        <v>0</v>
      </c>
      <c r="V374">
        <v>14</v>
      </c>
      <c r="W374">
        <v>923.14070000000004</v>
      </c>
    </row>
    <row r="375" spans="1:23" x14ac:dyDescent="0.35">
      <c r="A375" t="s">
        <v>1096</v>
      </c>
      <c r="B375" t="s">
        <v>1097</v>
      </c>
      <c r="C375" t="s">
        <v>1098</v>
      </c>
      <c r="D375" t="s">
        <v>12</v>
      </c>
      <c r="E375" t="s">
        <v>88</v>
      </c>
      <c r="F375" t="s">
        <v>718</v>
      </c>
      <c r="G375">
        <v>16.72</v>
      </c>
      <c r="H375">
        <v>1</v>
      </c>
      <c r="I375">
        <v>0.14000000000000001</v>
      </c>
      <c r="J375">
        <v>9.9499999999999993</v>
      </c>
      <c r="K375" t="s">
        <v>90</v>
      </c>
      <c r="L375" t="s">
        <v>41</v>
      </c>
      <c r="M375">
        <v>11.21</v>
      </c>
      <c r="N375" t="s">
        <v>83</v>
      </c>
      <c r="O375" t="b">
        <v>0</v>
      </c>
      <c r="P375">
        <v>14.379200000000001</v>
      </c>
      <c r="Q375">
        <v>4.3472000000000008</v>
      </c>
      <c r="R375">
        <v>-16.812799999999999</v>
      </c>
      <c r="S375" t="s">
        <v>183</v>
      </c>
      <c r="T375">
        <v>0</v>
      </c>
      <c r="U375">
        <v>0</v>
      </c>
      <c r="V375">
        <v>16</v>
      </c>
      <c r="W375">
        <v>1224.8809000000001</v>
      </c>
    </row>
    <row r="376" spans="1:23" x14ac:dyDescent="0.35">
      <c r="A376" t="s">
        <v>1099</v>
      </c>
      <c r="B376" t="s">
        <v>113</v>
      </c>
      <c r="C376" t="s">
        <v>206</v>
      </c>
      <c r="D376" t="s">
        <v>12</v>
      </c>
      <c r="E376" t="s">
        <v>95</v>
      </c>
      <c r="F376" t="s">
        <v>726</v>
      </c>
      <c r="G376">
        <v>532.85</v>
      </c>
      <c r="H376">
        <v>2</v>
      </c>
      <c r="I376">
        <v>0.21</v>
      </c>
      <c r="J376">
        <v>8.52</v>
      </c>
      <c r="K376" t="s">
        <v>115</v>
      </c>
      <c r="L376" t="s">
        <v>41</v>
      </c>
      <c r="M376">
        <v>5.81</v>
      </c>
      <c r="N376" t="s">
        <v>83</v>
      </c>
      <c r="O376" t="b">
        <v>0</v>
      </c>
      <c r="P376">
        <v>841.90300000000002</v>
      </c>
      <c r="Q376">
        <v>202.48300000000009</v>
      </c>
      <c r="R376">
        <v>188.15300000000011</v>
      </c>
      <c r="S376" t="s">
        <v>84</v>
      </c>
      <c r="T376">
        <v>0</v>
      </c>
      <c r="U376">
        <v>0</v>
      </c>
      <c r="V376">
        <v>13</v>
      </c>
      <c r="W376">
        <v>1440.3262</v>
      </c>
    </row>
    <row r="377" spans="1:23" x14ac:dyDescent="0.35">
      <c r="A377" t="s">
        <v>1100</v>
      </c>
      <c r="B377" t="s">
        <v>291</v>
      </c>
      <c r="C377" t="s">
        <v>1101</v>
      </c>
      <c r="D377" t="s">
        <v>20</v>
      </c>
      <c r="E377" t="s">
        <v>14</v>
      </c>
      <c r="F377" t="s">
        <v>332</v>
      </c>
      <c r="G377">
        <v>116.2</v>
      </c>
      <c r="H377">
        <v>2</v>
      </c>
      <c r="I377">
        <v>0.1</v>
      </c>
      <c r="J377">
        <v>6.31</v>
      </c>
      <c r="K377" t="s">
        <v>90</v>
      </c>
      <c r="L377" t="s">
        <v>45</v>
      </c>
      <c r="M377">
        <v>1.98</v>
      </c>
      <c r="N377" t="s">
        <v>83</v>
      </c>
      <c r="O377" t="b">
        <v>0</v>
      </c>
      <c r="P377">
        <v>209.16</v>
      </c>
      <c r="Q377">
        <v>69.72</v>
      </c>
      <c r="R377">
        <v>61.43</v>
      </c>
      <c r="S377" t="s">
        <v>183</v>
      </c>
      <c r="T377">
        <v>0</v>
      </c>
      <c r="U377">
        <v>0</v>
      </c>
      <c r="V377">
        <v>17</v>
      </c>
      <c r="W377">
        <v>1059.6406999999999</v>
      </c>
    </row>
    <row r="378" spans="1:23" x14ac:dyDescent="0.35">
      <c r="A378" t="s">
        <v>1102</v>
      </c>
      <c r="B378" t="s">
        <v>746</v>
      </c>
      <c r="C378" t="s">
        <v>1103</v>
      </c>
      <c r="D378" t="s">
        <v>24</v>
      </c>
      <c r="E378" t="s">
        <v>14</v>
      </c>
      <c r="F378" t="s">
        <v>324</v>
      </c>
      <c r="G378">
        <v>121.39</v>
      </c>
      <c r="H378">
        <v>3</v>
      </c>
      <c r="I378">
        <v>0.18</v>
      </c>
      <c r="J378">
        <v>2.15</v>
      </c>
      <c r="K378" t="s">
        <v>90</v>
      </c>
      <c r="L378" t="s">
        <v>41</v>
      </c>
      <c r="M378">
        <v>13.59</v>
      </c>
      <c r="N378" t="s">
        <v>83</v>
      </c>
      <c r="O378" t="b">
        <v>0</v>
      </c>
      <c r="P378">
        <v>298.61939999999998</v>
      </c>
      <c r="Q378">
        <v>80.117400000000032</v>
      </c>
      <c r="R378">
        <v>64.377400000000037</v>
      </c>
      <c r="S378" t="s">
        <v>103</v>
      </c>
      <c r="T378">
        <v>0</v>
      </c>
      <c r="U378">
        <v>0</v>
      </c>
      <c r="V378">
        <v>23</v>
      </c>
      <c r="W378">
        <v>2031.5921000000001</v>
      </c>
    </row>
    <row r="379" spans="1:23" x14ac:dyDescent="0.35">
      <c r="A379" t="s">
        <v>1104</v>
      </c>
      <c r="B379" t="s">
        <v>134</v>
      </c>
      <c r="C379" t="s">
        <v>1105</v>
      </c>
      <c r="D379" t="s">
        <v>12</v>
      </c>
      <c r="E379" t="s">
        <v>14</v>
      </c>
      <c r="F379" t="s">
        <v>163</v>
      </c>
      <c r="G379">
        <v>124.62</v>
      </c>
      <c r="H379">
        <v>3</v>
      </c>
      <c r="I379">
        <v>0.19</v>
      </c>
      <c r="J379">
        <v>9.24</v>
      </c>
      <c r="K379" t="s">
        <v>90</v>
      </c>
      <c r="L379" t="s">
        <v>41</v>
      </c>
      <c r="M379">
        <v>7.91</v>
      </c>
      <c r="N379" t="s">
        <v>83</v>
      </c>
      <c r="O379" t="b">
        <v>0</v>
      </c>
      <c r="P379">
        <v>302.82659999999998</v>
      </c>
      <c r="Q379">
        <v>78.510600000000039</v>
      </c>
      <c r="R379">
        <v>61.360600000000041</v>
      </c>
      <c r="S379" t="s">
        <v>128</v>
      </c>
      <c r="T379">
        <v>0</v>
      </c>
      <c r="U379">
        <v>0</v>
      </c>
      <c r="V379">
        <v>15</v>
      </c>
      <c r="W379">
        <v>813.85820000000024</v>
      </c>
    </row>
    <row r="380" spans="1:23" x14ac:dyDescent="0.35">
      <c r="A380" t="s">
        <v>1106</v>
      </c>
      <c r="B380" t="s">
        <v>1107</v>
      </c>
      <c r="C380" t="s">
        <v>519</v>
      </c>
      <c r="D380" t="s">
        <v>15</v>
      </c>
      <c r="E380" t="s">
        <v>16</v>
      </c>
      <c r="F380" t="s">
        <v>360</v>
      </c>
      <c r="G380">
        <v>23.25</v>
      </c>
      <c r="H380">
        <v>2</v>
      </c>
      <c r="I380">
        <v>0.13</v>
      </c>
      <c r="J380">
        <v>8.75</v>
      </c>
      <c r="K380" t="s">
        <v>102</v>
      </c>
      <c r="L380" t="s">
        <v>43</v>
      </c>
      <c r="M380">
        <v>4.57</v>
      </c>
      <c r="N380" t="s">
        <v>141</v>
      </c>
      <c r="O380" t="b">
        <v>0</v>
      </c>
      <c r="P380">
        <v>40.454999999999998</v>
      </c>
      <c r="Q380">
        <v>12.555</v>
      </c>
      <c r="R380">
        <v>-0.76500000000000057</v>
      </c>
      <c r="S380" t="s">
        <v>97</v>
      </c>
      <c r="T380">
        <v>1</v>
      </c>
      <c r="U380">
        <v>0</v>
      </c>
      <c r="V380">
        <v>18</v>
      </c>
      <c r="W380">
        <v>828.07060000000013</v>
      </c>
    </row>
    <row r="381" spans="1:23" x14ac:dyDescent="0.35">
      <c r="A381" t="s">
        <v>1108</v>
      </c>
      <c r="B381" t="s">
        <v>105</v>
      </c>
      <c r="C381" t="s">
        <v>743</v>
      </c>
      <c r="D381" t="s">
        <v>19</v>
      </c>
      <c r="E381" t="s">
        <v>14</v>
      </c>
      <c r="F381" t="s">
        <v>1109</v>
      </c>
      <c r="G381">
        <v>81.569999999999993</v>
      </c>
      <c r="H381">
        <v>2</v>
      </c>
      <c r="I381">
        <v>0.02</v>
      </c>
      <c r="J381">
        <v>3.98</v>
      </c>
      <c r="K381" t="s">
        <v>115</v>
      </c>
      <c r="L381" t="s">
        <v>48</v>
      </c>
      <c r="M381">
        <v>19.29</v>
      </c>
      <c r="N381" t="s">
        <v>83</v>
      </c>
      <c r="O381" t="b">
        <v>0</v>
      </c>
      <c r="P381">
        <v>159.87719999999999</v>
      </c>
      <c r="Q381">
        <v>61.993200000000002</v>
      </c>
      <c r="R381">
        <v>38.723200000000013</v>
      </c>
      <c r="S381" t="s">
        <v>91</v>
      </c>
      <c r="T381">
        <v>0</v>
      </c>
      <c r="U381">
        <v>0</v>
      </c>
      <c r="V381">
        <v>14</v>
      </c>
      <c r="W381">
        <v>775.56020000000001</v>
      </c>
    </row>
    <row r="382" spans="1:23" x14ac:dyDescent="0.35">
      <c r="A382" t="s">
        <v>1110</v>
      </c>
      <c r="B382" t="s">
        <v>566</v>
      </c>
      <c r="C382" t="s">
        <v>1111</v>
      </c>
      <c r="D382" t="s">
        <v>12</v>
      </c>
      <c r="E382" t="s">
        <v>14</v>
      </c>
      <c r="F382" t="s">
        <v>1029</v>
      </c>
      <c r="G382">
        <v>72.13</v>
      </c>
      <c r="H382">
        <v>1</v>
      </c>
      <c r="I382">
        <v>0.02</v>
      </c>
      <c r="J382">
        <v>8.42</v>
      </c>
      <c r="K382" t="s">
        <v>82</v>
      </c>
      <c r="L382" t="s">
        <v>45</v>
      </c>
      <c r="M382">
        <v>1.75</v>
      </c>
      <c r="N382" t="s">
        <v>83</v>
      </c>
      <c r="O382" t="b">
        <v>0</v>
      </c>
      <c r="P382">
        <v>70.687399999999997</v>
      </c>
      <c r="Q382">
        <v>27.409400000000002</v>
      </c>
      <c r="R382">
        <v>17.2394</v>
      </c>
      <c r="S382" t="s">
        <v>103</v>
      </c>
      <c r="T382">
        <v>0</v>
      </c>
      <c r="U382">
        <v>0</v>
      </c>
      <c r="V382">
        <v>13</v>
      </c>
      <c r="W382">
        <v>1139.0393999999999</v>
      </c>
    </row>
    <row r="383" spans="1:23" x14ac:dyDescent="0.35">
      <c r="A383" t="s">
        <v>1112</v>
      </c>
      <c r="B383" t="s">
        <v>773</v>
      </c>
      <c r="C383" t="s">
        <v>408</v>
      </c>
      <c r="D383" t="s">
        <v>19</v>
      </c>
      <c r="E383" t="s">
        <v>14</v>
      </c>
      <c r="F383" t="s">
        <v>1113</v>
      </c>
      <c r="G383">
        <v>162.22</v>
      </c>
      <c r="H383">
        <v>1</v>
      </c>
      <c r="I383">
        <v>0.19</v>
      </c>
      <c r="J383">
        <v>6.03</v>
      </c>
      <c r="K383" t="s">
        <v>102</v>
      </c>
      <c r="L383" t="s">
        <v>41</v>
      </c>
      <c r="M383">
        <v>6.6</v>
      </c>
      <c r="N383" t="s">
        <v>83</v>
      </c>
      <c r="O383" t="b">
        <v>0</v>
      </c>
      <c r="P383">
        <v>131.3982</v>
      </c>
      <c r="Q383">
        <v>34.066200000000009</v>
      </c>
      <c r="R383">
        <v>21.43620000000001</v>
      </c>
      <c r="S383" t="s">
        <v>97</v>
      </c>
      <c r="T383">
        <v>0</v>
      </c>
      <c r="U383">
        <v>0</v>
      </c>
      <c r="V383">
        <v>15</v>
      </c>
      <c r="W383">
        <v>1549.1948</v>
      </c>
    </row>
    <row r="384" spans="1:23" x14ac:dyDescent="0.35">
      <c r="A384" t="s">
        <v>1114</v>
      </c>
      <c r="B384" t="s">
        <v>996</v>
      </c>
      <c r="C384" t="s">
        <v>1115</v>
      </c>
      <c r="D384" t="s">
        <v>19</v>
      </c>
      <c r="E384" t="s">
        <v>88</v>
      </c>
      <c r="F384" t="s">
        <v>381</v>
      </c>
      <c r="G384">
        <v>25.08</v>
      </c>
      <c r="H384">
        <v>1</v>
      </c>
      <c r="I384">
        <v>0.19</v>
      </c>
      <c r="J384">
        <v>4.1900000000000004</v>
      </c>
      <c r="K384" t="s">
        <v>102</v>
      </c>
      <c r="L384" t="s">
        <v>41</v>
      </c>
      <c r="M384">
        <v>5.87</v>
      </c>
      <c r="N384" t="s">
        <v>83</v>
      </c>
      <c r="O384" t="b">
        <v>0</v>
      </c>
      <c r="P384">
        <v>20.314800000000002</v>
      </c>
      <c r="Q384">
        <v>5.2667999999999999</v>
      </c>
      <c r="R384">
        <v>-4.7932000000000006</v>
      </c>
      <c r="S384" t="s">
        <v>128</v>
      </c>
      <c r="T384">
        <v>0</v>
      </c>
      <c r="U384">
        <v>0</v>
      </c>
      <c r="V384">
        <v>13</v>
      </c>
      <c r="W384">
        <v>590.20570000000009</v>
      </c>
    </row>
    <row r="385" spans="1:23" x14ac:dyDescent="0.35">
      <c r="A385" t="s">
        <v>1116</v>
      </c>
      <c r="B385" t="s">
        <v>177</v>
      </c>
      <c r="C385" t="s">
        <v>373</v>
      </c>
      <c r="D385" t="s">
        <v>28</v>
      </c>
      <c r="E385" t="s">
        <v>14</v>
      </c>
      <c r="F385" t="s">
        <v>396</v>
      </c>
      <c r="G385">
        <v>104.69</v>
      </c>
      <c r="H385">
        <v>1</v>
      </c>
      <c r="I385">
        <v>0.01</v>
      </c>
      <c r="J385">
        <v>6.96</v>
      </c>
      <c r="K385" t="s">
        <v>82</v>
      </c>
      <c r="L385" t="s">
        <v>48</v>
      </c>
      <c r="M385">
        <v>12.13</v>
      </c>
      <c r="N385" t="s">
        <v>83</v>
      </c>
      <c r="O385" t="b">
        <v>0</v>
      </c>
      <c r="P385">
        <v>103.6431</v>
      </c>
      <c r="Q385">
        <v>40.829099999999997</v>
      </c>
      <c r="R385">
        <v>21.739100000000001</v>
      </c>
      <c r="S385" t="s">
        <v>128</v>
      </c>
      <c r="T385">
        <v>0</v>
      </c>
      <c r="U385">
        <v>0</v>
      </c>
      <c r="V385">
        <v>16</v>
      </c>
      <c r="W385">
        <v>819.02729999999997</v>
      </c>
    </row>
    <row r="386" spans="1:23" x14ac:dyDescent="0.35">
      <c r="A386" t="s">
        <v>1117</v>
      </c>
      <c r="B386" t="s">
        <v>583</v>
      </c>
      <c r="C386" t="s">
        <v>550</v>
      </c>
      <c r="D386" t="s">
        <v>17</v>
      </c>
      <c r="E386" t="s">
        <v>16</v>
      </c>
      <c r="F386" t="s">
        <v>435</v>
      </c>
      <c r="G386">
        <v>38.14</v>
      </c>
      <c r="H386">
        <v>3</v>
      </c>
      <c r="I386">
        <v>0.1</v>
      </c>
      <c r="J386">
        <v>7</v>
      </c>
      <c r="K386" t="s">
        <v>102</v>
      </c>
      <c r="L386" t="s">
        <v>43</v>
      </c>
      <c r="M386">
        <v>7.59</v>
      </c>
      <c r="N386" t="s">
        <v>83</v>
      </c>
      <c r="O386" t="b">
        <v>0</v>
      </c>
      <c r="P386">
        <v>102.97799999999999</v>
      </c>
      <c r="Q386">
        <v>34.326000000000008</v>
      </c>
      <c r="R386">
        <v>19.736000000000011</v>
      </c>
      <c r="S386" t="s">
        <v>84</v>
      </c>
      <c r="T386">
        <v>0</v>
      </c>
      <c r="U386">
        <v>0</v>
      </c>
      <c r="V386">
        <v>20</v>
      </c>
      <c r="W386">
        <v>1632.1878999999999</v>
      </c>
    </row>
    <row r="387" spans="1:23" x14ac:dyDescent="0.35">
      <c r="A387" t="s">
        <v>1118</v>
      </c>
      <c r="B387" t="s">
        <v>375</v>
      </c>
      <c r="C387" t="s">
        <v>414</v>
      </c>
      <c r="D387" t="s">
        <v>15</v>
      </c>
      <c r="E387" t="s">
        <v>95</v>
      </c>
      <c r="F387" t="s">
        <v>421</v>
      </c>
      <c r="G387">
        <v>267.04000000000002</v>
      </c>
      <c r="H387">
        <v>1</v>
      </c>
      <c r="I387">
        <v>0.08</v>
      </c>
      <c r="J387">
        <v>5.03</v>
      </c>
      <c r="K387" t="s">
        <v>82</v>
      </c>
      <c r="L387" t="s">
        <v>45</v>
      </c>
      <c r="M387">
        <v>0.79</v>
      </c>
      <c r="N387" t="s">
        <v>83</v>
      </c>
      <c r="O387" t="b">
        <v>0</v>
      </c>
      <c r="P387">
        <v>245.67679999999999</v>
      </c>
      <c r="Q387">
        <v>85.452800000000025</v>
      </c>
      <c r="R387">
        <v>79.632800000000032</v>
      </c>
      <c r="S387" t="s">
        <v>128</v>
      </c>
      <c r="T387">
        <v>0</v>
      </c>
      <c r="U387">
        <v>0</v>
      </c>
      <c r="V387">
        <v>15</v>
      </c>
      <c r="W387">
        <v>1078.7847999999999</v>
      </c>
    </row>
    <row r="388" spans="1:23" x14ac:dyDescent="0.35">
      <c r="A388" t="s">
        <v>1119</v>
      </c>
      <c r="B388" t="s">
        <v>185</v>
      </c>
      <c r="C388" t="s">
        <v>1120</v>
      </c>
      <c r="D388" t="s">
        <v>15</v>
      </c>
      <c r="E388" t="s">
        <v>16</v>
      </c>
      <c r="F388" t="s">
        <v>828</v>
      </c>
      <c r="G388">
        <v>34.26</v>
      </c>
      <c r="H388">
        <v>3</v>
      </c>
      <c r="I388">
        <v>0.26</v>
      </c>
      <c r="J388">
        <v>6.36</v>
      </c>
      <c r="K388" t="s">
        <v>102</v>
      </c>
      <c r="L388" t="s">
        <v>45</v>
      </c>
      <c r="M388">
        <v>1.04</v>
      </c>
      <c r="N388" t="s">
        <v>83</v>
      </c>
      <c r="O388" t="b">
        <v>0</v>
      </c>
      <c r="P388">
        <v>76.057199999999995</v>
      </c>
      <c r="Q388">
        <v>14.389200000000001</v>
      </c>
      <c r="R388">
        <v>6.989199999999995</v>
      </c>
      <c r="S388" t="s">
        <v>128</v>
      </c>
      <c r="T388">
        <v>0</v>
      </c>
      <c r="U388">
        <v>0</v>
      </c>
      <c r="V388">
        <v>2</v>
      </c>
      <c r="W388">
        <v>22.799199999999988</v>
      </c>
    </row>
    <row r="389" spans="1:23" x14ac:dyDescent="0.35">
      <c r="A389" t="s">
        <v>1121</v>
      </c>
      <c r="B389" t="s">
        <v>848</v>
      </c>
      <c r="C389" t="s">
        <v>1122</v>
      </c>
      <c r="D389" t="s">
        <v>17</v>
      </c>
      <c r="E389" t="s">
        <v>95</v>
      </c>
      <c r="F389" t="s">
        <v>140</v>
      </c>
      <c r="G389">
        <v>242.4</v>
      </c>
      <c r="H389">
        <v>1</v>
      </c>
      <c r="I389">
        <v>0.04</v>
      </c>
      <c r="J389">
        <v>6.56</v>
      </c>
      <c r="K389" t="s">
        <v>82</v>
      </c>
      <c r="L389" t="s">
        <v>43</v>
      </c>
      <c r="M389">
        <v>4.71</v>
      </c>
      <c r="N389" t="s">
        <v>83</v>
      </c>
      <c r="O389" t="b">
        <v>0</v>
      </c>
      <c r="P389">
        <v>232.70400000000001</v>
      </c>
      <c r="Q389">
        <v>87.26400000000001</v>
      </c>
      <c r="R389">
        <v>75.994000000000014</v>
      </c>
      <c r="S389" t="s">
        <v>103</v>
      </c>
      <c r="T389">
        <v>0</v>
      </c>
      <c r="U389">
        <v>0</v>
      </c>
      <c r="V389">
        <v>2</v>
      </c>
      <c r="W389">
        <v>61.923200000000023</v>
      </c>
    </row>
    <row r="390" spans="1:23" x14ac:dyDescent="0.35">
      <c r="A390" t="s">
        <v>1123</v>
      </c>
      <c r="B390" t="s">
        <v>1124</v>
      </c>
      <c r="C390" t="s">
        <v>926</v>
      </c>
      <c r="D390" t="s">
        <v>19</v>
      </c>
      <c r="E390" t="s">
        <v>16</v>
      </c>
      <c r="F390" t="s">
        <v>605</v>
      </c>
      <c r="G390">
        <v>34.96</v>
      </c>
      <c r="H390">
        <v>1</v>
      </c>
      <c r="I390">
        <v>0.18</v>
      </c>
      <c r="J390">
        <v>4.9800000000000004</v>
      </c>
      <c r="K390" t="s">
        <v>82</v>
      </c>
      <c r="L390" t="s">
        <v>45</v>
      </c>
      <c r="M390">
        <v>0.75</v>
      </c>
      <c r="N390" t="s">
        <v>83</v>
      </c>
      <c r="O390" t="b">
        <v>0</v>
      </c>
      <c r="P390">
        <v>28.667200000000001</v>
      </c>
      <c r="Q390">
        <v>7.691200000000002</v>
      </c>
      <c r="R390">
        <v>1.9612000000000021</v>
      </c>
      <c r="S390" t="s">
        <v>103</v>
      </c>
      <c r="T390">
        <v>0</v>
      </c>
      <c r="U390">
        <v>0</v>
      </c>
      <c r="V390">
        <v>14</v>
      </c>
      <c r="W390">
        <v>1569.6587999999999</v>
      </c>
    </row>
    <row r="391" spans="1:23" x14ac:dyDescent="0.35">
      <c r="A391" t="s">
        <v>1125</v>
      </c>
      <c r="B391" t="s">
        <v>832</v>
      </c>
      <c r="C391" t="s">
        <v>1126</v>
      </c>
      <c r="D391" t="s">
        <v>15</v>
      </c>
      <c r="E391" t="s">
        <v>14</v>
      </c>
      <c r="F391" t="s">
        <v>1127</v>
      </c>
      <c r="G391">
        <v>57.85</v>
      </c>
      <c r="H391">
        <v>2</v>
      </c>
      <c r="I391">
        <v>0.06</v>
      </c>
      <c r="J391">
        <v>3.73</v>
      </c>
      <c r="K391" t="s">
        <v>90</v>
      </c>
      <c r="L391" t="s">
        <v>45</v>
      </c>
      <c r="M391">
        <v>0.57999999999999996</v>
      </c>
      <c r="N391" t="s">
        <v>83</v>
      </c>
      <c r="O391" t="b">
        <v>0</v>
      </c>
      <c r="P391">
        <v>108.758</v>
      </c>
      <c r="Q391">
        <v>39.338000000000001</v>
      </c>
      <c r="R391">
        <v>35.027999999999992</v>
      </c>
      <c r="S391" t="s">
        <v>97</v>
      </c>
      <c r="T391">
        <v>0</v>
      </c>
      <c r="U391">
        <v>0</v>
      </c>
      <c r="V391">
        <v>20</v>
      </c>
      <c r="W391">
        <v>1687.2603999999999</v>
      </c>
    </row>
    <row r="392" spans="1:23" x14ac:dyDescent="0.35">
      <c r="A392" t="s">
        <v>1128</v>
      </c>
      <c r="B392" t="s">
        <v>909</v>
      </c>
      <c r="C392" t="s">
        <v>1129</v>
      </c>
      <c r="D392" t="s">
        <v>12</v>
      </c>
      <c r="E392" t="s">
        <v>14</v>
      </c>
      <c r="F392" t="s">
        <v>577</v>
      </c>
      <c r="G392">
        <v>198.13</v>
      </c>
      <c r="H392">
        <v>2</v>
      </c>
      <c r="I392">
        <v>0.04</v>
      </c>
      <c r="J392">
        <v>8.1</v>
      </c>
      <c r="K392" t="s">
        <v>115</v>
      </c>
      <c r="L392" t="s">
        <v>48</v>
      </c>
      <c r="M392">
        <v>13.1</v>
      </c>
      <c r="N392" t="s">
        <v>83</v>
      </c>
      <c r="O392" t="b">
        <v>0</v>
      </c>
      <c r="P392">
        <v>380.40960000000001</v>
      </c>
      <c r="Q392">
        <v>142.65360000000001</v>
      </c>
      <c r="R392">
        <v>121.45359999999999</v>
      </c>
      <c r="S392" t="s">
        <v>183</v>
      </c>
      <c r="T392">
        <v>0</v>
      </c>
      <c r="U392">
        <v>0</v>
      </c>
      <c r="V392">
        <v>12</v>
      </c>
      <c r="W392">
        <v>808.49519999999984</v>
      </c>
    </row>
    <row r="393" spans="1:23" x14ac:dyDescent="0.35">
      <c r="A393" t="s">
        <v>1130</v>
      </c>
      <c r="B393" t="s">
        <v>521</v>
      </c>
      <c r="C393" t="s">
        <v>1101</v>
      </c>
      <c r="D393" t="s">
        <v>15</v>
      </c>
      <c r="E393" t="s">
        <v>14</v>
      </c>
      <c r="F393" t="s">
        <v>1131</v>
      </c>
      <c r="G393">
        <v>114.85</v>
      </c>
      <c r="H393">
        <v>3</v>
      </c>
      <c r="I393">
        <v>0.08</v>
      </c>
      <c r="J393">
        <v>6.36</v>
      </c>
      <c r="K393" t="s">
        <v>102</v>
      </c>
      <c r="L393" t="s">
        <v>43</v>
      </c>
      <c r="M393">
        <v>6.01</v>
      </c>
      <c r="N393" t="s">
        <v>83</v>
      </c>
      <c r="O393" t="b">
        <v>0</v>
      </c>
      <c r="P393">
        <v>316.98599999999999</v>
      </c>
      <c r="Q393">
        <v>110.256</v>
      </c>
      <c r="R393">
        <v>97.886000000000024</v>
      </c>
      <c r="S393" t="s">
        <v>84</v>
      </c>
      <c r="T393">
        <v>0</v>
      </c>
      <c r="U393">
        <v>0</v>
      </c>
      <c r="V393">
        <v>17</v>
      </c>
      <c r="W393">
        <v>1059.6406999999999</v>
      </c>
    </row>
    <row r="394" spans="1:23" x14ac:dyDescent="0.35">
      <c r="A394" t="s">
        <v>1132</v>
      </c>
      <c r="B394" t="s">
        <v>291</v>
      </c>
      <c r="C394" t="s">
        <v>1133</v>
      </c>
      <c r="D394" t="s">
        <v>19</v>
      </c>
      <c r="E394" t="s">
        <v>95</v>
      </c>
      <c r="F394" t="s">
        <v>127</v>
      </c>
      <c r="G394">
        <v>355.66</v>
      </c>
      <c r="H394">
        <v>2</v>
      </c>
      <c r="I394">
        <v>0.05</v>
      </c>
      <c r="J394">
        <v>7.99</v>
      </c>
      <c r="K394" t="s">
        <v>90</v>
      </c>
      <c r="L394" t="s">
        <v>43</v>
      </c>
      <c r="M394">
        <v>6.17</v>
      </c>
      <c r="N394" t="s">
        <v>83</v>
      </c>
      <c r="O394" t="b">
        <v>0</v>
      </c>
      <c r="P394">
        <v>675.75400000000002</v>
      </c>
      <c r="Q394">
        <v>248.96199999999999</v>
      </c>
      <c r="R394">
        <v>234.80199999999999</v>
      </c>
      <c r="S394" t="s">
        <v>183</v>
      </c>
      <c r="T394">
        <v>0</v>
      </c>
      <c r="U394">
        <v>0</v>
      </c>
      <c r="V394">
        <v>2</v>
      </c>
      <c r="W394">
        <v>315.32800000000009</v>
      </c>
    </row>
    <row r="395" spans="1:23" x14ac:dyDescent="0.35">
      <c r="A395" t="s">
        <v>1134</v>
      </c>
      <c r="B395" t="s">
        <v>1135</v>
      </c>
      <c r="C395" t="s">
        <v>1136</v>
      </c>
      <c r="D395" t="s">
        <v>12</v>
      </c>
      <c r="E395" t="s">
        <v>16</v>
      </c>
      <c r="F395" t="s">
        <v>282</v>
      </c>
      <c r="G395">
        <v>39.380000000000003</v>
      </c>
      <c r="H395">
        <v>3</v>
      </c>
      <c r="I395">
        <v>0.06</v>
      </c>
      <c r="J395">
        <v>6.91</v>
      </c>
      <c r="K395" t="s">
        <v>90</v>
      </c>
      <c r="L395" t="s">
        <v>45</v>
      </c>
      <c r="M395">
        <v>0.66</v>
      </c>
      <c r="N395" t="s">
        <v>83</v>
      </c>
      <c r="O395" t="b">
        <v>0</v>
      </c>
      <c r="P395">
        <v>111.05159999999999</v>
      </c>
      <c r="Q395">
        <v>40.167600000000007</v>
      </c>
      <c r="R395">
        <v>32.597600000000007</v>
      </c>
      <c r="S395" t="s">
        <v>103</v>
      </c>
      <c r="T395">
        <v>0</v>
      </c>
      <c r="U395">
        <v>0</v>
      </c>
      <c r="V395">
        <v>22</v>
      </c>
      <c r="W395">
        <v>2267.721500000001</v>
      </c>
    </row>
    <row r="396" spans="1:23" x14ac:dyDescent="0.35">
      <c r="A396" t="s">
        <v>1137</v>
      </c>
      <c r="B396" t="s">
        <v>284</v>
      </c>
      <c r="C396" t="s">
        <v>1138</v>
      </c>
      <c r="D396" t="s">
        <v>15</v>
      </c>
      <c r="E396" t="s">
        <v>88</v>
      </c>
      <c r="F396" t="s">
        <v>975</v>
      </c>
      <c r="G396">
        <v>25.34</v>
      </c>
      <c r="H396">
        <v>2</v>
      </c>
      <c r="I396">
        <v>0.16</v>
      </c>
      <c r="J396">
        <v>9.82</v>
      </c>
      <c r="K396" t="s">
        <v>115</v>
      </c>
      <c r="L396" t="s">
        <v>41</v>
      </c>
      <c r="M396">
        <v>6.23</v>
      </c>
      <c r="N396" t="s">
        <v>83</v>
      </c>
      <c r="O396" t="b">
        <v>0</v>
      </c>
      <c r="P396">
        <v>42.571199999999997</v>
      </c>
      <c r="Q396">
        <v>12.1632</v>
      </c>
      <c r="R396">
        <v>-3.8868000000000009</v>
      </c>
      <c r="S396" t="s">
        <v>91</v>
      </c>
      <c r="T396">
        <v>0</v>
      </c>
      <c r="U396">
        <v>0</v>
      </c>
      <c r="V396">
        <v>1</v>
      </c>
      <c r="W396">
        <v>-3.8868000000000009</v>
      </c>
    </row>
    <row r="397" spans="1:23" x14ac:dyDescent="0.35">
      <c r="A397" t="s">
        <v>1139</v>
      </c>
      <c r="B397" t="s">
        <v>150</v>
      </c>
      <c r="C397" t="s">
        <v>1140</v>
      </c>
      <c r="D397" t="s">
        <v>19</v>
      </c>
      <c r="E397" t="s">
        <v>95</v>
      </c>
      <c r="F397" t="s">
        <v>715</v>
      </c>
      <c r="G397">
        <v>465.91</v>
      </c>
      <c r="H397">
        <v>2</v>
      </c>
      <c r="I397">
        <v>0.23</v>
      </c>
      <c r="J397">
        <v>8.84</v>
      </c>
      <c r="K397" t="s">
        <v>115</v>
      </c>
      <c r="L397" t="s">
        <v>41</v>
      </c>
      <c r="M397">
        <v>13.57</v>
      </c>
      <c r="N397" t="s">
        <v>83</v>
      </c>
      <c r="O397" t="b">
        <v>0</v>
      </c>
      <c r="P397">
        <v>717.5014000000001</v>
      </c>
      <c r="Q397">
        <v>158.40940000000009</v>
      </c>
      <c r="R397">
        <v>135.99940000000009</v>
      </c>
      <c r="S397" t="s">
        <v>128</v>
      </c>
      <c r="T397">
        <v>0</v>
      </c>
      <c r="U397">
        <v>0</v>
      </c>
      <c r="V397">
        <v>2</v>
      </c>
      <c r="W397">
        <v>187.7874000000001</v>
      </c>
    </row>
    <row r="398" spans="1:23" x14ac:dyDescent="0.35">
      <c r="A398" t="s">
        <v>1141</v>
      </c>
      <c r="B398" t="s">
        <v>660</v>
      </c>
      <c r="C398" t="s">
        <v>1142</v>
      </c>
      <c r="D398" t="s">
        <v>15</v>
      </c>
      <c r="E398" t="s">
        <v>16</v>
      </c>
      <c r="F398" t="s">
        <v>895</v>
      </c>
      <c r="G398">
        <v>40.39</v>
      </c>
      <c r="H398">
        <v>1</v>
      </c>
      <c r="I398">
        <v>0.08</v>
      </c>
      <c r="J398">
        <v>5.79</v>
      </c>
      <c r="K398" t="s">
        <v>102</v>
      </c>
      <c r="L398" t="s">
        <v>48</v>
      </c>
      <c r="M398">
        <v>10.3</v>
      </c>
      <c r="N398" t="s">
        <v>83</v>
      </c>
      <c r="O398" t="b">
        <v>0</v>
      </c>
      <c r="P398">
        <v>37.158799999999999</v>
      </c>
      <c r="Q398">
        <v>12.924799999999999</v>
      </c>
      <c r="R398">
        <v>-3.1651999999999991</v>
      </c>
      <c r="S398" t="s">
        <v>84</v>
      </c>
      <c r="T398">
        <v>0</v>
      </c>
      <c r="U398">
        <v>0</v>
      </c>
      <c r="V398">
        <v>1</v>
      </c>
      <c r="W398">
        <v>-3.1651999999999991</v>
      </c>
    </row>
    <row r="399" spans="1:23" x14ac:dyDescent="0.35">
      <c r="A399" t="s">
        <v>1143</v>
      </c>
      <c r="B399" t="s">
        <v>316</v>
      </c>
      <c r="C399" t="s">
        <v>1144</v>
      </c>
      <c r="D399" t="s">
        <v>15</v>
      </c>
      <c r="E399" t="s">
        <v>14</v>
      </c>
      <c r="F399" t="s">
        <v>203</v>
      </c>
      <c r="G399">
        <v>149.34</v>
      </c>
      <c r="H399">
        <v>3</v>
      </c>
      <c r="I399">
        <v>0.01</v>
      </c>
      <c r="J399">
        <v>7.92</v>
      </c>
      <c r="K399" t="s">
        <v>82</v>
      </c>
      <c r="L399" t="s">
        <v>48</v>
      </c>
      <c r="M399">
        <v>17.239999999999998</v>
      </c>
      <c r="N399" t="s">
        <v>83</v>
      </c>
      <c r="O399" t="b">
        <v>0</v>
      </c>
      <c r="P399">
        <v>443.53980000000001</v>
      </c>
      <c r="Q399">
        <v>174.7278</v>
      </c>
      <c r="R399">
        <v>149.56780000000001</v>
      </c>
      <c r="S399" t="s">
        <v>91</v>
      </c>
      <c r="T399">
        <v>0</v>
      </c>
      <c r="U399">
        <v>0</v>
      </c>
      <c r="V399">
        <v>17</v>
      </c>
      <c r="W399">
        <v>1657.1581000000001</v>
      </c>
    </row>
    <row r="400" spans="1:23" x14ac:dyDescent="0.35">
      <c r="A400" t="s">
        <v>1145</v>
      </c>
      <c r="B400" t="s">
        <v>295</v>
      </c>
      <c r="C400" t="s">
        <v>611</v>
      </c>
      <c r="D400" t="s">
        <v>26</v>
      </c>
      <c r="E400" t="s">
        <v>88</v>
      </c>
      <c r="F400" t="s">
        <v>483</v>
      </c>
      <c r="G400">
        <v>19.18</v>
      </c>
      <c r="H400">
        <v>3</v>
      </c>
      <c r="I400">
        <v>0.06</v>
      </c>
      <c r="J400">
        <v>6.52</v>
      </c>
      <c r="K400" t="s">
        <v>115</v>
      </c>
      <c r="L400" t="s">
        <v>41</v>
      </c>
      <c r="M400">
        <v>12.26</v>
      </c>
      <c r="N400" t="s">
        <v>83</v>
      </c>
      <c r="O400" t="b">
        <v>0</v>
      </c>
      <c r="P400">
        <v>54.087600000000002</v>
      </c>
      <c r="Q400">
        <v>19.563600000000001</v>
      </c>
      <c r="R400">
        <v>0.78359999999999275</v>
      </c>
      <c r="S400" t="s">
        <v>91</v>
      </c>
      <c r="T400">
        <v>0</v>
      </c>
      <c r="U400">
        <v>0</v>
      </c>
      <c r="V400">
        <v>17</v>
      </c>
      <c r="W400">
        <v>1212.4319</v>
      </c>
    </row>
    <row r="401" spans="1:23" x14ac:dyDescent="0.35">
      <c r="A401" t="s">
        <v>1146</v>
      </c>
      <c r="B401" t="s">
        <v>1147</v>
      </c>
      <c r="C401" t="s">
        <v>273</v>
      </c>
      <c r="D401" t="s">
        <v>12</v>
      </c>
      <c r="E401" t="s">
        <v>16</v>
      </c>
      <c r="F401" t="s">
        <v>624</v>
      </c>
      <c r="G401">
        <v>61.87</v>
      </c>
      <c r="H401">
        <v>2</v>
      </c>
      <c r="I401">
        <v>0.28000000000000003</v>
      </c>
      <c r="J401">
        <v>6.99</v>
      </c>
      <c r="K401" t="s">
        <v>82</v>
      </c>
      <c r="L401" t="s">
        <v>43</v>
      </c>
      <c r="M401">
        <v>3.96</v>
      </c>
      <c r="N401" t="s">
        <v>83</v>
      </c>
      <c r="O401" t="b">
        <v>0</v>
      </c>
      <c r="P401">
        <v>89.092799999999997</v>
      </c>
      <c r="Q401">
        <v>14.848800000000001</v>
      </c>
      <c r="R401">
        <v>3.8987999999999978</v>
      </c>
      <c r="S401" t="s">
        <v>183</v>
      </c>
      <c r="T401">
        <v>0</v>
      </c>
      <c r="U401">
        <v>0</v>
      </c>
      <c r="V401">
        <v>9</v>
      </c>
      <c r="W401">
        <v>1008.3239</v>
      </c>
    </row>
    <row r="402" spans="1:23" x14ac:dyDescent="0.35">
      <c r="A402" t="s">
        <v>1148</v>
      </c>
      <c r="B402" t="s">
        <v>177</v>
      </c>
      <c r="C402" t="s">
        <v>899</v>
      </c>
      <c r="D402" t="s">
        <v>15</v>
      </c>
      <c r="E402" t="s">
        <v>88</v>
      </c>
      <c r="F402" t="s">
        <v>989</v>
      </c>
      <c r="G402">
        <v>28.55</v>
      </c>
      <c r="H402">
        <v>2</v>
      </c>
      <c r="I402">
        <v>0.27</v>
      </c>
      <c r="J402">
        <v>8.9</v>
      </c>
      <c r="K402" t="s">
        <v>102</v>
      </c>
      <c r="L402" t="s">
        <v>41</v>
      </c>
      <c r="M402">
        <v>8.8800000000000008</v>
      </c>
      <c r="N402" t="s">
        <v>83</v>
      </c>
      <c r="O402" t="b">
        <v>0</v>
      </c>
      <c r="P402">
        <v>41.683</v>
      </c>
      <c r="Q402">
        <v>7.4230000000000018</v>
      </c>
      <c r="R402">
        <v>-10.356999999999999</v>
      </c>
      <c r="S402" t="s">
        <v>128</v>
      </c>
      <c r="T402">
        <v>0</v>
      </c>
      <c r="U402">
        <v>0</v>
      </c>
      <c r="V402">
        <v>11</v>
      </c>
      <c r="W402">
        <v>439.93500000000012</v>
      </c>
    </row>
    <row r="403" spans="1:23" x14ac:dyDescent="0.35">
      <c r="A403" t="s">
        <v>1149</v>
      </c>
      <c r="B403" t="s">
        <v>316</v>
      </c>
      <c r="C403" t="s">
        <v>1150</v>
      </c>
      <c r="D403" t="s">
        <v>24</v>
      </c>
      <c r="E403" t="s">
        <v>16</v>
      </c>
      <c r="F403" t="s">
        <v>624</v>
      </c>
      <c r="G403">
        <v>14.47</v>
      </c>
      <c r="H403">
        <v>2</v>
      </c>
      <c r="I403">
        <v>0.19</v>
      </c>
      <c r="J403">
        <v>6.14</v>
      </c>
      <c r="K403" t="s">
        <v>82</v>
      </c>
      <c r="L403" t="s">
        <v>41</v>
      </c>
      <c r="M403">
        <v>12.41</v>
      </c>
      <c r="N403" t="s">
        <v>83</v>
      </c>
      <c r="O403" t="b">
        <v>0</v>
      </c>
      <c r="P403">
        <v>23.441400000000002</v>
      </c>
      <c r="Q403">
        <v>6.0774000000000008</v>
      </c>
      <c r="R403">
        <v>-12.4726</v>
      </c>
      <c r="S403" t="s">
        <v>91</v>
      </c>
      <c r="T403">
        <v>0</v>
      </c>
      <c r="U403">
        <v>0</v>
      </c>
      <c r="V403">
        <v>18</v>
      </c>
      <c r="W403">
        <v>2077.6332000000002</v>
      </c>
    </row>
    <row r="404" spans="1:23" x14ac:dyDescent="0.35">
      <c r="A404" t="s">
        <v>1151</v>
      </c>
      <c r="B404" t="s">
        <v>221</v>
      </c>
      <c r="C404" t="s">
        <v>567</v>
      </c>
      <c r="D404" t="s">
        <v>20</v>
      </c>
      <c r="E404" t="s">
        <v>16</v>
      </c>
      <c r="F404" t="s">
        <v>337</v>
      </c>
      <c r="G404">
        <v>30.55</v>
      </c>
      <c r="H404">
        <v>1</v>
      </c>
      <c r="I404">
        <v>0.26</v>
      </c>
      <c r="J404">
        <v>4.0999999999999996</v>
      </c>
      <c r="K404" t="s">
        <v>90</v>
      </c>
      <c r="L404" t="s">
        <v>41</v>
      </c>
      <c r="M404">
        <v>6.18</v>
      </c>
      <c r="N404" t="s">
        <v>83</v>
      </c>
      <c r="O404" t="b">
        <v>0</v>
      </c>
      <c r="P404">
        <v>22.606999999999999</v>
      </c>
      <c r="Q404">
        <v>4.277000000000001</v>
      </c>
      <c r="R404">
        <v>-6.0029999999999983</v>
      </c>
      <c r="S404" t="s">
        <v>103</v>
      </c>
      <c r="T404">
        <v>0</v>
      </c>
      <c r="U404">
        <v>0</v>
      </c>
      <c r="V404">
        <v>10</v>
      </c>
      <c r="W404">
        <v>428.73770000000002</v>
      </c>
    </row>
    <row r="405" spans="1:23" x14ac:dyDescent="0.35">
      <c r="A405" t="s">
        <v>1152</v>
      </c>
      <c r="B405" t="s">
        <v>394</v>
      </c>
      <c r="C405" t="s">
        <v>1153</v>
      </c>
      <c r="D405" t="s">
        <v>12</v>
      </c>
      <c r="E405" t="s">
        <v>16</v>
      </c>
      <c r="F405" t="s">
        <v>132</v>
      </c>
      <c r="G405">
        <v>72.55</v>
      </c>
      <c r="H405">
        <v>2</v>
      </c>
      <c r="I405">
        <v>0.14000000000000001</v>
      </c>
      <c r="J405">
        <v>9.9499999999999993</v>
      </c>
      <c r="K405" t="s">
        <v>90</v>
      </c>
      <c r="L405" t="s">
        <v>43</v>
      </c>
      <c r="M405">
        <v>4.16</v>
      </c>
      <c r="N405" t="s">
        <v>83</v>
      </c>
      <c r="O405" t="b">
        <v>0</v>
      </c>
      <c r="P405">
        <v>124.786</v>
      </c>
      <c r="Q405">
        <v>37.725999999999999</v>
      </c>
      <c r="R405">
        <v>23.616</v>
      </c>
      <c r="S405" t="s">
        <v>91</v>
      </c>
      <c r="T405">
        <v>0</v>
      </c>
      <c r="U405">
        <v>0</v>
      </c>
      <c r="V405">
        <v>1</v>
      </c>
      <c r="W405">
        <v>23.616</v>
      </c>
    </row>
    <row r="406" spans="1:23" x14ac:dyDescent="0.35">
      <c r="A406" t="s">
        <v>1154</v>
      </c>
      <c r="B406" t="s">
        <v>109</v>
      </c>
      <c r="C406" t="s">
        <v>1155</v>
      </c>
      <c r="D406" t="s">
        <v>19</v>
      </c>
      <c r="E406" t="s">
        <v>95</v>
      </c>
      <c r="F406" t="s">
        <v>159</v>
      </c>
      <c r="G406">
        <v>118.78</v>
      </c>
      <c r="H406">
        <v>2</v>
      </c>
      <c r="I406">
        <v>0.2</v>
      </c>
      <c r="J406">
        <v>3.01</v>
      </c>
      <c r="K406" t="s">
        <v>102</v>
      </c>
      <c r="L406" t="s">
        <v>41</v>
      </c>
      <c r="M406">
        <v>5.8</v>
      </c>
      <c r="N406" t="s">
        <v>83</v>
      </c>
      <c r="O406" t="b">
        <v>0</v>
      </c>
      <c r="P406">
        <v>190.048</v>
      </c>
      <c r="Q406">
        <v>47.512</v>
      </c>
      <c r="R406">
        <v>38.701999999999998</v>
      </c>
      <c r="S406" t="s">
        <v>103</v>
      </c>
      <c r="T406">
        <v>0</v>
      </c>
      <c r="U406">
        <v>0</v>
      </c>
      <c r="V406">
        <v>13</v>
      </c>
      <c r="W406">
        <v>1050.3983000000001</v>
      </c>
    </row>
    <row r="407" spans="1:23" x14ac:dyDescent="0.35">
      <c r="A407" t="s">
        <v>1156</v>
      </c>
      <c r="B407" t="s">
        <v>1157</v>
      </c>
      <c r="C407" t="s">
        <v>1158</v>
      </c>
      <c r="D407" t="s">
        <v>20</v>
      </c>
      <c r="E407" t="s">
        <v>16</v>
      </c>
      <c r="F407" t="s">
        <v>547</v>
      </c>
      <c r="G407">
        <v>54.43</v>
      </c>
      <c r="H407">
        <v>1</v>
      </c>
      <c r="I407">
        <v>0.1</v>
      </c>
      <c r="J407">
        <v>7.36</v>
      </c>
      <c r="K407" t="s">
        <v>102</v>
      </c>
      <c r="L407" t="s">
        <v>41</v>
      </c>
      <c r="M407">
        <v>7.72</v>
      </c>
      <c r="N407" t="s">
        <v>83</v>
      </c>
      <c r="O407" t="b">
        <v>1</v>
      </c>
      <c r="P407">
        <v>48.987000000000002</v>
      </c>
      <c r="Q407">
        <v>16.329000000000001</v>
      </c>
      <c r="R407">
        <v>1.249000000000001</v>
      </c>
      <c r="S407" t="s">
        <v>103</v>
      </c>
      <c r="T407">
        <v>0</v>
      </c>
      <c r="U407">
        <v>0</v>
      </c>
      <c r="V407">
        <v>1</v>
      </c>
      <c r="W407">
        <v>1.249000000000001</v>
      </c>
    </row>
    <row r="408" spans="1:23" x14ac:dyDescent="0.35">
      <c r="A408" t="s">
        <v>1159</v>
      </c>
      <c r="B408" t="s">
        <v>113</v>
      </c>
      <c r="C408" t="s">
        <v>1160</v>
      </c>
      <c r="D408" t="s">
        <v>15</v>
      </c>
      <c r="E408" t="s">
        <v>16</v>
      </c>
      <c r="F408" t="s">
        <v>351</v>
      </c>
      <c r="G408">
        <v>36.44</v>
      </c>
      <c r="H408">
        <v>3</v>
      </c>
      <c r="I408">
        <v>0.24</v>
      </c>
      <c r="J408">
        <v>4.6100000000000003</v>
      </c>
      <c r="K408" t="s">
        <v>102</v>
      </c>
      <c r="L408" t="s">
        <v>41</v>
      </c>
      <c r="M408">
        <v>9.74</v>
      </c>
      <c r="N408" t="s">
        <v>83</v>
      </c>
      <c r="O408" t="b">
        <v>0</v>
      </c>
      <c r="P408">
        <v>83.083199999999991</v>
      </c>
      <c r="Q408">
        <v>17.491199999999989</v>
      </c>
      <c r="R408">
        <v>3.1411999999999911</v>
      </c>
      <c r="S408" t="s">
        <v>84</v>
      </c>
      <c r="T408">
        <v>0</v>
      </c>
      <c r="U408">
        <v>0</v>
      </c>
      <c r="V408">
        <v>24</v>
      </c>
      <c r="W408">
        <v>1026.3376000000001</v>
      </c>
    </row>
    <row r="409" spans="1:23" x14ac:dyDescent="0.35">
      <c r="A409" t="s">
        <v>1161</v>
      </c>
      <c r="B409" t="s">
        <v>402</v>
      </c>
      <c r="C409" t="s">
        <v>1162</v>
      </c>
      <c r="D409" t="s">
        <v>12</v>
      </c>
      <c r="E409" t="s">
        <v>16</v>
      </c>
      <c r="F409" t="s">
        <v>1050</v>
      </c>
      <c r="G409">
        <v>35.65</v>
      </c>
      <c r="H409">
        <v>1</v>
      </c>
      <c r="I409">
        <v>0.26</v>
      </c>
      <c r="J409">
        <v>4.41</v>
      </c>
      <c r="K409" t="s">
        <v>82</v>
      </c>
      <c r="L409" t="s">
        <v>48</v>
      </c>
      <c r="M409">
        <v>10.11</v>
      </c>
      <c r="N409" t="s">
        <v>83</v>
      </c>
      <c r="O409" t="b">
        <v>0</v>
      </c>
      <c r="P409">
        <v>26.381</v>
      </c>
      <c r="Q409">
        <v>4.9910000000000032</v>
      </c>
      <c r="R409">
        <v>-9.5289999999999964</v>
      </c>
      <c r="S409" t="s">
        <v>97</v>
      </c>
      <c r="T409">
        <v>0</v>
      </c>
      <c r="U409">
        <v>0</v>
      </c>
      <c r="V409">
        <v>10</v>
      </c>
      <c r="W409">
        <v>644.64019999999982</v>
      </c>
    </row>
    <row r="410" spans="1:23" x14ac:dyDescent="0.35">
      <c r="A410" t="s">
        <v>1163</v>
      </c>
      <c r="B410" t="s">
        <v>268</v>
      </c>
      <c r="C410" t="s">
        <v>1164</v>
      </c>
      <c r="D410" t="s">
        <v>17</v>
      </c>
      <c r="E410" t="s">
        <v>95</v>
      </c>
      <c r="F410" t="s">
        <v>715</v>
      </c>
      <c r="G410">
        <v>356.6</v>
      </c>
      <c r="H410">
        <v>1</v>
      </c>
      <c r="I410">
        <v>0.04</v>
      </c>
      <c r="J410">
        <v>9.5299999999999994</v>
      </c>
      <c r="K410" t="s">
        <v>82</v>
      </c>
      <c r="L410" t="s">
        <v>48</v>
      </c>
      <c r="M410">
        <v>16.02</v>
      </c>
      <c r="N410" t="s">
        <v>83</v>
      </c>
      <c r="O410" t="b">
        <v>0</v>
      </c>
      <c r="P410">
        <v>342.33600000000001</v>
      </c>
      <c r="Q410">
        <v>128.376</v>
      </c>
      <c r="R410">
        <v>102.82599999999999</v>
      </c>
      <c r="S410" t="s">
        <v>91</v>
      </c>
      <c r="T410">
        <v>0</v>
      </c>
      <c r="U410">
        <v>0</v>
      </c>
      <c r="V410">
        <v>12</v>
      </c>
      <c r="W410">
        <v>699.42399999999998</v>
      </c>
    </row>
    <row r="411" spans="1:23" x14ac:dyDescent="0.35">
      <c r="A411" t="s">
        <v>1165</v>
      </c>
      <c r="B411" t="s">
        <v>379</v>
      </c>
      <c r="C411" t="s">
        <v>1166</v>
      </c>
      <c r="D411" t="s">
        <v>12</v>
      </c>
      <c r="E411" t="s">
        <v>88</v>
      </c>
      <c r="F411" t="s">
        <v>1167</v>
      </c>
      <c r="G411">
        <v>24.09</v>
      </c>
      <c r="H411">
        <v>1</v>
      </c>
      <c r="I411">
        <v>0.21</v>
      </c>
      <c r="J411">
        <v>4.4800000000000004</v>
      </c>
      <c r="K411" t="s">
        <v>82</v>
      </c>
      <c r="L411" t="s">
        <v>41</v>
      </c>
      <c r="M411">
        <v>14.24</v>
      </c>
      <c r="N411" t="s">
        <v>83</v>
      </c>
      <c r="O411" t="b">
        <v>0</v>
      </c>
      <c r="P411">
        <v>19.031099999999999</v>
      </c>
      <c r="Q411">
        <v>4.5771000000000033</v>
      </c>
      <c r="R411">
        <v>-14.142899999999999</v>
      </c>
      <c r="S411" t="s">
        <v>103</v>
      </c>
      <c r="T411">
        <v>0</v>
      </c>
      <c r="U411">
        <v>0</v>
      </c>
      <c r="V411">
        <v>18</v>
      </c>
      <c r="W411">
        <v>1599.6829</v>
      </c>
    </row>
    <row r="412" spans="1:23" x14ac:dyDescent="0.35">
      <c r="A412" t="s">
        <v>1168</v>
      </c>
      <c r="B412" t="s">
        <v>398</v>
      </c>
      <c r="C412" t="s">
        <v>226</v>
      </c>
      <c r="D412" t="s">
        <v>12</v>
      </c>
      <c r="E412" t="s">
        <v>16</v>
      </c>
      <c r="F412" t="s">
        <v>351</v>
      </c>
      <c r="G412">
        <v>43.32</v>
      </c>
      <c r="H412">
        <v>2</v>
      </c>
      <c r="I412">
        <v>0.3</v>
      </c>
      <c r="J412">
        <v>8.41</v>
      </c>
      <c r="K412" t="s">
        <v>90</v>
      </c>
      <c r="L412" t="s">
        <v>41</v>
      </c>
      <c r="M412">
        <v>11.43</v>
      </c>
      <c r="N412" t="s">
        <v>83</v>
      </c>
      <c r="O412" t="b">
        <v>0</v>
      </c>
      <c r="P412">
        <v>60.648000000000003</v>
      </c>
      <c r="Q412">
        <v>8.6639999999999944</v>
      </c>
      <c r="R412">
        <v>-11.176</v>
      </c>
      <c r="S412" t="s">
        <v>183</v>
      </c>
      <c r="T412">
        <v>0</v>
      </c>
      <c r="U412">
        <v>0</v>
      </c>
      <c r="V412">
        <v>14</v>
      </c>
      <c r="W412">
        <v>789.34999999999991</v>
      </c>
    </row>
    <row r="413" spans="1:23" x14ac:dyDescent="0.35">
      <c r="A413" t="s">
        <v>1169</v>
      </c>
      <c r="B413" t="s">
        <v>951</v>
      </c>
      <c r="C413" t="s">
        <v>1170</v>
      </c>
      <c r="D413" t="s">
        <v>24</v>
      </c>
      <c r="E413" t="s">
        <v>16</v>
      </c>
      <c r="F413" t="s">
        <v>223</v>
      </c>
      <c r="G413">
        <v>29.86</v>
      </c>
      <c r="H413">
        <v>1</v>
      </c>
      <c r="I413">
        <v>0.17</v>
      </c>
      <c r="J413">
        <v>3.84</v>
      </c>
      <c r="K413" t="s">
        <v>82</v>
      </c>
      <c r="L413" t="s">
        <v>45</v>
      </c>
      <c r="M413">
        <v>0.86</v>
      </c>
      <c r="N413" t="s">
        <v>141</v>
      </c>
      <c r="O413" t="b">
        <v>0</v>
      </c>
      <c r="P413">
        <v>24.783799999999999</v>
      </c>
      <c r="Q413">
        <v>6.867799999999999</v>
      </c>
      <c r="R413">
        <v>2.1677999999999988</v>
      </c>
      <c r="S413" t="s">
        <v>91</v>
      </c>
      <c r="T413">
        <v>1</v>
      </c>
      <c r="U413">
        <v>0</v>
      </c>
      <c r="V413">
        <v>2</v>
      </c>
      <c r="W413">
        <v>-8.8142000000000031</v>
      </c>
    </row>
    <row r="414" spans="1:23" x14ac:dyDescent="0.35">
      <c r="A414" t="s">
        <v>1171</v>
      </c>
      <c r="B414" t="s">
        <v>379</v>
      </c>
      <c r="C414" t="s">
        <v>1172</v>
      </c>
      <c r="D414" t="s">
        <v>15</v>
      </c>
      <c r="E414" t="s">
        <v>95</v>
      </c>
      <c r="F414" t="s">
        <v>874</v>
      </c>
      <c r="G414">
        <v>268.68</v>
      </c>
      <c r="H414">
        <v>2</v>
      </c>
      <c r="I414">
        <v>0.28999999999999998</v>
      </c>
      <c r="J414">
        <v>4.71</v>
      </c>
      <c r="K414" t="s">
        <v>90</v>
      </c>
      <c r="L414" t="s">
        <v>41</v>
      </c>
      <c r="M414">
        <v>13.66</v>
      </c>
      <c r="N414" t="s">
        <v>83</v>
      </c>
      <c r="O414" t="b">
        <v>0</v>
      </c>
      <c r="P414">
        <v>381.5256</v>
      </c>
      <c r="Q414">
        <v>59.1096</v>
      </c>
      <c r="R414">
        <v>40.739600000000003</v>
      </c>
      <c r="S414" t="s">
        <v>103</v>
      </c>
      <c r="T414">
        <v>0</v>
      </c>
      <c r="U414">
        <v>0</v>
      </c>
      <c r="V414">
        <v>2</v>
      </c>
      <c r="W414">
        <v>34.232999999999997</v>
      </c>
    </row>
    <row r="415" spans="1:23" x14ac:dyDescent="0.35">
      <c r="A415" t="s">
        <v>1173</v>
      </c>
      <c r="B415" t="s">
        <v>276</v>
      </c>
      <c r="C415" t="s">
        <v>1174</v>
      </c>
      <c r="D415" t="s">
        <v>12</v>
      </c>
      <c r="E415" t="s">
        <v>14</v>
      </c>
      <c r="F415" t="s">
        <v>1029</v>
      </c>
      <c r="G415">
        <v>145.44999999999999</v>
      </c>
      <c r="H415">
        <v>3</v>
      </c>
      <c r="I415">
        <v>0.22</v>
      </c>
      <c r="J415">
        <v>5.37</v>
      </c>
      <c r="K415" t="s">
        <v>115</v>
      </c>
      <c r="L415" t="s">
        <v>41</v>
      </c>
      <c r="M415">
        <v>11.61</v>
      </c>
      <c r="N415" t="s">
        <v>83</v>
      </c>
      <c r="O415" t="b">
        <v>0</v>
      </c>
      <c r="P415">
        <v>340.35300000000001</v>
      </c>
      <c r="Q415">
        <v>78.543000000000063</v>
      </c>
      <c r="R415">
        <v>61.563000000000059</v>
      </c>
      <c r="S415" t="s">
        <v>97</v>
      </c>
      <c r="T415">
        <v>0</v>
      </c>
      <c r="U415">
        <v>0</v>
      </c>
      <c r="V415">
        <v>17</v>
      </c>
      <c r="W415">
        <v>907.95410000000038</v>
      </c>
    </row>
    <row r="416" spans="1:23" x14ac:dyDescent="0.35">
      <c r="A416" t="s">
        <v>1175</v>
      </c>
      <c r="B416" t="s">
        <v>394</v>
      </c>
      <c r="C416" t="s">
        <v>1176</v>
      </c>
      <c r="D416" t="s">
        <v>26</v>
      </c>
      <c r="E416" t="s">
        <v>16</v>
      </c>
      <c r="F416" t="s">
        <v>300</v>
      </c>
      <c r="G416">
        <v>15.65</v>
      </c>
      <c r="H416">
        <v>2</v>
      </c>
      <c r="I416">
        <v>0.25</v>
      </c>
      <c r="J416">
        <v>9.73</v>
      </c>
      <c r="K416" t="s">
        <v>102</v>
      </c>
      <c r="L416" t="s">
        <v>45</v>
      </c>
      <c r="M416">
        <v>1.19</v>
      </c>
      <c r="N416" t="s">
        <v>83</v>
      </c>
      <c r="O416" t="b">
        <v>0</v>
      </c>
      <c r="P416">
        <v>23.475000000000001</v>
      </c>
      <c r="Q416">
        <v>4.6950000000000003</v>
      </c>
      <c r="R416">
        <v>-6.2249999999999996</v>
      </c>
      <c r="S416" t="s">
        <v>91</v>
      </c>
      <c r="T416">
        <v>0</v>
      </c>
      <c r="U416">
        <v>0</v>
      </c>
      <c r="V416">
        <v>4</v>
      </c>
      <c r="W416">
        <v>28.269000000000009</v>
      </c>
    </row>
    <row r="417" spans="1:23" x14ac:dyDescent="0.35">
      <c r="A417" t="s">
        <v>1177</v>
      </c>
      <c r="B417" t="s">
        <v>440</v>
      </c>
      <c r="C417" t="s">
        <v>1178</v>
      </c>
      <c r="D417" t="s">
        <v>12</v>
      </c>
      <c r="E417" t="s">
        <v>95</v>
      </c>
      <c r="F417" t="s">
        <v>1167</v>
      </c>
      <c r="G417">
        <v>24.52</v>
      </c>
      <c r="H417">
        <v>1</v>
      </c>
      <c r="I417">
        <v>0.06</v>
      </c>
      <c r="J417">
        <v>2.5</v>
      </c>
      <c r="K417" t="s">
        <v>90</v>
      </c>
      <c r="L417" t="s">
        <v>41</v>
      </c>
      <c r="M417">
        <v>12.27</v>
      </c>
      <c r="N417" t="s">
        <v>83</v>
      </c>
      <c r="O417" t="b">
        <v>0</v>
      </c>
      <c r="P417">
        <v>23.0488</v>
      </c>
      <c r="Q417">
        <v>8.3368000000000002</v>
      </c>
      <c r="R417">
        <v>-6.4331999999999994</v>
      </c>
      <c r="S417" t="s">
        <v>97</v>
      </c>
      <c r="T417">
        <v>0</v>
      </c>
      <c r="U417">
        <v>0</v>
      </c>
      <c r="V417">
        <v>19</v>
      </c>
      <c r="W417">
        <v>1242.4645</v>
      </c>
    </row>
    <row r="418" spans="1:23" x14ac:dyDescent="0.35">
      <c r="A418" t="s">
        <v>1179</v>
      </c>
      <c r="B418" t="s">
        <v>751</v>
      </c>
      <c r="C418" t="s">
        <v>1180</v>
      </c>
      <c r="D418" t="s">
        <v>15</v>
      </c>
      <c r="E418" t="s">
        <v>14</v>
      </c>
      <c r="F418" t="s">
        <v>1072</v>
      </c>
      <c r="G418">
        <v>165.11</v>
      </c>
      <c r="H418">
        <v>1</v>
      </c>
      <c r="I418">
        <v>0.17</v>
      </c>
      <c r="J418">
        <v>4.38</v>
      </c>
      <c r="K418" t="s">
        <v>102</v>
      </c>
      <c r="L418" t="s">
        <v>41</v>
      </c>
      <c r="M418">
        <v>13.58</v>
      </c>
      <c r="N418" t="s">
        <v>83</v>
      </c>
      <c r="O418" t="b">
        <v>0</v>
      </c>
      <c r="P418">
        <v>137.04130000000001</v>
      </c>
      <c r="Q418">
        <v>37.975299999999997</v>
      </c>
      <c r="R418">
        <v>20.0153</v>
      </c>
      <c r="S418" t="s">
        <v>97</v>
      </c>
      <c r="T418">
        <v>0</v>
      </c>
      <c r="U418">
        <v>0</v>
      </c>
      <c r="V418">
        <v>9</v>
      </c>
      <c r="W418">
        <v>643.43370000000004</v>
      </c>
    </row>
    <row r="419" spans="1:23" x14ac:dyDescent="0.35">
      <c r="A419" t="s">
        <v>1181</v>
      </c>
      <c r="B419" t="s">
        <v>147</v>
      </c>
      <c r="C419" t="s">
        <v>1182</v>
      </c>
      <c r="D419" t="s">
        <v>28</v>
      </c>
      <c r="E419" t="s">
        <v>14</v>
      </c>
      <c r="F419" t="s">
        <v>203</v>
      </c>
      <c r="G419">
        <v>100.49</v>
      </c>
      <c r="H419">
        <v>3</v>
      </c>
      <c r="I419">
        <v>0.01</v>
      </c>
      <c r="J419">
        <v>2.38</v>
      </c>
      <c r="K419" t="s">
        <v>115</v>
      </c>
      <c r="L419" t="s">
        <v>45</v>
      </c>
      <c r="M419">
        <v>1.45</v>
      </c>
      <c r="N419" t="s">
        <v>83</v>
      </c>
      <c r="O419" t="b">
        <v>0</v>
      </c>
      <c r="P419">
        <v>298.45530000000002</v>
      </c>
      <c r="Q419">
        <v>117.5733</v>
      </c>
      <c r="R419">
        <v>113.7433</v>
      </c>
      <c r="S419" t="s">
        <v>84</v>
      </c>
      <c r="T419">
        <v>0</v>
      </c>
      <c r="U419">
        <v>0</v>
      </c>
      <c r="V419">
        <v>1</v>
      </c>
      <c r="W419">
        <v>113.7433</v>
      </c>
    </row>
    <row r="420" spans="1:23" x14ac:dyDescent="0.35">
      <c r="A420" t="s">
        <v>1183</v>
      </c>
      <c r="B420" t="s">
        <v>173</v>
      </c>
      <c r="C420" t="s">
        <v>1105</v>
      </c>
      <c r="D420" t="s">
        <v>12</v>
      </c>
      <c r="E420" t="s">
        <v>95</v>
      </c>
      <c r="F420" t="s">
        <v>840</v>
      </c>
      <c r="G420">
        <v>481.05</v>
      </c>
      <c r="H420">
        <v>3</v>
      </c>
      <c r="I420">
        <v>0.25</v>
      </c>
      <c r="J420">
        <v>6.28</v>
      </c>
      <c r="K420" t="s">
        <v>115</v>
      </c>
      <c r="L420" t="s">
        <v>41</v>
      </c>
      <c r="M420">
        <v>5.1100000000000003</v>
      </c>
      <c r="N420" t="s">
        <v>83</v>
      </c>
      <c r="O420" t="b">
        <v>0</v>
      </c>
      <c r="P420">
        <v>1082.3625</v>
      </c>
      <c r="Q420">
        <v>216.4725000000002</v>
      </c>
      <c r="R420">
        <v>205.08250000000021</v>
      </c>
      <c r="S420" t="s">
        <v>128</v>
      </c>
      <c r="T420">
        <v>0</v>
      </c>
      <c r="U420">
        <v>0</v>
      </c>
      <c r="V420">
        <v>15</v>
      </c>
      <c r="W420">
        <v>813.85820000000024</v>
      </c>
    </row>
    <row r="421" spans="1:23" x14ac:dyDescent="0.35">
      <c r="A421" t="s">
        <v>1184</v>
      </c>
      <c r="B421" t="s">
        <v>1185</v>
      </c>
      <c r="C421" t="s">
        <v>1186</v>
      </c>
      <c r="D421" t="s">
        <v>15</v>
      </c>
      <c r="E421" t="s">
        <v>16</v>
      </c>
      <c r="F421" t="s">
        <v>475</v>
      </c>
      <c r="G421">
        <v>38.01</v>
      </c>
      <c r="H421">
        <v>2</v>
      </c>
      <c r="I421">
        <v>0.25</v>
      </c>
      <c r="J421">
        <v>2.4</v>
      </c>
      <c r="K421" t="s">
        <v>102</v>
      </c>
      <c r="L421" t="s">
        <v>48</v>
      </c>
      <c r="M421">
        <v>18.899999999999999</v>
      </c>
      <c r="N421" t="s">
        <v>83</v>
      </c>
      <c r="O421" t="b">
        <v>0</v>
      </c>
      <c r="P421">
        <v>57.015000000000001</v>
      </c>
      <c r="Q421">
        <v>11.403000000000009</v>
      </c>
      <c r="R421">
        <v>-9.8969999999999914</v>
      </c>
      <c r="S421" t="s">
        <v>183</v>
      </c>
      <c r="T421">
        <v>0</v>
      </c>
      <c r="U421">
        <v>0</v>
      </c>
      <c r="V421">
        <v>14</v>
      </c>
      <c r="W421">
        <v>851.52060000000017</v>
      </c>
    </row>
    <row r="422" spans="1:23" x14ac:dyDescent="0.35">
      <c r="A422" t="s">
        <v>1187</v>
      </c>
      <c r="B422" t="s">
        <v>800</v>
      </c>
      <c r="C422" t="s">
        <v>265</v>
      </c>
      <c r="D422" t="s">
        <v>24</v>
      </c>
      <c r="E422" t="s">
        <v>88</v>
      </c>
      <c r="F422" t="s">
        <v>199</v>
      </c>
      <c r="G422">
        <v>23.4</v>
      </c>
      <c r="H422">
        <v>3</v>
      </c>
      <c r="I422">
        <v>0.12</v>
      </c>
      <c r="J422">
        <v>2.66</v>
      </c>
      <c r="K422" t="s">
        <v>82</v>
      </c>
      <c r="L422" t="s">
        <v>41</v>
      </c>
      <c r="M422">
        <v>9.0500000000000007</v>
      </c>
      <c r="N422" t="s">
        <v>83</v>
      </c>
      <c r="O422" t="b">
        <v>0</v>
      </c>
      <c r="P422">
        <v>61.775999999999989</v>
      </c>
      <c r="Q422">
        <v>19.655999999999999</v>
      </c>
      <c r="R422">
        <v>7.945999999999998</v>
      </c>
      <c r="S422" t="s">
        <v>84</v>
      </c>
      <c r="T422">
        <v>0</v>
      </c>
      <c r="U422">
        <v>0</v>
      </c>
      <c r="V422">
        <v>16</v>
      </c>
      <c r="W422">
        <v>1097.520600000001</v>
      </c>
    </row>
    <row r="423" spans="1:23" x14ac:dyDescent="0.35">
      <c r="A423" t="s">
        <v>1188</v>
      </c>
      <c r="B423" t="s">
        <v>699</v>
      </c>
      <c r="C423" t="s">
        <v>1071</v>
      </c>
      <c r="D423" t="s">
        <v>15</v>
      </c>
      <c r="E423" t="s">
        <v>95</v>
      </c>
      <c r="F423" t="s">
        <v>140</v>
      </c>
      <c r="G423">
        <v>195.14</v>
      </c>
      <c r="H423">
        <v>2</v>
      </c>
      <c r="I423">
        <v>7.0000000000000007E-2</v>
      </c>
      <c r="J423">
        <v>5.14</v>
      </c>
      <c r="K423" t="s">
        <v>82</v>
      </c>
      <c r="L423" t="s">
        <v>41</v>
      </c>
      <c r="M423">
        <v>6.15</v>
      </c>
      <c r="N423" t="s">
        <v>83</v>
      </c>
      <c r="O423" t="b">
        <v>0</v>
      </c>
      <c r="P423">
        <v>362.96039999999999</v>
      </c>
      <c r="Q423">
        <v>128.79239999999999</v>
      </c>
      <c r="R423">
        <v>117.50239999999999</v>
      </c>
      <c r="S423" t="s">
        <v>91</v>
      </c>
      <c r="T423">
        <v>0</v>
      </c>
      <c r="U423">
        <v>0</v>
      </c>
      <c r="V423">
        <v>17</v>
      </c>
      <c r="W423">
        <v>1567.6953000000001</v>
      </c>
    </row>
    <row r="424" spans="1:23" x14ac:dyDescent="0.35">
      <c r="A424" t="s">
        <v>1189</v>
      </c>
      <c r="B424" t="s">
        <v>553</v>
      </c>
      <c r="C424" t="s">
        <v>741</v>
      </c>
      <c r="D424" t="s">
        <v>15</v>
      </c>
      <c r="E424" t="s">
        <v>16</v>
      </c>
      <c r="F424" t="s">
        <v>81</v>
      </c>
      <c r="G424">
        <v>47.86</v>
      </c>
      <c r="H424">
        <v>3</v>
      </c>
      <c r="I424">
        <v>7.0000000000000007E-2</v>
      </c>
      <c r="J424">
        <v>4.0599999999999996</v>
      </c>
      <c r="K424" t="s">
        <v>115</v>
      </c>
      <c r="L424" t="s">
        <v>48</v>
      </c>
      <c r="M424">
        <v>4.2300000000000004</v>
      </c>
      <c r="N424" t="s">
        <v>83</v>
      </c>
      <c r="O424" t="b">
        <v>0</v>
      </c>
      <c r="P424">
        <v>133.52940000000001</v>
      </c>
      <c r="Q424">
        <v>47.381399999999999</v>
      </c>
      <c r="R424">
        <v>39.0914</v>
      </c>
      <c r="S424" t="s">
        <v>84</v>
      </c>
      <c r="T424">
        <v>0</v>
      </c>
      <c r="U424">
        <v>0</v>
      </c>
      <c r="V424">
        <v>17</v>
      </c>
      <c r="W424">
        <v>1802.7335</v>
      </c>
    </row>
    <row r="425" spans="1:23" x14ac:dyDescent="0.35">
      <c r="A425" t="s">
        <v>1190</v>
      </c>
      <c r="B425" t="s">
        <v>566</v>
      </c>
      <c r="C425" t="s">
        <v>1191</v>
      </c>
      <c r="D425" t="s">
        <v>19</v>
      </c>
      <c r="E425" t="s">
        <v>16</v>
      </c>
      <c r="F425" t="s">
        <v>427</v>
      </c>
      <c r="G425">
        <v>58.46</v>
      </c>
      <c r="H425">
        <v>1</v>
      </c>
      <c r="I425">
        <v>0.27</v>
      </c>
      <c r="J425">
        <v>2.4500000000000002</v>
      </c>
      <c r="K425" t="s">
        <v>82</v>
      </c>
      <c r="L425" t="s">
        <v>41</v>
      </c>
      <c r="M425">
        <v>14.56</v>
      </c>
      <c r="N425" t="s">
        <v>83</v>
      </c>
      <c r="O425" t="b">
        <v>0</v>
      </c>
      <c r="P425">
        <v>42.675800000000002</v>
      </c>
      <c r="Q425">
        <v>7.5998000000000019</v>
      </c>
      <c r="R425">
        <v>-9.4101999999999997</v>
      </c>
      <c r="S425" t="s">
        <v>103</v>
      </c>
      <c r="T425">
        <v>0</v>
      </c>
      <c r="U425">
        <v>0</v>
      </c>
      <c r="V425">
        <v>2</v>
      </c>
      <c r="W425">
        <v>0.58160000000001233</v>
      </c>
    </row>
    <row r="426" spans="1:23" x14ac:dyDescent="0.35">
      <c r="A426" t="s">
        <v>1192</v>
      </c>
      <c r="B426" t="s">
        <v>539</v>
      </c>
      <c r="C426" t="s">
        <v>684</v>
      </c>
      <c r="D426" t="s">
        <v>12</v>
      </c>
      <c r="E426" t="s">
        <v>95</v>
      </c>
      <c r="F426" t="s">
        <v>631</v>
      </c>
      <c r="G426">
        <v>337.89</v>
      </c>
      <c r="H426">
        <v>1</v>
      </c>
      <c r="I426">
        <v>0.1</v>
      </c>
      <c r="J426">
        <v>5.08</v>
      </c>
      <c r="K426" t="s">
        <v>82</v>
      </c>
      <c r="L426" t="s">
        <v>45</v>
      </c>
      <c r="M426">
        <v>1.06</v>
      </c>
      <c r="N426" t="s">
        <v>83</v>
      </c>
      <c r="O426" t="b">
        <v>0</v>
      </c>
      <c r="P426">
        <v>304.101</v>
      </c>
      <c r="Q426">
        <v>101.367</v>
      </c>
      <c r="R426">
        <v>95.227000000000018</v>
      </c>
      <c r="S426" t="s">
        <v>183</v>
      </c>
      <c r="T426">
        <v>0</v>
      </c>
      <c r="U426">
        <v>0</v>
      </c>
      <c r="V426">
        <v>19</v>
      </c>
      <c r="W426">
        <v>2541.4793</v>
      </c>
    </row>
    <row r="427" spans="1:23" x14ac:dyDescent="0.35">
      <c r="A427" t="s">
        <v>1193</v>
      </c>
      <c r="B427" t="s">
        <v>802</v>
      </c>
      <c r="C427" t="s">
        <v>717</v>
      </c>
      <c r="D427" t="s">
        <v>15</v>
      </c>
      <c r="E427" t="s">
        <v>16</v>
      </c>
      <c r="F427" t="s">
        <v>478</v>
      </c>
      <c r="G427">
        <v>35.53</v>
      </c>
      <c r="H427">
        <v>3</v>
      </c>
      <c r="I427">
        <v>0.13</v>
      </c>
      <c r="J427">
        <v>3.5</v>
      </c>
      <c r="K427" t="s">
        <v>102</v>
      </c>
      <c r="L427" t="s">
        <v>41</v>
      </c>
      <c r="M427">
        <v>10.14</v>
      </c>
      <c r="N427" t="s">
        <v>83</v>
      </c>
      <c r="O427" t="b">
        <v>0</v>
      </c>
      <c r="P427">
        <v>92.7333</v>
      </c>
      <c r="Q427">
        <v>28.779299999999999</v>
      </c>
      <c r="R427">
        <v>15.1393</v>
      </c>
      <c r="S427" t="s">
        <v>84</v>
      </c>
      <c r="T427">
        <v>0</v>
      </c>
      <c r="U427">
        <v>0</v>
      </c>
      <c r="V427">
        <v>17</v>
      </c>
      <c r="W427">
        <v>684.79100000000005</v>
      </c>
    </row>
    <row r="428" spans="1:23" x14ac:dyDescent="0.35">
      <c r="A428" t="s">
        <v>1194</v>
      </c>
      <c r="B428" t="s">
        <v>491</v>
      </c>
      <c r="C428" t="s">
        <v>1093</v>
      </c>
      <c r="D428" t="s">
        <v>12</v>
      </c>
      <c r="E428" t="s">
        <v>88</v>
      </c>
      <c r="F428" t="s">
        <v>1195</v>
      </c>
      <c r="G428">
        <v>22.62</v>
      </c>
      <c r="H428">
        <v>3</v>
      </c>
      <c r="I428">
        <v>0.04</v>
      </c>
      <c r="J428">
        <v>6.55</v>
      </c>
      <c r="K428" t="s">
        <v>115</v>
      </c>
      <c r="L428" t="s">
        <v>45</v>
      </c>
      <c r="M428">
        <v>1.36</v>
      </c>
      <c r="N428" t="s">
        <v>83</v>
      </c>
      <c r="O428" t="b">
        <v>0</v>
      </c>
      <c r="P428">
        <v>65.145600000000002</v>
      </c>
      <c r="Q428">
        <v>24.429600000000001</v>
      </c>
      <c r="R428">
        <v>16.519600000000001</v>
      </c>
      <c r="S428" t="s">
        <v>103</v>
      </c>
      <c r="T428">
        <v>0</v>
      </c>
      <c r="U428">
        <v>0</v>
      </c>
      <c r="V428">
        <v>15</v>
      </c>
      <c r="W428">
        <v>1159.5474999999999</v>
      </c>
    </row>
    <row r="429" spans="1:23" x14ac:dyDescent="0.35">
      <c r="A429" t="s">
        <v>1196</v>
      </c>
      <c r="B429" t="s">
        <v>346</v>
      </c>
      <c r="C429" t="s">
        <v>1197</v>
      </c>
      <c r="D429" t="s">
        <v>17</v>
      </c>
      <c r="E429" t="s">
        <v>14</v>
      </c>
      <c r="F429" t="s">
        <v>332</v>
      </c>
      <c r="G429">
        <v>106.53</v>
      </c>
      <c r="H429">
        <v>2</v>
      </c>
      <c r="I429">
        <v>0.04</v>
      </c>
      <c r="J429">
        <v>3</v>
      </c>
      <c r="K429" t="s">
        <v>90</v>
      </c>
      <c r="L429" t="s">
        <v>43</v>
      </c>
      <c r="M429">
        <v>5.91</v>
      </c>
      <c r="N429" t="s">
        <v>83</v>
      </c>
      <c r="O429" t="b">
        <v>0</v>
      </c>
      <c r="P429">
        <v>204.5376</v>
      </c>
      <c r="Q429">
        <v>76.701599999999999</v>
      </c>
      <c r="R429">
        <v>67.791600000000003</v>
      </c>
      <c r="S429" t="s">
        <v>97</v>
      </c>
      <c r="T429">
        <v>0</v>
      </c>
      <c r="U429">
        <v>0</v>
      </c>
      <c r="V429">
        <v>3</v>
      </c>
      <c r="W429">
        <v>371.50880000000001</v>
      </c>
    </row>
    <row r="430" spans="1:23" x14ac:dyDescent="0.35">
      <c r="A430" t="s">
        <v>1198</v>
      </c>
      <c r="B430" t="s">
        <v>622</v>
      </c>
      <c r="C430" t="s">
        <v>1199</v>
      </c>
      <c r="D430" t="s">
        <v>12</v>
      </c>
      <c r="E430" t="s">
        <v>88</v>
      </c>
      <c r="F430" t="s">
        <v>111</v>
      </c>
      <c r="G430">
        <v>40.67</v>
      </c>
      <c r="H430">
        <v>3</v>
      </c>
      <c r="I430">
        <v>0.04</v>
      </c>
      <c r="J430">
        <v>7.89</v>
      </c>
      <c r="K430" t="s">
        <v>90</v>
      </c>
      <c r="L430" t="s">
        <v>48</v>
      </c>
      <c r="M430">
        <v>8.3800000000000008</v>
      </c>
      <c r="N430" t="s">
        <v>83</v>
      </c>
      <c r="O430" t="b">
        <v>0</v>
      </c>
      <c r="P430">
        <v>117.1296</v>
      </c>
      <c r="Q430">
        <v>43.923599999999993</v>
      </c>
      <c r="R430">
        <v>27.653600000000001</v>
      </c>
      <c r="S430" t="s">
        <v>97</v>
      </c>
      <c r="T430">
        <v>0</v>
      </c>
      <c r="U430">
        <v>0</v>
      </c>
      <c r="V430">
        <v>19</v>
      </c>
      <c r="W430">
        <v>257.53230000000002</v>
      </c>
    </row>
    <row r="431" spans="1:23" x14ac:dyDescent="0.35">
      <c r="A431" t="s">
        <v>1200</v>
      </c>
      <c r="B431" t="s">
        <v>731</v>
      </c>
      <c r="C431" t="s">
        <v>1201</v>
      </c>
      <c r="D431" t="s">
        <v>12</v>
      </c>
      <c r="E431" t="s">
        <v>95</v>
      </c>
      <c r="F431" t="s">
        <v>1202</v>
      </c>
      <c r="G431">
        <v>417.25</v>
      </c>
      <c r="H431">
        <v>1</v>
      </c>
      <c r="I431">
        <v>0.13</v>
      </c>
      <c r="J431">
        <v>9.8000000000000007</v>
      </c>
      <c r="K431" t="s">
        <v>90</v>
      </c>
      <c r="L431" t="s">
        <v>41</v>
      </c>
      <c r="M431">
        <v>9.91</v>
      </c>
      <c r="N431" t="s">
        <v>141</v>
      </c>
      <c r="O431" t="b">
        <v>0</v>
      </c>
      <c r="P431">
        <v>363.00749999999999</v>
      </c>
      <c r="Q431">
        <v>112.6575</v>
      </c>
      <c r="R431">
        <v>92.947500000000005</v>
      </c>
      <c r="S431" t="s">
        <v>84</v>
      </c>
      <c r="T431">
        <v>1</v>
      </c>
      <c r="U431">
        <v>0</v>
      </c>
      <c r="V431">
        <v>1</v>
      </c>
      <c r="W431">
        <v>92.947500000000005</v>
      </c>
    </row>
    <row r="432" spans="1:23" x14ac:dyDescent="0.35">
      <c r="A432" t="s">
        <v>1203</v>
      </c>
      <c r="B432" t="s">
        <v>826</v>
      </c>
      <c r="C432" t="s">
        <v>1204</v>
      </c>
      <c r="D432" t="s">
        <v>15</v>
      </c>
      <c r="E432" t="s">
        <v>95</v>
      </c>
      <c r="F432" t="s">
        <v>448</v>
      </c>
      <c r="G432">
        <v>44.34</v>
      </c>
      <c r="H432">
        <v>3</v>
      </c>
      <c r="I432">
        <v>0.1</v>
      </c>
      <c r="J432">
        <v>6.77</v>
      </c>
      <c r="K432" t="s">
        <v>102</v>
      </c>
      <c r="L432" t="s">
        <v>43</v>
      </c>
      <c r="M432">
        <v>6.38</v>
      </c>
      <c r="N432" t="s">
        <v>83</v>
      </c>
      <c r="O432" t="b">
        <v>1</v>
      </c>
      <c r="P432">
        <v>119.718</v>
      </c>
      <c r="Q432">
        <v>39.90600000000002</v>
      </c>
      <c r="R432">
        <v>26.756000000000022</v>
      </c>
      <c r="S432" t="s">
        <v>103</v>
      </c>
      <c r="T432">
        <v>0</v>
      </c>
      <c r="U432">
        <v>0</v>
      </c>
      <c r="V432">
        <v>1</v>
      </c>
      <c r="W432">
        <v>26.756000000000022</v>
      </c>
    </row>
    <row r="433" spans="1:23" x14ac:dyDescent="0.35">
      <c r="A433" t="s">
        <v>1205</v>
      </c>
      <c r="B433" t="s">
        <v>339</v>
      </c>
      <c r="C433" t="s">
        <v>1206</v>
      </c>
      <c r="D433" t="s">
        <v>12</v>
      </c>
      <c r="E433" t="s">
        <v>95</v>
      </c>
      <c r="F433" t="s">
        <v>1207</v>
      </c>
      <c r="G433">
        <v>121.83</v>
      </c>
      <c r="H433">
        <v>3</v>
      </c>
      <c r="I433">
        <v>0.26</v>
      </c>
      <c r="J433">
        <v>2.58</v>
      </c>
      <c r="K433" t="s">
        <v>102</v>
      </c>
      <c r="L433" t="s">
        <v>41</v>
      </c>
      <c r="M433">
        <v>9.6</v>
      </c>
      <c r="N433" t="s">
        <v>83</v>
      </c>
      <c r="O433" t="b">
        <v>0</v>
      </c>
      <c r="P433">
        <v>270.46260000000001</v>
      </c>
      <c r="Q433">
        <v>51.168599999999998</v>
      </c>
      <c r="R433">
        <v>38.988599999999998</v>
      </c>
      <c r="S433" t="s">
        <v>97</v>
      </c>
      <c r="T433">
        <v>0</v>
      </c>
      <c r="U433">
        <v>0</v>
      </c>
      <c r="V433">
        <v>13</v>
      </c>
      <c r="W433">
        <v>1298.8137999999999</v>
      </c>
    </row>
    <row r="434" spans="1:23" x14ac:dyDescent="0.35">
      <c r="A434" t="s">
        <v>1208</v>
      </c>
      <c r="B434" t="s">
        <v>157</v>
      </c>
      <c r="C434" t="s">
        <v>1209</v>
      </c>
      <c r="D434" t="s">
        <v>15</v>
      </c>
      <c r="E434" t="s">
        <v>95</v>
      </c>
      <c r="F434" t="s">
        <v>612</v>
      </c>
      <c r="G434">
        <v>497.73</v>
      </c>
      <c r="H434">
        <v>2</v>
      </c>
      <c r="I434">
        <v>0.11</v>
      </c>
      <c r="J434">
        <v>4.93</v>
      </c>
      <c r="K434" t="s">
        <v>90</v>
      </c>
      <c r="L434" t="s">
        <v>41</v>
      </c>
      <c r="M434">
        <v>7.14</v>
      </c>
      <c r="N434" t="s">
        <v>83</v>
      </c>
      <c r="O434" t="b">
        <v>0</v>
      </c>
      <c r="P434">
        <v>885.95940000000007</v>
      </c>
      <c r="Q434">
        <v>288.68340000000012</v>
      </c>
      <c r="R434">
        <v>276.61340000000013</v>
      </c>
      <c r="S434" t="s">
        <v>91</v>
      </c>
      <c r="T434">
        <v>0</v>
      </c>
      <c r="U434">
        <v>0</v>
      </c>
      <c r="V434">
        <v>23</v>
      </c>
      <c r="W434">
        <v>1892.7003</v>
      </c>
    </row>
    <row r="435" spans="1:23" x14ac:dyDescent="0.35">
      <c r="A435" t="s">
        <v>1210</v>
      </c>
      <c r="B435" t="s">
        <v>330</v>
      </c>
      <c r="C435" t="s">
        <v>604</v>
      </c>
      <c r="D435" t="s">
        <v>28</v>
      </c>
      <c r="E435" t="s">
        <v>16</v>
      </c>
      <c r="F435" t="s">
        <v>895</v>
      </c>
      <c r="G435">
        <v>72.790000000000006</v>
      </c>
      <c r="H435">
        <v>3</v>
      </c>
      <c r="I435">
        <v>0.16</v>
      </c>
      <c r="J435">
        <v>5.46</v>
      </c>
      <c r="K435" t="s">
        <v>115</v>
      </c>
      <c r="L435" t="s">
        <v>45</v>
      </c>
      <c r="M435">
        <v>1.57</v>
      </c>
      <c r="N435" t="s">
        <v>83</v>
      </c>
      <c r="O435" t="b">
        <v>0</v>
      </c>
      <c r="P435">
        <v>183.4308</v>
      </c>
      <c r="Q435">
        <v>52.408800000000006</v>
      </c>
      <c r="R435">
        <v>45.378800000000012</v>
      </c>
      <c r="S435" t="s">
        <v>183</v>
      </c>
      <c r="T435">
        <v>0</v>
      </c>
      <c r="U435">
        <v>0</v>
      </c>
      <c r="V435">
        <v>12</v>
      </c>
      <c r="W435">
        <v>500.64210000000008</v>
      </c>
    </row>
    <row r="436" spans="1:23" x14ac:dyDescent="0.35">
      <c r="A436" t="s">
        <v>1211</v>
      </c>
      <c r="B436" t="s">
        <v>302</v>
      </c>
      <c r="C436" t="s">
        <v>1212</v>
      </c>
      <c r="D436" t="s">
        <v>19</v>
      </c>
      <c r="E436" t="s">
        <v>95</v>
      </c>
      <c r="F436" t="s">
        <v>596</v>
      </c>
      <c r="G436">
        <v>333.17</v>
      </c>
      <c r="H436">
        <v>1</v>
      </c>
      <c r="I436">
        <v>0</v>
      </c>
      <c r="J436">
        <v>4.43</v>
      </c>
      <c r="K436" t="s">
        <v>102</v>
      </c>
      <c r="L436" t="s">
        <v>43</v>
      </c>
      <c r="M436">
        <v>6.47</v>
      </c>
      <c r="N436" t="s">
        <v>141</v>
      </c>
      <c r="O436" t="b">
        <v>0</v>
      </c>
      <c r="P436">
        <v>333.17</v>
      </c>
      <c r="Q436">
        <v>133.268</v>
      </c>
      <c r="R436">
        <v>122.36799999999999</v>
      </c>
      <c r="S436" t="s">
        <v>183</v>
      </c>
      <c r="T436">
        <v>1</v>
      </c>
      <c r="U436">
        <v>0</v>
      </c>
      <c r="V436">
        <v>1</v>
      </c>
      <c r="W436">
        <v>122.36799999999999</v>
      </c>
    </row>
    <row r="437" spans="1:23" x14ac:dyDescent="0.35">
      <c r="A437" t="s">
        <v>1213</v>
      </c>
      <c r="B437" t="s">
        <v>413</v>
      </c>
      <c r="C437" t="s">
        <v>634</v>
      </c>
      <c r="D437" t="s">
        <v>15</v>
      </c>
      <c r="E437" t="s">
        <v>16</v>
      </c>
      <c r="F437" t="s">
        <v>895</v>
      </c>
      <c r="G437">
        <v>67.209999999999994</v>
      </c>
      <c r="H437">
        <v>3</v>
      </c>
      <c r="I437">
        <v>0.13</v>
      </c>
      <c r="J437">
        <v>6.15</v>
      </c>
      <c r="K437" t="s">
        <v>82</v>
      </c>
      <c r="L437" t="s">
        <v>45</v>
      </c>
      <c r="M437">
        <v>1.83</v>
      </c>
      <c r="N437" t="s">
        <v>83</v>
      </c>
      <c r="O437" t="b">
        <v>0</v>
      </c>
      <c r="P437">
        <v>175.41810000000001</v>
      </c>
      <c r="Q437">
        <v>54.440099999999987</v>
      </c>
      <c r="R437">
        <v>46.460099999999983</v>
      </c>
      <c r="S437" t="s">
        <v>84</v>
      </c>
      <c r="T437">
        <v>0</v>
      </c>
      <c r="U437">
        <v>0</v>
      </c>
      <c r="V437">
        <v>14</v>
      </c>
      <c r="W437">
        <v>781.37540000000013</v>
      </c>
    </row>
    <row r="438" spans="1:23" x14ac:dyDescent="0.35">
      <c r="A438" t="s">
        <v>1214</v>
      </c>
      <c r="B438" t="s">
        <v>539</v>
      </c>
      <c r="C438" t="s">
        <v>859</v>
      </c>
      <c r="D438" t="s">
        <v>17</v>
      </c>
      <c r="E438" t="s">
        <v>95</v>
      </c>
      <c r="F438" t="s">
        <v>541</v>
      </c>
      <c r="G438">
        <v>339.6</v>
      </c>
      <c r="H438">
        <v>2</v>
      </c>
      <c r="I438">
        <v>0.08</v>
      </c>
      <c r="J438">
        <v>6.62</v>
      </c>
      <c r="K438" t="s">
        <v>102</v>
      </c>
      <c r="L438" t="s">
        <v>43</v>
      </c>
      <c r="M438">
        <v>6.22</v>
      </c>
      <c r="N438" t="s">
        <v>141</v>
      </c>
      <c r="O438" t="b">
        <v>0</v>
      </c>
      <c r="P438">
        <v>624.86400000000003</v>
      </c>
      <c r="Q438">
        <v>217.34399999999999</v>
      </c>
      <c r="R438">
        <v>204.50399999999999</v>
      </c>
      <c r="S438" t="s">
        <v>183</v>
      </c>
      <c r="T438">
        <v>1</v>
      </c>
      <c r="U438">
        <v>0</v>
      </c>
      <c r="V438">
        <v>12</v>
      </c>
      <c r="W438">
        <v>810.99489999999992</v>
      </c>
    </row>
    <row r="439" spans="1:23" x14ac:dyDescent="0.35">
      <c r="A439" t="s">
        <v>1215</v>
      </c>
      <c r="B439" t="s">
        <v>99</v>
      </c>
      <c r="C439" t="s">
        <v>1216</v>
      </c>
      <c r="D439" t="s">
        <v>17</v>
      </c>
      <c r="E439" t="s">
        <v>16</v>
      </c>
      <c r="F439" t="s">
        <v>696</v>
      </c>
      <c r="G439">
        <v>27.03</v>
      </c>
      <c r="H439">
        <v>3</v>
      </c>
      <c r="I439">
        <v>0.26</v>
      </c>
      <c r="J439">
        <v>4.12</v>
      </c>
      <c r="K439" t="s">
        <v>90</v>
      </c>
      <c r="L439" t="s">
        <v>41</v>
      </c>
      <c r="M439">
        <v>5.85</v>
      </c>
      <c r="N439" t="s">
        <v>279</v>
      </c>
      <c r="O439" t="b">
        <v>0</v>
      </c>
      <c r="P439">
        <v>60.006599999999999</v>
      </c>
      <c r="Q439">
        <v>11.352600000000001</v>
      </c>
      <c r="R439">
        <v>1.3825999999999961</v>
      </c>
      <c r="S439" t="s">
        <v>103</v>
      </c>
      <c r="T439">
        <v>0</v>
      </c>
      <c r="U439">
        <v>1</v>
      </c>
      <c r="V439">
        <v>4</v>
      </c>
      <c r="W439">
        <v>-1.7292000000000021</v>
      </c>
    </row>
    <row r="440" spans="1:23" x14ac:dyDescent="0.35">
      <c r="A440" t="s">
        <v>1217</v>
      </c>
      <c r="B440" t="s">
        <v>86</v>
      </c>
      <c r="C440" t="s">
        <v>853</v>
      </c>
      <c r="D440" t="s">
        <v>28</v>
      </c>
      <c r="E440" t="s">
        <v>16</v>
      </c>
      <c r="F440" t="s">
        <v>132</v>
      </c>
      <c r="G440">
        <v>35.78</v>
      </c>
      <c r="H440">
        <v>2</v>
      </c>
      <c r="I440">
        <v>0.1</v>
      </c>
      <c r="J440">
        <v>8.94</v>
      </c>
      <c r="K440" t="s">
        <v>82</v>
      </c>
      <c r="L440" t="s">
        <v>41</v>
      </c>
      <c r="M440">
        <v>10.28</v>
      </c>
      <c r="N440" t="s">
        <v>83</v>
      </c>
      <c r="O440" t="b">
        <v>1</v>
      </c>
      <c r="P440">
        <v>64.404000000000011</v>
      </c>
      <c r="Q440">
        <v>21.468000000000011</v>
      </c>
      <c r="R440">
        <v>2.2480000000000122</v>
      </c>
      <c r="S440" t="s">
        <v>91</v>
      </c>
      <c r="T440">
        <v>0</v>
      </c>
      <c r="U440">
        <v>0</v>
      </c>
      <c r="V440">
        <v>16</v>
      </c>
      <c r="W440">
        <v>705.24680000000001</v>
      </c>
    </row>
    <row r="441" spans="1:23" x14ac:dyDescent="0.35">
      <c r="A441" t="s">
        <v>1218</v>
      </c>
      <c r="B441" t="s">
        <v>1219</v>
      </c>
      <c r="C441" t="s">
        <v>1220</v>
      </c>
      <c r="D441" t="s">
        <v>19</v>
      </c>
      <c r="E441" t="s">
        <v>88</v>
      </c>
      <c r="F441" t="s">
        <v>1221</v>
      </c>
      <c r="G441">
        <v>23.42</v>
      </c>
      <c r="H441">
        <v>3</v>
      </c>
      <c r="I441">
        <v>0.21</v>
      </c>
      <c r="J441">
        <v>5.09</v>
      </c>
      <c r="K441" t="s">
        <v>115</v>
      </c>
      <c r="L441" t="s">
        <v>41</v>
      </c>
      <c r="M441">
        <v>7.2</v>
      </c>
      <c r="N441" t="s">
        <v>83</v>
      </c>
      <c r="O441" t="b">
        <v>0</v>
      </c>
      <c r="P441">
        <v>55.505400000000009</v>
      </c>
      <c r="Q441">
        <v>13.34940000000001</v>
      </c>
      <c r="R441">
        <v>1.059400000000011</v>
      </c>
      <c r="S441" t="s">
        <v>183</v>
      </c>
      <c r="T441">
        <v>0</v>
      </c>
      <c r="U441">
        <v>0</v>
      </c>
      <c r="V441">
        <v>2</v>
      </c>
      <c r="W441">
        <v>-4.794099999999986</v>
      </c>
    </row>
    <row r="442" spans="1:23" x14ac:dyDescent="0.35">
      <c r="A442" t="s">
        <v>1222</v>
      </c>
      <c r="B442" t="s">
        <v>413</v>
      </c>
      <c r="C442" t="s">
        <v>1223</v>
      </c>
      <c r="D442" t="s">
        <v>28</v>
      </c>
      <c r="E442" t="s">
        <v>14</v>
      </c>
      <c r="F442" t="s">
        <v>577</v>
      </c>
      <c r="G442">
        <v>138.51</v>
      </c>
      <c r="H442">
        <v>3</v>
      </c>
      <c r="I442">
        <v>0.03</v>
      </c>
      <c r="J442">
        <v>4.2300000000000004</v>
      </c>
      <c r="K442" t="s">
        <v>82</v>
      </c>
      <c r="L442" t="s">
        <v>43</v>
      </c>
      <c r="M442">
        <v>7.99</v>
      </c>
      <c r="N442" t="s">
        <v>83</v>
      </c>
      <c r="O442" t="b">
        <v>0</v>
      </c>
      <c r="P442">
        <v>403.0641</v>
      </c>
      <c r="Q442">
        <v>153.74610000000001</v>
      </c>
      <c r="R442">
        <v>141.52610000000001</v>
      </c>
      <c r="S442" t="s">
        <v>84</v>
      </c>
      <c r="T442">
        <v>0</v>
      </c>
      <c r="U442">
        <v>0</v>
      </c>
      <c r="V442">
        <v>17</v>
      </c>
      <c r="W442">
        <v>1379.4491</v>
      </c>
    </row>
    <row r="443" spans="1:23" x14ac:dyDescent="0.35">
      <c r="A443" t="s">
        <v>1224</v>
      </c>
      <c r="B443" t="s">
        <v>330</v>
      </c>
      <c r="C443" t="s">
        <v>873</v>
      </c>
      <c r="D443" t="s">
        <v>17</v>
      </c>
      <c r="E443" t="s">
        <v>14</v>
      </c>
      <c r="F443" t="s">
        <v>187</v>
      </c>
      <c r="G443">
        <v>53.86</v>
      </c>
      <c r="H443">
        <v>1</v>
      </c>
      <c r="I443">
        <v>0.1</v>
      </c>
      <c r="J443">
        <v>5.67</v>
      </c>
      <c r="K443" t="s">
        <v>82</v>
      </c>
      <c r="L443" t="s">
        <v>48</v>
      </c>
      <c r="M443">
        <v>15.22</v>
      </c>
      <c r="N443" t="s">
        <v>83</v>
      </c>
      <c r="O443" t="b">
        <v>1</v>
      </c>
      <c r="P443">
        <v>48.473999999999997</v>
      </c>
      <c r="Q443">
        <v>16.158000000000008</v>
      </c>
      <c r="R443">
        <v>-4.7319999999999922</v>
      </c>
      <c r="S443" t="s">
        <v>183</v>
      </c>
      <c r="T443">
        <v>0</v>
      </c>
      <c r="U443">
        <v>0</v>
      </c>
      <c r="V443">
        <v>19</v>
      </c>
      <c r="W443">
        <v>1610.9115999999999</v>
      </c>
    </row>
    <row r="444" spans="1:23" x14ac:dyDescent="0.35">
      <c r="A444" t="s">
        <v>1225</v>
      </c>
      <c r="B444" t="s">
        <v>556</v>
      </c>
      <c r="C444" t="s">
        <v>1226</v>
      </c>
      <c r="D444" t="s">
        <v>15</v>
      </c>
      <c r="E444" t="s">
        <v>95</v>
      </c>
      <c r="F444" t="s">
        <v>840</v>
      </c>
      <c r="G444">
        <v>431.75</v>
      </c>
      <c r="H444">
        <v>2</v>
      </c>
      <c r="I444">
        <v>0.1</v>
      </c>
      <c r="J444">
        <v>4.88</v>
      </c>
      <c r="K444" t="s">
        <v>102</v>
      </c>
      <c r="L444" t="s">
        <v>48</v>
      </c>
      <c r="M444">
        <v>19.559999999999999</v>
      </c>
      <c r="N444" t="s">
        <v>83</v>
      </c>
      <c r="O444" t="b">
        <v>1</v>
      </c>
      <c r="P444">
        <v>777.15</v>
      </c>
      <c r="Q444">
        <v>259.05</v>
      </c>
      <c r="R444">
        <v>234.61</v>
      </c>
      <c r="S444" t="s">
        <v>128</v>
      </c>
      <c r="T444">
        <v>0</v>
      </c>
      <c r="U444">
        <v>0</v>
      </c>
      <c r="V444">
        <v>3</v>
      </c>
      <c r="W444">
        <v>269.11329999999998</v>
      </c>
    </row>
    <row r="445" spans="1:23" x14ac:dyDescent="0.35">
      <c r="A445" t="s">
        <v>1227</v>
      </c>
      <c r="B445" t="s">
        <v>1228</v>
      </c>
      <c r="C445" t="s">
        <v>1229</v>
      </c>
      <c r="D445" t="s">
        <v>15</v>
      </c>
      <c r="E445" t="s">
        <v>16</v>
      </c>
      <c r="F445" t="s">
        <v>624</v>
      </c>
      <c r="G445">
        <v>56.87</v>
      </c>
      <c r="H445">
        <v>2</v>
      </c>
      <c r="I445">
        <v>0.06</v>
      </c>
      <c r="J445">
        <v>3.12</v>
      </c>
      <c r="K445" t="s">
        <v>82</v>
      </c>
      <c r="L445" t="s">
        <v>41</v>
      </c>
      <c r="M445">
        <v>8.43</v>
      </c>
      <c r="N445" t="s">
        <v>83</v>
      </c>
      <c r="O445" t="b">
        <v>0</v>
      </c>
      <c r="P445">
        <v>106.9156</v>
      </c>
      <c r="Q445">
        <v>38.671599999999977</v>
      </c>
      <c r="R445">
        <v>27.12159999999998</v>
      </c>
      <c r="S445" t="s">
        <v>84</v>
      </c>
      <c r="T445">
        <v>0</v>
      </c>
      <c r="U445">
        <v>0</v>
      </c>
      <c r="V445">
        <v>18</v>
      </c>
      <c r="W445">
        <v>1211.7243000000001</v>
      </c>
    </row>
    <row r="446" spans="1:23" x14ac:dyDescent="0.35">
      <c r="A446" t="s">
        <v>1230</v>
      </c>
      <c r="B446" t="s">
        <v>545</v>
      </c>
      <c r="C446" t="s">
        <v>1231</v>
      </c>
      <c r="D446" t="s">
        <v>19</v>
      </c>
      <c r="E446" t="s">
        <v>16</v>
      </c>
      <c r="F446" t="s">
        <v>932</v>
      </c>
      <c r="G446">
        <v>58.53</v>
      </c>
      <c r="H446">
        <v>2</v>
      </c>
      <c r="I446">
        <v>0.1</v>
      </c>
      <c r="J446">
        <v>8.7200000000000006</v>
      </c>
      <c r="K446" t="s">
        <v>90</v>
      </c>
      <c r="L446" t="s">
        <v>45</v>
      </c>
      <c r="M446">
        <v>0.78</v>
      </c>
      <c r="N446" t="s">
        <v>83</v>
      </c>
      <c r="O446" t="b">
        <v>0</v>
      </c>
      <c r="P446">
        <v>105.354</v>
      </c>
      <c r="Q446">
        <v>35.117999999999988</v>
      </c>
      <c r="R446">
        <v>25.617999999999991</v>
      </c>
      <c r="S446" t="s">
        <v>91</v>
      </c>
      <c r="T446">
        <v>0</v>
      </c>
      <c r="U446">
        <v>0</v>
      </c>
      <c r="V446">
        <v>4</v>
      </c>
      <c r="W446">
        <v>160.49799999999999</v>
      </c>
    </row>
    <row r="447" spans="1:23" x14ac:dyDescent="0.35">
      <c r="A447" t="s">
        <v>1232</v>
      </c>
      <c r="B447" t="s">
        <v>437</v>
      </c>
      <c r="C447" t="s">
        <v>1233</v>
      </c>
      <c r="D447" t="s">
        <v>12</v>
      </c>
      <c r="E447" t="s">
        <v>95</v>
      </c>
      <c r="F447" t="s">
        <v>840</v>
      </c>
      <c r="G447">
        <v>552.12</v>
      </c>
      <c r="H447">
        <v>1</v>
      </c>
      <c r="I447">
        <v>0.03</v>
      </c>
      <c r="J447">
        <v>8.7100000000000009</v>
      </c>
      <c r="K447" t="s">
        <v>90</v>
      </c>
      <c r="L447" t="s">
        <v>45</v>
      </c>
      <c r="M447">
        <v>1.95</v>
      </c>
      <c r="N447" t="s">
        <v>83</v>
      </c>
      <c r="O447" t="b">
        <v>0</v>
      </c>
      <c r="P447">
        <v>535.55639999999994</v>
      </c>
      <c r="Q447">
        <v>204.28439999999989</v>
      </c>
      <c r="R447">
        <v>193.62440000000001</v>
      </c>
      <c r="S447" t="s">
        <v>103</v>
      </c>
      <c r="T447">
        <v>0</v>
      </c>
      <c r="U447">
        <v>0</v>
      </c>
      <c r="V447">
        <v>24</v>
      </c>
      <c r="W447">
        <v>1634.9898000000001</v>
      </c>
    </row>
    <row r="448" spans="1:23" x14ac:dyDescent="0.35">
      <c r="A448" t="s">
        <v>1234</v>
      </c>
      <c r="B448" t="s">
        <v>353</v>
      </c>
      <c r="C448" t="s">
        <v>1235</v>
      </c>
      <c r="D448" t="s">
        <v>19</v>
      </c>
      <c r="E448" t="s">
        <v>88</v>
      </c>
      <c r="F448" t="s">
        <v>89</v>
      </c>
      <c r="G448">
        <v>27.31</v>
      </c>
      <c r="H448">
        <v>2</v>
      </c>
      <c r="I448">
        <v>0.14000000000000001</v>
      </c>
      <c r="J448">
        <v>9.6999999999999993</v>
      </c>
      <c r="K448" t="s">
        <v>82</v>
      </c>
      <c r="L448" t="s">
        <v>41</v>
      </c>
      <c r="M448">
        <v>6.26</v>
      </c>
      <c r="N448" t="s">
        <v>141</v>
      </c>
      <c r="O448" t="b">
        <v>0</v>
      </c>
      <c r="P448">
        <v>46.973199999999999</v>
      </c>
      <c r="Q448">
        <v>14.2012</v>
      </c>
      <c r="R448">
        <v>-1.758799999999999</v>
      </c>
      <c r="S448" t="s">
        <v>91</v>
      </c>
      <c r="T448">
        <v>1</v>
      </c>
      <c r="U448">
        <v>0</v>
      </c>
      <c r="V448">
        <v>10</v>
      </c>
      <c r="W448">
        <v>469.07670000000007</v>
      </c>
    </row>
    <row r="449" spans="1:23" x14ac:dyDescent="0.35">
      <c r="A449" t="s">
        <v>1236</v>
      </c>
      <c r="B449" t="s">
        <v>699</v>
      </c>
      <c r="C449" t="s">
        <v>1237</v>
      </c>
      <c r="D449" t="s">
        <v>12</v>
      </c>
      <c r="E449" t="s">
        <v>16</v>
      </c>
      <c r="F449" t="s">
        <v>895</v>
      </c>
      <c r="G449">
        <v>68.010000000000005</v>
      </c>
      <c r="H449">
        <v>2</v>
      </c>
      <c r="I449">
        <v>0.22</v>
      </c>
      <c r="J449">
        <v>4.4000000000000004</v>
      </c>
      <c r="K449" t="s">
        <v>90</v>
      </c>
      <c r="L449" t="s">
        <v>41</v>
      </c>
      <c r="M449">
        <v>13.09</v>
      </c>
      <c r="N449" t="s">
        <v>83</v>
      </c>
      <c r="O449" t="b">
        <v>0</v>
      </c>
      <c r="P449">
        <v>106.0956</v>
      </c>
      <c r="Q449">
        <v>24.483599999999999</v>
      </c>
      <c r="R449">
        <v>6.9935999999999936</v>
      </c>
      <c r="S449" t="s">
        <v>91</v>
      </c>
      <c r="T449">
        <v>0</v>
      </c>
      <c r="U449">
        <v>0</v>
      </c>
      <c r="V449">
        <v>5</v>
      </c>
      <c r="W449">
        <v>332.84469999999999</v>
      </c>
    </row>
    <row r="450" spans="1:23" x14ac:dyDescent="0.35">
      <c r="A450" t="s">
        <v>1238</v>
      </c>
      <c r="B450" t="s">
        <v>462</v>
      </c>
      <c r="C450" t="s">
        <v>664</v>
      </c>
      <c r="D450" t="s">
        <v>15</v>
      </c>
      <c r="E450" t="s">
        <v>95</v>
      </c>
      <c r="F450" t="s">
        <v>726</v>
      </c>
      <c r="G450">
        <v>549.19000000000005</v>
      </c>
      <c r="H450">
        <v>1</v>
      </c>
      <c r="I450">
        <v>0.19</v>
      </c>
      <c r="J450">
        <v>5.95</v>
      </c>
      <c r="K450" t="s">
        <v>82</v>
      </c>
      <c r="L450" t="s">
        <v>41</v>
      </c>
      <c r="M450">
        <v>6.67</v>
      </c>
      <c r="N450" t="s">
        <v>83</v>
      </c>
      <c r="O450" t="b">
        <v>0</v>
      </c>
      <c r="P450">
        <v>444.84390000000008</v>
      </c>
      <c r="Q450">
        <v>115.32990000000009</v>
      </c>
      <c r="R450">
        <v>102.7099000000001</v>
      </c>
      <c r="S450" t="s">
        <v>84</v>
      </c>
      <c r="T450">
        <v>0</v>
      </c>
      <c r="U450">
        <v>0</v>
      </c>
      <c r="V450">
        <v>15</v>
      </c>
      <c r="W450">
        <v>1753.1386</v>
      </c>
    </row>
    <row r="451" spans="1:23" x14ac:dyDescent="0.35">
      <c r="A451" t="s">
        <v>1239</v>
      </c>
      <c r="B451" t="s">
        <v>1240</v>
      </c>
      <c r="C451" t="s">
        <v>1241</v>
      </c>
      <c r="D451" t="s">
        <v>12</v>
      </c>
      <c r="E451" t="s">
        <v>14</v>
      </c>
      <c r="F451" t="s">
        <v>1072</v>
      </c>
      <c r="G451">
        <v>136.83000000000001</v>
      </c>
      <c r="H451">
        <v>3</v>
      </c>
      <c r="I451">
        <v>0.02</v>
      </c>
      <c r="J451">
        <v>4.4800000000000004</v>
      </c>
      <c r="K451" t="s">
        <v>82</v>
      </c>
      <c r="L451" t="s">
        <v>43</v>
      </c>
      <c r="M451">
        <v>5.97</v>
      </c>
      <c r="N451" t="s">
        <v>83</v>
      </c>
      <c r="O451" t="b">
        <v>0</v>
      </c>
      <c r="P451">
        <v>402.28019999999998</v>
      </c>
      <c r="Q451">
        <v>155.9862</v>
      </c>
      <c r="R451">
        <v>145.53620000000001</v>
      </c>
      <c r="S451" t="s">
        <v>91</v>
      </c>
      <c r="T451">
        <v>0</v>
      </c>
      <c r="U451">
        <v>0</v>
      </c>
      <c r="V451">
        <v>11</v>
      </c>
      <c r="W451">
        <v>1331.6206</v>
      </c>
    </row>
    <row r="452" spans="1:23" x14ac:dyDescent="0.35">
      <c r="A452" t="s">
        <v>1242</v>
      </c>
      <c r="B452" t="s">
        <v>138</v>
      </c>
      <c r="C452" t="s">
        <v>1101</v>
      </c>
      <c r="D452" t="s">
        <v>15</v>
      </c>
      <c r="E452" t="s">
        <v>16</v>
      </c>
      <c r="F452" t="s">
        <v>1050</v>
      </c>
      <c r="G452">
        <v>31.33</v>
      </c>
      <c r="H452">
        <v>2</v>
      </c>
      <c r="I452">
        <v>0.3</v>
      </c>
      <c r="J452">
        <v>4.07</v>
      </c>
      <c r="K452" t="s">
        <v>115</v>
      </c>
      <c r="L452" t="s">
        <v>41</v>
      </c>
      <c r="M452">
        <v>14.06</v>
      </c>
      <c r="N452" t="s">
        <v>83</v>
      </c>
      <c r="O452" t="b">
        <v>0</v>
      </c>
      <c r="P452">
        <v>43.862000000000002</v>
      </c>
      <c r="Q452">
        <v>6.2659999999999982</v>
      </c>
      <c r="R452">
        <v>-11.864000000000001</v>
      </c>
      <c r="S452" t="s">
        <v>128</v>
      </c>
      <c r="T452">
        <v>0</v>
      </c>
      <c r="U452">
        <v>0</v>
      </c>
      <c r="V452">
        <v>17</v>
      </c>
      <c r="W452">
        <v>1059.6406999999999</v>
      </c>
    </row>
    <row r="453" spans="1:23" x14ac:dyDescent="0.35">
      <c r="A453" t="s">
        <v>1243</v>
      </c>
      <c r="B453" t="s">
        <v>784</v>
      </c>
      <c r="C453" t="s">
        <v>1244</v>
      </c>
      <c r="D453" t="s">
        <v>12</v>
      </c>
      <c r="E453" t="s">
        <v>14</v>
      </c>
      <c r="F453" t="s">
        <v>588</v>
      </c>
      <c r="G453">
        <v>66.989999999999995</v>
      </c>
      <c r="H453">
        <v>2</v>
      </c>
      <c r="I453">
        <v>0.02</v>
      </c>
      <c r="J453">
        <v>4.6900000000000004</v>
      </c>
      <c r="K453" t="s">
        <v>115</v>
      </c>
      <c r="L453" t="s">
        <v>43</v>
      </c>
      <c r="M453">
        <v>3.36</v>
      </c>
      <c r="N453" t="s">
        <v>83</v>
      </c>
      <c r="O453" t="b">
        <v>0</v>
      </c>
      <c r="P453">
        <v>131.3004</v>
      </c>
      <c r="Q453">
        <v>50.912400000000012</v>
      </c>
      <c r="R453">
        <v>42.862400000000008</v>
      </c>
      <c r="S453" t="s">
        <v>84</v>
      </c>
      <c r="T453">
        <v>0</v>
      </c>
      <c r="U453">
        <v>0</v>
      </c>
      <c r="V453">
        <v>14</v>
      </c>
      <c r="W453">
        <v>936.87019999999995</v>
      </c>
    </row>
    <row r="454" spans="1:23" x14ac:dyDescent="0.35">
      <c r="A454" t="s">
        <v>1245</v>
      </c>
      <c r="B454" t="s">
        <v>268</v>
      </c>
      <c r="C454" t="s">
        <v>1246</v>
      </c>
      <c r="D454" t="s">
        <v>17</v>
      </c>
      <c r="E454" t="s">
        <v>16</v>
      </c>
      <c r="F454" t="s">
        <v>919</v>
      </c>
      <c r="G454">
        <v>48.16</v>
      </c>
      <c r="H454">
        <v>3</v>
      </c>
      <c r="I454">
        <v>0.09</v>
      </c>
      <c r="J454">
        <v>3.33</v>
      </c>
      <c r="K454" t="s">
        <v>82</v>
      </c>
      <c r="L454" t="s">
        <v>43</v>
      </c>
      <c r="M454">
        <v>3.99</v>
      </c>
      <c r="N454" t="s">
        <v>279</v>
      </c>
      <c r="O454" t="b">
        <v>0</v>
      </c>
      <c r="P454">
        <v>131.4768</v>
      </c>
      <c r="Q454">
        <v>44.788800000000009</v>
      </c>
      <c r="R454">
        <v>37.468800000000009</v>
      </c>
      <c r="S454" t="s">
        <v>91</v>
      </c>
      <c r="T454">
        <v>0</v>
      </c>
      <c r="U454">
        <v>1</v>
      </c>
      <c r="V454">
        <v>17</v>
      </c>
      <c r="W454">
        <v>1168.9012</v>
      </c>
    </row>
    <row r="455" spans="1:23" x14ac:dyDescent="0.35">
      <c r="A455" t="s">
        <v>1247</v>
      </c>
      <c r="B455" t="s">
        <v>545</v>
      </c>
      <c r="C455" t="s">
        <v>450</v>
      </c>
      <c r="D455" t="s">
        <v>20</v>
      </c>
      <c r="E455" t="s">
        <v>14</v>
      </c>
      <c r="F455" t="s">
        <v>460</v>
      </c>
      <c r="G455">
        <v>173.87</v>
      </c>
      <c r="H455">
        <v>2</v>
      </c>
      <c r="I455">
        <v>0.1</v>
      </c>
      <c r="J455">
        <v>5.45</v>
      </c>
      <c r="K455" t="s">
        <v>90</v>
      </c>
      <c r="L455" t="s">
        <v>41</v>
      </c>
      <c r="M455">
        <v>5.55</v>
      </c>
      <c r="N455" t="s">
        <v>141</v>
      </c>
      <c r="O455" t="b">
        <v>0</v>
      </c>
      <c r="P455">
        <v>312.96600000000001</v>
      </c>
      <c r="Q455">
        <v>104.322</v>
      </c>
      <c r="R455">
        <v>93.322000000000003</v>
      </c>
      <c r="S455" t="s">
        <v>91</v>
      </c>
      <c r="T455">
        <v>1</v>
      </c>
      <c r="U455">
        <v>0</v>
      </c>
      <c r="V455">
        <v>3</v>
      </c>
      <c r="W455">
        <v>109.1465</v>
      </c>
    </row>
    <row r="456" spans="1:23" x14ac:dyDescent="0.35">
      <c r="A456" t="s">
        <v>1248</v>
      </c>
      <c r="B456" t="s">
        <v>773</v>
      </c>
      <c r="C456" t="s">
        <v>1249</v>
      </c>
      <c r="D456" t="s">
        <v>12</v>
      </c>
      <c r="E456" t="s">
        <v>88</v>
      </c>
      <c r="F456" t="s">
        <v>195</v>
      </c>
      <c r="G456">
        <v>14.91</v>
      </c>
      <c r="H456">
        <v>3</v>
      </c>
      <c r="I456">
        <v>0.02</v>
      </c>
      <c r="J456">
        <v>7.49</v>
      </c>
      <c r="K456" t="s">
        <v>102</v>
      </c>
      <c r="L456" t="s">
        <v>48</v>
      </c>
      <c r="M456">
        <v>19.77</v>
      </c>
      <c r="N456" t="s">
        <v>83</v>
      </c>
      <c r="O456" t="b">
        <v>0</v>
      </c>
      <c r="P456">
        <v>43.8354</v>
      </c>
      <c r="Q456">
        <v>16.997399999999999</v>
      </c>
      <c r="R456">
        <v>-10.262600000000001</v>
      </c>
      <c r="S456" t="s">
        <v>97</v>
      </c>
      <c r="T456">
        <v>0</v>
      </c>
      <c r="U456">
        <v>0</v>
      </c>
      <c r="V456">
        <v>24</v>
      </c>
      <c r="W456">
        <v>2451.8616000000002</v>
      </c>
    </row>
    <row r="457" spans="1:23" x14ac:dyDescent="0.35">
      <c r="A457" t="s">
        <v>1250</v>
      </c>
      <c r="B457" t="s">
        <v>996</v>
      </c>
      <c r="C457" t="s">
        <v>815</v>
      </c>
      <c r="D457" t="s">
        <v>20</v>
      </c>
      <c r="E457" t="s">
        <v>95</v>
      </c>
      <c r="F457" t="s">
        <v>1251</v>
      </c>
      <c r="G457">
        <v>426</v>
      </c>
      <c r="H457">
        <v>1</v>
      </c>
      <c r="I457">
        <v>0.04</v>
      </c>
      <c r="J457">
        <v>2.79</v>
      </c>
      <c r="K457" t="s">
        <v>115</v>
      </c>
      <c r="L457" t="s">
        <v>43</v>
      </c>
      <c r="M457">
        <v>3.39</v>
      </c>
      <c r="N457" t="s">
        <v>83</v>
      </c>
      <c r="O457" t="b">
        <v>0</v>
      </c>
      <c r="P457">
        <v>408.96</v>
      </c>
      <c r="Q457">
        <v>153.36000000000001</v>
      </c>
      <c r="R457">
        <v>147.18</v>
      </c>
      <c r="S457" t="s">
        <v>128</v>
      </c>
      <c r="T457">
        <v>0</v>
      </c>
      <c r="U457">
        <v>0</v>
      </c>
      <c r="V457">
        <v>15</v>
      </c>
      <c r="W457">
        <v>1377.5636</v>
      </c>
    </row>
    <row r="458" spans="1:23" x14ac:dyDescent="0.35">
      <c r="A458" t="s">
        <v>1252</v>
      </c>
      <c r="B458" t="s">
        <v>826</v>
      </c>
      <c r="C458" t="s">
        <v>1115</v>
      </c>
      <c r="D458" t="s">
        <v>26</v>
      </c>
      <c r="E458" t="s">
        <v>16</v>
      </c>
      <c r="F458" t="s">
        <v>645</v>
      </c>
      <c r="G458">
        <v>35.450000000000003</v>
      </c>
      <c r="H458">
        <v>1</v>
      </c>
      <c r="I458">
        <v>0.23</v>
      </c>
      <c r="J458">
        <v>7.07</v>
      </c>
      <c r="K458" t="s">
        <v>115</v>
      </c>
      <c r="L458" t="s">
        <v>48</v>
      </c>
      <c r="M458">
        <v>18.600000000000001</v>
      </c>
      <c r="N458" t="s">
        <v>83</v>
      </c>
      <c r="O458" t="b">
        <v>0</v>
      </c>
      <c r="P458">
        <v>27.296500000000002</v>
      </c>
      <c r="Q458">
        <v>6.0265000000000022</v>
      </c>
      <c r="R458">
        <v>-19.6435</v>
      </c>
      <c r="S458" t="s">
        <v>103</v>
      </c>
      <c r="T458">
        <v>0</v>
      </c>
      <c r="U458">
        <v>0</v>
      </c>
      <c r="V458">
        <v>13</v>
      </c>
      <c r="W458">
        <v>590.20570000000009</v>
      </c>
    </row>
    <row r="459" spans="1:23" x14ac:dyDescent="0.35">
      <c r="A459" t="s">
        <v>1253</v>
      </c>
      <c r="B459" t="s">
        <v>1007</v>
      </c>
      <c r="C459" t="s">
        <v>1254</v>
      </c>
      <c r="D459" t="s">
        <v>12</v>
      </c>
      <c r="E459" t="s">
        <v>88</v>
      </c>
      <c r="F459" t="s">
        <v>693</v>
      </c>
      <c r="G459">
        <v>36.6</v>
      </c>
      <c r="H459">
        <v>1</v>
      </c>
      <c r="I459">
        <v>0.27</v>
      </c>
      <c r="J459">
        <v>2.37</v>
      </c>
      <c r="K459" t="s">
        <v>82</v>
      </c>
      <c r="L459" t="s">
        <v>41</v>
      </c>
      <c r="M459">
        <v>14.35</v>
      </c>
      <c r="N459" t="s">
        <v>83</v>
      </c>
      <c r="O459" t="b">
        <v>0</v>
      </c>
      <c r="P459">
        <v>26.718</v>
      </c>
      <c r="Q459">
        <v>4.7579999999999991</v>
      </c>
      <c r="R459">
        <v>-11.962</v>
      </c>
      <c r="S459" t="s">
        <v>103</v>
      </c>
      <c r="T459">
        <v>0</v>
      </c>
      <c r="U459">
        <v>0</v>
      </c>
      <c r="V459">
        <v>13</v>
      </c>
      <c r="W459">
        <v>1539.1237000000001</v>
      </c>
    </row>
    <row r="460" spans="1:23" x14ac:dyDescent="0.35">
      <c r="A460" t="s">
        <v>1255</v>
      </c>
      <c r="B460" t="s">
        <v>298</v>
      </c>
      <c r="C460" t="s">
        <v>519</v>
      </c>
      <c r="D460" t="s">
        <v>12</v>
      </c>
      <c r="E460" t="s">
        <v>16</v>
      </c>
      <c r="F460" t="s">
        <v>300</v>
      </c>
      <c r="G460">
        <v>18.61</v>
      </c>
      <c r="H460">
        <v>2</v>
      </c>
      <c r="I460">
        <v>0.25</v>
      </c>
      <c r="J460">
        <v>2.67</v>
      </c>
      <c r="K460" t="s">
        <v>115</v>
      </c>
      <c r="L460" t="s">
        <v>41</v>
      </c>
      <c r="M460">
        <v>5.77</v>
      </c>
      <c r="N460" t="s">
        <v>83</v>
      </c>
      <c r="O460" t="b">
        <v>0</v>
      </c>
      <c r="P460">
        <v>27.914999999999999</v>
      </c>
      <c r="Q460">
        <v>5.583000000000002</v>
      </c>
      <c r="R460">
        <v>-2.8569999999999971</v>
      </c>
      <c r="S460" t="s">
        <v>183</v>
      </c>
      <c r="T460">
        <v>0</v>
      </c>
      <c r="U460">
        <v>0</v>
      </c>
      <c r="V460">
        <v>18</v>
      </c>
      <c r="W460">
        <v>828.07060000000013</v>
      </c>
    </row>
    <row r="461" spans="1:23" x14ac:dyDescent="0.35">
      <c r="A461" t="s">
        <v>1256</v>
      </c>
      <c r="B461" t="s">
        <v>751</v>
      </c>
      <c r="C461" t="s">
        <v>480</v>
      </c>
      <c r="D461" t="s">
        <v>19</v>
      </c>
      <c r="E461" t="s">
        <v>14</v>
      </c>
      <c r="F461" t="s">
        <v>324</v>
      </c>
      <c r="G461">
        <v>122.94</v>
      </c>
      <c r="H461">
        <v>3</v>
      </c>
      <c r="I461">
        <v>0.12</v>
      </c>
      <c r="J461">
        <v>9.85</v>
      </c>
      <c r="K461" t="s">
        <v>90</v>
      </c>
      <c r="L461" t="s">
        <v>41</v>
      </c>
      <c r="M461">
        <v>13.16</v>
      </c>
      <c r="N461" t="s">
        <v>83</v>
      </c>
      <c r="O461" t="b">
        <v>0</v>
      </c>
      <c r="P461">
        <v>324.5616</v>
      </c>
      <c r="Q461">
        <v>103.2696</v>
      </c>
      <c r="R461">
        <v>80.259600000000006</v>
      </c>
      <c r="S461" t="s">
        <v>97</v>
      </c>
      <c r="T461">
        <v>0</v>
      </c>
      <c r="U461">
        <v>0</v>
      </c>
      <c r="V461">
        <v>16</v>
      </c>
      <c r="W461">
        <v>483.59550000000002</v>
      </c>
    </row>
    <row r="462" spans="1:23" x14ac:dyDescent="0.35">
      <c r="A462" t="s">
        <v>1257</v>
      </c>
      <c r="B462" t="s">
        <v>379</v>
      </c>
      <c r="C462" t="s">
        <v>1258</v>
      </c>
      <c r="D462" t="s">
        <v>15</v>
      </c>
      <c r="E462" t="s">
        <v>16</v>
      </c>
      <c r="F462" t="s">
        <v>360</v>
      </c>
      <c r="G462">
        <v>37.94</v>
      </c>
      <c r="H462">
        <v>1</v>
      </c>
      <c r="I462">
        <v>0.08</v>
      </c>
      <c r="J462">
        <v>7.82</v>
      </c>
      <c r="K462" t="s">
        <v>115</v>
      </c>
      <c r="L462" t="s">
        <v>48</v>
      </c>
      <c r="M462">
        <v>14.53</v>
      </c>
      <c r="N462" t="s">
        <v>83</v>
      </c>
      <c r="O462" t="b">
        <v>0</v>
      </c>
      <c r="P462">
        <v>34.904800000000002</v>
      </c>
      <c r="Q462">
        <v>12.1408</v>
      </c>
      <c r="R462">
        <v>-10.209199999999999</v>
      </c>
      <c r="S462" t="s">
        <v>103</v>
      </c>
      <c r="T462">
        <v>0</v>
      </c>
      <c r="U462">
        <v>0</v>
      </c>
      <c r="V462">
        <v>11</v>
      </c>
      <c r="W462">
        <v>357.28230000000002</v>
      </c>
    </row>
    <row r="463" spans="1:23" x14ac:dyDescent="0.35">
      <c r="A463" t="s">
        <v>1259</v>
      </c>
      <c r="B463" t="s">
        <v>940</v>
      </c>
      <c r="C463" t="s">
        <v>1260</v>
      </c>
      <c r="D463" t="s">
        <v>12</v>
      </c>
      <c r="E463" t="s">
        <v>14</v>
      </c>
      <c r="F463" t="s">
        <v>577</v>
      </c>
      <c r="G463">
        <v>113.28</v>
      </c>
      <c r="H463">
        <v>2</v>
      </c>
      <c r="I463">
        <v>7.0000000000000007E-2</v>
      </c>
      <c r="J463">
        <v>4.8899999999999997</v>
      </c>
      <c r="K463" t="s">
        <v>82</v>
      </c>
      <c r="L463" t="s">
        <v>43</v>
      </c>
      <c r="M463">
        <v>6.19</v>
      </c>
      <c r="N463" t="s">
        <v>83</v>
      </c>
      <c r="O463" t="b">
        <v>0</v>
      </c>
      <c r="P463">
        <v>210.70079999999999</v>
      </c>
      <c r="Q463">
        <v>74.76479999999998</v>
      </c>
      <c r="R463">
        <v>63.684799999999981</v>
      </c>
      <c r="S463" t="s">
        <v>84</v>
      </c>
      <c r="T463">
        <v>0</v>
      </c>
      <c r="U463">
        <v>0</v>
      </c>
      <c r="V463">
        <v>2</v>
      </c>
      <c r="W463">
        <v>80.257799999999975</v>
      </c>
    </row>
    <row r="464" spans="1:23" x14ac:dyDescent="0.35">
      <c r="A464" t="s">
        <v>1261</v>
      </c>
      <c r="B464" t="s">
        <v>521</v>
      </c>
      <c r="C464" t="s">
        <v>1262</v>
      </c>
      <c r="D464" t="s">
        <v>26</v>
      </c>
      <c r="E464" t="s">
        <v>95</v>
      </c>
      <c r="F464" t="s">
        <v>400</v>
      </c>
      <c r="G464">
        <v>445.74</v>
      </c>
      <c r="H464">
        <v>2</v>
      </c>
      <c r="I464">
        <v>0.03</v>
      </c>
      <c r="J464">
        <v>9.06</v>
      </c>
      <c r="K464" t="s">
        <v>115</v>
      </c>
      <c r="L464" t="s">
        <v>43</v>
      </c>
      <c r="M464">
        <v>3.86</v>
      </c>
      <c r="N464" t="s">
        <v>83</v>
      </c>
      <c r="O464" t="b">
        <v>0</v>
      </c>
      <c r="P464">
        <v>864.73559999999998</v>
      </c>
      <c r="Q464">
        <v>329.84759999999989</v>
      </c>
      <c r="R464">
        <v>316.92759999999993</v>
      </c>
      <c r="S464" t="s">
        <v>84</v>
      </c>
      <c r="T464">
        <v>0</v>
      </c>
      <c r="U464">
        <v>0</v>
      </c>
      <c r="V464">
        <v>18</v>
      </c>
      <c r="W464">
        <v>1561.0561</v>
      </c>
    </row>
    <row r="465" spans="1:23" x14ac:dyDescent="0.35">
      <c r="A465" t="s">
        <v>1263</v>
      </c>
      <c r="B465" t="s">
        <v>586</v>
      </c>
      <c r="C465" t="s">
        <v>1264</v>
      </c>
      <c r="D465" t="s">
        <v>12</v>
      </c>
      <c r="E465" t="s">
        <v>14</v>
      </c>
      <c r="F465" t="s">
        <v>332</v>
      </c>
      <c r="G465">
        <v>78.44</v>
      </c>
      <c r="H465">
        <v>1</v>
      </c>
      <c r="I465">
        <v>0.1</v>
      </c>
      <c r="J465">
        <v>5.48</v>
      </c>
      <c r="K465" t="s">
        <v>102</v>
      </c>
      <c r="L465" t="s">
        <v>43</v>
      </c>
      <c r="M465">
        <v>7.73</v>
      </c>
      <c r="N465" t="s">
        <v>83</v>
      </c>
      <c r="O465" t="b">
        <v>1</v>
      </c>
      <c r="P465">
        <v>70.596000000000004</v>
      </c>
      <c r="Q465">
        <v>23.532</v>
      </c>
      <c r="R465">
        <v>10.321999999999999</v>
      </c>
      <c r="S465" t="s">
        <v>91</v>
      </c>
      <c r="T465">
        <v>0</v>
      </c>
      <c r="U465">
        <v>0</v>
      </c>
      <c r="V465">
        <v>3</v>
      </c>
      <c r="W465">
        <v>232.09150000000011</v>
      </c>
    </row>
    <row r="466" spans="1:23" x14ac:dyDescent="0.35">
      <c r="A466" t="s">
        <v>1265</v>
      </c>
      <c r="B466" t="s">
        <v>429</v>
      </c>
      <c r="C466" t="s">
        <v>1266</v>
      </c>
      <c r="D466" t="s">
        <v>20</v>
      </c>
      <c r="E466" t="s">
        <v>16</v>
      </c>
      <c r="F466" t="s">
        <v>307</v>
      </c>
      <c r="G466">
        <v>52.7</v>
      </c>
      <c r="H466">
        <v>2</v>
      </c>
      <c r="I466">
        <v>0.23</v>
      </c>
      <c r="J466">
        <v>2.4500000000000002</v>
      </c>
      <c r="K466" t="s">
        <v>90</v>
      </c>
      <c r="L466" t="s">
        <v>45</v>
      </c>
      <c r="M466">
        <v>1.31</v>
      </c>
      <c r="N466" t="s">
        <v>83</v>
      </c>
      <c r="O466" t="b">
        <v>0</v>
      </c>
      <c r="P466">
        <v>81.158000000000001</v>
      </c>
      <c r="Q466">
        <v>17.917999999999999</v>
      </c>
      <c r="R466">
        <v>14.157999999999999</v>
      </c>
      <c r="S466" t="s">
        <v>128</v>
      </c>
      <c r="T466">
        <v>0</v>
      </c>
      <c r="U466">
        <v>0</v>
      </c>
      <c r="V466">
        <v>3</v>
      </c>
      <c r="W466">
        <v>334.53320000000002</v>
      </c>
    </row>
    <row r="467" spans="1:23" x14ac:dyDescent="0.35">
      <c r="A467" t="s">
        <v>1267</v>
      </c>
      <c r="B467" t="s">
        <v>1268</v>
      </c>
      <c r="C467" t="s">
        <v>1269</v>
      </c>
      <c r="D467" t="s">
        <v>12</v>
      </c>
      <c r="E467" t="s">
        <v>14</v>
      </c>
      <c r="F467" t="s">
        <v>705</v>
      </c>
      <c r="G467">
        <v>3.95</v>
      </c>
      <c r="H467">
        <v>1</v>
      </c>
      <c r="I467">
        <v>0.09</v>
      </c>
      <c r="J467">
        <v>5.94</v>
      </c>
      <c r="K467" t="s">
        <v>82</v>
      </c>
      <c r="L467" t="s">
        <v>45</v>
      </c>
      <c r="M467">
        <v>1.18</v>
      </c>
      <c r="N467" t="s">
        <v>83</v>
      </c>
      <c r="O467" t="b">
        <v>0</v>
      </c>
      <c r="P467">
        <v>3.5945</v>
      </c>
      <c r="Q467">
        <v>1.2244999999999999</v>
      </c>
      <c r="R467">
        <v>-5.8955000000000002</v>
      </c>
      <c r="S467" t="s">
        <v>183</v>
      </c>
      <c r="T467">
        <v>0</v>
      </c>
      <c r="U467">
        <v>0</v>
      </c>
      <c r="V467">
        <v>2</v>
      </c>
      <c r="W467">
        <v>19.898500000000009</v>
      </c>
    </row>
    <row r="468" spans="1:23" x14ac:dyDescent="0.35">
      <c r="A468" t="s">
        <v>1270</v>
      </c>
      <c r="B468" t="s">
        <v>390</v>
      </c>
      <c r="C468" t="s">
        <v>1271</v>
      </c>
      <c r="D468" t="s">
        <v>17</v>
      </c>
      <c r="E468" t="s">
        <v>95</v>
      </c>
      <c r="F468" t="s">
        <v>1251</v>
      </c>
      <c r="G468">
        <v>443.98</v>
      </c>
      <c r="H468">
        <v>1</v>
      </c>
      <c r="I468">
        <v>0.26</v>
      </c>
      <c r="J468">
        <v>9.19</v>
      </c>
      <c r="K468" t="s">
        <v>115</v>
      </c>
      <c r="L468" t="s">
        <v>41</v>
      </c>
      <c r="M468">
        <v>9.6300000000000008</v>
      </c>
      <c r="N468" t="s">
        <v>83</v>
      </c>
      <c r="O468" t="b">
        <v>0</v>
      </c>
      <c r="P468">
        <v>328.54520000000002</v>
      </c>
      <c r="Q468">
        <v>62.157200000000053</v>
      </c>
      <c r="R468">
        <v>43.337200000000053</v>
      </c>
      <c r="S468" t="s">
        <v>91</v>
      </c>
      <c r="T468">
        <v>0</v>
      </c>
      <c r="U468">
        <v>0</v>
      </c>
      <c r="V468">
        <v>13</v>
      </c>
      <c r="W468">
        <v>572.79690000000005</v>
      </c>
    </row>
    <row r="469" spans="1:23" x14ac:dyDescent="0.35">
      <c r="A469" t="s">
        <v>1272</v>
      </c>
      <c r="B469" t="s">
        <v>1011</v>
      </c>
      <c r="C469" t="s">
        <v>1273</v>
      </c>
      <c r="D469" t="s">
        <v>12</v>
      </c>
      <c r="E469" t="s">
        <v>16</v>
      </c>
      <c r="F469" t="s">
        <v>472</v>
      </c>
      <c r="G469">
        <v>38.9</v>
      </c>
      <c r="H469">
        <v>2</v>
      </c>
      <c r="I469">
        <v>0.11</v>
      </c>
      <c r="J469">
        <v>5.35</v>
      </c>
      <c r="K469" t="s">
        <v>102</v>
      </c>
      <c r="L469" t="s">
        <v>43</v>
      </c>
      <c r="M469">
        <v>7.63</v>
      </c>
      <c r="N469" t="s">
        <v>83</v>
      </c>
      <c r="O469" t="b">
        <v>0</v>
      </c>
      <c r="P469">
        <v>69.242000000000004</v>
      </c>
      <c r="Q469">
        <v>22.562000000000001</v>
      </c>
      <c r="R469">
        <v>9.5820000000000043</v>
      </c>
      <c r="S469" t="s">
        <v>91</v>
      </c>
      <c r="T469">
        <v>0</v>
      </c>
      <c r="U469">
        <v>0</v>
      </c>
      <c r="V469">
        <v>1</v>
      </c>
      <c r="W469">
        <v>9.5820000000000043</v>
      </c>
    </row>
    <row r="470" spans="1:23" x14ac:dyDescent="0.35">
      <c r="A470" t="s">
        <v>1274</v>
      </c>
      <c r="B470" t="s">
        <v>253</v>
      </c>
      <c r="C470" t="s">
        <v>673</v>
      </c>
      <c r="D470" t="s">
        <v>12</v>
      </c>
      <c r="E470" t="s">
        <v>16</v>
      </c>
      <c r="F470" t="s">
        <v>244</v>
      </c>
      <c r="G470">
        <v>51.43</v>
      </c>
      <c r="H470">
        <v>3</v>
      </c>
      <c r="I470">
        <v>0.12</v>
      </c>
      <c r="J470">
        <v>7.18</v>
      </c>
      <c r="K470" t="s">
        <v>115</v>
      </c>
      <c r="L470" t="s">
        <v>43</v>
      </c>
      <c r="M470">
        <v>7.83</v>
      </c>
      <c r="N470" t="s">
        <v>83</v>
      </c>
      <c r="O470" t="b">
        <v>0</v>
      </c>
      <c r="P470">
        <v>135.77520000000001</v>
      </c>
      <c r="Q470">
        <v>43.201199999999993</v>
      </c>
      <c r="R470">
        <v>28.191199999999991</v>
      </c>
      <c r="S470" t="s">
        <v>183</v>
      </c>
      <c r="T470">
        <v>0</v>
      </c>
      <c r="U470">
        <v>0</v>
      </c>
      <c r="V470">
        <v>15</v>
      </c>
      <c r="W470">
        <v>1127.8425</v>
      </c>
    </row>
    <row r="471" spans="1:23" x14ac:dyDescent="0.35">
      <c r="A471" t="s">
        <v>1275</v>
      </c>
      <c r="B471" t="s">
        <v>940</v>
      </c>
      <c r="C471" t="s">
        <v>1276</v>
      </c>
      <c r="D471" t="s">
        <v>19</v>
      </c>
      <c r="E471" t="s">
        <v>95</v>
      </c>
      <c r="F471" t="s">
        <v>96</v>
      </c>
      <c r="G471">
        <v>483.13</v>
      </c>
      <c r="H471">
        <v>3</v>
      </c>
      <c r="I471">
        <v>0.01</v>
      </c>
      <c r="J471">
        <v>6.27</v>
      </c>
      <c r="K471" t="s">
        <v>90</v>
      </c>
      <c r="L471" t="s">
        <v>45</v>
      </c>
      <c r="M471">
        <v>0.54</v>
      </c>
      <c r="N471" t="s">
        <v>83</v>
      </c>
      <c r="O471" t="b">
        <v>0</v>
      </c>
      <c r="P471">
        <v>1434.8960999999999</v>
      </c>
      <c r="Q471">
        <v>565.26210000000003</v>
      </c>
      <c r="R471">
        <v>558.45210000000009</v>
      </c>
      <c r="S471" t="s">
        <v>84</v>
      </c>
      <c r="T471">
        <v>0</v>
      </c>
      <c r="U471">
        <v>0</v>
      </c>
      <c r="V471">
        <v>22</v>
      </c>
      <c r="W471">
        <v>1844.2474</v>
      </c>
    </row>
    <row r="472" spans="1:23" x14ac:dyDescent="0.35">
      <c r="A472" t="s">
        <v>1277</v>
      </c>
      <c r="B472" t="s">
        <v>639</v>
      </c>
      <c r="C472" t="s">
        <v>1278</v>
      </c>
      <c r="D472" t="s">
        <v>20</v>
      </c>
      <c r="E472" t="s">
        <v>14</v>
      </c>
      <c r="F472" t="s">
        <v>677</v>
      </c>
      <c r="G472">
        <v>164.23</v>
      </c>
      <c r="H472">
        <v>1</v>
      </c>
      <c r="I472">
        <v>0.12</v>
      </c>
      <c r="J472">
        <v>9.7200000000000006</v>
      </c>
      <c r="K472" t="s">
        <v>115</v>
      </c>
      <c r="L472" t="s">
        <v>41</v>
      </c>
      <c r="M472">
        <v>9.11</v>
      </c>
      <c r="N472" t="s">
        <v>83</v>
      </c>
      <c r="O472" t="b">
        <v>0</v>
      </c>
      <c r="P472">
        <v>144.5224</v>
      </c>
      <c r="Q472">
        <v>45.984400000000008</v>
      </c>
      <c r="R472">
        <v>27.15440000000001</v>
      </c>
      <c r="S472" t="s">
        <v>103</v>
      </c>
      <c r="T472">
        <v>0</v>
      </c>
      <c r="U472">
        <v>0</v>
      </c>
      <c r="V472">
        <v>11</v>
      </c>
      <c r="W472">
        <v>803.82609999999988</v>
      </c>
    </row>
    <row r="473" spans="1:23" x14ac:dyDescent="0.35">
      <c r="A473" t="s">
        <v>1279</v>
      </c>
      <c r="B473" t="s">
        <v>1219</v>
      </c>
      <c r="C473" t="s">
        <v>1280</v>
      </c>
      <c r="D473" t="s">
        <v>15</v>
      </c>
      <c r="E473" t="s">
        <v>95</v>
      </c>
      <c r="F473" t="s">
        <v>895</v>
      </c>
      <c r="G473">
        <v>35.590000000000003</v>
      </c>
      <c r="H473">
        <v>3</v>
      </c>
      <c r="I473">
        <v>0.24</v>
      </c>
      <c r="J473">
        <v>6.99</v>
      </c>
      <c r="K473" t="s">
        <v>115</v>
      </c>
      <c r="L473" t="s">
        <v>43</v>
      </c>
      <c r="M473">
        <v>6.17</v>
      </c>
      <c r="N473" t="s">
        <v>83</v>
      </c>
      <c r="O473" t="b">
        <v>0</v>
      </c>
      <c r="P473">
        <v>81.145200000000003</v>
      </c>
      <c r="Q473">
        <v>17.083200000000009</v>
      </c>
      <c r="R473">
        <v>3.9232000000000049</v>
      </c>
      <c r="S473" t="s">
        <v>183</v>
      </c>
      <c r="T473">
        <v>0</v>
      </c>
      <c r="U473">
        <v>0</v>
      </c>
      <c r="V473">
        <v>3</v>
      </c>
      <c r="W473">
        <v>295.91840000000008</v>
      </c>
    </row>
    <row r="474" spans="1:23" x14ac:dyDescent="0.35">
      <c r="A474" t="s">
        <v>1281</v>
      </c>
      <c r="B474" t="s">
        <v>117</v>
      </c>
      <c r="C474" t="s">
        <v>292</v>
      </c>
      <c r="D474" t="s">
        <v>12</v>
      </c>
      <c r="E474" t="s">
        <v>95</v>
      </c>
      <c r="F474" t="s">
        <v>400</v>
      </c>
      <c r="G474">
        <v>432.5</v>
      </c>
      <c r="H474">
        <v>3</v>
      </c>
      <c r="I474">
        <v>0.04</v>
      </c>
      <c r="J474">
        <v>2.7</v>
      </c>
      <c r="K474" t="s">
        <v>102</v>
      </c>
      <c r="L474" t="s">
        <v>48</v>
      </c>
      <c r="M474">
        <v>18.52</v>
      </c>
      <c r="N474" t="s">
        <v>83</v>
      </c>
      <c r="O474" t="b">
        <v>0</v>
      </c>
      <c r="P474">
        <v>1245.5999999999999</v>
      </c>
      <c r="Q474">
        <v>467.09999999999991</v>
      </c>
      <c r="R474">
        <v>445.87999999999988</v>
      </c>
      <c r="S474" t="s">
        <v>84</v>
      </c>
      <c r="T474">
        <v>0</v>
      </c>
      <c r="U474">
        <v>0</v>
      </c>
      <c r="V474">
        <v>3</v>
      </c>
      <c r="W474">
        <v>453.80409999999989</v>
      </c>
    </row>
    <row r="475" spans="1:23" x14ac:dyDescent="0.35">
      <c r="A475" t="s">
        <v>1282</v>
      </c>
      <c r="B475" t="s">
        <v>462</v>
      </c>
      <c r="C475" t="s">
        <v>1283</v>
      </c>
      <c r="D475" t="s">
        <v>20</v>
      </c>
      <c r="E475" t="s">
        <v>14</v>
      </c>
      <c r="F475" t="s">
        <v>377</v>
      </c>
      <c r="G475">
        <v>95.67</v>
      </c>
      <c r="H475">
        <v>2</v>
      </c>
      <c r="I475">
        <v>0.01</v>
      </c>
      <c r="J475">
        <v>9.7200000000000006</v>
      </c>
      <c r="K475" t="s">
        <v>102</v>
      </c>
      <c r="L475" t="s">
        <v>48</v>
      </c>
      <c r="M475">
        <v>10.029999999999999</v>
      </c>
      <c r="N475" t="s">
        <v>83</v>
      </c>
      <c r="O475" t="b">
        <v>0</v>
      </c>
      <c r="P475">
        <v>189.42660000000001</v>
      </c>
      <c r="Q475">
        <v>74.622600000000006</v>
      </c>
      <c r="R475">
        <v>54.872600000000013</v>
      </c>
      <c r="S475" t="s">
        <v>84</v>
      </c>
      <c r="T475">
        <v>0</v>
      </c>
      <c r="U475">
        <v>0</v>
      </c>
      <c r="V475">
        <v>1</v>
      </c>
      <c r="W475">
        <v>54.872600000000013</v>
      </c>
    </row>
    <row r="476" spans="1:23" x14ac:dyDescent="0.35">
      <c r="A476" t="s">
        <v>1284</v>
      </c>
      <c r="B476" t="s">
        <v>316</v>
      </c>
      <c r="C476" t="s">
        <v>1285</v>
      </c>
      <c r="D476" t="s">
        <v>12</v>
      </c>
      <c r="E476" t="s">
        <v>95</v>
      </c>
      <c r="F476" t="s">
        <v>658</v>
      </c>
      <c r="G476">
        <v>8.74</v>
      </c>
      <c r="H476">
        <v>3</v>
      </c>
      <c r="I476">
        <v>7.0000000000000007E-2</v>
      </c>
      <c r="J476">
        <v>8.5500000000000007</v>
      </c>
      <c r="K476" t="s">
        <v>115</v>
      </c>
      <c r="L476" t="s">
        <v>43</v>
      </c>
      <c r="M476">
        <v>4.05</v>
      </c>
      <c r="N476" t="s">
        <v>83</v>
      </c>
      <c r="O476" t="b">
        <v>0</v>
      </c>
      <c r="P476">
        <v>24.384599999999999</v>
      </c>
      <c r="Q476">
        <v>8.6525999999999996</v>
      </c>
      <c r="R476">
        <v>-3.9474000000000018</v>
      </c>
      <c r="S476" t="s">
        <v>91</v>
      </c>
      <c r="T476">
        <v>0</v>
      </c>
      <c r="U476">
        <v>0</v>
      </c>
      <c r="V476">
        <v>12</v>
      </c>
      <c r="W476">
        <v>914.2029</v>
      </c>
    </row>
    <row r="477" spans="1:23" x14ac:dyDescent="0.35">
      <c r="A477" t="s">
        <v>1286</v>
      </c>
      <c r="B477" t="s">
        <v>594</v>
      </c>
      <c r="C477" t="s">
        <v>1287</v>
      </c>
      <c r="D477" t="s">
        <v>24</v>
      </c>
      <c r="E477" t="s">
        <v>16</v>
      </c>
      <c r="F477" t="s">
        <v>409</v>
      </c>
      <c r="G477">
        <v>71.69</v>
      </c>
      <c r="H477">
        <v>3</v>
      </c>
      <c r="I477">
        <v>0.09</v>
      </c>
      <c r="J477">
        <v>4.03</v>
      </c>
      <c r="K477" t="s">
        <v>90</v>
      </c>
      <c r="L477" t="s">
        <v>43</v>
      </c>
      <c r="M477">
        <v>3.36</v>
      </c>
      <c r="N477" t="s">
        <v>83</v>
      </c>
      <c r="O477" t="b">
        <v>0</v>
      </c>
      <c r="P477">
        <v>195.71369999999999</v>
      </c>
      <c r="Q477">
        <v>66.671699999999987</v>
      </c>
      <c r="R477">
        <v>59.281699999999987</v>
      </c>
      <c r="S477" t="s">
        <v>128</v>
      </c>
      <c r="T477">
        <v>0</v>
      </c>
      <c r="U477">
        <v>0</v>
      </c>
      <c r="V477">
        <v>3</v>
      </c>
      <c r="W477">
        <v>222.3715</v>
      </c>
    </row>
    <row r="478" spans="1:23" x14ac:dyDescent="0.35">
      <c r="A478" t="s">
        <v>1288</v>
      </c>
      <c r="B478" t="s">
        <v>549</v>
      </c>
      <c r="C478" t="s">
        <v>1000</v>
      </c>
      <c r="D478" t="s">
        <v>20</v>
      </c>
      <c r="E478" t="s">
        <v>88</v>
      </c>
      <c r="F478" t="s">
        <v>199</v>
      </c>
      <c r="G478">
        <v>25.01</v>
      </c>
      <c r="H478">
        <v>2</v>
      </c>
      <c r="I478">
        <v>0.05</v>
      </c>
      <c r="J478">
        <v>2.0099999999999998</v>
      </c>
      <c r="K478" t="s">
        <v>115</v>
      </c>
      <c r="L478" t="s">
        <v>48</v>
      </c>
      <c r="M478">
        <v>8.75</v>
      </c>
      <c r="N478" t="s">
        <v>83</v>
      </c>
      <c r="O478" t="b">
        <v>0</v>
      </c>
      <c r="P478">
        <v>47.518999999999998</v>
      </c>
      <c r="Q478">
        <v>17.507000000000001</v>
      </c>
      <c r="R478">
        <v>6.7469999999999981</v>
      </c>
      <c r="S478" t="s">
        <v>91</v>
      </c>
      <c r="T478">
        <v>0</v>
      </c>
      <c r="U478">
        <v>0</v>
      </c>
      <c r="V478">
        <v>13</v>
      </c>
      <c r="W478">
        <v>2039.6865</v>
      </c>
    </row>
    <row r="479" spans="1:23" x14ac:dyDescent="0.35">
      <c r="A479" t="s">
        <v>1289</v>
      </c>
      <c r="B479" t="s">
        <v>138</v>
      </c>
      <c r="C479" t="s">
        <v>684</v>
      </c>
      <c r="D479" t="s">
        <v>26</v>
      </c>
      <c r="E479" t="s">
        <v>14</v>
      </c>
      <c r="F479" t="s">
        <v>1290</v>
      </c>
      <c r="G479">
        <v>136.59</v>
      </c>
      <c r="H479">
        <v>2</v>
      </c>
      <c r="I479">
        <v>0.27</v>
      </c>
      <c r="J479">
        <v>4.8499999999999996</v>
      </c>
      <c r="K479" t="s">
        <v>102</v>
      </c>
      <c r="L479" t="s">
        <v>41</v>
      </c>
      <c r="M479">
        <v>6.29</v>
      </c>
      <c r="N479" t="s">
        <v>83</v>
      </c>
      <c r="O479" t="b">
        <v>0</v>
      </c>
      <c r="P479">
        <v>199.42140000000001</v>
      </c>
      <c r="Q479">
        <v>35.513400000000019</v>
      </c>
      <c r="R479">
        <v>24.373400000000011</v>
      </c>
      <c r="S479" t="s">
        <v>128</v>
      </c>
      <c r="T479">
        <v>0</v>
      </c>
      <c r="U479">
        <v>0</v>
      </c>
      <c r="V479">
        <v>19</v>
      </c>
      <c r="W479">
        <v>2541.4793</v>
      </c>
    </row>
    <row r="480" spans="1:23" x14ac:dyDescent="0.35">
      <c r="A480" t="s">
        <v>1291</v>
      </c>
      <c r="B480" t="s">
        <v>346</v>
      </c>
      <c r="C480" t="s">
        <v>579</v>
      </c>
      <c r="D480" t="s">
        <v>12</v>
      </c>
      <c r="E480" t="s">
        <v>14</v>
      </c>
      <c r="F480" t="s">
        <v>817</v>
      </c>
      <c r="G480">
        <v>69.2</v>
      </c>
      <c r="H480">
        <v>1</v>
      </c>
      <c r="I480">
        <v>0.08</v>
      </c>
      <c r="J480">
        <v>5.61</v>
      </c>
      <c r="K480" t="s">
        <v>82</v>
      </c>
      <c r="L480" t="s">
        <v>43</v>
      </c>
      <c r="M480">
        <v>3.22</v>
      </c>
      <c r="N480" t="s">
        <v>83</v>
      </c>
      <c r="O480" t="b">
        <v>0</v>
      </c>
      <c r="P480">
        <v>63.664000000000009</v>
      </c>
      <c r="Q480">
        <v>22.144000000000009</v>
      </c>
      <c r="R480">
        <v>13.314</v>
      </c>
      <c r="S480" t="s">
        <v>97</v>
      </c>
      <c r="T480">
        <v>0</v>
      </c>
      <c r="U480">
        <v>0</v>
      </c>
      <c r="V480">
        <v>16</v>
      </c>
      <c r="W480">
        <v>602.44460000000004</v>
      </c>
    </row>
    <row r="481" spans="1:23" x14ac:dyDescent="0.35">
      <c r="A481" t="s">
        <v>1292</v>
      </c>
      <c r="B481" t="s">
        <v>221</v>
      </c>
      <c r="C481" t="s">
        <v>1293</v>
      </c>
      <c r="D481" t="s">
        <v>17</v>
      </c>
      <c r="E481" t="s">
        <v>95</v>
      </c>
      <c r="F481" t="s">
        <v>119</v>
      </c>
      <c r="G481">
        <v>480.26</v>
      </c>
      <c r="H481">
        <v>1</v>
      </c>
      <c r="I481">
        <v>0.18</v>
      </c>
      <c r="J481">
        <v>6.29</v>
      </c>
      <c r="K481" t="s">
        <v>90</v>
      </c>
      <c r="L481" t="s">
        <v>41</v>
      </c>
      <c r="M481">
        <v>13.15</v>
      </c>
      <c r="N481" t="s">
        <v>83</v>
      </c>
      <c r="O481" t="b">
        <v>0</v>
      </c>
      <c r="P481">
        <v>393.81319999999999</v>
      </c>
      <c r="Q481">
        <v>105.6572</v>
      </c>
      <c r="R481">
        <v>86.217199999999991</v>
      </c>
      <c r="S481" t="s">
        <v>103</v>
      </c>
      <c r="T481">
        <v>0</v>
      </c>
      <c r="U481">
        <v>0</v>
      </c>
      <c r="V481">
        <v>1</v>
      </c>
      <c r="W481">
        <v>86.217199999999991</v>
      </c>
    </row>
    <row r="482" spans="1:23" x14ac:dyDescent="0.35">
      <c r="A482" t="s">
        <v>1294</v>
      </c>
      <c r="B482" t="s">
        <v>1268</v>
      </c>
      <c r="C482" t="s">
        <v>1295</v>
      </c>
      <c r="D482" t="s">
        <v>19</v>
      </c>
      <c r="E482" t="s">
        <v>14</v>
      </c>
      <c r="F482" t="s">
        <v>152</v>
      </c>
      <c r="G482">
        <v>87.28</v>
      </c>
      <c r="H482">
        <v>2</v>
      </c>
      <c r="I482">
        <v>0.08</v>
      </c>
      <c r="J482">
        <v>5.69</v>
      </c>
      <c r="K482" t="s">
        <v>115</v>
      </c>
      <c r="L482" t="s">
        <v>41</v>
      </c>
      <c r="M482">
        <v>7.39</v>
      </c>
      <c r="N482" t="s">
        <v>83</v>
      </c>
      <c r="O482" t="b">
        <v>0</v>
      </c>
      <c r="P482">
        <v>160.59520000000001</v>
      </c>
      <c r="Q482">
        <v>55.859200000000001</v>
      </c>
      <c r="R482">
        <v>42.779200000000003</v>
      </c>
      <c r="S482" t="s">
        <v>183</v>
      </c>
      <c r="T482">
        <v>0</v>
      </c>
      <c r="U482">
        <v>0</v>
      </c>
      <c r="V482">
        <v>4</v>
      </c>
      <c r="W482">
        <v>637.97400000000016</v>
      </c>
    </row>
    <row r="483" spans="1:23" x14ac:dyDescent="0.35">
      <c r="A483" t="s">
        <v>1296</v>
      </c>
      <c r="B483" t="s">
        <v>93</v>
      </c>
      <c r="C483" t="s">
        <v>1093</v>
      </c>
      <c r="D483" t="s">
        <v>12</v>
      </c>
      <c r="E483" t="s">
        <v>16</v>
      </c>
      <c r="F483" t="s">
        <v>223</v>
      </c>
      <c r="G483">
        <v>47.29</v>
      </c>
      <c r="H483">
        <v>2</v>
      </c>
      <c r="I483">
        <v>0.16</v>
      </c>
      <c r="J483">
        <v>5.66</v>
      </c>
      <c r="K483" t="s">
        <v>115</v>
      </c>
      <c r="L483" t="s">
        <v>41</v>
      </c>
      <c r="M483">
        <v>14.66</v>
      </c>
      <c r="N483" t="s">
        <v>141</v>
      </c>
      <c r="O483" t="b">
        <v>0</v>
      </c>
      <c r="P483">
        <v>79.447199999999995</v>
      </c>
      <c r="Q483">
        <v>22.699200000000001</v>
      </c>
      <c r="R483">
        <v>2.3791999999999969</v>
      </c>
      <c r="S483" t="s">
        <v>97</v>
      </c>
      <c r="T483">
        <v>1</v>
      </c>
      <c r="U483">
        <v>0</v>
      </c>
      <c r="V483">
        <v>15</v>
      </c>
      <c r="W483">
        <v>1159.5474999999999</v>
      </c>
    </row>
    <row r="484" spans="1:23" x14ac:dyDescent="0.35">
      <c r="A484" t="s">
        <v>1297</v>
      </c>
      <c r="B484" t="s">
        <v>660</v>
      </c>
      <c r="C484" t="s">
        <v>1298</v>
      </c>
      <c r="D484" t="s">
        <v>12</v>
      </c>
      <c r="E484" t="s">
        <v>14</v>
      </c>
      <c r="F484" t="s">
        <v>1299</v>
      </c>
      <c r="G484">
        <v>42.03</v>
      </c>
      <c r="H484">
        <v>1</v>
      </c>
      <c r="I484">
        <v>0.15</v>
      </c>
      <c r="J484">
        <v>7.94</v>
      </c>
      <c r="K484" t="s">
        <v>102</v>
      </c>
      <c r="L484" t="s">
        <v>41</v>
      </c>
      <c r="M484">
        <v>12.76</v>
      </c>
      <c r="N484" t="s">
        <v>83</v>
      </c>
      <c r="O484" t="b">
        <v>0</v>
      </c>
      <c r="P484">
        <v>35.725499999999997</v>
      </c>
      <c r="Q484">
        <v>10.5075</v>
      </c>
      <c r="R484">
        <v>-10.192500000000001</v>
      </c>
      <c r="S484" t="s">
        <v>84</v>
      </c>
      <c r="T484">
        <v>0</v>
      </c>
      <c r="U484">
        <v>0</v>
      </c>
      <c r="V484">
        <v>13</v>
      </c>
      <c r="W484">
        <v>953.92600000000039</v>
      </c>
    </row>
    <row r="485" spans="1:23" x14ac:dyDescent="0.35">
      <c r="A485" t="s">
        <v>1300</v>
      </c>
      <c r="B485" t="s">
        <v>1301</v>
      </c>
      <c r="C485" t="s">
        <v>1302</v>
      </c>
      <c r="D485" t="s">
        <v>24</v>
      </c>
      <c r="E485" t="s">
        <v>95</v>
      </c>
      <c r="F485" t="s">
        <v>1061</v>
      </c>
      <c r="G485">
        <v>436.88</v>
      </c>
      <c r="H485">
        <v>2</v>
      </c>
      <c r="I485">
        <v>0.04</v>
      </c>
      <c r="J485">
        <v>3.87</v>
      </c>
      <c r="K485" t="s">
        <v>90</v>
      </c>
      <c r="L485" t="s">
        <v>43</v>
      </c>
      <c r="M485">
        <v>4.34</v>
      </c>
      <c r="N485" t="s">
        <v>83</v>
      </c>
      <c r="O485" t="b">
        <v>0</v>
      </c>
      <c r="P485">
        <v>838.80959999999993</v>
      </c>
      <c r="Q485">
        <v>314.55360000000002</v>
      </c>
      <c r="R485">
        <v>306.34359999999998</v>
      </c>
      <c r="S485" t="s">
        <v>91</v>
      </c>
      <c r="T485">
        <v>0</v>
      </c>
      <c r="U485">
        <v>0</v>
      </c>
      <c r="V485">
        <v>15</v>
      </c>
      <c r="W485">
        <v>1173.6241</v>
      </c>
    </row>
    <row r="486" spans="1:23" x14ac:dyDescent="0.35">
      <c r="A486" t="s">
        <v>1303</v>
      </c>
      <c r="B486" t="s">
        <v>848</v>
      </c>
      <c r="C486" t="s">
        <v>599</v>
      </c>
      <c r="D486" t="s">
        <v>12</v>
      </c>
      <c r="E486" t="s">
        <v>95</v>
      </c>
      <c r="F486" t="s">
        <v>701</v>
      </c>
      <c r="G486">
        <v>370.27</v>
      </c>
      <c r="H486">
        <v>3</v>
      </c>
      <c r="I486">
        <v>0.1</v>
      </c>
      <c r="J486">
        <v>7.27</v>
      </c>
      <c r="K486" t="s">
        <v>82</v>
      </c>
      <c r="L486" t="s">
        <v>48</v>
      </c>
      <c r="M486">
        <v>15.24</v>
      </c>
      <c r="N486" t="s">
        <v>83</v>
      </c>
      <c r="O486" t="b">
        <v>1</v>
      </c>
      <c r="P486">
        <v>999.72900000000004</v>
      </c>
      <c r="Q486">
        <v>333.24299999999988</v>
      </c>
      <c r="R486">
        <v>310.73299999999989</v>
      </c>
      <c r="S486" t="s">
        <v>103</v>
      </c>
      <c r="T486">
        <v>0</v>
      </c>
      <c r="U486">
        <v>0</v>
      </c>
      <c r="V486">
        <v>18</v>
      </c>
      <c r="W486">
        <v>1390.7697000000001</v>
      </c>
    </row>
    <row r="487" spans="1:23" x14ac:dyDescent="0.35">
      <c r="A487" t="s">
        <v>1304</v>
      </c>
      <c r="B487" t="s">
        <v>497</v>
      </c>
      <c r="C487" t="s">
        <v>1305</v>
      </c>
      <c r="D487" t="s">
        <v>12</v>
      </c>
      <c r="E487" t="s">
        <v>14</v>
      </c>
      <c r="F487" t="s">
        <v>1306</v>
      </c>
      <c r="G487">
        <v>104.87</v>
      </c>
      <c r="H487">
        <v>1</v>
      </c>
      <c r="I487">
        <v>0.15</v>
      </c>
      <c r="J487">
        <v>2.92</v>
      </c>
      <c r="K487" t="s">
        <v>82</v>
      </c>
      <c r="L487" t="s">
        <v>41</v>
      </c>
      <c r="M487">
        <v>13.37</v>
      </c>
      <c r="N487" t="s">
        <v>83</v>
      </c>
      <c r="O487" t="b">
        <v>0</v>
      </c>
      <c r="P487">
        <v>89.139499999999998</v>
      </c>
      <c r="Q487">
        <v>26.217500000000001</v>
      </c>
      <c r="R487">
        <v>9.927500000000002</v>
      </c>
      <c r="S487" t="s">
        <v>183</v>
      </c>
      <c r="T487">
        <v>0</v>
      </c>
      <c r="U487">
        <v>0</v>
      </c>
      <c r="V487">
        <v>4</v>
      </c>
      <c r="W487">
        <v>276.37130000000002</v>
      </c>
    </row>
    <row r="488" spans="1:23" x14ac:dyDescent="0.35">
      <c r="A488" t="s">
        <v>1307</v>
      </c>
      <c r="B488" t="s">
        <v>921</v>
      </c>
      <c r="C488" t="s">
        <v>1308</v>
      </c>
      <c r="D488" t="s">
        <v>19</v>
      </c>
      <c r="E488" t="s">
        <v>88</v>
      </c>
      <c r="F488" t="s">
        <v>381</v>
      </c>
      <c r="G488">
        <v>26.16</v>
      </c>
      <c r="H488">
        <v>1</v>
      </c>
      <c r="I488">
        <v>0.05</v>
      </c>
      <c r="J488">
        <v>9.4700000000000006</v>
      </c>
      <c r="K488" t="s">
        <v>90</v>
      </c>
      <c r="L488" t="s">
        <v>43</v>
      </c>
      <c r="M488">
        <v>3.51</v>
      </c>
      <c r="N488" t="s">
        <v>83</v>
      </c>
      <c r="O488" t="b">
        <v>0</v>
      </c>
      <c r="P488">
        <v>24.852</v>
      </c>
      <c r="Q488">
        <v>9.1560000000000006</v>
      </c>
      <c r="R488">
        <v>-3.8239999999999998</v>
      </c>
      <c r="S488" t="s">
        <v>84</v>
      </c>
      <c r="T488">
        <v>0</v>
      </c>
      <c r="U488">
        <v>0</v>
      </c>
      <c r="V488">
        <v>7</v>
      </c>
      <c r="W488">
        <v>7.4411999999999843</v>
      </c>
    </row>
    <row r="489" spans="1:23" x14ac:dyDescent="0.35">
      <c r="A489" t="s">
        <v>1309</v>
      </c>
      <c r="B489" t="s">
        <v>339</v>
      </c>
      <c r="C489" t="s">
        <v>1105</v>
      </c>
      <c r="D489" t="s">
        <v>20</v>
      </c>
      <c r="E489" t="s">
        <v>88</v>
      </c>
      <c r="F489" t="s">
        <v>381</v>
      </c>
      <c r="G489">
        <v>7.57</v>
      </c>
      <c r="H489">
        <v>3</v>
      </c>
      <c r="I489">
        <v>0.01</v>
      </c>
      <c r="J489">
        <v>9.9499999999999993</v>
      </c>
      <c r="K489" t="s">
        <v>82</v>
      </c>
      <c r="L489" t="s">
        <v>43</v>
      </c>
      <c r="M489">
        <v>3.14</v>
      </c>
      <c r="N489" t="s">
        <v>83</v>
      </c>
      <c r="O489" t="b">
        <v>0</v>
      </c>
      <c r="P489">
        <v>22.482900000000001</v>
      </c>
      <c r="Q489">
        <v>8.8569000000000013</v>
      </c>
      <c r="R489">
        <v>-4.2330999999999994</v>
      </c>
      <c r="S489" t="s">
        <v>97</v>
      </c>
      <c r="T489">
        <v>0</v>
      </c>
      <c r="U489">
        <v>0</v>
      </c>
      <c r="V489">
        <v>15</v>
      </c>
      <c r="W489">
        <v>813.85820000000024</v>
      </c>
    </row>
    <row r="490" spans="1:23" x14ac:dyDescent="0.35">
      <c r="A490" t="s">
        <v>1310</v>
      </c>
      <c r="B490" t="s">
        <v>302</v>
      </c>
      <c r="C490" t="s">
        <v>1311</v>
      </c>
      <c r="D490" t="s">
        <v>19</v>
      </c>
      <c r="E490" t="s">
        <v>95</v>
      </c>
      <c r="F490" t="s">
        <v>568</v>
      </c>
      <c r="G490">
        <v>336.46</v>
      </c>
      <c r="H490">
        <v>3</v>
      </c>
      <c r="I490">
        <v>7.0000000000000007E-2</v>
      </c>
      <c r="J490">
        <v>3.09</v>
      </c>
      <c r="K490" t="s">
        <v>115</v>
      </c>
      <c r="L490" t="s">
        <v>41</v>
      </c>
      <c r="M490">
        <v>6.87</v>
      </c>
      <c r="N490" t="s">
        <v>83</v>
      </c>
      <c r="O490" t="b">
        <v>0</v>
      </c>
      <c r="P490">
        <v>938.72339999999997</v>
      </c>
      <c r="Q490">
        <v>333.09539999999993</v>
      </c>
      <c r="R490">
        <v>323.13539999999989</v>
      </c>
      <c r="S490" t="s">
        <v>183</v>
      </c>
      <c r="T490">
        <v>0</v>
      </c>
      <c r="U490">
        <v>0</v>
      </c>
      <c r="V490">
        <v>1</v>
      </c>
      <c r="W490">
        <v>323.13539999999989</v>
      </c>
    </row>
    <row r="491" spans="1:23" x14ac:dyDescent="0.35">
      <c r="A491" t="s">
        <v>1312</v>
      </c>
      <c r="B491" t="s">
        <v>940</v>
      </c>
      <c r="C491" t="s">
        <v>1313</v>
      </c>
      <c r="D491" t="s">
        <v>12</v>
      </c>
      <c r="E491" t="s">
        <v>14</v>
      </c>
      <c r="F491" t="s">
        <v>1029</v>
      </c>
      <c r="G491">
        <v>78.14</v>
      </c>
      <c r="H491">
        <v>1</v>
      </c>
      <c r="I491">
        <v>0.01</v>
      </c>
      <c r="J491">
        <v>4.42</v>
      </c>
      <c r="K491" t="s">
        <v>102</v>
      </c>
      <c r="L491" t="s">
        <v>48</v>
      </c>
      <c r="M491">
        <v>14.39</v>
      </c>
      <c r="N491" t="s">
        <v>83</v>
      </c>
      <c r="O491" t="b">
        <v>0</v>
      </c>
      <c r="P491">
        <v>77.358599999999996</v>
      </c>
      <c r="Q491">
        <v>30.474599999999999</v>
      </c>
      <c r="R491">
        <v>11.664599999999989</v>
      </c>
      <c r="S491" t="s">
        <v>84</v>
      </c>
      <c r="T491">
        <v>0</v>
      </c>
      <c r="U491">
        <v>0</v>
      </c>
      <c r="V491">
        <v>9</v>
      </c>
      <c r="W491">
        <v>1292.7988</v>
      </c>
    </row>
    <row r="492" spans="1:23" x14ac:dyDescent="0.35">
      <c r="A492" t="s">
        <v>1314</v>
      </c>
      <c r="B492" t="s">
        <v>626</v>
      </c>
      <c r="C492" t="s">
        <v>1315</v>
      </c>
      <c r="D492" t="s">
        <v>15</v>
      </c>
      <c r="E492" t="s">
        <v>16</v>
      </c>
      <c r="F492" t="s">
        <v>1316</v>
      </c>
      <c r="G492">
        <v>27.57</v>
      </c>
      <c r="H492">
        <v>1</v>
      </c>
      <c r="I492">
        <v>0.18</v>
      </c>
      <c r="J492">
        <v>4.55</v>
      </c>
      <c r="K492" t="s">
        <v>102</v>
      </c>
      <c r="L492" t="s">
        <v>43</v>
      </c>
      <c r="M492">
        <v>3.85</v>
      </c>
      <c r="N492" t="s">
        <v>83</v>
      </c>
      <c r="O492" t="b">
        <v>0</v>
      </c>
      <c r="P492">
        <v>22.607399999999998</v>
      </c>
      <c r="Q492">
        <v>6.0654000000000039</v>
      </c>
      <c r="R492">
        <v>-2.334599999999996</v>
      </c>
      <c r="S492" t="s">
        <v>97</v>
      </c>
      <c r="T492">
        <v>0</v>
      </c>
      <c r="U492">
        <v>0</v>
      </c>
      <c r="V492">
        <v>14</v>
      </c>
      <c r="W492">
        <v>995.56200000000001</v>
      </c>
    </row>
    <row r="493" spans="1:23" x14ac:dyDescent="0.35">
      <c r="A493" t="s">
        <v>1317</v>
      </c>
      <c r="B493" t="s">
        <v>208</v>
      </c>
      <c r="C493" t="s">
        <v>181</v>
      </c>
      <c r="D493" t="s">
        <v>12</v>
      </c>
      <c r="E493" t="s">
        <v>95</v>
      </c>
      <c r="F493" t="s">
        <v>624</v>
      </c>
      <c r="G493">
        <v>29.78</v>
      </c>
      <c r="H493">
        <v>2</v>
      </c>
      <c r="I493">
        <v>7.0000000000000007E-2</v>
      </c>
      <c r="J493">
        <v>7.11</v>
      </c>
      <c r="K493" t="s">
        <v>90</v>
      </c>
      <c r="L493" t="s">
        <v>41</v>
      </c>
      <c r="M493">
        <v>6.01</v>
      </c>
      <c r="N493" t="s">
        <v>83</v>
      </c>
      <c r="O493" t="b">
        <v>0</v>
      </c>
      <c r="P493">
        <v>55.390799999999999</v>
      </c>
      <c r="Q493">
        <v>19.654800000000002</v>
      </c>
      <c r="R493">
        <v>6.5348000000000006</v>
      </c>
      <c r="S493" t="s">
        <v>183</v>
      </c>
      <c r="T493">
        <v>0</v>
      </c>
      <c r="U493">
        <v>0</v>
      </c>
      <c r="V493">
        <v>12</v>
      </c>
      <c r="W493">
        <v>799.51400000000012</v>
      </c>
    </row>
    <row r="494" spans="1:23" x14ac:dyDescent="0.35">
      <c r="A494" t="s">
        <v>1318</v>
      </c>
      <c r="B494" t="s">
        <v>594</v>
      </c>
      <c r="C494" t="s">
        <v>1319</v>
      </c>
      <c r="D494" t="s">
        <v>26</v>
      </c>
      <c r="E494" t="s">
        <v>95</v>
      </c>
      <c r="F494" t="s">
        <v>217</v>
      </c>
      <c r="G494">
        <v>516.14</v>
      </c>
      <c r="H494">
        <v>1</v>
      </c>
      <c r="I494">
        <v>0.06</v>
      </c>
      <c r="J494">
        <v>8.14</v>
      </c>
      <c r="K494" t="s">
        <v>115</v>
      </c>
      <c r="L494" t="s">
        <v>48</v>
      </c>
      <c r="M494">
        <v>8.1999999999999993</v>
      </c>
      <c r="N494" t="s">
        <v>83</v>
      </c>
      <c r="O494" t="b">
        <v>0</v>
      </c>
      <c r="P494">
        <v>485.17160000000001</v>
      </c>
      <c r="Q494">
        <v>175.48759999999999</v>
      </c>
      <c r="R494">
        <v>159.14760000000001</v>
      </c>
      <c r="S494" t="s">
        <v>128</v>
      </c>
      <c r="T494">
        <v>0</v>
      </c>
      <c r="U494">
        <v>0</v>
      </c>
      <c r="V494">
        <v>5</v>
      </c>
      <c r="W494">
        <v>534.69919999999991</v>
      </c>
    </row>
    <row r="495" spans="1:23" x14ac:dyDescent="0.35">
      <c r="A495" t="s">
        <v>1320</v>
      </c>
      <c r="B495" t="s">
        <v>197</v>
      </c>
      <c r="C495" t="s">
        <v>1136</v>
      </c>
      <c r="D495" t="s">
        <v>12</v>
      </c>
      <c r="E495" t="s">
        <v>14</v>
      </c>
      <c r="F495" t="s">
        <v>1321</v>
      </c>
      <c r="G495">
        <v>161.43</v>
      </c>
      <c r="H495">
        <v>2</v>
      </c>
      <c r="I495">
        <v>7.0000000000000007E-2</v>
      </c>
      <c r="J495">
        <v>6.16</v>
      </c>
      <c r="K495" t="s">
        <v>115</v>
      </c>
      <c r="L495" t="s">
        <v>48</v>
      </c>
      <c r="M495">
        <v>8.2899999999999991</v>
      </c>
      <c r="N495" t="s">
        <v>83</v>
      </c>
      <c r="O495" t="b">
        <v>0</v>
      </c>
      <c r="P495">
        <v>300.25979999999998</v>
      </c>
      <c r="Q495">
        <v>106.5438</v>
      </c>
      <c r="R495">
        <v>92.093799999999959</v>
      </c>
      <c r="S495" t="s">
        <v>84</v>
      </c>
      <c r="T495">
        <v>0</v>
      </c>
      <c r="U495">
        <v>0</v>
      </c>
      <c r="V495">
        <v>22</v>
      </c>
      <c r="W495">
        <v>2267.721500000001</v>
      </c>
    </row>
    <row r="496" spans="1:23" x14ac:dyDescent="0.35">
      <c r="A496" t="s">
        <v>1322</v>
      </c>
      <c r="B496" t="s">
        <v>208</v>
      </c>
      <c r="C496" t="s">
        <v>1323</v>
      </c>
      <c r="D496" t="s">
        <v>12</v>
      </c>
      <c r="E496" t="s">
        <v>16</v>
      </c>
      <c r="F496" t="s">
        <v>828</v>
      </c>
      <c r="G496">
        <v>30.08</v>
      </c>
      <c r="H496">
        <v>1</v>
      </c>
      <c r="I496">
        <v>0.23</v>
      </c>
      <c r="J496">
        <v>2.97</v>
      </c>
      <c r="K496" t="s">
        <v>82</v>
      </c>
      <c r="L496" t="s">
        <v>43</v>
      </c>
      <c r="M496">
        <v>3.53</v>
      </c>
      <c r="N496" t="s">
        <v>83</v>
      </c>
      <c r="O496" t="b">
        <v>0</v>
      </c>
      <c r="P496">
        <v>23.1616</v>
      </c>
      <c r="Q496">
        <v>5.1136000000000017</v>
      </c>
      <c r="R496">
        <v>-1.3863999999999981</v>
      </c>
      <c r="S496" t="s">
        <v>183</v>
      </c>
      <c r="T496">
        <v>0</v>
      </c>
      <c r="U496">
        <v>0</v>
      </c>
      <c r="V496">
        <v>14</v>
      </c>
      <c r="W496">
        <v>693.67319999999995</v>
      </c>
    </row>
    <row r="497" spans="1:23" x14ac:dyDescent="0.35">
      <c r="A497" t="s">
        <v>1324</v>
      </c>
      <c r="B497" t="s">
        <v>1185</v>
      </c>
      <c r="C497" t="s">
        <v>1186</v>
      </c>
      <c r="D497" t="s">
        <v>20</v>
      </c>
      <c r="E497" t="s">
        <v>14</v>
      </c>
      <c r="F497" t="s">
        <v>1127</v>
      </c>
      <c r="G497">
        <v>173.28</v>
      </c>
      <c r="H497">
        <v>1</v>
      </c>
      <c r="I497">
        <v>0.02</v>
      </c>
      <c r="J497">
        <v>8.93</v>
      </c>
      <c r="K497" t="s">
        <v>115</v>
      </c>
      <c r="L497" t="s">
        <v>45</v>
      </c>
      <c r="M497">
        <v>1.76</v>
      </c>
      <c r="N497" t="s">
        <v>83</v>
      </c>
      <c r="O497" t="b">
        <v>0</v>
      </c>
      <c r="P497">
        <v>169.81440000000001</v>
      </c>
      <c r="Q497">
        <v>65.846400000000003</v>
      </c>
      <c r="R497">
        <v>55.156399999999998</v>
      </c>
      <c r="S497" t="s">
        <v>183</v>
      </c>
      <c r="T497">
        <v>0</v>
      </c>
      <c r="U497">
        <v>0</v>
      </c>
      <c r="V497">
        <v>14</v>
      </c>
      <c r="W497">
        <v>851.52060000000017</v>
      </c>
    </row>
    <row r="498" spans="1:23" x14ac:dyDescent="0.35">
      <c r="A498" t="s">
        <v>1325</v>
      </c>
      <c r="B498" t="s">
        <v>462</v>
      </c>
      <c r="C498" t="s">
        <v>190</v>
      </c>
      <c r="D498" t="s">
        <v>26</v>
      </c>
      <c r="E498" t="s">
        <v>14</v>
      </c>
      <c r="F498" t="s">
        <v>355</v>
      </c>
      <c r="G498">
        <v>45.56</v>
      </c>
      <c r="H498">
        <v>2</v>
      </c>
      <c r="I498">
        <v>0.23</v>
      </c>
      <c r="J498">
        <v>2.08</v>
      </c>
      <c r="K498" t="s">
        <v>82</v>
      </c>
      <c r="L498" t="s">
        <v>41</v>
      </c>
      <c r="M498">
        <v>10</v>
      </c>
      <c r="N498" t="s">
        <v>83</v>
      </c>
      <c r="O498" t="b">
        <v>0</v>
      </c>
      <c r="P498">
        <v>70.162400000000005</v>
      </c>
      <c r="Q498">
        <v>15.490399999999999</v>
      </c>
      <c r="R498">
        <v>3.410400000000001</v>
      </c>
      <c r="S498" t="s">
        <v>84</v>
      </c>
      <c r="T498">
        <v>0</v>
      </c>
      <c r="U498">
        <v>0</v>
      </c>
      <c r="V498">
        <v>21</v>
      </c>
      <c r="W498">
        <v>1065.6361999999999</v>
      </c>
    </row>
    <row r="499" spans="1:23" x14ac:dyDescent="0.35">
      <c r="A499" t="s">
        <v>1326</v>
      </c>
      <c r="B499" t="s">
        <v>201</v>
      </c>
      <c r="C499" t="s">
        <v>1327</v>
      </c>
      <c r="D499" t="s">
        <v>17</v>
      </c>
      <c r="E499" t="s">
        <v>95</v>
      </c>
      <c r="F499" t="s">
        <v>304</v>
      </c>
      <c r="G499">
        <v>361.25</v>
      </c>
      <c r="H499">
        <v>3</v>
      </c>
      <c r="I499">
        <v>0.15</v>
      </c>
      <c r="J499">
        <v>3.72</v>
      </c>
      <c r="K499" t="s">
        <v>115</v>
      </c>
      <c r="L499" t="s">
        <v>41</v>
      </c>
      <c r="M499">
        <v>10.5</v>
      </c>
      <c r="N499" t="s">
        <v>279</v>
      </c>
      <c r="O499" t="b">
        <v>0</v>
      </c>
      <c r="P499">
        <v>921.1875</v>
      </c>
      <c r="Q499">
        <v>270.9375</v>
      </c>
      <c r="R499">
        <v>256.71749999999997</v>
      </c>
      <c r="S499" t="s">
        <v>97</v>
      </c>
      <c r="T499">
        <v>0</v>
      </c>
      <c r="U499">
        <v>1</v>
      </c>
      <c r="V499">
        <v>19</v>
      </c>
      <c r="W499">
        <v>1271.3681999999999</v>
      </c>
    </row>
    <row r="500" spans="1:23" x14ac:dyDescent="0.35">
      <c r="A500" t="s">
        <v>1328</v>
      </c>
      <c r="B500" t="s">
        <v>272</v>
      </c>
      <c r="C500" t="s">
        <v>1329</v>
      </c>
      <c r="D500" t="s">
        <v>12</v>
      </c>
      <c r="E500" t="s">
        <v>95</v>
      </c>
      <c r="F500" t="s">
        <v>289</v>
      </c>
      <c r="G500">
        <v>471.34</v>
      </c>
      <c r="H500">
        <v>3</v>
      </c>
      <c r="I500">
        <v>0.17</v>
      </c>
      <c r="J500">
        <v>9.1999999999999993</v>
      </c>
      <c r="K500" t="s">
        <v>102</v>
      </c>
      <c r="L500" t="s">
        <v>41</v>
      </c>
      <c r="M500">
        <v>14.03</v>
      </c>
      <c r="N500" t="s">
        <v>83</v>
      </c>
      <c r="O500" t="b">
        <v>0</v>
      </c>
      <c r="P500">
        <v>1173.6366</v>
      </c>
      <c r="Q500">
        <v>325.2245999999999</v>
      </c>
      <c r="R500">
        <v>301.99459999999988</v>
      </c>
      <c r="S500" t="s">
        <v>84</v>
      </c>
      <c r="T500">
        <v>0</v>
      </c>
      <c r="U500">
        <v>0</v>
      </c>
      <c r="V500">
        <v>18</v>
      </c>
      <c r="W500">
        <v>1767.3756000000001</v>
      </c>
    </row>
    <row r="501" spans="1:23" x14ac:dyDescent="0.35">
      <c r="A501" t="s">
        <v>1330</v>
      </c>
      <c r="B501" t="s">
        <v>302</v>
      </c>
      <c r="C501" t="s">
        <v>1331</v>
      </c>
      <c r="D501" t="s">
        <v>19</v>
      </c>
      <c r="E501" t="s">
        <v>14</v>
      </c>
      <c r="F501" t="s">
        <v>1332</v>
      </c>
      <c r="G501">
        <v>97.12</v>
      </c>
      <c r="H501">
        <v>2</v>
      </c>
      <c r="I501">
        <v>7.0000000000000007E-2</v>
      </c>
      <c r="J501">
        <v>8.61</v>
      </c>
      <c r="K501" t="s">
        <v>102</v>
      </c>
      <c r="L501" t="s">
        <v>45</v>
      </c>
      <c r="M501">
        <v>1.05</v>
      </c>
      <c r="N501" t="s">
        <v>83</v>
      </c>
      <c r="O501" t="b">
        <v>0</v>
      </c>
      <c r="P501">
        <v>180.64320000000001</v>
      </c>
      <c r="Q501">
        <v>64.09920000000001</v>
      </c>
      <c r="R501">
        <v>54.439200000000007</v>
      </c>
      <c r="S501" t="s">
        <v>183</v>
      </c>
      <c r="T501">
        <v>0</v>
      </c>
      <c r="U501">
        <v>0</v>
      </c>
      <c r="V501">
        <v>3</v>
      </c>
      <c r="W501">
        <v>47.323600000000013</v>
      </c>
    </row>
    <row r="502" spans="1:23" x14ac:dyDescent="0.35">
      <c r="A502" t="s">
        <v>1333</v>
      </c>
      <c r="B502" t="s">
        <v>633</v>
      </c>
      <c r="C502" t="s">
        <v>1334</v>
      </c>
      <c r="D502" t="s">
        <v>28</v>
      </c>
      <c r="E502" t="s">
        <v>88</v>
      </c>
      <c r="F502" t="s">
        <v>341</v>
      </c>
      <c r="G502">
        <v>16.38</v>
      </c>
      <c r="H502">
        <v>2</v>
      </c>
      <c r="I502">
        <v>0.23</v>
      </c>
      <c r="J502">
        <v>8.2200000000000006</v>
      </c>
      <c r="K502" t="s">
        <v>90</v>
      </c>
      <c r="L502" t="s">
        <v>41</v>
      </c>
      <c r="M502">
        <v>8.1199999999999992</v>
      </c>
      <c r="N502" t="s">
        <v>83</v>
      </c>
      <c r="O502" t="b">
        <v>0</v>
      </c>
      <c r="P502">
        <v>25.225200000000001</v>
      </c>
      <c r="Q502">
        <v>5.5691999999999986</v>
      </c>
      <c r="R502">
        <v>-10.770799999999999</v>
      </c>
      <c r="S502" t="s">
        <v>103</v>
      </c>
      <c r="T502">
        <v>0</v>
      </c>
      <c r="U502">
        <v>0</v>
      </c>
      <c r="V502">
        <v>4</v>
      </c>
      <c r="W502">
        <v>37.799100000000003</v>
      </c>
    </row>
    <row r="503" spans="1:23" x14ac:dyDescent="0.35">
      <c r="A503" t="s">
        <v>1335</v>
      </c>
      <c r="B503" t="s">
        <v>575</v>
      </c>
      <c r="C503" t="s">
        <v>1336</v>
      </c>
      <c r="D503" t="s">
        <v>15</v>
      </c>
      <c r="E503" t="s">
        <v>16</v>
      </c>
      <c r="F503" t="s">
        <v>464</v>
      </c>
      <c r="G503">
        <v>55.54</v>
      </c>
      <c r="H503">
        <v>3</v>
      </c>
      <c r="I503">
        <v>0.14000000000000001</v>
      </c>
      <c r="J503">
        <v>7.83</v>
      </c>
      <c r="K503" t="s">
        <v>82</v>
      </c>
      <c r="L503" t="s">
        <v>41</v>
      </c>
      <c r="M503">
        <v>11.01</v>
      </c>
      <c r="N503" t="s">
        <v>83</v>
      </c>
      <c r="O503" t="b">
        <v>0</v>
      </c>
      <c r="P503">
        <v>143.29320000000001</v>
      </c>
      <c r="Q503">
        <v>43.321200000000019</v>
      </c>
      <c r="R503">
        <v>24.481200000000019</v>
      </c>
      <c r="S503" t="s">
        <v>91</v>
      </c>
      <c r="T503">
        <v>0</v>
      </c>
      <c r="U503">
        <v>0</v>
      </c>
      <c r="V503">
        <v>10</v>
      </c>
      <c r="W503">
        <v>1249.3488</v>
      </c>
    </row>
    <row r="504" spans="1:23" x14ac:dyDescent="0.35">
      <c r="A504" t="s">
        <v>1337</v>
      </c>
      <c r="B504" t="s">
        <v>867</v>
      </c>
      <c r="C504" t="s">
        <v>1338</v>
      </c>
      <c r="D504" t="s">
        <v>15</v>
      </c>
      <c r="E504" t="s">
        <v>16</v>
      </c>
      <c r="F504" t="s">
        <v>828</v>
      </c>
      <c r="G504">
        <v>44.1</v>
      </c>
      <c r="H504">
        <v>2</v>
      </c>
      <c r="I504">
        <v>0.06</v>
      </c>
      <c r="J504">
        <v>2.65</v>
      </c>
      <c r="K504" t="s">
        <v>102</v>
      </c>
      <c r="L504" t="s">
        <v>43</v>
      </c>
      <c r="M504">
        <v>5.73</v>
      </c>
      <c r="N504" t="s">
        <v>83</v>
      </c>
      <c r="O504" t="b">
        <v>0</v>
      </c>
      <c r="P504">
        <v>82.908000000000001</v>
      </c>
      <c r="Q504">
        <v>29.988</v>
      </c>
      <c r="R504">
        <v>21.608000000000001</v>
      </c>
      <c r="S504" t="s">
        <v>103</v>
      </c>
      <c r="T504">
        <v>0</v>
      </c>
      <c r="U504">
        <v>0</v>
      </c>
      <c r="V504">
        <v>1</v>
      </c>
      <c r="W504">
        <v>21.608000000000001</v>
      </c>
    </row>
    <row r="505" spans="1:23" x14ac:dyDescent="0.35">
      <c r="A505" t="s">
        <v>1339</v>
      </c>
      <c r="B505" t="s">
        <v>1340</v>
      </c>
      <c r="C505" t="s">
        <v>1341</v>
      </c>
      <c r="D505" t="s">
        <v>28</v>
      </c>
      <c r="E505" t="s">
        <v>95</v>
      </c>
      <c r="F505" t="s">
        <v>304</v>
      </c>
      <c r="G505">
        <v>238.33</v>
      </c>
      <c r="H505">
        <v>3</v>
      </c>
      <c r="I505">
        <v>0.09</v>
      </c>
      <c r="J505">
        <v>5.37</v>
      </c>
      <c r="K505" t="s">
        <v>102</v>
      </c>
      <c r="L505" t="s">
        <v>43</v>
      </c>
      <c r="M505">
        <v>4.93</v>
      </c>
      <c r="N505" t="s">
        <v>83</v>
      </c>
      <c r="O505" t="b">
        <v>0</v>
      </c>
      <c r="P505">
        <v>650.64089999999999</v>
      </c>
      <c r="Q505">
        <v>221.64689999999999</v>
      </c>
      <c r="R505">
        <v>211.34690000000001</v>
      </c>
      <c r="S505" t="s">
        <v>84</v>
      </c>
      <c r="T505">
        <v>0</v>
      </c>
      <c r="U505">
        <v>0</v>
      </c>
      <c r="V505">
        <v>4</v>
      </c>
      <c r="W505">
        <v>625.5590000000002</v>
      </c>
    </row>
    <row r="506" spans="1:23" x14ac:dyDescent="0.35">
      <c r="A506" t="s">
        <v>1342</v>
      </c>
      <c r="B506" t="s">
        <v>731</v>
      </c>
      <c r="C506" t="s">
        <v>1343</v>
      </c>
      <c r="D506" t="s">
        <v>12</v>
      </c>
      <c r="E506" t="s">
        <v>95</v>
      </c>
      <c r="F506" t="s">
        <v>286</v>
      </c>
      <c r="G506">
        <v>575.87</v>
      </c>
      <c r="H506">
        <v>1</v>
      </c>
      <c r="I506">
        <v>0.11</v>
      </c>
      <c r="J506">
        <v>2.58</v>
      </c>
      <c r="K506" t="s">
        <v>102</v>
      </c>
      <c r="L506" t="s">
        <v>41</v>
      </c>
      <c r="M506">
        <v>11.45</v>
      </c>
      <c r="N506" t="s">
        <v>83</v>
      </c>
      <c r="O506" t="b">
        <v>0</v>
      </c>
      <c r="P506">
        <v>512.52430000000004</v>
      </c>
      <c r="Q506">
        <v>167.00229999999999</v>
      </c>
      <c r="R506">
        <v>152.97229999999999</v>
      </c>
      <c r="S506" t="s">
        <v>84</v>
      </c>
      <c r="T506">
        <v>0</v>
      </c>
      <c r="U506">
        <v>0</v>
      </c>
      <c r="V506">
        <v>17</v>
      </c>
      <c r="W506">
        <v>1079.2648999999999</v>
      </c>
    </row>
    <row r="507" spans="1:23" x14ac:dyDescent="0.35">
      <c r="A507" t="s">
        <v>1344</v>
      </c>
      <c r="B507" t="s">
        <v>1345</v>
      </c>
      <c r="C507" t="s">
        <v>1346</v>
      </c>
      <c r="D507" t="s">
        <v>28</v>
      </c>
      <c r="E507" t="s">
        <v>95</v>
      </c>
      <c r="F507" t="s">
        <v>840</v>
      </c>
      <c r="G507">
        <v>342.66</v>
      </c>
      <c r="H507">
        <v>1</v>
      </c>
      <c r="I507">
        <v>0.3</v>
      </c>
      <c r="J507">
        <v>5.57</v>
      </c>
      <c r="K507" t="s">
        <v>90</v>
      </c>
      <c r="L507" t="s">
        <v>41</v>
      </c>
      <c r="M507">
        <v>6.75</v>
      </c>
      <c r="N507" t="s">
        <v>83</v>
      </c>
      <c r="O507" t="b">
        <v>0</v>
      </c>
      <c r="P507">
        <v>239.86199999999999</v>
      </c>
      <c r="Q507">
        <v>34.265999999999991</v>
      </c>
      <c r="R507">
        <v>21.945999999999991</v>
      </c>
      <c r="S507" t="s">
        <v>183</v>
      </c>
      <c r="T507">
        <v>0</v>
      </c>
      <c r="U507">
        <v>0</v>
      </c>
      <c r="V507">
        <v>3</v>
      </c>
      <c r="W507">
        <v>336.67059999999998</v>
      </c>
    </row>
    <row r="508" spans="1:23" x14ac:dyDescent="0.35">
      <c r="A508" t="s">
        <v>1347</v>
      </c>
      <c r="B508" t="s">
        <v>1348</v>
      </c>
      <c r="C508" t="s">
        <v>1349</v>
      </c>
      <c r="D508" t="s">
        <v>28</v>
      </c>
      <c r="E508" t="s">
        <v>16</v>
      </c>
      <c r="F508" t="s">
        <v>478</v>
      </c>
      <c r="G508">
        <v>36.450000000000003</v>
      </c>
      <c r="H508">
        <v>3</v>
      </c>
      <c r="I508">
        <v>0.17</v>
      </c>
      <c r="J508">
        <v>4.8499999999999996</v>
      </c>
      <c r="K508" t="s">
        <v>82</v>
      </c>
      <c r="L508" t="s">
        <v>41</v>
      </c>
      <c r="M508">
        <v>7.4</v>
      </c>
      <c r="N508" t="s">
        <v>83</v>
      </c>
      <c r="O508" t="b">
        <v>0</v>
      </c>
      <c r="P508">
        <v>90.760499999999993</v>
      </c>
      <c r="Q508">
        <v>25.150500000000012</v>
      </c>
      <c r="R508">
        <v>12.90050000000001</v>
      </c>
      <c r="S508" t="s">
        <v>97</v>
      </c>
      <c r="T508">
        <v>0</v>
      </c>
      <c r="U508">
        <v>0</v>
      </c>
      <c r="V508">
        <v>19</v>
      </c>
      <c r="W508">
        <v>560.5712000000002</v>
      </c>
    </row>
    <row r="509" spans="1:23" x14ac:dyDescent="0.35">
      <c r="A509" t="s">
        <v>1350</v>
      </c>
      <c r="B509" t="s">
        <v>487</v>
      </c>
      <c r="C509" t="s">
        <v>736</v>
      </c>
      <c r="D509" t="s">
        <v>17</v>
      </c>
      <c r="E509" t="s">
        <v>95</v>
      </c>
      <c r="F509" t="s">
        <v>701</v>
      </c>
      <c r="G509">
        <v>463.07</v>
      </c>
      <c r="H509">
        <v>2</v>
      </c>
      <c r="I509">
        <v>0.03</v>
      </c>
      <c r="J509">
        <v>7.93</v>
      </c>
      <c r="K509" t="s">
        <v>82</v>
      </c>
      <c r="L509" t="s">
        <v>43</v>
      </c>
      <c r="M509">
        <v>4.05</v>
      </c>
      <c r="N509" t="s">
        <v>83</v>
      </c>
      <c r="O509" t="b">
        <v>0</v>
      </c>
      <c r="P509">
        <v>898.35579999999993</v>
      </c>
      <c r="Q509">
        <v>342.67180000000002</v>
      </c>
      <c r="R509">
        <v>330.69179999999989</v>
      </c>
      <c r="S509" t="s">
        <v>97</v>
      </c>
      <c r="T509">
        <v>0</v>
      </c>
      <c r="U509">
        <v>0</v>
      </c>
      <c r="V509">
        <v>15</v>
      </c>
      <c r="W509">
        <v>1091.1376</v>
      </c>
    </row>
    <row r="510" spans="1:23" x14ac:dyDescent="0.35">
      <c r="A510" t="s">
        <v>1351</v>
      </c>
      <c r="B510" t="s">
        <v>1054</v>
      </c>
      <c r="C510" t="s">
        <v>1352</v>
      </c>
      <c r="D510" t="s">
        <v>28</v>
      </c>
      <c r="E510" t="s">
        <v>88</v>
      </c>
      <c r="F510" t="s">
        <v>493</v>
      </c>
      <c r="G510">
        <v>26.86</v>
      </c>
      <c r="H510">
        <v>3</v>
      </c>
      <c r="I510">
        <v>0.11</v>
      </c>
      <c r="J510">
        <v>4.24</v>
      </c>
      <c r="K510" t="s">
        <v>102</v>
      </c>
      <c r="L510" t="s">
        <v>41</v>
      </c>
      <c r="M510">
        <v>9.6</v>
      </c>
      <c r="N510" t="s">
        <v>83</v>
      </c>
      <c r="O510" t="b">
        <v>0</v>
      </c>
      <c r="P510">
        <v>71.716200000000001</v>
      </c>
      <c r="Q510">
        <v>23.368200000000002</v>
      </c>
      <c r="R510">
        <v>9.5282000000000018</v>
      </c>
      <c r="S510" t="s">
        <v>128</v>
      </c>
      <c r="T510">
        <v>0</v>
      </c>
      <c r="U510">
        <v>0</v>
      </c>
      <c r="V510">
        <v>13</v>
      </c>
      <c r="W510">
        <v>1316.5700999999999</v>
      </c>
    </row>
    <row r="511" spans="1:23" x14ac:dyDescent="0.35">
      <c r="A511" t="s">
        <v>1353</v>
      </c>
      <c r="B511" t="s">
        <v>165</v>
      </c>
      <c r="C511" t="s">
        <v>1354</v>
      </c>
      <c r="D511" t="s">
        <v>12</v>
      </c>
      <c r="E511" t="s">
        <v>16</v>
      </c>
      <c r="F511" t="s">
        <v>409</v>
      </c>
      <c r="G511">
        <v>53.52</v>
      </c>
      <c r="H511">
        <v>1</v>
      </c>
      <c r="I511">
        <v>0.21</v>
      </c>
      <c r="J511">
        <v>5.55</v>
      </c>
      <c r="K511" t="s">
        <v>102</v>
      </c>
      <c r="L511" t="s">
        <v>43</v>
      </c>
      <c r="M511">
        <v>5.81</v>
      </c>
      <c r="N511" t="s">
        <v>83</v>
      </c>
      <c r="O511" t="b">
        <v>0</v>
      </c>
      <c r="P511">
        <v>42.280800000000013</v>
      </c>
      <c r="Q511">
        <v>10.168799999999999</v>
      </c>
      <c r="R511">
        <v>-1.1911999999999949</v>
      </c>
      <c r="S511" t="s">
        <v>91</v>
      </c>
      <c r="T511">
        <v>0</v>
      </c>
      <c r="U511">
        <v>0</v>
      </c>
      <c r="V511">
        <v>14</v>
      </c>
      <c r="W511">
        <v>753.40749999999991</v>
      </c>
    </row>
    <row r="512" spans="1:23" x14ac:dyDescent="0.35">
      <c r="A512" t="s">
        <v>1355</v>
      </c>
      <c r="B512" t="s">
        <v>316</v>
      </c>
      <c r="C512" t="s">
        <v>1356</v>
      </c>
      <c r="D512" t="s">
        <v>15</v>
      </c>
      <c r="E512" t="s">
        <v>14</v>
      </c>
      <c r="F512" t="s">
        <v>234</v>
      </c>
      <c r="G512">
        <v>176.37</v>
      </c>
      <c r="H512">
        <v>2</v>
      </c>
      <c r="I512">
        <v>0.01</v>
      </c>
      <c r="J512">
        <v>9.5299999999999994</v>
      </c>
      <c r="K512" t="s">
        <v>90</v>
      </c>
      <c r="L512" t="s">
        <v>48</v>
      </c>
      <c r="M512">
        <v>12.19</v>
      </c>
      <c r="N512" t="s">
        <v>83</v>
      </c>
      <c r="O512" t="b">
        <v>0</v>
      </c>
      <c r="P512">
        <v>349.21260000000001</v>
      </c>
      <c r="Q512">
        <v>137.5686</v>
      </c>
      <c r="R512">
        <v>115.8486</v>
      </c>
      <c r="S512" t="s">
        <v>91</v>
      </c>
      <c r="T512">
        <v>0</v>
      </c>
      <c r="U512">
        <v>0</v>
      </c>
      <c r="V512">
        <v>9</v>
      </c>
      <c r="W512">
        <v>1033.9359999999999</v>
      </c>
    </row>
    <row r="513" spans="1:23" x14ac:dyDescent="0.35">
      <c r="A513" t="s">
        <v>1357</v>
      </c>
      <c r="B513" t="s">
        <v>566</v>
      </c>
      <c r="C513" t="s">
        <v>110</v>
      </c>
      <c r="D513" t="s">
        <v>15</v>
      </c>
      <c r="E513" t="s">
        <v>95</v>
      </c>
      <c r="F513" t="s">
        <v>119</v>
      </c>
      <c r="G513">
        <v>427.84</v>
      </c>
      <c r="H513">
        <v>3</v>
      </c>
      <c r="I513">
        <v>0.1</v>
      </c>
      <c r="J513">
        <v>6.04</v>
      </c>
      <c r="K513" t="s">
        <v>90</v>
      </c>
      <c r="L513" t="s">
        <v>41</v>
      </c>
      <c r="M513">
        <v>9.25</v>
      </c>
      <c r="N513" t="s">
        <v>83</v>
      </c>
      <c r="O513" t="b">
        <v>0</v>
      </c>
      <c r="P513">
        <v>1155.1679999999999</v>
      </c>
      <c r="Q513">
        <v>385.05600000000021</v>
      </c>
      <c r="R513">
        <v>369.76600000000008</v>
      </c>
      <c r="S513" t="s">
        <v>103</v>
      </c>
      <c r="T513">
        <v>0</v>
      </c>
      <c r="U513">
        <v>0</v>
      </c>
      <c r="V513">
        <v>20</v>
      </c>
      <c r="W513">
        <v>1794.1578999999999</v>
      </c>
    </row>
    <row r="514" spans="1:23" x14ac:dyDescent="0.35">
      <c r="A514" t="s">
        <v>1358</v>
      </c>
      <c r="B514" t="s">
        <v>1135</v>
      </c>
      <c r="C514" t="s">
        <v>1359</v>
      </c>
      <c r="D514" t="s">
        <v>17</v>
      </c>
      <c r="E514" t="s">
        <v>14</v>
      </c>
      <c r="F514" t="s">
        <v>203</v>
      </c>
      <c r="G514">
        <v>72.84</v>
      </c>
      <c r="H514">
        <v>2</v>
      </c>
      <c r="I514">
        <v>0.25</v>
      </c>
      <c r="J514">
        <v>5.93</v>
      </c>
      <c r="K514" t="s">
        <v>82</v>
      </c>
      <c r="L514" t="s">
        <v>41</v>
      </c>
      <c r="M514">
        <v>9.93</v>
      </c>
      <c r="N514" t="s">
        <v>83</v>
      </c>
      <c r="O514" t="b">
        <v>0</v>
      </c>
      <c r="P514">
        <v>109.26</v>
      </c>
      <c r="Q514">
        <v>21.852</v>
      </c>
      <c r="R514">
        <v>5.9920000000000044</v>
      </c>
      <c r="S514" t="s">
        <v>103</v>
      </c>
      <c r="T514">
        <v>0</v>
      </c>
      <c r="U514">
        <v>0</v>
      </c>
      <c r="V514">
        <v>3</v>
      </c>
      <c r="W514">
        <v>132.036</v>
      </c>
    </row>
    <row r="515" spans="1:23" x14ac:dyDescent="0.35">
      <c r="A515" t="s">
        <v>1360</v>
      </c>
      <c r="B515" t="s">
        <v>353</v>
      </c>
      <c r="C515" t="s">
        <v>1162</v>
      </c>
      <c r="D515" t="s">
        <v>19</v>
      </c>
      <c r="E515" t="s">
        <v>95</v>
      </c>
      <c r="F515" t="s">
        <v>266</v>
      </c>
      <c r="G515">
        <v>373.64</v>
      </c>
      <c r="H515">
        <v>1</v>
      </c>
      <c r="I515">
        <v>0.28999999999999998</v>
      </c>
      <c r="J515">
        <v>7.25</v>
      </c>
      <c r="K515" t="s">
        <v>102</v>
      </c>
      <c r="L515" t="s">
        <v>41</v>
      </c>
      <c r="M515">
        <v>13.74</v>
      </c>
      <c r="N515" t="s">
        <v>83</v>
      </c>
      <c r="O515" t="b">
        <v>0</v>
      </c>
      <c r="P515">
        <v>265.28440000000001</v>
      </c>
      <c r="Q515">
        <v>41.100400000000008</v>
      </c>
      <c r="R515">
        <v>20.110400000000009</v>
      </c>
      <c r="S515" t="s">
        <v>91</v>
      </c>
      <c r="T515">
        <v>0</v>
      </c>
      <c r="U515">
        <v>0</v>
      </c>
      <c r="V515">
        <v>10</v>
      </c>
      <c r="W515">
        <v>644.64019999999982</v>
      </c>
    </row>
    <row r="516" spans="1:23" x14ac:dyDescent="0.35">
      <c r="A516" t="s">
        <v>1361</v>
      </c>
      <c r="B516" t="s">
        <v>86</v>
      </c>
      <c r="C516" t="s">
        <v>952</v>
      </c>
      <c r="D516" t="s">
        <v>12</v>
      </c>
      <c r="E516" t="s">
        <v>95</v>
      </c>
      <c r="F516" t="s">
        <v>1061</v>
      </c>
      <c r="G516">
        <v>194.83</v>
      </c>
      <c r="H516">
        <v>2</v>
      </c>
      <c r="I516">
        <v>7.0000000000000007E-2</v>
      </c>
      <c r="J516">
        <v>7.77</v>
      </c>
      <c r="K516" t="s">
        <v>82</v>
      </c>
      <c r="L516" t="s">
        <v>41</v>
      </c>
      <c r="M516">
        <v>5.33</v>
      </c>
      <c r="N516" t="s">
        <v>83</v>
      </c>
      <c r="O516" t="b">
        <v>0</v>
      </c>
      <c r="P516">
        <v>362.38380000000001</v>
      </c>
      <c r="Q516">
        <v>128.58779999999999</v>
      </c>
      <c r="R516">
        <v>115.48779999999999</v>
      </c>
      <c r="S516" t="s">
        <v>91</v>
      </c>
      <c r="T516">
        <v>0</v>
      </c>
      <c r="U516">
        <v>0</v>
      </c>
      <c r="V516">
        <v>14</v>
      </c>
      <c r="W516">
        <v>1617.7791999999999</v>
      </c>
    </row>
    <row r="517" spans="1:23" x14ac:dyDescent="0.35">
      <c r="A517" t="s">
        <v>1362</v>
      </c>
      <c r="B517" t="s">
        <v>500</v>
      </c>
      <c r="C517" t="s">
        <v>546</v>
      </c>
      <c r="D517" t="s">
        <v>19</v>
      </c>
      <c r="E517" t="s">
        <v>95</v>
      </c>
      <c r="F517" t="s">
        <v>1363</v>
      </c>
      <c r="G517">
        <v>333.16</v>
      </c>
      <c r="H517">
        <v>1</v>
      </c>
      <c r="I517">
        <v>0.22</v>
      </c>
      <c r="J517">
        <v>6.3</v>
      </c>
      <c r="K517" t="s">
        <v>90</v>
      </c>
      <c r="L517" t="s">
        <v>41</v>
      </c>
      <c r="M517">
        <v>14.49</v>
      </c>
      <c r="N517" t="s">
        <v>83</v>
      </c>
      <c r="O517" t="b">
        <v>0</v>
      </c>
      <c r="P517">
        <v>259.8648</v>
      </c>
      <c r="Q517">
        <v>59.968799999999987</v>
      </c>
      <c r="R517">
        <v>39.178799999999988</v>
      </c>
      <c r="S517" t="s">
        <v>91</v>
      </c>
      <c r="T517">
        <v>0</v>
      </c>
      <c r="U517">
        <v>0</v>
      </c>
      <c r="V517">
        <v>15</v>
      </c>
      <c r="W517">
        <v>998.18510000000003</v>
      </c>
    </row>
    <row r="518" spans="1:23" x14ac:dyDescent="0.35">
      <c r="A518" t="s">
        <v>1364</v>
      </c>
      <c r="B518" t="s">
        <v>394</v>
      </c>
      <c r="C518" t="s">
        <v>1365</v>
      </c>
      <c r="D518" t="s">
        <v>26</v>
      </c>
      <c r="E518" t="s">
        <v>95</v>
      </c>
      <c r="F518" t="s">
        <v>596</v>
      </c>
      <c r="G518">
        <v>484.74</v>
      </c>
      <c r="H518">
        <v>2</v>
      </c>
      <c r="I518">
        <v>0.08</v>
      </c>
      <c r="J518">
        <v>6.32</v>
      </c>
      <c r="K518" t="s">
        <v>90</v>
      </c>
      <c r="L518" t="s">
        <v>45</v>
      </c>
      <c r="M518">
        <v>1.47</v>
      </c>
      <c r="N518" t="s">
        <v>83</v>
      </c>
      <c r="O518" t="b">
        <v>0</v>
      </c>
      <c r="P518">
        <v>891.92160000000001</v>
      </c>
      <c r="Q518">
        <v>310.23360000000002</v>
      </c>
      <c r="R518">
        <v>302.4436</v>
      </c>
      <c r="S518" t="s">
        <v>91</v>
      </c>
      <c r="T518">
        <v>0</v>
      </c>
      <c r="U518">
        <v>0</v>
      </c>
      <c r="V518">
        <v>17</v>
      </c>
      <c r="W518">
        <v>922.68780000000015</v>
      </c>
    </row>
    <row r="519" spans="1:23" x14ac:dyDescent="0.35">
      <c r="A519" t="s">
        <v>1366</v>
      </c>
      <c r="B519" t="s">
        <v>951</v>
      </c>
      <c r="C519" t="s">
        <v>1367</v>
      </c>
      <c r="D519" t="s">
        <v>19</v>
      </c>
      <c r="E519" t="s">
        <v>88</v>
      </c>
      <c r="F519" t="s">
        <v>1368</v>
      </c>
      <c r="G519">
        <v>34.53</v>
      </c>
      <c r="H519">
        <v>3</v>
      </c>
      <c r="I519">
        <v>0.06</v>
      </c>
      <c r="J519">
        <v>5.07</v>
      </c>
      <c r="K519" t="s">
        <v>90</v>
      </c>
      <c r="L519" t="s">
        <v>45</v>
      </c>
      <c r="M519">
        <v>0.79</v>
      </c>
      <c r="N519" t="s">
        <v>83</v>
      </c>
      <c r="O519" t="b">
        <v>0</v>
      </c>
      <c r="P519">
        <v>97.374600000000001</v>
      </c>
      <c r="Q519">
        <v>35.220599999999997</v>
      </c>
      <c r="R519">
        <v>29.360600000000009</v>
      </c>
      <c r="S519" t="s">
        <v>91</v>
      </c>
      <c r="T519">
        <v>0</v>
      </c>
      <c r="U519">
        <v>0</v>
      </c>
      <c r="V519">
        <v>17</v>
      </c>
      <c r="W519">
        <v>926.81089999999995</v>
      </c>
    </row>
    <row r="520" spans="1:23" x14ac:dyDescent="0.35">
      <c r="A520" t="s">
        <v>1369</v>
      </c>
      <c r="B520" t="s">
        <v>264</v>
      </c>
      <c r="C520" t="s">
        <v>1370</v>
      </c>
      <c r="D520" t="s">
        <v>19</v>
      </c>
      <c r="E520" t="s">
        <v>16</v>
      </c>
      <c r="F520" t="s">
        <v>1050</v>
      </c>
      <c r="G520">
        <v>16.260000000000002</v>
      </c>
      <c r="H520">
        <v>2</v>
      </c>
      <c r="I520">
        <v>0.15</v>
      </c>
      <c r="J520">
        <v>6.19</v>
      </c>
      <c r="K520" t="s">
        <v>102</v>
      </c>
      <c r="L520" t="s">
        <v>41</v>
      </c>
      <c r="M520">
        <v>9.44</v>
      </c>
      <c r="N520" t="s">
        <v>83</v>
      </c>
      <c r="O520" t="b">
        <v>0</v>
      </c>
      <c r="P520">
        <v>27.641999999999999</v>
      </c>
      <c r="Q520">
        <v>8.1300000000000026</v>
      </c>
      <c r="R520">
        <v>-7.4999999999999956</v>
      </c>
      <c r="S520" t="s">
        <v>97</v>
      </c>
      <c r="T520">
        <v>0</v>
      </c>
      <c r="U520">
        <v>0</v>
      </c>
      <c r="V520">
        <v>1</v>
      </c>
      <c r="W520">
        <v>-7.4999999999999956</v>
      </c>
    </row>
    <row r="521" spans="1:23" x14ac:dyDescent="0.35">
      <c r="A521" t="s">
        <v>1371</v>
      </c>
      <c r="B521" t="s">
        <v>1185</v>
      </c>
      <c r="C521" t="s">
        <v>926</v>
      </c>
      <c r="D521" t="s">
        <v>19</v>
      </c>
      <c r="E521" t="s">
        <v>14</v>
      </c>
      <c r="F521" t="s">
        <v>705</v>
      </c>
      <c r="G521">
        <v>152.66999999999999</v>
      </c>
      <c r="H521">
        <v>3</v>
      </c>
      <c r="I521">
        <v>0</v>
      </c>
      <c r="J521">
        <v>8.84</v>
      </c>
      <c r="K521" t="s">
        <v>90</v>
      </c>
      <c r="L521" t="s">
        <v>45</v>
      </c>
      <c r="M521">
        <v>1.71</v>
      </c>
      <c r="N521" t="s">
        <v>83</v>
      </c>
      <c r="O521" t="b">
        <v>0</v>
      </c>
      <c r="P521">
        <v>458.01</v>
      </c>
      <c r="Q521">
        <v>183.20400000000001</v>
      </c>
      <c r="R521">
        <v>172.654</v>
      </c>
      <c r="S521" t="s">
        <v>183</v>
      </c>
      <c r="T521">
        <v>0</v>
      </c>
      <c r="U521">
        <v>0</v>
      </c>
      <c r="V521">
        <v>14</v>
      </c>
      <c r="W521">
        <v>1569.6587999999999</v>
      </c>
    </row>
    <row r="522" spans="1:23" x14ac:dyDescent="0.35">
      <c r="A522" t="s">
        <v>1372</v>
      </c>
      <c r="B522" t="s">
        <v>951</v>
      </c>
      <c r="C522" t="s">
        <v>281</v>
      </c>
      <c r="D522" t="s">
        <v>12</v>
      </c>
      <c r="E522" t="s">
        <v>88</v>
      </c>
      <c r="F522" t="s">
        <v>468</v>
      </c>
      <c r="G522">
        <v>29.16</v>
      </c>
      <c r="H522">
        <v>3</v>
      </c>
      <c r="I522">
        <v>0.26</v>
      </c>
      <c r="J522">
        <v>7.9</v>
      </c>
      <c r="K522" t="s">
        <v>90</v>
      </c>
      <c r="L522" t="s">
        <v>41</v>
      </c>
      <c r="M522">
        <v>11.31</v>
      </c>
      <c r="N522" t="s">
        <v>83</v>
      </c>
      <c r="O522" t="b">
        <v>0</v>
      </c>
      <c r="P522">
        <v>64.735200000000006</v>
      </c>
      <c r="Q522">
        <v>12.24720000000001</v>
      </c>
      <c r="R522">
        <v>-6.9627999999999943</v>
      </c>
      <c r="S522" t="s">
        <v>91</v>
      </c>
      <c r="T522">
        <v>0</v>
      </c>
      <c r="U522">
        <v>0</v>
      </c>
      <c r="V522">
        <v>15</v>
      </c>
      <c r="W522">
        <v>1405.4456</v>
      </c>
    </row>
    <row r="523" spans="1:23" x14ac:dyDescent="0.35">
      <c r="A523" t="s">
        <v>1373</v>
      </c>
      <c r="B523" t="s">
        <v>619</v>
      </c>
      <c r="C523" t="s">
        <v>952</v>
      </c>
      <c r="D523" t="s">
        <v>17</v>
      </c>
      <c r="E523" t="s">
        <v>16</v>
      </c>
      <c r="F523" t="s">
        <v>919</v>
      </c>
      <c r="G523">
        <v>46.39</v>
      </c>
      <c r="H523">
        <v>1</v>
      </c>
      <c r="I523">
        <v>7.0000000000000007E-2</v>
      </c>
      <c r="J523">
        <v>8.73</v>
      </c>
      <c r="K523" t="s">
        <v>90</v>
      </c>
      <c r="L523" t="s">
        <v>41</v>
      </c>
      <c r="M523">
        <v>14.99</v>
      </c>
      <c r="N523" t="s">
        <v>83</v>
      </c>
      <c r="O523" t="b">
        <v>0</v>
      </c>
      <c r="P523">
        <v>43.142699999999998</v>
      </c>
      <c r="Q523">
        <v>15.3087</v>
      </c>
      <c r="R523">
        <v>-8.4113000000000007</v>
      </c>
      <c r="S523" t="s">
        <v>91</v>
      </c>
      <c r="T523">
        <v>0</v>
      </c>
      <c r="U523">
        <v>0</v>
      </c>
      <c r="V523">
        <v>14</v>
      </c>
      <c r="W523">
        <v>1617.7791999999999</v>
      </c>
    </row>
    <row r="524" spans="1:23" x14ac:dyDescent="0.35">
      <c r="A524" t="s">
        <v>1374</v>
      </c>
      <c r="B524" t="s">
        <v>946</v>
      </c>
      <c r="C524" t="s">
        <v>1375</v>
      </c>
      <c r="D524" t="s">
        <v>26</v>
      </c>
      <c r="E524" t="s">
        <v>16</v>
      </c>
      <c r="F524" t="s">
        <v>696</v>
      </c>
      <c r="G524">
        <v>38.14</v>
      </c>
      <c r="H524">
        <v>2</v>
      </c>
      <c r="I524">
        <v>7.0000000000000007E-2</v>
      </c>
      <c r="J524">
        <v>4.6900000000000004</v>
      </c>
      <c r="K524" t="s">
        <v>102</v>
      </c>
      <c r="L524" t="s">
        <v>45</v>
      </c>
      <c r="M524">
        <v>1.44</v>
      </c>
      <c r="N524" t="s">
        <v>83</v>
      </c>
      <c r="O524" t="b">
        <v>0</v>
      </c>
      <c r="P524">
        <v>70.940399999999997</v>
      </c>
      <c r="Q524">
        <v>25.1724</v>
      </c>
      <c r="R524">
        <v>19.042400000000001</v>
      </c>
      <c r="S524" t="s">
        <v>128</v>
      </c>
      <c r="T524">
        <v>0</v>
      </c>
      <c r="U524">
        <v>0</v>
      </c>
      <c r="V524">
        <v>2</v>
      </c>
      <c r="W524">
        <v>31.360399999999991</v>
      </c>
    </row>
    <row r="525" spans="1:23" x14ac:dyDescent="0.35">
      <c r="A525" t="s">
        <v>1376</v>
      </c>
      <c r="B525" t="s">
        <v>169</v>
      </c>
      <c r="C525" t="s">
        <v>1377</v>
      </c>
      <c r="D525" t="s">
        <v>28</v>
      </c>
      <c r="E525" t="s">
        <v>95</v>
      </c>
      <c r="F525" t="s">
        <v>693</v>
      </c>
      <c r="G525">
        <v>23.31</v>
      </c>
      <c r="H525">
        <v>1</v>
      </c>
      <c r="I525">
        <v>0.1</v>
      </c>
      <c r="J525">
        <v>6.69</v>
      </c>
      <c r="K525" t="s">
        <v>90</v>
      </c>
      <c r="L525" t="s">
        <v>45</v>
      </c>
      <c r="M525">
        <v>1.1599999999999999</v>
      </c>
      <c r="N525" t="s">
        <v>83</v>
      </c>
      <c r="O525" t="b">
        <v>1</v>
      </c>
      <c r="P525">
        <v>20.978999999999999</v>
      </c>
      <c r="Q525">
        <v>6.9930000000000003</v>
      </c>
      <c r="R525">
        <v>-0.85700000000000021</v>
      </c>
      <c r="S525" t="s">
        <v>84</v>
      </c>
      <c r="T525">
        <v>0</v>
      </c>
      <c r="U525">
        <v>0</v>
      </c>
      <c r="V525">
        <v>17</v>
      </c>
      <c r="W525">
        <v>1418.6872000000001</v>
      </c>
    </row>
    <row r="526" spans="1:23" x14ac:dyDescent="0.35">
      <c r="A526" t="s">
        <v>1378</v>
      </c>
      <c r="B526" t="s">
        <v>1379</v>
      </c>
      <c r="C526" t="s">
        <v>1380</v>
      </c>
      <c r="D526" t="s">
        <v>20</v>
      </c>
      <c r="E526" t="s">
        <v>95</v>
      </c>
      <c r="F526" t="s">
        <v>304</v>
      </c>
      <c r="G526">
        <v>294.23</v>
      </c>
      <c r="H526">
        <v>3</v>
      </c>
      <c r="I526">
        <v>0.12</v>
      </c>
      <c r="J526">
        <v>7.41</v>
      </c>
      <c r="K526" t="s">
        <v>102</v>
      </c>
      <c r="L526" t="s">
        <v>41</v>
      </c>
      <c r="M526">
        <v>13.81</v>
      </c>
      <c r="N526" t="s">
        <v>83</v>
      </c>
      <c r="O526" t="b">
        <v>0</v>
      </c>
      <c r="P526">
        <v>776.7672</v>
      </c>
      <c r="Q526">
        <v>247.1532</v>
      </c>
      <c r="R526">
        <v>225.9332</v>
      </c>
      <c r="S526" t="s">
        <v>183</v>
      </c>
      <c r="T526">
        <v>0</v>
      </c>
      <c r="U526">
        <v>0</v>
      </c>
      <c r="V526">
        <v>20</v>
      </c>
      <c r="W526">
        <v>1665.5569</v>
      </c>
    </row>
    <row r="527" spans="1:23" x14ac:dyDescent="0.35">
      <c r="A527" t="s">
        <v>1381</v>
      </c>
      <c r="B527" t="s">
        <v>417</v>
      </c>
      <c r="C527" t="s">
        <v>1382</v>
      </c>
      <c r="D527" t="s">
        <v>19</v>
      </c>
      <c r="E527" t="s">
        <v>95</v>
      </c>
      <c r="F527" t="s">
        <v>489</v>
      </c>
      <c r="G527">
        <v>375.92</v>
      </c>
      <c r="H527">
        <v>3</v>
      </c>
      <c r="I527">
        <v>0.09</v>
      </c>
      <c r="J527">
        <v>5.77</v>
      </c>
      <c r="K527" t="s">
        <v>82</v>
      </c>
      <c r="L527" t="s">
        <v>48</v>
      </c>
      <c r="M527">
        <v>10.56</v>
      </c>
      <c r="N527" t="s">
        <v>83</v>
      </c>
      <c r="O527" t="b">
        <v>0</v>
      </c>
      <c r="P527">
        <v>1026.2616</v>
      </c>
      <c r="Q527">
        <v>349.60560000000009</v>
      </c>
      <c r="R527">
        <v>333.27560000000011</v>
      </c>
      <c r="S527" t="s">
        <v>84</v>
      </c>
      <c r="T527">
        <v>0</v>
      </c>
      <c r="U527">
        <v>0</v>
      </c>
      <c r="V527">
        <v>12</v>
      </c>
      <c r="W527">
        <v>1227.502500000001</v>
      </c>
    </row>
    <row r="528" spans="1:23" x14ac:dyDescent="0.35">
      <c r="A528" t="s">
        <v>1383</v>
      </c>
      <c r="B528" t="s">
        <v>699</v>
      </c>
      <c r="C528" t="s">
        <v>1384</v>
      </c>
      <c r="D528" t="s">
        <v>12</v>
      </c>
      <c r="E528" t="s">
        <v>95</v>
      </c>
      <c r="F528" t="s">
        <v>715</v>
      </c>
      <c r="G528">
        <v>444.1</v>
      </c>
      <c r="H528">
        <v>3</v>
      </c>
      <c r="I528">
        <v>0.09</v>
      </c>
      <c r="J528">
        <v>9.27</v>
      </c>
      <c r="K528" t="s">
        <v>90</v>
      </c>
      <c r="L528" t="s">
        <v>41</v>
      </c>
      <c r="M528">
        <v>11.95</v>
      </c>
      <c r="N528" t="s">
        <v>83</v>
      </c>
      <c r="O528" t="b">
        <v>0</v>
      </c>
      <c r="P528">
        <v>1212.393</v>
      </c>
      <c r="Q528">
        <v>413.01300000000009</v>
      </c>
      <c r="R528">
        <v>391.79300000000012</v>
      </c>
      <c r="S528" t="s">
        <v>91</v>
      </c>
      <c r="T528">
        <v>0</v>
      </c>
      <c r="U528">
        <v>0</v>
      </c>
      <c r="V528">
        <v>3</v>
      </c>
      <c r="W528">
        <v>737.18220000000008</v>
      </c>
    </row>
    <row r="529" spans="1:23" x14ac:dyDescent="0.35">
      <c r="A529" t="s">
        <v>1385</v>
      </c>
      <c r="B529" t="s">
        <v>1185</v>
      </c>
      <c r="C529" t="s">
        <v>387</v>
      </c>
      <c r="D529" t="s">
        <v>20</v>
      </c>
      <c r="E529" t="s">
        <v>95</v>
      </c>
      <c r="F529" t="s">
        <v>274</v>
      </c>
      <c r="G529">
        <v>385.46</v>
      </c>
      <c r="H529">
        <v>1</v>
      </c>
      <c r="I529">
        <v>0.04</v>
      </c>
      <c r="J529">
        <v>6.29</v>
      </c>
      <c r="K529" t="s">
        <v>115</v>
      </c>
      <c r="L529" t="s">
        <v>45</v>
      </c>
      <c r="M529">
        <v>1.28</v>
      </c>
      <c r="N529" t="s">
        <v>83</v>
      </c>
      <c r="O529" t="b">
        <v>0</v>
      </c>
      <c r="P529">
        <v>370.04160000000002</v>
      </c>
      <c r="Q529">
        <v>138.76560000000001</v>
      </c>
      <c r="R529">
        <v>131.19560000000001</v>
      </c>
      <c r="S529" t="s">
        <v>183</v>
      </c>
      <c r="T529">
        <v>0</v>
      </c>
      <c r="U529">
        <v>0</v>
      </c>
      <c r="V529">
        <v>17</v>
      </c>
      <c r="W529">
        <v>1451.0446999999999</v>
      </c>
    </row>
    <row r="530" spans="1:23" x14ac:dyDescent="0.35">
      <c r="A530" t="s">
        <v>1386</v>
      </c>
      <c r="B530" t="s">
        <v>610</v>
      </c>
      <c r="C530" t="s">
        <v>222</v>
      </c>
      <c r="D530" t="s">
        <v>15</v>
      </c>
      <c r="E530" t="s">
        <v>14</v>
      </c>
      <c r="F530" t="s">
        <v>1299</v>
      </c>
      <c r="G530">
        <v>156.30000000000001</v>
      </c>
      <c r="H530">
        <v>3</v>
      </c>
      <c r="I530">
        <v>0.2</v>
      </c>
      <c r="J530">
        <v>6.72</v>
      </c>
      <c r="K530" t="s">
        <v>82</v>
      </c>
      <c r="L530" t="s">
        <v>41</v>
      </c>
      <c r="M530">
        <v>5.57</v>
      </c>
      <c r="N530" t="s">
        <v>83</v>
      </c>
      <c r="O530" t="b">
        <v>0</v>
      </c>
      <c r="P530">
        <v>375.12000000000012</v>
      </c>
      <c r="Q530">
        <v>93.780000000000044</v>
      </c>
      <c r="R530">
        <v>81.490000000000038</v>
      </c>
      <c r="S530" t="s">
        <v>97</v>
      </c>
      <c r="T530">
        <v>0</v>
      </c>
      <c r="U530">
        <v>0</v>
      </c>
      <c r="V530">
        <v>4</v>
      </c>
      <c r="W530">
        <v>101.5994</v>
      </c>
    </row>
    <row r="531" spans="1:23" x14ac:dyDescent="0.35">
      <c r="A531" t="s">
        <v>1387</v>
      </c>
      <c r="B531" t="s">
        <v>562</v>
      </c>
      <c r="C531" t="s">
        <v>1388</v>
      </c>
      <c r="D531" t="s">
        <v>12</v>
      </c>
      <c r="E531" t="s">
        <v>16</v>
      </c>
      <c r="F531" t="s">
        <v>81</v>
      </c>
      <c r="G531">
        <v>43.63</v>
      </c>
      <c r="H531">
        <v>2</v>
      </c>
      <c r="I531">
        <v>0.19</v>
      </c>
      <c r="J531">
        <v>6.45</v>
      </c>
      <c r="K531" t="s">
        <v>82</v>
      </c>
      <c r="L531" t="s">
        <v>45</v>
      </c>
      <c r="M531">
        <v>0.76</v>
      </c>
      <c r="N531" t="s">
        <v>83</v>
      </c>
      <c r="O531" t="b">
        <v>0</v>
      </c>
      <c r="P531">
        <v>70.680600000000013</v>
      </c>
      <c r="Q531">
        <v>18.324600000000011</v>
      </c>
      <c r="R531">
        <v>11.11460000000001</v>
      </c>
      <c r="S531" t="s">
        <v>103</v>
      </c>
      <c r="T531">
        <v>0</v>
      </c>
      <c r="U531">
        <v>0</v>
      </c>
      <c r="V531">
        <v>17</v>
      </c>
      <c r="W531">
        <v>1298.4629</v>
      </c>
    </row>
    <row r="532" spans="1:23" x14ac:dyDescent="0.35">
      <c r="A532" t="s">
        <v>1389</v>
      </c>
      <c r="B532" t="s">
        <v>1301</v>
      </c>
      <c r="C532" t="s">
        <v>1233</v>
      </c>
      <c r="D532" t="s">
        <v>15</v>
      </c>
      <c r="E532" t="s">
        <v>88</v>
      </c>
      <c r="F532" t="s">
        <v>182</v>
      </c>
      <c r="G532">
        <v>9.6300000000000008</v>
      </c>
      <c r="H532">
        <v>3</v>
      </c>
      <c r="I532">
        <v>0.05</v>
      </c>
      <c r="J532">
        <v>2.68</v>
      </c>
      <c r="K532" t="s">
        <v>82</v>
      </c>
      <c r="L532" t="s">
        <v>43</v>
      </c>
      <c r="M532">
        <v>7.53</v>
      </c>
      <c r="N532" t="s">
        <v>83</v>
      </c>
      <c r="O532" t="b">
        <v>0</v>
      </c>
      <c r="P532">
        <v>27.445499999999999</v>
      </c>
      <c r="Q532">
        <v>10.111499999999999</v>
      </c>
      <c r="R532">
        <v>-9.8500000000001295E-2</v>
      </c>
      <c r="S532" t="s">
        <v>91</v>
      </c>
      <c r="T532">
        <v>0</v>
      </c>
      <c r="U532">
        <v>0</v>
      </c>
      <c r="V532">
        <v>24</v>
      </c>
      <c r="W532">
        <v>1634.9898000000001</v>
      </c>
    </row>
    <row r="533" spans="1:23" x14ac:dyDescent="0.35">
      <c r="A533" t="s">
        <v>1390</v>
      </c>
      <c r="B533" t="s">
        <v>1052</v>
      </c>
      <c r="C533" t="s">
        <v>894</v>
      </c>
      <c r="D533" t="s">
        <v>20</v>
      </c>
      <c r="E533" t="s">
        <v>16</v>
      </c>
      <c r="F533" t="s">
        <v>696</v>
      </c>
      <c r="G533">
        <v>39.6</v>
      </c>
      <c r="H533">
        <v>3</v>
      </c>
      <c r="I533">
        <v>0.17</v>
      </c>
      <c r="J533">
        <v>5.45</v>
      </c>
      <c r="K533" t="s">
        <v>115</v>
      </c>
      <c r="L533" t="s">
        <v>41</v>
      </c>
      <c r="M533">
        <v>7.63</v>
      </c>
      <c r="N533" t="s">
        <v>83</v>
      </c>
      <c r="O533" t="b">
        <v>0</v>
      </c>
      <c r="P533">
        <v>98.603999999999999</v>
      </c>
      <c r="Q533">
        <v>27.324000000000002</v>
      </c>
      <c r="R533">
        <v>14.244</v>
      </c>
      <c r="S533" t="s">
        <v>128</v>
      </c>
      <c r="T533">
        <v>0</v>
      </c>
      <c r="U533">
        <v>0</v>
      </c>
      <c r="V533">
        <v>11</v>
      </c>
      <c r="W533">
        <v>473.62350000000021</v>
      </c>
    </row>
    <row r="534" spans="1:23" x14ac:dyDescent="0.35">
      <c r="A534" t="s">
        <v>1391</v>
      </c>
      <c r="B534" t="s">
        <v>109</v>
      </c>
      <c r="C534" t="s">
        <v>1392</v>
      </c>
      <c r="D534" t="s">
        <v>15</v>
      </c>
      <c r="E534" t="s">
        <v>16</v>
      </c>
      <c r="F534" t="s">
        <v>919</v>
      </c>
      <c r="G534">
        <v>58.79</v>
      </c>
      <c r="H534">
        <v>3</v>
      </c>
      <c r="I534">
        <v>7.0000000000000007E-2</v>
      </c>
      <c r="J534">
        <v>7.17</v>
      </c>
      <c r="K534" t="s">
        <v>90</v>
      </c>
      <c r="L534" t="s">
        <v>41</v>
      </c>
      <c r="M534">
        <v>14.33</v>
      </c>
      <c r="N534" t="s">
        <v>83</v>
      </c>
      <c r="O534" t="b">
        <v>0</v>
      </c>
      <c r="P534">
        <v>164.0241</v>
      </c>
      <c r="Q534">
        <v>58.202100000000002</v>
      </c>
      <c r="R534">
        <v>36.702100000000002</v>
      </c>
      <c r="S534" t="s">
        <v>103</v>
      </c>
      <c r="T534">
        <v>0</v>
      </c>
      <c r="U534">
        <v>0</v>
      </c>
      <c r="V534">
        <v>13</v>
      </c>
      <c r="W534">
        <v>487.31659999999999</v>
      </c>
    </row>
    <row r="535" spans="1:23" x14ac:dyDescent="0.35">
      <c r="A535" t="s">
        <v>1393</v>
      </c>
      <c r="B535" t="s">
        <v>491</v>
      </c>
      <c r="C535" t="s">
        <v>190</v>
      </c>
      <c r="D535" t="s">
        <v>12</v>
      </c>
      <c r="E535" t="s">
        <v>14</v>
      </c>
      <c r="F535" t="s">
        <v>101</v>
      </c>
      <c r="G535">
        <v>88.84</v>
      </c>
      <c r="H535">
        <v>3</v>
      </c>
      <c r="I535">
        <v>0.06</v>
      </c>
      <c r="J535">
        <v>9.01</v>
      </c>
      <c r="K535" t="s">
        <v>115</v>
      </c>
      <c r="L535" t="s">
        <v>45</v>
      </c>
      <c r="M535">
        <v>1.81</v>
      </c>
      <c r="N535" t="s">
        <v>83</v>
      </c>
      <c r="O535" t="b">
        <v>0</v>
      </c>
      <c r="P535">
        <v>250.52879999999999</v>
      </c>
      <c r="Q535">
        <v>90.616799999999984</v>
      </c>
      <c r="R535">
        <v>79.79679999999999</v>
      </c>
      <c r="S535" t="s">
        <v>103</v>
      </c>
      <c r="T535">
        <v>0</v>
      </c>
      <c r="U535">
        <v>0</v>
      </c>
      <c r="V535">
        <v>21</v>
      </c>
      <c r="W535">
        <v>1065.6361999999999</v>
      </c>
    </row>
    <row r="536" spans="1:23" x14ac:dyDescent="0.35">
      <c r="A536" t="s">
        <v>1394</v>
      </c>
      <c r="B536" t="s">
        <v>173</v>
      </c>
      <c r="C536" t="s">
        <v>362</v>
      </c>
      <c r="D536" t="s">
        <v>17</v>
      </c>
      <c r="E536" t="s">
        <v>88</v>
      </c>
      <c r="F536" t="s">
        <v>1395</v>
      </c>
      <c r="G536">
        <v>38.07</v>
      </c>
      <c r="H536">
        <v>2</v>
      </c>
      <c r="I536">
        <v>0.04</v>
      </c>
      <c r="J536">
        <v>5.03</v>
      </c>
      <c r="K536" t="s">
        <v>82</v>
      </c>
      <c r="L536" t="s">
        <v>43</v>
      </c>
      <c r="M536">
        <v>5.86</v>
      </c>
      <c r="N536" t="s">
        <v>83</v>
      </c>
      <c r="O536" t="b">
        <v>0</v>
      </c>
      <c r="P536">
        <v>73.094399999999993</v>
      </c>
      <c r="Q536">
        <v>27.410399999999999</v>
      </c>
      <c r="R536">
        <v>16.520399999999999</v>
      </c>
      <c r="S536" t="s">
        <v>128</v>
      </c>
      <c r="T536">
        <v>0</v>
      </c>
      <c r="U536">
        <v>0</v>
      </c>
      <c r="V536">
        <v>18</v>
      </c>
      <c r="W536">
        <v>1992.8879999999999</v>
      </c>
    </row>
    <row r="537" spans="1:23" x14ac:dyDescent="0.35">
      <c r="A537" t="s">
        <v>1396</v>
      </c>
      <c r="B537" t="s">
        <v>221</v>
      </c>
      <c r="C537" t="s">
        <v>1246</v>
      </c>
      <c r="D537" t="s">
        <v>17</v>
      </c>
      <c r="E537" t="s">
        <v>16</v>
      </c>
      <c r="F537" t="s">
        <v>448</v>
      </c>
      <c r="G537">
        <v>70.209999999999994</v>
      </c>
      <c r="H537">
        <v>1</v>
      </c>
      <c r="I537">
        <v>0.11</v>
      </c>
      <c r="J537">
        <v>2.71</v>
      </c>
      <c r="K537" t="s">
        <v>90</v>
      </c>
      <c r="L537" t="s">
        <v>41</v>
      </c>
      <c r="M537">
        <v>12.09</v>
      </c>
      <c r="N537" t="s">
        <v>83</v>
      </c>
      <c r="O537" t="b">
        <v>0</v>
      </c>
      <c r="P537">
        <v>62.486899999999999</v>
      </c>
      <c r="Q537">
        <v>20.360900000000001</v>
      </c>
      <c r="R537">
        <v>5.5609000000000002</v>
      </c>
      <c r="S537" t="s">
        <v>103</v>
      </c>
      <c r="T537">
        <v>0</v>
      </c>
      <c r="U537">
        <v>0</v>
      </c>
      <c r="V537">
        <v>17</v>
      </c>
      <c r="W537">
        <v>1168.9012</v>
      </c>
    </row>
    <row r="538" spans="1:23" x14ac:dyDescent="0.35">
      <c r="A538" t="s">
        <v>1397</v>
      </c>
      <c r="B538" t="s">
        <v>1228</v>
      </c>
      <c r="C538" t="s">
        <v>567</v>
      </c>
      <c r="D538" t="s">
        <v>12</v>
      </c>
      <c r="E538" t="s">
        <v>16</v>
      </c>
      <c r="F538" t="s">
        <v>648</v>
      </c>
      <c r="G538">
        <v>48.43</v>
      </c>
      <c r="H538">
        <v>1</v>
      </c>
      <c r="I538">
        <v>0.27</v>
      </c>
      <c r="J538">
        <v>8.2899999999999991</v>
      </c>
      <c r="K538" t="s">
        <v>102</v>
      </c>
      <c r="L538" t="s">
        <v>45</v>
      </c>
      <c r="M538">
        <v>1.62</v>
      </c>
      <c r="N538" t="s">
        <v>83</v>
      </c>
      <c r="O538" t="b">
        <v>0</v>
      </c>
      <c r="P538">
        <v>35.353900000000003</v>
      </c>
      <c r="Q538">
        <v>6.2958999999999961</v>
      </c>
      <c r="R538">
        <v>-3.6141000000000041</v>
      </c>
      <c r="S538" t="s">
        <v>84</v>
      </c>
      <c r="T538">
        <v>0</v>
      </c>
      <c r="U538">
        <v>0</v>
      </c>
      <c r="V538">
        <v>10</v>
      </c>
      <c r="W538">
        <v>428.73770000000002</v>
      </c>
    </row>
    <row r="539" spans="1:23" x14ac:dyDescent="0.35">
      <c r="A539" t="s">
        <v>1398</v>
      </c>
      <c r="B539" t="s">
        <v>1219</v>
      </c>
      <c r="C539" t="s">
        <v>467</v>
      </c>
      <c r="D539" t="s">
        <v>12</v>
      </c>
      <c r="E539" t="s">
        <v>16</v>
      </c>
      <c r="F539" t="s">
        <v>278</v>
      </c>
      <c r="G539">
        <v>57.24</v>
      </c>
      <c r="H539">
        <v>2</v>
      </c>
      <c r="I539">
        <v>0.19</v>
      </c>
      <c r="J539">
        <v>2.59</v>
      </c>
      <c r="K539" t="s">
        <v>102</v>
      </c>
      <c r="L539" t="s">
        <v>41</v>
      </c>
      <c r="M539">
        <v>13.62</v>
      </c>
      <c r="N539" t="s">
        <v>83</v>
      </c>
      <c r="O539" t="b">
        <v>0</v>
      </c>
      <c r="P539">
        <v>92.728800000000007</v>
      </c>
      <c r="Q539">
        <v>24.040800000000001</v>
      </c>
      <c r="R539">
        <v>7.8308000000000044</v>
      </c>
      <c r="S539" t="s">
        <v>183</v>
      </c>
      <c r="T539">
        <v>0</v>
      </c>
      <c r="U539">
        <v>0</v>
      </c>
      <c r="V539">
        <v>17</v>
      </c>
      <c r="W539">
        <v>460.26070000000021</v>
      </c>
    </row>
    <row r="540" spans="1:23" x14ac:dyDescent="0.35">
      <c r="A540" t="s">
        <v>1399</v>
      </c>
      <c r="B540" t="s">
        <v>491</v>
      </c>
      <c r="C540" t="s">
        <v>851</v>
      </c>
      <c r="D540" t="s">
        <v>12</v>
      </c>
      <c r="E540" t="s">
        <v>14</v>
      </c>
      <c r="F540" t="s">
        <v>577</v>
      </c>
      <c r="G540">
        <v>139.02000000000001</v>
      </c>
      <c r="H540">
        <v>1</v>
      </c>
      <c r="I540">
        <v>0.02</v>
      </c>
      <c r="J540">
        <v>5.72</v>
      </c>
      <c r="K540" t="s">
        <v>82</v>
      </c>
      <c r="L540" t="s">
        <v>45</v>
      </c>
      <c r="M540">
        <v>0.76</v>
      </c>
      <c r="N540" t="s">
        <v>83</v>
      </c>
      <c r="O540" t="b">
        <v>0</v>
      </c>
      <c r="P540">
        <v>136.2396</v>
      </c>
      <c r="Q540">
        <v>52.82759999999999</v>
      </c>
      <c r="R540">
        <v>46.347599999999993</v>
      </c>
      <c r="S540" t="s">
        <v>103</v>
      </c>
      <c r="T540">
        <v>0</v>
      </c>
      <c r="U540">
        <v>0</v>
      </c>
      <c r="V540">
        <v>19</v>
      </c>
      <c r="W540">
        <v>1781.393</v>
      </c>
    </row>
    <row r="541" spans="1:23" x14ac:dyDescent="0.35">
      <c r="A541" t="s">
        <v>1400</v>
      </c>
      <c r="B541" t="s">
        <v>193</v>
      </c>
      <c r="C541" t="s">
        <v>1401</v>
      </c>
      <c r="D541" t="s">
        <v>17</v>
      </c>
      <c r="E541" t="s">
        <v>95</v>
      </c>
      <c r="F541" t="s">
        <v>667</v>
      </c>
      <c r="G541">
        <v>190.37</v>
      </c>
      <c r="H541">
        <v>2</v>
      </c>
      <c r="I541">
        <v>0.28999999999999998</v>
      </c>
      <c r="J541">
        <v>4.1100000000000003</v>
      </c>
      <c r="K541" t="s">
        <v>82</v>
      </c>
      <c r="L541" t="s">
        <v>41</v>
      </c>
      <c r="M541">
        <v>10.44</v>
      </c>
      <c r="N541" t="s">
        <v>141</v>
      </c>
      <c r="O541" t="b">
        <v>0</v>
      </c>
      <c r="P541">
        <v>270.3254</v>
      </c>
      <c r="Q541">
        <v>41.881400000000014</v>
      </c>
      <c r="R541">
        <v>27.331400000000009</v>
      </c>
      <c r="S541" t="s">
        <v>97</v>
      </c>
      <c r="T541">
        <v>1</v>
      </c>
      <c r="U541">
        <v>0</v>
      </c>
      <c r="V541">
        <v>3</v>
      </c>
      <c r="W541">
        <v>25.391800000000011</v>
      </c>
    </row>
    <row r="542" spans="1:23" x14ac:dyDescent="0.35">
      <c r="A542" t="s">
        <v>1402</v>
      </c>
      <c r="B542" t="s">
        <v>466</v>
      </c>
      <c r="C542" t="s">
        <v>1403</v>
      </c>
      <c r="D542" t="s">
        <v>19</v>
      </c>
      <c r="E542" t="s">
        <v>16</v>
      </c>
      <c r="F542" t="s">
        <v>107</v>
      </c>
      <c r="G542">
        <v>46.32</v>
      </c>
      <c r="H542">
        <v>2</v>
      </c>
      <c r="I542">
        <v>0.28999999999999998</v>
      </c>
      <c r="J542">
        <v>3</v>
      </c>
      <c r="K542" t="s">
        <v>82</v>
      </c>
      <c r="L542" t="s">
        <v>43</v>
      </c>
      <c r="M542">
        <v>5.05</v>
      </c>
      <c r="N542" t="s">
        <v>83</v>
      </c>
      <c r="O542" t="b">
        <v>0</v>
      </c>
      <c r="P542">
        <v>65.7744</v>
      </c>
      <c r="Q542">
        <v>10.1904</v>
      </c>
      <c r="R542">
        <v>2.1404000000000032</v>
      </c>
      <c r="S542" t="s">
        <v>183</v>
      </c>
      <c r="T542">
        <v>0</v>
      </c>
      <c r="U542">
        <v>0</v>
      </c>
      <c r="V542">
        <v>3</v>
      </c>
      <c r="W542">
        <v>-18.805399999999999</v>
      </c>
    </row>
    <row r="543" spans="1:23" x14ac:dyDescent="0.35">
      <c r="A543" t="s">
        <v>1404</v>
      </c>
      <c r="B543" t="s">
        <v>1007</v>
      </c>
      <c r="C543" t="s">
        <v>474</v>
      </c>
      <c r="D543" t="s">
        <v>19</v>
      </c>
      <c r="E543" t="s">
        <v>95</v>
      </c>
      <c r="F543" t="s">
        <v>123</v>
      </c>
      <c r="G543">
        <v>294.86</v>
      </c>
      <c r="H543">
        <v>3</v>
      </c>
      <c r="I543">
        <v>7.0000000000000007E-2</v>
      </c>
      <c r="J543">
        <v>5.71</v>
      </c>
      <c r="K543" t="s">
        <v>102</v>
      </c>
      <c r="L543" t="s">
        <v>41</v>
      </c>
      <c r="M543">
        <v>10.27</v>
      </c>
      <c r="N543" t="s">
        <v>83</v>
      </c>
      <c r="O543" t="b">
        <v>0</v>
      </c>
      <c r="P543">
        <v>822.65940000000001</v>
      </c>
      <c r="Q543">
        <v>291.91140000000001</v>
      </c>
      <c r="R543">
        <v>275.93139999999988</v>
      </c>
      <c r="S543" t="s">
        <v>103</v>
      </c>
      <c r="T543">
        <v>0</v>
      </c>
      <c r="U543">
        <v>0</v>
      </c>
      <c r="V543">
        <v>18</v>
      </c>
      <c r="W543">
        <v>2484.4470999999999</v>
      </c>
    </row>
    <row r="544" spans="1:23" x14ac:dyDescent="0.35">
      <c r="A544" t="s">
        <v>1405</v>
      </c>
      <c r="B544" t="s">
        <v>405</v>
      </c>
      <c r="C544" t="s">
        <v>122</v>
      </c>
      <c r="D544" t="s">
        <v>20</v>
      </c>
      <c r="E544" t="s">
        <v>16</v>
      </c>
      <c r="F544" t="s">
        <v>444</v>
      </c>
      <c r="G544">
        <v>27.13</v>
      </c>
      <c r="H544">
        <v>3</v>
      </c>
      <c r="I544">
        <v>0.26</v>
      </c>
      <c r="J544">
        <v>7.33</v>
      </c>
      <c r="K544" t="s">
        <v>115</v>
      </c>
      <c r="L544" t="s">
        <v>48</v>
      </c>
      <c r="M544">
        <v>4.87</v>
      </c>
      <c r="N544" t="s">
        <v>83</v>
      </c>
      <c r="O544" t="b">
        <v>0</v>
      </c>
      <c r="P544">
        <v>60.2286</v>
      </c>
      <c r="Q544">
        <v>11.394600000000001</v>
      </c>
      <c r="R544">
        <v>-0.80539999999999523</v>
      </c>
      <c r="S544" t="s">
        <v>103</v>
      </c>
      <c r="T544">
        <v>0</v>
      </c>
      <c r="U544">
        <v>0</v>
      </c>
      <c r="V544">
        <v>14</v>
      </c>
      <c r="W544">
        <v>711.66880000000003</v>
      </c>
    </row>
    <row r="545" spans="1:23" x14ac:dyDescent="0.35">
      <c r="A545" t="s">
        <v>1406</v>
      </c>
      <c r="B545" t="s">
        <v>639</v>
      </c>
      <c r="C545" t="s">
        <v>1407</v>
      </c>
      <c r="D545" t="s">
        <v>17</v>
      </c>
      <c r="E545" t="s">
        <v>88</v>
      </c>
      <c r="F545" t="s">
        <v>431</v>
      </c>
      <c r="G545">
        <v>25.43</v>
      </c>
      <c r="H545">
        <v>2</v>
      </c>
      <c r="I545">
        <v>7.0000000000000007E-2</v>
      </c>
      <c r="J545">
        <v>3.72</v>
      </c>
      <c r="K545" t="s">
        <v>102</v>
      </c>
      <c r="L545" t="s">
        <v>48</v>
      </c>
      <c r="M545">
        <v>19.45</v>
      </c>
      <c r="N545" t="s">
        <v>83</v>
      </c>
      <c r="O545" t="b">
        <v>0</v>
      </c>
      <c r="P545">
        <v>47.299799999999998</v>
      </c>
      <c r="Q545">
        <v>16.783799999999999</v>
      </c>
      <c r="R545">
        <v>-6.3861999999999988</v>
      </c>
      <c r="S545" t="s">
        <v>103</v>
      </c>
      <c r="T545">
        <v>0</v>
      </c>
      <c r="U545">
        <v>0</v>
      </c>
      <c r="V545">
        <v>7</v>
      </c>
      <c r="W545">
        <v>354.58379999999988</v>
      </c>
    </row>
    <row r="546" spans="1:23" x14ac:dyDescent="0.35">
      <c r="A546" t="s">
        <v>1408</v>
      </c>
      <c r="B546" t="s">
        <v>394</v>
      </c>
      <c r="C546" t="s">
        <v>1409</v>
      </c>
      <c r="D546" t="s">
        <v>15</v>
      </c>
      <c r="E546" t="s">
        <v>16</v>
      </c>
      <c r="F546" t="s">
        <v>300</v>
      </c>
      <c r="G546">
        <v>44.66</v>
      </c>
      <c r="H546">
        <v>3</v>
      </c>
      <c r="I546">
        <v>0.28000000000000003</v>
      </c>
      <c r="J546">
        <v>3.55</v>
      </c>
      <c r="K546" t="s">
        <v>82</v>
      </c>
      <c r="L546" t="s">
        <v>48</v>
      </c>
      <c r="M546">
        <v>18.55</v>
      </c>
      <c r="N546" t="s">
        <v>83</v>
      </c>
      <c r="O546" t="b">
        <v>0</v>
      </c>
      <c r="P546">
        <v>96.465599999999995</v>
      </c>
      <c r="Q546">
        <v>16.0776</v>
      </c>
      <c r="R546">
        <v>-6.0223999999999984</v>
      </c>
      <c r="S546" t="s">
        <v>91</v>
      </c>
      <c r="T546">
        <v>0</v>
      </c>
      <c r="U546">
        <v>0</v>
      </c>
      <c r="V546">
        <v>11</v>
      </c>
      <c r="W546">
        <v>773.94100000000014</v>
      </c>
    </row>
    <row r="547" spans="1:23" x14ac:dyDescent="0.35">
      <c r="A547" t="s">
        <v>1410</v>
      </c>
      <c r="B547" t="s">
        <v>660</v>
      </c>
      <c r="C547" t="s">
        <v>1367</v>
      </c>
      <c r="D547" t="s">
        <v>15</v>
      </c>
      <c r="E547" t="s">
        <v>16</v>
      </c>
      <c r="F547" t="s">
        <v>344</v>
      </c>
      <c r="G547">
        <v>29.24</v>
      </c>
      <c r="H547">
        <v>1</v>
      </c>
      <c r="I547">
        <v>0.26</v>
      </c>
      <c r="J547">
        <v>2.86</v>
      </c>
      <c r="K547" t="s">
        <v>90</v>
      </c>
      <c r="L547" t="s">
        <v>45</v>
      </c>
      <c r="M547">
        <v>1.08</v>
      </c>
      <c r="N547" t="s">
        <v>83</v>
      </c>
      <c r="O547" t="b">
        <v>0</v>
      </c>
      <c r="P547">
        <v>21.637599999999999</v>
      </c>
      <c r="Q547">
        <v>4.0936000000000021</v>
      </c>
      <c r="R547">
        <v>0.1536000000000021</v>
      </c>
      <c r="S547" t="s">
        <v>84</v>
      </c>
      <c r="T547">
        <v>0</v>
      </c>
      <c r="U547">
        <v>0</v>
      </c>
      <c r="V547">
        <v>17</v>
      </c>
      <c r="W547">
        <v>926.81089999999995</v>
      </c>
    </row>
    <row r="548" spans="1:23" x14ac:dyDescent="0.35">
      <c r="A548" t="s">
        <v>1411</v>
      </c>
      <c r="B548" t="s">
        <v>539</v>
      </c>
      <c r="C548" t="s">
        <v>1412</v>
      </c>
      <c r="D548" t="s">
        <v>17</v>
      </c>
      <c r="E548" t="s">
        <v>14</v>
      </c>
      <c r="F548" t="s">
        <v>1127</v>
      </c>
      <c r="G548">
        <v>95.77</v>
      </c>
      <c r="H548">
        <v>1</v>
      </c>
      <c r="I548">
        <v>0.03</v>
      </c>
      <c r="J548">
        <v>5.89</v>
      </c>
      <c r="K548" t="s">
        <v>102</v>
      </c>
      <c r="L548" t="s">
        <v>43</v>
      </c>
      <c r="M548">
        <v>5.39</v>
      </c>
      <c r="N548" t="s">
        <v>83</v>
      </c>
      <c r="O548" t="b">
        <v>0</v>
      </c>
      <c r="P548">
        <v>92.896900000000002</v>
      </c>
      <c r="Q548">
        <v>35.434899999999992</v>
      </c>
      <c r="R548">
        <v>24.154899999999991</v>
      </c>
      <c r="S548" t="s">
        <v>183</v>
      </c>
      <c r="T548">
        <v>0</v>
      </c>
      <c r="U548">
        <v>0</v>
      </c>
      <c r="V548">
        <v>2</v>
      </c>
      <c r="W548">
        <v>105.74930000000001</v>
      </c>
    </row>
    <row r="549" spans="1:23" x14ac:dyDescent="0.35">
      <c r="A549" t="s">
        <v>1413</v>
      </c>
      <c r="B549" t="s">
        <v>1340</v>
      </c>
      <c r="C549" t="s">
        <v>1414</v>
      </c>
      <c r="D549" t="s">
        <v>12</v>
      </c>
      <c r="E549" t="s">
        <v>14</v>
      </c>
      <c r="F549" t="s">
        <v>255</v>
      </c>
      <c r="G549">
        <v>166.34</v>
      </c>
      <c r="H549">
        <v>3</v>
      </c>
      <c r="I549">
        <v>0.02</v>
      </c>
      <c r="J549">
        <v>9.2100000000000009</v>
      </c>
      <c r="K549" t="s">
        <v>102</v>
      </c>
      <c r="L549" t="s">
        <v>48</v>
      </c>
      <c r="M549">
        <v>11.37</v>
      </c>
      <c r="N549" t="s">
        <v>83</v>
      </c>
      <c r="O549" t="b">
        <v>0</v>
      </c>
      <c r="P549">
        <v>489.03960000000001</v>
      </c>
      <c r="Q549">
        <v>189.6276</v>
      </c>
      <c r="R549">
        <v>169.04759999999999</v>
      </c>
      <c r="S549" t="s">
        <v>84</v>
      </c>
      <c r="T549">
        <v>0</v>
      </c>
      <c r="U549">
        <v>0</v>
      </c>
      <c r="V549">
        <v>3</v>
      </c>
      <c r="W549">
        <v>422.83920000000012</v>
      </c>
    </row>
    <row r="550" spans="1:23" x14ac:dyDescent="0.35">
      <c r="A550" t="s">
        <v>1415</v>
      </c>
      <c r="B550" t="s">
        <v>901</v>
      </c>
      <c r="C550" t="s">
        <v>1416</v>
      </c>
      <c r="D550" t="s">
        <v>15</v>
      </c>
      <c r="E550" t="s">
        <v>14</v>
      </c>
      <c r="F550" t="s">
        <v>152</v>
      </c>
      <c r="G550">
        <v>124.66</v>
      </c>
      <c r="H550">
        <v>2</v>
      </c>
      <c r="I550">
        <v>0.01</v>
      </c>
      <c r="J550">
        <v>7.44</v>
      </c>
      <c r="K550" t="s">
        <v>90</v>
      </c>
      <c r="L550" t="s">
        <v>45</v>
      </c>
      <c r="M550">
        <v>1.7</v>
      </c>
      <c r="N550" t="s">
        <v>83</v>
      </c>
      <c r="O550" t="b">
        <v>0</v>
      </c>
      <c r="P550">
        <v>246.82679999999999</v>
      </c>
      <c r="Q550">
        <v>97.234800000000007</v>
      </c>
      <c r="R550">
        <v>88.094800000000006</v>
      </c>
      <c r="S550" t="s">
        <v>128</v>
      </c>
      <c r="T550">
        <v>0</v>
      </c>
      <c r="U550">
        <v>0</v>
      </c>
      <c r="V550">
        <v>12</v>
      </c>
      <c r="W550">
        <v>537.27520000000027</v>
      </c>
    </row>
    <row r="551" spans="1:23" x14ac:dyDescent="0.35">
      <c r="A551" t="s">
        <v>1417</v>
      </c>
      <c r="B551" t="s">
        <v>660</v>
      </c>
      <c r="C551" t="s">
        <v>928</v>
      </c>
      <c r="D551" t="s">
        <v>15</v>
      </c>
      <c r="E551" t="s">
        <v>95</v>
      </c>
      <c r="F551" t="s">
        <v>388</v>
      </c>
      <c r="G551">
        <v>491.26</v>
      </c>
      <c r="H551">
        <v>3</v>
      </c>
      <c r="I551">
        <v>7.0000000000000007E-2</v>
      </c>
      <c r="J551">
        <v>3.38</v>
      </c>
      <c r="K551" t="s">
        <v>115</v>
      </c>
      <c r="L551" t="s">
        <v>43</v>
      </c>
      <c r="M551">
        <v>7.06</v>
      </c>
      <c r="N551" t="s">
        <v>83</v>
      </c>
      <c r="O551" t="b">
        <v>0</v>
      </c>
      <c r="P551">
        <v>1370.6153999999999</v>
      </c>
      <c r="Q551">
        <v>486.34739999999999</v>
      </c>
      <c r="R551">
        <v>475.9074</v>
      </c>
      <c r="S551" t="s">
        <v>84</v>
      </c>
      <c r="T551">
        <v>0</v>
      </c>
      <c r="U551">
        <v>0</v>
      </c>
      <c r="V551">
        <v>16</v>
      </c>
      <c r="W551">
        <v>798.92430000000002</v>
      </c>
    </row>
    <row r="552" spans="1:23" x14ac:dyDescent="0.35">
      <c r="A552" t="s">
        <v>1418</v>
      </c>
      <c r="B552" t="s">
        <v>161</v>
      </c>
      <c r="C552" t="s">
        <v>1022</v>
      </c>
      <c r="D552" t="s">
        <v>24</v>
      </c>
      <c r="E552" t="s">
        <v>14</v>
      </c>
      <c r="F552" t="s">
        <v>1419</v>
      </c>
      <c r="G552">
        <v>200.57</v>
      </c>
      <c r="H552">
        <v>1</v>
      </c>
      <c r="I552">
        <v>0.06</v>
      </c>
      <c r="J552">
        <v>9.58</v>
      </c>
      <c r="K552" t="s">
        <v>102</v>
      </c>
      <c r="L552" t="s">
        <v>43</v>
      </c>
      <c r="M552">
        <v>5.14</v>
      </c>
      <c r="N552" t="s">
        <v>83</v>
      </c>
      <c r="O552" t="b">
        <v>0</v>
      </c>
      <c r="P552">
        <v>188.53579999999999</v>
      </c>
      <c r="Q552">
        <v>68.19380000000001</v>
      </c>
      <c r="R552">
        <v>53.473800000000011</v>
      </c>
      <c r="S552" t="s">
        <v>91</v>
      </c>
      <c r="T552">
        <v>0</v>
      </c>
      <c r="U552">
        <v>0</v>
      </c>
      <c r="V552">
        <v>14</v>
      </c>
      <c r="W552">
        <v>909.32830000000001</v>
      </c>
    </row>
    <row r="553" spans="1:23" x14ac:dyDescent="0.35">
      <c r="A553" t="s">
        <v>1420</v>
      </c>
      <c r="B553" t="s">
        <v>147</v>
      </c>
      <c r="C553" t="s">
        <v>87</v>
      </c>
      <c r="D553" t="s">
        <v>15</v>
      </c>
      <c r="E553" t="s">
        <v>16</v>
      </c>
      <c r="F553" t="s">
        <v>244</v>
      </c>
      <c r="G553">
        <v>49.56</v>
      </c>
      <c r="H553">
        <v>1</v>
      </c>
      <c r="I553">
        <v>0.24</v>
      </c>
      <c r="J553">
        <v>2.58</v>
      </c>
      <c r="K553" t="s">
        <v>82</v>
      </c>
      <c r="L553" t="s">
        <v>41</v>
      </c>
      <c r="M553">
        <v>8.06</v>
      </c>
      <c r="N553" t="s">
        <v>83</v>
      </c>
      <c r="O553" t="b">
        <v>0</v>
      </c>
      <c r="P553">
        <v>37.665599999999998</v>
      </c>
      <c r="Q553">
        <v>7.9296000000000042</v>
      </c>
      <c r="R553">
        <v>-2.7103999999999959</v>
      </c>
      <c r="S553" t="s">
        <v>84</v>
      </c>
      <c r="T553">
        <v>0</v>
      </c>
      <c r="U553">
        <v>0</v>
      </c>
      <c r="V553">
        <v>4</v>
      </c>
      <c r="W553">
        <v>151.56680000000009</v>
      </c>
    </row>
    <row r="554" spans="1:23" x14ac:dyDescent="0.35">
      <c r="A554" t="s">
        <v>1421</v>
      </c>
      <c r="B554" t="s">
        <v>205</v>
      </c>
      <c r="C554" t="s">
        <v>1422</v>
      </c>
      <c r="D554" t="s">
        <v>24</v>
      </c>
      <c r="E554" t="s">
        <v>16</v>
      </c>
      <c r="F554" t="s">
        <v>214</v>
      </c>
      <c r="G554">
        <v>46.8</v>
      </c>
      <c r="H554">
        <v>3</v>
      </c>
      <c r="I554">
        <v>0.24</v>
      </c>
      <c r="J554">
        <v>4.88</v>
      </c>
      <c r="K554" t="s">
        <v>90</v>
      </c>
      <c r="L554" t="s">
        <v>41</v>
      </c>
      <c r="M554">
        <v>9.74</v>
      </c>
      <c r="N554" t="s">
        <v>141</v>
      </c>
      <c r="O554" t="b">
        <v>0</v>
      </c>
      <c r="P554">
        <v>106.70399999999999</v>
      </c>
      <c r="Q554">
        <v>22.463999999999999</v>
      </c>
      <c r="R554">
        <v>7.8439999999999976</v>
      </c>
      <c r="S554" t="s">
        <v>97</v>
      </c>
      <c r="T554">
        <v>1</v>
      </c>
      <c r="U554">
        <v>0</v>
      </c>
      <c r="V554">
        <v>2</v>
      </c>
      <c r="W554">
        <v>47.643000000000001</v>
      </c>
    </row>
    <row r="555" spans="1:23" x14ac:dyDescent="0.35">
      <c r="A555" t="s">
        <v>1423</v>
      </c>
      <c r="B555" t="s">
        <v>1054</v>
      </c>
      <c r="C555" t="s">
        <v>1424</v>
      </c>
      <c r="D555" t="s">
        <v>19</v>
      </c>
      <c r="E555" t="s">
        <v>16</v>
      </c>
      <c r="F555" t="s">
        <v>241</v>
      </c>
      <c r="G555">
        <v>28.61</v>
      </c>
      <c r="H555">
        <v>3</v>
      </c>
      <c r="I555">
        <v>0.18</v>
      </c>
      <c r="J555">
        <v>5.37</v>
      </c>
      <c r="K555" t="s">
        <v>90</v>
      </c>
      <c r="L555" t="s">
        <v>41</v>
      </c>
      <c r="M555">
        <v>8.19</v>
      </c>
      <c r="N555" t="s">
        <v>141</v>
      </c>
      <c r="O555" t="b">
        <v>0</v>
      </c>
      <c r="P555">
        <v>70.380600000000001</v>
      </c>
      <c r="Q555">
        <v>18.8826</v>
      </c>
      <c r="R555">
        <v>5.3226000000000049</v>
      </c>
      <c r="S555" t="s">
        <v>128</v>
      </c>
      <c r="T555">
        <v>1</v>
      </c>
      <c r="U555">
        <v>0</v>
      </c>
      <c r="V555">
        <v>2</v>
      </c>
      <c r="W555">
        <v>14.18380000000001</v>
      </c>
    </row>
    <row r="556" spans="1:23" x14ac:dyDescent="0.35">
      <c r="A556" t="s">
        <v>1425</v>
      </c>
      <c r="B556" t="s">
        <v>1052</v>
      </c>
      <c r="C556" t="s">
        <v>1426</v>
      </c>
      <c r="D556" t="s">
        <v>26</v>
      </c>
      <c r="E556" t="s">
        <v>88</v>
      </c>
      <c r="F556" t="s">
        <v>341</v>
      </c>
      <c r="G556">
        <v>22.83</v>
      </c>
      <c r="H556">
        <v>3</v>
      </c>
      <c r="I556">
        <v>0.2</v>
      </c>
      <c r="J556">
        <v>7.99</v>
      </c>
      <c r="K556" t="s">
        <v>115</v>
      </c>
      <c r="L556" t="s">
        <v>41</v>
      </c>
      <c r="M556">
        <v>5.61</v>
      </c>
      <c r="N556" t="s">
        <v>83</v>
      </c>
      <c r="O556" t="b">
        <v>0</v>
      </c>
      <c r="P556">
        <v>54.792000000000002</v>
      </c>
      <c r="Q556">
        <v>13.698000000000009</v>
      </c>
      <c r="R556">
        <v>9.8000000000005999E-2</v>
      </c>
      <c r="S556" t="s">
        <v>128</v>
      </c>
      <c r="T556">
        <v>0</v>
      </c>
      <c r="U556">
        <v>0</v>
      </c>
      <c r="V556">
        <v>2</v>
      </c>
      <c r="W556">
        <v>10.1799</v>
      </c>
    </row>
    <row r="557" spans="1:23" x14ac:dyDescent="0.35">
      <c r="A557" t="s">
        <v>1427</v>
      </c>
      <c r="B557" t="s">
        <v>1340</v>
      </c>
      <c r="C557" t="s">
        <v>1428</v>
      </c>
      <c r="D557" t="s">
        <v>20</v>
      </c>
      <c r="E557" t="s">
        <v>14</v>
      </c>
      <c r="F557" t="s">
        <v>1207</v>
      </c>
      <c r="G557">
        <v>164.4</v>
      </c>
      <c r="H557">
        <v>1</v>
      </c>
      <c r="I557">
        <v>0.1</v>
      </c>
      <c r="J557">
        <v>9.02</v>
      </c>
      <c r="K557" t="s">
        <v>82</v>
      </c>
      <c r="L557" t="s">
        <v>43</v>
      </c>
      <c r="M557">
        <v>4.63</v>
      </c>
      <c r="N557" t="s">
        <v>83</v>
      </c>
      <c r="O557" t="b">
        <v>1</v>
      </c>
      <c r="P557">
        <v>147.96</v>
      </c>
      <c r="Q557">
        <v>49.320000000000007</v>
      </c>
      <c r="R557">
        <v>35.670000000000009</v>
      </c>
      <c r="S557" t="s">
        <v>84</v>
      </c>
      <c r="T557">
        <v>0</v>
      </c>
      <c r="U557">
        <v>0</v>
      </c>
      <c r="V557">
        <v>2</v>
      </c>
      <c r="W557">
        <v>44.626100000000008</v>
      </c>
    </row>
    <row r="558" spans="1:23" x14ac:dyDescent="0.35">
      <c r="A558" t="s">
        <v>1429</v>
      </c>
      <c r="B558" t="s">
        <v>433</v>
      </c>
      <c r="C558" t="s">
        <v>1430</v>
      </c>
      <c r="D558" t="s">
        <v>20</v>
      </c>
      <c r="E558" t="s">
        <v>95</v>
      </c>
      <c r="F558" t="s">
        <v>274</v>
      </c>
      <c r="G558">
        <v>519.04</v>
      </c>
      <c r="H558">
        <v>1</v>
      </c>
      <c r="I558">
        <v>0.11</v>
      </c>
      <c r="J558">
        <v>9.2899999999999991</v>
      </c>
      <c r="K558" t="s">
        <v>102</v>
      </c>
      <c r="L558" t="s">
        <v>41</v>
      </c>
      <c r="M558">
        <v>5.83</v>
      </c>
      <c r="N558" t="s">
        <v>83</v>
      </c>
      <c r="O558" t="b">
        <v>0</v>
      </c>
      <c r="P558">
        <v>461.94560000000001</v>
      </c>
      <c r="Q558">
        <v>150.52160000000001</v>
      </c>
      <c r="R558">
        <v>135.4016</v>
      </c>
      <c r="S558" t="s">
        <v>97</v>
      </c>
      <c r="T558">
        <v>0</v>
      </c>
      <c r="U558">
        <v>0</v>
      </c>
      <c r="V558">
        <v>4</v>
      </c>
      <c r="W558">
        <v>271.66890000000012</v>
      </c>
    </row>
    <row r="559" spans="1:23" x14ac:dyDescent="0.35">
      <c r="A559" t="s">
        <v>1431</v>
      </c>
      <c r="B559" t="s">
        <v>177</v>
      </c>
      <c r="C559" t="s">
        <v>1432</v>
      </c>
      <c r="D559" t="s">
        <v>19</v>
      </c>
      <c r="E559" t="s">
        <v>16</v>
      </c>
      <c r="F559" t="s">
        <v>241</v>
      </c>
      <c r="G559">
        <v>34.5</v>
      </c>
      <c r="H559">
        <v>3</v>
      </c>
      <c r="I559">
        <v>0.15</v>
      </c>
      <c r="J559">
        <v>8.69</v>
      </c>
      <c r="K559" t="s">
        <v>82</v>
      </c>
      <c r="L559" t="s">
        <v>43</v>
      </c>
      <c r="M559">
        <v>4.9400000000000004</v>
      </c>
      <c r="N559" t="s">
        <v>83</v>
      </c>
      <c r="O559" t="b">
        <v>0</v>
      </c>
      <c r="P559">
        <v>87.974999999999994</v>
      </c>
      <c r="Q559">
        <v>25.875</v>
      </c>
      <c r="R559">
        <v>12.244999999999999</v>
      </c>
      <c r="S559" t="s">
        <v>128</v>
      </c>
      <c r="T559">
        <v>0</v>
      </c>
      <c r="U559">
        <v>0</v>
      </c>
      <c r="V559">
        <v>2</v>
      </c>
      <c r="W559">
        <v>12.2904</v>
      </c>
    </row>
    <row r="560" spans="1:23" x14ac:dyDescent="0.35">
      <c r="A560" t="s">
        <v>1433</v>
      </c>
      <c r="B560" t="s">
        <v>619</v>
      </c>
      <c r="C560" t="s">
        <v>80</v>
      </c>
      <c r="D560" t="s">
        <v>19</v>
      </c>
      <c r="E560" t="s">
        <v>95</v>
      </c>
      <c r="F560" t="s">
        <v>874</v>
      </c>
      <c r="G560">
        <v>443.71</v>
      </c>
      <c r="H560">
        <v>3</v>
      </c>
      <c r="I560">
        <v>0.09</v>
      </c>
      <c r="J560">
        <v>6.41</v>
      </c>
      <c r="K560" t="s">
        <v>82</v>
      </c>
      <c r="L560" t="s">
        <v>45</v>
      </c>
      <c r="M560">
        <v>0.62</v>
      </c>
      <c r="N560" t="s">
        <v>83</v>
      </c>
      <c r="O560" t="b">
        <v>0</v>
      </c>
      <c r="P560">
        <v>1211.3282999999999</v>
      </c>
      <c r="Q560">
        <v>412.65030000000002</v>
      </c>
      <c r="R560">
        <v>405.62029999999999</v>
      </c>
      <c r="S560" t="s">
        <v>91</v>
      </c>
      <c r="T560">
        <v>0</v>
      </c>
      <c r="U560">
        <v>0</v>
      </c>
      <c r="V560">
        <v>23</v>
      </c>
      <c r="W560">
        <v>2212.105</v>
      </c>
    </row>
    <row r="561" spans="1:23" x14ac:dyDescent="0.35">
      <c r="A561" t="s">
        <v>1434</v>
      </c>
      <c r="B561" t="s">
        <v>375</v>
      </c>
      <c r="C561" t="s">
        <v>1435</v>
      </c>
      <c r="D561" t="s">
        <v>28</v>
      </c>
      <c r="E561" t="s">
        <v>88</v>
      </c>
      <c r="F561" t="s">
        <v>381</v>
      </c>
      <c r="G561">
        <v>15.9</v>
      </c>
      <c r="H561">
        <v>1</v>
      </c>
      <c r="I561">
        <v>0.04</v>
      </c>
      <c r="J561">
        <v>2.08</v>
      </c>
      <c r="K561" t="s">
        <v>102</v>
      </c>
      <c r="L561" t="s">
        <v>43</v>
      </c>
      <c r="M561">
        <v>6.08</v>
      </c>
      <c r="N561" t="s">
        <v>83</v>
      </c>
      <c r="O561" t="b">
        <v>0</v>
      </c>
      <c r="P561">
        <v>15.263999999999999</v>
      </c>
      <c r="Q561">
        <v>5.7240000000000002</v>
      </c>
      <c r="R561">
        <v>-2.4359999999999999</v>
      </c>
      <c r="S561" t="s">
        <v>128</v>
      </c>
      <c r="T561">
        <v>0</v>
      </c>
      <c r="U561">
        <v>0</v>
      </c>
      <c r="V561">
        <v>3</v>
      </c>
      <c r="W561">
        <v>136.47420000000011</v>
      </c>
    </row>
    <row r="562" spans="1:23" x14ac:dyDescent="0.35">
      <c r="A562" t="s">
        <v>1436</v>
      </c>
      <c r="B562" t="s">
        <v>383</v>
      </c>
      <c r="C562" t="s">
        <v>1437</v>
      </c>
      <c r="D562" t="s">
        <v>15</v>
      </c>
      <c r="E562" t="s">
        <v>88</v>
      </c>
      <c r="F562" t="s">
        <v>457</v>
      </c>
      <c r="G562">
        <v>19.3</v>
      </c>
      <c r="H562">
        <v>3</v>
      </c>
      <c r="I562">
        <v>0.03</v>
      </c>
      <c r="J562">
        <v>5.16</v>
      </c>
      <c r="K562" t="s">
        <v>115</v>
      </c>
      <c r="L562" t="s">
        <v>43</v>
      </c>
      <c r="M562">
        <v>6.32</v>
      </c>
      <c r="N562" t="s">
        <v>83</v>
      </c>
      <c r="O562" t="b">
        <v>0</v>
      </c>
      <c r="P562">
        <v>56.162999999999997</v>
      </c>
      <c r="Q562">
        <v>21.422999999999998</v>
      </c>
      <c r="R562">
        <v>9.9429999999999996</v>
      </c>
      <c r="S562" t="s">
        <v>128</v>
      </c>
      <c r="T562">
        <v>0</v>
      </c>
      <c r="U562">
        <v>0</v>
      </c>
      <c r="V562">
        <v>18</v>
      </c>
      <c r="W562">
        <v>1591.9094</v>
      </c>
    </row>
    <row r="563" spans="1:23" x14ac:dyDescent="0.35">
      <c r="A563" t="s">
        <v>1438</v>
      </c>
      <c r="B563" t="s">
        <v>951</v>
      </c>
      <c r="C563" t="s">
        <v>1439</v>
      </c>
      <c r="D563" t="s">
        <v>12</v>
      </c>
      <c r="E563" t="s">
        <v>16</v>
      </c>
      <c r="F563" t="s">
        <v>481</v>
      </c>
      <c r="G563">
        <v>71.760000000000005</v>
      </c>
      <c r="H563">
        <v>2</v>
      </c>
      <c r="I563">
        <v>0.22</v>
      </c>
      <c r="J563">
        <v>8.64</v>
      </c>
      <c r="K563" t="s">
        <v>115</v>
      </c>
      <c r="L563" t="s">
        <v>41</v>
      </c>
      <c r="M563">
        <v>12.85</v>
      </c>
      <c r="N563" t="s">
        <v>83</v>
      </c>
      <c r="O563" t="b">
        <v>0</v>
      </c>
      <c r="P563">
        <v>111.9456</v>
      </c>
      <c r="Q563">
        <v>25.833600000000001</v>
      </c>
      <c r="R563">
        <v>4.3436000000000021</v>
      </c>
      <c r="S563" t="s">
        <v>91</v>
      </c>
      <c r="T563">
        <v>0</v>
      </c>
      <c r="U563">
        <v>0</v>
      </c>
      <c r="V563">
        <v>2</v>
      </c>
      <c r="W563">
        <v>13.92439999999999</v>
      </c>
    </row>
    <row r="564" spans="1:23" x14ac:dyDescent="0.35">
      <c r="A564" t="s">
        <v>1440</v>
      </c>
      <c r="B564" t="s">
        <v>814</v>
      </c>
      <c r="C564" t="s">
        <v>1441</v>
      </c>
      <c r="D564" t="s">
        <v>12</v>
      </c>
      <c r="E564" t="s">
        <v>16</v>
      </c>
      <c r="F564" t="s">
        <v>244</v>
      </c>
      <c r="G564">
        <v>13.91</v>
      </c>
      <c r="H564">
        <v>3</v>
      </c>
      <c r="I564">
        <v>0.1</v>
      </c>
      <c r="J564">
        <v>6.99</v>
      </c>
      <c r="K564" t="s">
        <v>90</v>
      </c>
      <c r="L564" t="s">
        <v>41</v>
      </c>
      <c r="M564">
        <v>6.55</v>
      </c>
      <c r="N564" t="s">
        <v>83</v>
      </c>
      <c r="O564" t="b">
        <v>1</v>
      </c>
      <c r="P564">
        <v>37.557000000000002</v>
      </c>
      <c r="Q564">
        <v>12.519</v>
      </c>
      <c r="R564">
        <v>-1.020999999999997</v>
      </c>
      <c r="S564" t="s">
        <v>183</v>
      </c>
      <c r="T564">
        <v>0</v>
      </c>
      <c r="U564">
        <v>0</v>
      </c>
      <c r="V564">
        <v>3</v>
      </c>
      <c r="W564">
        <v>13.884800000000009</v>
      </c>
    </row>
    <row r="565" spans="1:23" x14ac:dyDescent="0.35">
      <c r="A565" t="s">
        <v>1442</v>
      </c>
      <c r="B565" t="s">
        <v>740</v>
      </c>
      <c r="C565" t="s">
        <v>1249</v>
      </c>
      <c r="D565" t="s">
        <v>17</v>
      </c>
      <c r="E565" t="s">
        <v>95</v>
      </c>
      <c r="F565" t="s">
        <v>140</v>
      </c>
      <c r="G565">
        <v>435.64</v>
      </c>
      <c r="H565">
        <v>1</v>
      </c>
      <c r="I565">
        <v>7.0000000000000007E-2</v>
      </c>
      <c r="J565">
        <v>7.18</v>
      </c>
      <c r="K565" t="s">
        <v>82</v>
      </c>
      <c r="L565" t="s">
        <v>45</v>
      </c>
      <c r="M565">
        <v>1.65</v>
      </c>
      <c r="N565" t="s">
        <v>83</v>
      </c>
      <c r="O565" t="b">
        <v>0</v>
      </c>
      <c r="P565">
        <v>405.14519999999999</v>
      </c>
      <c r="Q565">
        <v>143.7612</v>
      </c>
      <c r="R565">
        <v>134.93119999999999</v>
      </c>
      <c r="S565" t="s">
        <v>128</v>
      </c>
      <c r="T565">
        <v>0</v>
      </c>
      <c r="U565">
        <v>0</v>
      </c>
      <c r="V565">
        <v>24</v>
      </c>
      <c r="W565">
        <v>2451.8616000000002</v>
      </c>
    </row>
    <row r="566" spans="1:23" x14ac:dyDescent="0.35">
      <c r="A566" t="s">
        <v>1443</v>
      </c>
      <c r="B566" t="s">
        <v>130</v>
      </c>
      <c r="C566" t="s">
        <v>1444</v>
      </c>
      <c r="D566" t="s">
        <v>19</v>
      </c>
      <c r="E566" t="s">
        <v>95</v>
      </c>
      <c r="F566" t="s">
        <v>715</v>
      </c>
      <c r="G566">
        <v>247.07</v>
      </c>
      <c r="H566">
        <v>3</v>
      </c>
      <c r="I566">
        <v>0.06</v>
      </c>
      <c r="J566">
        <v>2.35</v>
      </c>
      <c r="K566" t="s">
        <v>82</v>
      </c>
      <c r="L566" t="s">
        <v>41</v>
      </c>
      <c r="M566">
        <v>14.95</v>
      </c>
      <c r="N566" t="s">
        <v>83</v>
      </c>
      <c r="O566" t="b">
        <v>0</v>
      </c>
      <c r="P566">
        <v>696.73739999999998</v>
      </c>
      <c r="Q566">
        <v>252.01140000000001</v>
      </c>
      <c r="R566">
        <v>234.7114</v>
      </c>
      <c r="S566" t="s">
        <v>84</v>
      </c>
      <c r="T566">
        <v>0</v>
      </c>
      <c r="U566">
        <v>0</v>
      </c>
      <c r="V566">
        <v>17</v>
      </c>
      <c r="W566">
        <v>1703.8866</v>
      </c>
    </row>
    <row r="567" spans="1:23" x14ac:dyDescent="0.35">
      <c r="A567" t="s">
        <v>1445</v>
      </c>
      <c r="B567" t="s">
        <v>298</v>
      </c>
      <c r="C567" t="s">
        <v>1038</v>
      </c>
      <c r="D567" t="s">
        <v>15</v>
      </c>
      <c r="E567" t="s">
        <v>16</v>
      </c>
      <c r="F567" t="s">
        <v>351</v>
      </c>
      <c r="G567">
        <v>46.77</v>
      </c>
      <c r="H567">
        <v>3</v>
      </c>
      <c r="I567">
        <v>0.05</v>
      </c>
      <c r="J567">
        <v>2.54</v>
      </c>
      <c r="K567" t="s">
        <v>82</v>
      </c>
      <c r="L567" t="s">
        <v>48</v>
      </c>
      <c r="M567">
        <v>8.19</v>
      </c>
      <c r="N567" t="s">
        <v>83</v>
      </c>
      <c r="O567" t="b">
        <v>0</v>
      </c>
      <c r="P567">
        <v>133.2945</v>
      </c>
      <c r="Q567">
        <v>49.108500000000006</v>
      </c>
      <c r="R567">
        <v>38.378500000000003</v>
      </c>
      <c r="S567" t="s">
        <v>183</v>
      </c>
      <c r="T567">
        <v>0</v>
      </c>
      <c r="U567">
        <v>0</v>
      </c>
      <c r="V567">
        <v>16</v>
      </c>
      <c r="W567">
        <v>1838.8379</v>
      </c>
    </row>
    <row r="568" spans="1:23" x14ac:dyDescent="0.35">
      <c r="A568" t="s">
        <v>1446</v>
      </c>
      <c r="B568" t="s">
        <v>867</v>
      </c>
      <c r="C568" t="s">
        <v>1447</v>
      </c>
      <c r="D568" t="s">
        <v>12</v>
      </c>
      <c r="E568" t="s">
        <v>95</v>
      </c>
      <c r="F568" t="s">
        <v>568</v>
      </c>
      <c r="G568">
        <v>518.84</v>
      </c>
      <c r="H568">
        <v>1</v>
      </c>
      <c r="I568">
        <v>7.0000000000000007E-2</v>
      </c>
      <c r="J568">
        <v>9.26</v>
      </c>
      <c r="K568" t="s">
        <v>90</v>
      </c>
      <c r="L568" t="s">
        <v>45</v>
      </c>
      <c r="M568">
        <v>1.1100000000000001</v>
      </c>
      <c r="N568" t="s">
        <v>83</v>
      </c>
      <c r="O568" t="b">
        <v>0</v>
      </c>
      <c r="P568">
        <v>482.52120000000002</v>
      </c>
      <c r="Q568">
        <v>171.21719999999999</v>
      </c>
      <c r="R568">
        <v>160.84719999999999</v>
      </c>
      <c r="S568" t="s">
        <v>103</v>
      </c>
      <c r="T568">
        <v>0</v>
      </c>
      <c r="U568">
        <v>0</v>
      </c>
      <c r="V568">
        <v>2</v>
      </c>
      <c r="W568">
        <v>181.18719999999999</v>
      </c>
    </row>
    <row r="569" spans="1:23" x14ac:dyDescent="0.35">
      <c r="A569" t="s">
        <v>1448</v>
      </c>
      <c r="B569" t="s">
        <v>390</v>
      </c>
      <c r="C569" t="s">
        <v>889</v>
      </c>
      <c r="D569" t="s">
        <v>12</v>
      </c>
      <c r="E569" t="s">
        <v>88</v>
      </c>
      <c r="F569" t="s">
        <v>916</v>
      </c>
      <c r="G569">
        <v>30.28</v>
      </c>
      <c r="H569">
        <v>3</v>
      </c>
      <c r="I569">
        <v>0.05</v>
      </c>
      <c r="J569">
        <v>2.56</v>
      </c>
      <c r="K569" t="s">
        <v>115</v>
      </c>
      <c r="L569" t="s">
        <v>43</v>
      </c>
      <c r="M569">
        <v>3.41</v>
      </c>
      <c r="N569" t="s">
        <v>83</v>
      </c>
      <c r="O569" t="b">
        <v>0</v>
      </c>
      <c r="P569">
        <v>86.298000000000002</v>
      </c>
      <c r="Q569">
        <v>31.794</v>
      </c>
      <c r="R569">
        <v>25.824000000000009</v>
      </c>
      <c r="S569" t="s">
        <v>91</v>
      </c>
      <c r="T569">
        <v>0</v>
      </c>
      <c r="U569">
        <v>0</v>
      </c>
      <c r="V569">
        <v>17</v>
      </c>
      <c r="W569">
        <v>599.96180000000004</v>
      </c>
    </row>
    <row r="570" spans="1:23" x14ac:dyDescent="0.35">
      <c r="A570" t="s">
        <v>1449</v>
      </c>
      <c r="B570" t="s">
        <v>364</v>
      </c>
      <c r="C570" t="s">
        <v>1450</v>
      </c>
      <c r="D570" t="s">
        <v>12</v>
      </c>
      <c r="E570" t="s">
        <v>16</v>
      </c>
      <c r="F570" t="s">
        <v>300</v>
      </c>
      <c r="G570">
        <v>66.5</v>
      </c>
      <c r="H570">
        <v>2</v>
      </c>
      <c r="I570">
        <v>0.17</v>
      </c>
      <c r="J570">
        <v>8.93</v>
      </c>
      <c r="K570" t="s">
        <v>82</v>
      </c>
      <c r="L570" t="s">
        <v>41</v>
      </c>
      <c r="M570">
        <v>11.71</v>
      </c>
      <c r="N570" t="s">
        <v>141</v>
      </c>
      <c r="O570" t="b">
        <v>0</v>
      </c>
      <c r="P570">
        <v>110.39</v>
      </c>
      <c r="Q570">
        <v>30.59</v>
      </c>
      <c r="R570">
        <v>9.9500000000000046</v>
      </c>
      <c r="S570" t="s">
        <v>97</v>
      </c>
      <c r="T570">
        <v>1</v>
      </c>
      <c r="U570">
        <v>0</v>
      </c>
      <c r="V570">
        <v>12</v>
      </c>
      <c r="W570">
        <v>861.80650000000003</v>
      </c>
    </row>
    <row r="571" spans="1:23" x14ac:dyDescent="0.35">
      <c r="A571" t="s">
        <v>1451</v>
      </c>
      <c r="B571" t="s">
        <v>581</v>
      </c>
      <c r="C571" t="s">
        <v>1452</v>
      </c>
      <c r="D571" t="s">
        <v>19</v>
      </c>
      <c r="E571" t="s">
        <v>88</v>
      </c>
      <c r="F571" t="s">
        <v>551</v>
      </c>
      <c r="G571">
        <v>27.81</v>
      </c>
      <c r="H571">
        <v>2</v>
      </c>
      <c r="I571">
        <v>7.0000000000000007E-2</v>
      </c>
      <c r="J571">
        <v>8.16</v>
      </c>
      <c r="K571" t="s">
        <v>90</v>
      </c>
      <c r="L571" t="s">
        <v>48</v>
      </c>
      <c r="M571">
        <v>13.89</v>
      </c>
      <c r="N571" t="s">
        <v>83</v>
      </c>
      <c r="O571" t="b">
        <v>0</v>
      </c>
      <c r="P571">
        <v>51.726599999999998</v>
      </c>
      <c r="Q571">
        <v>18.354600000000001</v>
      </c>
      <c r="R571">
        <v>-3.6954000000000029</v>
      </c>
      <c r="S571" t="s">
        <v>84</v>
      </c>
      <c r="T571">
        <v>0</v>
      </c>
      <c r="U571">
        <v>0</v>
      </c>
      <c r="V571">
        <v>2</v>
      </c>
      <c r="W571">
        <v>14.24580000000001</v>
      </c>
    </row>
    <row r="572" spans="1:23" x14ac:dyDescent="0.35">
      <c r="A572" t="s">
        <v>1453</v>
      </c>
      <c r="B572" t="s">
        <v>93</v>
      </c>
      <c r="C572" t="s">
        <v>1057</v>
      </c>
      <c r="D572" t="s">
        <v>28</v>
      </c>
      <c r="E572" t="s">
        <v>95</v>
      </c>
      <c r="F572" t="s">
        <v>270</v>
      </c>
      <c r="G572">
        <v>343.59</v>
      </c>
      <c r="H572">
        <v>2</v>
      </c>
      <c r="I572">
        <v>0.06</v>
      </c>
      <c r="J572">
        <v>7.9</v>
      </c>
      <c r="K572" t="s">
        <v>102</v>
      </c>
      <c r="L572" t="s">
        <v>43</v>
      </c>
      <c r="M572">
        <v>6.65</v>
      </c>
      <c r="N572" t="s">
        <v>83</v>
      </c>
      <c r="O572" t="b">
        <v>0</v>
      </c>
      <c r="P572">
        <v>645.94919999999991</v>
      </c>
      <c r="Q572">
        <v>233.6412</v>
      </c>
      <c r="R572">
        <v>219.09119999999999</v>
      </c>
      <c r="S572" t="s">
        <v>97</v>
      </c>
      <c r="T572">
        <v>0</v>
      </c>
      <c r="U572">
        <v>0</v>
      </c>
      <c r="V572">
        <v>18</v>
      </c>
      <c r="W572">
        <v>2092.913700000001</v>
      </c>
    </row>
    <row r="573" spans="1:23" x14ac:dyDescent="0.35">
      <c r="A573" t="s">
        <v>1454</v>
      </c>
      <c r="B573" t="s">
        <v>1007</v>
      </c>
      <c r="C573" t="s">
        <v>1455</v>
      </c>
      <c r="D573" t="s">
        <v>24</v>
      </c>
      <c r="E573" t="s">
        <v>95</v>
      </c>
      <c r="F573" t="s">
        <v>874</v>
      </c>
      <c r="G573">
        <v>52.57</v>
      </c>
      <c r="H573">
        <v>3</v>
      </c>
      <c r="I573">
        <v>0.01</v>
      </c>
      <c r="J573">
        <v>4.7699999999999996</v>
      </c>
      <c r="K573" t="s">
        <v>90</v>
      </c>
      <c r="L573" t="s">
        <v>43</v>
      </c>
      <c r="M573">
        <v>7.52</v>
      </c>
      <c r="N573" t="s">
        <v>83</v>
      </c>
      <c r="O573" t="b">
        <v>0</v>
      </c>
      <c r="P573">
        <v>156.13290000000001</v>
      </c>
      <c r="Q573">
        <v>61.506900000000002</v>
      </c>
      <c r="R573">
        <v>49.216900000000003</v>
      </c>
      <c r="S573" t="s">
        <v>103</v>
      </c>
      <c r="T573">
        <v>0</v>
      </c>
      <c r="U573">
        <v>0</v>
      </c>
      <c r="V573">
        <v>4</v>
      </c>
      <c r="W573">
        <v>422.5227000000001</v>
      </c>
    </row>
    <row r="574" spans="1:23" x14ac:dyDescent="0.35">
      <c r="A574" t="s">
        <v>1456</v>
      </c>
      <c r="B574" t="s">
        <v>1219</v>
      </c>
      <c r="C574" t="s">
        <v>1457</v>
      </c>
      <c r="D574" t="s">
        <v>15</v>
      </c>
      <c r="E574" t="s">
        <v>88</v>
      </c>
      <c r="F574" t="s">
        <v>238</v>
      </c>
      <c r="G574">
        <v>24.84</v>
      </c>
      <c r="H574">
        <v>2</v>
      </c>
      <c r="I574">
        <v>0.1</v>
      </c>
      <c r="J574">
        <v>3.08</v>
      </c>
      <c r="K574" t="s">
        <v>82</v>
      </c>
      <c r="L574" t="s">
        <v>48</v>
      </c>
      <c r="M574">
        <v>19.7</v>
      </c>
      <c r="N574" t="s">
        <v>83</v>
      </c>
      <c r="O574" t="b">
        <v>1</v>
      </c>
      <c r="P574">
        <v>44.712000000000003</v>
      </c>
      <c r="Q574">
        <v>14.904</v>
      </c>
      <c r="R574">
        <v>-7.8759999999999977</v>
      </c>
      <c r="S574" t="s">
        <v>183</v>
      </c>
      <c r="T574">
        <v>0</v>
      </c>
      <c r="U574">
        <v>0</v>
      </c>
      <c r="V574">
        <v>17</v>
      </c>
      <c r="W574">
        <v>1435.7421999999999</v>
      </c>
    </row>
    <row r="575" spans="1:23" x14ac:dyDescent="0.35">
      <c r="A575" t="s">
        <v>1458</v>
      </c>
      <c r="B575" t="s">
        <v>221</v>
      </c>
      <c r="C575" t="s">
        <v>1459</v>
      </c>
      <c r="D575" t="s">
        <v>17</v>
      </c>
      <c r="E575" t="s">
        <v>16</v>
      </c>
      <c r="F575" t="s">
        <v>605</v>
      </c>
      <c r="G575">
        <v>1.44</v>
      </c>
      <c r="H575">
        <v>2</v>
      </c>
      <c r="I575">
        <v>0.18</v>
      </c>
      <c r="J575">
        <v>3.41</v>
      </c>
      <c r="K575" t="s">
        <v>115</v>
      </c>
      <c r="L575" t="s">
        <v>41</v>
      </c>
      <c r="M575">
        <v>11.05</v>
      </c>
      <c r="N575" t="s">
        <v>83</v>
      </c>
      <c r="O575" t="b">
        <v>0</v>
      </c>
      <c r="P575">
        <v>2.3616000000000001</v>
      </c>
      <c r="Q575">
        <v>0.63360000000000016</v>
      </c>
      <c r="R575">
        <v>-13.8264</v>
      </c>
      <c r="S575" t="s">
        <v>103</v>
      </c>
      <c r="T575">
        <v>0</v>
      </c>
      <c r="U575">
        <v>0</v>
      </c>
      <c r="V575">
        <v>21</v>
      </c>
      <c r="W575">
        <v>2879.7907</v>
      </c>
    </row>
    <row r="576" spans="1:23" x14ac:dyDescent="0.35">
      <c r="A576" t="s">
        <v>1460</v>
      </c>
      <c r="B576" t="s">
        <v>368</v>
      </c>
      <c r="C576" t="s">
        <v>1461</v>
      </c>
      <c r="D576" t="s">
        <v>17</v>
      </c>
      <c r="E576" t="s">
        <v>14</v>
      </c>
      <c r="F576" t="s">
        <v>617</v>
      </c>
      <c r="G576">
        <v>40.98</v>
      </c>
      <c r="H576">
        <v>1</v>
      </c>
      <c r="I576">
        <v>0.17</v>
      </c>
      <c r="J576">
        <v>2.66</v>
      </c>
      <c r="K576" t="s">
        <v>90</v>
      </c>
      <c r="L576" t="s">
        <v>41</v>
      </c>
      <c r="M576">
        <v>7.65</v>
      </c>
      <c r="N576" t="s">
        <v>83</v>
      </c>
      <c r="O576" t="b">
        <v>0</v>
      </c>
      <c r="P576">
        <v>34.013399999999997</v>
      </c>
      <c r="Q576">
        <v>9.4253999999999998</v>
      </c>
      <c r="R576">
        <v>-0.88460000000000072</v>
      </c>
      <c r="S576" t="s">
        <v>97</v>
      </c>
      <c r="T576">
        <v>0</v>
      </c>
      <c r="U576">
        <v>0</v>
      </c>
      <c r="V576">
        <v>13</v>
      </c>
      <c r="W576">
        <v>1727.3852999999999</v>
      </c>
    </row>
    <row r="577" spans="1:23" x14ac:dyDescent="0.35">
      <c r="A577" t="s">
        <v>1462</v>
      </c>
      <c r="B577" t="s">
        <v>819</v>
      </c>
      <c r="C577" t="s">
        <v>1463</v>
      </c>
      <c r="D577" t="s">
        <v>15</v>
      </c>
      <c r="E577" t="s">
        <v>14</v>
      </c>
      <c r="F577" t="s">
        <v>1131</v>
      </c>
      <c r="G577">
        <v>5.76</v>
      </c>
      <c r="H577">
        <v>3</v>
      </c>
      <c r="I577">
        <v>0.25</v>
      </c>
      <c r="J577">
        <v>3.18</v>
      </c>
      <c r="K577" t="s">
        <v>115</v>
      </c>
      <c r="L577" t="s">
        <v>41</v>
      </c>
      <c r="M577">
        <v>9.56</v>
      </c>
      <c r="N577" t="s">
        <v>141</v>
      </c>
      <c r="O577" t="b">
        <v>0</v>
      </c>
      <c r="P577">
        <v>12.96</v>
      </c>
      <c r="Q577">
        <v>2.592000000000001</v>
      </c>
      <c r="R577">
        <v>-10.148</v>
      </c>
      <c r="S577" t="s">
        <v>128</v>
      </c>
      <c r="T577">
        <v>1</v>
      </c>
      <c r="U577">
        <v>0</v>
      </c>
      <c r="V577">
        <v>2</v>
      </c>
      <c r="W577">
        <v>-11.2058</v>
      </c>
    </row>
    <row r="578" spans="1:23" x14ac:dyDescent="0.35">
      <c r="A578" t="s">
        <v>1464</v>
      </c>
      <c r="B578" t="s">
        <v>316</v>
      </c>
      <c r="C578" t="s">
        <v>387</v>
      </c>
      <c r="D578" t="s">
        <v>17</v>
      </c>
      <c r="E578" t="s">
        <v>16</v>
      </c>
      <c r="F578" t="s">
        <v>293</v>
      </c>
      <c r="G578">
        <v>33.51</v>
      </c>
      <c r="H578">
        <v>1</v>
      </c>
      <c r="I578">
        <v>0.05</v>
      </c>
      <c r="J578">
        <v>9.74</v>
      </c>
      <c r="K578" t="s">
        <v>115</v>
      </c>
      <c r="L578" t="s">
        <v>41</v>
      </c>
      <c r="M578">
        <v>10.49</v>
      </c>
      <c r="N578" t="s">
        <v>279</v>
      </c>
      <c r="O578" t="b">
        <v>0</v>
      </c>
      <c r="P578">
        <v>31.834499999999991</v>
      </c>
      <c r="Q578">
        <v>11.7285</v>
      </c>
      <c r="R578">
        <v>-8.5015000000000036</v>
      </c>
      <c r="S578" t="s">
        <v>91</v>
      </c>
      <c r="T578">
        <v>0</v>
      </c>
      <c r="U578">
        <v>1</v>
      </c>
      <c r="V578">
        <v>17</v>
      </c>
      <c r="W578">
        <v>1451.0446999999999</v>
      </c>
    </row>
    <row r="579" spans="1:23" x14ac:dyDescent="0.35">
      <c r="A579" t="s">
        <v>1465</v>
      </c>
      <c r="B579" t="s">
        <v>229</v>
      </c>
      <c r="C579" t="s">
        <v>369</v>
      </c>
      <c r="D579" t="s">
        <v>24</v>
      </c>
      <c r="E579" t="s">
        <v>95</v>
      </c>
      <c r="F579" t="s">
        <v>1202</v>
      </c>
      <c r="G579">
        <v>666.99</v>
      </c>
      <c r="H579">
        <v>2</v>
      </c>
      <c r="I579">
        <v>0.01</v>
      </c>
      <c r="J579">
        <v>3.14</v>
      </c>
      <c r="K579" t="s">
        <v>82</v>
      </c>
      <c r="L579" t="s">
        <v>45</v>
      </c>
      <c r="M579">
        <v>0.93</v>
      </c>
      <c r="N579" t="s">
        <v>83</v>
      </c>
      <c r="O579" t="b">
        <v>0</v>
      </c>
      <c r="P579">
        <v>1320.6402</v>
      </c>
      <c r="Q579">
        <v>520.25220000000002</v>
      </c>
      <c r="R579">
        <v>516.18219999999997</v>
      </c>
      <c r="S579" t="s">
        <v>103</v>
      </c>
      <c r="T579">
        <v>0</v>
      </c>
      <c r="U579">
        <v>0</v>
      </c>
      <c r="V579">
        <v>20</v>
      </c>
      <c r="W579">
        <v>1391.7496000000001</v>
      </c>
    </row>
    <row r="580" spans="1:23" x14ac:dyDescent="0.35">
      <c r="A580" t="s">
        <v>1466</v>
      </c>
      <c r="B580" t="s">
        <v>581</v>
      </c>
      <c r="C580" t="s">
        <v>1467</v>
      </c>
      <c r="D580" t="s">
        <v>12</v>
      </c>
      <c r="E580" t="s">
        <v>88</v>
      </c>
      <c r="F580" t="s">
        <v>530</v>
      </c>
      <c r="G580">
        <v>36.880000000000003</v>
      </c>
      <c r="H580">
        <v>1</v>
      </c>
      <c r="I580">
        <v>0.08</v>
      </c>
      <c r="J580">
        <v>2.38</v>
      </c>
      <c r="K580" t="s">
        <v>115</v>
      </c>
      <c r="L580" t="s">
        <v>45</v>
      </c>
      <c r="M580">
        <v>0.68</v>
      </c>
      <c r="N580" t="s">
        <v>83</v>
      </c>
      <c r="O580" t="b">
        <v>0</v>
      </c>
      <c r="P580">
        <v>33.929600000000001</v>
      </c>
      <c r="Q580">
        <v>11.801600000000001</v>
      </c>
      <c r="R580">
        <v>8.7416</v>
      </c>
      <c r="S580" t="s">
        <v>84</v>
      </c>
      <c r="T580">
        <v>0</v>
      </c>
      <c r="U580">
        <v>0</v>
      </c>
      <c r="V580">
        <v>11</v>
      </c>
      <c r="W580">
        <v>337.70530000000008</v>
      </c>
    </row>
    <row r="581" spans="1:23" x14ac:dyDescent="0.35">
      <c r="A581" t="s">
        <v>1468</v>
      </c>
      <c r="B581" t="s">
        <v>773</v>
      </c>
      <c r="C581" t="s">
        <v>1469</v>
      </c>
      <c r="D581" t="s">
        <v>24</v>
      </c>
      <c r="E581" t="s">
        <v>95</v>
      </c>
      <c r="F581" t="s">
        <v>975</v>
      </c>
      <c r="G581">
        <v>28.16</v>
      </c>
      <c r="H581">
        <v>1</v>
      </c>
      <c r="I581">
        <v>0.08</v>
      </c>
      <c r="J581">
        <v>9.86</v>
      </c>
      <c r="K581" t="s">
        <v>90</v>
      </c>
      <c r="L581" t="s">
        <v>45</v>
      </c>
      <c r="M581">
        <v>1.44</v>
      </c>
      <c r="N581" t="s">
        <v>83</v>
      </c>
      <c r="O581" t="b">
        <v>0</v>
      </c>
      <c r="P581">
        <v>25.9072</v>
      </c>
      <c r="Q581">
        <v>9.0112000000000005</v>
      </c>
      <c r="R581">
        <v>-2.2888000000000002</v>
      </c>
      <c r="S581" t="s">
        <v>97</v>
      </c>
      <c r="T581">
        <v>0</v>
      </c>
      <c r="U581">
        <v>0</v>
      </c>
      <c r="V581">
        <v>24</v>
      </c>
      <c r="W581">
        <v>1849.9422999999999</v>
      </c>
    </row>
    <row r="582" spans="1:23" x14ac:dyDescent="0.35">
      <c r="A582" t="s">
        <v>1470</v>
      </c>
      <c r="B582" t="s">
        <v>1268</v>
      </c>
      <c r="C582" t="s">
        <v>1471</v>
      </c>
      <c r="D582" t="s">
        <v>17</v>
      </c>
      <c r="E582" t="s">
        <v>95</v>
      </c>
      <c r="F582" t="s">
        <v>1077</v>
      </c>
      <c r="G582">
        <v>19.48</v>
      </c>
      <c r="H582">
        <v>2</v>
      </c>
      <c r="I582">
        <v>0.06</v>
      </c>
      <c r="J582">
        <v>9.94</v>
      </c>
      <c r="K582" t="s">
        <v>82</v>
      </c>
      <c r="L582" t="s">
        <v>41</v>
      </c>
      <c r="M582">
        <v>5.72</v>
      </c>
      <c r="N582" t="s">
        <v>83</v>
      </c>
      <c r="O582" t="b">
        <v>0</v>
      </c>
      <c r="P582">
        <v>36.622399999999999</v>
      </c>
      <c r="Q582">
        <v>13.2464</v>
      </c>
      <c r="R582">
        <v>-2.413600000000002</v>
      </c>
      <c r="S582" t="s">
        <v>183</v>
      </c>
      <c r="T582">
        <v>0</v>
      </c>
      <c r="U582">
        <v>0</v>
      </c>
      <c r="V582">
        <v>2</v>
      </c>
      <c r="W582">
        <v>11.134399999999999</v>
      </c>
    </row>
    <row r="583" spans="1:23" x14ac:dyDescent="0.35">
      <c r="A583" t="s">
        <v>1472</v>
      </c>
      <c r="B583" t="s">
        <v>553</v>
      </c>
      <c r="C583" t="s">
        <v>529</v>
      </c>
      <c r="D583" t="s">
        <v>12</v>
      </c>
      <c r="E583" t="s">
        <v>88</v>
      </c>
      <c r="F583" t="s">
        <v>199</v>
      </c>
      <c r="G583">
        <v>16.149999999999999</v>
      </c>
      <c r="H583">
        <v>1</v>
      </c>
      <c r="I583">
        <v>0.21</v>
      </c>
      <c r="J583">
        <v>9.59</v>
      </c>
      <c r="K583" t="s">
        <v>90</v>
      </c>
      <c r="L583" t="s">
        <v>41</v>
      </c>
      <c r="M583">
        <v>7.08</v>
      </c>
      <c r="N583" t="s">
        <v>83</v>
      </c>
      <c r="O583" t="b">
        <v>0</v>
      </c>
      <c r="P583">
        <v>12.7585</v>
      </c>
      <c r="Q583">
        <v>3.0684999999999998</v>
      </c>
      <c r="R583">
        <v>-13.6015</v>
      </c>
      <c r="S583" t="s">
        <v>84</v>
      </c>
      <c r="T583">
        <v>0</v>
      </c>
      <c r="U583">
        <v>0</v>
      </c>
      <c r="V583">
        <v>22</v>
      </c>
      <c r="W583">
        <v>2226.7773000000002</v>
      </c>
    </row>
    <row r="584" spans="1:23" x14ac:dyDescent="0.35">
      <c r="A584" t="s">
        <v>1473</v>
      </c>
      <c r="B584" t="s">
        <v>1228</v>
      </c>
      <c r="C584" t="s">
        <v>988</v>
      </c>
      <c r="D584" t="s">
        <v>19</v>
      </c>
      <c r="E584" t="s">
        <v>14</v>
      </c>
      <c r="F584" t="s">
        <v>1131</v>
      </c>
      <c r="G584">
        <v>70.209999999999994</v>
      </c>
      <c r="H584">
        <v>2</v>
      </c>
      <c r="I584">
        <v>7.0000000000000007E-2</v>
      </c>
      <c r="J584">
        <v>4.34</v>
      </c>
      <c r="K584" t="s">
        <v>115</v>
      </c>
      <c r="L584" t="s">
        <v>48</v>
      </c>
      <c r="M584">
        <v>14.09</v>
      </c>
      <c r="N584" t="s">
        <v>83</v>
      </c>
      <c r="O584" t="b">
        <v>0</v>
      </c>
      <c r="P584">
        <v>130.59059999999999</v>
      </c>
      <c r="Q584">
        <v>46.338599999999971</v>
      </c>
      <c r="R584">
        <v>27.908599999999971</v>
      </c>
      <c r="S584" t="s">
        <v>84</v>
      </c>
      <c r="T584">
        <v>0</v>
      </c>
      <c r="U584">
        <v>0</v>
      </c>
      <c r="V584">
        <v>3</v>
      </c>
      <c r="W584">
        <v>123.6696</v>
      </c>
    </row>
    <row r="585" spans="1:23" x14ac:dyDescent="0.35">
      <c r="A585" t="s">
        <v>1474</v>
      </c>
      <c r="B585" t="s">
        <v>105</v>
      </c>
      <c r="C585" t="s">
        <v>579</v>
      </c>
      <c r="D585" t="s">
        <v>12</v>
      </c>
      <c r="E585" t="s">
        <v>16</v>
      </c>
      <c r="F585" t="s">
        <v>409</v>
      </c>
      <c r="G585">
        <v>29.05</v>
      </c>
      <c r="H585">
        <v>1</v>
      </c>
      <c r="I585">
        <v>0.18</v>
      </c>
      <c r="J585">
        <v>3.72</v>
      </c>
      <c r="K585" t="s">
        <v>115</v>
      </c>
      <c r="L585" t="s">
        <v>41</v>
      </c>
      <c r="M585">
        <v>9.82</v>
      </c>
      <c r="N585" t="s">
        <v>83</v>
      </c>
      <c r="O585" t="b">
        <v>0</v>
      </c>
      <c r="P585">
        <v>23.821000000000002</v>
      </c>
      <c r="Q585">
        <v>6.3910000000000018</v>
      </c>
      <c r="R585">
        <v>-7.1489999999999991</v>
      </c>
      <c r="S585" t="s">
        <v>91</v>
      </c>
      <c r="T585">
        <v>0</v>
      </c>
      <c r="U585">
        <v>0</v>
      </c>
      <c r="V585">
        <v>16</v>
      </c>
      <c r="W585">
        <v>602.44460000000004</v>
      </c>
    </row>
    <row r="586" spans="1:23" x14ac:dyDescent="0.35">
      <c r="A586" t="s">
        <v>1475</v>
      </c>
      <c r="B586" t="s">
        <v>169</v>
      </c>
      <c r="C586" t="s">
        <v>611</v>
      </c>
      <c r="D586" t="s">
        <v>12</v>
      </c>
      <c r="E586" t="s">
        <v>14</v>
      </c>
      <c r="F586" t="s">
        <v>101</v>
      </c>
      <c r="G586">
        <v>198.98</v>
      </c>
      <c r="H586">
        <v>2</v>
      </c>
      <c r="I586">
        <v>0.06</v>
      </c>
      <c r="J586">
        <v>8.27</v>
      </c>
      <c r="K586" t="s">
        <v>115</v>
      </c>
      <c r="L586" t="s">
        <v>45</v>
      </c>
      <c r="M586">
        <v>0.57999999999999996</v>
      </c>
      <c r="N586" t="s">
        <v>83</v>
      </c>
      <c r="O586" t="b">
        <v>0</v>
      </c>
      <c r="P586">
        <v>374.08240000000001</v>
      </c>
      <c r="Q586">
        <v>135.3064</v>
      </c>
      <c r="R586">
        <v>126.4564</v>
      </c>
      <c r="S586" t="s">
        <v>84</v>
      </c>
      <c r="T586">
        <v>0</v>
      </c>
      <c r="U586">
        <v>0</v>
      </c>
      <c r="V586">
        <v>17</v>
      </c>
      <c r="W586">
        <v>1212.4319</v>
      </c>
    </row>
    <row r="587" spans="1:23" x14ac:dyDescent="0.35">
      <c r="A587" t="s">
        <v>1476</v>
      </c>
      <c r="B587" t="s">
        <v>598</v>
      </c>
      <c r="C587" t="s">
        <v>1477</v>
      </c>
      <c r="D587" t="s">
        <v>12</v>
      </c>
      <c r="E587" t="s">
        <v>14</v>
      </c>
      <c r="F587" t="s">
        <v>588</v>
      </c>
      <c r="G587">
        <v>171.58</v>
      </c>
      <c r="H587">
        <v>3</v>
      </c>
      <c r="I587">
        <v>0.05</v>
      </c>
      <c r="J587">
        <v>9.5299999999999994</v>
      </c>
      <c r="K587" t="s">
        <v>102</v>
      </c>
      <c r="L587" t="s">
        <v>45</v>
      </c>
      <c r="M587">
        <v>1.18</v>
      </c>
      <c r="N587" t="s">
        <v>83</v>
      </c>
      <c r="O587" t="b">
        <v>0</v>
      </c>
      <c r="P587">
        <v>489.00299999999999</v>
      </c>
      <c r="Q587">
        <v>180.15899999999999</v>
      </c>
      <c r="R587">
        <v>169.44900000000001</v>
      </c>
      <c r="S587" t="s">
        <v>183</v>
      </c>
      <c r="T587">
        <v>0</v>
      </c>
      <c r="U587">
        <v>0</v>
      </c>
      <c r="V587">
        <v>2</v>
      </c>
      <c r="W587">
        <v>189.52340000000001</v>
      </c>
    </row>
    <row r="588" spans="1:23" x14ac:dyDescent="0.35">
      <c r="A588" t="s">
        <v>1478</v>
      </c>
      <c r="B588" t="s">
        <v>268</v>
      </c>
      <c r="C588" t="s">
        <v>1479</v>
      </c>
      <c r="D588" t="s">
        <v>12</v>
      </c>
      <c r="E588" t="s">
        <v>16</v>
      </c>
      <c r="F588" t="s">
        <v>81</v>
      </c>
      <c r="G588">
        <v>40.53</v>
      </c>
      <c r="H588">
        <v>1</v>
      </c>
      <c r="I588">
        <v>0.24</v>
      </c>
      <c r="J588">
        <v>7.64</v>
      </c>
      <c r="K588" t="s">
        <v>115</v>
      </c>
      <c r="L588" t="s">
        <v>41</v>
      </c>
      <c r="M588">
        <v>14.85</v>
      </c>
      <c r="N588" t="s">
        <v>83</v>
      </c>
      <c r="O588" t="b">
        <v>0</v>
      </c>
      <c r="P588">
        <v>30.802800000000001</v>
      </c>
      <c r="Q588">
        <v>6.4847999999999999</v>
      </c>
      <c r="R588">
        <v>-16.005199999999999</v>
      </c>
      <c r="S588" t="s">
        <v>91</v>
      </c>
      <c r="T588">
        <v>0</v>
      </c>
      <c r="U588">
        <v>0</v>
      </c>
      <c r="V588">
        <v>15</v>
      </c>
      <c r="W588">
        <v>1059.4259</v>
      </c>
    </row>
    <row r="589" spans="1:23" x14ac:dyDescent="0.35">
      <c r="A589" t="s">
        <v>1480</v>
      </c>
      <c r="B589" t="s">
        <v>117</v>
      </c>
      <c r="C589" t="s">
        <v>1481</v>
      </c>
      <c r="D589" t="s">
        <v>17</v>
      </c>
      <c r="E589" t="s">
        <v>16</v>
      </c>
      <c r="F589" t="s">
        <v>464</v>
      </c>
      <c r="G589">
        <v>38.979999999999997</v>
      </c>
      <c r="H589">
        <v>2</v>
      </c>
      <c r="I589">
        <v>0.1</v>
      </c>
      <c r="J589">
        <v>4.38</v>
      </c>
      <c r="K589" t="s">
        <v>102</v>
      </c>
      <c r="L589" t="s">
        <v>41</v>
      </c>
      <c r="M589">
        <v>10.15</v>
      </c>
      <c r="N589" t="s">
        <v>83</v>
      </c>
      <c r="O589" t="b">
        <v>1</v>
      </c>
      <c r="P589">
        <v>70.164000000000001</v>
      </c>
      <c r="Q589">
        <v>23.388000000000009</v>
      </c>
      <c r="R589">
        <v>8.8580000000000041</v>
      </c>
      <c r="S589" t="s">
        <v>84</v>
      </c>
      <c r="T589">
        <v>0</v>
      </c>
      <c r="U589">
        <v>0</v>
      </c>
      <c r="V589">
        <v>1</v>
      </c>
      <c r="W589">
        <v>8.8580000000000041</v>
      </c>
    </row>
    <row r="590" spans="1:23" x14ac:dyDescent="0.35">
      <c r="A590" t="s">
        <v>1482</v>
      </c>
      <c r="B590" t="s">
        <v>1007</v>
      </c>
      <c r="C590" t="s">
        <v>810</v>
      </c>
      <c r="D590" t="s">
        <v>17</v>
      </c>
      <c r="E590" t="s">
        <v>14</v>
      </c>
      <c r="F590" t="s">
        <v>643</v>
      </c>
      <c r="G590">
        <v>75.41</v>
      </c>
      <c r="H590">
        <v>1</v>
      </c>
      <c r="I590">
        <v>0</v>
      </c>
      <c r="J590">
        <v>6.71</v>
      </c>
      <c r="K590" t="s">
        <v>90</v>
      </c>
      <c r="L590" t="s">
        <v>48</v>
      </c>
      <c r="M590">
        <v>6.93</v>
      </c>
      <c r="N590" t="s">
        <v>83</v>
      </c>
      <c r="O590" t="b">
        <v>0</v>
      </c>
      <c r="P590">
        <v>75.41</v>
      </c>
      <c r="Q590">
        <v>30.164000000000001</v>
      </c>
      <c r="R590">
        <v>16.524000000000001</v>
      </c>
      <c r="S590" t="s">
        <v>103</v>
      </c>
      <c r="T590">
        <v>0</v>
      </c>
      <c r="U590">
        <v>0</v>
      </c>
      <c r="V590">
        <v>13</v>
      </c>
      <c r="W590">
        <v>1218.7502999999999</v>
      </c>
    </row>
    <row r="591" spans="1:23" x14ac:dyDescent="0.35">
      <c r="A591" t="s">
        <v>1483</v>
      </c>
      <c r="B591" t="s">
        <v>398</v>
      </c>
      <c r="C591" t="s">
        <v>359</v>
      </c>
      <c r="D591" t="s">
        <v>19</v>
      </c>
      <c r="E591" t="s">
        <v>16</v>
      </c>
      <c r="F591" t="s">
        <v>472</v>
      </c>
      <c r="G591">
        <v>57.95</v>
      </c>
      <c r="H591">
        <v>3</v>
      </c>
      <c r="I591">
        <v>0.05</v>
      </c>
      <c r="J591">
        <v>5.75</v>
      </c>
      <c r="K591" t="s">
        <v>82</v>
      </c>
      <c r="L591" t="s">
        <v>41</v>
      </c>
      <c r="M591">
        <v>11.9</v>
      </c>
      <c r="N591" t="s">
        <v>83</v>
      </c>
      <c r="O591" t="b">
        <v>0</v>
      </c>
      <c r="P591">
        <v>165.1575</v>
      </c>
      <c r="Q591">
        <v>60.847500000000011</v>
      </c>
      <c r="R591">
        <v>43.197500000000012</v>
      </c>
      <c r="S591" t="s">
        <v>183</v>
      </c>
      <c r="T591">
        <v>0</v>
      </c>
      <c r="U591">
        <v>0</v>
      </c>
      <c r="V591">
        <v>18</v>
      </c>
      <c r="W591">
        <v>1656.8806999999999</v>
      </c>
    </row>
    <row r="592" spans="1:23" x14ac:dyDescent="0.35">
      <c r="A592" t="s">
        <v>1484</v>
      </c>
      <c r="B592" t="s">
        <v>491</v>
      </c>
      <c r="C592" t="s">
        <v>1485</v>
      </c>
      <c r="D592" t="s">
        <v>17</v>
      </c>
      <c r="E592" t="s">
        <v>16</v>
      </c>
      <c r="F592" t="s">
        <v>351</v>
      </c>
      <c r="G592">
        <v>22.33</v>
      </c>
      <c r="H592">
        <v>3</v>
      </c>
      <c r="I592">
        <v>7.0000000000000007E-2</v>
      </c>
      <c r="J592">
        <v>7.5</v>
      </c>
      <c r="K592" t="s">
        <v>82</v>
      </c>
      <c r="L592" t="s">
        <v>41</v>
      </c>
      <c r="M592">
        <v>9.34</v>
      </c>
      <c r="N592" t="s">
        <v>83</v>
      </c>
      <c r="O592" t="b">
        <v>0</v>
      </c>
      <c r="P592">
        <v>62.300699999999992</v>
      </c>
      <c r="Q592">
        <v>22.1067</v>
      </c>
      <c r="R592">
        <v>5.2666999999999966</v>
      </c>
      <c r="S592" t="s">
        <v>103</v>
      </c>
      <c r="T592">
        <v>0</v>
      </c>
      <c r="U592">
        <v>0</v>
      </c>
      <c r="V592">
        <v>2</v>
      </c>
      <c r="W592">
        <v>9.5742999999999956</v>
      </c>
    </row>
    <row r="593" spans="1:23" x14ac:dyDescent="0.35">
      <c r="A593" t="s">
        <v>1486</v>
      </c>
      <c r="B593" t="s">
        <v>121</v>
      </c>
      <c r="C593" t="s">
        <v>1487</v>
      </c>
      <c r="D593" t="s">
        <v>15</v>
      </c>
      <c r="E593" t="s">
        <v>14</v>
      </c>
      <c r="F593" t="s">
        <v>1041</v>
      </c>
      <c r="G593">
        <v>263.98</v>
      </c>
      <c r="H593">
        <v>1</v>
      </c>
      <c r="I593">
        <v>0.23</v>
      </c>
      <c r="J593">
        <v>5.75</v>
      </c>
      <c r="K593" t="s">
        <v>82</v>
      </c>
      <c r="L593" t="s">
        <v>41</v>
      </c>
      <c r="M593">
        <v>6.96</v>
      </c>
      <c r="N593" t="s">
        <v>141</v>
      </c>
      <c r="O593" t="b">
        <v>0</v>
      </c>
      <c r="P593">
        <v>203.2646</v>
      </c>
      <c r="Q593">
        <v>44.876600000000018</v>
      </c>
      <c r="R593">
        <v>32.166600000000017</v>
      </c>
      <c r="S593" t="s">
        <v>103</v>
      </c>
      <c r="T593">
        <v>1</v>
      </c>
      <c r="U593">
        <v>0</v>
      </c>
      <c r="V593">
        <v>1</v>
      </c>
      <c r="W593">
        <v>32.166600000000017</v>
      </c>
    </row>
    <row r="594" spans="1:23" x14ac:dyDescent="0.35">
      <c r="A594" t="s">
        <v>1488</v>
      </c>
      <c r="B594" t="s">
        <v>193</v>
      </c>
      <c r="C594" t="s">
        <v>1489</v>
      </c>
      <c r="D594" t="s">
        <v>12</v>
      </c>
      <c r="E594" t="s">
        <v>16</v>
      </c>
      <c r="F594" t="s">
        <v>409</v>
      </c>
      <c r="G594">
        <v>56.24</v>
      </c>
      <c r="H594">
        <v>3</v>
      </c>
      <c r="I594">
        <v>0.17</v>
      </c>
      <c r="J594">
        <v>3.69</v>
      </c>
      <c r="K594" t="s">
        <v>115</v>
      </c>
      <c r="L594" t="s">
        <v>41</v>
      </c>
      <c r="M594">
        <v>6.93</v>
      </c>
      <c r="N594" t="s">
        <v>83</v>
      </c>
      <c r="O594" t="b">
        <v>0</v>
      </c>
      <c r="P594">
        <v>140.0376</v>
      </c>
      <c r="Q594">
        <v>38.805599999999998</v>
      </c>
      <c r="R594">
        <v>28.185600000000001</v>
      </c>
      <c r="S594" t="s">
        <v>97</v>
      </c>
      <c r="T594">
        <v>0</v>
      </c>
      <c r="U594">
        <v>0</v>
      </c>
      <c r="V594">
        <v>15</v>
      </c>
      <c r="W594">
        <v>471.47800000000012</v>
      </c>
    </row>
    <row r="595" spans="1:23" x14ac:dyDescent="0.35">
      <c r="A595" t="s">
        <v>1490</v>
      </c>
      <c r="B595" t="s">
        <v>147</v>
      </c>
      <c r="C595" t="s">
        <v>1491</v>
      </c>
      <c r="D595" t="s">
        <v>15</v>
      </c>
      <c r="E595" t="s">
        <v>95</v>
      </c>
      <c r="F595" t="s">
        <v>328</v>
      </c>
      <c r="G595">
        <v>248.99</v>
      </c>
      <c r="H595">
        <v>1</v>
      </c>
      <c r="I595">
        <v>0.08</v>
      </c>
      <c r="J595">
        <v>8.74</v>
      </c>
      <c r="K595" t="s">
        <v>82</v>
      </c>
      <c r="L595" t="s">
        <v>48</v>
      </c>
      <c r="M595">
        <v>16.350000000000001</v>
      </c>
      <c r="N595" t="s">
        <v>83</v>
      </c>
      <c r="O595" t="b">
        <v>0</v>
      </c>
      <c r="P595">
        <v>229.07079999999999</v>
      </c>
      <c r="Q595">
        <v>79.676800000000014</v>
      </c>
      <c r="R595">
        <v>54.586800000000011</v>
      </c>
      <c r="S595" t="s">
        <v>84</v>
      </c>
      <c r="T595">
        <v>0</v>
      </c>
      <c r="U595">
        <v>0</v>
      </c>
      <c r="V595">
        <v>11</v>
      </c>
      <c r="W595">
        <v>1069.1565000000001</v>
      </c>
    </row>
    <row r="596" spans="1:23" x14ac:dyDescent="0.35">
      <c r="A596" t="s">
        <v>1492</v>
      </c>
      <c r="B596" t="s">
        <v>629</v>
      </c>
      <c r="C596" t="s">
        <v>1493</v>
      </c>
      <c r="D596" t="s">
        <v>12</v>
      </c>
      <c r="E596" t="s">
        <v>88</v>
      </c>
      <c r="F596" t="s">
        <v>509</v>
      </c>
      <c r="G596">
        <v>21.57</v>
      </c>
      <c r="H596">
        <v>2</v>
      </c>
      <c r="I596">
        <v>0.03</v>
      </c>
      <c r="J596">
        <v>5.24</v>
      </c>
      <c r="K596" t="s">
        <v>115</v>
      </c>
      <c r="L596" t="s">
        <v>45</v>
      </c>
      <c r="M596">
        <v>1.81</v>
      </c>
      <c r="N596" t="s">
        <v>83</v>
      </c>
      <c r="O596" t="b">
        <v>0</v>
      </c>
      <c r="P596">
        <v>41.845799999999997</v>
      </c>
      <c r="Q596">
        <v>15.9618</v>
      </c>
      <c r="R596">
        <v>8.9117999999999959</v>
      </c>
      <c r="S596" t="s">
        <v>128</v>
      </c>
      <c r="T596">
        <v>0</v>
      </c>
      <c r="U596">
        <v>0</v>
      </c>
      <c r="V596">
        <v>13</v>
      </c>
      <c r="W596">
        <v>2570.383800000001</v>
      </c>
    </row>
    <row r="597" spans="1:23" x14ac:dyDescent="0.35">
      <c r="A597" t="s">
        <v>1494</v>
      </c>
      <c r="B597" t="s">
        <v>117</v>
      </c>
      <c r="C597" t="s">
        <v>1495</v>
      </c>
      <c r="D597" t="s">
        <v>15</v>
      </c>
      <c r="E597" t="s">
        <v>95</v>
      </c>
      <c r="F597" t="s">
        <v>512</v>
      </c>
      <c r="G597">
        <v>456.33</v>
      </c>
      <c r="H597">
        <v>1</v>
      </c>
      <c r="I597">
        <v>0.06</v>
      </c>
      <c r="J597">
        <v>8.68</v>
      </c>
      <c r="K597" t="s">
        <v>90</v>
      </c>
      <c r="L597" t="s">
        <v>43</v>
      </c>
      <c r="M597">
        <v>5.79</v>
      </c>
      <c r="N597" t="s">
        <v>83</v>
      </c>
      <c r="O597" t="b">
        <v>0</v>
      </c>
      <c r="P597">
        <v>428.9502</v>
      </c>
      <c r="Q597">
        <v>155.15219999999991</v>
      </c>
      <c r="R597">
        <v>140.68219999999991</v>
      </c>
      <c r="S597" t="s">
        <v>84</v>
      </c>
      <c r="T597">
        <v>0</v>
      </c>
      <c r="U597">
        <v>0</v>
      </c>
      <c r="V597">
        <v>3</v>
      </c>
      <c r="W597">
        <v>164.75859999999989</v>
      </c>
    </row>
    <row r="598" spans="1:23" x14ac:dyDescent="0.35">
      <c r="A598" t="s">
        <v>1496</v>
      </c>
      <c r="B598" t="s">
        <v>1497</v>
      </c>
      <c r="C598" t="s">
        <v>1498</v>
      </c>
      <c r="D598" t="s">
        <v>15</v>
      </c>
      <c r="E598" t="s">
        <v>16</v>
      </c>
      <c r="F598" t="s">
        <v>527</v>
      </c>
      <c r="G598">
        <v>21.22</v>
      </c>
      <c r="H598">
        <v>2</v>
      </c>
      <c r="I598">
        <v>7.0000000000000007E-2</v>
      </c>
      <c r="J598">
        <v>9.66</v>
      </c>
      <c r="K598" t="s">
        <v>90</v>
      </c>
      <c r="L598" t="s">
        <v>43</v>
      </c>
      <c r="M598">
        <v>7.39</v>
      </c>
      <c r="N598" t="s">
        <v>83</v>
      </c>
      <c r="O598" t="b">
        <v>0</v>
      </c>
      <c r="P598">
        <v>39.469200000000001</v>
      </c>
      <c r="Q598">
        <v>14.0052</v>
      </c>
      <c r="R598">
        <v>-3.0448000000000062</v>
      </c>
      <c r="S598" t="s">
        <v>103</v>
      </c>
      <c r="T598">
        <v>0</v>
      </c>
      <c r="U598">
        <v>0</v>
      </c>
      <c r="V598">
        <v>3</v>
      </c>
      <c r="W598">
        <v>78.49469999999998</v>
      </c>
    </row>
    <row r="599" spans="1:23" x14ac:dyDescent="0.35">
      <c r="A599" t="s">
        <v>1499</v>
      </c>
      <c r="B599" t="s">
        <v>372</v>
      </c>
      <c r="C599" t="s">
        <v>1500</v>
      </c>
      <c r="D599" t="s">
        <v>26</v>
      </c>
      <c r="E599" t="s">
        <v>14</v>
      </c>
      <c r="F599" t="s">
        <v>163</v>
      </c>
      <c r="G599">
        <v>137.16</v>
      </c>
      <c r="H599">
        <v>3</v>
      </c>
      <c r="I599">
        <v>0.09</v>
      </c>
      <c r="J599">
        <v>7.35</v>
      </c>
      <c r="K599" t="s">
        <v>82</v>
      </c>
      <c r="L599" t="s">
        <v>45</v>
      </c>
      <c r="M599">
        <v>0.61</v>
      </c>
      <c r="N599" t="s">
        <v>83</v>
      </c>
      <c r="O599" t="b">
        <v>0</v>
      </c>
      <c r="P599">
        <v>374.44680000000011</v>
      </c>
      <c r="Q599">
        <v>127.55880000000001</v>
      </c>
      <c r="R599">
        <v>119.5988</v>
      </c>
      <c r="S599" t="s">
        <v>183</v>
      </c>
      <c r="T599">
        <v>0</v>
      </c>
      <c r="U599">
        <v>0</v>
      </c>
      <c r="V599">
        <v>20</v>
      </c>
      <c r="W599">
        <v>1871.6422</v>
      </c>
    </row>
    <row r="600" spans="1:23" x14ac:dyDescent="0.35">
      <c r="A600" t="s">
        <v>1501</v>
      </c>
      <c r="B600" t="s">
        <v>169</v>
      </c>
      <c r="C600" t="s">
        <v>657</v>
      </c>
      <c r="D600" t="s">
        <v>24</v>
      </c>
      <c r="E600" t="s">
        <v>88</v>
      </c>
      <c r="F600" t="s">
        <v>877</v>
      </c>
      <c r="G600">
        <v>31.37</v>
      </c>
      <c r="H600">
        <v>1</v>
      </c>
      <c r="I600">
        <v>0.1</v>
      </c>
      <c r="J600">
        <v>6.49</v>
      </c>
      <c r="K600" t="s">
        <v>90</v>
      </c>
      <c r="L600" t="s">
        <v>41</v>
      </c>
      <c r="M600">
        <v>7.25</v>
      </c>
      <c r="N600" t="s">
        <v>83</v>
      </c>
      <c r="O600" t="b">
        <v>1</v>
      </c>
      <c r="P600">
        <v>28.233000000000001</v>
      </c>
      <c r="Q600">
        <v>9.4109999999999996</v>
      </c>
      <c r="R600">
        <v>-4.3289999999999988</v>
      </c>
      <c r="S600" t="s">
        <v>84</v>
      </c>
      <c r="T600">
        <v>0</v>
      </c>
      <c r="U600">
        <v>0</v>
      </c>
      <c r="V600">
        <v>28</v>
      </c>
      <c r="W600">
        <v>2965.6505000000002</v>
      </c>
    </row>
    <row r="601" spans="1:23" x14ac:dyDescent="0.35">
      <c r="A601" t="s">
        <v>1502</v>
      </c>
      <c r="B601" t="s">
        <v>562</v>
      </c>
      <c r="C601" t="s">
        <v>1503</v>
      </c>
      <c r="D601" t="s">
        <v>12</v>
      </c>
      <c r="E601" t="s">
        <v>95</v>
      </c>
      <c r="F601" t="s">
        <v>446</v>
      </c>
      <c r="G601">
        <v>467.8</v>
      </c>
      <c r="H601">
        <v>2</v>
      </c>
      <c r="I601">
        <v>0.08</v>
      </c>
      <c r="J601">
        <v>4.96</v>
      </c>
      <c r="K601" t="s">
        <v>115</v>
      </c>
      <c r="L601" t="s">
        <v>43</v>
      </c>
      <c r="M601">
        <v>6.93</v>
      </c>
      <c r="N601" t="s">
        <v>83</v>
      </c>
      <c r="O601" t="b">
        <v>0</v>
      </c>
      <c r="P601">
        <v>860.75200000000007</v>
      </c>
      <c r="Q601">
        <v>299.39200000000011</v>
      </c>
      <c r="R601">
        <v>287.50200000000012</v>
      </c>
      <c r="S601" t="s">
        <v>103</v>
      </c>
      <c r="T601">
        <v>0</v>
      </c>
      <c r="U601">
        <v>0</v>
      </c>
      <c r="V601">
        <v>9</v>
      </c>
      <c r="W601">
        <v>580.17960000000005</v>
      </c>
    </row>
    <row r="602" spans="1:23" x14ac:dyDescent="0.35">
      <c r="A602" t="s">
        <v>1504</v>
      </c>
      <c r="B602" t="s">
        <v>147</v>
      </c>
      <c r="C602" t="s">
        <v>1505</v>
      </c>
      <c r="D602" t="s">
        <v>17</v>
      </c>
      <c r="E602" t="s">
        <v>88</v>
      </c>
      <c r="F602" t="s">
        <v>718</v>
      </c>
      <c r="G602">
        <v>24.94</v>
      </c>
      <c r="H602">
        <v>2</v>
      </c>
      <c r="I602">
        <v>0.1</v>
      </c>
      <c r="J602">
        <v>2.68</v>
      </c>
      <c r="K602" t="s">
        <v>115</v>
      </c>
      <c r="L602" t="s">
        <v>41</v>
      </c>
      <c r="M602">
        <v>10.85</v>
      </c>
      <c r="N602" t="s">
        <v>83</v>
      </c>
      <c r="O602" t="b">
        <v>1</v>
      </c>
      <c r="P602">
        <v>44.892000000000003</v>
      </c>
      <c r="Q602">
        <v>14.964</v>
      </c>
      <c r="R602">
        <v>1.4340000000000031</v>
      </c>
      <c r="S602" t="s">
        <v>84</v>
      </c>
      <c r="T602">
        <v>0</v>
      </c>
      <c r="U602">
        <v>0</v>
      </c>
      <c r="V602">
        <v>12</v>
      </c>
      <c r="W602">
        <v>1051.6015</v>
      </c>
    </row>
    <row r="603" spans="1:23" x14ac:dyDescent="0.35">
      <c r="A603" t="s">
        <v>1506</v>
      </c>
      <c r="B603" t="s">
        <v>417</v>
      </c>
      <c r="C603" t="s">
        <v>488</v>
      </c>
      <c r="D603" t="s">
        <v>12</v>
      </c>
      <c r="E603" t="s">
        <v>14</v>
      </c>
      <c r="F603" t="s">
        <v>377</v>
      </c>
      <c r="G603">
        <v>120.03</v>
      </c>
      <c r="H603">
        <v>2</v>
      </c>
      <c r="I603">
        <v>0.02</v>
      </c>
      <c r="J603">
        <v>6</v>
      </c>
      <c r="K603" t="s">
        <v>115</v>
      </c>
      <c r="L603" t="s">
        <v>45</v>
      </c>
      <c r="M603">
        <v>1.41</v>
      </c>
      <c r="N603" t="s">
        <v>83</v>
      </c>
      <c r="O603" t="b">
        <v>0</v>
      </c>
      <c r="P603">
        <v>235.25880000000001</v>
      </c>
      <c r="Q603">
        <v>91.222800000000007</v>
      </c>
      <c r="R603">
        <v>83.81280000000001</v>
      </c>
      <c r="S603" t="s">
        <v>84</v>
      </c>
      <c r="T603">
        <v>0</v>
      </c>
      <c r="U603">
        <v>0</v>
      </c>
      <c r="V603">
        <v>19</v>
      </c>
      <c r="W603">
        <v>1311.8425999999999</v>
      </c>
    </row>
    <row r="604" spans="1:23" x14ac:dyDescent="0.35">
      <c r="A604" t="s">
        <v>1507</v>
      </c>
      <c r="B604" t="s">
        <v>1007</v>
      </c>
      <c r="C604" t="s">
        <v>793</v>
      </c>
      <c r="D604" t="s">
        <v>17</v>
      </c>
      <c r="E604" t="s">
        <v>14</v>
      </c>
      <c r="F604" t="s">
        <v>1127</v>
      </c>
      <c r="G604">
        <v>153.19999999999999</v>
      </c>
      <c r="H604">
        <v>3</v>
      </c>
      <c r="I604">
        <v>0.05</v>
      </c>
      <c r="J604">
        <v>7.76</v>
      </c>
      <c r="K604" t="s">
        <v>102</v>
      </c>
      <c r="L604" t="s">
        <v>45</v>
      </c>
      <c r="M604">
        <v>1.6</v>
      </c>
      <c r="N604" t="s">
        <v>83</v>
      </c>
      <c r="O604" t="b">
        <v>0</v>
      </c>
      <c r="P604">
        <v>436.62</v>
      </c>
      <c r="Q604">
        <v>160.86000000000001</v>
      </c>
      <c r="R604">
        <v>151.49999999999989</v>
      </c>
      <c r="S604" t="s">
        <v>103</v>
      </c>
      <c r="T604">
        <v>0</v>
      </c>
      <c r="U604">
        <v>0</v>
      </c>
      <c r="V604">
        <v>16</v>
      </c>
      <c r="W604">
        <v>1121.5859</v>
      </c>
    </row>
    <row r="605" spans="1:23" x14ac:dyDescent="0.35">
      <c r="A605" t="s">
        <v>1508</v>
      </c>
      <c r="B605" t="s">
        <v>689</v>
      </c>
      <c r="C605" t="s">
        <v>1479</v>
      </c>
      <c r="D605" t="s">
        <v>24</v>
      </c>
      <c r="E605" t="s">
        <v>16</v>
      </c>
      <c r="F605" t="s">
        <v>448</v>
      </c>
      <c r="G605">
        <v>22.65</v>
      </c>
      <c r="H605">
        <v>1</v>
      </c>
      <c r="I605">
        <v>0.06</v>
      </c>
      <c r="J605">
        <v>2.0699999999999998</v>
      </c>
      <c r="K605" t="s">
        <v>115</v>
      </c>
      <c r="L605" t="s">
        <v>43</v>
      </c>
      <c r="M605">
        <v>3.74</v>
      </c>
      <c r="N605" t="s">
        <v>83</v>
      </c>
      <c r="O605" t="b">
        <v>0</v>
      </c>
      <c r="P605">
        <v>21.291</v>
      </c>
      <c r="Q605">
        <v>7.7009999999999987</v>
      </c>
      <c r="R605">
        <v>1.890999999999998</v>
      </c>
      <c r="S605" t="s">
        <v>103</v>
      </c>
      <c r="T605">
        <v>0</v>
      </c>
      <c r="U605">
        <v>0</v>
      </c>
      <c r="V605">
        <v>15</v>
      </c>
      <c r="W605">
        <v>1059.4259</v>
      </c>
    </row>
    <row r="606" spans="1:23" x14ac:dyDescent="0.35">
      <c r="A606" t="s">
        <v>1509</v>
      </c>
      <c r="B606" t="s">
        <v>125</v>
      </c>
      <c r="C606" t="s">
        <v>1510</v>
      </c>
      <c r="D606" t="s">
        <v>17</v>
      </c>
      <c r="E606" t="s">
        <v>95</v>
      </c>
      <c r="F606" t="s">
        <v>96</v>
      </c>
      <c r="G606">
        <v>454.38</v>
      </c>
      <c r="H606">
        <v>1</v>
      </c>
      <c r="I606">
        <v>0.04</v>
      </c>
      <c r="J606">
        <v>5.34</v>
      </c>
      <c r="K606" t="s">
        <v>102</v>
      </c>
      <c r="L606" t="s">
        <v>43</v>
      </c>
      <c r="M606">
        <v>5.67</v>
      </c>
      <c r="N606" t="s">
        <v>83</v>
      </c>
      <c r="O606" t="b">
        <v>0</v>
      </c>
      <c r="P606">
        <v>436.20479999999998</v>
      </c>
      <c r="Q606">
        <v>163.57679999999999</v>
      </c>
      <c r="R606">
        <v>152.5668</v>
      </c>
      <c r="S606" t="s">
        <v>128</v>
      </c>
      <c r="T606">
        <v>0</v>
      </c>
      <c r="U606">
        <v>0</v>
      </c>
      <c r="V606">
        <v>3</v>
      </c>
      <c r="W606">
        <v>231.65539999999999</v>
      </c>
    </row>
    <row r="607" spans="1:23" x14ac:dyDescent="0.35">
      <c r="A607" t="s">
        <v>1511</v>
      </c>
      <c r="B607" t="s">
        <v>316</v>
      </c>
      <c r="C607" t="s">
        <v>1512</v>
      </c>
      <c r="D607" t="s">
        <v>17</v>
      </c>
      <c r="E607" t="s">
        <v>88</v>
      </c>
      <c r="F607" t="s">
        <v>975</v>
      </c>
      <c r="G607">
        <v>26.87</v>
      </c>
      <c r="H607">
        <v>1</v>
      </c>
      <c r="I607">
        <v>0.09</v>
      </c>
      <c r="J607">
        <v>8.48</v>
      </c>
      <c r="K607" t="s">
        <v>90</v>
      </c>
      <c r="L607" t="s">
        <v>45</v>
      </c>
      <c r="M607">
        <v>1.78</v>
      </c>
      <c r="N607" t="s">
        <v>83</v>
      </c>
      <c r="O607" t="b">
        <v>0</v>
      </c>
      <c r="P607">
        <v>24.451699999999999</v>
      </c>
      <c r="Q607">
        <v>8.3297000000000025</v>
      </c>
      <c r="R607">
        <v>-1.930299999999997</v>
      </c>
      <c r="S607" t="s">
        <v>91</v>
      </c>
      <c r="T607">
        <v>0</v>
      </c>
      <c r="U607">
        <v>0</v>
      </c>
      <c r="V607">
        <v>15</v>
      </c>
      <c r="W607">
        <v>614.51190000000008</v>
      </c>
    </row>
    <row r="608" spans="1:23" x14ac:dyDescent="0.35">
      <c r="A608" t="s">
        <v>1513</v>
      </c>
      <c r="B608" t="s">
        <v>819</v>
      </c>
      <c r="C608" t="s">
        <v>1514</v>
      </c>
      <c r="D608" t="s">
        <v>12</v>
      </c>
      <c r="E608" t="s">
        <v>16</v>
      </c>
      <c r="F608" t="s">
        <v>145</v>
      </c>
      <c r="G608">
        <v>26.53</v>
      </c>
      <c r="H608">
        <v>3</v>
      </c>
      <c r="I608">
        <v>0.2</v>
      </c>
      <c r="J608">
        <v>7</v>
      </c>
      <c r="K608" t="s">
        <v>90</v>
      </c>
      <c r="L608" t="s">
        <v>41</v>
      </c>
      <c r="M608">
        <v>14.04</v>
      </c>
      <c r="N608" t="s">
        <v>83</v>
      </c>
      <c r="O608" t="b">
        <v>0</v>
      </c>
      <c r="P608">
        <v>63.671999999999997</v>
      </c>
      <c r="Q608">
        <v>15.91800000000001</v>
      </c>
      <c r="R608">
        <v>-5.1219999999999928</v>
      </c>
      <c r="S608" t="s">
        <v>128</v>
      </c>
      <c r="T608">
        <v>0</v>
      </c>
      <c r="U608">
        <v>0</v>
      </c>
      <c r="V608">
        <v>17</v>
      </c>
      <c r="W608">
        <v>1667.5844</v>
      </c>
    </row>
    <row r="609" spans="1:23" x14ac:dyDescent="0.35">
      <c r="A609" t="s">
        <v>1515</v>
      </c>
      <c r="B609" t="s">
        <v>109</v>
      </c>
      <c r="C609" t="s">
        <v>1038</v>
      </c>
      <c r="D609" t="s">
        <v>12</v>
      </c>
      <c r="E609" t="s">
        <v>16</v>
      </c>
      <c r="F609" t="s">
        <v>155</v>
      </c>
      <c r="G609">
        <v>56.18</v>
      </c>
      <c r="H609">
        <v>3</v>
      </c>
      <c r="I609">
        <v>0.27</v>
      </c>
      <c r="J609">
        <v>2.4</v>
      </c>
      <c r="K609" t="s">
        <v>115</v>
      </c>
      <c r="L609" t="s">
        <v>41</v>
      </c>
      <c r="M609">
        <v>13.41</v>
      </c>
      <c r="N609" t="s">
        <v>83</v>
      </c>
      <c r="O609" t="b">
        <v>0</v>
      </c>
      <c r="P609">
        <v>123.0342</v>
      </c>
      <c r="Q609">
        <v>21.910199999999989</v>
      </c>
      <c r="R609">
        <v>6.1001999999999894</v>
      </c>
      <c r="S609" t="s">
        <v>103</v>
      </c>
      <c r="T609">
        <v>0</v>
      </c>
      <c r="U609">
        <v>0</v>
      </c>
      <c r="V609">
        <v>16</v>
      </c>
      <c r="W609">
        <v>1838.8379</v>
      </c>
    </row>
    <row r="610" spans="1:23" x14ac:dyDescent="0.35">
      <c r="A610" t="s">
        <v>1516</v>
      </c>
      <c r="B610" t="s">
        <v>491</v>
      </c>
      <c r="C610" t="s">
        <v>1101</v>
      </c>
      <c r="D610" t="s">
        <v>28</v>
      </c>
      <c r="E610" t="s">
        <v>14</v>
      </c>
      <c r="F610" t="s">
        <v>167</v>
      </c>
      <c r="G610">
        <v>142.91999999999999</v>
      </c>
      <c r="H610">
        <v>1</v>
      </c>
      <c r="I610">
        <v>0.1</v>
      </c>
      <c r="J610">
        <v>2.9</v>
      </c>
      <c r="K610" t="s">
        <v>115</v>
      </c>
      <c r="L610" t="s">
        <v>43</v>
      </c>
      <c r="M610">
        <v>3.73</v>
      </c>
      <c r="N610" t="s">
        <v>83</v>
      </c>
      <c r="O610" t="b">
        <v>1</v>
      </c>
      <c r="P610">
        <v>128.62799999999999</v>
      </c>
      <c r="Q610">
        <v>42.875999999999991</v>
      </c>
      <c r="R610">
        <v>36.245999999999988</v>
      </c>
      <c r="S610" t="s">
        <v>103</v>
      </c>
      <c r="T610">
        <v>0</v>
      </c>
      <c r="U610">
        <v>0</v>
      </c>
      <c r="V610">
        <v>17</v>
      </c>
      <c r="W610">
        <v>1059.6406999999999</v>
      </c>
    </row>
    <row r="611" spans="1:23" x14ac:dyDescent="0.35">
      <c r="A611" t="s">
        <v>1517</v>
      </c>
      <c r="B611" t="s">
        <v>689</v>
      </c>
      <c r="C611" t="s">
        <v>806</v>
      </c>
      <c r="D611" t="s">
        <v>12</v>
      </c>
      <c r="E611" t="s">
        <v>16</v>
      </c>
      <c r="F611" t="s">
        <v>645</v>
      </c>
      <c r="G611">
        <v>24.87</v>
      </c>
      <c r="H611">
        <v>2</v>
      </c>
      <c r="I611">
        <v>0.26</v>
      </c>
      <c r="J611">
        <v>6.46</v>
      </c>
      <c r="K611" t="s">
        <v>82</v>
      </c>
      <c r="L611" t="s">
        <v>48</v>
      </c>
      <c r="M611">
        <v>6.06</v>
      </c>
      <c r="N611" t="s">
        <v>83</v>
      </c>
      <c r="O611" t="b">
        <v>0</v>
      </c>
      <c r="P611">
        <v>36.807600000000001</v>
      </c>
      <c r="Q611">
        <v>6.9635999999999996</v>
      </c>
      <c r="R611">
        <v>-5.5564</v>
      </c>
      <c r="S611" t="s">
        <v>103</v>
      </c>
      <c r="T611">
        <v>0</v>
      </c>
      <c r="U611">
        <v>0</v>
      </c>
      <c r="V611">
        <v>11</v>
      </c>
      <c r="W611">
        <v>660.6268</v>
      </c>
    </row>
    <row r="612" spans="1:23" x14ac:dyDescent="0.35">
      <c r="A612" t="s">
        <v>1518</v>
      </c>
      <c r="B612" t="s">
        <v>622</v>
      </c>
      <c r="C612" t="s">
        <v>1298</v>
      </c>
      <c r="D612" t="s">
        <v>24</v>
      </c>
      <c r="E612" t="s">
        <v>14</v>
      </c>
      <c r="F612" t="s">
        <v>677</v>
      </c>
      <c r="G612">
        <v>77.94</v>
      </c>
      <c r="H612">
        <v>2</v>
      </c>
      <c r="I612">
        <v>0.21</v>
      </c>
      <c r="J612">
        <v>6.49</v>
      </c>
      <c r="K612" t="s">
        <v>102</v>
      </c>
      <c r="L612" t="s">
        <v>41</v>
      </c>
      <c r="M612">
        <v>11.93</v>
      </c>
      <c r="N612" t="s">
        <v>83</v>
      </c>
      <c r="O612" t="b">
        <v>0</v>
      </c>
      <c r="P612">
        <v>123.1452</v>
      </c>
      <c r="Q612">
        <v>29.617200000000011</v>
      </c>
      <c r="R612">
        <v>11.197200000000009</v>
      </c>
      <c r="S612" t="s">
        <v>97</v>
      </c>
      <c r="T612">
        <v>0</v>
      </c>
      <c r="U612">
        <v>0</v>
      </c>
      <c r="V612">
        <v>13</v>
      </c>
      <c r="W612">
        <v>953.92600000000039</v>
      </c>
    </row>
    <row r="613" spans="1:23" x14ac:dyDescent="0.35">
      <c r="A613" t="s">
        <v>1519</v>
      </c>
      <c r="B613" t="s">
        <v>379</v>
      </c>
      <c r="C613" t="s">
        <v>1246</v>
      </c>
      <c r="D613" t="s">
        <v>17</v>
      </c>
      <c r="E613" t="s">
        <v>14</v>
      </c>
      <c r="F613" t="s">
        <v>1290</v>
      </c>
      <c r="G613">
        <v>73.900000000000006</v>
      </c>
      <c r="H613">
        <v>2</v>
      </c>
      <c r="I613">
        <v>0.05</v>
      </c>
      <c r="J613">
        <v>6.64</v>
      </c>
      <c r="K613" t="s">
        <v>102</v>
      </c>
      <c r="L613" t="s">
        <v>48</v>
      </c>
      <c r="M613">
        <v>6.76</v>
      </c>
      <c r="N613" t="s">
        <v>83</v>
      </c>
      <c r="O613" t="b">
        <v>0</v>
      </c>
      <c r="P613">
        <v>140.41</v>
      </c>
      <c r="Q613">
        <v>51.72999999999999</v>
      </c>
      <c r="R613">
        <v>38.329999999999991</v>
      </c>
      <c r="S613" t="s">
        <v>103</v>
      </c>
      <c r="T613">
        <v>0</v>
      </c>
      <c r="U613">
        <v>0</v>
      </c>
      <c r="V613">
        <v>17</v>
      </c>
      <c r="W613">
        <v>1168.9012</v>
      </c>
    </row>
    <row r="614" spans="1:23" x14ac:dyDescent="0.35">
      <c r="A614" t="s">
        <v>1520</v>
      </c>
      <c r="B614" t="s">
        <v>272</v>
      </c>
      <c r="C614" t="s">
        <v>1521</v>
      </c>
      <c r="D614" t="s">
        <v>19</v>
      </c>
      <c r="E614" t="s">
        <v>14</v>
      </c>
      <c r="F614" t="s">
        <v>1127</v>
      </c>
      <c r="G614">
        <v>119.76</v>
      </c>
      <c r="H614">
        <v>3</v>
      </c>
      <c r="I614">
        <v>0.09</v>
      </c>
      <c r="J614">
        <v>6.48</v>
      </c>
      <c r="K614" t="s">
        <v>102</v>
      </c>
      <c r="L614" t="s">
        <v>43</v>
      </c>
      <c r="M614">
        <v>3.5</v>
      </c>
      <c r="N614" t="s">
        <v>83</v>
      </c>
      <c r="O614" t="b">
        <v>0</v>
      </c>
      <c r="P614">
        <v>326.94479999999999</v>
      </c>
      <c r="Q614">
        <v>111.3768</v>
      </c>
      <c r="R614">
        <v>101.3968</v>
      </c>
      <c r="S614" t="s">
        <v>84</v>
      </c>
      <c r="T614">
        <v>0</v>
      </c>
      <c r="U614">
        <v>0</v>
      </c>
      <c r="V614">
        <v>2</v>
      </c>
      <c r="W614">
        <v>466.69500000000011</v>
      </c>
    </row>
    <row r="615" spans="1:23" x14ac:dyDescent="0.35">
      <c r="A615" t="s">
        <v>1522</v>
      </c>
      <c r="B615" t="s">
        <v>264</v>
      </c>
      <c r="C615" t="s">
        <v>1403</v>
      </c>
      <c r="D615" t="s">
        <v>20</v>
      </c>
      <c r="E615" t="s">
        <v>88</v>
      </c>
      <c r="F615" t="s">
        <v>760</v>
      </c>
      <c r="G615">
        <v>22.17</v>
      </c>
      <c r="H615">
        <v>1</v>
      </c>
      <c r="I615">
        <v>0.14000000000000001</v>
      </c>
      <c r="J615">
        <v>3.79</v>
      </c>
      <c r="K615" t="s">
        <v>102</v>
      </c>
      <c r="L615" t="s">
        <v>41</v>
      </c>
      <c r="M615">
        <v>7.37</v>
      </c>
      <c r="N615" t="s">
        <v>83</v>
      </c>
      <c r="O615" t="b">
        <v>0</v>
      </c>
      <c r="P615">
        <v>19.066199999999998</v>
      </c>
      <c r="Q615">
        <v>5.7642000000000007</v>
      </c>
      <c r="R615">
        <v>-5.3958000000000004</v>
      </c>
      <c r="S615" t="s">
        <v>97</v>
      </c>
      <c r="T615">
        <v>0</v>
      </c>
      <c r="U615">
        <v>0</v>
      </c>
      <c r="V615">
        <v>3</v>
      </c>
      <c r="W615">
        <v>-18.805399999999999</v>
      </c>
    </row>
    <row r="616" spans="1:23" x14ac:dyDescent="0.35">
      <c r="A616" t="s">
        <v>1523</v>
      </c>
      <c r="B616" t="s">
        <v>1524</v>
      </c>
      <c r="C616" t="s">
        <v>1525</v>
      </c>
      <c r="D616" t="s">
        <v>15</v>
      </c>
      <c r="E616" t="s">
        <v>14</v>
      </c>
      <c r="F616" t="s">
        <v>677</v>
      </c>
      <c r="G616">
        <v>119.4</v>
      </c>
      <c r="H616">
        <v>1</v>
      </c>
      <c r="I616">
        <v>0.15</v>
      </c>
      <c r="J616">
        <v>2.44</v>
      </c>
      <c r="K616" t="s">
        <v>82</v>
      </c>
      <c r="L616" t="s">
        <v>41</v>
      </c>
      <c r="M616">
        <v>6.77</v>
      </c>
      <c r="N616" t="s">
        <v>83</v>
      </c>
      <c r="O616" t="b">
        <v>0</v>
      </c>
      <c r="P616">
        <v>101.49</v>
      </c>
      <c r="Q616">
        <v>29.850000000000009</v>
      </c>
      <c r="R616">
        <v>20.640000000000011</v>
      </c>
      <c r="S616" t="s">
        <v>128</v>
      </c>
      <c r="T616">
        <v>0</v>
      </c>
      <c r="U616">
        <v>0</v>
      </c>
      <c r="V616">
        <v>16</v>
      </c>
      <c r="W616">
        <v>1013.8551</v>
      </c>
    </row>
    <row r="617" spans="1:23" x14ac:dyDescent="0.35">
      <c r="A617" t="s">
        <v>1526</v>
      </c>
      <c r="B617" t="s">
        <v>545</v>
      </c>
      <c r="C617" t="s">
        <v>1527</v>
      </c>
      <c r="D617" t="s">
        <v>12</v>
      </c>
      <c r="E617" t="s">
        <v>14</v>
      </c>
      <c r="F617" t="s">
        <v>1131</v>
      </c>
      <c r="G617">
        <v>172.67</v>
      </c>
      <c r="H617">
        <v>3</v>
      </c>
      <c r="I617">
        <v>0.02</v>
      </c>
      <c r="J617">
        <v>3.57</v>
      </c>
      <c r="K617" t="s">
        <v>115</v>
      </c>
      <c r="L617" t="s">
        <v>45</v>
      </c>
      <c r="M617">
        <v>0.89</v>
      </c>
      <c r="N617" t="s">
        <v>83</v>
      </c>
      <c r="O617" t="b">
        <v>0</v>
      </c>
      <c r="P617">
        <v>507.64980000000003</v>
      </c>
      <c r="Q617">
        <v>196.84379999999999</v>
      </c>
      <c r="R617">
        <v>192.38380000000001</v>
      </c>
      <c r="S617" t="s">
        <v>91</v>
      </c>
      <c r="T617">
        <v>0</v>
      </c>
      <c r="U617">
        <v>0</v>
      </c>
      <c r="V617">
        <v>19</v>
      </c>
      <c r="W617">
        <v>1549.5698</v>
      </c>
    </row>
    <row r="618" spans="1:23" x14ac:dyDescent="0.35">
      <c r="A618" t="s">
        <v>1528</v>
      </c>
      <c r="B618" t="s">
        <v>189</v>
      </c>
      <c r="C618" t="s">
        <v>1514</v>
      </c>
      <c r="D618" t="s">
        <v>12</v>
      </c>
      <c r="E618" t="s">
        <v>16</v>
      </c>
      <c r="F618" t="s">
        <v>136</v>
      </c>
      <c r="G618">
        <v>36.6</v>
      </c>
      <c r="H618">
        <v>3</v>
      </c>
      <c r="I618">
        <v>0.1</v>
      </c>
      <c r="J618">
        <v>7.18</v>
      </c>
      <c r="K618" t="s">
        <v>102</v>
      </c>
      <c r="L618" t="s">
        <v>48</v>
      </c>
      <c r="M618">
        <v>17.45</v>
      </c>
      <c r="N618" t="s">
        <v>83</v>
      </c>
      <c r="O618" t="b">
        <v>1</v>
      </c>
      <c r="P618">
        <v>98.82</v>
      </c>
      <c r="Q618">
        <v>32.94</v>
      </c>
      <c r="R618">
        <v>8.3099999999999987</v>
      </c>
      <c r="S618" t="s">
        <v>91</v>
      </c>
      <c r="T618">
        <v>0</v>
      </c>
      <c r="U618">
        <v>0</v>
      </c>
      <c r="V618">
        <v>17</v>
      </c>
      <c r="W618">
        <v>1667.5844</v>
      </c>
    </row>
    <row r="619" spans="1:23" x14ac:dyDescent="0.35">
      <c r="A619" t="s">
        <v>1529</v>
      </c>
      <c r="B619" t="s">
        <v>901</v>
      </c>
      <c r="C619" t="s">
        <v>1530</v>
      </c>
      <c r="D619" t="s">
        <v>17</v>
      </c>
      <c r="E619" t="s">
        <v>16</v>
      </c>
      <c r="F619" t="s">
        <v>1077</v>
      </c>
      <c r="G619">
        <v>33.47</v>
      </c>
      <c r="H619">
        <v>1</v>
      </c>
      <c r="I619">
        <v>0.06</v>
      </c>
      <c r="J619">
        <v>5.64</v>
      </c>
      <c r="K619" t="s">
        <v>115</v>
      </c>
      <c r="L619" t="s">
        <v>41</v>
      </c>
      <c r="M619">
        <v>8.41</v>
      </c>
      <c r="N619" t="s">
        <v>83</v>
      </c>
      <c r="O619" t="b">
        <v>0</v>
      </c>
      <c r="P619">
        <v>31.4618</v>
      </c>
      <c r="Q619">
        <v>11.379799999999999</v>
      </c>
      <c r="R619">
        <v>-2.6702000000000008</v>
      </c>
      <c r="S619" t="s">
        <v>128</v>
      </c>
      <c r="T619">
        <v>0</v>
      </c>
      <c r="U619">
        <v>0</v>
      </c>
      <c r="V619">
        <v>15</v>
      </c>
      <c r="W619">
        <v>971.28840000000002</v>
      </c>
    </row>
    <row r="620" spans="1:23" x14ac:dyDescent="0.35">
      <c r="A620" t="s">
        <v>1531</v>
      </c>
      <c r="B620" t="s">
        <v>689</v>
      </c>
      <c r="C620" t="s">
        <v>1532</v>
      </c>
      <c r="D620" t="s">
        <v>24</v>
      </c>
      <c r="E620" t="s">
        <v>95</v>
      </c>
      <c r="F620" t="s">
        <v>370</v>
      </c>
      <c r="G620">
        <v>492.76</v>
      </c>
      <c r="H620">
        <v>3</v>
      </c>
      <c r="I620">
        <v>0.05</v>
      </c>
      <c r="J620">
        <v>6.39</v>
      </c>
      <c r="K620" t="s">
        <v>82</v>
      </c>
      <c r="L620" t="s">
        <v>48</v>
      </c>
      <c r="M620">
        <v>13.3</v>
      </c>
      <c r="N620" t="s">
        <v>83</v>
      </c>
      <c r="O620" t="b">
        <v>0</v>
      </c>
      <c r="P620">
        <v>1404.366</v>
      </c>
      <c r="Q620">
        <v>517.39800000000002</v>
      </c>
      <c r="R620">
        <v>497.70800000000003</v>
      </c>
      <c r="S620" t="s">
        <v>103</v>
      </c>
      <c r="T620">
        <v>0</v>
      </c>
      <c r="U620">
        <v>0</v>
      </c>
      <c r="V620">
        <v>13</v>
      </c>
      <c r="W620">
        <v>1066.0084999999999</v>
      </c>
    </row>
    <row r="621" spans="1:23" x14ac:dyDescent="0.35">
      <c r="A621" t="s">
        <v>1533</v>
      </c>
      <c r="B621" t="s">
        <v>660</v>
      </c>
      <c r="C621" t="s">
        <v>673</v>
      </c>
      <c r="D621" t="s">
        <v>15</v>
      </c>
      <c r="E621" t="s">
        <v>95</v>
      </c>
      <c r="F621" t="s">
        <v>96</v>
      </c>
      <c r="G621">
        <v>554.87</v>
      </c>
      <c r="H621">
        <v>3</v>
      </c>
      <c r="I621">
        <v>0.1</v>
      </c>
      <c r="J621">
        <v>5.63</v>
      </c>
      <c r="K621" t="s">
        <v>102</v>
      </c>
      <c r="L621" t="s">
        <v>41</v>
      </c>
      <c r="M621">
        <v>11.81</v>
      </c>
      <c r="N621" t="s">
        <v>83</v>
      </c>
      <c r="O621" t="b">
        <v>1</v>
      </c>
      <c r="P621">
        <v>1498.1489999999999</v>
      </c>
      <c r="Q621">
        <v>499.38299999999998</v>
      </c>
      <c r="R621">
        <v>481.94299999999998</v>
      </c>
      <c r="S621" t="s">
        <v>84</v>
      </c>
      <c r="T621">
        <v>0</v>
      </c>
      <c r="U621">
        <v>0</v>
      </c>
      <c r="V621">
        <v>15</v>
      </c>
      <c r="W621">
        <v>1127.8425</v>
      </c>
    </row>
    <row r="622" spans="1:23" x14ac:dyDescent="0.35">
      <c r="A622" t="s">
        <v>1534</v>
      </c>
      <c r="B622" t="s">
        <v>731</v>
      </c>
      <c r="C622" t="s">
        <v>599</v>
      </c>
      <c r="D622" t="s">
        <v>15</v>
      </c>
      <c r="E622" t="s">
        <v>88</v>
      </c>
      <c r="F622" t="s">
        <v>1167</v>
      </c>
      <c r="G622">
        <v>31.92</v>
      </c>
      <c r="H622">
        <v>1</v>
      </c>
      <c r="I622">
        <v>0.23</v>
      </c>
      <c r="J622">
        <v>2.4500000000000002</v>
      </c>
      <c r="K622" t="s">
        <v>102</v>
      </c>
      <c r="L622" t="s">
        <v>41</v>
      </c>
      <c r="M622">
        <v>13.55</v>
      </c>
      <c r="N622" t="s">
        <v>83</v>
      </c>
      <c r="O622" t="b">
        <v>0</v>
      </c>
      <c r="P622">
        <v>24.578399999999998</v>
      </c>
      <c r="Q622">
        <v>5.426400000000001</v>
      </c>
      <c r="R622">
        <v>-10.573600000000001</v>
      </c>
      <c r="S622" t="s">
        <v>84</v>
      </c>
      <c r="T622">
        <v>0</v>
      </c>
      <c r="U622">
        <v>0</v>
      </c>
      <c r="V622">
        <v>18</v>
      </c>
      <c r="W622">
        <v>1390.7697000000001</v>
      </c>
    </row>
    <row r="623" spans="1:23" x14ac:dyDescent="0.35">
      <c r="A623" t="s">
        <v>1535</v>
      </c>
      <c r="B623" t="s">
        <v>951</v>
      </c>
      <c r="C623" t="s">
        <v>616</v>
      </c>
      <c r="D623" t="s">
        <v>15</v>
      </c>
      <c r="E623" t="s">
        <v>95</v>
      </c>
      <c r="F623" t="s">
        <v>304</v>
      </c>
      <c r="G623">
        <v>411.09</v>
      </c>
      <c r="H623">
        <v>2</v>
      </c>
      <c r="I623">
        <v>0.09</v>
      </c>
      <c r="J623">
        <v>7.82</v>
      </c>
      <c r="K623" t="s">
        <v>90</v>
      </c>
      <c r="L623" t="s">
        <v>48</v>
      </c>
      <c r="M623">
        <v>10.59</v>
      </c>
      <c r="N623" t="s">
        <v>83</v>
      </c>
      <c r="O623" t="b">
        <v>0</v>
      </c>
      <c r="P623">
        <v>748.18380000000002</v>
      </c>
      <c r="Q623">
        <v>254.87580000000011</v>
      </c>
      <c r="R623">
        <v>236.46580000000009</v>
      </c>
      <c r="S623" t="s">
        <v>91</v>
      </c>
      <c r="T623">
        <v>0</v>
      </c>
      <c r="U623">
        <v>0</v>
      </c>
      <c r="V623">
        <v>15</v>
      </c>
      <c r="W623">
        <v>1090.9683</v>
      </c>
    </row>
    <row r="624" spans="1:23" x14ac:dyDescent="0.35">
      <c r="A624" t="s">
        <v>1536</v>
      </c>
      <c r="B624" t="s">
        <v>130</v>
      </c>
      <c r="C624" t="s">
        <v>1537</v>
      </c>
      <c r="D624" t="s">
        <v>24</v>
      </c>
      <c r="E624" t="s">
        <v>16</v>
      </c>
      <c r="F624" t="s">
        <v>307</v>
      </c>
      <c r="G624">
        <v>16.53</v>
      </c>
      <c r="H624">
        <v>3</v>
      </c>
      <c r="I624">
        <v>0.16</v>
      </c>
      <c r="J624">
        <v>2.29</v>
      </c>
      <c r="K624" t="s">
        <v>82</v>
      </c>
      <c r="L624" t="s">
        <v>41</v>
      </c>
      <c r="M624">
        <v>8.92</v>
      </c>
      <c r="N624" t="s">
        <v>83</v>
      </c>
      <c r="O624" t="b">
        <v>0</v>
      </c>
      <c r="P624">
        <v>41.6556</v>
      </c>
      <c r="Q624">
        <v>11.9016</v>
      </c>
      <c r="R624">
        <v>0.69159999999999755</v>
      </c>
      <c r="S624" t="s">
        <v>84</v>
      </c>
      <c r="T624">
        <v>0</v>
      </c>
      <c r="U624">
        <v>0</v>
      </c>
      <c r="V624">
        <v>2</v>
      </c>
      <c r="W624">
        <v>-1.942400000000001</v>
      </c>
    </row>
    <row r="625" spans="1:23" x14ac:dyDescent="0.35">
      <c r="A625" t="s">
        <v>1538</v>
      </c>
      <c r="B625" t="s">
        <v>466</v>
      </c>
      <c r="C625" t="s">
        <v>1539</v>
      </c>
      <c r="D625" t="s">
        <v>19</v>
      </c>
      <c r="E625" t="s">
        <v>16</v>
      </c>
      <c r="F625" t="s">
        <v>828</v>
      </c>
      <c r="G625">
        <v>38.409999999999997</v>
      </c>
      <c r="H625">
        <v>1</v>
      </c>
      <c r="I625">
        <v>0.1</v>
      </c>
      <c r="J625">
        <v>8.66</v>
      </c>
      <c r="K625" t="s">
        <v>115</v>
      </c>
      <c r="L625" t="s">
        <v>45</v>
      </c>
      <c r="M625">
        <v>1.2</v>
      </c>
      <c r="N625" t="s">
        <v>83</v>
      </c>
      <c r="O625" t="b">
        <v>1</v>
      </c>
      <c r="P625">
        <v>34.569000000000003</v>
      </c>
      <c r="Q625">
        <v>11.523</v>
      </c>
      <c r="R625">
        <v>1.663</v>
      </c>
      <c r="S625" t="s">
        <v>183</v>
      </c>
      <c r="T625">
        <v>0</v>
      </c>
      <c r="U625">
        <v>0</v>
      </c>
      <c r="V625">
        <v>13</v>
      </c>
      <c r="W625">
        <v>608.22240000000011</v>
      </c>
    </row>
    <row r="626" spans="1:23" x14ac:dyDescent="0.35">
      <c r="A626" t="s">
        <v>1540</v>
      </c>
      <c r="B626" t="s">
        <v>598</v>
      </c>
      <c r="C626" t="s">
        <v>1541</v>
      </c>
      <c r="D626" t="s">
        <v>12</v>
      </c>
      <c r="E626" t="s">
        <v>16</v>
      </c>
      <c r="F626" t="s">
        <v>278</v>
      </c>
      <c r="G626">
        <v>58.58</v>
      </c>
      <c r="H626">
        <v>1</v>
      </c>
      <c r="I626">
        <v>0.22</v>
      </c>
      <c r="J626">
        <v>5.28</v>
      </c>
      <c r="K626" t="s">
        <v>90</v>
      </c>
      <c r="L626" t="s">
        <v>41</v>
      </c>
      <c r="M626">
        <v>12.9</v>
      </c>
      <c r="N626" t="s">
        <v>83</v>
      </c>
      <c r="O626" t="b">
        <v>0</v>
      </c>
      <c r="P626">
        <v>45.692399999999999</v>
      </c>
      <c r="Q626">
        <v>10.5444</v>
      </c>
      <c r="R626">
        <v>-7.6355999999999966</v>
      </c>
      <c r="S626" t="s">
        <v>183</v>
      </c>
      <c r="T626">
        <v>0</v>
      </c>
      <c r="U626">
        <v>0</v>
      </c>
      <c r="V626">
        <v>13</v>
      </c>
      <c r="W626">
        <v>971.74609999999996</v>
      </c>
    </row>
    <row r="627" spans="1:23" x14ac:dyDescent="0.35">
      <c r="A627" t="s">
        <v>1542</v>
      </c>
      <c r="B627" t="s">
        <v>1107</v>
      </c>
      <c r="C627" t="s">
        <v>529</v>
      </c>
      <c r="D627" t="s">
        <v>12</v>
      </c>
      <c r="E627" t="s">
        <v>95</v>
      </c>
      <c r="F627" t="s">
        <v>985</v>
      </c>
      <c r="G627">
        <v>222.95</v>
      </c>
      <c r="H627">
        <v>2</v>
      </c>
      <c r="I627">
        <v>0.1</v>
      </c>
      <c r="J627">
        <v>4.63</v>
      </c>
      <c r="K627" t="s">
        <v>102</v>
      </c>
      <c r="L627" t="s">
        <v>45</v>
      </c>
      <c r="M627">
        <v>1.4</v>
      </c>
      <c r="N627" t="s">
        <v>83</v>
      </c>
      <c r="O627" t="b">
        <v>0</v>
      </c>
      <c r="P627">
        <v>401.31</v>
      </c>
      <c r="Q627">
        <v>133.77000000000001</v>
      </c>
      <c r="R627">
        <v>127.74</v>
      </c>
      <c r="S627" t="s">
        <v>97</v>
      </c>
      <c r="T627">
        <v>0</v>
      </c>
      <c r="U627">
        <v>0</v>
      </c>
      <c r="V627">
        <v>22</v>
      </c>
      <c r="W627">
        <v>2226.7773000000002</v>
      </c>
    </row>
    <row r="628" spans="1:23" x14ac:dyDescent="0.35">
      <c r="A628" t="s">
        <v>1543</v>
      </c>
      <c r="B628" t="s">
        <v>383</v>
      </c>
      <c r="C628" t="s">
        <v>100</v>
      </c>
      <c r="D628" t="s">
        <v>24</v>
      </c>
      <c r="E628" t="s">
        <v>16</v>
      </c>
      <c r="F628" t="s">
        <v>1316</v>
      </c>
      <c r="G628">
        <v>55.34</v>
      </c>
      <c r="H628">
        <v>1</v>
      </c>
      <c r="I628">
        <v>0.15</v>
      </c>
      <c r="J628">
        <v>6.4</v>
      </c>
      <c r="K628" t="s">
        <v>102</v>
      </c>
      <c r="L628" t="s">
        <v>43</v>
      </c>
      <c r="M628">
        <v>3.27</v>
      </c>
      <c r="N628" t="s">
        <v>141</v>
      </c>
      <c r="O628" t="b">
        <v>0</v>
      </c>
      <c r="P628">
        <v>47.039000000000001</v>
      </c>
      <c r="Q628">
        <v>13.835000000000001</v>
      </c>
      <c r="R628">
        <v>4.1650000000000009</v>
      </c>
      <c r="S628" t="s">
        <v>128</v>
      </c>
      <c r="T628">
        <v>1</v>
      </c>
      <c r="U628">
        <v>0</v>
      </c>
      <c r="V628">
        <v>16</v>
      </c>
      <c r="W628">
        <v>909.71600000000001</v>
      </c>
    </row>
    <row r="629" spans="1:23" x14ac:dyDescent="0.35">
      <c r="A629" t="s">
        <v>1544</v>
      </c>
      <c r="B629" t="s">
        <v>951</v>
      </c>
      <c r="C629" t="s">
        <v>1545</v>
      </c>
      <c r="D629" t="s">
        <v>12</v>
      </c>
      <c r="E629" t="s">
        <v>14</v>
      </c>
      <c r="F629" t="s">
        <v>355</v>
      </c>
      <c r="G629">
        <v>99.85</v>
      </c>
      <c r="H629">
        <v>3</v>
      </c>
      <c r="I629">
        <v>0.05</v>
      </c>
      <c r="J629">
        <v>7.66</v>
      </c>
      <c r="K629" t="s">
        <v>102</v>
      </c>
      <c r="L629" t="s">
        <v>48</v>
      </c>
      <c r="M629">
        <v>5.2</v>
      </c>
      <c r="N629" t="s">
        <v>83</v>
      </c>
      <c r="O629" t="b">
        <v>0</v>
      </c>
      <c r="P629">
        <v>284.57249999999988</v>
      </c>
      <c r="Q629">
        <v>104.8425</v>
      </c>
      <c r="R629">
        <v>91.982499999999959</v>
      </c>
      <c r="S629" t="s">
        <v>91</v>
      </c>
      <c r="T629">
        <v>0</v>
      </c>
      <c r="U629">
        <v>0</v>
      </c>
      <c r="V629">
        <v>2</v>
      </c>
      <c r="W629">
        <v>106.8725</v>
      </c>
    </row>
    <row r="630" spans="1:23" x14ac:dyDescent="0.35">
      <c r="A630" t="s">
        <v>1546</v>
      </c>
      <c r="B630" t="s">
        <v>610</v>
      </c>
      <c r="C630" t="s">
        <v>485</v>
      </c>
      <c r="D630" t="s">
        <v>24</v>
      </c>
      <c r="E630" t="s">
        <v>16</v>
      </c>
      <c r="F630" t="s">
        <v>624</v>
      </c>
      <c r="G630">
        <v>48.41</v>
      </c>
      <c r="H630">
        <v>2</v>
      </c>
      <c r="I630">
        <v>0.11</v>
      </c>
      <c r="J630">
        <v>8.43</v>
      </c>
      <c r="K630" t="s">
        <v>102</v>
      </c>
      <c r="L630" t="s">
        <v>45</v>
      </c>
      <c r="M630">
        <v>1.37</v>
      </c>
      <c r="N630" t="s">
        <v>83</v>
      </c>
      <c r="O630" t="b">
        <v>0</v>
      </c>
      <c r="P630">
        <v>86.169799999999995</v>
      </c>
      <c r="Q630">
        <v>28.0778</v>
      </c>
      <c r="R630">
        <v>18.277799999999999</v>
      </c>
      <c r="S630" t="s">
        <v>97</v>
      </c>
      <c r="T630">
        <v>0</v>
      </c>
      <c r="U630">
        <v>0</v>
      </c>
      <c r="V630">
        <v>14</v>
      </c>
      <c r="W630">
        <v>753.80010000000004</v>
      </c>
    </row>
    <row r="631" spans="1:23" x14ac:dyDescent="0.35">
      <c r="A631" t="s">
        <v>1547</v>
      </c>
      <c r="B631" t="s">
        <v>208</v>
      </c>
      <c r="C631" t="s">
        <v>1548</v>
      </c>
      <c r="D631" t="s">
        <v>28</v>
      </c>
      <c r="E631" t="s">
        <v>95</v>
      </c>
      <c r="F631" t="s">
        <v>1549</v>
      </c>
      <c r="G631">
        <v>434.94</v>
      </c>
      <c r="H631">
        <v>3</v>
      </c>
      <c r="I631">
        <v>0.25</v>
      </c>
      <c r="J631">
        <v>6.87</v>
      </c>
      <c r="K631" t="s">
        <v>82</v>
      </c>
      <c r="L631" t="s">
        <v>41</v>
      </c>
      <c r="M631">
        <v>11.69</v>
      </c>
      <c r="N631" t="s">
        <v>141</v>
      </c>
      <c r="O631" t="b">
        <v>0</v>
      </c>
      <c r="P631">
        <v>978.61500000000001</v>
      </c>
      <c r="Q631">
        <v>195.7230000000001</v>
      </c>
      <c r="R631">
        <v>177.1630000000001</v>
      </c>
      <c r="S631" t="s">
        <v>183</v>
      </c>
      <c r="T631">
        <v>1</v>
      </c>
      <c r="U631">
        <v>0</v>
      </c>
      <c r="V631">
        <v>7</v>
      </c>
      <c r="W631">
        <v>601.35070000000019</v>
      </c>
    </row>
    <row r="632" spans="1:23" x14ac:dyDescent="0.35">
      <c r="A632" t="s">
        <v>1550</v>
      </c>
      <c r="B632" t="s">
        <v>383</v>
      </c>
      <c r="C632" t="s">
        <v>170</v>
      </c>
      <c r="D632" t="s">
        <v>24</v>
      </c>
      <c r="E632" t="s">
        <v>95</v>
      </c>
      <c r="F632" t="s">
        <v>489</v>
      </c>
      <c r="G632">
        <v>444.57</v>
      </c>
      <c r="H632">
        <v>1</v>
      </c>
      <c r="I632">
        <v>0.23</v>
      </c>
      <c r="J632">
        <v>2.91</v>
      </c>
      <c r="K632" t="s">
        <v>90</v>
      </c>
      <c r="L632" t="s">
        <v>41</v>
      </c>
      <c r="M632">
        <v>8.24</v>
      </c>
      <c r="N632" t="s">
        <v>83</v>
      </c>
      <c r="O632" t="b">
        <v>0</v>
      </c>
      <c r="P632">
        <v>342.31889999999999</v>
      </c>
      <c r="Q632">
        <v>75.576900000000023</v>
      </c>
      <c r="R632">
        <v>64.426900000000018</v>
      </c>
      <c r="S632" t="s">
        <v>128</v>
      </c>
      <c r="T632">
        <v>0</v>
      </c>
      <c r="U632">
        <v>0</v>
      </c>
      <c r="V632">
        <v>14</v>
      </c>
      <c r="W632">
        <v>1066.5287000000001</v>
      </c>
    </row>
    <row r="633" spans="1:23" x14ac:dyDescent="0.35">
      <c r="A633" t="s">
        <v>1551</v>
      </c>
      <c r="B633" t="s">
        <v>413</v>
      </c>
      <c r="C633" t="s">
        <v>395</v>
      </c>
      <c r="D633" t="s">
        <v>28</v>
      </c>
      <c r="E633" t="s">
        <v>16</v>
      </c>
      <c r="F633" t="s">
        <v>231</v>
      </c>
      <c r="G633">
        <v>47.43</v>
      </c>
      <c r="H633">
        <v>3</v>
      </c>
      <c r="I633">
        <v>0.14000000000000001</v>
      </c>
      <c r="J633">
        <v>3.13</v>
      </c>
      <c r="K633" t="s">
        <v>82</v>
      </c>
      <c r="L633" t="s">
        <v>45</v>
      </c>
      <c r="M633">
        <v>1.85</v>
      </c>
      <c r="N633" t="s">
        <v>83</v>
      </c>
      <c r="O633" t="b">
        <v>0</v>
      </c>
      <c r="P633">
        <v>122.3694</v>
      </c>
      <c r="Q633">
        <v>36.995399999999989</v>
      </c>
      <c r="R633">
        <v>32.015399999999993</v>
      </c>
      <c r="S633" t="s">
        <v>84</v>
      </c>
      <c r="T633">
        <v>0</v>
      </c>
      <c r="U633">
        <v>0</v>
      </c>
      <c r="V633">
        <v>8</v>
      </c>
      <c r="W633">
        <v>974.06129999999996</v>
      </c>
    </row>
    <row r="634" spans="1:23" x14ac:dyDescent="0.35">
      <c r="A634" t="s">
        <v>1552</v>
      </c>
      <c r="B634" t="s">
        <v>921</v>
      </c>
      <c r="C634" t="s">
        <v>1553</v>
      </c>
      <c r="D634" t="s">
        <v>19</v>
      </c>
      <c r="E634" t="s">
        <v>88</v>
      </c>
      <c r="F634" t="s">
        <v>1554</v>
      </c>
      <c r="G634">
        <v>23.74</v>
      </c>
      <c r="H634">
        <v>3</v>
      </c>
      <c r="I634">
        <v>0.2</v>
      </c>
      <c r="J634">
        <v>8.65</v>
      </c>
      <c r="K634" t="s">
        <v>102</v>
      </c>
      <c r="L634" t="s">
        <v>41</v>
      </c>
      <c r="M634">
        <v>5.57</v>
      </c>
      <c r="N634" t="s">
        <v>83</v>
      </c>
      <c r="O634" t="b">
        <v>0</v>
      </c>
      <c r="P634">
        <v>56.975999999999999</v>
      </c>
      <c r="Q634">
        <v>14.244</v>
      </c>
      <c r="R634">
        <v>2.3999999999999098E-2</v>
      </c>
      <c r="S634" t="s">
        <v>84</v>
      </c>
      <c r="T634">
        <v>0</v>
      </c>
      <c r="U634">
        <v>0</v>
      </c>
      <c r="V634">
        <v>2</v>
      </c>
      <c r="W634">
        <v>22.104600000000008</v>
      </c>
    </row>
    <row r="635" spans="1:23" x14ac:dyDescent="0.35">
      <c r="A635" t="s">
        <v>1555</v>
      </c>
      <c r="B635" t="s">
        <v>639</v>
      </c>
      <c r="C635" t="s">
        <v>310</v>
      </c>
      <c r="D635" t="s">
        <v>26</v>
      </c>
      <c r="E635" t="s">
        <v>16</v>
      </c>
      <c r="F635" t="s">
        <v>241</v>
      </c>
      <c r="G635">
        <v>37.1</v>
      </c>
      <c r="H635">
        <v>1</v>
      </c>
      <c r="I635">
        <v>0.28000000000000003</v>
      </c>
      <c r="J635">
        <v>7.85</v>
      </c>
      <c r="K635" t="s">
        <v>115</v>
      </c>
      <c r="L635" t="s">
        <v>41</v>
      </c>
      <c r="M635">
        <v>10.16</v>
      </c>
      <c r="N635" t="s">
        <v>83</v>
      </c>
      <c r="O635" t="b">
        <v>0</v>
      </c>
      <c r="P635">
        <v>26.712</v>
      </c>
      <c r="Q635">
        <v>4.4519999999999982</v>
      </c>
      <c r="R635">
        <v>-13.558</v>
      </c>
      <c r="S635" t="s">
        <v>103</v>
      </c>
      <c r="T635">
        <v>0</v>
      </c>
      <c r="U635">
        <v>0</v>
      </c>
      <c r="V635">
        <v>16</v>
      </c>
      <c r="W635">
        <v>1399.8426999999999</v>
      </c>
    </row>
    <row r="636" spans="1:23" x14ac:dyDescent="0.35">
      <c r="A636" t="s">
        <v>1556</v>
      </c>
      <c r="B636" t="s">
        <v>413</v>
      </c>
      <c r="C636" t="s">
        <v>824</v>
      </c>
      <c r="D636" t="s">
        <v>12</v>
      </c>
      <c r="E636" t="s">
        <v>14</v>
      </c>
      <c r="F636" t="s">
        <v>234</v>
      </c>
      <c r="G636">
        <v>115.05</v>
      </c>
      <c r="H636">
        <v>1</v>
      </c>
      <c r="I636">
        <v>0.04</v>
      </c>
      <c r="J636">
        <v>4.38</v>
      </c>
      <c r="K636" t="s">
        <v>115</v>
      </c>
      <c r="L636" t="s">
        <v>43</v>
      </c>
      <c r="M636">
        <v>4.62</v>
      </c>
      <c r="N636" t="s">
        <v>83</v>
      </c>
      <c r="O636" t="b">
        <v>0</v>
      </c>
      <c r="P636">
        <v>110.44799999999999</v>
      </c>
      <c r="Q636">
        <v>41.417999999999992</v>
      </c>
      <c r="R636">
        <v>32.417999999999992</v>
      </c>
      <c r="S636" t="s">
        <v>84</v>
      </c>
      <c r="T636">
        <v>0</v>
      </c>
      <c r="U636">
        <v>0</v>
      </c>
      <c r="V636">
        <v>13</v>
      </c>
      <c r="W636">
        <v>341.28570000000002</v>
      </c>
    </row>
    <row r="637" spans="1:23" x14ac:dyDescent="0.35">
      <c r="A637" t="s">
        <v>1557</v>
      </c>
      <c r="B637" t="s">
        <v>440</v>
      </c>
      <c r="C637" t="s">
        <v>1209</v>
      </c>
      <c r="D637" t="s">
        <v>12</v>
      </c>
      <c r="E637" t="s">
        <v>88</v>
      </c>
      <c r="F637" t="s">
        <v>760</v>
      </c>
      <c r="G637">
        <v>29.55</v>
      </c>
      <c r="H637">
        <v>3</v>
      </c>
      <c r="I637">
        <v>0.08</v>
      </c>
      <c r="J637">
        <v>2.84</v>
      </c>
      <c r="K637" t="s">
        <v>82</v>
      </c>
      <c r="L637" t="s">
        <v>41</v>
      </c>
      <c r="M637">
        <v>7.73</v>
      </c>
      <c r="N637" t="s">
        <v>83</v>
      </c>
      <c r="O637" t="b">
        <v>0</v>
      </c>
      <c r="P637">
        <v>81.558000000000007</v>
      </c>
      <c r="Q637">
        <v>28.367999999999999</v>
      </c>
      <c r="R637">
        <v>17.797999999999998</v>
      </c>
      <c r="S637" t="s">
        <v>97</v>
      </c>
      <c r="T637">
        <v>0</v>
      </c>
      <c r="U637">
        <v>0</v>
      </c>
      <c r="V637">
        <v>23</v>
      </c>
      <c r="W637">
        <v>1892.7003</v>
      </c>
    </row>
    <row r="638" spans="1:23" x14ac:dyDescent="0.35">
      <c r="A638" t="s">
        <v>1558</v>
      </c>
      <c r="B638" t="s">
        <v>99</v>
      </c>
      <c r="C638" t="s">
        <v>1559</v>
      </c>
      <c r="D638" t="s">
        <v>19</v>
      </c>
      <c r="E638" t="s">
        <v>88</v>
      </c>
      <c r="F638" t="s">
        <v>989</v>
      </c>
      <c r="G638">
        <v>27.06</v>
      </c>
      <c r="H638">
        <v>1</v>
      </c>
      <c r="I638">
        <v>0.01</v>
      </c>
      <c r="J638">
        <v>7.39</v>
      </c>
      <c r="K638" t="s">
        <v>90</v>
      </c>
      <c r="L638" t="s">
        <v>48</v>
      </c>
      <c r="M638">
        <v>5.48</v>
      </c>
      <c r="N638" t="s">
        <v>83</v>
      </c>
      <c r="O638" t="b">
        <v>0</v>
      </c>
      <c r="P638">
        <v>26.789400000000001</v>
      </c>
      <c r="Q638">
        <v>10.5534</v>
      </c>
      <c r="R638">
        <v>-2.3166000000000011</v>
      </c>
      <c r="S638" t="s">
        <v>103</v>
      </c>
      <c r="T638">
        <v>0</v>
      </c>
      <c r="U638">
        <v>0</v>
      </c>
      <c r="V638">
        <v>1</v>
      </c>
      <c r="W638">
        <v>-2.3166000000000011</v>
      </c>
    </row>
    <row r="639" spans="1:23" x14ac:dyDescent="0.35">
      <c r="A639" t="s">
        <v>1560</v>
      </c>
      <c r="B639" t="s">
        <v>353</v>
      </c>
      <c r="C639" t="s">
        <v>1561</v>
      </c>
      <c r="D639" t="s">
        <v>19</v>
      </c>
      <c r="E639" t="s">
        <v>95</v>
      </c>
      <c r="F639" t="s">
        <v>314</v>
      </c>
      <c r="G639">
        <v>360.7</v>
      </c>
      <c r="H639">
        <v>2</v>
      </c>
      <c r="I639">
        <v>0.03</v>
      </c>
      <c r="J639">
        <v>4</v>
      </c>
      <c r="K639" t="s">
        <v>102</v>
      </c>
      <c r="L639" t="s">
        <v>45</v>
      </c>
      <c r="M639">
        <v>0.91</v>
      </c>
      <c r="N639" t="s">
        <v>141</v>
      </c>
      <c r="O639" t="b">
        <v>0</v>
      </c>
      <c r="P639">
        <v>699.75799999999992</v>
      </c>
      <c r="Q639">
        <v>266.91799999999989</v>
      </c>
      <c r="R639">
        <v>262.00799999999992</v>
      </c>
      <c r="S639" t="s">
        <v>91</v>
      </c>
      <c r="T639">
        <v>1</v>
      </c>
      <c r="U639">
        <v>0</v>
      </c>
      <c r="V639">
        <v>11</v>
      </c>
      <c r="W639">
        <v>738.87560000000008</v>
      </c>
    </row>
    <row r="640" spans="1:23" x14ac:dyDescent="0.35">
      <c r="A640" t="s">
        <v>1562</v>
      </c>
      <c r="B640" t="s">
        <v>1563</v>
      </c>
      <c r="C640" t="s">
        <v>1564</v>
      </c>
      <c r="D640" t="s">
        <v>17</v>
      </c>
      <c r="E640" t="s">
        <v>16</v>
      </c>
      <c r="F640" t="s">
        <v>409</v>
      </c>
      <c r="G640">
        <v>56.66</v>
      </c>
      <c r="H640">
        <v>1</v>
      </c>
      <c r="I640">
        <v>0.15</v>
      </c>
      <c r="J640">
        <v>4.83</v>
      </c>
      <c r="K640" t="s">
        <v>82</v>
      </c>
      <c r="L640" t="s">
        <v>41</v>
      </c>
      <c r="M640">
        <v>13.26</v>
      </c>
      <c r="N640" t="s">
        <v>83</v>
      </c>
      <c r="O640" t="b">
        <v>0</v>
      </c>
      <c r="P640">
        <v>48.161000000000001</v>
      </c>
      <c r="Q640">
        <v>14.164999999999999</v>
      </c>
      <c r="R640">
        <v>-3.9250000000000012</v>
      </c>
      <c r="S640" t="s">
        <v>91</v>
      </c>
      <c r="T640">
        <v>0</v>
      </c>
      <c r="U640">
        <v>0</v>
      </c>
      <c r="V640">
        <v>12</v>
      </c>
      <c r="W640">
        <v>854.08709999999985</v>
      </c>
    </row>
    <row r="641" spans="1:23" x14ac:dyDescent="0.35">
      <c r="A641" t="s">
        <v>1565</v>
      </c>
      <c r="B641" t="s">
        <v>1157</v>
      </c>
      <c r="C641" t="s">
        <v>1566</v>
      </c>
      <c r="D641" t="s">
        <v>12</v>
      </c>
      <c r="E641" t="s">
        <v>14</v>
      </c>
      <c r="F641" t="s">
        <v>1321</v>
      </c>
      <c r="G641">
        <v>110.56</v>
      </c>
      <c r="H641">
        <v>1</v>
      </c>
      <c r="I641">
        <v>0.23</v>
      </c>
      <c r="J641">
        <v>3.41</v>
      </c>
      <c r="K641" t="s">
        <v>115</v>
      </c>
      <c r="L641" t="s">
        <v>41</v>
      </c>
      <c r="M641">
        <v>5.31</v>
      </c>
      <c r="N641" t="s">
        <v>141</v>
      </c>
      <c r="O641" t="b">
        <v>0</v>
      </c>
      <c r="P641">
        <v>85.131200000000007</v>
      </c>
      <c r="Q641">
        <v>18.795200000000008</v>
      </c>
      <c r="R641">
        <v>10.075200000000009</v>
      </c>
      <c r="S641" t="s">
        <v>103</v>
      </c>
      <c r="T641">
        <v>1</v>
      </c>
      <c r="U641">
        <v>0</v>
      </c>
      <c r="V641">
        <v>4</v>
      </c>
      <c r="W641">
        <v>330.02300000000008</v>
      </c>
    </row>
    <row r="642" spans="1:23" x14ac:dyDescent="0.35">
      <c r="A642" t="s">
        <v>1567</v>
      </c>
      <c r="B642" t="s">
        <v>386</v>
      </c>
      <c r="C642" t="s">
        <v>485</v>
      </c>
      <c r="D642" t="s">
        <v>19</v>
      </c>
      <c r="E642" t="s">
        <v>14</v>
      </c>
      <c r="F642" t="s">
        <v>1109</v>
      </c>
      <c r="G642">
        <v>102.71</v>
      </c>
      <c r="H642">
        <v>2</v>
      </c>
      <c r="I642">
        <v>0.1</v>
      </c>
      <c r="J642">
        <v>5.17</v>
      </c>
      <c r="K642" t="s">
        <v>115</v>
      </c>
      <c r="L642" t="s">
        <v>41</v>
      </c>
      <c r="M642">
        <v>8.2799999999999994</v>
      </c>
      <c r="N642" t="s">
        <v>83</v>
      </c>
      <c r="O642" t="b">
        <v>1</v>
      </c>
      <c r="P642">
        <v>184.87799999999999</v>
      </c>
      <c r="Q642">
        <v>61.625999999999998</v>
      </c>
      <c r="R642">
        <v>48.176000000000002</v>
      </c>
      <c r="S642" t="s">
        <v>97</v>
      </c>
      <c r="T642">
        <v>0</v>
      </c>
      <c r="U642">
        <v>0</v>
      </c>
      <c r="V642">
        <v>14</v>
      </c>
      <c r="W642">
        <v>753.80010000000004</v>
      </c>
    </row>
    <row r="643" spans="1:23" x14ac:dyDescent="0.35">
      <c r="A643" t="s">
        <v>1568</v>
      </c>
      <c r="B643" t="s">
        <v>507</v>
      </c>
      <c r="C643" t="s">
        <v>1105</v>
      </c>
      <c r="D643" t="s">
        <v>12</v>
      </c>
      <c r="E643" t="s">
        <v>14</v>
      </c>
      <c r="F643" t="s">
        <v>775</v>
      </c>
      <c r="G643">
        <v>170.91</v>
      </c>
      <c r="H643">
        <v>2</v>
      </c>
      <c r="I643">
        <v>0.03</v>
      </c>
      <c r="J643">
        <v>7.86</v>
      </c>
      <c r="K643" t="s">
        <v>90</v>
      </c>
      <c r="L643" t="s">
        <v>45</v>
      </c>
      <c r="M643">
        <v>1.36</v>
      </c>
      <c r="N643" t="s">
        <v>83</v>
      </c>
      <c r="O643" t="b">
        <v>0</v>
      </c>
      <c r="P643">
        <v>331.56540000000001</v>
      </c>
      <c r="Q643">
        <v>126.4734</v>
      </c>
      <c r="R643">
        <v>117.2534</v>
      </c>
      <c r="S643" t="s">
        <v>84</v>
      </c>
      <c r="T643">
        <v>0</v>
      </c>
      <c r="U643">
        <v>0</v>
      </c>
      <c r="V643">
        <v>15</v>
      </c>
      <c r="W643">
        <v>813.85820000000024</v>
      </c>
    </row>
    <row r="644" spans="1:23" x14ac:dyDescent="0.35">
      <c r="A644" t="s">
        <v>1569</v>
      </c>
      <c r="B644" t="s">
        <v>848</v>
      </c>
      <c r="C644" t="s">
        <v>1570</v>
      </c>
      <c r="D644" t="s">
        <v>24</v>
      </c>
      <c r="E644" t="s">
        <v>88</v>
      </c>
      <c r="F644" t="s">
        <v>195</v>
      </c>
      <c r="G644">
        <v>29.99</v>
      </c>
      <c r="H644">
        <v>3</v>
      </c>
      <c r="I644">
        <v>0.09</v>
      </c>
      <c r="J644">
        <v>9.14</v>
      </c>
      <c r="K644" t="s">
        <v>82</v>
      </c>
      <c r="L644" t="s">
        <v>45</v>
      </c>
      <c r="M644">
        <v>1.04</v>
      </c>
      <c r="N644" t="s">
        <v>83</v>
      </c>
      <c r="O644" t="b">
        <v>0</v>
      </c>
      <c r="P644">
        <v>81.872699999999995</v>
      </c>
      <c r="Q644">
        <v>27.890699999999999</v>
      </c>
      <c r="R644">
        <v>17.710699999999999</v>
      </c>
      <c r="S644" t="s">
        <v>103</v>
      </c>
      <c r="T644">
        <v>0</v>
      </c>
      <c r="U644">
        <v>0</v>
      </c>
      <c r="V644">
        <v>9</v>
      </c>
      <c r="W644">
        <v>659.01419999999996</v>
      </c>
    </row>
    <row r="645" spans="1:23" x14ac:dyDescent="0.35">
      <c r="A645" t="s">
        <v>1571</v>
      </c>
      <c r="B645" t="s">
        <v>1572</v>
      </c>
      <c r="C645" t="s">
        <v>1573</v>
      </c>
      <c r="D645" t="s">
        <v>17</v>
      </c>
      <c r="E645" t="s">
        <v>16</v>
      </c>
      <c r="F645" t="s">
        <v>1050</v>
      </c>
      <c r="G645">
        <v>18.62</v>
      </c>
      <c r="H645">
        <v>3</v>
      </c>
      <c r="I645">
        <v>0.06</v>
      </c>
      <c r="J645">
        <v>9.81</v>
      </c>
      <c r="K645" t="s">
        <v>82</v>
      </c>
      <c r="L645" t="s">
        <v>43</v>
      </c>
      <c r="M645">
        <v>5.22</v>
      </c>
      <c r="N645" t="s">
        <v>83</v>
      </c>
      <c r="O645" t="b">
        <v>0</v>
      </c>
      <c r="P645">
        <v>52.508400000000002</v>
      </c>
      <c r="Q645">
        <v>18.9924</v>
      </c>
      <c r="R645">
        <v>3.9623999999999948</v>
      </c>
      <c r="S645" t="s">
        <v>103</v>
      </c>
      <c r="T645">
        <v>0</v>
      </c>
      <c r="U645">
        <v>0</v>
      </c>
      <c r="V645">
        <v>3</v>
      </c>
      <c r="W645">
        <v>210.65870000000001</v>
      </c>
    </row>
    <row r="646" spans="1:23" x14ac:dyDescent="0.35">
      <c r="A646" t="s">
        <v>1574</v>
      </c>
      <c r="B646" t="s">
        <v>264</v>
      </c>
      <c r="C646" t="s">
        <v>1206</v>
      </c>
      <c r="D646" t="s">
        <v>12</v>
      </c>
      <c r="E646" t="s">
        <v>95</v>
      </c>
      <c r="F646" t="s">
        <v>715</v>
      </c>
      <c r="G646">
        <v>227.39</v>
      </c>
      <c r="H646">
        <v>2</v>
      </c>
      <c r="I646">
        <v>0.03</v>
      </c>
      <c r="J646">
        <v>7.85</v>
      </c>
      <c r="K646" t="s">
        <v>115</v>
      </c>
      <c r="L646" t="s">
        <v>45</v>
      </c>
      <c r="M646">
        <v>1.5</v>
      </c>
      <c r="N646" t="s">
        <v>141</v>
      </c>
      <c r="O646" t="b">
        <v>0</v>
      </c>
      <c r="P646">
        <v>441.13659999999999</v>
      </c>
      <c r="Q646">
        <v>168.26859999999999</v>
      </c>
      <c r="R646">
        <v>158.9186</v>
      </c>
      <c r="S646" t="s">
        <v>97</v>
      </c>
      <c r="T646">
        <v>1</v>
      </c>
      <c r="U646">
        <v>0</v>
      </c>
      <c r="V646">
        <v>13</v>
      </c>
      <c r="W646">
        <v>1298.8137999999999</v>
      </c>
    </row>
    <row r="647" spans="1:23" x14ac:dyDescent="0.35">
      <c r="A647" t="s">
        <v>1575</v>
      </c>
      <c r="B647" t="s">
        <v>1576</v>
      </c>
      <c r="C647" t="s">
        <v>369</v>
      </c>
      <c r="D647" t="s">
        <v>12</v>
      </c>
      <c r="E647" t="s">
        <v>95</v>
      </c>
      <c r="F647" t="s">
        <v>1202</v>
      </c>
      <c r="G647">
        <v>179.97</v>
      </c>
      <c r="H647">
        <v>1</v>
      </c>
      <c r="I647">
        <v>0.1</v>
      </c>
      <c r="J647">
        <v>8.7100000000000009</v>
      </c>
      <c r="K647" t="s">
        <v>102</v>
      </c>
      <c r="L647" t="s">
        <v>43</v>
      </c>
      <c r="M647">
        <v>3.54</v>
      </c>
      <c r="N647" t="s">
        <v>83</v>
      </c>
      <c r="O647" t="b">
        <v>0</v>
      </c>
      <c r="P647">
        <v>161.97300000000001</v>
      </c>
      <c r="Q647">
        <v>53.991000000000007</v>
      </c>
      <c r="R647">
        <v>41.741000000000007</v>
      </c>
      <c r="S647" t="s">
        <v>97</v>
      </c>
      <c r="T647">
        <v>0</v>
      </c>
      <c r="U647">
        <v>0</v>
      </c>
      <c r="V647">
        <v>20</v>
      </c>
      <c r="W647">
        <v>1391.7496000000001</v>
      </c>
    </row>
    <row r="648" spans="1:23" x14ac:dyDescent="0.35">
      <c r="A648" t="s">
        <v>1577</v>
      </c>
      <c r="B648" t="s">
        <v>1524</v>
      </c>
      <c r="C648" t="s">
        <v>981</v>
      </c>
      <c r="D648" t="s">
        <v>17</v>
      </c>
      <c r="E648" t="s">
        <v>95</v>
      </c>
      <c r="F648" t="s">
        <v>304</v>
      </c>
      <c r="G648">
        <v>431.26</v>
      </c>
      <c r="H648">
        <v>2</v>
      </c>
      <c r="I648">
        <v>0.05</v>
      </c>
      <c r="J648">
        <v>7.53</v>
      </c>
      <c r="K648" t="s">
        <v>82</v>
      </c>
      <c r="L648" t="s">
        <v>45</v>
      </c>
      <c r="M648">
        <v>0.7</v>
      </c>
      <c r="N648" t="s">
        <v>141</v>
      </c>
      <c r="O648" t="b">
        <v>0</v>
      </c>
      <c r="P648">
        <v>819.39399999999989</v>
      </c>
      <c r="Q648">
        <v>301.88199999999989</v>
      </c>
      <c r="R648">
        <v>293.65199999999999</v>
      </c>
      <c r="S648" t="s">
        <v>128</v>
      </c>
      <c r="T648">
        <v>1</v>
      </c>
      <c r="U648">
        <v>0</v>
      </c>
      <c r="V648">
        <v>21</v>
      </c>
      <c r="W648">
        <v>1211.4102</v>
      </c>
    </row>
    <row r="649" spans="1:23" x14ac:dyDescent="0.35">
      <c r="A649" t="s">
        <v>1578</v>
      </c>
      <c r="B649" t="s">
        <v>339</v>
      </c>
      <c r="C649" t="s">
        <v>198</v>
      </c>
      <c r="D649" t="s">
        <v>20</v>
      </c>
      <c r="E649" t="s">
        <v>88</v>
      </c>
      <c r="F649" t="s">
        <v>251</v>
      </c>
      <c r="G649">
        <v>12.78</v>
      </c>
      <c r="H649">
        <v>3</v>
      </c>
      <c r="I649">
        <v>0.08</v>
      </c>
      <c r="J649">
        <v>8.27</v>
      </c>
      <c r="K649" t="s">
        <v>115</v>
      </c>
      <c r="L649" t="s">
        <v>48</v>
      </c>
      <c r="M649">
        <v>10.44</v>
      </c>
      <c r="N649" t="s">
        <v>83</v>
      </c>
      <c r="O649" t="b">
        <v>0</v>
      </c>
      <c r="P649">
        <v>35.272799999999997</v>
      </c>
      <c r="Q649">
        <v>12.268800000000001</v>
      </c>
      <c r="R649">
        <v>-6.441200000000002</v>
      </c>
      <c r="S649" t="s">
        <v>97</v>
      </c>
      <c r="T649">
        <v>0</v>
      </c>
      <c r="U649">
        <v>0</v>
      </c>
      <c r="V649">
        <v>12</v>
      </c>
      <c r="W649">
        <v>871.18830000000014</v>
      </c>
    </row>
    <row r="650" spans="1:23" x14ac:dyDescent="0.35">
      <c r="A650" t="s">
        <v>1579</v>
      </c>
      <c r="B650" t="s">
        <v>575</v>
      </c>
      <c r="C650" t="s">
        <v>1580</v>
      </c>
      <c r="D650" t="s">
        <v>12</v>
      </c>
      <c r="E650" t="s">
        <v>14</v>
      </c>
      <c r="F650" t="s">
        <v>460</v>
      </c>
      <c r="G650">
        <v>94.85</v>
      </c>
      <c r="H650">
        <v>3</v>
      </c>
      <c r="I650">
        <v>0.05</v>
      </c>
      <c r="J650">
        <v>7.21</v>
      </c>
      <c r="K650" t="s">
        <v>102</v>
      </c>
      <c r="L650" t="s">
        <v>41</v>
      </c>
      <c r="M650">
        <v>13.06</v>
      </c>
      <c r="N650" t="s">
        <v>83</v>
      </c>
      <c r="O650" t="b">
        <v>0</v>
      </c>
      <c r="P650">
        <v>270.32249999999988</v>
      </c>
      <c r="Q650">
        <v>99.592499999999959</v>
      </c>
      <c r="R650">
        <v>79.322499999999977</v>
      </c>
      <c r="S650" t="s">
        <v>91</v>
      </c>
      <c r="T650">
        <v>0</v>
      </c>
      <c r="U650">
        <v>0</v>
      </c>
      <c r="V650">
        <v>9</v>
      </c>
      <c r="W650">
        <v>1363.6424999999999</v>
      </c>
    </row>
    <row r="651" spans="1:23" x14ac:dyDescent="0.35">
      <c r="A651" t="s">
        <v>1581</v>
      </c>
      <c r="B651" t="s">
        <v>572</v>
      </c>
      <c r="C651" t="s">
        <v>1582</v>
      </c>
      <c r="D651" t="s">
        <v>12</v>
      </c>
      <c r="E651" t="s">
        <v>95</v>
      </c>
      <c r="F651" t="s">
        <v>844</v>
      </c>
      <c r="G651">
        <v>85.82</v>
      </c>
      <c r="H651">
        <v>3</v>
      </c>
      <c r="I651">
        <v>0.03</v>
      </c>
      <c r="J651">
        <v>2.0499999999999998</v>
      </c>
      <c r="K651" t="s">
        <v>115</v>
      </c>
      <c r="L651" t="s">
        <v>43</v>
      </c>
      <c r="M651">
        <v>3.2</v>
      </c>
      <c r="N651" t="s">
        <v>141</v>
      </c>
      <c r="O651" t="b">
        <v>0</v>
      </c>
      <c r="P651">
        <v>249.7362</v>
      </c>
      <c r="Q651">
        <v>95.260199999999998</v>
      </c>
      <c r="R651">
        <v>90.010199999999998</v>
      </c>
      <c r="S651" t="s">
        <v>183</v>
      </c>
      <c r="T651">
        <v>1</v>
      </c>
      <c r="U651">
        <v>0</v>
      </c>
      <c r="V651">
        <v>2</v>
      </c>
      <c r="W651">
        <v>130.4487</v>
      </c>
    </row>
    <row r="652" spans="1:23" x14ac:dyDescent="0.35">
      <c r="A652" t="s">
        <v>1583</v>
      </c>
      <c r="B652" t="s">
        <v>1054</v>
      </c>
      <c r="C652" t="s">
        <v>788</v>
      </c>
      <c r="D652" t="s">
        <v>12</v>
      </c>
      <c r="E652" t="s">
        <v>95</v>
      </c>
      <c r="F652" t="s">
        <v>96</v>
      </c>
      <c r="G652">
        <v>347.24</v>
      </c>
      <c r="H652">
        <v>1</v>
      </c>
      <c r="I652">
        <v>0.13</v>
      </c>
      <c r="J652">
        <v>3.85</v>
      </c>
      <c r="K652" t="s">
        <v>102</v>
      </c>
      <c r="L652" t="s">
        <v>41</v>
      </c>
      <c r="M652">
        <v>5.2</v>
      </c>
      <c r="N652" t="s">
        <v>83</v>
      </c>
      <c r="O652" t="b">
        <v>0</v>
      </c>
      <c r="P652">
        <v>302.09879999999998</v>
      </c>
      <c r="Q652">
        <v>93.754800000000003</v>
      </c>
      <c r="R652">
        <v>84.704799999999992</v>
      </c>
      <c r="S652" t="s">
        <v>128</v>
      </c>
      <c r="T652">
        <v>0</v>
      </c>
      <c r="U652">
        <v>0</v>
      </c>
      <c r="V652">
        <v>16</v>
      </c>
      <c r="W652">
        <v>1850.9514999999999</v>
      </c>
    </row>
    <row r="653" spans="1:23" x14ac:dyDescent="0.35">
      <c r="A653" t="s">
        <v>1584</v>
      </c>
      <c r="B653" t="s">
        <v>386</v>
      </c>
      <c r="C653" t="s">
        <v>190</v>
      </c>
      <c r="D653" t="s">
        <v>20</v>
      </c>
      <c r="E653" t="s">
        <v>16</v>
      </c>
      <c r="F653" t="s">
        <v>895</v>
      </c>
      <c r="G653">
        <v>31.07</v>
      </c>
      <c r="H653">
        <v>1</v>
      </c>
      <c r="I653">
        <v>0.19</v>
      </c>
      <c r="J653">
        <v>5.0199999999999996</v>
      </c>
      <c r="K653" t="s">
        <v>102</v>
      </c>
      <c r="L653" t="s">
        <v>41</v>
      </c>
      <c r="M653">
        <v>5.66</v>
      </c>
      <c r="N653" t="s">
        <v>83</v>
      </c>
      <c r="O653" t="b">
        <v>0</v>
      </c>
      <c r="P653">
        <v>25.166699999999999</v>
      </c>
      <c r="Q653">
        <v>6.5247000000000028</v>
      </c>
      <c r="R653">
        <v>-4.1552999999999969</v>
      </c>
      <c r="S653" t="s">
        <v>97</v>
      </c>
      <c r="T653">
        <v>0</v>
      </c>
      <c r="U653">
        <v>0</v>
      </c>
      <c r="V653">
        <v>21</v>
      </c>
      <c r="W653">
        <v>1065.6361999999999</v>
      </c>
    </row>
    <row r="654" spans="1:23" x14ac:dyDescent="0.35">
      <c r="A654" t="s">
        <v>1585</v>
      </c>
      <c r="B654" t="s">
        <v>1586</v>
      </c>
      <c r="C654" t="s">
        <v>206</v>
      </c>
      <c r="D654" t="s">
        <v>15</v>
      </c>
      <c r="E654" t="s">
        <v>88</v>
      </c>
      <c r="F654" t="s">
        <v>1395</v>
      </c>
      <c r="G654">
        <v>18.2</v>
      </c>
      <c r="H654">
        <v>3</v>
      </c>
      <c r="I654">
        <v>0</v>
      </c>
      <c r="J654">
        <v>4.51</v>
      </c>
      <c r="K654" t="s">
        <v>90</v>
      </c>
      <c r="L654" t="s">
        <v>43</v>
      </c>
      <c r="M654">
        <v>5.53</v>
      </c>
      <c r="N654" t="s">
        <v>83</v>
      </c>
      <c r="O654" t="b">
        <v>0</v>
      </c>
      <c r="P654">
        <v>54.6</v>
      </c>
      <c r="Q654">
        <v>21.84</v>
      </c>
      <c r="R654">
        <v>11.8</v>
      </c>
      <c r="S654" t="s">
        <v>183</v>
      </c>
      <c r="T654">
        <v>0</v>
      </c>
      <c r="U654">
        <v>0</v>
      </c>
      <c r="V654">
        <v>13</v>
      </c>
      <c r="W654">
        <v>1440.3262</v>
      </c>
    </row>
    <row r="655" spans="1:23" x14ac:dyDescent="0.35">
      <c r="A655" t="s">
        <v>1587</v>
      </c>
      <c r="B655" t="s">
        <v>746</v>
      </c>
      <c r="C655" t="s">
        <v>837</v>
      </c>
      <c r="D655" t="s">
        <v>19</v>
      </c>
      <c r="E655" t="s">
        <v>95</v>
      </c>
      <c r="F655" t="s">
        <v>1080</v>
      </c>
      <c r="G655">
        <v>342.04</v>
      </c>
      <c r="H655">
        <v>2</v>
      </c>
      <c r="I655">
        <v>0.02</v>
      </c>
      <c r="J655">
        <v>9.8000000000000007</v>
      </c>
      <c r="K655" t="s">
        <v>90</v>
      </c>
      <c r="L655" t="s">
        <v>43</v>
      </c>
      <c r="M655">
        <v>3.84</v>
      </c>
      <c r="N655" t="s">
        <v>83</v>
      </c>
      <c r="O655" t="b">
        <v>0</v>
      </c>
      <c r="P655">
        <v>670.39840000000004</v>
      </c>
      <c r="Q655">
        <v>259.9504</v>
      </c>
      <c r="R655">
        <v>246.31039999999999</v>
      </c>
      <c r="S655" t="s">
        <v>103</v>
      </c>
      <c r="T655">
        <v>0</v>
      </c>
      <c r="U655">
        <v>0</v>
      </c>
      <c r="V655">
        <v>15</v>
      </c>
      <c r="W655">
        <v>634.02250000000004</v>
      </c>
    </row>
    <row r="656" spans="1:23" x14ac:dyDescent="0.35">
      <c r="A656" t="s">
        <v>1588</v>
      </c>
      <c r="B656" t="s">
        <v>562</v>
      </c>
      <c r="C656" t="s">
        <v>463</v>
      </c>
      <c r="D656" t="s">
        <v>15</v>
      </c>
      <c r="E656" t="s">
        <v>88</v>
      </c>
      <c r="F656" t="s">
        <v>791</v>
      </c>
      <c r="G656">
        <v>8.91</v>
      </c>
      <c r="H656">
        <v>2</v>
      </c>
      <c r="I656">
        <v>0.03</v>
      </c>
      <c r="J656">
        <v>4.62</v>
      </c>
      <c r="K656" t="s">
        <v>115</v>
      </c>
      <c r="L656" t="s">
        <v>45</v>
      </c>
      <c r="M656">
        <v>0.65</v>
      </c>
      <c r="N656" t="s">
        <v>83</v>
      </c>
      <c r="O656" t="b">
        <v>0</v>
      </c>
      <c r="P656">
        <v>17.285399999999999</v>
      </c>
      <c r="Q656">
        <v>6.593399999999999</v>
      </c>
      <c r="R656">
        <v>1.323399999999999</v>
      </c>
      <c r="S656" t="s">
        <v>103</v>
      </c>
      <c r="T656">
        <v>0</v>
      </c>
      <c r="U656">
        <v>0</v>
      </c>
      <c r="V656">
        <v>23</v>
      </c>
      <c r="W656">
        <v>2182.6779999999999</v>
      </c>
    </row>
    <row r="657" spans="1:23" x14ac:dyDescent="0.35">
      <c r="A657" t="s">
        <v>1589</v>
      </c>
      <c r="B657" t="s">
        <v>660</v>
      </c>
      <c r="C657" t="s">
        <v>1590</v>
      </c>
      <c r="D657" t="s">
        <v>19</v>
      </c>
      <c r="E657" t="s">
        <v>88</v>
      </c>
      <c r="F657" t="s">
        <v>658</v>
      </c>
      <c r="G657">
        <v>27.45</v>
      </c>
      <c r="H657">
        <v>2</v>
      </c>
      <c r="I657">
        <v>0.22</v>
      </c>
      <c r="J657">
        <v>9.3699999999999992</v>
      </c>
      <c r="K657" t="s">
        <v>82</v>
      </c>
      <c r="L657" t="s">
        <v>41</v>
      </c>
      <c r="M657">
        <v>7.16</v>
      </c>
      <c r="N657" t="s">
        <v>83</v>
      </c>
      <c r="O657" t="b">
        <v>0</v>
      </c>
      <c r="P657">
        <v>42.822000000000003</v>
      </c>
      <c r="Q657">
        <v>9.8820000000000032</v>
      </c>
      <c r="R657">
        <v>-6.6479999999999961</v>
      </c>
      <c r="S657" t="s">
        <v>84</v>
      </c>
      <c r="T657">
        <v>0</v>
      </c>
      <c r="U657">
        <v>0</v>
      </c>
      <c r="V657">
        <v>4</v>
      </c>
      <c r="W657">
        <v>-0.19569999999998439</v>
      </c>
    </row>
    <row r="658" spans="1:23" x14ac:dyDescent="0.35">
      <c r="A658" t="s">
        <v>1591</v>
      </c>
      <c r="B658" t="s">
        <v>1268</v>
      </c>
      <c r="C658" t="s">
        <v>1209</v>
      </c>
      <c r="D658" t="s">
        <v>12</v>
      </c>
      <c r="E658" t="s">
        <v>14</v>
      </c>
      <c r="F658" t="s">
        <v>817</v>
      </c>
      <c r="G658">
        <v>69.25</v>
      </c>
      <c r="H658">
        <v>2</v>
      </c>
      <c r="I658">
        <v>0.1</v>
      </c>
      <c r="J658">
        <v>5.81</v>
      </c>
      <c r="K658" t="s">
        <v>115</v>
      </c>
      <c r="L658" t="s">
        <v>41</v>
      </c>
      <c r="M658">
        <v>6.3</v>
      </c>
      <c r="N658" t="s">
        <v>83</v>
      </c>
      <c r="O658" t="b">
        <v>0</v>
      </c>
      <c r="P658">
        <v>124.65</v>
      </c>
      <c r="Q658">
        <v>41.550000000000011</v>
      </c>
      <c r="R658">
        <v>29.440000000000008</v>
      </c>
      <c r="S658" t="s">
        <v>183</v>
      </c>
      <c r="T658">
        <v>0</v>
      </c>
      <c r="U658">
        <v>0</v>
      </c>
      <c r="V658">
        <v>23</v>
      </c>
      <c r="W658">
        <v>1892.7003</v>
      </c>
    </row>
    <row r="659" spans="1:23" x14ac:dyDescent="0.35">
      <c r="A659" t="s">
        <v>1592</v>
      </c>
      <c r="B659" t="s">
        <v>368</v>
      </c>
      <c r="C659" t="s">
        <v>1593</v>
      </c>
      <c r="D659" t="s">
        <v>12</v>
      </c>
      <c r="E659" t="s">
        <v>95</v>
      </c>
      <c r="F659" t="s">
        <v>167</v>
      </c>
      <c r="G659">
        <v>191.46</v>
      </c>
      <c r="H659">
        <v>3</v>
      </c>
      <c r="I659">
        <v>0.21</v>
      </c>
      <c r="J659">
        <v>2.86</v>
      </c>
      <c r="K659" t="s">
        <v>90</v>
      </c>
      <c r="L659" t="s">
        <v>41</v>
      </c>
      <c r="M659">
        <v>8.65</v>
      </c>
      <c r="N659" t="s">
        <v>83</v>
      </c>
      <c r="O659" t="b">
        <v>0</v>
      </c>
      <c r="P659">
        <v>453.7602</v>
      </c>
      <c r="Q659">
        <v>109.1322</v>
      </c>
      <c r="R659">
        <v>97.622200000000007</v>
      </c>
      <c r="S659" t="s">
        <v>97</v>
      </c>
      <c r="T659">
        <v>0</v>
      </c>
      <c r="U659">
        <v>0</v>
      </c>
      <c r="V659">
        <v>2</v>
      </c>
      <c r="W659">
        <v>111.5847</v>
      </c>
    </row>
    <row r="660" spans="1:23" x14ac:dyDescent="0.35">
      <c r="A660" t="s">
        <v>1594</v>
      </c>
      <c r="B660" t="s">
        <v>402</v>
      </c>
      <c r="C660" t="s">
        <v>1595</v>
      </c>
      <c r="D660" t="s">
        <v>12</v>
      </c>
      <c r="E660" t="s">
        <v>95</v>
      </c>
      <c r="F660" t="s">
        <v>782</v>
      </c>
      <c r="G660">
        <v>603.08000000000004</v>
      </c>
      <c r="H660">
        <v>3</v>
      </c>
      <c r="I660">
        <v>0.09</v>
      </c>
      <c r="J660">
        <v>7.78</v>
      </c>
      <c r="K660" t="s">
        <v>90</v>
      </c>
      <c r="L660" t="s">
        <v>41</v>
      </c>
      <c r="M660">
        <v>11.09</v>
      </c>
      <c r="N660" t="s">
        <v>83</v>
      </c>
      <c r="O660" t="b">
        <v>0</v>
      </c>
      <c r="P660">
        <v>1646.4084</v>
      </c>
      <c r="Q660">
        <v>560.86440000000016</v>
      </c>
      <c r="R660">
        <v>541.99440000000016</v>
      </c>
      <c r="S660" t="s">
        <v>97</v>
      </c>
      <c r="T660">
        <v>0</v>
      </c>
      <c r="U660">
        <v>0</v>
      </c>
      <c r="V660">
        <v>11</v>
      </c>
      <c r="W660">
        <v>729.00710000000015</v>
      </c>
    </row>
    <row r="661" spans="1:23" x14ac:dyDescent="0.35">
      <c r="A661" t="s">
        <v>1596</v>
      </c>
      <c r="B661" t="s">
        <v>1597</v>
      </c>
      <c r="C661" t="s">
        <v>1459</v>
      </c>
      <c r="D661" t="s">
        <v>20</v>
      </c>
      <c r="E661" t="s">
        <v>88</v>
      </c>
      <c r="F661" t="s">
        <v>195</v>
      </c>
      <c r="G661">
        <v>26.15</v>
      </c>
      <c r="H661">
        <v>1</v>
      </c>
      <c r="I661">
        <v>0</v>
      </c>
      <c r="J661">
        <v>2.57</v>
      </c>
      <c r="K661" t="s">
        <v>102</v>
      </c>
      <c r="L661" t="s">
        <v>45</v>
      </c>
      <c r="M661">
        <v>1.27</v>
      </c>
      <c r="N661" t="s">
        <v>83</v>
      </c>
      <c r="O661" t="b">
        <v>0</v>
      </c>
      <c r="P661">
        <v>26.15</v>
      </c>
      <c r="Q661">
        <v>10.46</v>
      </c>
      <c r="R661">
        <v>6.620000000000001</v>
      </c>
      <c r="S661" t="s">
        <v>183</v>
      </c>
      <c r="T661">
        <v>0</v>
      </c>
      <c r="U661">
        <v>0</v>
      </c>
      <c r="V661">
        <v>21</v>
      </c>
      <c r="W661">
        <v>2879.7907</v>
      </c>
    </row>
    <row r="662" spans="1:23" x14ac:dyDescent="0.35">
      <c r="A662" t="s">
        <v>1598</v>
      </c>
      <c r="B662" t="s">
        <v>405</v>
      </c>
      <c r="C662" t="s">
        <v>1599</v>
      </c>
      <c r="D662" t="s">
        <v>20</v>
      </c>
      <c r="E662" t="s">
        <v>95</v>
      </c>
      <c r="F662" t="s">
        <v>328</v>
      </c>
      <c r="G662">
        <v>444.61</v>
      </c>
      <c r="H662">
        <v>2</v>
      </c>
      <c r="I662">
        <v>0.26</v>
      </c>
      <c r="J662">
        <v>2.3199999999999998</v>
      </c>
      <c r="K662" t="s">
        <v>115</v>
      </c>
      <c r="L662" t="s">
        <v>41</v>
      </c>
      <c r="M662">
        <v>12.88</v>
      </c>
      <c r="N662" t="s">
        <v>83</v>
      </c>
      <c r="O662" t="b">
        <v>0</v>
      </c>
      <c r="P662">
        <v>658.02279999999996</v>
      </c>
      <c r="Q662">
        <v>124.49079999999989</v>
      </c>
      <c r="R662">
        <v>109.2907999999999</v>
      </c>
      <c r="S662" t="s">
        <v>103</v>
      </c>
      <c r="T662">
        <v>0</v>
      </c>
      <c r="U662">
        <v>0</v>
      </c>
      <c r="V662">
        <v>16</v>
      </c>
      <c r="W662">
        <v>1139.4492</v>
      </c>
    </row>
    <row r="663" spans="1:23" x14ac:dyDescent="0.35">
      <c r="A663" t="s">
        <v>1600</v>
      </c>
      <c r="B663" t="s">
        <v>372</v>
      </c>
      <c r="C663" t="s">
        <v>1601</v>
      </c>
      <c r="D663" t="s">
        <v>12</v>
      </c>
      <c r="E663" t="s">
        <v>95</v>
      </c>
      <c r="F663" t="s">
        <v>631</v>
      </c>
      <c r="G663">
        <v>529.41</v>
      </c>
      <c r="H663">
        <v>3</v>
      </c>
      <c r="I663">
        <v>0.08</v>
      </c>
      <c r="J663">
        <v>9.57</v>
      </c>
      <c r="K663" t="s">
        <v>82</v>
      </c>
      <c r="L663" t="s">
        <v>43</v>
      </c>
      <c r="M663">
        <v>6.2</v>
      </c>
      <c r="N663" t="s">
        <v>83</v>
      </c>
      <c r="O663" t="b">
        <v>0</v>
      </c>
      <c r="P663">
        <v>1461.1715999999999</v>
      </c>
      <c r="Q663">
        <v>508.23360000000008</v>
      </c>
      <c r="R663">
        <v>492.46360000000021</v>
      </c>
      <c r="S663" t="s">
        <v>183</v>
      </c>
      <c r="T663">
        <v>0</v>
      </c>
      <c r="U663">
        <v>0</v>
      </c>
      <c r="V663">
        <v>3</v>
      </c>
      <c r="W663">
        <v>730.82100000000014</v>
      </c>
    </row>
    <row r="664" spans="1:23" x14ac:dyDescent="0.35">
      <c r="A664" t="s">
        <v>1602</v>
      </c>
      <c r="B664" t="s">
        <v>346</v>
      </c>
      <c r="C664" t="s">
        <v>922</v>
      </c>
      <c r="D664" t="s">
        <v>15</v>
      </c>
      <c r="E664" t="s">
        <v>14</v>
      </c>
      <c r="F664" t="s">
        <v>247</v>
      </c>
      <c r="G664">
        <v>98.77</v>
      </c>
      <c r="H664">
        <v>1</v>
      </c>
      <c r="I664">
        <v>0.01</v>
      </c>
      <c r="J664">
        <v>5.72</v>
      </c>
      <c r="K664" t="s">
        <v>82</v>
      </c>
      <c r="L664" t="s">
        <v>45</v>
      </c>
      <c r="M664">
        <v>0.69</v>
      </c>
      <c r="N664" t="s">
        <v>83</v>
      </c>
      <c r="O664" t="b">
        <v>0</v>
      </c>
      <c r="P664">
        <v>97.782300000000006</v>
      </c>
      <c r="Q664">
        <v>38.520299999999999</v>
      </c>
      <c r="R664">
        <v>32.110300000000002</v>
      </c>
      <c r="S664" t="s">
        <v>97</v>
      </c>
      <c r="T664">
        <v>0</v>
      </c>
      <c r="U664">
        <v>0</v>
      </c>
      <c r="V664">
        <v>16</v>
      </c>
      <c r="W664">
        <v>1780.6849999999999</v>
      </c>
    </row>
    <row r="665" spans="1:23" x14ac:dyDescent="0.35">
      <c r="A665" t="s">
        <v>1603</v>
      </c>
      <c r="B665" t="s">
        <v>1604</v>
      </c>
      <c r="C665" t="s">
        <v>529</v>
      </c>
      <c r="D665" t="s">
        <v>19</v>
      </c>
      <c r="E665" t="s">
        <v>14</v>
      </c>
      <c r="F665" t="s">
        <v>377</v>
      </c>
      <c r="G665">
        <v>77.87</v>
      </c>
      <c r="H665">
        <v>2</v>
      </c>
      <c r="I665">
        <v>0.19</v>
      </c>
      <c r="J665">
        <v>6.86</v>
      </c>
      <c r="K665" t="s">
        <v>90</v>
      </c>
      <c r="L665" t="s">
        <v>41</v>
      </c>
      <c r="M665">
        <v>8.98</v>
      </c>
      <c r="N665" t="s">
        <v>83</v>
      </c>
      <c r="O665" t="b">
        <v>0</v>
      </c>
      <c r="P665">
        <v>126.1494</v>
      </c>
      <c r="Q665">
        <v>32.705400000000012</v>
      </c>
      <c r="R665">
        <v>16.865400000000012</v>
      </c>
      <c r="S665" t="s">
        <v>97</v>
      </c>
      <c r="T665">
        <v>0</v>
      </c>
      <c r="U665">
        <v>0</v>
      </c>
      <c r="V665">
        <v>22</v>
      </c>
      <c r="W665">
        <v>2226.7773000000002</v>
      </c>
    </row>
    <row r="666" spans="1:23" x14ac:dyDescent="0.35">
      <c r="A666" t="s">
        <v>1605</v>
      </c>
      <c r="B666" t="s">
        <v>161</v>
      </c>
      <c r="C666" t="s">
        <v>640</v>
      </c>
      <c r="D666" t="s">
        <v>12</v>
      </c>
      <c r="E666" t="s">
        <v>16</v>
      </c>
      <c r="F666" t="s">
        <v>624</v>
      </c>
      <c r="G666">
        <v>47.81</v>
      </c>
      <c r="H666">
        <v>1</v>
      </c>
      <c r="I666">
        <v>0.24</v>
      </c>
      <c r="J666">
        <v>6.22</v>
      </c>
      <c r="K666" t="s">
        <v>82</v>
      </c>
      <c r="L666" t="s">
        <v>45</v>
      </c>
      <c r="M666">
        <v>1.02</v>
      </c>
      <c r="N666" t="s">
        <v>141</v>
      </c>
      <c r="O666" t="b">
        <v>0</v>
      </c>
      <c r="P666">
        <v>36.335599999999999</v>
      </c>
      <c r="Q666">
        <v>7.6495999999999986</v>
      </c>
      <c r="R666">
        <v>0.4095999999999993</v>
      </c>
      <c r="S666" t="s">
        <v>91</v>
      </c>
      <c r="T666">
        <v>1</v>
      </c>
      <c r="U666">
        <v>0</v>
      </c>
      <c r="V666">
        <v>21</v>
      </c>
      <c r="W666">
        <v>1856.1396999999999</v>
      </c>
    </row>
    <row r="667" spans="1:23" x14ac:dyDescent="0.35">
      <c r="A667" t="s">
        <v>1606</v>
      </c>
      <c r="B667" t="s">
        <v>746</v>
      </c>
      <c r="C667" t="s">
        <v>913</v>
      </c>
      <c r="D667" t="s">
        <v>24</v>
      </c>
      <c r="E667" t="s">
        <v>14</v>
      </c>
      <c r="F667" t="s">
        <v>643</v>
      </c>
      <c r="G667">
        <v>117.13</v>
      </c>
      <c r="H667">
        <v>2</v>
      </c>
      <c r="I667">
        <v>7.0000000000000007E-2</v>
      </c>
      <c r="J667">
        <v>2.5</v>
      </c>
      <c r="K667" t="s">
        <v>115</v>
      </c>
      <c r="L667" t="s">
        <v>43</v>
      </c>
      <c r="M667">
        <v>7.31</v>
      </c>
      <c r="N667" t="s">
        <v>83</v>
      </c>
      <c r="O667" t="b">
        <v>0</v>
      </c>
      <c r="P667">
        <v>217.86179999999999</v>
      </c>
      <c r="Q667">
        <v>77.305800000000005</v>
      </c>
      <c r="R667">
        <v>67.495800000000003</v>
      </c>
      <c r="S667" t="s">
        <v>103</v>
      </c>
      <c r="T667">
        <v>0</v>
      </c>
      <c r="U667">
        <v>0</v>
      </c>
      <c r="V667">
        <v>16</v>
      </c>
      <c r="W667">
        <v>1120.9875</v>
      </c>
    </row>
    <row r="668" spans="1:23" x14ac:dyDescent="0.35">
      <c r="A668" t="s">
        <v>1607</v>
      </c>
      <c r="B668" t="s">
        <v>185</v>
      </c>
      <c r="C668" t="s">
        <v>1608</v>
      </c>
      <c r="D668" t="s">
        <v>19</v>
      </c>
      <c r="E668" t="s">
        <v>16</v>
      </c>
      <c r="F668" t="s">
        <v>854</v>
      </c>
      <c r="G668">
        <v>52.17</v>
      </c>
      <c r="H668">
        <v>2</v>
      </c>
      <c r="I668">
        <v>0.1</v>
      </c>
      <c r="J668">
        <v>3.37</v>
      </c>
      <c r="K668" t="s">
        <v>102</v>
      </c>
      <c r="L668" t="s">
        <v>41</v>
      </c>
      <c r="M668">
        <v>7.27</v>
      </c>
      <c r="N668" t="s">
        <v>83</v>
      </c>
      <c r="O668" t="b">
        <v>1</v>
      </c>
      <c r="P668">
        <v>93.906000000000006</v>
      </c>
      <c r="Q668">
        <v>31.30200000000001</v>
      </c>
      <c r="R668">
        <v>20.66200000000001</v>
      </c>
      <c r="S668" t="s">
        <v>128</v>
      </c>
      <c r="T668">
        <v>0</v>
      </c>
      <c r="U668">
        <v>0</v>
      </c>
      <c r="V668">
        <v>19</v>
      </c>
      <c r="W668">
        <v>3225.0970000000002</v>
      </c>
    </row>
    <row r="669" spans="1:23" x14ac:dyDescent="0.35">
      <c r="A669" t="s">
        <v>1609</v>
      </c>
      <c r="B669" t="s">
        <v>173</v>
      </c>
      <c r="C669" t="s">
        <v>1610</v>
      </c>
      <c r="D669" t="s">
        <v>24</v>
      </c>
      <c r="E669" t="s">
        <v>88</v>
      </c>
      <c r="F669" t="s">
        <v>693</v>
      </c>
      <c r="G669">
        <v>43.32</v>
      </c>
      <c r="H669">
        <v>2</v>
      </c>
      <c r="I669">
        <v>7.0000000000000007E-2</v>
      </c>
      <c r="J669">
        <v>8.1300000000000008</v>
      </c>
      <c r="K669" t="s">
        <v>90</v>
      </c>
      <c r="L669" t="s">
        <v>45</v>
      </c>
      <c r="M669">
        <v>0.94</v>
      </c>
      <c r="N669" t="s">
        <v>83</v>
      </c>
      <c r="O669" t="b">
        <v>0</v>
      </c>
      <c r="P669">
        <v>80.575199999999995</v>
      </c>
      <c r="Q669">
        <v>28.591200000000001</v>
      </c>
      <c r="R669">
        <v>19.5212</v>
      </c>
      <c r="S669" t="s">
        <v>128</v>
      </c>
      <c r="T669">
        <v>0</v>
      </c>
      <c r="U669">
        <v>0</v>
      </c>
      <c r="V669">
        <v>13</v>
      </c>
      <c r="W669">
        <v>609.88509999999997</v>
      </c>
    </row>
    <row r="670" spans="1:23" x14ac:dyDescent="0.35">
      <c r="A670" t="s">
        <v>1611</v>
      </c>
      <c r="B670" t="s">
        <v>93</v>
      </c>
      <c r="C670" t="s">
        <v>1612</v>
      </c>
      <c r="D670" t="s">
        <v>19</v>
      </c>
      <c r="E670" t="s">
        <v>14</v>
      </c>
      <c r="F670" t="s">
        <v>775</v>
      </c>
      <c r="G670">
        <v>45.47</v>
      </c>
      <c r="H670">
        <v>1</v>
      </c>
      <c r="I670">
        <v>0.1</v>
      </c>
      <c r="J670">
        <v>5.64</v>
      </c>
      <c r="K670" t="s">
        <v>102</v>
      </c>
      <c r="L670" t="s">
        <v>48</v>
      </c>
      <c r="M670">
        <v>12.61</v>
      </c>
      <c r="N670" t="s">
        <v>83</v>
      </c>
      <c r="O670" t="b">
        <v>0</v>
      </c>
      <c r="P670">
        <v>40.923000000000002</v>
      </c>
      <c r="Q670">
        <v>13.641</v>
      </c>
      <c r="R670">
        <v>-4.6089999999999982</v>
      </c>
      <c r="S670" t="s">
        <v>97</v>
      </c>
      <c r="T670">
        <v>0</v>
      </c>
      <c r="U670">
        <v>0</v>
      </c>
      <c r="V670">
        <v>2</v>
      </c>
      <c r="W670">
        <v>147.5566</v>
      </c>
    </row>
    <row r="671" spans="1:23" x14ac:dyDescent="0.35">
      <c r="A671" t="s">
        <v>1613</v>
      </c>
      <c r="B671" t="s">
        <v>1018</v>
      </c>
      <c r="C671" t="s">
        <v>827</v>
      </c>
      <c r="D671" t="s">
        <v>12</v>
      </c>
      <c r="E671" t="s">
        <v>95</v>
      </c>
      <c r="F671" t="s">
        <v>446</v>
      </c>
      <c r="G671">
        <v>522.13</v>
      </c>
      <c r="H671">
        <v>1</v>
      </c>
      <c r="I671">
        <v>0.05</v>
      </c>
      <c r="J671">
        <v>8.09</v>
      </c>
      <c r="K671" t="s">
        <v>102</v>
      </c>
      <c r="L671" t="s">
        <v>41</v>
      </c>
      <c r="M671">
        <v>10.23</v>
      </c>
      <c r="N671" t="s">
        <v>83</v>
      </c>
      <c r="O671" t="b">
        <v>0</v>
      </c>
      <c r="P671">
        <v>496.02350000000001</v>
      </c>
      <c r="Q671">
        <v>182.74549999999999</v>
      </c>
      <c r="R671">
        <v>164.4255</v>
      </c>
      <c r="S671" t="s">
        <v>183</v>
      </c>
      <c r="T671">
        <v>0</v>
      </c>
      <c r="U671">
        <v>0</v>
      </c>
      <c r="V671">
        <v>17</v>
      </c>
      <c r="W671">
        <v>797.77100000000007</v>
      </c>
    </row>
    <row r="672" spans="1:23" x14ac:dyDescent="0.35">
      <c r="A672" t="s">
        <v>1614</v>
      </c>
      <c r="B672" t="s">
        <v>1604</v>
      </c>
      <c r="C672" t="s">
        <v>403</v>
      </c>
      <c r="D672" t="s">
        <v>24</v>
      </c>
      <c r="E672" t="s">
        <v>14</v>
      </c>
      <c r="F672" t="s">
        <v>203</v>
      </c>
      <c r="G672">
        <v>83.24</v>
      </c>
      <c r="H672">
        <v>1</v>
      </c>
      <c r="I672">
        <v>0.19</v>
      </c>
      <c r="J672">
        <v>4.47</v>
      </c>
      <c r="K672" t="s">
        <v>82</v>
      </c>
      <c r="L672" t="s">
        <v>41</v>
      </c>
      <c r="M672">
        <v>7.54</v>
      </c>
      <c r="N672" t="s">
        <v>83</v>
      </c>
      <c r="O672" t="b">
        <v>0</v>
      </c>
      <c r="P672">
        <v>67.424400000000006</v>
      </c>
      <c r="Q672">
        <v>17.48040000000001</v>
      </c>
      <c r="R672">
        <v>5.4704000000000104</v>
      </c>
      <c r="S672" t="s">
        <v>97</v>
      </c>
      <c r="T672">
        <v>0</v>
      </c>
      <c r="U672">
        <v>0</v>
      </c>
      <c r="V672">
        <v>13</v>
      </c>
      <c r="W672">
        <v>752.6536000000001</v>
      </c>
    </row>
    <row r="673" spans="1:23" x14ac:dyDescent="0.35">
      <c r="A673" t="s">
        <v>1615</v>
      </c>
      <c r="B673" t="s">
        <v>398</v>
      </c>
      <c r="C673" t="s">
        <v>824</v>
      </c>
      <c r="D673" t="s">
        <v>28</v>
      </c>
      <c r="E673" t="s">
        <v>95</v>
      </c>
      <c r="F673" t="s">
        <v>512</v>
      </c>
      <c r="G673">
        <v>339.97</v>
      </c>
      <c r="H673">
        <v>1</v>
      </c>
      <c r="I673">
        <v>0.1</v>
      </c>
      <c r="J673">
        <v>3.53</v>
      </c>
      <c r="K673" t="s">
        <v>82</v>
      </c>
      <c r="L673" t="s">
        <v>41</v>
      </c>
      <c r="M673">
        <v>5.46</v>
      </c>
      <c r="N673" t="s">
        <v>83</v>
      </c>
      <c r="O673" t="b">
        <v>1</v>
      </c>
      <c r="P673">
        <v>305.97300000000001</v>
      </c>
      <c r="Q673">
        <v>101.991</v>
      </c>
      <c r="R673">
        <v>93.001000000000019</v>
      </c>
      <c r="S673" t="s">
        <v>183</v>
      </c>
      <c r="T673">
        <v>0</v>
      </c>
      <c r="U673">
        <v>0</v>
      </c>
      <c r="V673">
        <v>13</v>
      </c>
      <c r="W673">
        <v>341.28570000000002</v>
      </c>
    </row>
    <row r="674" spans="1:23" x14ac:dyDescent="0.35">
      <c r="A674" t="s">
        <v>1616</v>
      </c>
      <c r="B674" t="s">
        <v>1379</v>
      </c>
      <c r="C674" t="s">
        <v>1349</v>
      </c>
      <c r="D674" t="s">
        <v>12</v>
      </c>
      <c r="E674" t="s">
        <v>16</v>
      </c>
      <c r="F674" t="s">
        <v>214</v>
      </c>
      <c r="G674">
        <v>31.99</v>
      </c>
      <c r="H674">
        <v>3</v>
      </c>
      <c r="I674">
        <v>0.1</v>
      </c>
      <c r="J674">
        <v>8.8699999999999992</v>
      </c>
      <c r="K674" t="s">
        <v>115</v>
      </c>
      <c r="L674" t="s">
        <v>41</v>
      </c>
      <c r="M674">
        <v>9.16</v>
      </c>
      <c r="N674" t="s">
        <v>83</v>
      </c>
      <c r="O674" t="b">
        <v>1</v>
      </c>
      <c r="P674">
        <v>86.373000000000005</v>
      </c>
      <c r="Q674">
        <v>28.791</v>
      </c>
      <c r="R674">
        <v>10.760999999999999</v>
      </c>
      <c r="S674" t="s">
        <v>183</v>
      </c>
      <c r="T674">
        <v>0</v>
      </c>
      <c r="U674">
        <v>0</v>
      </c>
      <c r="V674">
        <v>19</v>
      </c>
      <c r="W674">
        <v>560.5712000000002</v>
      </c>
    </row>
    <row r="675" spans="1:23" x14ac:dyDescent="0.35">
      <c r="A675" t="s">
        <v>1617</v>
      </c>
      <c r="B675" t="s">
        <v>1135</v>
      </c>
      <c r="C675" t="s">
        <v>573</v>
      </c>
      <c r="D675" t="s">
        <v>12</v>
      </c>
      <c r="E675" t="s">
        <v>88</v>
      </c>
      <c r="F675" t="s">
        <v>1618</v>
      </c>
      <c r="G675">
        <v>31.81</v>
      </c>
      <c r="H675">
        <v>1</v>
      </c>
      <c r="I675">
        <v>0.1</v>
      </c>
      <c r="J675">
        <v>9.7100000000000009</v>
      </c>
      <c r="K675" t="s">
        <v>90</v>
      </c>
      <c r="L675" t="s">
        <v>45</v>
      </c>
      <c r="M675">
        <v>0.65</v>
      </c>
      <c r="N675" t="s">
        <v>83</v>
      </c>
      <c r="O675" t="b">
        <v>1</v>
      </c>
      <c r="P675">
        <v>28.629000000000001</v>
      </c>
      <c r="Q675">
        <v>9.5429999999999993</v>
      </c>
      <c r="R675">
        <v>-0.81700000000000195</v>
      </c>
      <c r="S675" t="s">
        <v>103</v>
      </c>
      <c r="T675">
        <v>0</v>
      </c>
      <c r="U675">
        <v>0</v>
      </c>
      <c r="V675">
        <v>17</v>
      </c>
      <c r="W675">
        <v>804.03819999999996</v>
      </c>
    </row>
    <row r="676" spans="1:23" x14ac:dyDescent="0.35">
      <c r="A676" t="s">
        <v>1619</v>
      </c>
      <c r="B676" t="s">
        <v>442</v>
      </c>
      <c r="C676" t="s">
        <v>741</v>
      </c>
      <c r="D676" t="s">
        <v>12</v>
      </c>
      <c r="E676" t="s">
        <v>95</v>
      </c>
      <c r="F676" t="s">
        <v>175</v>
      </c>
      <c r="G676">
        <v>533.77</v>
      </c>
      <c r="H676">
        <v>1</v>
      </c>
      <c r="I676">
        <v>7.0000000000000007E-2</v>
      </c>
      <c r="J676">
        <v>5.14</v>
      </c>
      <c r="K676" t="s">
        <v>82</v>
      </c>
      <c r="L676" t="s">
        <v>48</v>
      </c>
      <c r="M676">
        <v>6.49</v>
      </c>
      <c r="N676" t="s">
        <v>83</v>
      </c>
      <c r="O676" t="b">
        <v>0</v>
      </c>
      <c r="P676">
        <v>496.40609999999992</v>
      </c>
      <c r="Q676">
        <v>176.1440999999999</v>
      </c>
      <c r="R676">
        <v>164.5140999999999</v>
      </c>
      <c r="S676" t="s">
        <v>128</v>
      </c>
      <c r="T676">
        <v>0</v>
      </c>
      <c r="U676">
        <v>0</v>
      </c>
      <c r="V676">
        <v>17</v>
      </c>
      <c r="W676">
        <v>1802.7335</v>
      </c>
    </row>
    <row r="677" spans="1:23" x14ac:dyDescent="0.35">
      <c r="A677" t="s">
        <v>1620</v>
      </c>
      <c r="B677" t="s">
        <v>346</v>
      </c>
      <c r="C677" t="s">
        <v>741</v>
      </c>
      <c r="D677" t="s">
        <v>12</v>
      </c>
      <c r="E677" t="s">
        <v>16</v>
      </c>
      <c r="F677" t="s">
        <v>409</v>
      </c>
      <c r="G677">
        <v>13.73</v>
      </c>
      <c r="H677">
        <v>3</v>
      </c>
      <c r="I677">
        <v>7.0000000000000007E-2</v>
      </c>
      <c r="J677">
        <v>3.08</v>
      </c>
      <c r="K677" t="s">
        <v>82</v>
      </c>
      <c r="L677" t="s">
        <v>43</v>
      </c>
      <c r="M677">
        <v>3.91</v>
      </c>
      <c r="N677" t="s">
        <v>83</v>
      </c>
      <c r="O677" t="b">
        <v>0</v>
      </c>
      <c r="P677">
        <v>38.306699999999992</v>
      </c>
      <c r="Q677">
        <v>13.59269999999999</v>
      </c>
      <c r="R677">
        <v>6.6026999999999934</v>
      </c>
      <c r="S677" t="s">
        <v>97</v>
      </c>
      <c r="T677">
        <v>0</v>
      </c>
      <c r="U677">
        <v>0</v>
      </c>
      <c r="V677">
        <v>17</v>
      </c>
      <c r="W677">
        <v>1802.7335</v>
      </c>
    </row>
    <row r="678" spans="1:23" x14ac:dyDescent="0.35">
      <c r="A678" t="s">
        <v>1621</v>
      </c>
      <c r="B678" t="s">
        <v>1622</v>
      </c>
      <c r="C678" t="s">
        <v>1623</v>
      </c>
      <c r="D678" t="s">
        <v>26</v>
      </c>
      <c r="E678" t="s">
        <v>16</v>
      </c>
      <c r="F678" t="s">
        <v>464</v>
      </c>
      <c r="G678">
        <v>28.48</v>
      </c>
      <c r="H678">
        <v>3</v>
      </c>
      <c r="I678">
        <v>0.13</v>
      </c>
      <c r="J678">
        <v>6.43</v>
      </c>
      <c r="K678" t="s">
        <v>115</v>
      </c>
      <c r="L678" t="s">
        <v>41</v>
      </c>
      <c r="M678">
        <v>9.27</v>
      </c>
      <c r="N678" t="s">
        <v>83</v>
      </c>
      <c r="O678" t="b">
        <v>0</v>
      </c>
      <c r="P678">
        <v>74.332799999999992</v>
      </c>
      <c r="Q678">
        <v>23.0688</v>
      </c>
      <c r="R678">
        <v>7.3687999999999967</v>
      </c>
      <c r="S678" t="s">
        <v>183</v>
      </c>
      <c r="T678">
        <v>0</v>
      </c>
      <c r="U678">
        <v>0</v>
      </c>
      <c r="V678">
        <v>20</v>
      </c>
      <c r="W678">
        <v>2434.6143999999999</v>
      </c>
    </row>
    <row r="679" spans="1:23" x14ac:dyDescent="0.35">
      <c r="A679" t="s">
        <v>1624</v>
      </c>
      <c r="B679" t="s">
        <v>117</v>
      </c>
      <c r="C679" t="s">
        <v>1625</v>
      </c>
      <c r="D679" t="s">
        <v>26</v>
      </c>
      <c r="E679" t="s">
        <v>88</v>
      </c>
      <c r="F679" t="s">
        <v>182</v>
      </c>
      <c r="G679">
        <v>35.01</v>
      </c>
      <c r="H679">
        <v>2</v>
      </c>
      <c r="I679">
        <v>0.2</v>
      </c>
      <c r="J679">
        <v>7.7</v>
      </c>
      <c r="K679" t="s">
        <v>90</v>
      </c>
      <c r="L679" t="s">
        <v>41</v>
      </c>
      <c r="M679">
        <v>14.16</v>
      </c>
      <c r="N679" t="s">
        <v>83</v>
      </c>
      <c r="O679" t="b">
        <v>0</v>
      </c>
      <c r="P679">
        <v>56.015999999999998</v>
      </c>
      <c r="Q679">
        <v>14.004</v>
      </c>
      <c r="R679">
        <v>-7.8559999999999937</v>
      </c>
      <c r="S679" t="s">
        <v>84</v>
      </c>
      <c r="T679">
        <v>0</v>
      </c>
      <c r="U679">
        <v>0</v>
      </c>
      <c r="V679">
        <v>1</v>
      </c>
      <c r="W679">
        <v>-7.8559999999999937</v>
      </c>
    </row>
    <row r="680" spans="1:23" x14ac:dyDescent="0.35">
      <c r="A680" t="s">
        <v>1626</v>
      </c>
      <c r="B680" t="s">
        <v>1497</v>
      </c>
      <c r="C680" t="s">
        <v>1233</v>
      </c>
      <c r="D680" t="s">
        <v>12</v>
      </c>
      <c r="E680" t="s">
        <v>88</v>
      </c>
      <c r="F680" t="s">
        <v>182</v>
      </c>
      <c r="G680">
        <v>33.659999999999997</v>
      </c>
      <c r="H680">
        <v>1</v>
      </c>
      <c r="I680">
        <v>0.09</v>
      </c>
      <c r="J680">
        <v>3.25</v>
      </c>
      <c r="K680" t="s">
        <v>90</v>
      </c>
      <c r="L680" t="s">
        <v>48</v>
      </c>
      <c r="M680">
        <v>10.79</v>
      </c>
      <c r="N680" t="s">
        <v>83</v>
      </c>
      <c r="O680" t="b">
        <v>0</v>
      </c>
      <c r="P680">
        <v>30.630600000000001</v>
      </c>
      <c r="Q680">
        <v>10.4346</v>
      </c>
      <c r="R680">
        <v>-3.6053999999999999</v>
      </c>
      <c r="S680" t="s">
        <v>103</v>
      </c>
      <c r="T680">
        <v>0</v>
      </c>
      <c r="U680">
        <v>0</v>
      </c>
      <c r="V680">
        <v>24</v>
      </c>
      <c r="W680">
        <v>1634.9898000000001</v>
      </c>
    </row>
    <row r="681" spans="1:23" x14ac:dyDescent="0.35">
      <c r="A681" t="s">
        <v>1627</v>
      </c>
      <c r="B681" t="s">
        <v>1147</v>
      </c>
      <c r="C681" t="s">
        <v>1628</v>
      </c>
      <c r="D681" t="s">
        <v>17</v>
      </c>
      <c r="E681" t="s">
        <v>16</v>
      </c>
      <c r="F681" t="s">
        <v>259</v>
      </c>
      <c r="G681">
        <v>39.31</v>
      </c>
      <c r="H681">
        <v>1</v>
      </c>
      <c r="I681">
        <v>0.21</v>
      </c>
      <c r="J681">
        <v>6.33</v>
      </c>
      <c r="K681" t="s">
        <v>102</v>
      </c>
      <c r="L681" t="s">
        <v>43</v>
      </c>
      <c r="M681">
        <v>5.79</v>
      </c>
      <c r="N681" t="s">
        <v>83</v>
      </c>
      <c r="O681" t="b">
        <v>0</v>
      </c>
      <c r="P681">
        <v>31.0549</v>
      </c>
      <c r="Q681">
        <v>7.4689000000000014</v>
      </c>
      <c r="R681">
        <v>-4.6510999999999996</v>
      </c>
      <c r="S681" t="s">
        <v>183</v>
      </c>
      <c r="T681">
        <v>0</v>
      </c>
      <c r="U681">
        <v>0</v>
      </c>
      <c r="V681">
        <v>4</v>
      </c>
      <c r="W681">
        <v>632.91599999999994</v>
      </c>
    </row>
    <row r="682" spans="1:23" x14ac:dyDescent="0.35">
      <c r="A682" t="s">
        <v>1629</v>
      </c>
      <c r="B682" t="s">
        <v>507</v>
      </c>
      <c r="C682" t="s">
        <v>913</v>
      </c>
      <c r="D682" t="s">
        <v>12</v>
      </c>
      <c r="E682" t="s">
        <v>16</v>
      </c>
      <c r="F682" t="s">
        <v>300</v>
      </c>
      <c r="G682">
        <v>34.1</v>
      </c>
      <c r="H682">
        <v>1</v>
      </c>
      <c r="I682">
        <v>0.27</v>
      </c>
      <c r="J682">
        <v>5.18</v>
      </c>
      <c r="K682" t="s">
        <v>115</v>
      </c>
      <c r="L682" t="s">
        <v>45</v>
      </c>
      <c r="M682">
        <v>1.51</v>
      </c>
      <c r="N682" t="s">
        <v>83</v>
      </c>
      <c r="O682" t="b">
        <v>0</v>
      </c>
      <c r="P682">
        <v>24.893000000000001</v>
      </c>
      <c r="Q682">
        <v>4.4329999999999998</v>
      </c>
      <c r="R682">
        <v>-2.2570000000000001</v>
      </c>
      <c r="S682" t="s">
        <v>84</v>
      </c>
      <c r="T682">
        <v>0</v>
      </c>
      <c r="U682">
        <v>0</v>
      </c>
      <c r="V682">
        <v>16</v>
      </c>
      <c r="W682">
        <v>1120.9875</v>
      </c>
    </row>
    <row r="683" spans="1:23" x14ac:dyDescent="0.35">
      <c r="A683" t="s">
        <v>1630</v>
      </c>
      <c r="B683" t="s">
        <v>1124</v>
      </c>
      <c r="C683" t="s">
        <v>707</v>
      </c>
      <c r="D683" t="s">
        <v>20</v>
      </c>
      <c r="E683" t="s">
        <v>16</v>
      </c>
      <c r="F683" t="s">
        <v>244</v>
      </c>
      <c r="G683">
        <v>19.27</v>
      </c>
      <c r="H683">
        <v>3</v>
      </c>
      <c r="I683">
        <v>0.14000000000000001</v>
      </c>
      <c r="J683">
        <v>4.8499999999999996</v>
      </c>
      <c r="K683" t="s">
        <v>90</v>
      </c>
      <c r="L683" t="s">
        <v>48</v>
      </c>
      <c r="M683">
        <v>13.01</v>
      </c>
      <c r="N683" t="s">
        <v>141</v>
      </c>
      <c r="O683" t="b">
        <v>0</v>
      </c>
      <c r="P683">
        <v>49.7166</v>
      </c>
      <c r="Q683">
        <v>15.0306</v>
      </c>
      <c r="R683">
        <v>-2.8294000000000001</v>
      </c>
      <c r="S683" t="s">
        <v>103</v>
      </c>
      <c r="T683">
        <v>1</v>
      </c>
      <c r="U683">
        <v>0</v>
      </c>
      <c r="V683">
        <v>12</v>
      </c>
      <c r="W683">
        <v>629.01880000000017</v>
      </c>
    </row>
    <row r="684" spans="1:23" x14ac:dyDescent="0.35">
      <c r="A684" t="s">
        <v>1631</v>
      </c>
      <c r="B684" t="s">
        <v>320</v>
      </c>
      <c r="C684" t="s">
        <v>1632</v>
      </c>
      <c r="D684" t="s">
        <v>15</v>
      </c>
      <c r="E684" t="s">
        <v>16</v>
      </c>
      <c r="F684" t="s">
        <v>282</v>
      </c>
      <c r="G684">
        <v>16.59</v>
      </c>
      <c r="H684">
        <v>1</v>
      </c>
      <c r="I684">
        <v>0.27</v>
      </c>
      <c r="J684">
        <v>9.35</v>
      </c>
      <c r="K684" t="s">
        <v>115</v>
      </c>
      <c r="L684" t="s">
        <v>41</v>
      </c>
      <c r="M684">
        <v>11.56</v>
      </c>
      <c r="N684" t="s">
        <v>83</v>
      </c>
      <c r="O684" t="b">
        <v>0</v>
      </c>
      <c r="P684">
        <v>12.1107</v>
      </c>
      <c r="Q684">
        <v>2.1567000000000012</v>
      </c>
      <c r="R684">
        <v>-18.753299999999999</v>
      </c>
      <c r="S684" t="s">
        <v>84</v>
      </c>
      <c r="T684">
        <v>0</v>
      </c>
      <c r="U684">
        <v>0</v>
      </c>
      <c r="V684">
        <v>13</v>
      </c>
      <c r="W684">
        <v>796.03620000000024</v>
      </c>
    </row>
    <row r="685" spans="1:23" x14ac:dyDescent="0.35">
      <c r="A685" t="s">
        <v>1633</v>
      </c>
      <c r="B685" t="s">
        <v>201</v>
      </c>
      <c r="C685" t="s">
        <v>1634</v>
      </c>
      <c r="D685" t="s">
        <v>12</v>
      </c>
      <c r="E685" t="s">
        <v>16</v>
      </c>
      <c r="F685" t="s">
        <v>624</v>
      </c>
      <c r="G685">
        <v>17.399999999999999</v>
      </c>
      <c r="H685">
        <v>2</v>
      </c>
      <c r="I685">
        <v>0.27</v>
      </c>
      <c r="J685">
        <v>8.1</v>
      </c>
      <c r="K685" t="s">
        <v>90</v>
      </c>
      <c r="L685" t="s">
        <v>43</v>
      </c>
      <c r="M685">
        <v>5.35</v>
      </c>
      <c r="N685" t="s">
        <v>83</v>
      </c>
      <c r="O685" t="b">
        <v>0</v>
      </c>
      <c r="P685">
        <v>25.404</v>
      </c>
      <c r="Q685">
        <v>4.5239999999999974</v>
      </c>
      <c r="R685">
        <v>-8.9260000000000019</v>
      </c>
      <c r="S685" t="s">
        <v>97</v>
      </c>
      <c r="T685">
        <v>0</v>
      </c>
      <c r="U685">
        <v>0</v>
      </c>
      <c r="V685">
        <v>4</v>
      </c>
      <c r="W685">
        <v>556.72420000000011</v>
      </c>
    </row>
    <row r="686" spans="1:23" x14ac:dyDescent="0.35">
      <c r="A686" t="s">
        <v>1635</v>
      </c>
      <c r="B686" t="s">
        <v>437</v>
      </c>
      <c r="C686" t="s">
        <v>1276</v>
      </c>
      <c r="D686" t="s">
        <v>19</v>
      </c>
      <c r="E686" t="s">
        <v>16</v>
      </c>
      <c r="F686" t="s">
        <v>300</v>
      </c>
      <c r="G686">
        <v>52.3</v>
      </c>
      <c r="H686">
        <v>3</v>
      </c>
      <c r="I686">
        <v>0.28000000000000003</v>
      </c>
      <c r="J686">
        <v>5.98</v>
      </c>
      <c r="K686" t="s">
        <v>90</v>
      </c>
      <c r="L686" t="s">
        <v>41</v>
      </c>
      <c r="M686">
        <v>5.66</v>
      </c>
      <c r="N686" t="s">
        <v>83</v>
      </c>
      <c r="O686" t="b">
        <v>0</v>
      </c>
      <c r="P686">
        <v>112.968</v>
      </c>
      <c r="Q686">
        <v>18.827999999999989</v>
      </c>
      <c r="R686">
        <v>7.1879999999999882</v>
      </c>
      <c r="S686" t="s">
        <v>103</v>
      </c>
      <c r="T686">
        <v>0</v>
      </c>
      <c r="U686">
        <v>0</v>
      </c>
      <c r="V686">
        <v>22</v>
      </c>
      <c r="W686">
        <v>1844.2474</v>
      </c>
    </row>
    <row r="687" spans="1:23" x14ac:dyDescent="0.35">
      <c r="A687" t="s">
        <v>1636</v>
      </c>
      <c r="B687" t="s">
        <v>1604</v>
      </c>
      <c r="C687" t="s">
        <v>1637</v>
      </c>
      <c r="D687" t="s">
        <v>20</v>
      </c>
      <c r="E687" t="s">
        <v>14</v>
      </c>
      <c r="F687" t="s">
        <v>588</v>
      </c>
      <c r="G687">
        <v>112.18</v>
      </c>
      <c r="H687">
        <v>1</v>
      </c>
      <c r="I687">
        <v>7.0000000000000007E-2</v>
      </c>
      <c r="J687">
        <v>9.2899999999999991</v>
      </c>
      <c r="K687" t="s">
        <v>115</v>
      </c>
      <c r="L687" t="s">
        <v>45</v>
      </c>
      <c r="M687">
        <v>1.46</v>
      </c>
      <c r="N687" t="s">
        <v>83</v>
      </c>
      <c r="O687" t="b">
        <v>0</v>
      </c>
      <c r="P687">
        <v>104.3274</v>
      </c>
      <c r="Q687">
        <v>37.01939999999999</v>
      </c>
      <c r="R687">
        <v>26.26939999999999</v>
      </c>
      <c r="S687" t="s">
        <v>97</v>
      </c>
      <c r="T687">
        <v>0</v>
      </c>
      <c r="U687">
        <v>0</v>
      </c>
      <c r="V687">
        <v>2</v>
      </c>
      <c r="W687">
        <v>25.504899999999989</v>
      </c>
    </row>
    <row r="688" spans="1:23" x14ac:dyDescent="0.35">
      <c r="A688" t="s">
        <v>1638</v>
      </c>
      <c r="B688" t="s">
        <v>1219</v>
      </c>
      <c r="C688" t="s">
        <v>793</v>
      </c>
      <c r="D688" t="s">
        <v>12</v>
      </c>
      <c r="E688" t="s">
        <v>14</v>
      </c>
      <c r="F688" t="s">
        <v>1109</v>
      </c>
      <c r="G688">
        <v>168.08</v>
      </c>
      <c r="H688">
        <v>2</v>
      </c>
      <c r="I688">
        <v>0.03</v>
      </c>
      <c r="J688">
        <v>9.16</v>
      </c>
      <c r="K688" t="s">
        <v>115</v>
      </c>
      <c r="L688" t="s">
        <v>43</v>
      </c>
      <c r="M688">
        <v>5.34</v>
      </c>
      <c r="N688" t="s">
        <v>83</v>
      </c>
      <c r="O688" t="b">
        <v>0</v>
      </c>
      <c r="P688">
        <v>326.0752</v>
      </c>
      <c r="Q688">
        <v>124.3792</v>
      </c>
      <c r="R688">
        <v>109.8792</v>
      </c>
      <c r="S688" t="s">
        <v>183</v>
      </c>
      <c r="T688">
        <v>0</v>
      </c>
      <c r="U688">
        <v>0</v>
      </c>
      <c r="V688">
        <v>16</v>
      </c>
      <c r="W688">
        <v>1121.5859</v>
      </c>
    </row>
    <row r="689" spans="1:23" x14ac:dyDescent="0.35">
      <c r="A689" t="s">
        <v>1639</v>
      </c>
      <c r="B689" t="s">
        <v>703</v>
      </c>
      <c r="C689" t="s">
        <v>1640</v>
      </c>
      <c r="D689" t="s">
        <v>28</v>
      </c>
      <c r="E689" t="s">
        <v>88</v>
      </c>
      <c r="F689" t="s">
        <v>944</v>
      </c>
      <c r="G689">
        <v>25.07</v>
      </c>
      <c r="H689">
        <v>3</v>
      </c>
      <c r="I689">
        <v>0.08</v>
      </c>
      <c r="J689">
        <v>5.4</v>
      </c>
      <c r="K689" t="s">
        <v>115</v>
      </c>
      <c r="L689" t="s">
        <v>43</v>
      </c>
      <c r="M689">
        <v>6.02</v>
      </c>
      <c r="N689" t="s">
        <v>83</v>
      </c>
      <c r="O689" t="b">
        <v>0</v>
      </c>
      <c r="P689">
        <v>69.193200000000004</v>
      </c>
      <c r="Q689">
        <v>24.0672</v>
      </c>
      <c r="R689">
        <v>12.6472</v>
      </c>
      <c r="S689" t="s">
        <v>84</v>
      </c>
      <c r="T689">
        <v>0</v>
      </c>
      <c r="U689">
        <v>0</v>
      </c>
      <c r="V689">
        <v>3</v>
      </c>
      <c r="W689">
        <v>314.93920000000003</v>
      </c>
    </row>
    <row r="690" spans="1:23" x14ac:dyDescent="0.35">
      <c r="A690" t="s">
        <v>1641</v>
      </c>
      <c r="B690" t="s">
        <v>390</v>
      </c>
      <c r="C690" t="s">
        <v>1642</v>
      </c>
      <c r="D690" t="s">
        <v>15</v>
      </c>
      <c r="E690" t="s">
        <v>95</v>
      </c>
      <c r="F690" t="s">
        <v>782</v>
      </c>
      <c r="G690">
        <v>117.95</v>
      </c>
      <c r="H690">
        <v>1</v>
      </c>
      <c r="I690">
        <v>0.06</v>
      </c>
      <c r="J690">
        <v>6</v>
      </c>
      <c r="K690" t="s">
        <v>90</v>
      </c>
      <c r="L690" t="s">
        <v>48</v>
      </c>
      <c r="M690">
        <v>19.37</v>
      </c>
      <c r="N690" t="s">
        <v>83</v>
      </c>
      <c r="O690" t="b">
        <v>0</v>
      </c>
      <c r="P690">
        <v>110.873</v>
      </c>
      <c r="Q690">
        <v>40.103000000000002</v>
      </c>
      <c r="R690">
        <v>14.73299999999999</v>
      </c>
      <c r="S690" t="s">
        <v>91</v>
      </c>
      <c r="T690">
        <v>0</v>
      </c>
      <c r="U690">
        <v>0</v>
      </c>
      <c r="V690">
        <v>11</v>
      </c>
      <c r="W690">
        <v>828.41820000000007</v>
      </c>
    </row>
    <row r="691" spans="1:23" x14ac:dyDescent="0.35">
      <c r="A691" t="s">
        <v>1643</v>
      </c>
      <c r="B691" t="s">
        <v>253</v>
      </c>
      <c r="C691" t="s">
        <v>1644</v>
      </c>
      <c r="D691" t="s">
        <v>15</v>
      </c>
      <c r="E691" t="s">
        <v>95</v>
      </c>
      <c r="F691" t="s">
        <v>512</v>
      </c>
      <c r="G691">
        <v>600.74</v>
      </c>
      <c r="H691">
        <v>3</v>
      </c>
      <c r="I691">
        <v>0.28999999999999998</v>
      </c>
      <c r="J691">
        <v>9.4499999999999993</v>
      </c>
      <c r="K691" t="s">
        <v>115</v>
      </c>
      <c r="L691" t="s">
        <v>41</v>
      </c>
      <c r="M691">
        <v>9.85</v>
      </c>
      <c r="N691" t="s">
        <v>83</v>
      </c>
      <c r="O691" t="b">
        <v>0</v>
      </c>
      <c r="P691">
        <v>1279.5762</v>
      </c>
      <c r="Q691">
        <v>198.24420000000009</v>
      </c>
      <c r="R691">
        <v>178.94420000000011</v>
      </c>
      <c r="S691" t="s">
        <v>183</v>
      </c>
      <c r="T691">
        <v>0</v>
      </c>
      <c r="U691">
        <v>0</v>
      </c>
      <c r="V691">
        <v>2</v>
      </c>
      <c r="W691">
        <v>464.38160000000011</v>
      </c>
    </row>
    <row r="692" spans="1:23" x14ac:dyDescent="0.35">
      <c r="A692" t="s">
        <v>1645</v>
      </c>
      <c r="B692" t="s">
        <v>826</v>
      </c>
      <c r="C692" t="s">
        <v>1646</v>
      </c>
      <c r="D692" t="s">
        <v>12</v>
      </c>
      <c r="E692" t="s">
        <v>95</v>
      </c>
      <c r="F692" t="s">
        <v>1029</v>
      </c>
      <c r="G692">
        <v>139.24</v>
      </c>
      <c r="H692">
        <v>2</v>
      </c>
      <c r="I692">
        <v>0.09</v>
      </c>
      <c r="J692">
        <v>4.5999999999999996</v>
      </c>
      <c r="K692" t="s">
        <v>90</v>
      </c>
      <c r="L692" t="s">
        <v>43</v>
      </c>
      <c r="M692">
        <v>4.07</v>
      </c>
      <c r="N692" t="s">
        <v>83</v>
      </c>
      <c r="O692" t="b">
        <v>0</v>
      </c>
      <c r="P692">
        <v>253.41679999999999</v>
      </c>
      <c r="Q692">
        <v>86.32880000000003</v>
      </c>
      <c r="R692">
        <v>77.658800000000028</v>
      </c>
      <c r="S692" t="s">
        <v>103</v>
      </c>
      <c r="T692">
        <v>0</v>
      </c>
      <c r="U692">
        <v>0</v>
      </c>
      <c r="V692">
        <v>1</v>
      </c>
      <c r="W692">
        <v>77.658800000000028</v>
      </c>
    </row>
    <row r="693" spans="1:23" x14ac:dyDescent="0.35">
      <c r="A693" t="s">
        <v>1647</v>
      </c>
      <c r="B693" t="s">
        <v>264</v>
      </c>
      <c r="C693" t="s">
        <v>1485</v>
      </c>
      <c r="D693" t="s">
        <v>12</v>
      </c>
      <c r="E693" t="s">
        <v>16</v>
      </c>
      <c r="F693" t="s">
        <v>409</v>
      </c>
      <c r="G693">
        <v>30.46</v>
      </c>
      <c r="H693">
        <v>2</v>
      </c>
      <c r="I693">
        <v>0.12</v>
      </c>
      <c r="J693">
        <v>6.72</v>
      </c>
      <c r="K693" t="s">
        <v>90</v>
      </c>
      <c r="L693" t="s">
        <v>43</v>
      </c>
      <c r="M693">
        <v>6.03</v>
      </c>
      <c r="N693" t="s">
        <v>83</v>
      </c>
      <c r="O693" t="b">
        <v>0</v>
      </c>
      <c r="P693">
        <v>53.6096</v>
      </c>
      <c r="Q693">
        <v>17.057600000000001</v>
      </c>
      <c r="R693">
        <v>4.3076000000000008</v>
      </c>
      <c r="S693" t="s">
        <v>97</v>
      </c>
      <c r="T693">
        <v>0</v>
      </c>
      <c r="U693">
        <v>0</v>
      </c>
      <c r="V693">
        <v>2</v>
      </c>
      <c r="W693">
        <v>9.5742999999999956</v>
      </c>
    </row>
    <row r="694" spans="1:23" x14ac:dyDescent="0.35">
      <c r="A694" t="s">
        <v>1648</v>
      </c>
      <c r="B694" t="s">
        <v>946</v>
      </c>
      <c r="C694" t="s">
        <v>1199</v>
      </c>
      <c r="D694" t="s">
        <v>12</v>
      </c>
      <c r="E694" t="s">
        <v>16</v>
      </c>
      <c r="F694" t="s">
        <v>854</v>
      </c>
      <c r="G694">
        <v>31.52</v>
      </c>
      <c r="H694">
        <v>1</v>
      </c>
      <c r="I694">
        <v>0.13</v>
      </c>
      <c r="J694">
        <v>6.03</v>
      </c>
      <c r="K694" t="s">
        <v>115</v>
      </c>
      <c r="L694" t="s">
        <v>43</v>
      </c>
      <c r="M694">
        <v>5.52</v>
      </c>
      <c r="N694" t="s">
        <v>83</v>
      </c>
      <c r="O694" t="b">
        <v>0</v>
      </c>
      <c r="P694">
        <v>27.4224</v>
      </c>
      <c r="Q694">
        <v>8.5104000000000006</v>
      </c>
      <c r="R694">
        <v>-3.0396000000000001</v>
      </c>
      <c r="S694" t="s">
        <v>128</v>
      </c>
      <c r="T694">
        <v>0</v>
      </c>
      <c r="U694">
        <v>0</v>
      </c>
      <c r="V694">
        <v>19</v>
      </c>
      <c r="W694">
        <v>257.53230000000002</v>
      </c>
    </row>
    <row r="695" spans="1:23" x14ac:dyDescent="0.35">
      <c r="A695" t="s">
        <v>1649</v>
      </c>
      <c r="B695" t="s">
        <v>751</v>
      </c>
      <c r="C695" t="s">
        <v>839</v>
      </c>
      <c r="D695" t="s">
        <v>19</v>
      </c>
      <c r="E695" t="s">
        <v>14</v>
      </c>
      <c r="F695" t="s">
        <v>234</v>
      </c>
      <c r="G695">
        <v>155.94</v>
      </c>
      <c r="H695">
        <v>2</v>
      </c>
      <c r="I695">
        <v>0.1</v>
      </c>
      <c r="J695">
        <v>4.8499999999999996</v>
      </c>
      <c r="K695" t="s">
        <v>115</v>
      </c>
      <c r="L695" t="s">
        <v>41</v>
      </c>
      <c r="M695">
        <v>13.66</v>
      </c>
      <c r="N695" t="s">
        <v>83</v>
      </c>
      <c r="O695" t="b">
        <v>1</v>
      </c>
      <c r="P695">
        <v>280.69200000000001</v>
      </c>
      <c r="Q695">
        <v>93.564000000000021</v>
      </c>
      <c r="R695">
        <v>75.05400000000003</v>
      </c>
      <c r="S695" t="s">
        <v>97</v>
      </c>
      <c r="T695">
        <v>0</v>
      </c>
      <c r="U695">
        <v>0</v>
      </c>
      <c r="V695">
        <v>16</v>
      </c>
      <c r="W695">
        <v>1210.0518</v>
      </c>
    </row>
    <row r="696" spans="1:23" x14ac:dyDescent="0.35">
      <c r="A696" t="s">
        <v>1650</v>
      </c>
      <c r="B696" t="s">
        <v>1157</v>
      </c>
      <c r="C696" t="s">
        <v>977</v>
      </c>
      <c r="D696" t="s">
        <v>12</v>
      </c>
      <c r="E696" t="s">
        <v>95</v>
      </c>
      <c r="F696" t="s">
        <v>388</v>
      </c>
      <c r="G696">
        <v>296.64</v>
      </c>
      <c r="H696">
        <v>1</v>
      </c>
      <c r="I696">
        <v>0.04</v>
      </c>
      <c r="J696">
        <v>5.35</v>
      </c>
      <c r="K696" t="s">
        <v>82</v>
      </c>
      <c r="L696" t="s">
        <v>48</v>
      </c>
      <c r="M696">
        <v>13.59</v>
      </c>
      <c r="N696" t="s">
        <v>83</v>
      </c>
      <c r="O696" t="b">
        <v>0</v>
      </c>
      <c r="P696">
        <v>284.77440000000001</v>
      </c>
      <c r="Q696">
        <v>106.79040000000001</v>
      </c>
      <c r="R696">
        <v>87.850399999999979</v>
      </c>
      <c r="S696" t="s">
        <v>103</v>
      </c>
      <c r="T696">
        <v>0</v>
      </c>
      <c r="U696">
        <v>0</v>
      </c>
      <c r="V696">
        <v>17</v>
      </c>
      <c r="W696">
        <v>746.17320000000007</v>
      </c>
    </row>
    <row r="697" spans="1:23" x14ac:dyDescent="0.35">
      <c r="A697" t="s">
        <v>1651</v>
      </c>
      <c r="B697" t="s">
        <v>703</v>
      </c>
      <c r="C697" t="s">
        <v>1115</v>
      </c>
      <c r="D697" t="s">
        <v>12</v>
      </c>
      <c r="E697" t="s">
        <v>16</v>
      </c>
      <c r="F697" t="s">
        <v>696</v>
      </c>
      <c r="G697">
        <v>52.68</v>
      </c>
      <c r="H697">
        <v>3</v>
      </c>
      <c r="I697">
        <v>0.2</v>
      </c>
      <c r="J697">
        <v>7.98</v>
      </c>
      <c r="K697" t="s">
        <v>102</v>
      </c>
      <c r="L697" t="s">
        <v>41</v>
      </c>
      <c r="M697">
        <v>12.61</v>
      </c>
      <c r="N697" t="s">
        <v>83</v>
      </c>
      <c r="O697" t="b">
        <v>0</v>
      </c>
      <c r="P697">
        <v>126.432</v>
      </c>
      <c r="Q697">
        <v>31.608000000000001</v>
      </c>
      <c r="R697">
        <v>11.018000000000001</v>
      </c>
      <c r="S697" t="s">
        <v>84</v>
      </c>
      <c r="T697">
        <v>0</v>
      </c>
      <c r="U697">
        <v>0</v>
      </c>
      <c r="V697">
        <v>13</v>
      </c>
      <c r="W697">
        <v>590.20570000000009</v>
      </c>
    </row>
    <row r="698" spans="1:23" x14ac:dyDescent="0.35">
      <c r="A698" t="s">
        <v>1652</v>
      </c>
      <c r="B698" t="s">
        <v>320</v>
      </c>
      <c r="C698" t="s">
        <v>873</v>
      </c>
      <c r="D698" t="s">
        <v>20</v>
      </c>
      <c r="E698" t="s">
        <v>95</v>
      </c>
      <c r="F698" t="s">
        <v>289</v>
      </c>
      <c r="G698">
        <v>346.96</v>
      </c>
      <c r="H698">
        <v>3</v>
      </c>
      <c r="I698">
        <v>0.13</v>
      </c>
      <c r="J698">
        <v>6.19</v>
      </c>
      <c r="K698" t="s">
        <v>90</v>
      </c>
      <c r="L698" t="s">
        <v>41</v>
      </c>
      <c r="M698">
        <v>7.1</v>
      </c>
      <c r="N698" t="s">
        <v>83</v>
      </c>
      <c r="O698" t="b">
        <v>0</v>
      </c>
      <c r="P698">
        <v>905.56560000000002</v>
      </c>
      <c r="Q698">
        <v>281.0376</v>
      </c>
      <c r="R698">
        <v>267.74759999999998</v>
      </c>
      <c r="S698" t="s">
        <v>84</v>
      </c>
      <c r="T698">
        <v>0</v>
      </c>
      <c r="U698">
        <v>0</v>
      </c>
      <c r="V698">
        <v>19</v>
      </c>
      <c r="W698">
        <v>1610.9115999999999</v>
      </c>
    </row>
    <row r="699" spans="1:23" x14ac:dyDescent="0.35">
      <c r="A699" t="s">
        <v>1653</v>
      </c>
      <c r="B699" t="s">
        <v>147</v>
      </c>
      <c r="C699" t="s">
        <v>684</v>
      </c>
      <c r="D699" t="s">
        <v>12</v>
      </c>
      <c r="E699" t="s">
        <v>14</v>
      </c>
      <c r="F699" t="s">
        <v>167</v>
      </c>
      <c r="G699">
        <v>162.33000000000001</v>
      </c>
      <c r="H699">
        <v>2</v>
      </c>
      <c r="I699">
        <v>0.06</v>
      </c>
      <c r="J699">
        <v>5.92</v>
      </c>
      <c r="K699" t="s">
        <v>115</v>
      </c>
      <c r="L699" t="s">
        <v>41</v>
      </c>
      <c r="M699">
        <v>7.61</v>
      </c>
      <c r="N699" t="s">
        <v>83</v>
      </c>
      <c r="O699" t="b">
        <v>0</v>
      </c>
      <c r="P699">
        <v>305.18040000000002</v>
      </c>
      <c r="Q699">
        <v>110.3844</v>
      </c>
      <c r="R699">
        <v>96.854399999999998</v>
      </c>
      <c r="S699" t="s">
        <v>84</v>
      </c>
      <c r="T699">
        <v>0</v>
      </c>
      <c r="U699">
        <v>0</v>
      </c>
      <c r="V699">
        <v>19</v>
      </c>
      <c r="W699">
        <v>2541.4793</v>
      </c>
    </row>
    <row r="700" spans="1:23" x14ac:dyDescent="0.35">
      <c r="A700" t="s">
        <v>1654</v>
      </c>
      <c r="B700" t="s">
        <v>598</v>
      </c>
      <c r="C700" t="s">
        <v>1655</v>
      </c>
      <c r="D700" t="s">
        <v>17</v>
      </c>
      <c r="E700" t="s">
        <v>95</v>
      </c>
      <c r="F700" t="s">
        <v>844</v>
      </c>
      <c r="G700">
        <v>280.27</v>
      </c>
      <c r="H700">
        <v>1</v>
      </c>
      <c r="I700">
        <v>0.24</v>
      </c>
      <c r="J700">
        <v>7.27</v>
      </c>
      <c r="K700" t="s">
        <v>102</v>
      </c>
      <c r="L700" t="s">
        <v>41</v>
      </c>
      <c r="M700">
        <v>8.39</v>
      </c>
      <c r="N700" t="s">
        <v>279</v>
      </c>
      <c r="O700" t="b">
        <v>0</v>
      </c>
      <c r="P700">
        <v>213.0052</v>
      </c>
      <c r="Q700">
        <v>44.843200000000017</v>
      </c>
      <c r="R700">
        <v>29.183200000000021</v>
      </c>
      <c r="S700" t="s">
        <v>183</v>
      </c>
      <c r="T700">
        <v>0</v>
      </c>
      <c r="U700">
        <v>1</v>
      </c>
      <c r="V700">
        <v>2</v>
      </c>
      <c r="W700">
        <v>27.281000000000031</v>
      </c>
    </row>
    <row r="701" spans="1:23" x14ac:dyDescent="0.35">
      <c r="A701" t="s">
        <v>1656</v>
      </c>
      <c r="B701" t="s">
        <v>212</v>
      </c>
      <c r="C701" t="s">
        <v>1657</v>
      </c>
      <c r="D701" t="s">
        <v>17</v>
      </c>
      <c r="E701" t="s">
        <v>16</v>
      </c>
      <c r="F701" t="s">
        <v>136</v>
      </c>
      <c r="G701">
        <v>59.06</v>
      </c>
      <c r="H701">
        <v>1</v>
      </c>
      <c r="I701">
        <v>0.1</v>
      </c>
      <c r="J701">
        <v>7.02</v>
      </c>
      <c r="K701" t="s">
        <v>82</v>
      </c>
      <c r="L701" t="s">
        <v>41</v>
      </c>
      <c r="M701">
        <v>6.14</v>
      </c>
      <c r="N701" t="s">
        <v>83</v>
      </c>
      <c r="O701" t="b">
        <v>0</v>
      </c>
      <c r="P701">
        <v>53.154000000000003</v>
      </c>
      <c r="Q701">
        <v>17.718</v>
      </c>
      <c r="R701">
        <v>4.5580000000000034</v>
      </c>
      <c r="S701" t="s">
        <v>91</v>
      </c>
      <c r="T701">
        <v>0</v>
      </c>
      <c r="U701">
        <v>0</v>
      </c>
      <c r="V701">
        <v>4</v>
      </c>
      <c r="W701">
        <v>309.71309999999988</v>
      </c>
    </row>
    <row r="702" spans="1:23" x14ac:dyDescent="0.35">
      <c r="A702" t="s">
        <v>1658</v>
      </c>
      <c r="B702" t="s">
        <v>284</v>
      </c>
      <c r="C702" t="s">
        <v>357</v>
      </c>
      <c r="D702" t="s">
        <v>15</v>
      </c>
      <c r="E702" t="s">
        <v>16</v>
      </c>
      <c r="F702" t="s">
        <v>696</v>
      </c>
      <c r="G702">
        <v>40</v>
      </c>
      <c r="H702">
        <v>2</v>
      </c>
      <c r="I702">
        <v>0.17</v>
      </c>
      <c r="J702">
        <v>7.49</v>
      </c>
      <c r="K702" t="s">
        <v>82</v>
      </c>
      <c r="L702" t="s">
        <v>41</v>
      </c>
      <c r="M702">
        <v>12.64</v>
      </c>
      <c r="N702" t="s">
        <v>141</v>
      </c>
      <c r="O702" t="b">
        <v>0</v>
      </c>
      <c r="P702">
        <v>66.399999999999991</v>
      </c>
      <c r="Q702">
        <v>18.399999999999991</v>
      </c>
      <c r="R702">
        <v>-1.7300000000000111</v>
      </c>
      <c r="S702" t="s">
        <v>91</v>
      </c>
      <c r="T702">
        <v>1</v>
      </c>
      <c r="U702">
        <v>0</v>
      </c>
      <c r="V702">
        <v>11</v>
      </c>
      <c r="W702">
        <v>729.72119999999995</v>
      </c>
    </row>
    <row r="703" spans="1:23" x14ac:dyDescent="0.35">
      <c r="A703" t="s">
        <v>1659</v>
      </c>
      <c r="B703" t="s">
        <v>556</v>
      </c>
      <c r="C703" t="s">
        <v>1660</v>
      </c>
      <c r="D703" t="s">
        <v>15</v>
      </c>
      <c r="E703" t="s">
        <v>88</v>
      </c>
      <c r="F703" t="s">
        <v>341</v>
      </c>
      <c r="G703">
        <v>21.52</v>
      </c>
      <c r="H703">
        <v>1</v>
      </c>
      <c r="I703">
        <v>0.02</v>
      </c>
      <c r="J703">
        <v>6.96</v>
      </c>
      <c r="K703" t="s">
        <v>90</v>
      </c>
      <c r="L703" t="s">
        <v>45</v>
      </c>
      <c r="M703">
        <v>1.41</v>
      </c>
      <c r="N703" t="s">
        <v>83</v>
      </c>
      <c r="O703" t="b">
        <v>0</v>
      </c>
      <c r="P703">
        <v>21.089600000000001</v>
      </c>
      <c r="Q703">
        <v>8.1776000000000018</v>
      </c>
      <c r="R703">
        <v>-0.19239999999999741</v>
      </c>
      <c r="S703" t="s">
        <v>128</v>
      </c>
      <c r="T703">
        <v>0</v>
      </c>
      <c r="U703">
        <v>0</v>
      </c>
      <c r="V703">
        <v>2</v>
      </c>
      <c r="W703">
        <v>34.819600000000001</v>
      </c>
    </row>
    <row r="704" spans="1:23" x14ac:dyDescent="0.35">
      <c r="A704" t="s">
        <v>1661</v>
      </c>
      <c r="B704" t="s">
        <v>302</v>
      </c>
      <c r="C704" t="s">
        <v>1186</v>
      </c>
      <c r="D704" t="s">
        <v>12</v>
      </c>
      <c r="E704" t="s">
        <v>95</v>
      </c>
      <c r="F704" t="s">
        <v>489</v>
      </c>
      <c r="G704">
        <v>306.33</v>
      </c>
      <c r="H704">
        <v>3</v>
      </c>
      <c r="I704">
        <v>0.21</v>
      </c>
      <c r="J704">
        <v>5.33</v>
      </c>
      <c r="K704" t="s">
        <v>115</v>
      </c>
      <c r="L704" t="s">
        <v>41</v>
      </c>
      <c r="M704">
        <v>8.01</v>
      </c>
      <c r="N704" t="s">
        <v>83</v>
      </c>
      <c r="O704" t="b">
        <v>0</v>
      </c>
      <c r="P704">
        <v>726.00210000000004</v>
      </c>
      <c r="Q704">
        <v>174.60810000000001</v>
      </c>
      <c r="R704">
        <v>161.2681</v>
      </c>
      <c r="S704" t="s">
        <v>183</v>
      </c>
      <c r="T704">
        <v>0</v>
      </c>
      <c r="U704">
        <v>0</v>
      </c>
      <c r="V704">
        <v>14</v>
      </c>
      <c r="W704">
        <v>851.52060000000017</v>
      </c>
    </row>
    <row r="705" spans="1:23" x14ac:dyDescent="0.35">
      <c r="A705" t="s">
        <v>1662</v>
      </c>
      <c r="B705" t="s">
        <v>320</v>
      </c>
      <c r="C705" t="s">
        <v>1663</v>
      </c>
      <c r="D705" t="s">
        <v>20</v>
      </c>
      <c r="E705" t="s">
        <v>16</v>
      </c>
      <c r="F705" t="s">
        <v>409</v>
      </c>
      <c r="G705">
        <v>30.72</v>
      </c>
      <c r="H705">
        <v>1</v>
      </c>
      <c r="I705">
        <v>0.11</v>
      </c>
      <c r="J705">
        <v>7.26</v>
      </c>
      <c r="K705" t="s">
        <v>115</v>
      </c>
      <c r="L705" t="s">
        <v>48</v>
      </c>
      <c r="M705">
        <v>18.93</v>
      </c>
      <c r="N705" t="s">
        <v>83</v>
      </c>
      <c r="O705" t="b">
        <v>0</v>
      </c>
      <c r="P705">
        <v>27.340800000000002</v>
      </c>
      <c r="Q705">
        <v>8.9087999999999994</v>
      </c>
      <c r="R705">
        <v>-17.281199999999998</v>
      </c>
      <c r="S705" t="s">
        <v>84</v>
      </c>
      <c r="T705">
        <v>0</v>
      </c>
      <c r="U705">
        <v>0</v>
      </c>
      <c r="V705">
        <v>4</v>
      </c>
      <c r="W705">
        <v>690.38619999999992</v>
      </c>
    </row>
    <row r="706" spans="1:23" x14ac:dyDescent="0.35">
      <c r="A706" t="s">
        <v>1664</v>
      </c>
      <c r="B706" t="s">
        <v>598</v>
      </c>
      <c r="C706" t="s">
        <v>747</v>
      </c>
      <c r="D706" t="s">
        <v>12</v>
      </c>
      <c r="E706" t="s">
        <v>16</v>
      </c>
      <c r="F706" t="s">
        <v>448</v>
      </c>
      <c r="G706">
        <v>57.8</v>
      </c>
      <c r="H706">
        <v>1</v>
      </c>
      <c r="I706">
        <v>0.17</v>
      </c>
      <c r="J706">
        <v>5.36</v>
      </c>
      <c r="K706" t="s">
        <v>102</v>
      </c>
      <c r="L706" t="s">
        <v>45</v>
      </c>
      <c r="M706">
        <v>1.88</v>
      </c>
      <c r="N706" t="s">
        <v>83</v>
      </c>
      <c r="O706" t="b">
        <v>0</v>
      </c>
      <c r="P706">
        <v>47.973999999999997</v>
      </c>
      <c r="Q706">
        <v>13.294</v>
      </c>
      <c r="R706">
        <v>6.0539999999999967</v>
      </c>
      <c r="S706" t="s">
        <v>183</v>
      </c>
      <c r="T706">
        <v>0</v>
      </c>
      <c r="U706">
        <v>0</v>
      </c>
      <c r="V706">
        <v>21</v>
      </c>
      <c r="W706">
        <v>2461.3791999999999</v>
      </c>
    </row>
    <row r="707" spans="1:23" x14ac:dyDescent="0.35">
      <c r="A707" t="s">
        <v>1665</v>
      </c>
      <c r="B707" t="s">
        <v>268</v>
      </c>
      <c r="C707" t="s">
        <v>1666</v>
      </c>
      <c r="D707" t="s">
        <v>12</v>
      </c>
      <c r="E707" t="s">
        <v>16</v>
      </c>
      <c r="F707" t="s">
        <v>427</v>
      </c>
      <c r="G707">
        <v>16.47</v>
      </c>
      <c r="H707">
        <v>2</v>
      </c>
      <c r="I707">
        <v>0.2</v>
      </c>
      <c r="J707">
        <v>7.19</v>
      </c>
      <c r="K707" t="s">
        <v>102</v>
      </c>
      <c r="L707" t="s">
        <v>48</v>
      </c>
      <c r="M707">
        <v>13.05</v>
      </c>
      <c r="N707" t="s">
        <v>83</v>
      </c>
      <c r="O707" t="b">
        <v>0</v>
      </c>
      <c r="P707">
        <v>26.352</v>
      </c>
      <c r="Q707">
        <v>6.588000000000001</v>
      </c>
      <c r="R707">
        <v>-13.651999999999999</v>
      </c>
      <c r="S707" t="s">
        <v>91</v>
      </c>
      <c r="T707">
        <v>0</v>
      </c>
      <c r="U707">
        <v>0</v>
      </c>
      <c r="V707">
        <v>5</v>
      </c>
      <c r="W707">
        <v>216.24010000000001</v>
      </c>
    </row>
    <row r="708" spans="1:23" x14ac:dyDescent="0.35">
      <c r="A708" t="s">
        <v>1667</v>
      </c>
      <c r="B708" t="s">
        <v>229</v>
      </c>
      <c r="C708" t="s">
        <v>1668</v>
      </c>
      <c r="D708" t="s">
        <v>26</v>
      </c>
      <c r="E708" t="s">
        <v>16</v>
      </c>
      <c r="F708" t="s">
        <v>155</v>
      </c>
      <c r="G708">
        <v>35.880000000000003</v>
      </c>
      <c r="H708">
        <v>1</v>
      </c>
      <c r="I708">
        <v>7.0000000000000007E-2</v>
      </c>
      <c r="J708">
        <v>9.32</v>
      </c>
      <c r="K708" t="s">
        <v>82</v>
      </c>
      <c r="L708" t="s">
        <v>41</v>
      </c>
      <c r="M708">
        <v>14.17</v>
      </c>
      <c r="N708" t="s">
        <v>83</v>
      </c>
      <c r="O708" t="b">
        <v>0</v>
      </c>
      <c r="P708">
        <v>33.368400000000001</v>
      </c>
      <c r="Q708">
        <v>11.840400000000001</v>
      </c>
      <c r="R708">
        <v>-11.6496</v>
      </c>
      <c r="S708" t="s">
        <v>103</v>
      </c>
      <c r="T708">
        <v>0</v>
      </c>
      <c r="U708">
        <v>0</v>
      </c>
      <c r="V708">
        <v>2</v>
      </c>
      <c r="W708">
        <v>-2.8097000000000141</v>
      </c>
    </row>
    <row r="709" spans="1:23" x14ac:dyDescent="0.35">
      <c r="A709" t="s">
        <v>1669</v>
      </c>
      <c r="B709" t="s">
        <v>629</v>
      </c>
      <c r="C709" t="s">
        <v>1670</v>
      </c>
      <c r="D709" t="s">
        <v>20</v>
      </c>
      <c r="E709" t="s">
        <v>95</v>
      </c>
      <c r="F709" t="s">
        <v>388</v>
      </c>
      <c r="G709">
        <v>411.41</v>
      </c>
      <c r="H709">
        <v>2</v>
      </c>
      <c r="I709">
        <v>7.0000000000000007E-2</v>
      </c>
      <c r="J709">
        <v>3.4</v>
      </c>
      <c r="K709" t="s">
        <v>115</v>
      </c>
      <c r="L709" t="s">
        <v>41</v>
      </c>
      <c r="M709">
        <v>9.2899999999999991</v>
      </c>
      <c r="N709" t="s">
        <v>83</v>
      </c>
      <c r="O709" t="b">
        <v>0</v>
      </c>
      <c r="P709">
        <v>765.22259999999994</v>
      </c>
      <c r="Q709">
        <v>271.53059999999988</v>
      </c>
      <c r="R709">
        <v>258.84059999999988</v>
      </c>
      <c r="S709" t="s">
        <v>128</v>
      </c>
      <c r="T709">
        <v>0</v>
      </c>
      <c r="U709">
        <v>0</v>
      </c>
      <c r="V709">
        <v>2</v>
      </c>
      <c r="W709">
        <v>299.87939999999992</v>
      </c>
    </row>
    <row r="710" spans="1:23" x14ac:dyDescent="0.35">
      <c r="A710" t="s">
        <v>1671</v>
      </c>
      <c r="B710" t="s">
        <v>268</v>
      </c>
      <c r="C710" t="s">
        <v>599</v>
      </c>
      <c r="D710" t="s">
        <v>15</v>
      </c>
      <c r="E710" t="s">
        <v>88</v>
      </c>
      <c r="F710" t="s">
        <v>760</v>
      </c>
      <c r="G710">
        <v>31.79</v>
      </c>
      <c r="H710">
        <v>1</v>
      </c>
      <c r="I710">
        <v>0.01</v>
      </c>
      <c r="J710">
        <v>4.71</v>
      </c>
      <c r="K710" t="s">
        <v>82</v>
      </c>
      <c r="L710" t="s">
        <v>45</v>
      </c>
      <c r="M710">
        <v>1.29</v>
      </c>
      <c r="N710" t="s">
        <v>83</v>
      </c>
      <c r="O710" t="b">
        <v>0</v>
      </c>
      <c r="P710">
        <v>31.472100000000001</v>
      </c>
      <c r="Q710">
        <v>12.398099999999999</v>
      </c>
      <c r="R710">
        <v>6.3981000000000003</v>
      </c>
      <c r="S710" t="s">
        <v>91</v>
      </c>
      <c r="T710">
        <v>0</v>
      </c>
      <c r="U710">
        <v>0</v>
      </c>
      <c r="V710">
        <v>18</v>
      </c>
      <c r="W710">
        <v>1390.7697000000001</v>
      </c>
    </row>
    <row r="711" spans="1:23" x14ac:dyDescent="0.35">
      <c r="A711" t="s">
        <v>1672</v>
      </c>
      <c r="B711" t="s">
        <v>462</v>
      </c>
      <c r="C711" t="s">
        <v>1079</v>
      </c>
      <c r="D711" t="s">
        <v>15</v>
      </c>
      <c r="E711" t="s">
        <v>95</v>
      </c>
      <c r="F711" t="s">
        <v>958</v>
      </c>
      <c r="G711">
        <v>529.34</v>
      </c>
      <c r="H711">
        <v>1</v>
      </c>
      <c r="I711">
        <v>0.06</v>
      </c>
      <c r="J711">
        <v>3.73</v>
      </c>
      <c r="K711" t="s">
        <v>102</v>
      </c>
      <c r="L711" t="s">
        <v>43</v>
      </c>
      <c r="M711">
        <v>6.88</v>
      </c>
      <c r="N711" t="s">
        <v>83</v>
      </c>
      <c r="O711" t="b">
        <v>0</v>
      </c>
      <c r="P711">
        <v>497.57960000000003</v>
      </c>
      <c r="Q711">
        <v>179.97559999999999</v>
      </c>
      <c r="R711">
        <v>169.3656</v>
      </c>
      <c r="S711" t="s">
        <v>84</v>
      </c>
      <c r="T711">
        <v>0</v>
      </c>
      <c r="U711">
        <v>0</v>
      </c>
      <c r="V711">
        <v>16</v>
      </c>
      <c r="W711">
        <v>1067.1288</v>
      </c>
    </row>
    <row r="712" spans="1:23" x14ac:dyDescent="0.35">
      <c r="A712" t="s">
        <v>1673</v>
      </c>
      <c r="B712" t="s">
        <v>440</v>
      </c>
      <c r="C712" t="s">
        <v>1380</v>
      </c>
      <c r="D712" t="s">
        <v>17</v>
      </c>
      <c r="E712" t="s">
        <v>95</v>
      </c>
      <c r="F712" t="s">
        <v>667</v>
      </c>
      <c r="G712">
        <v>410.95</v>
      </c>
      <c r="H712">
        <v>1</v>
      </c>
      <c r="I712">
        <v>0.06</v>
      </c>
      <c r="J712">
        <v>7.22</v>
      </c>
      <c r="K712" t="s">
        <v>102</v>
      </c>
      <c r="L712" t="s">
        <v>48</v>
      </c>
      <c r="M712">
        <v>17.43</v>
      </c>
      <c r="N712" t="s">
        <v>141</v>
      </c>
      <c r="O712" t="b">
        <v>0</v>
      </c>
      <c r="P712">
        <v>386.29300000000001</v>
      </c>
      <c r="Q712">
        <v>139.72300000000001</v>
      </c>
      <c r="R712">
        <v>115.07299999999999</v>
      </c>
      <c r="S712" t="s">
        <v>97</v>
      </c>
      <c r="T712">
        <v>1</v>
      </c>
      <c r="U712">
        <v>0</v>
      </c>
      <c r="V712">
        <v>20</v>
      </c>
      <c r="W712">
        <v>1665.5569</v>
      </c>
    </row>
    <row r="713" spans="1:23" x14ac:dyDescent="0.35">
      <c r="A713" t="s">
        <v>1674</v>
      </c>
      <c r="B713" t="s">
        <v>264</v>
      </c>
      <c r="C713" t="s">
        <v>1675</v>
      </c>
      <c r="D713" t="s">
        <v>19</v>
      </c>
      <c r="E713" t="s">
        <v>88</v>
      </c>
      <c r="F713" t="s">
        <v>877</v>
      </c>
      <c r="G713">
        <v>21.74</v>
      </c>
      <c r="H713">
        <v>3</v>
      </c>
      <c r="I713">
        <v>0.11</v>
      </c>
      <c r="J713">
        <v>2.7</v>
      </c>
      <c r="K713" t="s">
        <v>82</v>
      </c>
      <c r="L713" t="s">
        <v>41</v>
      </c>
      <c r="M713">
        <v>6.71</v>
      </c>
      <c r="N713" t="s">
        <v>83</v>
      </c>
      <c r="O713" t="b">
        <v>0</v>
      </c>
      <c r="P713">
        <v>58.0458</v>
      </c>
      <c r="Q713">
        <v>18.913799999999998</v>
      </c>
      <c r="R713">
        <v>9.5038000000000018</v>
      </c>
      <c r="S713" t="s">
        <v>97</v>
      </c>
      <c r="T713">
        <v>0</v>
      </c>
      <c r="U713">
        <v>0</v>
      </c>
      <c r="V713">
        <v>1</v>
      </c>
      <c r="W713">
        <v>9.5038000000000018</v>
      </c>
    </row>
    <row r="714" spans="1:23" x14ac:dyDescent="0.35">
      <c r="A714" t="s">
        <v>1676</v>
      </c>
      <c r="B714" t="s">
        <v>302</v>
      </c>
      <c r="C714" t="s">
        <v>1076</v>
      </c>
      <c r="D714" t="s">
        <v>28</v>
      </c>
      <c r="E714" t="s">
        <v>88</v>
      </c>
      <c r="F714" t="s">
        <v>1677</v>
      </c>
      <c r="G714">
        <v>11.31</v>
      </c>
      <c r="H714">
        <v>2</v>
      </c>
      <c r="I714">
        <v>0</v>
      </c>
      <c r="J714">
        <v>8.81</v>
      </c>
      <c r="K714" t="s">
        <v>82</v>
      </c>
      <c r="L714" t="s">
        <v>43</v>
      </c>
      <c r="M714">
        <v>4.6100000000000003</v>
      </c>
      <c r="N714" t="s">
        <v>83</v>
      </c>
      <c r="O714" t="b">
        <v>0</v>
      </c>
      <c r="P714">
        <v>22.62</v>
      </c>
      <c r="Q714">
        <v>9.048</v>
      </c>
      <c r="R714">
        <v>-4.3720000000000017</v>
      </c>
      <c r="S714" t="s">
        <v>183</v>
      </c>
      <c r="T714">
        <v>0</v>
      </c>
      <c r="U714">
        <v>0</v>
      </c>
      <c r="V714">
        <v>16</v>
      </c>
      <c r="W714">
        <v>1201.6855</v>
      </c>
    </row>
    <row r="715" spans="1:23" x14ac:dyDescent="0.35">
      <c r="A715" t="s">
        <v>1678</v>
      </c>
      <c r="B715" t="s">
        <v>302</v>
      </c>
      <c r="C715" t="s">
        <v>1679</v>
      </c>
      <c r="D715" t="s">
        <v>24</v>
      </c>
      <c r="E715" t="s">
        <v>16</v>
      </c>
      <c r="F715" t="s">
        <v>307</v>
      </c>
      <c r="G715">
        <v>46.58</v>
      </c>
      <c r="H715">
        <v>3</v>
      </c>
      <c r="I715">
        <v>0.16</v>
      </c>
      <c r="J715">
        <v>7.89</v>
      </c>
      <c r="K715" t="s">
        <v>82</v>
      </c>
      <c r="L715" t="s">
        <v>45</v>
      </c>
      <c r="M715">
        <v>1.34</v>
      </c>
      <c r="N715" t="s">
        <v>83</v>
      </c>
      <c r="O715" t="b">
        <v>0</v>
      </c>
      <c r="P715">
        <v>117.38160000000001</v>
      </c>
      <c r="Q715">
        <v>33.537599999999998</v>
      </c>
      <c r="R715">
        <v>24.307600000000001</v>
      </c>
      <c r="S715" t="s">
        <v>183</v>
      </c>
      <c r="T715">
        <v>0</v>
      </c>
      <c r="U715">
        <v>0</v>
      </c>
      <c r="V715">
        <v>3</v>
      </c>
      <c r="W715">
        <v>121.7034000000001</v>
      </c>
    </row>
    <row r="716" spans="1:23" x14ac:dyDescent="0.35">
      <c r="A716" t="s">
        <v>1680</v>
      </c>
      <c r="B716" t="s">
        <v>316</v>
      </c>
      <c r="C716" t="s">
        <v>387</v>
      </c>
      <c r="D716" t="s">
        <v>12</v>
      </c>
      <c r="E716" t="s">
        <v>16</v>
      </c>
      <c r="F716" t="s">
        <v>351</v>
      </c>
      <c r="G716">
        <v>43.54</v>
      </c>
      <c r="H716">
        <v>1</v>
      </c>
      <c r="I716">
        <v>0.12</v>
      </c>
      <c r="J716">
        <v>4.9800000000000004</v>
      </c>
      <c r="K716" t="s">
        <v>90</v>
      </c>
      <c r="L716" t="s">
        <v>41</v>
      </c>
      <c r="M716">
        <v>6.68</v>
      </c>
      <c r="N716" t="s">
        <v>83</v>
      </c>
      <c r="O716" t="b">
        <v>0</v>
      </c>
      <c r="P716">
        <v>38.315199999999997</v>
      </c>
      <c r="Q716">
        <v>12.1912</v>
      </c>
      <c r="R716">
        <v>0.53119999999999834</v>
      </c>
      <c r="S716" t="s">
        <v>91</v>
      </c>
      <c r="T716">
        <v>0</v>
      </c>
      <c r="U716">
        <v>0</v>
      </c>
      <c r="V716">
        <v>17</v>
      </c>
      <c r="W716">
        <v>1451.0446999999999</v>
      </c>
    </row>
    <row r="717" spans="1:23" x14ac:dyDescent="0.35">
      <c r="A717" t="s">
        <v>1681</v>
      </c>
      <c r="B717" t="s">
        <v>390</v>
      </c>
      <c r="C717" t="s">
        <v>1682</v>
      </c>
      <c r="D717" t="s">
        <v>20</v>
      </c>
      <c r="E717" t="s">
        <v>95</v>
      </c>
      <c r="F717" t="s">
        <v>123</v>
      </c>
      <c r="G717">
        <v>287.3</v>
      </c>
      <c r="H717">
        <v>2</v>
      </c>
      <c r="I717">
        <v>0</v>
      </c>
      <c r="J717">
        <v>6.7</v>
      </c>
      <c r="K717" t="s">
        <v>90</v>
      </c>
      <c r="L717" t="s">
        <v>45</v>
      </c>
      <c r="M717">
        <v>1.06</v>
      </c>
      <c r="N717" t="s">
        <v>83</v>
      </c>
      <c r="O717" t="b">
        <v>0</v>
      </c>
      <c r="P717">
        <v>574.6</v>
      </c>
      <c r="Q717">
        <v>229.84</v>
      </c>
      <c r="R717">
        <v>222.08</v>
      </c>
      <c r="S717" t="s">
        <v>91</v>
      </c>
      <c r="T717">
        <v>0</v>
      </c>
      <c r="U717">
        <v>0</v>
      </c>
      <c r="V717">
        <v>5</v>
      </c>
      <c r="W717">
        <v>1036.5282</v>
      </c>
    </row>
    <row r="718" spans="1:23" x14ac:dyDescent="0.35">
      <c r="A718" t="s">
        <v>1683</v>
      </c>
      <c r="B718" t="s">
        <v>113</v>
      </c>
      <c r="C718" t="s">
        <v>1684</v>
      </c>
      <c r="D718" t="s">
        <v>12</v>
      </c>
      <c r="E718" t="s">
        <v>16</v>
      </c>
      <c r="F718" t="s">
        <v>828</v>
      </c>
      <c r="G718">
        <v>35.369999999999997</v>
      </c>
      <c r="H718">
        <v>3</v>
      </c>
      <c r="I718">
        <v>0.09</v>
      </c>
      <c r="J718">
        <v>6.2</v>
      </c>
      <c r="K718" t="s">
        <v>90</v>
      </c>
      <c r="L718" t="s">
        <v>45</v>
      </c>
      <c r="M718">
        <v>0.66</v>
      </c>
      <c r="N718" t="s">
        <v>83</v>
      </c>
      <c r="O718" t="b">
        <v>0</v>
      </c>
      <c r="P718">
        <v>96.560100000000006</v>
      </c>
      <c r="Q718">
        <v>32.894100000000002</v>
      </c>
      <c r="R718">
        <v>26.034099999999999</v>
      </c>
      <c r="S718" t="s">
        <v>84</v>
      </c>
      <c r="T718">
        <v>0</v>
      </c>
      <c r="U718">
        <v>0</v>
      </c>
      <c r="V718">
        <v>13</v>
      </c>
      <c r="W718">
        <v>668.51220000000001</v>
      </c>
    </row>
    <row r="719" spans="1:23" x14ac:dyDescent="0.35">
      <c r="A719" t="s">
        <v>1685</v>
      </c>
      <c r="B719" t="s">
        <v>751</v>
      </c>
      <c r="C719" t="s">
        <v>897</v>
      </c>
      <c r="D719" t="s">
        <v>15</v>
      </c>
      <c r="E719" t="s">
        <v>14</v>
      </c>
      <c r="F719" t="s">
        <v>1332</v>
      </c>
      <c r="G719">
        <v>35.82</v>
      </c>
      <c r="H719">
        <v>2</v>
      </c>
      <c r="I719">
        <v>0.05</v>
      </c>
      <c r="J719">
        <v>9.42</v>
      </c>
      <c r="K719" t="s">
        <v>82</v>
      </c>
      <c r="L719" t="s">
        <v>45</v>
      </c>
      <c r="M719">
        <v>0.74</v>
      </c>
      <c r="N719" t="s">
        <v>83</v>
      </c>
      <c r="O719" t="b">
        <v>0</v>
      </c>
      <c r="P719">
        <v>68.057999999999993</v>
      </c>
      <c r="Q719">
        <v>25.073999999999991</v>
      </c>
      <c r="R719">
        <v>14.913999999999991</v>
      </c>
      <c r="S719" t="s">
        <v>97</v>
      </c>
      <c r="T719">
        <v>0</v>
      </c>
      <c r="U719">
        <v>0</v>
      </c>
      <c r="V719">
        <v>10</v>
      </c>
      <c r="W719">
        <v>412.57940000000008</v>
      </c>
    </row>
    <row r="720" spans="1:23" x14ac:dyDescent="0.35">
      <c r="A720" t="s">
        <v>1686</v>
      </c>
      <c r="B720" t="s">
        <v>1687</v>
      </c>
      <c r="C720" t="s">
        <v>1688</v>
      </c>
      <c r="D720" t="s">
        <v>19</v>
      </c>
      <c r="E720" t="s">
        <v>16</v>
      </c>
      <c r="F720" t="s">
        <v>344</v>
      </c>
      <c r="G720">
        <v>48.65</v>
      </c>
      <c r="H720">
        <v>2</v>
      </c>
      <c r="I720">
        <v>0.21</v>
      </c>
      <c r="J720">
        <v>6.14</v>
      </c>
      <c r="K720" t="s">
        <v>115</v>
      </c>
      <c r="L720" t="s">
        <v>41</v>
      </c>
      <c r="M720">
        <v>7.73</v>
      </c>
      <c r="N720" t="s">
        <v>83</v>
      </c>
      <c r="O720" t="b">
        <v>0</v>
      </c>
      <c r="P720">
        <v>76.867000000000004</v>
      </c>
      <c r="Q720">
        <v>18.487000000000009</v>
      </c>
      <c r="R720">
        <v>4.617000000000008</v>
      </c>
      <c r="S720" t="s">
        <v>97</v>
      </c>
      <c r="T720">
        <v>0</v>
      </c>
      <c r="U720">
        <v>0</v>
      </c>
      <c r="V720">
        <v>1</v>
      </c>
      <c r="W720">
        <v>4.617000000000008</v>
      </c>
    </row>
    <row r="721" spans="1:23" x14ac:dyDescent="0.35">
      <c r="A721" t="s">
        <v>1689</v>
      </c>
      <c r="B721" t="s">
        <v>1524</v>
      </c>
      <c r="C721" t="s">
        <v>1000</v>
      </c>
      <c r="D721" t="s">
        <v>17</v>
      </c>
      <c r="E721" t="s">
        <v>16</v>
      </c>
      <c r="F721" t="s">
        <v>427</v>
      </c>
      <c r="G721">
        <v>60.03</v>
      </c>
      <c r="H721">
        <v>2</v>
      </c>
      <c r="I721">
        <v>0.08</v>
      </c>
      <c r="J721">
        <v>2.17</v>
      </c>
      <c r="K721" t="s">
        <v>115</v>
      </c>
      <c r="L721" t="s">
        <v>41</v>
      </c>
      <c r="M721">
        <v>5.41</v>
      </c>
      <c r="N721" t="s">
        <v>83</v>
      </c>
      <c r="O721" t="b">
        <v>0</v>
      </c>
      <c r="P721">
        <v>110.4552</v>
      </c>
      <c r="Q721">
        <v>38.419199999999996</v>
      </c>
      <c r="R721">
        <v>30.839200000000009</v>
      </c>
      <c r="S721" t="s">
        <v>128</v>
      </c>
      <c r="T721">
        <v>0</v>
      </c>
      <c r="U721">
        <v>0</v>
      </c>
      <c r="V721">
        <v>13</v>
      </c>
      <c r="W721">
        <v>2039.6865</v>
      </c>
    </row>
    <row r="722" spans="1:23" x14ac:dyDescent="0.35">
      <c r="A722" t="s">
        <v>1690</v>
      </c>
      <c r="B722" t="s">
        <v>622</v>
      </c>
      <c r="C722" t="s">
        <v>790</v>
      </c>
      <c r="D722" t="s">
        <v>15</v>
      </c>
      <c r="E722" t="s">
        <v>88</v>
      </c>
      <c r="F722" t="s">
        <v>791</v>
      </c>
      <c r="G722">
        <v>30.21</v>
      </c>
      <c r="H722">
        <v>2</v>
      </c>
      <c r="I722">
        <v>0.08</v>
      </c>
      <c r="J722">
        <v>9.6</v>
      </c>
      <c r="K722" t="s">
        <v>102</v>
      </c>
      <c r="L722" t="s">
        <v>45</v>
      </c>
      <c r="M722">
        <v>0.56000000000000005</v>
      </c>
      <c r="N722" t="s">
        <v>83</v>
      </c>
      <c r="O722" t="b">
        <v>0</v>
      </c>
      <c r="P722">
        <v>55.586399999999998</v>
      </c>
      <c r="Q722">
        <v>19.334399999999999</v>
      </c>
      <c r="R722">
        <v>9.1744000000000021</v>
      </c>
      <c r="S722" t="s">
        <v>97</v>
      </c>
      <c r="T722">
        <v>0</v>
      </c>
      <c r="U722">
        <v>0</v>
      </c>
      <c r="V722">
        <v>14</v>
      </c>
      <c r="W722">
        <v>572.77920000000006</v>
      </c>
    </row>
    <row r="723" spans="1:23" x14ac:dyDescent="0.35">
      <c r="A723" t="s">
        <v>1691</v>
      </c>
      <c r="B723" t="s">
        <v>339</v>
      </c>
      <c r="C723" t="s">
        <v>1692</v>
      </c>
      <c r="D723" t="s">
        <v>12</v>
      </c>
      <c r="E723" t="s">
        <v>95</v>
      </c>
      <c r="F723" t="s">
        <v>324</v>
      </c>
      <c r="G723">
        <v>93.9</v>
      </c>
      <c r="H723">
        <v>3</v>
      </c>
      <c r="I723">
        <v>0.08</v>
      </c>
      <c r="J723">
        <v>4.21</v>
      </c>
      <c r="K723" t="s">
        <v>102</v>
      </c>
      <c r="L723" t="s">
        <v>48</v>
      </c>
      <c r="M723">
        <v>17.190000000000001</v>
      </c>
      <c r="N723" t="s">
        <v>83</v>
      </c>
      <c r="O723" t="b">
        <v>0</v>
      </c>
      <c r="P723">
        <v>259.16399999999999</v>
      </c>
      <c r="Q723">
        <v>90.144000000000034</v>
      </c>
      <c r="R723">
        <v>68.744000000000028</v>
      </c>
      <c r="S723" t="s">
        <v>97</v>
      </c>
      <c r="T723">
        <v>0</v>
      </c>
      <c r="U723">
        <v>0</v>
      </c>
      <c r="V723">
        <v>14</v>
      </c>
      <c r="W723">
        <v>948.8134</v>
      </c>
    </row>
    <row r="724" spans="1:23" x14ac:dyDescent="0.35">
      <c r="A724" t="s">
        <v>1693</v>
      </c>
      <c r="B724" t="s">
        <v>143</v>
      </c>
      <c r="C724" t="s">
        <v>1694</v>
      </c>
      <c r="D724" t="s">
        <v>19</v>
      </c>
      <c r="E724" t="s">
        <v>88</v>
      </c>
      <c r="F724" t="s">
        <v>975</v>
      </c>
      <c r="G724">
        <v>20.170000000000002</v>
      </c>
      <c r="H724">
        <v>1</v>
      </c>
      <c r="I724">
        <v>0.24</v>
      </c>
      <c r="J724">
        <v>3.81</v>
      </c>
      <c r="K724" t="s">
        <v>82</v>
      </c>
      <c r="L724" t="s">
        <v>41</v>
      </c>
      <c r="M724">
        <v>8.2899999999999991</v>
      </c>
      <c r="N724" t="s">
        <v>83</v>
      </c>
      <c r="O724" t="b">
        <v>0</v>
      </c>
      <c r="P724">
        <v>15.3292</v>
      </c>
      <c r="Q724">
        <v>3.2272000000000021</v>
      </c>
      <c r="R724">
        <v>-8.872799999999998</v>
      </c>
      <c r="S724" t="s">
        <v>103</v>
      </c>
      <c r="T724">
        <v>0</v>
      </c>
      <c r="U724">
        <v>0</v>
      </c>
      <c r="V724">
        <v>16</v>
      </c>
      <c r="W724">
        <v>1367.6271999999999</v>
      </c>
    </row>
    <row r="725" spans="1:23" x14ac:dyDescent="0.35">
      <c r="A725" t="s">
        <v>1695</v>
      </c>
      <c r="B725" t="s">
        <v>134</v>
      </c>
      <c r="C725" t="s">
        <v>1696</v>
      </c>
      <c r="D725" t="s">
        <v>15</v>
      </c>
      <c r="E725" t="s">
        <v>16</v>
      </c>
      <c r="F725" t="s">
        <v>223</v>
      </c>
      <c r="G725">
        <v>23.48</v>
      </c>
      <c r="H725">
        <v>2</v>
      </c>
      <c r="I725">
        <v>0.2</v>
      </c>
      <c r="J725">
        <v>8.51</v>
      </c>
      <c r="K725" t="s">
        <v>90</v>
      </c>
      <c r="L725" t="s">
        <v>41</v>
      </c>
      <c r="M725">
        <v>13.74</v>
      </c>
      <c r="N725" t="s">
        <v>83</v>
      </c>
      <c r="O725" t="b">
        <v>0</v>
      </c>
      <c r="P725">
        <v>37.567999999999998</v>
      </c>
      <c r="Q725">
        <v>9.3920000000000083</v>
      </c>
      <c r="R725">
        <v>-12.85799999999999</v>
      </c>
      <c r="S725" t="s">
        <v>128</v>
      </c>
      <c r="T725">
        <v>0</v>
      </c>
      <c r="U725">
        <v>0</v>
      </c>
      <c r="V725">
        <v>1</v>
      </c>
      <c r="W725">
        <v>-12.85799999999999</v>
      </c>
    </row>
    <row r="726" spans="1:23" x14ac:dyDescent="0.35">
      <c r="A726" t="s">
        <v>1697</v>
      </c>
      <c r="B726" t="s">
        <v>669</v>
      </c>
      <c r="C726" t="s">
        <v>1698</v>
      </c>
      <c r="D726" t="s">
        <v>20</v>
      </c>
      <c r="E726" t="s">
        <v>16</v>
      </c>
      <c r="F726" t="s">
        <v>828</v>
      </c>
      <c r="G726">
        <v>21.6</v>
      </c>
      <c r="H726">
        <v>3</v>
      </c>
      <c r="I726">
        <v>0.08</v>
      </c>
      <c r="J726">
        <v>7.74</v>
      </c>
      <c r="K726" t="s">
        <v>115</v>
      </c>
      <c r="L726" t="s">
        <v>43</v>
      </c>
      <c r="M726">
        <v>7.06</v>
      </c>
      <c r="N726" t="s">
        <v>83</v>
      </c>
      <c r="O726" t="b">
        <v>0</v>
      </c>
      <c r="P726">
        <v>59.616000000000007</v>
      </c>
      <c r="Q726">
        <v>20.736000000000011</v>
      </c>
      <c r="R726">
        <v>5.9360000000000106</v>
      </c>
      <c r="S726" t="s">
        <v>183</v>
      </c>
      <c r="T726">
        <v>0</v>
      </c>
      <c r="U726">
        <v>0</v>
      </c>
      <c r="V726">
        <v>3</v>
      </c>
      <c r="W726">
        <v>139.7884</v>
      </c>
    </row>
    <row r="727" spans="1:23" x14ac:dyDescent="0.35">
      <c r="A727" t="s">
        <v>1699</v>
      </c>
      <c r="B727" t="s">
        <v>901</v>
      </c>
      <c r="C727" t="s">
        <v>190</v>
      </c>
      <c r="D727" t="s">
        <v>15</v>
      </c>
      <c r="E727" t="s">
        <v>95</v>
      </c>
      <c r="F727" t="s">
        <v>96</v>
      </c>
      <c r="G727">
        <v>519.37</v>
      </c>
      <c r="H727">
        <v>1</v>
      </c>
      <c r="I727">
        <v>7.0000000000000007E-2</v>
      </c>
      <c r="J727">
        <v>6.28</v>
      </c>
      <c r="K727" t="s">
        <v>115</v>
      </c>
      <c r="L727" t="s">
        <v>48</v>
      </c>
      <c r="M727">
        <v>8</v>
      </c>
      <c r="N727" t="s">
        <v>141</v>
      </c>
      <c r="O727" t="b">
        <v>0</v>
      </c>
      <c r="P727">
        <v>483.01409999999998</v>
      </c>
      <c r="Q727">
        <v>171.3921</v>
      </c>
      <c r="R727">
        <v>157.1121</v>
      </c>
      <c r="S727" t="s">
        <v>128</v>
      </c>
      <c r="T727">
        <v>1</v>
      </c>
      <c r="U727">
        <v>0</v>
      </c>
      <c r="V727">
        <v>21</v>
      </c>
      <c r="W727">
        <v>1065.6361999999999</v>
      </c>
    </row>
    <row r="728" spans="1:23" x14ac:dyDescent="0.35">
      <c r="A728" t="s">
        <v>1700</v>
      </c>
      <c r="B728" t="s">
        <v>180</v>
      </c>
      <c r="C728" t="s">
        <v>1701</v>
      </c>
      <c r="D728" t="s">
        <v>19</v>
      </c>
      <c r="E728" t="s">
        <v>88</v>
      </c>
      <c r="F728" t="s">
        <v>493</v>
      </c>
      <c r="G728">
        <v>23.5</v>
      </c>
      <c r="H728">
        <v>2</v>
      </c>
      <c r="I728">
        <v>0.06</v>
      </c>
      <c r="J728">
        <v>5.24</v>
      </c>
      <c r="K728" t="s">
        <v>115</v>
      </c>
      <c r="L728" t="s">
        <v>43</v>
      </c>
      <c r="M728">
        <v>5.41</v>
      </c>
      <c r="N728" t="s">
        <v>83</v>
      </c>
      <c r="O728" t="b">
        <v>0</v>
      </c>
      <c r="P728">
        <v>44.18</v>
      </c>
      <c r="Q728">
        <v>15.98</v>
      </c>
      <c r="R728">
        <v>5.33</v>
      </c>
      <c r="S728" t="s">
        <v>183</v>
      </c>
      <c r="T728">
        <v>0</v>
      </c>
      <c r="U728">
        <v>0</v>
      </c>
      <c r="V728">
        <v>21</v>
      </c>
      <c r="W728">
        <v>785.52559999999983</v>
      </c>
    </row>
    <row r="729" spans="1:23" x14ac:dyDescent="0.35">
      <c r="A729" t="s">
        <v>1702</v>
      </c>
      <c r="B729" t="s">
        <v>375</v>
      </c>
      <c r="C729" t="s">
        <v>474</v>
      </c>
      <c r="D729" t="s">
        <v>28</v>
      </c>
      <c r="E729" t="s">
        <v>95</v>
      </c>
      <c r="F729" t="s">
        <v>701</v>
      </c>
      <c r="G729">
        <v>608.76</v>
      </c>
      <c r="H729">
        <v>3</v>
      </c>
      <c r="I729">
        <v>0.05</v>
      </c>
      <c r="J729">
        <v>7.07</v>
      </c>
      <c r="K729" t="s">
        <v>102</v>
      </c>
      <c r="L729" t="s">
        <v>45</v>
      </c>
      <c r="M729">
        <v>1.75</v>
      </c>
      <c r="N729" t="s">
        <v>83</v>
      </c>
      <c r="O729" t="b">
        <v>0</v>
      </c>
      <c r="P729">
        <v>1734.9659999999999</v>
      </c>
      <c r="Q729">
        <v>639.19799999999987</v>
      </c>
      <c r="R729">
        <v>630.37799999999982</v>
      </c>
      <c r="S729" t="s">
        <v>128</v>
      </c>
      <c r="T729">
        <v>0</v>
      </c>
      <c r="U729">
        <v>0</v>
      </c>
      <c r="V729">
        <v>18</v>
      </c>
      <c r="W729">
        <v>2484.4470999999999</v>
      </c>
    </row>
    <row r="730" spans="1:23" x14ac:dyDescent="0.35">
      <c r="A730" t="s">
        <v>1703</v>
      </c>
      <c r="B730" t="s">
        <v>925</v>
      </c>
      <c r="C730" t="s">
        <v>1223</v>
      </c>
      <c r="D730" t="s">
        <v>12</v>
      </c>
      <c r="E730" t="s">
        <v>88</v>
      </c>
      <c r="F730" t="s">
        <v>877</v>
      </c>
      <c r="G730">
        <v>25.68</v>
      </c>
      <c r="H730">
        <v>3</v>
      </c>
      <c r="I730">
        <v>0.02</v>
      </c>
      <c r="J730">
        <v>9.4700000000000006</v>
      </c>
      <c r="K730" t="s">
        <v>82</v>
      </c>
      <c r="L730" t="s">
        <v>43</v>
      </c>
      <c r="M730">
        <v>5.78</v>
      </c>
      <c r="N730" t="s">
        <v>83</v>
      </c>
      <c r="O730" t="b">
        <v>0</v>
      </c>
      <c r="P730">
        <v>75.499199999999988</v>
      </c>
      <c r="Q730">
        <v>29.275199999999991</v>
      </c>
      <c r="R730">
        <v>14.025199999999989</v>
      </c>
      <c r="S730" t="s">
        <v>91</v>
      </c>
      <c r="T730">
        <v>0</v>
      </c>
      <c r="U730">
        <v>0</v>
      </c>
      <c r="V730">
        <v>17</v>
      </c>
      <c r="W730">
        <v>1379.4491</v>
      </c>
    </row>
    <row r="731" spans="1:23" x14ac:dyDescent="0.35">
      <c r="A731" t="s">
        <v>1704</v>
      </c>
      <c r="B731" t="s">
        <v>1705</v>
      </c>
      <c r="C731" t="s">
        <v>1706</v>
      </c>
      <c r="D731" t="s">
        <v>12</v>
      </c>
      <c r="E731" t="s">
        <v>16</v>
      </c>
      <c r="F731" t="s">
        <v>1077</v>
      </c>
      <c r="G731">
        <v>13.05</v>
      </c>
      <c r="H731">
        <v>3</v>
      </c>
      <c r="I731">
        <v>0.12</v>
      </c>
      <c r="J731">
        <v>2.61</v>
      </c>
      <c r="K731" t="s">
        <v>102</v>
      </c>
      <c r="L731" t="s">
        <v>41</v>
      </c>
      <c r="M731">
        <v>7.86</v>
      </c>
      <c r="N731" t="s">
        <v>83</v>
      </c>
      <c r="O731" t="b">
        <v>0</v>
      </c>
      <c r="P731">
        <v>34.452000000000012</v>
      </c>
      <c r="Q731">
        <v>10.962</v>
      </c>
      <c r="R731">
        <v>0.4920000000000026</v>
      </c>
      <c r="S731" t="s">
        <v>97</v>
      </c>
      <c r="T731">
        <v>0</v>
      </c>
      <c r="U731">
        <v>0</v>
      </c>
      <c r="V731">
        <v>3</v>
      </c>
      <c r="W731">
        <v>457.07100000000003</v>
      </c>
    </row>
    <row r="732" spans="1:23" x14ac:dyDescent="0.35">
      <c r="A732" t="s">
        <v>1707</v>
      </c>
      <c r="B732" t="s">
        <v>138</v>
      </c>
      <c r="C732" t="s">
        <v>1708</v>
      </c>
      <c r="D732" t="s">
        <v>12</v>
      </c>
      <c r="E732" t="s">
        <v>95</v>
      </c>
      <c r="F732" t="s">
        <v>1709</v>
      </c>
      <c r="G732">
        <v>396.66</v>
      </c>
      <c r="H732">
        <v>2</v>
      </c>
      <c r="I732">
        <v>0.1</v>
      </c>
      <c r="J732">
        <v>3.45</v>
      </c>
      <c r="K732" t="s">
        <v>90</v>
      </c>
      <c r="L732" t="s">
        <v>45</v>
      </c>
      <c r="M732">
        <v>0.56999999999999995</v>
      </c>
      <c r="N732" t="s">
        <v>83</v>
      </c>
      <c r="O732" t="b">
        <v>1</v>
      </c>
      <c r="P732">
        <v>713.98800000000006</v>
      </c>
      <c r="Q732">
        <v>237.99600000000001</v>
      </c>
      <c r="R732">
        <v>233.976</v>
      </c>
      <c r="S732" t="s">
        <v>128</v>
      </c>
      <c r="T732">
        <v>0</v>
      </c>
      <c r="U732">
        <v>0</v>
      </c>
      <c r="V732">
        <v>2</v>
      </c>
      <c r="W732">
        <v>565.18400000000008</v>
      </c>
    </row>
    <row r="733" spans="1:23" x14ac:dyDescent="0.35">
      <c r="A733" t="s">
        <v>1710</v>
      </c>
      <c r="B733" t="s">
        <v>121</v>
      </c>
      <c r="C733" t="s">
        <v>1711</v>
      </c>
      <c r="D733" t="s">
        <v>17</v>
      </c>
      <c r="E733" t="s">
        <v>88</v>
      </c>
      <c r="F733" t="s">
        <v>111</v>
      </c>
      <c r="G733">
        <v>24.08</v>
      </c>
      <c r="H733">
        <v>3</v>
      </c>
      <c r="I733">
        <v>0.08</v>
      </c>
      <c r="J733">
        <v>7.43</v>
      </c>
      <c r="K733" t="s">
        <v>82</v>
      </c>
      <c r="L733" t="s">
        <v>48</v>
      </c>
      <c r="M733">
        <v>19.36</v>
      </c>
      <c r="N733" t="s">
        <v>83</v>
      </c>
      <c r="O733" t="b">
        <v>0</v>
      </c>
      <c r="P733">
        <v>66.460799999999992</v>
      </c>
      <c r="Q733">
        <v>23.116800000000001</v>
      </c>
      <c r="R733">
        <v>-3.6732000000000018</v>
      </c>
      <c r="S733" t="s">
        <v>103</v>
      </c>
      <c r="T733">
        <v>0</v>
      </c>
      <c r="U733">
        <v>0</v>
      </c>
      <c r="V733">
        <v>4</v>
      </c>
      <c r="W733">
        <v>207.70240000000001</v>
      </c>
    </row>
    <row r="734" spans="1:23" x14ac:dyDescent="0.35">
      <c r="A734" t="s">
        <v>1712</v>
      </c>
      <c r="B734" t="s">
        <v>629</v>
      </c>
      <c r="C734" t="s">
        <v>158</v>
      </c>
      <c r="D734" t="s">
        <v>26</v>
      </c>
      <c r="E734" t="s">
        <v>16</v>
      </c>
      <c r="F734" t="s">
        <v>696</v>
      </c>
      <c r="G734">
        <v>59.04</v>
      </c>
      <c r="H734">
        <v>3</v>
      </c>
      <c r="I734">
        <v>0.27</v>
      </c>
      <c r="J734">
        <v>9.41</v>
      </c>
      <c r="K734" t="s">
        <v>115</v>
      </c>
      <c r="L734" t="s">
        <v>41</v>
      </c>
      <c r="M734">
        <v>10.119999999999999</v>
      </c>
      <c r="N734" t="s">
        <v>83</v>
      </c>
      <c r="O734" t="b">
        <v>0</v>
      </c>
      <c r="P734">
        <v>129.29759999999999</v>
      </c>
      <c r="Q734">
        <v>23.025599999999979</v>
      </c>
      <c r="R734">
        <v>3.4955999999999818</v>
      </c>
      <c r="S734" t="s">
        <v>128</v>
      </c>
      <c r="T734">
        <v>0</v>
      </c>
      <c r="U734">
        <v>0</v>
      </c>
      <c r="V734">
        <v>22</v>
      </c>
      <c r="W734">
        <v>1549.7446</v>
      </c>
    </row>
    <row r="735" spans="1:23" x14ac:dyDescent="0.35">
      <c r="A735" t="s">
        <v>1713</v>
      </c>
      <c r="B735" t="s">
        <v>180</v>
      </c>
      <c r="C735" t="s">
        <v>1714</v>
      </c>
      <c r="D735" t="s">
        <v>12</v>
      </c>
      <c r="E735" t="s">
        <v>16</v>
      </c>
      <c r="F735" t="s">
        <v>475</v>
      </c>
      <c r="G735">
        <v>61</v>
      </c>
      <c r="H735">
        <v>3</v>
      </c>
      <c r="I735">
        <v>0.2</v>
      </c>
      <c r="J735">
        <v>7.08</v>
      </c>
      <c r="K735" t="s">
        <v>102</v>
      </c>
      <c r="L735" t="s">
        <v>43</v>
      </c>
      <c r="M735">
        <v>4.2300000000000004</v>
      </c>
      <c r="N735" t="s">
        <v>83</v>
      </c>
      <c r="O735" t="b">
        <v>0</v>
      </c>
      <c r="P735">
        <v>146.4</v>
      </c>
      <c r="Q735">
        <v>36.600000000000009</v>
      </c>
      <c r="R735">
        <v>25.29000000000001</v>
      </c>
      <c r="S735" t="s">
        <v>183</v>
      </c>
      <c r="T735">
        <v>0</v>
      </c>
      <c r="U735">
        <v>0</v>
      </c>
      <c r="V735">
        <v>10</v>
      </c>
      <c r="W735">
        <v>1126.3078</v>
      </c>
    </row>
    <row r="736" spans="1:23" x14ac:dyDescent="0.35">
      <c r="A736" t="s">
        <v>1715</v>
      </c>
      <c r="B736" t="s">
        <v>746</v>
      </c>
      <c r="C736" t="s">
        <v>1548</v>
      </c>
      <c r="D736" t="s">
        <v>12</v>
      </c>
      <c r="E736" t="s">
        <v>16</v>
      </c>
      <c r="F736" t="s">
        <v>259</v>
      </c>
      <c r="G736">
        <v>38.76</v>
      </c>
      <c r="H736">
        <v>2</v>
      </c>
      <c r="I736">
        <v>0.09</v>
      </c>
      <c r="J736">
        <v>2.12</v>
      </c>
      <c r="K736" t="s">
        <v>90</v>
      </c>
      <c r="L736" t="s">
        <v>43</v>
      </c>
      <c r="M736">
        <v>3.63</v>
      </c>
      <c r="N736" t="s">
        <v>83</v>
      </c>
      <c r="O736" t="b">
        <v>0</v>
      </c>
      <c r="P736">
        <v>70.543199999999999</v>
      </c>
      <c r="Q736">
        <v>24.031200000000009</v>
      </c>
      <c r="R736">
        <v>18.281200000000009</v>
      </c>
      <c r="S736" t="s">
        <v>103</v>
      </c>
      <c r="T736">
        <v>0</v>
      </c>
      <c r="U736">
        <v>0</v>
      </c>
      <c r="V736">
        <v>7</v>
      </c>
      <c r="W736">
        <v>601.35070000000019</v>
      </c>
    </row>
    <row r="737" spans="1:23" x14ac:dyDescent="0.35">
      <c r="A737" t="s">
        <v>1716</v>
      </c>
      <c r="B737" t="s">
        <v>1379</v>
      </c>
      <c r="C737" t="s">
        <v>938</v>
      </c>
      <c r="D737" t="s">
        <v>17</v>
      </c>
      <c r="E737" t="s">
        <v>88</v>
      </c>
      <c r="F737" t="s">
        <v>199</v>
      </c>
      <c r="G737">
        <v>31.16</v>
      </c>
      <c r="H737">
        <v>1</v>
      </c>
      <c r="I737">
        <v>0.16</v>
      </c>
      <c r="J737">
        <v>5.21</v>
      </c>
      <c r="K737" t="s">
        <v>115</v>
      </c>
      <c r="L737" t="s">
        <v>41</v>
      </c>
      <c r="M737">
        <v>6.89</v>
      </c>
      <c r="N737" t="s">
        <v>83</v>
      </c>
      <c r="O737" t="b">
        <v>0</v>
      </c>
      <c r="P737">
        <v>26.174399999999999</v>
      </c>
      <c r="Q737">
        <v>7.4784000000000006</v>
      </c>
      <c r="R737">
        <v>-4.621599999999999</v>
      </c>
      <c r="S737" t="s">
        <v>183</v>
      </c>
      <c r="T737">
        <v>0</v>
      </c>
      <c r="U737">
        <v>0</v>
      </c>
      <c r="V737">
        <v>15</v>
      </c>
      <c r="W737">
        <v>393.45659999999998</v>
      </c>
    </row>
    <row r="738" spans="1:23" x14ac:dyDescent="0.35">
      <c r="A738" t="s">
        <v>1717</v>
      </c>
      <c r="B738" t="s">
        <v>398</v>
      </c>
      <c r="C738" t="s">
        <v>1271</v>
      </c>
      <c r="D738" t="s">
        <v>24</v>
      </c>
      <c r="E738" t="s">
        <v>88</v>
      </c>
      <c r="F738" t="s">
        <v>1167</v>
      </c>
      <c r="G738">
        <v>29.97</v>
      </c>
      <c r="H738">
        <v>2</v>
      </c>
      <c r="I738">
        <v>0.09</v>
      </c>
      <c r="J738">
        <v>7.5</v>
      </c>
      <c r="K738" t="s">
        <v>90</v>
      </c>
      <c r="L738" t="s">
        <v>41</v>
      </c>
      <c r="M738">
        <v>12.75</v>
      </c>
      <c r="N738" t="s">
        <v>83</v>
      </c>
      <c r="O738" t="b">
        <v>0</v>
      </c>
      <c r="P738">
        <v>54.545400000000001</v>
      </c>
      <c r="Q738">
        <v>18.581399999999999</v>
      </c>
      <c r="R738">
        <v>-1.6685999999999981</v>
      </c>
      <c r="S738" t="s">
        <v>183</v>
      </c>
      <c r="T738">
        <v>0</v>
      </c>
      <c r="U738">
        <v>0</v>
      </c>
      <c r="V738">
        <v>13</v>
      </c>
      <c r="W738">
        <v>572.79690000000005</v>
      </c>
    </row>
    <row r="739" spans="1:23" x14ac:dyDescent="0.35">
      <c r="A739" t="s">
        <v>1718</v>
      </c>
      <c r="B739" t="s">
        <v>951</v>
      </c>
      <c r="C739" t="s">
        <v>661</v>
      </c>
      <c r="D739" t="s">
        <v>20</v>
      </c>
      <c r="E739" t="s">
        <v>16</v>
      </c>
      <c r="F739" t="s">
        <v>472</v>
      </c>
      <c r="G739">
        <v>31.39</v>
      </c>
      <c r="H739">
        <v>3</v>
      </c>
      <c r="I739">
        <v>0.12</v>
      </c>
      <c r="J739">
        <v>7.31</v>
      </c>
      <c r="K739" t="s">
        <v>115</v>
      </c>
      <c r="L739" t="s">
        <v>41</v>
      </c>
      <c r="M739">
        <v>6.46</v>
      </c>
      <c r="N739" t="s">
        <v>83</v>
      </c>
      <c r="O739" t="b">
        <v>0</v>
      </c>
      <c r="P739">
        <v>82.869600000000005</v>
      </c>
      <c r="Q739">
        <v>26.367599999999999</v>
      </c>
      <c r="R739">
        <v>12.5976</v>
      </c>
      <c r="S739" t="s">
        <v>91</v>
      </c>
      <c r="T739">
        <v>0</v>
      </c>
      <c r="U739">
        <v>0</v>
      </c>
      <c r="V739">
        <v>20</v>
      </c>
      <c r="W739">
        <v>715.11930000000018</v>
      </c>
    </row>
    <row r="740" spans="1:23" x14ac:dyDescent="0.35">
      <c r="A740" t="s">
        <v>1719</v>
      </c>
      <c r="B740" t="s">
        <v>173</v>
      </c>
      <c r="C740" t="s">
        <v>1720</v>
      </c>
      <c r="D740" t="s">
        <v>19</v>
      </c>
      <c r="E740" t="s">
        <v>16</v>
      </c>
      <c r="F740" t="s">
        <v>1050</v>
      </c>
      <c r="G740">
        <v>21.23</v>
      </c>
      <c r="H740">
        <v>1</v>
      </c>
      <c r="I740">
        <v>7.0000000000000007E-2</v>
      </c>
      <c r="J740">
        <v>8.77</v>
      </c>
      <c r="K740" t="s">
        <v>90</v>
      </c>
      <c r="L740" t="s">
        <v>41</v>
      </c>
      <c r="M740">
        <v>9.18</v>
      </c>
      <c r="N740" t="s">
        <v>83</v>
      </c>
      <c r="O740" t="b">
        <v>0</v>
      </c>
      <c r="P740">
        <v>19.7439</v>
      </c>
      <c r="Q740">
        <v>7.0058999999999996</v>
      </c>
      <c r="R740">
        <v>-10.944100000000001</v>
      </c>
      <c r="S740" t="s">
        <v>128</v>
      </c>
      <c r="T740">
        <v>0</v>
      </c>
      <c r="U740">
        <v>0</v>
      </c>
      <c r="V740">
        <v>19</v>
      </c>
      <c r="W740">
        <v>961.03410000000019</v>
      </c>
    </row>
    <row r="741" spans="1:23" x14ac:dyDescent="0.35">
      <c r="A741" t="s">
        <v>1721</v>
      </c>
      <c r="B741" t="s">
        <v>1097</v>
      </c>
      <c r="C741" t="s">
        <v>213</v>
      </c>
      <c r="D741" t="s">
        <v>12</v>
      </c>
      <c r="E741" t="s">
        <v>88</v>
      </c>
      <c r="F741" t="s">
        <v>195</v>
      </c>
      <c r="G741">
        <v>17.18</v>
      </c>
      <c r="H741">
        <v>2</v>
      </c>
      <c r="I741">
        <v>0.08</v>
      </c>
      <c r="J741">
        <v>7.35</v>
      </c>
      <c r="K741" t="s">
        <v>82</v>
      </c>
      <c r="L741" t="s">
        <v>43</v>
      </c>
      <c r="M741">
        <v>5.87</v>
      </c>
      <c r="N741" t="s">
        <v>83</v>
      </c>
      <c r="O741" t="b">
        <v>0</v>
      </c>
      <c r="P741">
        <v>31.6112</v>
      </c>
      <c r="Q741">
        <v>10.995200000000001</v>
      </c>
      <c r="R741">
        <v>-2.2247999999999979</v>
      </c>
      <c r="S741" t="s">
        <v>183</v>
      </c>
      <c r="T741">
        <v>0</v>
      </c>
      <c r="U741">
        <v>0</v>
      </c>
      <c r="V741">
        <v>14</v>
      </c>
      <c r="W741">
        <v>989.94770000000005</v>
      </c>
    </row>
    <row r="742" spans="1:23" x14ac:dyDescent="0.35">
      <c r="A742" t="s">
        <v>1722</v>
      </c>
      <c r="B742" t="s">
        <v>949</v>
      </c>
      <c r="C742" t="s">
        <v>376</v>
      </c>
      <c r="D742" t="s">
        <v>12</v>
      </c>
      <c r="E742" t="s">
        <v>88</v>
      </c>
      <c r="F742" t="s">
        <v>195</v>
      </c>
      <c r="G742">
        <v>25.69</v>
      </c>
      <c r="H742">
        <v>3</v>
      </c>
      <c r="I742">
        <v>0.14000000000000001</v>
      </c>
      <c r="J742">
        <v>5.94</v>
      </c>
      <c r="K742" t="s">
        <v>90</v>
      </c>
      <c r="L742" t="s">
        <v>41</v>
      </c>
      <c r="M742">
        <v>12.13</v>
      </c>
      <c r="N742" t="s">
        <v>83</v>
      </c>
      <c r="O742" t="b">
        <v>0</v>
      </c>
      <c r="P742">
        <v>66.280200000000008</v>
      </c>
      <c r="Q742">
        <v>20.0382</v>
      </c>
      <c r="R742">
        <v>1.9682000000000031</v>
      </c>
      <c r="S742" t="s">
        <v>103</v>
      </c>
      <c r="T742">
        <v>0</v>
      </c>
      <c r="U742">
        <v>0</v>
      </c>
      <c r="V742">
        <v>14</v>
      </c>
      <c r="W742">
        <v>825.6151000000001</v>
      </c>
    </row>
    <row r="743" spans="1:23" x14ac:dyDescent="0.35">
      <c r="A743" t="s">
        <v>1723</v>
      </c>
      <c r="B743" t="s">
        <v>784</v>
      </c>
      <c r="C743" t="s">
        <v>573</v>
      </c>
      <c r="D743" t="s">
        <v>26</v>
      </c>
      <c r="E743" t="s">
        <v>14</v>
      </c>
      <c r="F743" t="s">
        <v>451</v>
      </c>
      <c r="G743">
        <v>68.63</v>
      </c>
      <c r="H743">
        <v>3</v>
      </c>
      <c r="I743">
        <v>0.06</v>
      </c>
      <c r="J743">
        <v>3.66</v>
      </c>
      <c r="K743" t="s">
        <v>90</v>
      </c>
      <c r="L743" t="s">
        <v>48</v>
      </c>
      <c r="M743">
        <v>16.079999999999998</v>
      </c>
      <c r="N743" t="s">
        <v>83</v>
      </c>
      <c r="O743" t="b">
        <v>0</v>
      </c>
      <c r="P743">
        <v>193.53659999999999</v>
      </c>
      <c r="Q743">
        <v>70.002599999999973</v>
      </c>
      <c r="R743">
        <v>50.262599999999978</v>
      </c>
      <c r="S743" t="s">
        <v>84</v>
      </c>
      <c r="T743">
        <v>0</v>
      </c>
      <c r="U743">
        <v>0</v>
      </c>
      <c r="V743">
        <v>17</v>
      </c>
      <c r="W743">
        <v>804.03819999999996</v>
      </c>
    </row>
    <row r="744" spans="1:23" x14ac:dyDescent="0.35">
      <c r="A744" t="s">
        <v>1724</v>
      </c>
      <c r="B744" t="s">
        <v>79</v>
      </c>
      <c r="C744" t="s">
        <v>1725</v>
      </c>
      <c r="D744" t="s">
        <v>12</v>
      </c>
      <c r="E744" t="s">
        <v>16</v>
      </c>
      <c r="F744" t="s">
        <v>282</v>
      </c>
      <c r="G744">
        <v>28.9</v>
      </c>
      <c r="H744">
        <v>3</v>
      </c>
      <c r="I744">
        <v>0.28000000000000003</v>
      </c>
      <c r="J744">
        <v>3.39</v>
      </c>
      <c r="K744" t="s">
        <v>90</v>
      </c>
      <c r="L744" t="s">
        <v>41</v>
      </c>
      <c r="M744">
        <v>10.3</v>
      </c>
      <c r="N744" t="s">
        <v>83</v>
      </c>
      <c r="O744" t="b">
        <v>0</v>
      </c>
      <c r="P744">
        <v>62.423999999999992</v>
      </c>
      <c r="Q744">
        <v>10.404</v>
      </c>
      <c r="R744">
        <v>-3.2859999999999978</v>
      </c>
      <c r="S744" t="s">
        <v>84</v>
      </c>
      <c r="T744">
        <v>0</v>
      </c>
      <c r="U744">
        <v>0</v>
      </c>
      <c r="V744">
        <v>2</v>
      </c>
      <c r="W744">
        <v>-8.0649999999999977</v>
      </c>
    </row>
    <row r="745" spans="1:23" x14ac:dyDescent="0.35">
      <c r="A745" t="s">
        <v>1726</v>
      </c>
      <c r="B745" t="s">
        <v>1097</v>
      </c>
      <c r="C745" t="s">
        <v>1727</v>
      </c>
      <c r="D745" t="s">
        <v>19</v>
      </c>
      <c r="E745" t="s">
        <v>16</v>
      </c>
      <c r="F745" t="s">
        <v>409</v>
      </c>
      <c r="G745">
        <v>59.51</v>
      </c>
      <c r="H745">
        <v>3</v>
      </c>
      <c r="I745">
        <v>0.24</v>
      </c>
      <c r="J745">
        <v>7.21</v>
      </c>
      <c r="K745" t="s">
        <v>90</v>
      </c>
      <c r="L745" t="s">
        <v>43</v>
      </c>
      <c r="M745">
        <v>6.76</v>
      </c>
      <c r="N745" t="s">
        <v>83</v>
      </c>
      <c r="O745" t="b">
        <v>0</v>
      </c>
      <c r="P745">
        <v>135.68279999999999</v>
      </c>
      <c r="Q745">
        <v>28.56480000000002</v>
      </c>
      <c r="R745">
        <v>14.594800000000021</v>
      </c>
      <c r="S745" t="s">
        <v>183</v>
      </c>
      <c r="T745">
        <v>0</v>
      </c>
      <c r="U745">
        <v>0</v>
      </c>
      <c r="V745">
        <v>3</v>
      </c>
      <c r="W745">
        <v>358.5222</v>
      </c>
    </row>
    <row r="746" spans="1:23" x14ac:dyDescent="0.35">
      <c r="A746" t="s">
        <v>1728</v>
      </c>
      <c r="B746" t="s">
        <v>291</v>
      </c>
      <c r="C746" t="s">
        <v>1729</v>
      </c>
      <c r="D746" t="s">
        <v>12</v>
      </c>
      <c r="E746" t="s">
        <v>14</v>
      </c>
      <c r="F746" t="s">
        <v>460</v>
      </c>
      <c r="G746">
        <v>78.099999999999994</v>
      </c>
      <c r="H746">
        <v>2</v>
      </c>
      <c r="I746">
        <v>0.26</v>
      </c>
      <c r="J746">
        <v>3.44</v>
      </c>
      <c r="K746" t="s">
        <v>82</v>
      </c>
      <c r="L746" t="s">
        <v>41</v>
      </c>
      <c r="M746">
        <v>7.96</v>
      </c>
      <c r="N746" t="s">
        <v>83</v>
      </c>
      <c r="O746" t="b">
        <v>0</v>
      </c>
      <c r="P746">
        <v>115.58799999999999</v>
      </c>
      <c r="Q746">
        <v>21.868000000000009</v>
      </c>
      <c r="R746">
        <v>10.468000000000011</v>
      </c>
      <c r="S746" t="s">
        <v>183</v>
      </c>
      <c r="T746">
        <v>0</v>
      </c>
      <c r="U746">
        <v>0</v>
      </c>
      <c r="V746">
        <v>16</v>
      </c>
      <c r="W746">
        <v>1103.1713</v>
      </c>
    </row>
    <row r="747" spans="1:23" x14ac:dyDescent="0.35">
      <c r="A747" t="s">
        <v>1730</v>
      </c>
      <c r="B747" t="s">
        <v>603</v>
      </c>
      <c r="C747" t="s">
        <v>1731</v>
      </c>
      <c r="D747" t="s">
        <v>12</v>
      </c>
      <c r="E747" t="s">
        <v>88</v>
      </c>
      <c r="F747" t="s">
        <v>708</v>
      </c>
      <c r="G747">
        <v>25.96</v>
      </c>
      <c r="H747">
        <v>1</v>
      </c>
      <c r="I747">
        <v>0.12</v>
      </c>
      <c r="J747">
        <v>6.65</v>
      </c>
      <c r="K747" t="s">
        <v>90</v>
      </c>
      <c r="L747" t="s">
        <v>41</v>
      </c>
      <c r="M747">
        <v>10.050000000000001</v>
      </c>
      <c r="N747" t="s">
        <v>83</v>
      </c>
      <c r="O747" t="b">
        <v>0</v>
      </c>
      <c r="P747">
        <v>22.844799999999999</v>
      </c>
      <c r="Q747">
        <v>7.2687999999999988</v>
      </c>
      <c r="R747">
        <v>-9.431200000000004</v>
      </c>
      <c r="S747" t="s">
        <v>128</v>
      </c>
      <c r="T747">
        <v>0</v>
      </c>
      <c r="U747">
        <v>0</v>
      </c>
      <c r="V747">
        <v>15</v>
      </c>
      <c r="W747">
        <v>1276.2064</v>
      </c>
    </row>
    <row r="748" spans="1:23" x14ac:dyDescent="0.35">
      <c r="A748" t="s">
        <v>1732</v>
      </c>
      <c r="B748" t="s">
        <v>1135</v>
      </c>
      <c r="C748" t="s">
        <v>793</v>
      </c>
      <c r="D748" t="s">
        <v>12</v>
      </c>
      <c r="E748" t="s">
        <v>88</v>
      </c>
      <c r="F748" t="s">
        <v>182</v>
      </c>
      <c r="G748">
        <v>17.059999999999999</v>
      </c>
      <c r="H748">
        <v>3</v>
      </c>
      <c r="I748">
        <v>0.24</v>
      </c>
      <c r="J748">
        <v>2.4500000000000002</v>
      </c>
      <c r="K748" t="s">
        <v>102</v>
      </c>
      <c r="L748" t="s">
        <v>41</v>
      </c>
      <c r="M748">
        <v>9.93</v>
      </c>
      <c r="N748" t="s">
        <v>83</v>
      </c>
      <c r="O748" t="b">
        <v>0</v>
      </c>
      <c r="P748">
        <v>38.896799999999992</v>
      </c>
      <c r="Q748">
        <v>8.188799999999997</v>
      </c>
      <c r="R748">
        <v>-4.191200000000002</v>
      </c>
      <c r="S748" t="s">
        <v>103</v>
      </c>
      <c r="T748">
        <v>0</v>
      </c>
      <c r="U748">
        <v>0</v>
      </c>
      <c r="V748">
        <v>16</v>
      </c>
      <c r="W748">
        <v>1121.5859</v>
      </c>
    </row>
    <row r="749" spans="1:23" x14ac:dyDescent="0.35">
      <c r="A749" t="s">
        <v>1733</v>
      </c>
      <c r="B749" t="s">
        <v>973</v>
      </c>
      <c r="C749" t="s">
        <v>1734</v>
      </c>
      <c r="D749" t="s">
        <v>12</v>
      </c>
      <c r="E749" t="s">
        <v>95</v>
      </c>
      <c r="F749" t="s">
        <v>489</v>
      </c>
      <c r="G749">
        <v>339.44</v>
      </c>
      <c r="H749">
        <v>3</v>
      </c>
      <c r="I749">
        <v>0.03</v>
      </c>
      <c r="J749">
        <v>3.88</v>
      </c>
      <c r="K749" t="s">
        <v>90</v>
      </c>
      <c r="L749" t="s">
        <v>48</v>
      </c>
      <c r="M749">
        <v>19.98</v>
      </c>
      <c r="N749" t="s">
        <v>83</v>
      </c>
      <c r="O749" t="b">
        <v>0</v>
      </c>
      <c r="P749">
        <v>987.7704</v>
      </c>
      <c r="Q749">
        <v>376.77839999999992</v>
      </c>
      <c r="R749">
        <v>352.91839999999991</v>
      </c>
      <c r="S749" t="s">
        <v>183</v>
      </c>
      <c r="T749">
        <v>0</v>
      </c>
      <c r="U749">
        <v>0</v>
      </c>
      <c r="V749">
        <v>4</v>
      </c>
      <c r="W749">
        <v>972.98339999999996</v>
      </c>
    </row>
    <row r="750" spans="1:23" x14ac:dyDescent="0.35">
      <c r="A750" t="s">
        <v>1735</v>
      </c>
      <c r="B750" t="s">
        <v>867</v>
      </c>
      <c r="C750" t="s">
        <v>1409</v>
      </c>
      <c r="D750" t="s">
        <v>15</v>
      </c>
      <c r="E750" t="s">
        <v>88</v>
      </c>
      <c r="F750" t="s">
        <v>1554</v>
      </c>
      <c r="G750">
        <v>26.02</v>
      </c>
      <c r="H750">
        <v>1</v>
      </c>
      <c r="I750">
        <v>0.05</v>
      </c>
      <c r="J750">
        <v>8.73</v>
      </c>
      <c r="K750" t="s">
        <v>90</v>
      </c>
      <c r="L750" t="s">
        <v>43</v>
      </c>
      <c r="M750">
        <v>4.9800000000000004</v>
      </c>
      <c r="N750" t="s">
        <v>83</v>
      </c>
      <c r="O750" t="b">
        <v>0</v>
      </c>
      <c r="P750">
        <v>24.719000000000001</v>
      </c>
      <c r="Q750">
        <v>9.1069999999999993</v>
      </c>
      <c r="R750">
        <v>-4.6030000000000024</v>
      </c>
      <c r="S750" t="s">
        <v>103</v>
      </c>
      <c r="T750">
        <v>0</v>
      </c>
      <c r="U750">
        <v>0</v>
      </c>
      <c r="V750">
        <v>11</v>
      </c>
      <c r="W750">
        <v>773.94100000000014</v>
      </c>
    </row>
    <row r="751" spans="1:23" x14ac:dyDescent="0.35">
      <c r="A751" t="s">
        <v>1736</v>
      </c>
      <c r="B751" t="s">
        <v>413</v>
      </c>
      <c r="C751" t="s">
        <v>1737</v>
      </c>
      <c r="D751" t="s">
        <v>15</v>
      </c>
      <c r="E751" t="s">
        <v>88</v>
      </c>
      <c r="F751" t="s">
        <v>227</v>
      </c>
      <c r="G751">
        <v>24.05</v>
      </c>
      <c r="H751">
        <v>2</v>
      </c>
      <c r="I751">
        <v>0</v>
      </c>
      <c r="J751">
        <v>2.2400000000000002</v>
      </c>
      <c r="K751" t="s">
        <v>82</v>
      </c>
      <c r="L751" t="s">
        <v>43</v>
      </c>
      <c r="M751">
        <v>4.88</v>
      </c>
      <c r="N751" t="s">
        <v>83</v>
      </c>
      <c r="O751" t="b">
        <v>0</v>
      </c>
      <c r="P751">
        <v>48.1</v>
      </c>
      <c r="Q751">
        <v>19.239999999999998</v>
      </c>
      <c r="R751">
        <v>12.12</v>
      </c>
      <c r="S751" t="s">
        <v>84</v>
      </c>
      <c r="T751">
        <v>0</v>
      </c>
      <c r="U751">
        <v>0</v>
      </c>
      <c r="V751">
        <v>2</v>
      </c>
      <c r="W751">
        <v>18.3308</v>
      </c>
    </row>
    <row r="752" spans="1:23" x14ac:dyDescent="0.35">
      <c r="A752" t="s">
        <v>1738</v>
      </c>
      <c r="B752" t="s">
        <v>1622</v>
      </c>
      <c r="C752" t="s">
        <v>1739</v>
      </c>
      <c r="D752" t="s">
        <v>19</v>
      </c>
      <c r="E752" t="s">
        <v>14</v>
      </c>
      <c r="F752" t="s">
        <v>1740</v>
      </c>
      <c r="G752">
        <v>92.77</v>
      </c>
      <c r="H752">
        <v>1</v>
      </c>
      <c r="I752">
        <v>0.02</v>
      </c>
      <c r="J752">
        <v>7.8</v>
      </c>
      <c r="K752" t="s">
        <v>90</v>
      </c>
      <c r="L752" t="s">
        <v>43</v>
      </c>
      <c r="M752">
        <v>4.49</v>
      </c>
      <c r="N752" t="s">
        <v>83</v>
      </c>
      <c r="O752" t="b">
        <v>0</v>
      </c>
      <c r="P752">
        <v>90.914599999999993</v>
      </c>
      <c r="Q752">
        <v>35.252599999999987</v>
      </c>
      <c r="R752">
        <v>22.962599999999991</v>
      </c>
      <c r="S752" t="s">
        <v>183</v>
      </c>
      <c r="T752">
        <v>0</v>
      </c>
      <c r="U752">
        <v>0</v>
      </c>
      <c r="V752">
        <v>18</v>
      </c>
      <c r="W752">
        <v>1024.7711999999999</v>
      </c>
    </row>
    <row r="753" spans="1:23" x14ac:dyDescent="0.35">
      <c r="A753" t="s">
        <v>1741</v>
      </c>
      <c r="B753" t="s">
        <v>462</v>
      </c>
      <c r="C753" t="s">
        <v>1514</v>
      </c>
      <c r="D753" t="s">
        <v>12</v>
      </c>
      <c r="E753" t="s">
        <v>95</v>
      </c>
      <c r="F753" t="s">
        <v>770</v>
      </c>
      <c r="G753">
        <v>410.89</v>
      </c>
      <c r="H753">
        <v>2</v>
      </c>
      <c r="I753">
        <v>0.23</v>
      </c>
      <c r="J753">
        <v>6.5</v>
      </c>
      <c r="K753" t="s">
        <v>82</v>
      </c>
      <c r="L753" t="s">
        <v>41</v>
      </c>
      <c r="M753">
        <v>5.7</v>
      </c>
      <c r="N753" t="s">
        <v>83</v>
      </c>
      <c r="O753" t="b">
        <v>0</v>
      </c>
      <c r="P753">
        <v>632.77059999999994</v>
      </c>
      <c r="Q753">
        <v>139.70259999999999</v>
      </c>
      <c r="R753">
        <v>127.5026</v>
      </c>
      <c r="S753" t="s">
        <v>84</v>
      </c>
      <c r="T753">
        <v>0</v>
      </c>
      <c r="U753">
        <v>0</v>
      </c>
      <c r="V753">
        <v>17</v>
      </c>
      <c r="W753">
        <v>1667.5844</v>
      </c>
    </row>
    <row r="754" spans="1:23" x14ac:dyDescent="0.35">
      <c r="A754" t="s">
        <v>1742</v>
      </c>
      <c r="B754" t="s">
        <v>433</v>
      </c>
      <c r="C754" t="s">
        <v>519</v>
      </c>
      <c r="D754" t="s">
        <v>12</v>
      </c>
      <c r="E754" t="s">
        <v>95</v>
      </c>
      <c r="F754" t="s">
        <v>1363</v>
      </c>
      <c r="G754">
        <v>432.67</v>
      </c>
      <c r="H754">
        <v>2</v>
      </c>
      <c r="I754">
        <v>0.1</v>
      </c>
      <c r="J754">
        <v>7.31</v>
      </c>
      <c r="K754" t="s">
        <v>82</v>
      </c>
      <c r="L754" t="s">
        <v>41</v>
      </c>
      <c r="M754">
        <v>13.59</v>
      </c>
      <c r="N754" t="s">
        <v>83</v>
      </c>
      <c r="O754" t="b">
        <v>0</v>
      </c>
      <c r="P754">
        <v>778.80600000000004</v>
      </c>
      <c r="Q754">
        <v>259.60200000000009</v>
      </c>
      <c r="R754">
        <v>238.70200000000011</v>
      </c>
      <c r="S754" t="s">
        <v>97</v>
      </c>
      <c r="T754">
        <v>0</v>
      </c>
      <c r="U754">
        <v>0</v>
      </c>
      <c r="V754">
        <v>18</v>
      </c>
      <c r="W754">
        <v>828.07060000000013</v>
      </c>
    </row>
    <row r="755" spans="1:23" x14ac:dyDescent="0.35">
      <c r="A755" t="s">
        <v>1743</v>
      </c>
      <c r="B755" t="s">
        <v>261</v>
      </c>
      <c r="C755" t="s">
        <v>1319</v>
      </c>
      <c r="D755" t="s">
        <v>19</v>
      </c>
      <c r="E755" t="s">
        <v>16</v>
      </c>
      <c r="F755" t="s">
        <v>645</v>
      </c>
      <c r="G755">
        <v>43.08</v>
      </c>
      <c r="H755">
        <v>1</v>
      </c>
      <c r="I755">
        <v>0.16</v>
      </c>
      <c r="J755">
        <v>4.26</v>
      </c>
      <c r="K755" t="s">
        <v>115</v>
      </c>
      <c r="L755" t="s">
        <v>45</v>
      </c>
      <c r="M755">
        <v>0.89</v>
      </c>
      <c r="N755" t="s">
        <v>83</v>
      </c>
      <c r="O755" t="b">
        <v>0</v>
      </c>
      <c r="P755">
        <v>36.187199999999997</v>
      </c>
      <c r="Q755">
        <v>10.3392</v>
      </c>
      <c r="R755">
        <v>5.1891999999999987</v>
      </c>
      <c r="S755" t="s">
        <v>103</v>
      </c>
      <c r="T755">
        <v>0</v>
      </c>
      <c r="U755">
        <v>0</v>
      </c>
      <c r="V755">
        <v>5</v>
      </c>
      <c r="W755">
        <v>534.69919999999991</v>
      </c>
    </row>
    <row r="756" spans="1:23" x14ac:dyDescent="0.35">
      <c r="A756" t="s">
        <v>1744</v>
      </c>
      <c r="B756" t="s">
        <v>470</v>
      </c>
      <c r="C756" t="s">
        <v>423</v>
      </c>
      <c r="D756" t="s">
        <v>15</v>
      </c>
      <c r="E756" t="s">
        <v>88</v>
      </c>
      <c r="F756" t="s">
        <v>693</v>
      </c>
      <c r="G756">
        <v>20.12</v>
      </c>
      <c r="H756">
        <v>1</v>
      </c>
      <c r="I756">
        <v>0.28000000000000003</v>
      </c>
      <c r="J756">
        <v>2.85</v>
      </c>
      <c r="K756" t="s">
        <v>90</v>
      </c>
      <c r="L756" t="s">
        <v>41</v>
      </c>
      <c r="M756">
        <v>13.15</v>
      </c>
      <c r="N756" t="s">
        <v>83</v>
      </c>
      <c r="O756" t="b">
        <v>0</v>
      </c>
      <c r="P756">
        <v>14.4864</v>
      </c>
      <c r="Q756">
        <v>2.4143999999999992</v>
      </c>
      <c r="R756">
        <v>-13.585599999999999</v>
      </c>
      <c r="S756" t="s">
        <v>183</v>
      </c>
      <c r="T756">
        <v>0</v>
      </c>
      <c r="U756">
        <v>0</v>
      </c>
      <c r="V756">
        <v>19</v>
      </c>
      <c r="W756">
        <v>1408.3480999999999</v>
      </c>
    </row>
    <row r="757" spans="1:23" x14ac:dyDescent="0.35">
      <c r="A757" t="s">
        <v>1745</v>
      </c>
      <c r="B757" t="s">
        <v>405</v>
      </c>
      <c r="C757" t="s">
        <v>666</v>
      </c>
      <c r="D757" t="s">
        <v>15</v>
      </c>
      <c r="E757" t="s">
        <v>95</v>
      </c>
      <c r="F757" t="s">
        <v>770</v>
      </c>
      <c r="G757">
        <v>443.5</v>
      </c>
      <c r="H757">
        <v>2</v>
      </c>
      <c r="I757">
        <v>0.24</v>
      </c>
      <c r="J757">
        <v>6.03</v>
      </c>
      <c r="K757" t="s">
        <v>82</v>
      </c>
      <c r="L757" t="s">
        <v>41</v>
      </c>
      <c r="M757">
        <v>6.06</v>
      </c>
      <c r="N757" t="s">
        <v>83</v>
      </c>
      <c r="O757" t="b">
        <v>0</v>
      </c>
      <c r="P757">
        <v>674.12</v>
      </c>
      <c r="Q757">
        <v>141.9200000000001</v>
      </c>
      <c r="R757">
        <v>129.8300000000001</v>
      </c>
      <c r="S757" t="s">
        <v>103</v>
      </c>
      <c r="T757">
        <v>0</v>
      </c>
      <c r="U757">
        <v>0</v>
      </c>
      <c r="V757">
        <v>10</v>
      </c>
      <c r="W757">
        <v>639.40990000000011</v>
      </c>
    </row>
    <row r="758" spans="1:23" x14ac:dyDescent="0.35">
      <c r="A758" t="s">
        <v>1746</v>
      </c>
      <c r="B758" t="s">
        <v>996</v>
      </c>
      <c r="C758" t="s">
        <v>767</v>
      </c>
      <c r="D758" t="s">
        <v>15</v>
      </c>
      <c r="E758" t="s">
        <v>16</v>
      </c>
      <c r="F758" t="s">
        <v>223</v>
      </c>
      <c r="G758">
        <v>27.51</v>
      </c>
      <c r="H758">
        <v>3</v>
      </c>
      <c r="I758">
        <v>0.2</v>
      </c>
      <c r="J758">
        <v>2.76</v>
      </c>
      <c r="K758" t="s">
        <v>82</v>
      </c>
      <c r="L758" t="s">
        <v>45</v>
      </c>
      <c r="M758">
        <v>0.61</v>
      </c>
      <c r="N758" t="s">
        <v>83</v>
      </c>
      <c r="O758" t="b">
        <v>0</v>
      </c>
      <c r="P758">
        <v>66.024000000000001</v>
      </c>
      <c r="Q758">
        <v>16.506</v>
      </c>
      <c r="R758">
        <v>13.135999999999999</v>
      </c>
      <c r="S758" t="s">
        <v>128</v>
      </c>
      <c r="T758">
        <v>0</v>
      </c>
      <c r="U758">
        <v>0</v>
      </c>
      <c r="V758">
        <v>17</v>
      </c>
      <c r="W758">
        <v>1537.2258999999999</v>
      </c>
    </row>
    <row r="759" spans="1:23" x14ac:dyDescent="0.35">
      <c r="A759" t="s">
        <v>1747</v>
      </c>
      <c r="B759" t="s">
        <v>901</v>
      </c>
      <c r="C759" t="s">
        <v>1748</v>
      </c>
      <c r="D759" t="s">
        <v>28</v>
      </c>
      <c r="E759" t="s">
        <v>14</v>
      </c>
      <c r="F759" t="s">
        <v>775</v>
      </c>
      <c r="G759">
        <v>141.19</v>
      </c>
      <c r="H759">
        <v>1</v>
      </c>
      <c r="I759">
        <v>0.17</v>
      </c>
      <c r="J759">
        <v>6.36</v>
      </c>
      <c r="K759" t="s">
        <v>82</v>
      </c>
      <c r="L759" t="s">
        <v>41</v>
      </c>
      <c r="M759">
        <v>5.89</v>
      </c>
      <c r="N759" t="s">
        <v>141</v>
      </c>
      <c r="O759" t="b">
        <v>0</v>
      </c>
      <c r="P759">
        <v>117.18770000000001</v>
      </c>
      <c r="Q759">
        <v>32.473699999999987</v>
      </c>
      <c r="R759">
        <v>20.223700000000001</v>
      </c>
      <c r="S759" t="s">
        <v>128</v>
      </c>
      <c r="T759">
        <v>1</v>
      </c>
      <c r="U759">
        <v>0</v>
      </c>
      <c r="V759">
        <v>2</v>
      </c>
      <c r="W759">
        <v>26.694700000000001</v>
      </c>
    </row>
    <row r="760" spans="1:23" x14ac:dyDescent="0.35">
      <c r="A760" t="s">
        <v>1749</v>
      </c>
      <c r="B760" t="s">
        <v>229</v>
      </c>
      <c r="C760" t="s">
        <v>1750</v>
      </c>
      <c r="D760" t="s">
        <v>12</v>
      </c>
      <c r="E760" t="s">
        <v>16</v>
      </c>
      <c r="F760" t="s">
        <v>624</v>
      </c>
      <c r="G760">
        <v>53.86</v>
      </c>
      <c r="H760">
        <v>3</v>
      </c>
      <c r="I760">
        <v>0.21</v>
      </c>
      <c r="J760">
        <v>9.73</v>
      </c>
      <c r="K760" t="s">
        <v>115</v>
      </c>
      <c r="L760" t="s">
        <v>41</v>
      </c>
      <c r="M760">
        <v>7.76</v>
      </c>
      <c r="N760" t="s">
        <v>83</v>
      </c>
      <c r="O760" t="b">
        <v>0</v>
      </c>
      <c r="P760">
        <v>127.6482</v>
      </c>
      <c r="Q760">
        <v>30.700199999999999</v>
      </c>
      <c r="R760">
        <v>13.21019999999999</v>
      </c>
      <c r="S760" t="s">
        <v>103</v>
      </c>
      <c r="T760">
        <v>0</v>
      </c>
      <c r="U760">
        <v>0</v>
      </c>
      <c r="V760">
        <v>8</v>
      </c>
      <c r="W760">
        <v>148.17320000000001</v>
      </c>
    </row>
    <row r="761" spans="1:23" x14ac:dyDescent="0.35">
      <c r="A761" t="s">
        <v>1751</v>
      </c>
      <c r="B761" t="s">
        <v>731</v>
      </c>
      <c r="C761" t="s">
        <v>1752</v>
      </c>
      <c r="D761" t="s">
        <v>15</v>
      </c>
      <c r="E761" t="s">
        <v>14</v>
      </c>
      <c r="F761" t="s">
        <v>332</v>
      </c>
      <c r="G761">
        <v>179.18</v>
      </c>
      <c r="H761">
        <v>2</v>
      </c>
      <c r="I761">
        <v>0.09</v>
      </c>
      <c r="J761">
        <v>9.4700000000000006</v>
      </c>
      <c r="K761" t="s">
        <v>102</v>
      </c>
      <c r="L761" t="s">
        <v>45</v>
      </c>
      <c r="M761">
        <v>1.98</v>
      </c>
      <c r="N761" t="s">
        <v>83</v>
      </c>
      <c r="O761" t="b">
        <v>0</v>
      </c>
      <c r="P761">
        <v>326.10759999999999</v>
      </c>
      <c r="Q761">
        <v>111.0916000000001</v>
      </c>
      <c r="R761">
        <v>99.641600000000039</v>
      </c>
      <c r="S761" t="s">
        <v>84</v>
      </c>
      <c r="T761">
        <v>0</v>
      </c>
      <c r="U761">
        <v>0</v>
      </c>
      <c r="V761">
        <v>3</v>
      </c>
      <c r="W761">
        <v>181.4084</v>
      </c>
    </row>
    <row r="762" spans="1:23" x14ac:dyDescent="0.35">
      <c r="A762" t="s">
        <v>1753</v>
      </c>
      <c r="B762" t="s">
        <v>298</v>
      </c>
      <c r="C762" t="s">
        <v>1754</v>
      </c>
      <c r="D762" t="s">
        <v>24</v>
      </c>
      <c r="E762" t="s">
        <v>16</v>
      </c>
      <c r="F762" t="s">
        <v>409</v>
      </c>
      <c r="G762">
        <v>17.72</v>
      </c>
      <c r="H762">
        <v>1</v>
      </c>
      <c r="I762">
        <v>0.2</v>
      </c>
      <c r="J762">
        <v>8.2899999999999991</v>
      </c>
      <c r="K762" t="s">
        <v>115</v>
      </c>
      <c r="L762" t="s">
        <v>43</v>
      </c>
      <c r="M762">
        <v>4.05</v>
      </c>
      <c r="N762" t="s">
        <v>83</v>
      </c>
      <c r="O762" t="b">
        <v>0</v>
      </c>
      <c r="P762">
        <v>14.176</v>
      </c>
      <c r="Q762">
        <v>3.544</v>
      </c>
      <c r="R762">
        <v>-8.7959999999999994</v>
      </c>
      <c r="S762" t="s">
        <v>183</v>
      </c>
      <c r="T762">
        <v>0</v>
      </c>
      <c r="U762">
        <v>0</v>
      </c>
      <c r="V762">
        <v>7</v>
      </c>
      <c r="W762">
        <v>596.16899999999998</v>
      </c>
    </row>
    <row r="763" spans="1:23" x14ac:dyDescent="0.35">
      <c r="A763" t="s">
        <v>1755</v>
      </c>
      <c r="B763" t="s">
        <v>470</v>
      </c>
      <c r="C763" t="s">
        <v>754</v>
      </c>
      <c r="D763" t="s">
        <v>19</v>
      </c>
      <c r="E763" t="s">
        <v>16</v>
      </c>
      <c r="F763" t="s">
        <v>435</v>
      </c>
      <c r="G763">
        <v>68.930000000000007</v>
      </c>
      <c r="H763">
        <v>1</v>
      </c>
      <c r="I763">
        <v>0.26</v>
      </c>
      <c r="J763">
        <v>2.09</v>
      </c>
      <c r="K763" t="s">
        <v>102</v>
      </c>
      <c r="L763" t="s">
        <v>48</v>
      </c>
      <c r="M763">
        <v>15.36</v>
      </c>
      <c r="N763" t="s">
        <v>83</v>
      </c>
      <c r="O763" t="b">
        <v>0</v>
      </c>
      <c r="P763">
        <v>51.008200000000002</v>
      </c>
      <c r="Q763">
        <v>9.6501999999999981</v>
      </c>
      <c r="R763">
        <v>-7.7998000000000012</v>
      </c>
      <c r="S763" t="s">
        <v>183</v>
      </c>
      <c r="T763">
        <v>0</v>
      </c>
      <c r="U763">
        <v>0</v>
      </c>
      <c r="V763">
        <v>2</v>
      </c>
      <c r="W763">
        <v>20.568200000000012</v>
      </c>
    </row>
    <row r="764" spans="1:23" x14ac:dyDescent="0.35">
      <c r="A764" t="s">
        <v>1756</v>
      </c>
      <c r="B764" t="s">
        <v>398</v>
      </c>
      <c r="C764" t="s">
        <v>1757</v>
      </c>
      <c r="D764" t="s">
        <v>24</v>
      </c>
      <c r="E764" t="s">
        <v>16</v>
      </c>
      <c r="F764" t="s">
        <v>435</v>
      </c>
      <c r="G764">
        <v>40.700000000000003</v>
      </c>
      <c r="H764">
        <v>1</v>
      </c>
      <c r="I764">
        <v>0.15</v>
      </c>
      <c r="J764">
        <v>4.7</v>
      </c>
      <c r="K764" t="s">
        <v>82</v>
      </c>
      <c r="L764" t="s">
        <v>43</v>
      </c>
      <c r="M764">
        <v>3.26</v>
      </c>
      <c r="N764" t="s">
        <v>83</v>
      </c>
      <c r="O764" t="b">
        <v>0</v>
      </c>
      <c r="P764">
        <v>34.594999999999999</v>
      </c>
      <c r="Q764">
        <v>10.175000000000001</v>
      </c>
      <c r="R764">
        <v>2.2149999999999972</v>
      </c>
      <c r="S764" t="s">
        <v>183</v>
      </c>
      <c r="T764">
        <v>0</v>
      </c>
      <c r="U764">
        <v>0</v>
      </c>
      <c r="V764">
        <v>2</v>
      </c>
      <c r="W764">
        <v>6.3608000000000038</v>
      </c>
    </row>
    <row r="765" spans="1:23" x14ac:dyDescent="0.35">
      <c r="A765" t="s">
        <v>1758</v>
      </c>
      <c r="B765" t="s">
        <v>1301</v>
      </c>
      <c r="C765" t="s">
        <v>865</v>
      </c>
      <c r="D765" t="s">
        <v>19</v>
      </c>
      <c r="E765" t="s">
        <v>88</v>
      </c>
      <c r="F765" t="s">
        <v>693</v>
      </c>
      <c r="G765">
        <v>27.9</v>
      </c>
      <c r="H765">
        <v>1</v>
      </c>
      <c r="I765">
        <v>0.09</v>
      </c>
      <c r="J765">
        <v>8.14</v>
      </c>
      <c r="K765" t="s">
        <v>82</v>
      </c>
      <c r="L765" t="s">
        <v>41</v>
      </c>
      <c r="M765">
        <v>9.2100000000000009</v>
      </c>
      <c r="N765" t="s">
        <v>83</v>
      </c>
      <c r="O765" t="b">
        <v>0</v>
      </c>
      <c r="P765">
        <v>25.388999999999999</v>
      </c>
      <c r="Q765">
        <v>8.6490000000000009</v>
      </c>
      <c r="R765">
        <v>-8.7010000000000005</v>
      </c>
      <c r="S765" t="s">
        <v>91</v>
      </c>
      <c r="T765">
        <v>0</v>
      </c>
      <c r="U765">
        <v>0</v>
      </c>
      <c r="V765">
        <v>22</v>
      </c>
      <c r="W765">
        <v>1199.3414</v>
      </c>
    </row>
    <row r="766" spans="1:23" x14ac:dyDescent="0.35">
      <c r="A766" t="s">
        <v>1759</v>
      </c>
      <c r="B766" t="s">
        <v>583</v>
      </c>
      <c r="C766" t="s">
        <v>851</v>
      </c>
      <c r="D766" t="s">
        <v>12</v>
      </c>
      <c r="E766" t="s">
        <v>16</v>
      </c>
      <c r="F766" t="s">
        <v>81</v>
      </c>
      <c r="G766">
        <v>30.84</v>
      </c>
      <c r="H766">
        <v>2</v>
      </c>
      <c r="I766">
        <v>0.14000000000000001</v>
      </c>
      <c r="J766">
        <v>8.8699999999999992</v>
      </c>
      <c r="K766" t="s">
        <v>115</v>
      </c>
      <c r="L766" t="s">
        <v>45</v>
      </c>
      <c r="M766">
        <v>0.53</v>
      </c>
      <c r="N766" t="s">
        <v>83</v>
      </c>
      <c r="O766" t="b">
        <v>0</v>
      </c>
      <c r="P766">
        <v>53.044800000000002</v>
      </c>
      <c r="Q766">
        <v>16.03680000000001</v>
      </c>
      <c r="R766">
        <v>6.636800000000008</v>
      </c>
      <c r="S766" t="s">
        <v>84</v>
      </c>
      <c r="T766">
        <v>0</v>
      </c>
      <c r="U766">
        <v>0</v>
      </c>
      <c r="V766">
        <v>19</v>
      </c>
      <c r="W766">
        <v>1781.393</v>
      </c>
    </row>
    <row r="767" spans="1:23" x14ac:dyDescent="0.35">
      <c r="A767" t="s">
        <v>1760</v>
      </c>
      <c r="B767" t="s">
        <v>193</v>
      </c>
      <c r="C767" t="s">
        <v>1761</v>
      </c>
      <c r="D767" t="s">
        <v>15</v>
      </c>
      <c r="E767" t="s">
        <v>16</v>
      </c>
      <c r="F767" t="s">
        <v>1762</v>
      </c>
      <c r="G767">
        <v>47.59</v>
      </c>
      <c r="H767">
        <v>3</v>
      </c>
      <c r="I767">
        <v>0.3</v>
      </c>
      <c r="J767">
        <v>3.52</v>
      </c>
      <c r="K767" t="s">
        <v>102</v>
      </c>
      <c r="L767" t="s">
        <v>41</v>
      </c>
      <c r="M767">
        <v>13.6</v>
      </c>
      <c r="N767" t="s">
        <v>83</v>
      </c>
      <c r="O767" t="b">
        <v>0</v>
      </c>
      <c r="P767">
        <v>99.938999999999993</v>
      </c>
      <c r="Q767">
        <v>14.276999999999999</v>
      </c>
      <c r="R767">
        <v>-2.843</v>
      </c>
      <c r="S767" t="s">
        <v>97</v>
      </c>
      <c r="T767">
        <v>0</v>
      </c>
      <c r="U767">
        <v>0</v>
      </c>
      <c r="V767">
        <v>12</v>
      </c>
      <c r="W767">
        <v>717.49640000000022</v>
      </c>
    </row>
    <row r="768" spans="1:23" x14ac:dyDescent="0.35">
      <c r="A768" t="s">
        <v>1763</v>
      </c>
      <c r="B768" t="s">
        <v>1301</v>
      </c>
      <c r="C768" t="s">
        <v>1764</v>
      </c>
      <c r="D768" t="s">
        <v>15</v>
      </c>
      <c r="E768" t="s">
        <v>88</v>
      </c>
      <c r="F768" t="s">
        <v>468</v>
      </c>
      <c r="G768">
        <v>19.71</v>
      </c>
      <c r="H768">
        <v>1</v>
      </c>
      <c r="I768">
        <v>0.1</v>
      </c>
      <c r="J768">
        <v>5.87</v>
      </c>
      <c r="K768" t="s">
        <v>90</v>
      </c>
      <c r="L768" t="s">
        <v>41</v>
      </c>
      <c r="M768">
        <v>14.36</v>
      </c>
      <c r="N768" t="s">
        <v>83</v>
      </c>
      <c r="O768" t="b">
        <v>0</v>
      </c>
      <c r="P768">
        <v>17.739000000000001</v>
      </c>
      <c r="Q768">
        <v>5.9130000000000003</v>
      </c>
      <c r="R768">
        <v>-14.317</v>
      </c>
      <c r="S768" t="s">
        <v>91</v>
      </c>
      <c r="T768">
        <v>0</v>
      </c>
      <c r="U768">
        <v>0</v>
      </c>
      <c r="V768">
        <v>13</v>
      </c>
      <c r="W768">
        <v>1140.8431</v>
      </c>
    </row>
    <row r="769" spans="1:23" x14ac:dyDescent="0.35">
      <c r="A769" t="s">
        <v>1765</v>
      </c>
      <c r="B769" t="s">
        <v>1348</v>
      </c>
      <c r="C769" t="s">
        <v>1766</v>
      </c>
      <c r="D769" t="s">
        <v>15</v>
      </c>
      <c r="E769" t="s">
        <v>88</v>
      </c>
      <c r="F769" t="s">
        <v>1395</v>
      </c>
      <c r="G769">
        <v>22.43</v>
      </c>
      <c r="H769">
        <v>1</v>
      </c>
      <c r="I769">
        <v>0.08</v>
      </c>
      <c r="J769">
        <v>9.64</v>
      </c>
      <c r="K769" t="s">
        <v>90</v>
      </c>
      <c r="L769" t="s">
        <v>45</v>
      </c>
      <c r="M769">
        <v>0.98</v>
      </c>
      <c r="N769" t="s">
        <v>83</v>
      </c>
      <c r="O769" t="b">
        <v>0</v>
      </c>
      <c r="P769">
        <v>20.6356</v>
      </c>
      <c r="Q769">
        <v>7.1776</v>
      </c>
      <c r="R769">
        <v>-3.442400000000001</v>
      </c>
      <c r="S769" t="s">
        <v>97</v>
      </c>
      <c r="T769">
        <v>0</v>
      </c>
      <c r="U769">
        <v>0</v>
      </c>
      <c r="V769">
        <v>19</v>
      </c>
      <c r="W769">
        <v>2240.0264999999999</v>
      </c>
    </row>
    <row r="770" spans="1:23" x14ac:dyDescent="0.35">
      <c r="A770" t="s">
        <v>1767</v>
      </c>
      <c r="B770" t="s">
        <v>703</v>
      </c>
      <c r="C770" t="s">
        <v>334</v>
      </c>
      <c r="D770" t="s">
        <v>19</v>
      </c>
      <c r="E770" t="s">
        <v>16</v>
      </c>
      <c r="F770" t="s">
        <v>1762</v>
      </c>
      <c r="G770">
        <v>25.68</v>
      </c>
      <c r="H770">
        <v>2</v>
      </c>
      <c r="I770">
        <v>0.28000000000000003</v>
      </c>
      <c r="J770">
        <v>8.9600000000000009</v>
      </c>
      <c r="K770" t="s">
        <v>82</v>
      </c>
      <c r="L770" t="s">
        <v>41</v>
      </c>
      <c r="M770">
        <v>14.17</v>
      </c>
      <c r="N770" t="s">
        <v>83</v>
      </c>
      <c r="O770" t="b">
        <v>0</v>
      </c>
      <c r="P770">
        <v>36.979199999999999</v>
      </c>
      <c r="Q770">
        <v>6.1631999999999998</v>
      </c>
      <c r="R770">
        <v>-16.966799999999999</v>
      </c>
      <c r="S770" t="s">
        <v>84</v>
      </c>
      <c r="T770">
        <v>0</v>
      </c>
      <c r="U770">
        <v>0</v>
      </c>
      <c r="V770">
        <v>4</v>
      </c>
      <c r="W770">
        <v>541.67599999999982</v>
      </c>
    </row>
    <row r="771" spans="1:23" x14ac:dyDescent="0.35">
      <c r="A771" t="s">
        <v>1768</v>
      </c>
      <c r="B771" t="s">
        <v>455</v>
      </c>
      <c r="C771" t="s">
        <v>1769</v>
      </c>
      <c r="D771" t="s">
        <v>19</v>
      </c>
      <c r="E771" t="s">
        <v>16</v>
      </c>
      <c r="F771" t="s">
        <v>307</v>
      </c>
      <c r="G771">
        <v>64.05</v>
      </c>
      <c r="H771">
        <v>2</v>
      </c>
      <c r="I771">
        <v>0.16</v>
      </c>
      <c r="J771">
        <v>6.64</v>
      </c>
      <c r="K771" t="s">
        <v>115</v>
      </c>
      <c r="L771" t="s">
        <v>43</v>
      </c>
      <c r="M771">
        <v>3.8</v>
      </c>
      <c r="N771" t="s">
        <v>83</v>
      </c>
      <c r="O771" t="b">
        <v>0</v>
      </c>
      <c r="P771">
        <v>107.604</v>
      </c>
      <c r="Q771">
        <v>30.743999999999989</v>
      </c>
      <c r="R771">
        <v>20.303999999999991</v>
      </c>
      <c r="S771" t="s">
        <v>128</v>
      </c>
      <c r="T771">
        <v>0</v>
      </c>
      <c r="U771">
        <v>0</v>
      </c>
      <c r="V771">
        <v>6</v>
      </c>
      <c r="W771">
        <v>189.5949</v>
      </c>
    </row>
    <row r="772" spans="1:23" x14ac:dyDescent="0.35">
      <c r="A772" t="s">
        <v>1770</v>
      </c>
      <c r="B772" t="s">
        <v>79</v>
      </c>
      <c r="C772" t="s">
        <v>837</v>
      </c>
      <c r="D772" t="s">
        <v>12</v>
      </c>
      <c r="E772" t="s">
        <v>14</v>
      </c>
      <c r="F772" t="s">
        <v>366</v>
      </c>
      <c r="G772">
        <v>48.47</v>
      </c>
      <c r="H772">
        <v>3</v>
      </c>
      <c r="I772">
        <v>0.03</v>
      </c>
      <c r="J772">
        <v>9.6999999999999993</v>
      </c>
      <c r="K772" t="s">
        <v>115</v>
      </c>
      <c r="L772" t="s">
        <v>45</v>
      </c>
      <c r="M772">
        <v>0.61</v>
      </c>
      <c r="N772" t="s">
        <v>83</v>
      </c>
      <c r="O772" t="b">
        <v>0</v>
      </c>
      <c r="P772">
        <v>141.04769999999999</v>
      </c>
      <c r="Q772">
        <v>53.801699999999997</v>
      </c>
      <c r="R772">
        <v>43.491700000000002</v>
      </c>
      <c r="S772" t="s">
        <v>84</v>
      </c>
      <c r="T772">
        <v>0</v>
      </c>
      <c r="U772">
        <v>0</v>
      </c>
      <c r="V772">
        <v>15</v>
      </c>
      <c r="W772">
        <v>634.02250000000004</v>
      </c>
    </row>
    <row r="773" spans="1:23" x14ac:dyDescent="0.35">
      <c r="A773" t="s">
        <v>1771</v>
      </c>
      <c r="B773" t="s">
        <v>633</v>
      </c>
      <c r="C773" t="s">
        <v>1772</v>
      </c>
      <c r="D773" t="s">
        <v>15</v>
      </c>
      <c r="E773" t="s">
        <v>16</v>
      </c>
      <c r="F773" t="s">
        <v>214</v>
      </c>
      <c r="G773">
        <v>31.64</v>
      </c>
      <c r="H773">
        <v>3</v>
      </c>
      <c r="I773">
        <v>0.26</v>
      </c>
      <c r="J773">
        <v>6.26</v>
      </c>
      <c r="K773" t="s">
        <v>115</v>
      </c>
      <c r="L773" t="s">
        <v>41</v>
      </c>
      <c r="M773">
        <v>9.27</v>
      </c>
      <c r="N773" t="s">
        <v>83</v>
      </c>
      <c r="O773" t="b">
        <v>0</v>
      </c>
      <c r="P773">
        <v>70.240800000000007</v>
      </c>
      <c r="Q773">
        <v>13.288800000000011</v>
      </c>
      <c r="R773">
        <v>-2.2411999999999899</v>
      </c>
      <c r="S773" t="s">
        <v>103</v>
      </c>
      <c r="T773">
        <v>0</v>
      </c>
      <c r="U773">
        <v>0</v>
      </c>
      <c r="V773">
        <v>1</v>
      </c>
      <c r="W773">
        <v>-2.2411999999999899</v>
      </c>
    </row>
    <row r="774" spans="1:23" x14ac:dyDescent="0.35">
      <c r="A774" t="s">
        <v>1773</v>
      </c>
      <c r="B774" t="s">
        <v>440</v>
      </c>
      <c r="C774" t="s">
        <v>1479</v>
      </c>
      <c r="D774" t="s">
        <v>20</v>
      </c>
      <c r="E774" t="s">
        <v>14</v>
      </c>
      <c r="F774" t="s">
        <v>167</v>
      </c>
      <c r="G774">
        <v>107.15</v>
      </c>
      <c r="H774">
        <v>1</v>
      </c>
      <c r="I774">
        <v>7.0000000000000007E-2</v>
      </c>
      <c r="J774">
        <v>8.92</v>
      </c>
      <c r="K774" t="s">
        <v>90</v>
      </c>
      <c r="L774" t="s">
        <v>45</v>
      </c>
      <c r="M774">
        <v>1.25</v>
      </c>
      <c r="N774" t="s">
        <v>83</v>
      </c>
      <c r="O774" t="b">
        <v>0</v>
      </c>
      <c r="P774">
        <v>99.649500000000003</v>
      </c>
      <c r="Q774">
        <v>35.359499999999997</v>
      </c>
      <c r="R774">
        <v>25.189499999999999</v>
      </c>
      <c r="S774" t="s">
        <v>97</v>
      </c>
      <c r="T774">
        <v>0</v>
      </c>
      <c r="U774">
        <v>0</v>
      </c>
      <c r="V774">
        <v>15</v>
      </c>
      <c r="W774">
        <v>1059.4259</v>
      </c>
    </row>
    <row r="775" spans="1:23" x14ac:dyDescent="0.35">
      <c r="A775" t="s">
        <v>1774</v>
      </c>
      <c r="B775" t="s">
        <v>619</v>
      </c>
      <c r="C775" t="s">
        <v>1235</v>
      </c>
      <c r="D775" t="s">
        <v>19</v>
      </c>
      <c r="E775" t="s">
        <v>16</v>
      </c>
      <c r="F775" t="s">
        <v>828</v>
      </c>
      <c r="G775">
        <v>22.15</v>
      </c>
      <c r="H775">
        <v>1</v>
      </c>
      <c r="I775">
        <v>0.09</v>
      </c>
      <c r="J775">
        <v>5.66</v>
      </c>
      <c r="K775" t="s">
        <v>82</v>
      </c>
      <c r="L775" t="s">
        <v>41</v>
      </c>
      <c r="M775">
        <v>8.3699999999999992</v>
      </c>
      <c r="N775" t="s">
        <v>141</v>
      </c>
      <c r="O775" t="b">
        <v>0</v>
      </c>
      <c r="P775">
        <v>20.156500000000001</v>
      </c>
      <c r="Q775">
        <v>6.8664999999999994</v>
      </c>
      <c r="R775">
        <v>-7.1635000000000009</v>
      </c>
      <c r="S775" t="s">
        <v>91</v>
      </c>
      <c r="T775">
        <v>1</v>
      </c>
      <c r="U775">
        <v>0</v>
      </c>
      <c r="V775">
        <v>10</v>
      </c>
      <c r="W775">
        <v>469.07670000000007</v>
      </c>
    </row>
    <row r="776" spans="1:23" x14ac:dyDescent="0.35">
      <c r="A776" t="s">
        <v>1775</v>
      </c>
      <c r="B776" t="s">
        <v>212</v>
      </c>
      <c r="C776" t="s">
        <v>362</v>
      </c>
      <c r="D776" t="s">
        <v>24</v>
      </c>
      <c r="E776" t="s">
        <v>95</v>
      </c>
      <c r="F776" t="s">
        <v>715</v>
      </c>
      <c r="G776">
        <v>506.62</v>
      </c>
      <c r="H776">
        <v>3</v>
      </c>
      <c r="I776">
        <v>7.0000000000000007E-2</v>
      </c>
      <c r="J776">
        <v>2.2599999999999998</v>
      </c>
      <c r="K776" t="s">
        <v>115</v>
      </c>
      <c r="L776" t="s">
        <v>43</v>
      </c>
      <c r="M776">
        <v>6.19</v>
      </c>
      <c r="N776" t="s">
        <v>83</v>
      </c>
      <c r="O776" t="b">
        <v>0</v>
      </c>
      <c r="P776">
        <v>1413.4698000000001</v>
      </c>
      <c r="Q776">
        <v>501.55380000000002</v>
      </c>
      <c r="R776">
        <v>493.10379999999998</v>
      </c>
      <c r="S776" t="s">
        <v>91</v>
      </c>
      <c r="T776">
        <v>0</v>
      </c>
      <c r="U776">
        <v>0</v>
      </c>
      <c r="V776">
        <v>18</v>
      </c>
      <c r="W776">
        <v>1992.8879999999999</v>
      </c>
    </row>
    <row r="777" spans="1:23" x14ac:dyDescent="0.35">
      <c r="A777" t="s">
        <v>1776</v>
      </c>
      <c r="B777" t="s">
        <v>169</v>
      </c>
      <c r="C777" t="s">
        <v>1777</v>
      </c>
      <c r="D777" t="s">
        <v>19</v>
      </c>
      <c r="E777" t="s">
        <v>14</v>
      </c>
      <c r="F777" t="s">
        <v>1332</v>
      </c>
      <c r="G777">
        <v>100.44</v>
      </c>
      <c r="H777">
        <v>3</v>
      </c>
      <c r="I777">
        <v>0.08</v>
      </c>
      <c r="J777">
        <v>2.85</v>
      </c>
      <c r="K777" t="s">
        <v>102</v>
      </c>
      <c r="L777" t="s">
        <v>43</v>
      </c>
      <c r="M777">
        <v>7.66</v>
      </c>
      <c r="N777" t="s">
        <v>83</v>
      </c>
      <c r="O777" t="b">
        <v>0</v>
      </c>
      <c r="P777">
        <v>277.21440000000001</v>
      </c>
      <c r="Q777">
        <v>96.422399999999996</v>
      </c>
      <c r="R777">
        <v>85.912400000000005</v>
      </c>
      <c r="S777" t="s">
        <v>84</v>
      </c>
      <c r="T777">
        <v>0</v>
      </c>
      <c r="U777">
        <v>0</v>
      </c>
      <c r="V777">
        <v>3</v>
      </c>
      <c r="W777">
        <v>231.43400000000011</v>
      </c>
    </row>
    <row r="778" spans="1:23" x14ac:dyDescent="0.35">
      <c r="A778" t="s">
        <v>1778</v>
      </c>
      <c r="B778" t="s">
        <v>633</v>
      </c>
      <c r="C778" t="s">
        <v>1262</v>
      </c>
      <c r="D778" t="s">
        <v>20</v>
      </c>
      <c r="E778" t="s">
        <v>16</v>
      </c>
      <c r="F778" t="s">
        <v>231</v>
      </c>
      <c r="G778">
        <v>29.1</v>
      </c>
      <c r="H778">
        <v>2</v>
      </c>
      <c r="I778">
        <v>7.0000000000000007E-2</v>
      </c>
      <c r="J778">
        <v>7.26</v>
      </c>
      <c r="K778" t="s">
        <v>82</v>
      </c>
      <c r="L778" t="s">
        <v>41</v>
      </c>
      <c r="M778">
        <v>11.4</v>
      </c>
      <c r="N778" t="s">
        <v>83</v>
      </c>
      <c r="O778" t="b">
        <v>0</v>
      </c>
      <c r="P778">
        <v>54.125999999999998</v>
      </c>
      <c r="Q778">
        <v>19.206</v>
      </c>
      <c r="R778">
        <v>0.54599999999999582</v>
      </c>
      <c r="S778" t="s">
        <v>103</v>
      </c>
      <c r="T778">
        <v>0</v>
      </c>
      <c r="U778">
        <v>0</v>
      </c>
      <c r="V778">
        <v>18</v>
      </c>
      <c r="W778">
        <v>1561.0561</v>
      </c>
    </row>
    <row r="779" spans="1:23" x14ac:dyDescent="0.35">
      <c r="A779" t="s">
        <v>1779</v>
      </c>
      <c r="B779" t="s">
        <v>1107</v>
      </c>
      <c r="C779" t="s">
        <v>1780</v>
      </c>
      <c r="D779" t="s">
        <v>17</v>
      </c>
      <c r="E779" t="s">
        <v>88</v>
      </c>
      <c r="F779" t="s">
        <v>1221</v>
      </c>
      <c r="G779">
        <v>11.46</v>
      </c>
      <c r="H779">
        <v>1</v>
      </c>
      <c r="I779">
        <v>0.01</v>
      </c>
      <c r="J779">
        <v>2.76</v>
      </c>
      <c r="K779" t="s">
        <v>115</v>
      </c>
      <c r="L779" t="s">
        <v>45</v>
      </c>
      <c r="M779">
        <v>0.56000000000000005</v>
      </c>
      <c r="N779" t="s">
        <v>83</v>
      </c>
      <c r="O779" t="b">
        <v>0</v>
      </c>
      <c r="P779">
        <v>11.3454</v>
      </c>
      <c r="Q779">
        <v>4.4694000000000011</v>
      </c>
      <c r="R779">
        <v>1.1494000000000011</v>
      </c>
      <c r="S779" t="s">
        <v>97</v>
      </c>
      <c r="T779">
        <v>0</v>
      </c>
      <c r="U779">
        <v>0</v>
      </c>
      <c r="V779">
        <v>3</v>
      </c>
      <c r="W779">
        <v>238.50399999999999</v>
      </c>
    </row>
    <row r="780" spans="1:23" x14ac:dyDescent="0.35">
      <c r="A780" t="s">
        <v>1781</v>
      </c>
      <c r="B780" t="s">
        <v>470</v>
      </c>
      <c r="C780" t="s">
        <v>1323</v>
      </c>
      <c r="D780" t="s">
        <v>19</v>
      </c>
      <c r="E780" t="s">
        <v>14</v>
      </c>
      <c r="F780" t="s">
        <v>1072</v>
      </c>
      <c r="G780">
        <v>148.38</v>
      </c>
      <c r="H780">
        <v>2</v>
      </c>
      <c r="I780">
        <v>0.1</v>
      </c>
      <c r="J780">
        <v>4.05</v>
      </c>
      <c r="K780" t="s">
        <v>82</v>
      </c>
      <c r="L780" t="s">
        <v>43</v>
      </c>
      <c r="M780">
        <v>5.15</v>
      </c>
      <c r="N780" t="s">
        <v>83</v>
      </c>
      <c r="O780" t="b">
        <v>0</v>
      </c>
      <c r="P780">
        <v>267.084</v>
      </c>
      <c r="Q780">
        <v>89.02800000000002</v>
      </c>
      <c r="R780">
        <v>79.828000000000017</v>
      </c>
      <c r="S780" t="s">
        <v>183</v>
      </c>
      <c r="T780">
        <v>0</v>
      </c>
      <c r="U780">
        <v>0</v>
      </c>
      <c r="V780">
        <v>14</v>
      </c>
      <c r="W780">
        <v>693.67319999999995</v>
      </c>
    </row>
    <row r="781" spans="1:23" x14ac:dyDescent="0.35">
      <c r="A781" t="s">
        <v>1782</v>
      </c>
      <c r="B781" t="s">
        <v>379</v>
      </c>
      <c r="C781" t="s">
        <v>1329</v>
      </c>
      <c r="D781" t="s">
        <v>12</v>
      </c>
      <c r="E781" t="s">
        <v>16</v>
      </c>
      <c r="F781" t="s">
        <v>360</v>
      </c>
      <c r="G781">
        <v>37.89</v>
      </c>
      <c r="H781">
        <v>1</v>
      </c>
      <c r="I781">
        <v>0.26</v>
      </c>
      <c r="J781">
        <v>6.77</v>
      </c>
      <c r="K781" t="s">
        <v>82</v>
      </c>
      <c r="L781" t="s">
        <v>41</v>
      </c>
      <c r="M781">
        <v>7.52</v>
      </c>
      <c r="N781" t="s">
        <v>83</v>
      </c>
      <c r="O781" t="b">
        <v>0</v>
      </c>
      <c r="P781">
        <v>28.038599999999999</v>
      </c>
      <c r="Q781">
        <v>5.3046000000000006</v>
      </c>
      <c r="R781">
        <v>-8.9853999999999985</v>
      </c>
      <c r="S781" t="s">
        <v>103</v>
      </c>
      <c r="T781">
        <v>0</v>
      </c>
      <c r="U781">
        <v>0</v>
      </c>
      <c r="V781">
        <v>18</v>
      </c>
      <c r="W781">
        <v>1767.3756000000001</v>
      </c>
    </row>
    <row r="782" spans="1:23" x14ac:dyDescent="0.35">
      <c r="A782" t="s">
        <v>1783</v>
      </c>
      <c r="B782" t="s">
        <v>1107</v>
      </c>
      <c r="C782" t="s">
        <v>747</v>
      </c>
      <c r="D782" t="s">
        <v>15</v>
      </c>
      <c r="E782" t="s">
        <v>16</v>
      </c>
      <c r="F782" t="s">
        <v>136</v>
      </c>
      <c r="G782">
        <v>59.5</v>
      </c>
      <c r="H782">
        <v>2</v>
      </c>
      <c r="I782">
        <v>0.17</v>
      </c>
      <c r="J782">
        <v>5.18</v>
      </c>
      <c r="K782" t="s">
        <v>102</v>
      </c>
      <c r="L782" t="s">
        <v>48</v>
      </c>
      <c r="M782">
        <v>13.2</v>
      </c>
      <c r="N782" t="s">
        <v>83</v>
      </c>
      <c r="O782" t="b">
        <v>0</v>
      </c>
      <c r="P782">
        <v>98.77</v>
      </c>
      <c r="Q782">
        <v>27.37</v>
      </c>
      <c r="R782">
        <v>8.9900000000000055</v>
      </c>
      <c r="S782" t="s">
        <v>97</v>
      </c>
      <c r="T782">
        <v>0</v>
      </c>
      <c r="U782">
        <v>0</v>
      </c>
      <c r="V782">
        <v>21</v>
      </c>
      <c r="W782">
        <v>2461.3791999999999</v>
      </c>
    </row>
    <row r="783" spans="1:23" x14ac:dyDescent="0.35">
      <c r="A783" t="s">
        <v>1784</v>
      </c>
      <c r="B783" t="s">
        <v>109</v>
      </c>
      <c r="C783" t="s">
        <v>1785</v>
      </c>
      <c r="D783" t="s">
        <v>12</v>
      </c>
      <c r="E783" t="s">
        <v>16</v>
      </c>
      <c r="F783" t="s">
        <v>828</v>
      </c>
      <c r="G783">
        <v>18.98</v>
      </c>
      <c r="H783">
        <v>3</v>
      </c>
      <c r="I783">
        <v>0.09</v>
      </c>
      <c r="J783">
        <v>3.96</v>
      </c>
      <c r="K783" t="s">
        <v>82</v>
      </c>
      <c r="L783" t="s">
        <v>48</v>
      </c>
      <c r="M783">
        <v>18.239999999999998</v>
      </c>
      <c r="N783" t="s">
        <v>83</v>
      </c>
      <c r="O783" t="b">
        <v>0</v>
      </c>
      <c r="P783">
        <v>51.815399999999997</v>
      </c>
      <c r="Q783">
        <v>17.651399999999999</v>
      </c>
      <c r="R783">
        <v>-4.5485999999999969</v>
      </c>
      <c r="S783" t="s">
        <v>103</v>
      </c>
      <c r="T783">
        <v>0</v>
      </c>
      <c r="U783">
        <v>0</v>
      </c>
      <c r="V783">
        <v>1</v>
      </c>
      <c r="W783">
        <v>-4.5485999999999969</v>
      </c>
    </row>
    <row r="784" spans="1:23" x14ac:dyDescent="0.35">
      <c r="A784" t="s">
        <v>1786</v>
      </c>
      <c r="B784" t="s">
        <v>339</v>
      </c>
      <c r="C784" t="s">
        <v>1720</v>
      </c>
      <c r="D784" t="s">
        <v>20</v>
      </c>
      <c r="E784" t="s">
        <v>14</v>
      </c>
      <c r="F784" t="s">
        <v>460</v>
      </c>
      <c r="G784">
        <v>161.6</v>
      </c>
      <c r="H784">
        <v>1</v>
      </c>
      <c r="I784">
        <v>0.01</v>
      </c>
      <c r="J784">
        <v>6.22</v>
      </c>
      <c r="K784" t="s">
        <v>90</v>
      </c>
      <c r="L784" t="s">
        <v>43</v>
      </c>
      <c r="M784">
        <v>3.22</v>
      </c>
      <c r="N784" t="s">
        <v>83</v>
      </c>
      <c r="O784" t="b">
        <v>0</v>
      </c>
      <c r="P784">
        <v>159.98400000000001</v>
      </c>
      <c r="Q784">
        <v>63.023999999999987</v>
      </c>
      <c r="R784">
        <v>53.583999999999989</v>
      </c>
      <c r="S784" t="s">
        <v>97</v>
      </c>
      <c r="T784">
        <v>0</v>
      </c>
      <c r="U784">
        <v>0</v>
      </c>
      <c r="V784">
        <v>19</v>
      </c>
      <c r="W784">
        <v>961.03410000000019</v>
      </c>
    </row>
    <row r="785" spans="1:23" x14ac:dyDescent="0.35">
      <c r="A785" t="s">
        <v>1787</v>
      </c>
      <c r="B785" t="s">
        <v>740</v>
      </c>
      <c r="C785" t="s">
        <v>743</v>
      </c>
      <c r="D785" t="s">
        <v>24</v>
      </c>
      <c r="E785" t="s">
        <v>88</v>
      </c>
      <c r="F785" t="s">
        <v>708</v>
      </c>
      <c r="G785">
        <v>16.850000000000001</v>
      </c>
      <c r="H785">
        <v>3</v>
      </c>
      <c r="I785">
        <v>0.01</v>
      </c>
      <c r="J785">
        <v>6.17</v>
      </c>
      <c r="K785" t="s">
        <v>90</v>
      </c>
      <c r="L785" t="s">
        <v>45</v>
      </c>
      <c r="M785">
        <v>1</v>
      </c>
      <c r="N785" t="s">
        <v>83</v>
      </c>
      <c r="O785" t="b">
        <v>0</v>
      </c>
      <c r="P785">
        <v>50.044500000000014</v>
      </c>
      <c r="Q785">
        <v>19.714500000000001</v>
      </c>
      <c r="R785">
        <v>12.544499999999999</v>
      </c>
      <c r="S785" t="s">
        <v>128</v>
      </c>
      <c r="T785">
        <v>0</v>
      </c>
      <c r="U785">
        <v>0</v>
      </c>
      <c r="V785">
        <v>14</v>
      </c>
      <c r="W785">
        <v>775.56020000000001</v>
      </c>
    </row>
    <row r="786" spans="1:23" x14ac:dyDescent="0.35">
      <c r="A786" t="s">
        <v>1788</v>
      </c>
      <c r="B786" t="s">
        <v>130</v>
      </c>
      <c r="C786" t="s">
        <v>1789</v>
      </c>
      <c r="D786" t="s">
        <v>20</v>
      </c>
      <c r="E786" t="s">
        <v>14</v>
      </c>
      <c r="F786" t="s">
        <v>1029</v>
      </c>
      <c r="G786">
        <v>66.38</v>
      </c>
      <c r="H786">
        <v>1</v>
      </c>
      <c r="I786">
        <v>0.24</v>
      </c>
      <c r="J786">
        <v>4.09</v>
      </c>
      <c r="K786" t="s">
        <v>82</v>
      </c>
      <c r="L786" t="s">
        <v>41</v>
      </c>
      <c r="M786">
        <v>7.05</v>
      </c>
      <c r="N786" t="s">
        <v>83</v>
      </c>
      <c r="O786" t="b">
        <v>0</v>
      </c>
      <c r="P786">
        <v>50.448799999999999</v>
      </c>
      <c r="Q786">
        <v>10.620799999999999</v>
      </c>
      <c r="R786">
        <v>-0.51919999999999789</v>
      </c>
      <c r="S786" t="s">
        <v>84</v>
      </c>
      <c r="T786">
        <v>0</v>
      </c>
      <c r="U786">
        <v>0</v>
      </c>
      <c r="V786">
        <v>19</v>
      </c>
      <c r="W786">
        <v>1747.4513999999999</v>
      </c>
    </row>
    <row r="787" spans="1:23" x14ac:dyDescent="0.35">
      <c r="A787" t="s">
        <v>1790</v>
      </c>
      <c r="B787" t="s">
        <v>832</v>
      </c>
      <c r="C787" t="s">
        <v>793</v>
      </c>
      <c r="D787" t="s">
        <v>15</v>
      </c>
      <c r="E787" t="s">
        <v>95</v>
      </c>
      <c r="F787" t="s">
        <v>648</v>
      </c>
      <c r="G787">
        <v>35.200000000000003</v>
      </c>
      <c r="H787">
        <v>3</v>
      </c>
      <c r="I787">
        <v>0.1</v>
      </c>
      <c r="J787">
        <v>2.44</v>
      </c>
      <c r="K787" t="s">
        <v>102</v>
      </c>
      <c r="L787" t="s">
        <v>43</v>
      </c>
      <c r="M787">
        <v>4.83</v>
      </c>
      <c r="N787" t="s">
        <v>83</v>
      </c>
      <c r="O787" t="b">
        <v>1</v>
      </c>
      <c r="P787">
        <v>95.04</v>
      </c>
      <c r="Q787">
        <v>31.68000000000001</v>
      </c>
      <c r="R787">
        <v>24.410000000000011</v>
      </c>
      <c r="S787" t="s">
        <v>97</v>
      </c>
      <c r="T787">
        <v>0</v>
      </c>
      <c r="U787">
        <v>0</v>
      </c>
      <c r="V787">
        <v>16</v>
      </c>
      <c r="W787">
        <v>1121.5859</v>
      </c>
    </row>
    <row r="788" spans="1:23" x14ac:dyDescent="0.35">
      <c r="A788" t="s">
        <v>1791</v>
      </c>
      <c r="B788" t="s">
        <v>689</v>
      </c>
      <c r="C788" t="s">
        <v>661</v>
      </c>
      <c r="D788" t="s">
        <v>24</v>
      </c>
      <c r="E788" t="s">
        <v>88</v>
      </c>
      <c r="F788" t="s">
        <v>502</v>
      </c>
      <c r="G788">
        <v>20.82</v>
      </c>
      <c r="H788">
        <v>3</v>
      </c>
      <c r="I788">
        <v>0.1</v>
      </c>
      <c r="J788">
        <v>9.75</v>
      </c>
      <c r="K788" t="s">
        <v>115</v>
      </c>
      <c r="L788" t="s">
        <v>41</v>
      </c>
      <c r="M788">
        <v>14.91</v>
      </c>
      <c r="N788" t="s">
        <v>141</v>
      </c>
      <c r="O788" t="b">
        <v>0</v>
      </c>
      <c r="P788">
        <v>56.213999999999999</v>
      </c>
      <c r="Q788">
        <v>18.738</v>
      </c>
      <c r="R788">
        <v>-5.9220000000000006</v>
      </c>
      <c r="S788" t="s">
        <v>103</v>
      </c>
      <c r="T788">
        <v>1</v>
      </c>
      <c r="U788">
        <v>0</v>
      </c>
      <c r="V788">
        <v>20</v>
      </c>
      <c r="W788">
        <v>715.11930000000018</v>
      </c>
    </row>
    <row r="789" spans="1:23" x14ac:dyDescent="0.35">
      <c r="A789" t="s">
        <v>1792</v>
      </c>
      <c r="B789" t="s">
        <v>1576</v>
      </c>
      <c r="C789" t="s">
        <v>1793</v>
      </c>
      <c r="D789" t="s">
        <v>12</v>
      </c>
      <c r="E789" t="s">
        <v>88</v>
      </c>
      <c r="F789" t="s">
        <v>171</v>
      </c>
      <c r="G789">
        <v>29.02</v>
      </c>
      <c r="H789">
        <v>1</v>
      </c>
      <c r="I789">
        <v>0.06</v>
      </c>
      <c r="J789">
        <v>5.13</v>
      </c>
      <c r="K789" t="s">
        <v>102</v>
      </c>
      <c r="L789" t="s">
        <v>41</v>
      </c>
      <c r="M789">
        <v>8.73</v>
      </c>
      <c r="N789" t="s">
        <v>83</v>
      </c>
      <c r="O789" t="b">
        <v>0</v>
      </c>
      <c r="P789">
        <v>27.2788</v>
      </c>
      <c r="Q789">
        <v>9.8667999999999978</v>
      </c>
      <c r="R789">
        <v>-3.9932000000000021</v>
      </c>
      <c r="S789" t="s">
        <v>97</v>
      </c>
      <c r="T789">
        <v>0</v>
      </c>
      <c r="U789">
        <v>0</v>
      </c>
      <c r="V789">
        <v>17</v>
      </c>
      <c r="W789">
        <v>1419.2664</v>
      </c>
    </row>
    <row r="790" spans="1:23" x14ac:dyDescent="0.35">
      <c r="A790" t="s">
        <v>1794</v>
      </c>
      <c r="B790" t="s">
        <v>177</v>
      </c>
      <c r="C790" t="s">
        <v>1795</v>
      </c>
      <c r="D790" t="s">
        <v>12</v>
      </c>
      <c r="E790" t="s">
        <v>88</v>
      </c>
      <c r="F790" t="s">
        <v>964</v>
      </c>
      <c r="G790">
        <v>30.14</v>
      </c>
      <c r="H790">
        <v>2</v>
      </c>
      <c r="I790">
        <v>0.05</v>
      </c>
      <c r="J790">
        <v>9.26</v>
      </c>
      <c r="K790" t="s">
        <v>115</v>
      </c>
      <c r="L790" t="s">
        <v>43</v>
      </c>
      <c r="M790">
        <v>7.74</v>
      </c>
      <c r="N790" t="s">
        <v>83</v>
      </c>
      <c r="O790" t="b">
        <v>0</v>
      </c>
      <c r="P790">
        <v>57.265999999999998</v>
      </c>
      <c r="Q790">
        <v>21.097999999999999</v>
      </c>
      <c r="R790">
        <v>4.097999999999999</v>
      </c>
      <c r="S790" t="s">
        <v>128</v>
      </c>
      <c r="T790">
        <v>0</v>
      </c>
      <c r="U790">
        <v>0</v>
      </c>
      <c r="V790">
        <v>6</v>
      </c>
      <c r="W790">
        <v>261.92060000000009</v>
      </c>
    </row>
    <row r="791" spans="1:23" x14ac:dyDescent="0.35">
      <c r="A791" t="s">
        <v>1796</v>
      </c>
      <c r="B791" t="s">
        <v>1228</v>
      </c>
      <c r="C791" t="s">
        <v>1797</v>
      </c>
      <c r="D791" t="s">
        <v>17</v>
      </c>
      <c r="E791" t="s">
        <v>16</v>
      </c>
      <c r="F791" t="s">
        <v>472</v>
      </c>
      <c r="G791">
        <v>35.950000000000003</v>
      </c>
      <c r="H791">
        <v>1</v>
      </c>
      <c r="I791">
        <v>0.2</v>
      </c>
      <c r="J791">
        <v>8.68</v>
      </c>
      <c r="K791" t="s">
        <v>82</v>
      </c>
      <c r="L791" t="s">
        <v>43</v>
      </c>
      <c r="M791">
        <v>5.23</v>
      </c>
      <c r="N791" t="s">
        <v>83</v>
      </c>
      <c r="O791" t="b">
        <v>0</v>
      </c>
      <c r="P791">
        <v>28.760000000000009</v>
      </c>
      <c r="Q791">
        <v>7.1900000000000048</v>
      </c>
      <c r="R791">
        <v>-6.7199999999999953</v>
      </c>
      <c r="S791" t="s">
        <v>84</v>
      </c>
      <c r="T791">
        <v>0</v>
      </c>
      <c r="U791">
        <v>0</v>
      </c>
      <c r="V791">
        <v>4</v>
      </c>
      <c r="W791">
        <v>271.38600000000002</v>
      </c>
    </row>
    <row r="792" spans="1:23" x14ac:dyDescent="0.35">
      <c r="A792" t="s">
        <v>1798</v>
      </c>
      <c r="B792" t="s">
        <v>284</v>
      </c>
      <c r="C792" t="s">
        <v>100</v>
      </c>
      <c r="D792" t="s">
        <v>20</v>
      </c>
      <c r="E792" t="s">
        <v>14</v>
      </c>
      <c r="F792" t="s">
        <v>152</v>
      </c>
      <c r="G792">
        <v>111.21</v>
      </c>
      <c r="H792">
        <v>3</v>
      </c>
      <c r="I792">
        <v>0.04</v>
      </c>
      <c r="J792">
        <v>7.42</v>
      </c>
      <c r="K792" t="s">
        <v>102</v>
      </c>
      <c r="L792" t="s">
        <v>48</v>
      </c>
      <c r="M792">
        <v>17.18</v>
      </c>
      <c r="N792" t="s">
        <v>83</v>
      </c>
      <c r="O792" t="b">
        <v>0</v>
      </c>
      <c r="P792">
        <v>320.28480000000002</v>
      </c>
      <c r="Q792">
        <v>120.10680000000001</v>
      </c>
      <c r="R792">
        <v>95.506799999999956</v>
      </c>
      <c r="S792" t="s">
        <v>91</v>
      </c>
      <c r="T792">
        <v>0</v>
      </c>
      <c r="U792">
        <v>0</v>
      </c>
      <c r="V792">
        <v>16</v>
      </c>
      <c r="W792">
        <v>909.71600000000001</v>
      </c>
    </row>
    <row r="793" spans="1:23" x14ac:dyDescent="0.35">
      <c r="A793" t="s">
        <v>1799</v>
      </c>
      <c r="B793" t="s">
        <v>150</v>
      </c>
      <c r="C793" t="s">
        <v>579</v>
      </c>
      <c r="D793" t="s">
        <v>12</v>
      </c>
      <c r="E793" t="s">
        <v>95</v>
      </c>
      <c r="F793" t="s">
        <v>715</v>
      </c>
      <c r="G793">
        <v>361.6</v>
      </c>
      <c r="H793">
        <v>1</v>
      </c>
      <c r="I793">
        <v>0.11</v>
      </c>
      <c r="J793">
        <v>6.1</v>
      </c>
      <c r="K793" t="s">
        <v>90</v>
      </c>
      <c r="L793" t="s">
        <v>41</v>
      </c>
      <c r="M793">
        <v>8.31</v>
      </c>
      <c r="N793" t="s">
        <v>141</v>
      </c>
      <c r="O793" t="b">
        <v>0</v>
      </c>
      <c r="P793">
        <v>321.82400000000001</v>
      </c>
      <c r="Q793">
        <v>104.864</v>
      </c>
      <c r="R793">
        <v>90.453999999999994</v>
      </c>
      <c r="S793" t="s">
        <v>128</v>
      </c>
      <c r="T793">
        <v>1</v>
      </c>
      <c r="U793">
        <v>0</v>
      </c>
      <c r="V793">
        <v>16</v>
      </c>
      <c r="W793">
        <v>602.44460000000004</v>
      </c>
    </row>
    <row r="794" spans="1:23" x14ac:dyDescent="0.35">
      <c r="A794" t="s">
        <v>1800</v>
      </c>
      <c r="B794" t="s">
        <v>470</v>
      </c>
      <c r="C794" t="s">
        <v>1801</v>
      </c>
      <c r="D794" t="s">
        <v>15</v>
      </c>
      <c r="E794" t="s">
        <v>88</v>
      </c>
      <c r="F794" t="s">
        <v>791</v>
      </c>
      <c r="G794">
        <v>19.510000000000002</v>
      </c>
      <c r="H794">
        <v>3</v>
      </c>
      <c r="I794">
        <v>0.08</v>
      </c>
      <c r="J794">
        <v>5.87</v>
      </c>
      <c r="K794" t="s">
        <v>90</v>
      </c>
      <c r="L794" t="s">
        <v>43</v>
      </c>
      <c r="M794">
        <v>5.94</v>
      </c>
      <c r="N794" t="s">
        <v>83</v>
      </c>
      <c r="O794" t="b">
        <v>0</v>
      </c>
      <c r="P794">
        <v>53.8476</v>
      </c>
      <c r="Q794">
        <v>18.729600000000001</v>
      </c>
      <c r="R794">
        <v>6.9195999999999973</v>
      </c>
      <c r="S794" t="s">
        <v>183</v>
      </c>
      <c r="T794">
        <v>0</v>
      </c>
      <c r="U794">
        <v>0</v>
      </c>
      <c r="V794">
        <v>1</v>
      </c>
      <c r="W794">
        <v>6.9195999999999973</v>
      </c>
    </row>
    <row r="795" spans="1:23" x14ac:dyDescent="0.35">
      <c r="A795" t="s">
        <v>1802</v>
      </c>
      <c r="B795" t="s">
        <v>193</v>
      </c>
      <c r="C795" t="s">
        <v>202</v>
      </c>
      <c r="D795" t="s">
        <v>17</v>
      </c>
      <c r="E795" t="s">
        <v>88</v>
      </c>
      <c r="F795" t="s">
        <v>182</v>
      </c>
      <c r="G795">
        <v>20.91</v>
      </c>
      <c r="H795">
        <v>1</v>
      </c>
      <c r="I795">
        <v>0.01</v>
      </c>
      <c r="J795">
        <v>9.66</v>
      </c>
      <c r="K795" t="s">
        <v>115</v>
      </c>
      <c r="L795" t="s">
        <v>43</v>
      </c>
      <c r="M795">
        <v>3.33</v>
      </c>
      <c r="N795" t="s">
        <v>83</v>
      </c>
      <c r="O795" t="b">
        <v>0</v>
      </c>
      <c r="P795">
        <v>20.700900000000001</v>
      </c>
      <c r="Q795">
        <v>8.1549000000000014</v>
      </c>
      <c r="R795">
        <v>-4.8350999999999988</v>
      </c>
      <c r="S795" t="s">
        <v>97</v>
      </c>
      <c r="T795">
        <v>0</v>
      </c>
      <c r="U795">
        <v>0</v>
      </c>
      <c r="V795">
        <v>3</v>
      </c>
      <c r="W795">
        <v>91.6691</v>
      </c>
    </row>
    <row r="796" spans="1:23" x14ac:dyDescent="0.35">
      <c r="A796" t="s">
        <v>1803</v>
      </c>
      <c r="B796" t="s">
        <v>169</v>
      </c>
      <c r="C796" t="s">
        <v>1804</v>
      </c>
      <c r="D796" t="s">
        <v>15</v>
      </c>
      <c r="E796" t="s">
        <v>95</v>
      </c>
      <c r="F796" t="s">
        <v>1709</v>
      </c>
      <c r="G796">
        <v>392.36</v>
      </c>
      <c r="H796">
        <v>1</v>
      </c>
      <c r="I796">
        <v>0.2</v>
      </c>
      <c r="J796">
        <v>9.6300000000000008</v>
      </c>
      <c r="K796" t="s">
        <v>90</v>
      </c>
      <c r="L796" t="s">
        <v>41</v>
      </c>
      <c r="M796">
        <v>6.24</v>
      </c>
      <c r="N796" t="s">
        <v>83</v>
      </c>
      <c r="O796" t="b">
        <v>0</v>
      </c>
      <c r="P796">
        <v>313.88799999999998</v>
      </c>
      <c r="Q796">
        <v>78.472000000000037</v>
      </c>
      <c r="R796">
        <v>62.602000000000032</v>
      </c>
      <c r="S796" t="s">
        <v>84</v>
      </c>
      <c r="T796">
        <v>0</v>
      </c>
      <c r="U796">
        <v>0</v>
      </c>
      <c r="V796">
        <v>11</v>
      </c>
      <c r="W796">
        <v>347.0933</v>
      </c>
    </row>
    <row r="797" spans="1:23" x14ac:dyDescent="0.35">
      <c r="A797" t="s">
        <v>1805</v>
      </c>
      <c r="B797" t="s">
        <v>189</v>
      </c>
      <c r="C797" t="s">
        <v>1806</v>
      </c>
      <c r="D797" t="s">
        <v>12</v>
      </c>
      <c r="E797" t="s">
        <v>16</v>
      </c>
      <c r="F797" t="s">
        <v>293</v>
      </c>
      <c r="G797">
        <v>19.57</v>
      </c>
      <c r="H797">
        <v>3</v>
      </c>
      <c r="I797">
        <v>0.06</v>
      </c>
      <c r="J797">
        <v>8.5500000000000007</v>
      </c>
      <c r="K797" t="s">
        <v>90</v>
      </c>
      <c r="L797" t="s">
        <v>41</v>
      </c>
      <c r="M797">
        <v>13.16</v>
      </c>
      <c r="N797" t="s">
        <v>83</v>
      </c>
      <c r="O797" t="b">
        <v>0</v>
      </c>
      <c r="P797">
        <v>55.187399999999997</v>
      </c>
      <c r="Q797">
        <v>19.961400000000001</v>
      </c>
      <c r="R797">
        <v>-1.748600000000003</v>
      </c>
      <c r="S797" t="s">
        <v>91</v>
      </c>
      <c r="T797">
        <v>0</v>
      </c>
      <c r="U797">
        <v>0</v>
      </c>
      <c r="V797">
        <v>4</v>
      </c>
      <c r="W797">
        <v>6.0671999999999979</v>
      </c>
    </row>
    <row r="798" spans="1:23" x14ac:dyDescent="0.35">
      <c r="A798" t="s">
        <v>1807</v>
      </c>
      <c r="B798" t="s">
        <v>549</v>
      </c>
      <c r="C798" t="s">
        <v>1808</v>
      </c>
      <c r="D798" t="s">
        <v>24</v>
      </c>
      <c r="E798" t="s">
        <v>95</v>
      </c>
      <c r="F798" t="s">
        <v>175</v>
      </c>
      <c r="G798">
        <v>239.19</v>
      </c>
      <c r="H798">
        <v>3</v>
      </c>
      <c r="I798">
        <v>0.02</v>
      </c>
      <c r="J798">
        <v>9.51</v>
      </c>
      <c r="K798" t="s">
        <v>115</v>
      </c>
      <c r="L798" t="s">
        <v>43</v>
      </c>
      <c r="M798">
        <v>7.67</v>
      </c>
      <c r="N798" t="s">
        <v>83</v>
      </c>
      <c r="O798" t="b">
        <v>0</v>
      </c>
      <c r="P798">
        <v>703.21859999999992</v>
      </c>
      <c r="Q798">
        <v>272.67660000000001</v>
      </c>
      <c r="R798">
        <v>255.4966</v>
      </c>
      <c r="S798" t="s">
        <v>91</v>
      </c>
      <c r="T798">
        <v>0</v>
      </c>
      <c r="U798">
        <v>0</v>
      </c>
      <c r="V798">
        <v>2</v>
      </c>
      <c r="W798">
        <v>641.17859999999996</v>
      </c>
    </row>
    <row r="799" spans="1:23" x14ac:dyDescent="0.35">
      <c r="A799" t="s">
        <v>1809</v>
      </c>
      <c r="B799" t="s">
        <v>1810</v>
      </c>
      <c r="C799" t="s">
        <v>463</v>
      </c>
      <c r="D799" t="s">
        <v>12</v>
      </c>
      <c r="E799" t="s">
        <v>16</v>
      </c>
      <c r="F799" t="s">
        <v>282</v>
      </c>
      <c r="G799">
        <v>32.71</v>
      </c>
      <c r="H799">
        <v>1</v>
      </c>
      <c r="I799">
        <v>0.23</v>
      </c>
      <c r="J799">
        <v>2.06</v>
      </c>
      <c r="K799" t="s">
        <v>102</v>
      </c>
      <c r="L799" t="s">
        <v>48</v>
      </c>
      <c r="M799">
        <v>4.2300000000000004</v>
      </c>
      <c r="N799" t="s">
        <v>83</v>
      </c>
      <c r="O799" t="b">
        <v>0</v>
      </c>
      <c r="P799">
        <v>25.186699999999998</v>
      </c>
      <c r="Q799">
        <v>5.5607000000000006</v>
      </c>
      <c r="R799">
        <v>-0.72930000000000028</v>
      </c>
      <c r="S799" t="s">
        <v>84</v>
      </c>
      <c r="T799">
        <v>0</v>
      </c>
      <c r="U799">
        <v>0</v>
      </c>
      <c r="V799">
        <v>23</v>
      </c>
      <c r="W799">
        <v>2182.6779999999999</v>
      </c>
    </row>
    <row r="800" spans="1:23" x14ac:dyDescent="0.35">
      <c r="A800" t="s">
        <v>1811</v>
      </c>
      <c r="B800" t="s">
        <v>487</v>
      </c>
      <c r="C800" t="s">
        <v>1812</v>
      </c>
      <c r="D800" t="s">
        <v>12</v>
      </c>
      <c r="E800" t="s">
        <v>95</v>
      </c>
      <c r="F800" t="s">
        <v>770</v>
      </c>
      <c r="G800">
        <v>310.12</v>
      </c>
      <c r="H800">
        <v>3</v>
      </c>
      <c r="I800">
        <v>0</v>
      </c>
      <c r="J800">
        <v>7.23</v>
      </c>
      <c r="K800" t="s">
        <v>82</v>
      </c>
      <c r="L800" t="s">
        <v>48</v>
      </c>
      <c r="M800">
        <v>18.28</v>
      </c>
      <c r="N800" t="s">
        <v>83</v>
      </c>
      <c r="O800" t="b">
        <v>0</v>
      </c>
      <c r="P800">
        <v>930.36</v>
      </c>
      <c r="Q800">
        <v>372.14400000000001</v>
      </c>
      <c r="R800">
        <v>346.63400000000001</v>
      </c>
      <c r="S800" t="s">
        <v>97</v>
      </c>
      <c r="T800">
        <v>0</v>
      </c>
      <c r="U800">
        <v>0</v>
      </c>
      <c r="V800">
        <v>12</v>
      </c>
      <c r="W800">
        <v>754.26030000000003</v>
      </c>
    </row>
    <row r="801" spans="1:23" x14ac:dyDescent="0.35">
      <c r="A801" t="s">
        <v>1813</v>
      </c>
      <c r="B801" t="s">
        <v>521</v>
      </c>
      <c r="C801" t="s">
        <v>1814</v>
      </c>
      <c r="D801" t="s">
        <v>12</v>
      </c>
      <c r="E801" t="s">
        <v>88</v>
      </c>
      <c r="F801" t="s">
        <v>1677</v>
      </c>
      <c r="G801">
        <v>20.55</v>
      </c>
      <c r="H801">
        <v>1</v>
      </c>
      <c r="I801">
        <v>0.06</v>
      </c>
      <c r="J801">
        <v>8.16</v>
      </c>
      <c r="K801" t="s">
        <v>115</v>
      </c>
      <c r="L801" t="s">
        <v>48</v>
      </c>
      <c r="M801">
        <v>8.98</v>
      </c>
      <c r="N801" t="s">
        <v>83</v>
      </c>
      <c r="O801" t="b">
        <v>0</v>
      </c>
      <c r="P801">
        <v>19.317</v>
      </c>
      <c r="Q801">
        <v>6.9870000000000001</v>
      </c>
      <c r="R801">
        <v>-10.153</v>
      </c>
      <c r="S801" t="s">
        <v>84</v>
      </c>
      <c r="T801">
        <v>0</v>
      </c>
      <c r="U801">
        <v>0</v>
      </c>
      <c r="V801">
        <v>1</v>
      </c>
      <c r="W801">
        <v>-10.153</v>
      </c>
    </row>
    <row r="802" spans="1:23" x14ac:dyDescent="0.35">
      <c r="A802" t="s">
        <v>1815</v>
      </c>
      <c r="B802" t="s">
        <v>326</v>
      </c>
      <c r="C802" t="s">
        <v>926</v>
      </c>
      <c r="D802" t="s">
        <v>17</v>
      </c>
      <c r="E802" t="s">
        <v>14</v>
      </c>
      <c r="F802" t="s">
        <v>1029</v>
      </c>
      <c r="G802">
        <v>156.37</v>
      </c>
      <c r="H802">
        <v>3</v>
      </c>
      <c r="I802">
        <v>0.02</v>
      </c>
      <c r="J802">
        <v>5.68</v>
      </c>
      <c r="K802" t="s">
        <v>90</v>
      </c>
      <c r="L802" t="s">
        <v>43</v>
      </c>
      <c r="M802">
        <v>7.93</v>
      </c>
      <c r="N802" t="s">
        <v>83</v>
      </c>
      <c r="O802" t="b">
        <v>0</v>
      </c>
      <c r="P802">
        <v>459.7278</v>
      </c>
      <c r="Q802">
        <v>178.26179999999999</v>
      </c>
      <c r="R802">
        <v>164.65180000000001</v>
      </c>
      <c r="S802" t="s">
        <v>103</v>
      </c>
      <c r="T802">
        <v>0</v>
      </c>
      <c r="U802">
        <v>0</v>
      </c>
      <c r="V802">
        <v>14</v>
      </c>
      <c r="W802">
        <v>1569.6587999999999</v>
      </c>
    </row>
    <row r="803" spans="1:23" x14ac:dyDescent="0.35">
      <c r="A803" t="s">
        <v>1816</v>
      </c>
      <c r="B803" t="s">
        <v>157</v>
      </c>
      <c r="C803" t="s">
        <v>1380</v>
      </c>
      <c r="D803" t="s">
        <v>15</v>
      </c>
      <c r="E803" t="s">
        <v>14</v>
      </c>
      <c r="F803" t="s">
        <v>167</v>
      </c>
      <c r="G803">
        <v>60.81</v>
      </c>
      <c r="H803">
        <v>2</v>
      </c>
      <c r="I803">
        <v>0.1</v>
      </c>
      <c r="J803">
        <v>2.97</v>
      </c>
      <c r="K803" t="s">
        <v>90</v>
      </c>
      <c r="L803" t="s">
        <v>41</v>
      </c>
      <c r="M803">
        <v>13.21</v>
      </c>
      <c r="N803" t="s">
        <v>83</v>
      </c>
      <c r="O803" t="b">
        <v>0</v>
      </c>
      <c r="P803">
        <v>109.458</v>
      </c>
      <c r="Q803">
        <v>36.486000000000018</v>
      </c>
      <c r="R803">
        <v>20.306000000000019</v>
      </c>
      <c r="S803" t="s">
        <v>91</v>
      </c>
      <c r="T803">
        <v>0</v>
      </c>
      <c r="U803">
        <v>0</v>
      </c>
      <c r="V803">
        <v>20</v>
      </c>
      <c r="W803">
        <v>1665.5569</v>
      </c>
    </row>
    <row r="804" spans="1:23" x14ac:dyDescent="0.35">
      <c r="A804" t="s">
        <v>1817</v>
      </c>
      <c r="B804" t="s">
        <v>784</v>
      </c>
      <c r="C804" t="s">
        <v>1793</v>
      </c>
      <c r="D804" t="s">
        <v>19</v>
      </c>
      <c r="E804" t="s">
        <v>88</v>
      </c>
      <c r="F804" t="s">
        <v>857</v>
      </c>
      <c r="G804">
        <v>12.31</v>
      </c>
      <c r="H804">
        <v>1</v>
      </c>
      <c r="I804">
        <v>0.09</v>
      </c>
      <c r="J804">
        <v>4.7</v>
      </c>
      <c r="K804" t="s">
        <v>82</v>
      </c>
      <c r="L804" t="s">
        <v>43</v>
      </c>
      <c r="M804">
        <v>3.96</v>
      </c>
      <c r="N804" t="s">
        <v>83</v>
      </c>
      <c r="O804" t="b">
        <v>0</v>
      </c>
      <c r="P804">
        <v>11.2021</v>
      </c>
      <c r="Q804">
        <v>3.8161000000000009</v>
      </c>
      <c r="R804">
        <v>-4.8438999999999988</v>
      </c>
      <c r="S804" t="s">
        <v>84</v>
      </c>
      <c r="T804">
        <v>0</v>
      </c>
      <c r="U804">
        <v>0</v>
      </c>
      <c r="V804">
        <v>17</v>
      </c>
      <c r="W804">
        <v>1419.2664</v>
      </c>
    </row>
    <row r="805" spans="1:23" x14ac:dyDescent="0.35">
      <c r="A805" t="s">
        <v>1818</v>
      </c>
      <c r="B805" t="s">
        <v>848</v>
      </c>
      <c r="C805" t="s">
        <v>1819</v>
      </c>
      <c r="D805" t="s">
        <v>17</v>
      </c>
      <c r="E805" t="s">
        <v>95</v>
      </c>
      <c r="F805" t="s">
        <v>217</v>
      </c>
      <c r="G805">
        <v>364.99</v>
      </c>
      <c r="H805">
        <v>2</v>
      </c>
      <c r="I805">
        <v>0.01</v>
      </c>
      <c r="J805">
        <v>5.98</v>
      </c>
      <c r="K805" t="s">
        <v>82</v>
      </c>
      <c r="L805" t="s">
        <v>45</v>
      </c>
      <c r="M805">
        <v>1.38</v>
      </c>
      <c r="N805" t="s">
        <v>83</v>
      </c>
      <c r="O805" t="b">
        <v>0</v>
      </c>
      <c r="P805">
        <v>722.68020000000001</v>
      </c>
      <c r="Q805">
        <v>284.69220000000001</v>
      </c>
      <c r="R805">
        <v>277.3322</v>
      </c>
      <c r="S805" t="s">
        <v>103</v>
      </c>
      <c r="T805">
        <v>0</v>
      </c>
      <c r="U805">
        <v>0</v>
      </c>
      <c r="V805">
        <v>2</v>
      </c>
      <c r="W805">
        <v>390.97570000000002</v>
      </c>
    </row>
    <row r="806" spans="1:23" x14ac:dyDescent="0.35">
      <c r="A806" t="s">
        <v>1820</v>
      </c>
      <c r="B806" t="s">
        <v>353</v>
      </c>
      <c r="C806" t="s">
        <v>1821</v>
      </c>
      <c r="D806" t="s">
        <v>19</v>
      </c>
      <c r="E806" t="s">
        <v>95</v>
      </c>
      <c r="F806" t="s">
        <v>541</v>
      </c>
      <c r="G806">
        <v>324.33999999999997</v>
      </c>
      <c r="H806">
        <v>3</v>
      </c>
      <c r="I806">
        <v>0.21</v>
      </c>
      <c r="J806">
        <v>9.7200000000000006</v>
      </c>
      <c r="K806" t="s">
        <v>115</v>
      </c>
      <c r="L806" t="s">
        <v>41</v>
      </c>
      <c r="M806">
        <v>8.1199999999999992</v>
      </c>
      <c r="N806" t="s">
        <v>83</v>
      </c>
      <c r="O806" t="b">
        <v>0</v>
      </c>
      <c r="P806">
        <v>768.68579999999997</v>
      </c>
      <c r="Q806">
        <v>184.87379999999999</v>
      </c>
      <c r="R806">
        <v>167.03380000000001</v>
      </c>
      <c r="S806" t="s">
        <v>91</v>
      </c>
      <c r="T806">
        <v>0</v>
      </c>
      <c r="U806">
        <v>0</v>
      </c>
      <c r="V806">
        <v>13</v>
      </c>
      <c r="W806">
        <v>930.44320000000005</v>
      </c>
    </row>
    <row r="807" spans="1:23" x14ac:dyDescent="0.35">
      <c r="A807" t="s">
        <v>1822</v>
      </c>
      <c r="B807" t="s">
        <v>417</v>
      </c>
      <c r="C807" t="s">
        <v>1461</v>
      </c>
      <c r="D807" t="s">
        <v>15</v>
      </c>
      <c r="E807" t="s">
        <v>16</v>
      </c>
      <c r="F807" t="s">
        <v>1077</v>
      </c>
      <c r="G807">
        <v>64.56</v>
      </c>
      <c r="H807">
        <v>1</v>
      </c>
      <c r="I807">
        <v>0.09</v>
      </c>
      <c r="J807">
        <v>7.62</v>
      </c>
      <c r="K807" t="s">
        <v>102</v>
      </c>
      <c r="L807" t="s">
        <v>41</v>
      </c>
      <c r="M807">
        <v>14.72</v>
      </c>
      <c r="N807" t="s">
        <v>83</v>
      </c>
      <c r="O807" t="b">
        <v>0</v>
      </c>
      <c r="P807">
        <v>58.749600000000001</v>
      </c>
      <c r="Q807">
        <v>20.0136</v>
      </c>
      <c r="R807">
        <v>-2.326399999999996</v>
      </c>
      <c r="S807" t="s">
        <v>84</v>
      </c>
      <c r="T807">
        <v>0</v>
      </c>
      <c r="U807">
        <v>0</v>
      </c>
      <c r="V807">
        <v>13</v>
      </c>
      <c r="W807">
        <v>1727.3852999999999</v>
      </c>
    </row>
    <row r="808" spans="1:23" x14ac:dyDescent="0.35">
      <c r="A808" t="s">
        <v>1823</v>
      </c>
      <c r="B808" t="s">
        <v>1576</v>
      </c>
      <c r="C808" t="s">
        <v>1824</v>
      </c>
      <c r="D808" t="s">
        <v>15</v>
      </c>
      <c r="E808" t="s">
        <v>95</v>
      </c>
      <c r="F808" t="s">
        <v>289</v>
      </c>
      <c r="G808">
        <v>158.44999999999999</v>
      </c>
      <c r="H808">
        <v>1</v>
      </c>
      <c r="I808">
        <v>0.06</v>
      </c>
      <c r="J808">
        <v>7.35</v>
      </c>
      <c r="K808" t="s">
        <v>102</v>
      </c>
      <c r="L808" t="s">
        <v>45</v>
      </c>
      <c r="M808">
        <v>0.54</v>
      </c>
      <c r="N808" t="s">
        <v>83</v>
      </c>
      <c r="O808" t="b">
        <v>0</v>
      </c>
      <c r="P808">
        <v>148.94300000000001</v>
      </c>
      <c r="Q808">
        <v>53.87299999999999</v>
      </c>
      <c r="R808">
        <v>45.98299999999999</v>
      </c>
      <c r="S808" t="s">
        <v>97</v>
      </c>
      <c r="T808">
        <v>0</v>
      </c>
      <c r="U808">
        <v>0</v>
      </c>
      <c r="V808">
        <v>1</v>
      </c>
      <c r="W808">
        <v>45.98299999999999</v>
      </c>
    </row>
    <row r="809" spans="1:23" x14ac:dyDescent="0.35">
      <c r="A809" t="s">
        <v>1825</v>
      </c>
      <c r="B809" t="s">
        <v>229</v>
      </c>
      <c r="C809" t="s">
        <v>803</v>
      </c>
      <c r="D809" t="s">
        <v>12</v>
      </c>
      <c r="E809" t="s">
        <v>88</v>
      </c>
      <c r="F809" t="s">
        <v>468</v>
      </c>
      <c r="G809">
        <v>26.06</v>
      </c>
      <c r="H809">
        <v>1</v>
      </c>
      <c r="I809">
        <v>0</v>
      </c>
      <c r="J809">
        <v>8.57</v>
      </c>
      <c r="K809" t="s">
        <v>82</v>
      </c>
      <c r="L809" t="s">
        <v>43</v>
      </c>
      <c r="M809">
        <v>6.59</v>
      </c>
      <c r="N809" t="s">
        <v>83</v>
      </c>
      <c r="O809" t="b">
        <v>0</v>
      </c>
      <c r="P809">
        <v>26.06</v>
      </c>
      <c r="Q809">
        <v>10.423999999999999</v>
      </c>
      <c r="R809">
        <v>-4.7360000000000007</v>
      </c>
      <c r="S809" t="s">
        <v>103</v>
      </c>
      <c r="T809">
        <v>0</v>
      </c>
      <c r="U809">
        <v>0</v>
      </c>
      <c r="V809">
        <v>3</v>
      </c>
      <c r="W809">
        <v>85.97199999999998</v>
      </c>
    </row>
    <row r="810" spans="1:23" x14ac:dyDescent="0.35">
      <c r="A810" t="s">
        <v>1826</v>
      </c>
      <c r="B810" t="s">
        <v>507</v>
      </c>
      <c r="C810" t="s">
        <v>1827</v>
      </c>
      <c r="D810" t="s">
        <v>24</v>
      </c>
      <c r="E810" t="s">
        <v>16</v>
      </c>
      <c r="F810" t="s">
        <v>919</v>
      </c>
      <c r="G810">
        <v>64.58</v>
      </c>
      <c r="H810">
        <v>3</v>
      </c>
      <c r="I810">
        <v>0.08</v>
      </c>
      <c r="J810">
        <v>8.6199999999999992</v>
      </c>
      <c r="K810" t="s">
        <v>115</v>
      </c>
      <c r="L810" t="s">
        <v>41</v>
      </c>
      <c r="M810">
        <v>9.4</v>
      </c>
      <c r="N810" t="s">
        <v>83</v>
      </c>
      <c r="O810" t="b">
        <v>0</v>
      </c>
      <c r="P810">
        <v>178.24080000000001</v>
      </c>
      <c r="Q810">
        <v>61.996800000000007</v>
      </c>
      <c r="R810">
        <v>43.976800000000011</v>
      </c>
      <c r="S810" t="s">
        <v>84</v>
      </c>
      <c r="T810">
        <v>0</v>
      </c>
      <c r="U810">
        <v>0</v>
      </c>
      <c r="V810">
        <v>16</v>
      </c>
      <c r="W810">
        <v>894.23690000000011</v>
      </c>
    </row>
    <row r="811" spans="1:23" x14ac:dyDescent="0.35">
      <c r="A811" t="s">
        <v>1828</v>
      </c>
      <c r="B811" t="s">
        <v>951</v>
      </c>
      <c r="C811" t="s">
        <v>1829</v>
      </c>
      <c r="D811" t="s">
        <v>12</v>
      </c>
      <c r="E811" t="s">
        <v>88</v>
      </c>
      <c r="F811" t="s">
        <v>171</v>
      </c>
      <c r="G811">
        <v>32.26</v>
      </c>
      <c r="H811">
        <v>3</v>
      </c>
      <c r="I811">
        <v>0.17</v>
      </c>
      <c r="J811">
        <v>8.27</v>
      </c>
      <c r="K811" t="s">
        <v>102</v>
      </c>
      <c r="L811" t="s">
        <v>41</v>
      </c>
      <c r="M811">
        <v>14.25</v>
      </c>
      <c r="N811" t="s">
        <v>83</v>
      </c>
      <c r="O811" t="b">
        <v>0</v>
      </c>
      <c r="P811">
        <v>80.327399999999997</v>
      </c>
      <c r="Q811">
        <v>22.259399999999999</v>
      </c>
      <c r="R811">
        <v>-0.26060000000000011</v>
      </c>
      <c r="S811" t="s">
        <v>91</v>
      </c>
      <c r="T811">
        <v>0</v>
      </c>
      <c r="U811">
        <v>0</v>
      </c>
      <c r="V811">
        <v>11</v>
      </c>
      <c r="W811">
        <v>275.77749999999997</v>
      </c>
    </row>
    <row r="812" spans="1:23" x14ac:dyDescent="0.35">
      <c r="A812" t="s">
        <v>1830</v>
      </c>
      <c r="B812" t="s">
        <v>1831</v>
      </c>
      <c r="C812" t="s">
        <v>1174</v>
      </c>
      <c r="D812" t="s">
        <v>24</v>
      </c>
      <c r="E812" t="s">
        <v>16</v>
      </c>
      <c r="F812" t="s">
        <v>311</v>
      </c>
      <c r="G812">
        <v>53.37</v>
      </c>
      <c r="H812">
        <v>3</v>
      </c>
      <c r="I812">
        <v>0.17</v>
      </c>
      <c r="J812">
        <v>5.47</v>
      </c>
      <c r="K812" t="s">
        <v>90</v>
      </c>
      <c r="L812" t="s">
        <v>45</v>
      </c>
      <c r="M812">
        <v>1.31</v>
      </c>
      <c r="N812" t="s">
        <v>83</v>
      </c>
      <c r="O812" t="b">
        <v>0</v>
      </c>
      <c r="P812">
        <v>132.8913</v>
      </c>
      <c r="Q812">
        <v>36.825299999999977</v>
      </c>
      <c r="R812">
        <v>30.04529999999998</v>
      </c>
      <c r="S812" t="s">
        <v>128</v>
      </c>
      <c r="T812">
        <v>0</v>
      </c>
      <c r="U812">
        <v>0</v>
      </c>
      <c r="V812">
        <v>17</v>
      </c>
      <c r="W812">
        <v>907.95410000000038</v>
      </c>
    </row>
    <row r="813" spans="1:23" x14ac:dyDescent="0.35">
      <c r="A813" t="s">
        <v>1832</v>
      </c>
      <c r="B813" t="s">
        <v>383</v>
      </c>
      <c r="C813" t="s">
        <v>647</v>
      </c>
      <c r="D813" t="s">
        <v>17</v>
      </c>
      <c r="E813" t="s">
        <v>95</v>
      </c>
      <c r="F813" t="s">
        <v>489</v>
      </c>
      <c r="G813">
        <v>370.1</v>
      </c>
      <c r="H813">
        <v>1</v>
      </c>
      <c r="I813">
        <v>0.05</v>
      </c>
      <c r="J813">
        <v>4.76</v>
      </c>
      <c r="K813" t="s">
        <v>102</v>
      </c>
      <c r="L813" t="s">
        <v>43</v>
      </c>
      <c r="M813">
        <v>3.63</v>
      </c>
      <c r="N813" t="s">
        <v>83</v>
      </c>
      <c r="O813" t="b">
        <v>0</v>
      </c>
      <c r="P813">
        <v>351.59500000000003</v>
      </c>
      <c r="Q813">
        <v>129.53500000000011</v>
      </c>
      <c r="R813">
        <v>121.145</v>
      </c>
      <c r="S813" t="s">
        <v>128</v>
      </c>
      <c r="T813">
        <v>0</v>
      </c>
      <c r="U813">
        <v>0</v>
      </c>
      <c r="V813">
        <v>14</v>
      </c>
      <c r="W813">
        <v>995.57560000000024</v>
      </c>
    </row>
    <row r="814" spans="1:23" x14ac:dyDescent="0.35">
      <c r="A814" t="s">
        <v>1833</v>
      </c>
      <c r="B814" t="s">
        <v>1604</v>
      </c>
      <c r="C814" t="s">
        <v>1206</v>
      </c>
      <c r="D814" t="s">
        <v>17</v>
      </c>
      <c r="E814" t="s">
        <v>16</v>
      </c>
      <c r="F814" t="s">
        <v>605</v>
      </c>
      <c r="G814">
        <v>22.87</v>
      </c>
      <c r="H814">
        <v>1</v>
      </c>
      <c r="I814">
        <v>0.16</v>
      </c>
      <c r="J814">
        <v>5.52</v>
      </c>
      <c r="K814" t="s">
        <v>90</v>
      </c>
      <c r="L814" t="s">
        <v>45</v>
      </c>
      <c r="M814">
        <v>1.31</v>
      </c>
      <c r="N814" t="s">
        <v>83</v>
      </c>
      <c r="O814" t="b">
        <v>0</v>
      </c>
      <c r="P814">
        <v>19.210799999999999</v>
      </c>
      <c r="Q814">
        <v>5.4888000000000003</v>
      </c>
      <c r="R814">
        <v>-1.3412000000000011</v>
      </c>
      <c r="S814" t="s">
        <v>97</v>
      </c>
      <c r="T814">
        <v>0</v>
      </c>
      <c r="U814">
        <v>0</v>
      </c>
      <c r="V814">
        <v>13</v>
      </c>
      <c r="W814">
        <v>1298.8137999999999</v>
      </c>
    </row>
    <row r="815" spans="1:23" x14ac:dyDescent="0.35">
      <c r="A815" t="s">
        <v>1834</v>
      </c>
      <c r="B815" t="s">
        <v>117</v>
      </c>
      <c r="C815" t="s">
        <v>1701</v>
      </c>
      <c r="D815" t="s">
        <v>15</v>
      </c>
      <c r="E815" t="s">
        <v>16</v>
      </c>
      <c r="F815" t="s">
        <v>223</v>
      </c>
      <c r="G815">
        <v>40.9</v>
      </c>
      <c r="H815">
        <v>2</v>
      </c>
      <c r="I815">
        <v>0.14000000000000001</v>
      </c>
      <c r="J815">
        <v>3.36</v>
      </c>
      <c r="K815" t="s">
        <v>102</v>
      </c>
      <c r="L815" t="s">
        <v>41</v>
      </c>
      <c r="M815">
        <v>11.4</v>
      </c>
      <c r="N815" t="s">
        <v>83</v>
      </c>
      <c r="O815" t="b">
        <v>0</v>
      </c>
      <c r="P815">
        <v>70.347999999999999</v>
      </c>
      <c r="Q815">
        <v>21.268000000000001</v>
      </c>
      <c r="R815">
        <v>6.5080000000000009</v>
      </c>
      <c r="S815" t="s">
        <v>84</v>
      </c>
      <c r="T815">
        <v>0</v>
      </c>
      <c r="U815">
        <v>0</v>
      </c>
      <c r="V815">
        <v>21</v>
      </c>
      <c r="W815">
        <v>785.52559999999983</v>
      </c>
    </row>
    <row r="816" spans="1:23" x14ac:dyDescent="0.35">
      <c r="A816" t="s">
        <v>1835</v>
      </c>
      <c r="B816" t="s">
        <v>784</v>
      </c>
      <c r="C816" t="s">
        <v>144</v>
      </c>
      <c r="D816" t="s">
        <v>19</v>
      </c>
      <c r="E816" t="s">
        <v>95</v>
      </c>
      <c r="F816" t="s">
        <v>667</v>
      </c>
      <c r="G816">
        <v>368.75</v>
      </c>
      <c r="H816">
        <v>3</v>
      </c>
      <c r="I816">
        <v>0.1</v>
      </c>
      <c r="J816">
        <v>3.69</v>
      </c>
      <c r="K816" t="s">
        <v>115</v>
      </c>
      <c r="L816" t="s">
        <v>43</v>
      </c>
      <c r="M816">
        <v>6.58</v>
      </c>
      <c r="N816" t="s">
        <v>83</v>
      </c>
      <c r="O816" t="b">
        <v>0</v>
      </c>
      <c r="P816">
        <v>995.625</v>
      </c>
      <c r="Q816">
        <v>331.875</v>
      </c>
      <c r="R816">
        <v>321.60500000000002</v>
      </c>
      <c r="S816" t="s">
        <v>84</v>
      </c>
      <c r="T816">
        <v>0</v>
      </c>
      <c r="U816">
        <v>0</v>
      </c>
      <c r="V816">
        <v>16</v>
      </c>
      <c r="W816">
        <v>1289.2512999999999</v>
      </c>
    </row>
    <row r="817" spans="1:23" x14ac:dyDescent="0.35">
      <c r="A817" t="s">
        <v>1836</v>
      </c>
      <c r="B817" t="s">
        <v>1157</v>
      </c>
      <c r="C817" t="s">
        <v>1837</v>
      </c>
      <c r="D817" t="s">
        <v>15</v>
      </c>
      <c r="E817" t="s">
        <v>14</v>
      </c>
      <c r="F817" t="s">
        <v>101</v>
      </c>
      <c r="G817">
        <v>134.82</v>
      </c>
      <c r="H817">
        <v>1</v>
      </c>
      <c r="I817">
        <v>0.06</v>
      </c>
      <c r="J817">
        <v>7.45</v>
      </c>
      <c r="K817" t="s">
        <v>102</v>
      </c>
      <c r="L817" t="s">
        <v>43</v>
      </c>
      <c r="M817">
        <v>5.53</v>
      </c>
      <c r="N817" t="s">
        <v>83</v>
      </c>
      <c r="O817" t="b">
        <v>0</v>
      </c>
      <c r="P817">
        <v>126.7308</v>
      </c>
      <c r="Q817">
        <v>45.838799999999992</v>
      </c>
      <c r="R817">
        <v>32.858799999999988</v>
      </c>
      <c r="S817" t="s">
        <v>103</v>
      </c>
      <c r="T817">
        <v>0</v>
      </c>
      <c r="U817">
        <v>0</v>
      </c>
      <c r="V817">
        <v>2</v>
      </c>
      <c r="W817">
        <v>13.18039999999999</v>
      </c>
    </row>
    <row r="818" spans="1:23" x14ac:dyDescent="0.35">
      <c r="A818" t="s">
        <v>1838</v>
      </c>
      <c r="B818" t="s">
        <v>954</v>
      </c>
      <c r="C818" t="s">
        <v>1839</v>
      </c>
      <c r="D818" t="s">
        <v>24</v>
      </c>
      <c r="E818" t="s">
        <v>14</v>
      </c>
      <c r="F818" t="s">
        <v>677</v>
      </c>
      <c r="G818">
        <v>69.13</v>
      </c>
      <c r="H818">
        <v>1</v>
      </c>
      <c r="I818">
        <v>0.22</v>
      </c>
      <c r="J818">
        <v>6.36</v>
      </c>
      <c r="K818" t="s">
        <v>90</v>
      </c>
      <c r="L818" t="s">
        <v>41</v>
      </c>
      <c r="M818">
        <v>12.25</v>
      </c>
      <c r="N818" t="s">
        <v>83</v>
      </c>
      <c r="O818" t="b">
        <v>0</v>
      </c>
      <c r="P818">
        <v>53.921399999999998</v>
      </c>
      <c r="Q818">
        <v>12.4434</v>
      </c>
      <c r="R818">
        <v>-6.1665999999999954</v>
      </c>
      <c r="S818" t="s">
        <v>91</v>
      </c>
      <c r="T818">
        <v>0</v>
      </c>
      <c r="U818">
        <v>0</v>
      </c>
      <c r="V818">
        <v>18</v>
      </c>
      <c r="W818">
        <v>890.29250000000002</v>
      </c>
    </row>
    <row r="819" spans="1:23" x14ac:dyDescent="0.35">
      <c r="A819" t="s">
        <v>1840</v>
      </c>
      <c r="B819" t="s">
        <v>1340</v>
      </c>
      <c r="C819" t="s">
        <v>1079</v>
      </c>
      <c r="D819" t="s">
        <v>20</v>
      </c>
      <c r="E819" t="s">
        <v>14</v>
      </c>
      <c r="F819" t="s">
        <v>674</v>
      </c>
      <c r="G819">
        <v>120.35</v>
      </c>
      <c r="H819">
        <v>1</v>
      </c>
      <c r="I819">
        <v>0.04</v>
      </c>
      <c r="J819">
        <v>9.75</v>
      </c>
      <c r="K819" t="s">
        <v>115</v>
      </c>
      <c r="L819" t="s">
        <v>45</v>
      </c>
      <c r="M819">
        <v>1.38</v>
      </c>
      <c r="N819" t="s">
        <v>83</v>
      </c>
      <c r="O819" t="b">
        <v>0</v>
      </c>
      <c r="P819">
        <v>115.536</v>
      </c>
      <c r="Q819">
        <v>43.325999999999993</v>
      </c>
      <c r="R819">
        <v>32.195999999999998</v>
      </c>
      <c r="S819" t="s">
        <v>84</v>
      </c>
      <c r="T819">
        <v>0</v>
      </c>
      <c r="U819">
        <v>0</v>
      </c>
      <c r="V819">
        <v>16</v>
      </c>
      <c r="W819">
        <v>1067.1288</v>
      </c>
    </row>
    <row r="820" spans="1:23" x14ac:dyDescent="0.35">
      <c r="A820" t="s">
        <v>1841</v>
      </c>
      <c r="B820" t="s">
        <v>1268</v>
      </c>
      <c r="C820" t="s">
        <v>166</v>
      </c>
      <c r="D820" t="s">
        <v>15</v>
      </c>
      <c r="E820" t="s">
        <v>95</v>
      </c>
      <c r="F820" t="s">
        <v>314</v>
      </c>
      <c r="G820">
        <v>366.03</v>
      </c>
      <c r="H820">
        <v>3</v>
      </c>
      <c r="I820">
        <v>0.02</v>
      </c>
      <c r="J820">
        <v>3.28</v>
      </c>
      <c r="K820" t="s">
        <v>115</v>
      </c>
      <c r="L820" t="s">
        <v>45</v>
      </c>
      <c r="M820">
        <v>0.98</v>
      </c>
      <c r="N820" t="s">
        <v>83</v>
      </c>
      <c r="O820" t="b">
        <v>0</v>
      </c>
      <c r="P820">
        <v>1076.1282000000001</v>
      </c>
      <c r="Q820">
        <v>417.27420000000001</v>
      </c>
      <c r="R820">
        <v>413.01420000000002</v>
      </c>
      <c r="S820" t="s">
        <v>183</v>
      </c>
      <c r="T820">
        <v>0</v>
      </c>
      <c r="U820">
        <v>0</v>
      </c>
      <c r="V820">
        <v>20</v>
      </c>
      <c r="W820">
        <v>1878.5492999999999</v>
      </c>
    </row>
    <row r="821" spans="1:23" x14ac:dyDescent="0.35">
      <c r="A821" t="s">
        <v>1842</v>
      </c>
      <c r="B821" t="s">
        <v>150</v>
      </c>
      <c r="C821" t="s">
        <v>1843</v>
      </c>
      <c r="D821" t="s">
        <v>28</v>
      </c>
      <c r="E821" t="s">
        <v>88</v>
      </c>
      <c r="F821" t="s">
        <v>1844</v>
      </c>
      <c r="G821">
        <v>24.62</v>
      </c>
      <c r="H821">
        <v>2</v>
      </c>
      <c r="I821">
        <v>0.03</v>
      </c>
      <c r="J821">
        <v>6.7</v>
      </c>
      <c r="K821" t="s">
        <v>90</v>
      </c>
      <c r="L821" t="s">
        <v>43</v>
      </c>
      <c r="M821">
        <v>7.68</v>
      </c>
      <c r="N821" t="s">
        <v>83</v>
      </c>
      <c r="O821" t="b">
        <v>0</v>
      </c>
      <c r="P821">
        <v>47.762799999999999</v>
      </c>
      <c r="Q821">
        <v>18.218800000000002</v>
      </c>
      <c r="R821">
        <v>3.8387999999999991</v>
      </c>
      <c r="S821" t="s">
        <v>128</v>
      </c>
      <c r="T821">
        <v>0</v>
      </c>
      <c r="U821">
        <v>0</v>
      </c>
      <c r="V821">
        <v>1</v>
      </c>
      <c r="W821">
        <v>3.8387999999999991</v>
      </c>
    </row>
    <row r="822" spans="1:23" x14ac:dyDescent="0.35">
      <c r="A822" t="s">
        <v>1845</v>
      </c>
      <c r="B822" t="s">
        <v>298</v>
      </c>
      <c r="C822" t="s">
        <v>587</v>
      </c>
      <c r="D822" t="s">
        <v>12</v>
      </c>
      <c r="E822" t="s">
        <v>16</v>
      </c>
      <c r="F822" t="s">
        <v>444</v>
      </c>
      <c r="G822">
        <v>43.73</v>
      </c>
      <c r="H822">
        <v>3</v>
      </c>
      <c r="I822">
        <v>0.23</v>
      </c>
      <c r="J822">
        <v>2.4300000000000002</v>
      </c>
      <c r="K822" t="s">
        <v>102</v>
      </c>
      <c r="L822" t="s">
        <v>45</v>
      </c>
      <c r="M822">
        <v>0.63</v>
      </c>
      <c r="N822" t="s">
        <v>83</v>
      </c>
      <c r="O822" t="b">
        <v>0</v>
      </c>
      <c r="P822">
        <v>101.0163</v>
      </c>
      <c r="Q822">
        <v>22.302299999999999</v>
      </c>
      <c r="R822">
        <v>19.2423</v>
      </c>
      <c r="S822" t="s">
        <v>183</v>
      </c>
      <c r="T822">
        <v>0</v>
      </c>
      <c r="U822">
        <v>0</v>
      </c>
      <c r="V822">
        <v>17</v>
      </c>
      <c r="W822">
        <v>1791.7837</v>
      </c>
    </row>
    <row r="823" spans="1:23" x14ac:dyDescent="0.35">
      <c r="A823" t="s">
        <v>1846</v>
      </c>
      <c r="B823" t="s">
        <v>626</v>
      </c>
      <c r="C823" t="s">
        <v>1530</v>
      </c>
      <c r="D823" t="s">
        <v>20</v>
      </c>
      <c r="E823" t="s">
        <v>16</v>
      </c>
      <c r="F823" t="s">
        <v>311</v>
      </c>
      <c r="G823">
        <v>31.45</v>
      </c>
      <c r="H823">
        <v>3</v>
      </c>
      <c r="I823">
        <v>0.1</v>
      </c>
      <c r="J823">
        <v>8.64</v>
      </c>
      <c r="K823" t="s">
        <v>90</v>
      </c>
      <c r="L823" t="s">
        <v>45</v>
      </c>
      <c r="M823">
        <v>1.88</v>
      </c>
      <c r="N823" t="s">
        <v>83</v>
      </c>
      <c r="O823" t="b">
        <v>1</v>
      </c>
      <c r="P823">
        <v>84.914999999999992</v>
      </c>
      <c r="Q823">
        <v>28.305</v>
      </c>
      <c r="R823">
        <v>17.785</v>
      </c>
      <c r="S823" t="s">
        <v>97</v>
      </c>
      <c r="T823">
        <v>0</v>
      </c>
      <c r="U823">
        <v>0</v>
      </c>
      <c r="V823">
        <v>15</v>
      </c>
      <c r="W823">
        <v>971.28840000000002</v>
      </c>
    </row>
    <row r="824" spans="1:23" x14ac:dyDescent="0.35">
      <c r="A824" t="s">
        <v>1847</v>
      </c>
      <c r="B824" t="s">
        <v>1107</v>
      </c>
      <c r="C824" t="s">
        <v>1848</v>
      </c>
      <c r="D824" t="s">
        <v>15</v>
      </c>
      <c r="E824" t="s">
        <v>16</v>
      </c>
      <c r="F824" t="s">
        <v>214</v>
      </c>
      <c r="G824">
        <v>13.65</v>
      </c>
      <c r="H824">
        <v>1</v>
      </c>
      <c r="I824">
        <v>0.22</v>
      </c>
      <c r="J824">
        <v>7.34</v>
      </c>
      <c r="K824" t="s">
        <v>90</v>
      </c>
      <c r="L824" t="s">
        <v>43</v>
      </c>
      <c r="M824">
        <v>3.82</v>
      </c>
      <c r="N824" t="s">
        <v>83</v>
      </c>
      <c r="O824" t="b">
        <v>0</v>
      </c>
      <c r="P824">
        <v>10.647</v>
      </c>
      <c r="Q824">
        <v>2.4570000000000012</v>
      </c>
      <c r="R824">
        <v>-8.7029999999999994</v>
      </c>
      <c r="S824" t="s">
        <v>97</v>
      </c>
      <c r="T824">
        <v>0</v>
      </c>
      <c r="U824">
        <v>0</v>
      </c>
      <c r="V824">
        <v>2</v>
      </c>
      <c r="W824">
        <v>6.6185999999999954</v>
      </c>
    </row>
    <row r="825" spans="1:23" x14ac:dyDescent="0.35">
      <c r="A825" t="s">
        <v>1849</v>
      </c>
      <c r="B825" t="s">
        <v>814</v>
      </c>
      <c r="C825" t="s">
        <v>599</v>
      </c>
      <c r="D825" t="s">
        <v>19</v>
      </c>
      <c r="E825" t="s">
        <v>95</v>
      </c>
      <c r="F825" t="s">
        <v>1549</v>
      </c>
      <c r="G825">
        <v>247.72</v>
      </c>
      <c r="H825">
        <v>3</v>
      </c>
      <c r="I825">
        <v>0.22</v>
      </c>
      <c r="J825">
        <v>2.36</v>
      </c>
      <c r="K825" t="s">
        <v>82</v>
      </c>
      <c r="L825" t="s">
        <v>41</v>
      </c>
      <c r="M825">
        <v>9.84</v>
      </c>
      <c r="N825" t="s">
        <v>83</v>
      </c>
      <c r="O825" t="b">
        <v>0</v>
      </c>
      <c r="P825">
        <v>579.66480000000001</v>
      </c>
      <c r="Q825">
        <v>133.76880000000011</v>
      </c>
      <c r="R825">
        <v>121.5688</v>
      </c>
      <c r="S825" t="s">
        <v>183</v>
      </c>
      <c r="T825">
        <v>0</v>
      </c>
      <c r="U825">
        <v>0</v>
      </c>
      <c r="V825">
        <v>18</v>
      </c>
      <c r="W825">
        <v>1390.7697000000001</v>
      </c>
    </row>
    <row r="826" spans="1:23" x14ac:dyDescent="0.35">
      <c r="A826" t="s">
        <v>1850</v>
      </c>
      <c r="B826" t="s">
        <v>372</v>
      </c>
      <c r="C826" t="s">
        <v>281</v>
      </c>
      <c r="D826" t="s">
        <v>26</v>
      </c>
      <c r="E826" t="s">
        <v>88</v>
      </c>
      <c r="F826" t="s">
        <v>493</v>
      </c>
      <c r="G826">
        <v>23.38</v>
      </c>
      <c r="H826">
        <v>2</v>
      </c>
      <c r="I826">
        <v>0.23</v>
      </c>
      <c r="J826">
        <v>5.34</v>
      </c>
      <c r="K826" t="s">
        <v>102</v>
      </c>
      <c r="L826" t="s">
        <v>41</v>
      </c>
      <c r="M826">
        <v>5.04</v>
      </c>
      <c r="N826" t="s">
        <v>83</v>
      </c>
      <c r="O826" t="b">
        <v>0</v>
      </c>
      <c r="P826">
        <v>36.005200000000002</v>
      </c>
      <c r="Q826">
        <v>7.9492000000000047</v>
      </c>
      <c r="R826">
        <v>-2.4307999999999939</v>
      </c>
      <c r="S826" t="s">
        <v>183</v>
      </c>
      <c r="T826">
        <v>0</v>
      </c>
      <c r="U826">
        <v>0</v>
      </c>
      <c r="V826">
        <v>15</v>
      </c>
      <c r="W826">
        <v>1405.4456</v>
      </c>
    </row>
    <row r="827" spans="1:23" x14ac:dyDescent="0.35">
      <c r="A827" t="s">
        <v>1851</v>
      </c>
      <c r="B827" t="s">
        <v>201</v>
      </c>
      <c r="C827" t="s">
        <v>1365</v>
      </c>
      <c r="D827" t="s">
        <v>26</v>
      </c>
      <c r="E827" t="s">
        <v>95</v>
      </c>
      <c r="F827" t="s">
        <v>81</v>
      </c>
      <c r="G827">
        <v>42.62</v>
      </c>
      <c r="H827">
        <v>1</v>
      </c>
      <c r="I827">
        <v>0.28999999999999998</v>
      </c>
      <c r="J827">
        <v>5.38</v>
      </c>
      <c r="K827" t="s">
        <v>82</v>
      </c>
      <c r="L827" t="s">
        <v>41</v>
      </c>
      <c r="M827">
        <v>9.27</v>
      </c>
      <c r="N827" t="s">
        <v>83</v>
      </c>
      <c r="O827" t="b">
        <v>0</v>
      </c>
      <c r="P827">
        <v>30.260200000000001</v>
      </c>
      <c r="Q827">
        <v>4.6881999999999984</v>
      </c>
      <c r="R827">
        <v>-9.9618000000000002</v>
      </c>
      <c r="S827" t="s">
        <v>97</v>
      </c>
      <c r="T827">
        <v>0</v>
      </c>
      <c r="U827">
        <v>0</v>
      </c>
      <c r="V827">
        <v>17</v>
      </c>
      <c r="W827">
        <v>922.68780000000015</v>
      </c>
    </row>
    <row r="828" spans="1:23" x14ac:dyDescent="0.35">
      <c r="A828" t="s">
        <v>1852</v>
      </c>
      <c r="B828" t="s">
        <v>349</v>
      </c>
      <c r="C828" t="s">
        <v>1853</v>
      </c>
      <c r="D828" t="s">
        <v>15</v>
      </c>
      <c r="E828" t="s">
        <v>88</v>
      </c>
      <c r="F828" t="s">
        <v>509</v>
      </c>
      <c r="G828">
        <v>36.15</v>
      </c>
      <c r="H828">
        <v>3</v>
      </c>
      <c r="I828">
        <v>0.1</v>
      </c>
      <c r="J828">
        <v>4.83</v>
      </c>
      <c r="K828" t="s">
        <v>82</v>
      </c>
      <c r="L828" t="s">
        <v>41</v>
      </c>
      <c r="M828">
        <v>8.01</v>
      </c>
      <c r="N828" t="s">
        <v>83</v>
      </c>
      <c r="O828" t="b">
        <v>1</v>
      </c>
      <c r="P828">
        <v>97.605000000000004</v>
      </c>
      <c r="Q828">
        <v>32.534999999999997</v>
      </c>
      <c r="R828">
        <v>19.695</v>
      </c>
      <c r="S828" t="s">
        <v>128</v>
      </c>
      <c r="T828">
        <v>0</v>
      </c>
      <c r="U828">
        <v>0</v>
      </c>
      <c r="V828">
        <v>1</v>
      </c>
      <c r="W828">
        <v>19.695</v>
      </c>
    </row>
    <row r="829" spans="1:23" x14ac:dyDescent="0.35">
      <c r="A829" t="s">
        <v>1854</v>
      </c>
      <c r="B829" t="s">
        <v>669</v>
      </c>
      <c r="C829" t="s">
        <v>1855</v>
      </c>
      <c r="D829" t="s">
        <v>12</v>
      </c>
      <c r="E829" t="s">
        <v>16</v>
      </c>
      <c r="F829" t="s">
        <v>505</v>
      </c>
      <c r="G829">
        <v>34.340000000000003</v>
      </c>
      <c r="H829">
        <v>3</v>
      </c>
      <c r="I829">
        <v>0.3</v>
      </c>
      <c r="J829">
        <v>9.75</v>
      </c>
      <c r="K829" t="s">
        <v>102</v>
      </c>
      <c r="L829" t="s">
        <v>48</v>
      </c>
      <c r="M829">
        <v>15.83</v>
      </c>
      <c r="N829" t="s">
        <v>83</v>
      </c>
      <c r="O829" t="b">
        <v>0</v>
      </c>
      <c r="P829">
        <v>72.114000000000004</v>
      </c>
      <c r="Q829">
        <v>10.302</v>
      </c>
      <c r="R829">
        <v>-15.278</v>
      </c>
      <c r="S829" t="s">
        <v>183</v>
      </c>
      <c r="T829">
        <v>0</v>
      </c>
      <c r="U829">
        <v>0</v>
      </c>
      <c r="V829">
        <v>3</v>
      </c>
      <c r="W829">
        <v>462.3972</v>
      </c>
    </row>
    <row r="830" spans="1:23" x14ac:dyDescent="0.35">
      <c r="A830" t="s">
        <v>1856</v>
      </c>
      <c r="B830" t="s">
        <v>1107</v>
      </c>
      <c r="C830" t="s">
        <v>453</v>
      </c>
      <c r="D830" t="s">
        <v>20</v>
      </c>
      <c r="E830" t="s">
        <v>16</v>
      </c>
      <c r="F830" t="s">
        <v>244</v>
      </c>
      <c r="G830">
        <v>88.13</v>
      </c>
      <c r="H830">
        <v>1</v>
      </c>
      <c r="I830">
        <v>0.08</v>
      </c>
      <c r="J830">
        <v>5.0199999999999996</v>
      </c>
      <c r="K830" t="s">
        <v>102</v>
      </c>
      <c r="L830" t="s">
        <v>43</v>
      </c>
      <c r="M830">
        <v>3.36</v>
      </c>
      <c r="N830" t="s">
        <v>83</v>
      </c>
      <c r="O830" t="b">
        <v>0</v>
      </c>
      <c r="P830">
        <v>81.079599999999999</v>
      </c>
      <c r="Q830">
        <v>28.20160000000001</v>
      </c>
      <c r="R830">
        <v>19.821600000000011</v>
      </c>
      <c r="S830" t="s">
        <v>97</v>
      </c>
      <c r="T830">
        <v>0</v>
      </c>
      <c r="U830">
        <v>0</v>
      </c>
      <c r="V830">
        <v>24</v>
      </c>
      <c r="W830">
        <v>1094.1242999999999</v>
      </c>
    </row>
    <row r="831" spans="1:23" x14ac:dyDescent="0.35">
      <c r="A831" t="s">
        <v>1857</v>
      </c>
      <c r="B831" t="s">
        <v>394</v>
      </c>
      <c r="C831" t="s">
        <v>1858</v>
      </c>
      <c r="D831" t="s">
        <v>19</v>
      </c>
      <c r="E831" t="s">
        <v>95</v>
      </c>
      <c r="F831" t="s">
        <v>421</v>
      </c>
      <c r="G831">
        <v>302.77999999999997</v>
      </c>
      <c r="H831">
        <v>2</v>
      </c>
      <c r="I831">
        <v>0.01</v>
      </c>
      <c r="J831">
        <v>4.7699999999999996</v>
      </c>
      <c r="K831" t="s">
        <v>90</v>
      </c>
      <c r="L831" t="s">
        <v>45</v>
      </c>
      <c r="M831">
        <v>1.07</v>
      </c>
      <c r="N831" t="s">
        <v>83</v>
      </c>
      <c r="O831" t="b">
        <v>0</v>
      </c>
      <c r="P831">
        <v>599.50439999999992</v>
      </c>
      <c r="Q831">
        <v>236.16839999999999</v>
      </c>
      <c r="R831">
        <v>230.32839999999999</v>
      </c>
      <c r="S831" t="s">
        <v>91</v>
      </c>
      <c r="T831">
        <v>0</v>
      </c>
      <c r="U831">
        <v>0</v>
      </c>
      <c r="V831">
        <v>2</v>
      </c>
      <c r="W831">
        <v>226.81779999999989</v>
      </c>
    </row>
    <row r="832" spans="1:23" x14ac:dyDescent="0.35">
      <c r="A832" t="s">
        <v>1859</v>
      </c>
      <c r="B832" t="s">
        <v>229</v>
      </c>
      <c r="C832" t="s">
        <v>1860</v>
      </c>
      <c r="D832" t="s">
        <v>20</v>
      </c>
      <c r="E832" t="s">
        <v>16</v>
      </c>
      <c r="F832" t="s">
        <v>244</v>
      </c>
      <c r="G832">
        <v>20.38</v>
      </c>
      <c r="H832">
        <v>3</v>
      </c>
      <c r="I832">
        <v>0.21</v>
      </c>
      <c r="J832">
        <v>8.84</v>
      </c>
      <c r="K832" t="s">
        <v>102</v>
      </c>
      <c r="L832" t="s">
        <v>45</v>
      </c>
      <c r="M832">
        <v>0.86</v>
      </c>
      <c r="N832" t="s">
        <v>83</v>
      </c>
      <c r="O832" t="b">
        <v>0</v>
      </c>
      <c r="P832">
        <v>48.300600000000003</v>
      </c>
      <c r="Q832">
        <v>11.6166</v>
      </c>
      <c r="R832">
        <v>1.9166000000000061</v>
      </c>
      <c r="S832" t="s">
        <v>103</v>
      </c>
      <c r="T832">
        <v>0</v>
      </c>
      <c r="U832">
        <v>0</v>
      </c>
      <c r="V832">
        <v>1</v>
      </c>
      <c r="W832">
        <v>1.9166000000000061</v>
      </c>
    </row>
    <row r="833" spans="1:23" x14ac:dyDescent="0.35">
      <c r="A833" t="s">
        <v>1861</v>
      </c>
      <c r="B833" t="s">
        <v>225</v>
      </c>
      <c r="C833" t="s">
        <v>1377</v>
      </c>
      <c r="D833" t="s">
        <v>15</v>
      </c>
      <c r="E833" t="s">
        <v>88</v>
      </c>
      <c r="F833" t="s">
        <v>182</v>
      </c>
      <c r="G833">
        <v>26.81</v>
      </c>
      <c r="H833">
        <v>3</v>
      </c>
      <c r="I833">
        <v>0.02</v>
      </c>
      <c r="J833">
        <v>9.09</v>
      </c>
      <c r="K833" t="s">
        <v>102</v>
      </c>
      <c r="L833" t="s">
        <v>48</v>
      </c>
      <c r="M833">
        <v>18.29</v>
      </c>
      <c r="N833" t="s">
        <v>141</v>
      </c>
      <c r="O833" t="b">
        <v>0</v>
      </c>
      <c r="P833">
        <v>78.821399999999997</v>
      </c>
      <c r="Q833">
        <v>30.563400000000001</v>
      </c>
      <c r="R833">
        <v>3.183400000000002</v>
      </c>
      <c r="S833" t="s">
        <v>183</v>
      </c>
      <c r="T833">
        <v>1</v>
      </c>
      <c r="U833">
        <v>0</v>
      </c>
      <c r="V833">
        <v>17</v>
      </c>
      <c r="W833">
        <v>1418.6872000000001</v>
      </c>
    </row>
    <row r="834" spans="1:23" x14ac:dyDescent="0.35">
      <c r="A834" t="s">
        <v>1862</v>
      </c>
      <c r="B834" t="s">
        <v>1348</v>
      </c>
      <c r="C834" t="s">
        <v>1455</v>
      </c>
      <c r="D834" t="s">
        <v>19</v>
      </c>
      <c r="E834" t="s">
        <v>88</v>
      </c>
      <c r="F834" t="s">
        <v>431</v>
      </c>
      <c r="G834">
        <v>19.89</v>
      </c>
      <c r="H834">
        <v>2</v>
      </c>
      <c r="I834">
        <v>0.15</v>
      </c>
      <c r="J834">
        <v>6.87</v>
      </c>
      <c r="K834" t="s">
        <v>115</v>
      </c>
      <c r="L834" t="s">
        <v>41</v>
      </c>
      <c r="M834">
        <v>9.23</v>
      </c>
      <c r="N834" t="s">
        <v>83</v>
      </c>
      <c r="O834" t="b">
        <v>0</v>
      </c>
      <c r="P834">
        <v>33.813000000000002</v>
      </c>
      <c r="Q834">
        <v>9.9450000000000038</v>
      </c>
      <c r="R834">
        <v>-6.1549999999999976</v>
      </c>
      <c r="S834" t="s">
        <v>97</v>
      </c>
      <c r="T834">
        <v>0</v>
      </c>
      <c r="U834">
        <v>0</v>
      </c>
      <c r="V834">
        <v>4</v>
      </c>
      <c r="W834">
        <v>422.5227000000001</v>
      </c>
    </row>
    <row r="835" spans="1:23" x14ac:dyDescent="0.35">
      <c r="A835" t="s">
        <v>1863</v>
      </c>
      <c r="B835" t="s">
        <v>249</v>
      </c>
      <c r="C835" t="s">
        <v>1864</v>
      </c>
      <c r="D835" t="s">
        <v>19</v>
      </c>
      <c r="E835" t="s">
        <v>16</v>
      </c>
      <c r="F835" t="s">
        <v>475</v>
      </c>
      <c r="G835">
        <v>40.97</v>
      </c>
      <c r="H835">
        <v>3</v>
      </c>
      <c r="I835">
        <v>0.12</v>
      </c>
      <c r="J835">
        <v>8.2799999999999994</v>
      </c>
      <c r="K835" t="s">
        <v>90</v>
      </c>
      <c r="L835" t="s">
        <v>41</v>
      </c>
      <c r="M835">
        <v>10.91</v>
      </c>
      <c r="N835" t="s">
        <v>83</v>
      </c>
      <c r="O835" t="b">
        <v>0</v>
      </c>
      <c r="P835">
        <v>108.16079999999999</v>
      </c>
      <c r="Q835">
        <v>34.4148</v>
      </c>
      <c r="R835">
        <v>15.2248</v>
      </c>
      <c r="S835" t="s">
        <v>91</v>
      </c>
      <c r="T835">
        <v>0</v>
      </c>
      <c r="U835">
        <v>0</v>
      </c>
      <c r="V835">
        <v>4</v>
      </c>
      <c r="W835">
        <v>60.787299999999981</v>
      </c>
    </row>
    <row r="836" spans="1:23" x14ac:dyDescent="0.35">
      <c r="A836" t="s">
        <v>1865</v>
      </c>
      <c r="B836" t="s">
        <v>413</v>
      </c>
      <c r="C836" t="s">
        <v>1323</v>
      </c>
      <c r="D836" t="s">
        <v>15</v>
      </c>
      <c r="E836" t="s">
        <v>95</v>
      </c>
      <c r="F836" t="s">
        <v>596</v>
      </c>
      <c r="G836">
        <v>339.2</v>
      </c>
      <c r="H836">
        <v>3</v>
      </c>
      <c r="I836">
        <v>0.05</v>
      </c>
      <c r="J836">
        <v>4.34</v>
      </c>
      <c r="K836" t="s">
        <v>82</v>
      </c>
      <c r="L836" t="s">
        <v>43</v>
      </c>
      <c r="M836">
        <v>6.73</v>
      </c>
      <c r="N836" t="s">
        <v>83</v>
      </c>
      <c r="O836" t="b">
        <v>0</v>
      </c>
      <c r="P836">
        <v>966.72</v>
      </c>
      <c r="Q836">
        <v>356.16</v>
      </c>
      <c r="R836">
        <v>345.09</v>
      </c>
      <c r="S836" t="s">
        <v>84</v>
      </c>
      <c r="T836">
        <v>0</v>
      </c>
      <c r="U836">
        <v>0</v>
      </c>
      <c r="V836">
        <v>14</v>
      </c>
      <c r="W836">
        <v>693.67319999999995</v>
      </c>
    </row>
    <row r="837" spans="1:23" x14ac:dyDescent="0.35">
      <c r="A837" t="s">
        <v>1866</v>
      </c>
      <c r="B837" t="s">
        <v>466</v>
      </c>
      <c r="C837" t="s">
        <v>501</v>
      </c>
      <c r="D837" t="s">
        <v>19</v>
      </c>
      <c r="E837" t="s">
        <v>16</v>
      </c>
      <c r="F837" t="s">
        <v>278</v>
      </c>
      <c r="G837">
        <v>43.6</v>
      </c>
      <c r="H837">
        <v>3</v>
      </c>
      <c r="I837">
        <v>0.26</v>
      </c>
      <c r="J837">
        <v>9.26</v>
      </c>
      <c r="K837" t="s">
        <v>115</v>
      </c>
      <c r="L837" t="s">
        <v>41</v>
      </c>
      <c r="M837">
        <v>6.53</v>
      </c>
      <c r="N837" t="s">
        <v>83</v>
      </c>
      <c r="O837" t="b">
        <v>0</v>
      </c>
      <c r="P837">
        <v>96.792000000000002</v>
      </c>
      <c r="Q837">
        <v>18.312000000000001</v>
      </c>
      <c r="R837">
        <v>2.521999999999998</v>
      </c>
      <c r="S837" t="s">
        <v>183</v>
      </c>
      <c r="T837">
        <v>0</v>
      </c>
      <c r="U837">
        <v>0</v>
      </c>
      <c r="V837">
        <v>13</v>
      </c>
      <c r="W837">
        <v>1174.8072999999999</v>
      </c>
    </row>
    <row r="838" spans="1:23" x14ac:dyDescent="0.35">
      <c r="A838" t="s">
        <v>1867</v>
      </c>
      <c r="B838" t="s">
        <v>1345</v>
      </c>
      <c r="C838" t="s">
        <v>1655</v>
      </c>
      <c r="D838" t="s">
        <v>26</v>
      </c>
      <c r="E838" t="s">
        <v>16</v>
      </c>
      <c r="F838" t="s">
        <v>427</v>
      </c>
      <c r="G838">
        <v>40.78</v>
      </c>
      <c r="H838">
        <v>3</v>
      </c>
      <c r="I838">
        <v>0.23</v>
      </c>
      <c r="J838">
        <v>5.67</v>
      </c>
      <c r="K838" t="s">
        <v>90</v>
      </c>
      <c r="L838" t="s">
        <v>48</v>
      </c>
      <c r="M838">
        <v>17.03</v>
      </c>
      <c r="N838" t="s">
        <v>83</v>
      </c>
      <c r="O838" t="b">
        <v>0</v>
      </c>
      <c r="P838">
        <v>94.201800000000006</v>
      </c>
      <c r="Q838">
        <v>20.797800000000009</v>
      </c>
      <c r="R838">
        <v>-1.902199999999993</v>
      </c>
      <c r="S838" t="s">
        <v>183</v>
      </c>
      <c r="T838">
        <v>0</v>
      </c>
      <c r="U838">
        <v>0</v>
      </c>
      <c r="V838">
        <v>2</v>
      </c>
      <c r="W838">
        <v>27.281000000000031</v>
      </c>
    </row>
    <row r="839" spans="1:23" x14ac:dyDescent="0.35">
      <c r="A839" t="s">
        <v>1868</v>
      </c>
      <c r="B839" t="s">
        <v>138</v>
      </c>
      <c r="C839" t="s">
        <v>1869</v>
      </c>
      <c r="D839" t="s">
        <v>15</v>
      </c>
      <c r="E839" t="s">
        <v>95</v>
      </c>
      <c r="F839" t="s">
        <v>840</v>
      </c>
      <c r="G839">
        <v>402.4</v>
      </c>
      <c r="H839">
        <v>1</v>
      </c>
      <c r="I839">
        <v>0</v>
      </c>
      <c r="J839">
        <v>3.43</v>
      </c>
      <c r="K839" t="s">
        <v>90</v>
      </c>
      <c r="L839" t="s">
        <v>45</v>
      </c>
      <c r="M839">
        <v>1.28</v>
      </c>
      <c r="N839" t="s">
        <v>83</v>
      </c>
      <c r="O839" t="b">
        <v>0</v>
      </c>
      <c r="P839">
        <v>402.4</v>
      </c>
      <c r="Q839">
        <v>160.96</v>
      </c>
      <c r="R839">
        <v>156.25</v>
      </c>
      <c r="S839" t="s">
        <v>128</v>
      </c>
      <c r="T839">
        <v>0</v>
      </c>
      <c r="U839">
        <v>0</v>
      </c>
      <c r="V839">
        <v>5</v>
      </c>
      <c r="W839">
        <v>272.25259999999997</v>
      </c>
    </row>
    <row r="840" spans="1:23" x14ac:dyDescent="0.35">
      <c r="A840" t="s">
        <v>1870</v>
      </c>
      <c r="B840" t="s">
        <v>1301</v>
      </c>
      <c r="C840" t="s">
        <v>1871</v>
      </c>
      <c r="D840" t="s">
        <v>12</v>
      </c>
      <c r="E840" t="s">
        <v>95</v>
      </c>
      <c r="F840" t="s">
        <v>400</v>
      </c>
      <c r="G840">
        <v>352.02</v>
      </c>
      <c r="H840">
        <v>2</v>
      </c>
      <c r="I840">
        <v>0.09</v>
      </c>
      <c r="J840">
        <v>4.3600000000000003</v>
      </c>
      <c r="K840" t="s">
        <v>102</v>
      </c>
      <c r="L840" t="s">
        <v>45</v>
      </c>
      <c r="M840">
        <v>0.7</v>
      </c>
      <c r="N840" t="s">
        <v>83</v>
      </c>
      <c r="O840" t="b">
        <v>0</v>
      </c>
      <c r="P840">
        <v>640.67639999999994</v>
      </c>
      <c r="Q840">
        <v>218.25239999999999</v>
      </c>
      <c r="R840">
        <v>213.19239999999999</v>
      </c>
      <c r="S840" t="s">
        <v>91</v>
      </c>
      <c r="T840">
        <v>0</v>
      </c>
      <c r="U840">
        <v>0</v>
      </c>
      <c r="V840">
        <v>3</v>
      </c>
      <c r="W840">
        <v>214.898</v>
      </c>
    </row>
    <row r="841" spans="1:23" x14ac:dyDescent="0.35">
      <c r="A841" t="s">
        <v>1872</v>
      </c>
      <c r="B841" t="s">
        <v>800</v>
      </c>
      <c r="C841" t="s">
        <v>1873</v>
      </c>
      <c r="D841" t="s">
        <v>17</v>
      </c>
      <c r="E841" t="s">
        <v>95</v>
      </c>
      <c r="F841" t="s">
        <v>958</v>
      </c>
      <c r="G841">
        <v>245.67</v>
      </c>
      <c r="H841">
        <v>3</v>
      </c>
      <c r="I841">
        <v>0.15</v>
      </c>
      <c r="J841">
        <v>8.52</v>
      </c>
      <c r="K841" t="s">
        <v>115</v>
      </c>
      <c r="L841" t="s">
        <v>41</v>
      </c>
      <c r="M841">
        <v>5.82</v>
      </c>
      <c r="N841" t="s">
        <v>83</v>
      </c>
      <c r="O841" t="b">
        <v>0</v>
      </c>
      <c r="P841">
        <v>626.45849999999996</v>
      </c>
      <c r="Q841">
        <v>184.2525</v>
      </c>
      <c r="R841">
        <v>169.91249999999999</v>
      </c>
      <c r="S841" t="s">
        <v>84</v>
      </c>
      <c r="T841">
        <v>0</v>
      </c>
      <c r="U841">
        <v>0</v>
      </c>
      <c r="V841">
        <v>2</v>
      </c>
      <c r="W841">
        <v>493.40370000000019</v>
      </c>
    </row>
    <row r="842" spans="1:23" x14ac:dyDescent="0.35">
      <c r="A842" t="s">
        <v>1874</v>
      </c>
      <c r="B842" t="s">
        <v>316</v>
      </c>
      <c r="C842" t="s">
        <v>1875</v>
      </c>
      <c r="D842" t="s">
        <v>12</v>
      </c>
      <c r="E842" t="s">
        <v>16</v>
      </c>
      <c r="F842" t="s">
        <v>624</v>
      </c>
      <c r="G842">
        <v>28.78</v>
      </c>
      <c r="H842">
        <v>3</v>
      </c>
      <c r="I842">
        <v>0.11</v>
      </c>
      <c r="J842">
        <v>6.72</v>
      </c>
      <c r="K842" t="s">
        <v>82</v>
      </c>
      <c r="L842" t="s">
        <v>41</v>
      </c>
      <c r="M842">
        <v>6.38</v>
      </c>
      <c r="N842" t="s">
        <v>83</v>
      </c>
      <c r="O842" t="b">
        <v>0</v>
      </c>
      <c r="P842">
        <v>76.842600000000004</v>
      </c>
      <c r="Q842">
        <v>25.038599999999999</v>
      </c>
      <c r="R842">
        <v>11.938599999999999</v>
      </c>
      <c r="S842" t="s">
        <v>91</v>
      </c>
      <c r="T842">
        <v>0</v>
      </c>
      <c r="U842">
        <v>0</v>
      </c>
      <c r="V842">
        <v>7</v>
      </c>
      <c r="W842">
        <v>763.33080000000007</v>
      </c>
    </row>
    <row r="843" spans="1:23" x14ac:dyDescent="0.35">
      <c r="A843" t="s">
        <v>1876</v>
      </c>
      <c r="B843" t="s">
        <v>1810</v>
      </c>
      <c r="C843" t="s">
        <v>1479</v>
      </c>
      <c r="D843" t="s">
        <v>15</v>
      </c>
      <c r="E843" t="s">
        <v>16</v>
      </c>
      <c r="F843" t="s">
        <v>1050</v>
      </c>
      <c r="G843">
        <v>57.03</v>
      </c>
      <c r="H843">
        <v>3</v>
      </c>
      <c r="I843">
        <v>0.13</v>
      </c>
      <c r="J843">
        <v>6.79</v>
      </c>
      <c r="K843" t="s">
        <v>90</v>
      </c>
      <c r="L843" t="s">
        <v>41</v>
      </c>
      <c r="M843">
        <v>10.58</v>
      </c>
      <c r="N843" t="s">
        <v>83</v>
      </c>
      <c r="O843" t="b">
        <v>0</v>
      </c>
      <c r="P843">
        <v>148.84829999999999</v>
      </c>
      <c r="Q843">
        <v>46.194299999999998</v>
      </c>
      <c r="R843">
        <v>28.824300000000001</v>
      </c>
      <c r="S843" t="s">
        <v>84</v>
      </c>
      <c r="T843">
        <v>0</v>
      </c>
      <c r="U843">
        <v>0</v>
      </c>
      <c r="V843">
        <v>15</v>
      </c>
      <c r="W843">
        <v>1059.4259</v>
      </c>
    </row>
    <row r="844" spans="1:23" x14ac:dyDescent="0.35">
      <c r="A844" t="s">
        <v>1877</v>
      </c>
      <c r="B844" t="s">
        <v>603</v>
      </c>
      <c r="C844" t="s">
        <v>438</v>
      </c>
      <c r="D844" t="s">
        <v>12</v>
      </c>
      <c r="E844" t="s">
        <v>14</v>
      </c>
      <c r="F844" t="s">
        <v>744</v>
      </c>
      <c r="G844">
        <v>124.64</v>
      </c>
      <c r="H844">
        <v>3</v>
      </c>
      <c r="I844">
        <v>0.01</v>
      </c>
      <c r="J844">
        <v>9.6199999999999992</v>
      </c>
      <c r="K844" t="s">
        <v>115</v>
      </c>
      <c r="L844" t="s">
        <v>45</v>
      </c>
      <c r="M844">
        <v>0.55000000000000004</v>
      </c>
      <c r="N844" t="s">
        <v>83</v>
      </c>
      <c r="O844" t="b">
        <v>0</v>
      </c>
      <c r="P844">
        <v>370.18079999999998</v>
      </c>
      <c r="Q844">
        <v>145.8288</v>
      </c>
      <c r="R844">
        <v>135.65880000000001</v>
      </c>
      <c r="S844" t="s">
        <v>128</v>
      </c>
      <c r="T844">
        <v>0</v>
      </c>
      <c r="U844">
        <v>0</v>
      </c>
      <c r="V844">
        <v>13</v>
      </c>
      <c r="W844">
        <v>1209.8108</v>
      </c>
    </row>
    <row r="845" spans="1:23" x14ac:dyDescent="0.35">
      <c r="A845" t="s">
        <v>1878</v>
      </c>
      <c r="B845" t="s">
        <v>205</v>
      </c>
      <c r="C845" t="s">
        <v>1711</v>
      </c>
      <c r="D845" t="s">
        <v>17</v>
      </c>
      <c r="E845" t="s">
        <v>95</v>
      </c>
      <c r="F845" t="s">
        <v>757</v>
      </c>
      <c r="G845">
        <v>384.09</v>
      </c>
      <c r="H845">
        <v>1</v>
      </c>
      <c r="I845">
        <v>0.1</v>
      </c>
      <c r="J845">
        <v>7.9</v>
      </c>
      <c r="K845" t="s">
        <v>115</v>
      </c>
      <c r="L845" t="s">
        <v>41</v>
      </c>
      <c r="M845">
        <v>10.63</v>
      </c>
      <c r="N845" t="s">
        <v>83</v>
      </c>
      <c r="O845" t="b">
        <v>1</v>
      </c>
      <c r="P845">
        <v>345.68099999999998</v>
      </c>
      <c r="Q845">
        <v>115.227</v>
      </c>
      <c r="R845">
        <v>96.697000000000003</v>
      </c>
      <c r="S845" t="s">
        <v>97</v>
      </c>
      <c r="T845">
        <v>0</v>
      </c>
      <c r="U845">
        <v>0</v>
      </c>
      <c r="V845">
        <v>4</v>
      </c>
      <c r="W845">
        <v>207.70240000000001</v>
      </c>
    </row>
    <row r="846" spans="1:23" x14ac:dyDescent="0.35">
      <c r="A846" t="s">
        <v>1879</v>
      </c>
      <c r="B846" t="s">
        <v>386</v>
      </c>
      <c r="C846" t="s">
        <v>1880</v>
      </c>
      <c r="D846" t="s">
        <v>26</v>
      </c>
      <c r="E846" t="s">
        <v>14</v>
      </c>
      <c r="F846" t="s">
        <v>577</v>
      </c>
      <c r="G846">
        <v>142.05000000000001</v>
      </c>
      <c r="H846">
        <v>3</v>
      </c>
      <c r="I846">
        <v>0.02</v>
      </c>
      <c r="J846">
        <v>7.2</v>
      </c>
      <c r="K846" t="s">
        <v>90</v>
      </c>
      <c r="L846" t="s">
        <v>45</v>
      </c>
      <c r="M846">
        <v>1.32</v>
      </c>
      <c r="N846" t="s">
        <v>83</v>
      </c>
      <c r="O846" t="b">
        <v>0</v>
      </c>
      <c r="P846">
        <v>417.62700000000001</v>
      </c>
      <c r="Q846">
        <v>161.93700000000001</v>
      </c>
      <c r="R846">
        <v>153.417</v>
      </c>
      <c r="S846" t="s">
        <v>97</v>
      </c>
      <c r="T846">
        <v>0</v>
      </c>
      <c r="U846">
        <v>0</v>
      </c>
      <c r="V846">
        <v>3</v>
      </c>
      <c r="W846">
        <v>156.87370000000001</v>
      </c>
    </row>
    <row r="847" spans="1:23" x14ac:dyDescent="0.35">
      <c r="A847" t="s">
        <v>1881</v>
      </c>
      <c r="B847" t="s">
        <v>185</v>
      </c>
      <c r="C847" t="s">
        <v>1564</v>
      </c>
      <c r="D847" t="s">
        <v>15</v>
      </c>
      <c r="E847" t="s">
        <v>95</v>
      </c>
      <c r="F847" t="s">
        <v>1080</v>
      </c>
      <c r="G847">
        <v>386.78</v>
      </c>
      <c r="H847">
        <v>2</v>
      </c>
      <c r="I847">
        <v>0.03</v>
      </c>
      <c r="J847">
        <v>3.85</v>
      </c>
      <c r="K847" t="s">
        <v>82</v>
      </c>
      <c r="L847" t="s">
        <v>48</v>
      </c>
      <c r="M847">
        <v>5.46</v>
      </c>
      <c r="N847" t="s">
        <v>83</v>
      </c>
      <c r="O847" t="b">
        <v>0</v>
      </c>
      <c r="P847">
        <v>750.3531999999999</v>
      </c>
      <c r="Q847">
        <v>286.21719999999988</v>
      </c>
      <c r="R847">
        <v>276.90719999999988</v>
      </c>
      <c r="S847" t="s">
        <v>128</v>
      </c>
      <c r="T847">
        <v>0</v>
      </c>
      <c r="U847">
        <v>0</v>
      </c>
      <c r="V847">
        <v>12</v>
      </c>
      <c r="W847">
        <v>854.08709999999985</v>
      </c>
    </row>
    <row r="848" spans="1:23" x14ac:dyDescent="0.35">
      <c r="A848" t="s">
        <v>1882</v>
      </c>
      <c r="B848" t="s">
        <v>105</v>
      </c>
      <c r="C848" t="s">
        <v>456</v>
      </c>
      <c r="D848" t="s">
        <v>12</v>
      </c>
      <c r="E848" t="s">
        <v>95</v>
      </c>
      <c r="F848" t="s">
        <v>1363</v>
      </c>
      <c r="G848">
        <v>374.18</v>
      </c>
      <c r="H848">
        <v>2</v>
      </c>
      <c r="I848">
        <v>0.06</v>
      </c>
      <c r="J848">
        <v>9.2100000000000009</v>
      </c>
      <c r="K848" t="s">
        <v>82</v>
      </c>
      <c r="L848" t="s">
        <v>45</v>
      </c>
      <c r="M848">
        <v>0.95</v>
      </c>
      <c r="N848" t="s">
        <v>83</v>
      </c>
      <c r="O848" t="b">
        <v>0</v>
      </c>
      <c r="P848">
        <v>703.45839999999998</v>
      </c>
      <c r="Q848">
        <v>254.44239999999999</v>
      </c>
      <c r="R848">
        <v>244.2824</v>
      </c>
      <c r="S848" t="s">
        <v>91</v>
      </c>
      <c r="T848">
        <v>0</v>
      </c>
      <c r="U848">
        <v>0</v>
      </c>
      <c r="V848">
        <v>14</v>
      </c>
      <c r="W848">
        <v>1444.0427999999999</v>
      </c>
    </row>
    <row r="849" spans="1:23" x14ac:dyDescent="0.35">
      <c r="A849" t="s">
        <v>1883</v>
      </c>
      <c r="B849" t="s">
        <v>330</v>
      </c>
      <c r="C849" t="s">
        <v>504</v>
      </c>
      <c r="D849" t="s">
        <v>26</v>
      </c>
      <c r="E849" t="s">
        <v>14</v>
      </c>
      <c r="F849" t="s">
        <v>662</v>
      </c>
      <c r="G849">
        <v>165.74</v>
      </c>
      <c r="H849">
        <v>2</v>
      </c>
      <c r="I849">
        <v>0.04</v>
      </c>
      <c r="J849">
        <v>4.57</v>
      </c>
      <c r="K849" t="s">
        <v>102</v>
      </c>
      <c r="L849" t="s">
        <v>43</v>
      </c>
      <c r="M849">
        <v>5.77</v>
      </c>
      <c r="N849" t="s">
        <v>83</v>
      </c>
      <c r="O849" t="b">
        <v>0</v>
      </c>
      <c r="P849">
        <v>318.2208</v>
      </c>
      <c r="Q849">
        <v>119.33280000000001</v>
      </c>
      <c r="R849">
        <v>108.9928</v>
      </c>
      <c r="S849" t="s">
        <v>183</v>
      </c>
      <c r="T849">
        <v>0</v>
      </c>
      <c r="U849">
        <v>0</v>
      </c>
      <c r="V849">
        <v>11</v>
      </c>
      <c r="W849">
        <v>869.23220000000015</v>
      </c>
    </row>
    <row r="850" spans="1:23" x14ac:dyDescent="0.35">
      <c r="A850" t="s">
        <v>1884</v>
      </c>
      <c r="B850" t="s">
        <v>1687</v>
      </c>
      <c r="C850" t="s">
        <v>1885</v>
      </c>
      <c r="D850" t="s">
        <v>24</v>
      </c>
      <c r="E850" t="s">
        <v>95</v>
      </c>
      <c r="F850" t="s">
        <v>568</v>
      </c>
      <c r="G850">
        <v>354.83</v>
      </c>
      <c r="H850">
        <v>2</v>
      </c>
      <c r="I850">
        <v>0.06</v>
      </c>
      <c r="J850">
        <v>3.47</v>
      </c>
      <c r="K850" t="s">
        <v>82</v>
      </c>
      <c r="L850" t="s">
        <v>45</v>
      </c>
      <c r="M850">
        <v>1.24</v>
      </c>
      <c r="N850" t="s">
        <v>83</v>
      </c>
      <c r="O850" t="b">
        <v>0</v>
      </c>
      <c r="P850">
        <v>667.08039999999994</v>
      </c>
      <c r="Q850">
        <v>241.28439999999989</v>
      </c>
      <c r="R850">
        <v>236.5744</v>
      </c>
      <c r="S850" t="s">
        <v>97</v>
      </c>
      <c r="T850">
        <v>0</v>
      </c>
      <c r="U850">
        <v>0</v>
      </c>
      <c r="V850">
        <v>2</v>
      </c>
      <c r="W850">
        <v>232.1283</v>
      </c>
    </row>
    <row r="851" spans="1:23" x14ac:dyDescent="0.35">
      <c r="A851" t="s">
        <v>1886</v>
      </c>
      <c r="B851" t="s">
        <v>339</v>
      </c>
      <c r="C851" t="s">
        <v>1126</v>
      </c>
      <c r="D851" t="s">
        <v>12</v>
      </c>
      <c r="E851" t="s">
        <v>88</v>
      </c>
      <c r="F851" t="s">
        <v>877</v>
      </c>
      <c r="G851">
        <v>27.53</v>
      </c>
      <c r="H851">
        <v>1</v>
      </c>
      <c r="I851">
        <v>0.28999999999999998</v>
      </c>
      <c r="J851">
        <v>9.6999999999999993</v>
      </c>
      <c r="K851" t="s">
        <v>102</v>
      </c>
      <c r="L851" t="s">
        <v>41</v>
      </c>
      <c r="M851">
        <v>8.36</v>
      </c>
      <c r="N851" t="s">
        <v>83</v>
      </c>
      <c r="O851" t="b">
        <v>0</v>
      </c>
      <c r="P851">
        <v>19.546299999999999</v>
      </c>
      <c r="Q851">
        <v>3.028299999999998</v>
      </c>
      <c r="R851">
        <v>-15.031700000000001</v>
      </c>
      <c r="S851" t="s">
        <v>97</v>
      </c>
      <c r="T851">
        <v>0</v>
      </c>
      <c r="U851">
        <v>0</v>
      </c>
      <c r="V851">
        <v>20</v>
      </c>
      <c r="W851">
        <v>1687.2603999999999</v>
      </c>
    </row>
    <row r="852" spans="1:23" x14ac:dyDescent="0.35">
      <c r="A852" t="s">
        <v>1887</v>
      </c>
      <c r="B852" t="s">
        <v>197</v>
      </c>
      <c r="C852" t="s">
        <v>1839</v>
      </c>
      <c r="D852" t="s">
        <v>15</v>
      </c>
      <c r="E852" t="s">
        <v>95</v>
      </c>
      <c r="F852" t="s">
        <v>840</v>
      </c>
      <c r="G852">
        <v>489.22</v>
      </c>
      <c r="H852">
        <v>3</v>
      </c>
      <c r="I852">
        <v>0.14000000000000001</v>
      </c>
      <c r="J852">
        <v>3.08</v>
      </c>
      <c r="K852" t="s">
        <v>82</v>
      </c>
      <c r="L852" t="s">
        <v>41</v>
      </c>
      <c r="M852">
        <v>8.9</v>
      </c>
      <c r="N852" t="s">
        <v>83</v>
      </c>
      <c r="O852" t="b">
        <v>0</v>
      </c>
      <c r="P852">
        <v>1262.1876</v>
      </c>
      <c r="Q852">
        <v>381.59160000000003</v>
      </c>
      <c r="R852">
        <v>369.61160000000001</v>
      </c>
      <c r="S852" t="s">
        <v>84</v>
      </c>
      <c r="T852">
        <v>0</v>
      </c>
      <c r="U852">
        <v>0</v>
      </c>
      <c r="V852">
        <v>18</v>
      </c>
      <c r="W852">
        <v>890.29250000000002</v>
      </c>
    </row>
    <row r="853" spans="1:23" x14ac:dyDescent="0.35">
      <c r="A853" t="s">
        <v>1888</v>
      </c>
      <c r="B853" t="s">
        <v>940</v>
      </c>
      <c r="C853" t="s">
        <v>514</v>
      </c>
      <c r="D853" t="s">
        <v>15</v>
      </c>
      <c r="E853" t="s">
        <v>95</v>
      </c>
      <c r="F853" t="s">
        <v>270</v>
      </c>
      <c r="G853">
        <v>437.94</v>
      </c>
      <c r="H853">
        <v>3</v>
      </c>
      <c r="I853">
        <v>0.19</v>
      </c>
      <c r="J853">
        <v>2.44</v>
      </c>
      <c r="K853" t="s">
        <v>90</v>
      </c>
      <c r="L853" t="s">
        <v>41</v>
      </c>
      <c r="M853">
        <v>5.24</v>
      </c>
      <c r="N853" t="s">
        <v>83</v>
      </c>
      <c r="O853" t="b">
        <v>0</v>
      </c>
      <c r="P853">
        <v>1064.1941999999999</v>
      </c>
      <c r="Q853">
        <v>275.90219999999999</v>
      </c>
      <c r="R853">
        <v>268.22219999999999</v>
      </c>
      <c r="S853" t="s">
        <v>84</v>
      </c>
      <c r="T853">
        <v>0</v>
      </c>
      <c r="U853">
        <v>0</v>
      </c>
      <c r="V853">
        <v>26</v>
      </c>
      <c r="W853">
        <v>3580.811200000001</v>
      </c>
    </row>
    <row r="854" spans="1:23" x14ac:dyDescent="0.35">
      <c r="A854" t="s">
        <v>1889</v>
      </c>
      <c r="B854" t="s">
        <v>583</v>
      </c>
      <c r="C854" t="s">
        <v>216</v>
      </c>
      <c r="D854" t="s">
        <v>17</v>
      </c>
      <c r="E854" t="s">
        <v>16</v>
      </c>
      <c r="F854" t="s">
        <v>435</v>
      </c>
      <c r="G854">
        <v>19.350000000000001</v>
      </c>
      <c r="H854">
        <v>1</v>
      </c>
      <c r="I854">
        <v>0.26</v>
      </c>
      <c r="J854">
        <v>3.34</v>
      </c>
      <c r="K854" t="s">
        <v>102</v>
      </c>
      <c r="L854" t="s">
        <v>43</v>
      </c>
      <c r="M854">
        <v>6.59</v>
      </c>
      <c r="N854" t="s">
        <v>141</v>
      </c>
      <c r="O854" t="b">
        <v>0</v>
      </c>
      <c r="P854">
        <v>14.319000000000001</v>
      </c>
      <c r="Q854">
        <v>2.7090000000000001</v>
      </c>
      <c r="R854">
        <v>-7.2210000000000001</v>
      </c>
      <c r="S854" t="s">
        <v>84</v>
      </c>
      <c r="T854">
        <v>1</v>
      </c>
      <c r="U854">
        <v>0</v>
      </c>
      <c r="V854">
        <v>20</v>
      </c>
      <c r="W854">
        <v>2591.3310999999999</v>
      </c>
    </row>
    <row r="855" spans="1:23" x14ac:dyDescent="0.35">
      <c r="A855" t="s">
        <v>1890</v>
      </c>
      <c r="B855" t="s">
        <v>109</v>
      </c>
      <c r="C855" t="s">
        <v>1503</v>
      </c>
      <c r="D855" t="s">
        <v>17</v>
      </c>
      <c r="E855" t="s">
        <v>16</v>
      </c>
      <c r="F855" t="s">
        <v>444</v>
      </c>
      <c r="G855">
        <v>65.540000000000006</v>
      </c>
      <c r="H855">
        <v>1</v>
      </c>
      <c r="I855">
        <v>0.1</v>
      </c>
      <c r="J855">
        <v>7.44</v>
      </c>
      <c r="K855" t="s">
        <v>90</v>
      </c>
      <c r="L855" t="s">
        <v>48</v>
      </c>
      <c r="M855">
        <v>19.88</v>
      </c>
      <c r="N855" t="s">
        <v>141</v>
      </c>
      <c r="O855" t="b">
        <v>0</v>
      </c>
      <c r="P855">
        <v>58.985999999999997</v>
      </c>
      <c r="Q855">
        <v>19.661999999999999</v>
      </c>
      <c r="R855">
        <v>-7.6580000000000013</v>
      </c>
      <c r="S855" t="s">
        <v>103</v>
      </c>
      <c r="T855">
        <v>1</v>
      </c>
      <c r="U855">
        <v>0</v>
      </c>
      <c r="V855">
        <v>9</v>
      </c>
      <c r="W855">
        <v>580.17960000000005</v>
      </c>
    </row>
    <row r="856" spans="1:23" x14ac:dyDescent="0.35">
      <c r="A856" t="s">
        <v>1891</v>
      </c>
      <c r="B856" t="s">
        <v>470</v>
      </c>
      <c r="C856" t="s">
        <v>1632</v>
      </c>
      <c r="D856" t="s">
        <v>20</v>
      </c>
      <c r="E856" t="s">
        <v>14</v>
      </c>
      <c r="F856" t="s">
        <v>662</v>
      </c>
      <c r="G856">
        <v>129.35</v>
      </c>
      <c r="H856">
        <v>1</v>
      </c>
      <c r="I856">
        <v>0.02</v>
      </c>
      <c r="J856">
        <v>7.72</v>
      </c>
      <c r="K856" t="s">
        <v>90</v>
      </c>
      <c r="L856" t="s">
        <v>43</v>
      </c>
      <c r="M856">
        <v>6.65</v>
      </c>
      <c r="N856" t="s">
        <v>83</v>
      </c>
      <c r="O856" t="b">
        <v>0</v>
      </c>
      <c r="P856">
        <v>126.76300000000001</v>
      </c>
      <c r="Q856">
        <v>49.152999999999992</v>
      </c>
      <c r="R856">
        <v>34.782999999999987</v>
      </c>
      <c r="S856" t="s">
        <v>183</v>
      </c>
      <c r="T856">
        <v>0</v>
      </c>
      <c r="U856">
        <v>0</v>
      </c>
      <c r="V856">
        <v>13</v>
      </c>
      <c r="W856">
        <v>796.03620000000024</v>
      </c>
    </row>
    <row r="857" spans="1:23" x14ac:dyDescent="0.35">
      <c r="A857" t="s">
        <v>1892</v>
      </c>
      <c r="B857" t="s">
        <v>703</v>
      </c>
      <c r="C857" t="s">
        <v>1893</v>
      </c>
      <c r="D857" t="s">
        <v>17</v>
      </c>
      <c r="E857" t="s">
        <v>14</v>
      </c>
      <c r="F857" t="s">
        <v>1332</v>
      </c>
      <c r="G857">
        <v>166.6</v>
      </c>
      <c r="H857">
        <v>1</v>
      </c>
      <c r="I857">
        <v>7.0000000000000007E-2</v>
      </c>
      <c r="J857">
        <v>4.05</v>
      </c>
      <c r="K857" t="s">
        <v>82</v>
      </c>
      <c r="L857" t="s">
        <v>45</v>
      </c>
      <c r="M857">
        <v>0.6</v>
      </c>
      <c r="N857" t="s">
        <v>83</v>
      </c>
      <c r="O857" t="b">
        <v>0</v>
      </c>
      <c r="P857">
        <v>154.93799999999999</v>
      </c>
      <c r="Q857">
        <v>54.978000000000002</v>
      </c>
      <c r="R857">
        <v>50.328000000000003</v>
      </c>
      <c r="S857" t="s">
        <v>84</v>
      </c>
      <c r="T857">
        <v>0</v>
      </c>
      <c r="U857">
        <v>0</v>
      </c>
      <c r="V857">
        <v>3</v>
      </c>
      <c r="W857">
        <v>63.107799999999997</v>
      </c>
    </row>
    <row r="858" spans="1:23" x14ac:dyDescent="0.35">
      <c r="A858" t="s">
        <v>1894</v>
      </c>
      <c r="B858" t="s">
        <v>1379</v>
      </c>
      <c r="C858" t="s">
        <v>1365</v>
      </c>
      <c r="D858" t="s">
        <v>12</v>
      </c>
      <c r="E858" t="s">
        <v>88</v>
      </c>
      <c r="F858" t="s">
        <v>89</v>
      </c>
      <c r="G858">
        <v>30.8</v>
      </c>
      <c r="H858">
        <v>3</v>
      </c>
      <c r="I858">
        <v>0.06</v>
      </c>
      <c r="J858">
        <v>3.14</v>
      </c>
      <c r="K858" t="s">
        <v>82</v>
      </c>
      <c r="L858" t="s">
        <v>43</v>
      </c>
      <c r="M858">
        <v>3.07</v>
      </c>
      <c r="N858" t="s">
        <v>83</v>
      </c>
      <c r="O858" t="b">
        <v>0</v>
      </c>
      <c r="P858">
        <v>86.855999999999995</v>
      </c>
      <c r="Q858">
        <v>31.41599999999999</v>
      </c>
      <c r="R858">
        <v>25.205999999999989</v>
      </c>
      <c r="S858" t="s">
        <v>183</v>
      </c>
      <c r="T858">
        <v>0</v>
      </c>
      <c r="U858">
        <v>0</v>
      </c>
      <c r="V858">
        <v>17</v>
      </c>
      <c r="W858">
        <v>922.68780000000015</v>
      </c>
    </row>
    <row r="859" spans="1:23" x14ac:dyDescent="0.35">
      <c r="A859" t="s">
        <v>1895</v>
      </c>
      <c r="B859" t="s">
        <v>731</v>
      </c>
      <c r="C859" t="s">
        <v>1349</v>
      </c>
      <c r="D859" t="s">
        <v>12</v>
      </c>
      <c r="E859" t="s">
        <v>14</v>
      </c>
      <c r="F859" t="s">
        <v>1332</v>
      </c>
      <c r="G859">
        <v>87.66</v>
      </c>
      <c r="H859">
        <v>2</v>
      </c>
      <c r="I859">
        <v>0.01</v>
      </c>
      <c r="J859">
        <v>9.64</v>
      </c>
      <c r="K859" t="s">
        <v>115</v>
      </c>
      <c r="L859" t="s">
        <v>45</v>
      </c>
      <c r="M859">
        <v>0.86</v>
      </c>
      <c r="N859" t="s">
        <v>83</v>
      </c>
      <c r="O859" t="b">
        <v>0</v>
      </c>
      <c r="P859">
        <v>173.5668</v>
      </c>
      <c r="Q859">
        <v>68.374800000000008</v>
      </c>
      <c r="R859">
        <v>57.874800000000008</v>
      </c>
      <c r="S859" t="s">
        <v>84</v>
      </c>
      <c r="T859">
        <v>0</v>
      </c>
      <c r="U859">
        <v>0</v>
      </c>
      <c r="V859">
        <v>19</v>
      </c>
      <c r="W859">
        <v>560.5712000000002</v>
      </c>
    </row>
    <row r="860" spans="1:23" x14ac:dyDescent="0.35">
      <c r="A860" t="s">
        <v>1896</v>
      </c>
      <c r="B860" t="s">
        <v>316</v>
      </c>
      <c r="C860" t="s">
        <v>1564</v>
      </c>
      <c r="D860" t="s">
        <v>24</v>
      </c>
      <c r="E860" t="s">
        <v>95</v>
      </c>
      <c r="F860" t="s">
        <v>289</v>
      </c>
      <c r="G860">
        <v>611.4</v>
      </c>
      <c r="H860">
        <v>1</v>
      </c>
      <c r="I860">
        <v>0.06</v>
      </c>
      <c r="J860">
        <v>8.66</v>
      </c>
      <c r="K860" t="s">
        <v>102</v>
      </c>
      <c r="L860" t="s">
        <v>41</v>
      </c>
      <c r="M860">
        <v>5.5</v>
      </c>
      <c r="N860" t="s">
        <v>83</v>
      </c>
      <c r="O860" t="b">
        <v>0</v>
      </c>
      <c r="P860">
        <v>574.71599999999989</v>
      </c>
      <c r="Q860">
        <v>207.87599999999989</v>
      </c>
      <c r="R860">
        <v>193.71599999999989</v>
      </c>
      <c r="S860" t="s">
        <v>91</v>
      </c>
      <c r="T860">
        <v>0</v>
      </c>
      <c r="U860">
        <v>0</v>
      </c>
      <c r="V860">
        <v>12</v>
      </c>
      <c r="W860">
        <v>854.08709999999985</v>
      </c>
    </row>
    <row r="861" spans="1:23" x14ac:dyDescent="0.35">
      <c r="A861" t="s">
        <v>1897</v>
      </c>
      <c r="B861" t="s">
        <v>117</v>
      </c>
      <c r="C861" t="s">
        <v>1898</v>
      </c>
      <c r="D861" t="s">
        <v>19</v>
      </c>
      <c r="E861" t="s">
        <v>16</v>
      </c>
      <c r="F861" t="s">
        <v>547</v>
      </c>
      <c r="G861">
        <v>37.43</v>
      </c>
      <c r="H861">
        <v>2</v>
      </c>
      <c r="I861">
        <v>0.12</v>
      </c>
      <c r="J861">
        <v>4.28</v>
      </c>
      <c r="K861" t="s">
        <v>82</v>
      </c>
      <c r="L861" t="s">
        <v>45</v>
      </c>
      <c r="M861">
        <v>1.64</v>
      </c>
      <c r="N861" t="s">
        <v>83</v>
      </c>
      <c r="O861" t="b">
        <v>0</v>
      </c>
      <c r="P861">
        <v>65.876800000000003</v>
      </c>
      <c r="Q861">
        <v>20.96080000000001</v>
      </c>
      <c r="R861">
        <v>15.04080000000001</v>
      </c>
      <c r="S861" t="s">
        <v>84</v>
      </c>
      <c r="T861">
        <v>0</v>
      </c>
      <c r="U861">
        <v>0</v>
      </c>
      <c r="V861">
        <v>2</v>
      </c>
      <c r="W861">
        <v>203.02560000000011</v>
      </c>
    </row>
    <row r="862" spans="1:23" x14ac:dyDescent="0.35">
      <c r="A862" t="s">
        <v>1899</v>
      </c>
      <c r="B862" t="s">
        <v>622</v>
      </c>
      <c r="C862" t="s">
        <v>1595</v>
      </c>
      <c r="D862" t="s">
        <v>12</v>
      </c>
      <c r="E862" t="s">
        <v>95</v>
      </c>
      <c r="F862" t="s">
        <v>140</v>
      </c>
      <c r="G862">
        <v>493.44</v>
      </c>
      <c r="H862">
        <v>1</v>
      </c>
      <c r="I862">
        <v>0.3</v>
      </c>
      <c r="J862">
        <v>6.2</v>
      </c>
      <c r="K862" t="s">
        <v>102</v>
      </c>
      <c r="L862" t="s">
        <v>41</v>
      </c>
      <c r="M862">
        <v>7.68</v>
      </c>
      <c r="N862" t="s">
        <v>141</v>
      </c>
      <c r="O862" t="b">
        <v>0</v>
      </c>
      <c r="P862">
        <v>345.40800000000002</v>
      </c>
      <c r="Q862">
        <v>49.344000000000001</v>
      </c>
      <c r="R862">
        <v>35.463999999999999</v>
      </c>
      <c r="S862" t="s">
        <v>97</v>
      </c>
      <c r="T862">
        <v>1</v>
      </c>
      <c r="U862">
        <v>0</v>
      </c>
      <c r="V862">
        <v>11</v>
      </c>
      <c r="W862">
        <v>729.00710000000015</v>
      </c>
    </row>
    <row r="863" spans="1:23" x14ac:dyDescent="0.35">
      <c r="A863" t="s">
        <v>1900</v>
      </c>
      <c r="B863" t="s">
        <v>636</v>
      </c>
      <c r="C863" t="s">
        <v>1901</v>
      </c>
      <c r="D863" t="s">
        <v>17</v>
      </c>
      <c r="E863" t="s">
        <v>14</v>
      </c>
      <c r="F863" t="s">
        <v>163</v>
      </c>
      <c r="G863">
        <v>75.11</v>
      </c>
      <c r="H863">
        <v>1</v>
      </c>
      <c r="I863">
        <v>0.01</v>
      </c>
      <c r="J863">
        <v>3.16</v>
      </c>
      <c r="K863" t="s">
        <v>90</v>
      </c>
      <c r="L863" t="s">
        <v>43</v>
      </c>
      <c r="M863">
        <v>5.41</v>
      </c>
      <c r="N863" t="s">
        <v>279</v>
      </c>
      <c r="O863" t="b">
        <v>0</v>
      </c>
      <c r="P863">
        <v>74.358900000000006</v>
      </c>
      <c r="Q863">
        <v>29.29290000000001</v>
      </c>
      <c r="R863">
        <v>20.72290000000001</v>
      </c>
      <c r="S863" t="s">
        <v>103</v>
      </c>
      <c r="T863">
        <v>0</v>
      </c>
      <c r="U863">
        <v>1</v>
      </c>
      <c r="V863">
        <v>2</v>
      </c>
      <c r="W863">
        <v>32.486100000000008</v>
      </c>
    </row>
    <row r="864" spans="1:23" x14ac:dyDescent="0.35">
      <c r="A864" t="s">
        <v>1902</v>
      </c>
      <c r="B864" t="s">
        <v>161</v>
      </c>
      <c r="C864" t="s">
        <v>1162</v>
      </c>
      <c r="D864" t="s">
        <v>15</v>
      </c>
      <c r="E864" t="s">
        <v>16</v>
      </c>
      <c r="F864" t="s">
        <v>448</v>
      </c>
      <c r="G864">
        <v>32.619999999999997</v>
      </c>
      <c r="H864">
        <v>1</v>
      </c>
      <c r="I864">
        <v>0.05</v>
      </c>
      <c r="J864">
        <v>7.78</v>
      </c>
      <c r="K864" t="s">
        <v>102</v>
      </c>
      <c r="L864" t="s">
        <v>43</v>
      </c>
      <c r="M864">
        <v>5.58</v>
      </c>
      <c r="N864" t="s">
        <v>83</v>
      </c>
      <c r="O864" t="b">
        <v>0</v>
      </c>
      <c r="P864">
        <v>30.989000000000001</v>
      </c>
      <c r="Q864">
        <v>11.417</v>
      </c>
      <c r="R864">
        <v>-1.9430000000000009</v>
      </c>
      <c r="S864" t="s">
        <v>91</v>
      </c>
      <c r="T864">
        <v>0</v>
      </c>
      <c r="U864">
        <v>0</v>
      </c>
      <c r="V864">
        <v>10</v>
      </c>
      <c r="W864">
        <v>644.64019999999982</v>
      </c>
    </row>
    <row r="865" spans="1:23" x14ac:dyDescent="0.35">
      <c r="A865" t="s">
        <v>1903</v>
      </c>
      <c r="B865" t="s">
        <v>1687</v>
      </c>
      <c r="C865" t="s">
        <v>1904</v>
      </c>
      <c r="D865" t="s">
        <v>19</v>
      </c>
      <c r="E865" t="s">
        <v>16</v>
      </c>
      <c r="F865" t="s">
        <v>472</v>
      </c>
      <c r="G865">
        <v>41.8</v>
      </c>
      <c r="H865">
        <v>1</v>
      </c>
      <c r="I865">
        <v>0.06</v>
      </c>
      <c r="J865">
        <v>9.48</v>
      </c>
      <c r="K865" t="s">
        <v>115</v>
      </c>
      <c r="L865" t="s">
        <v>43</v>
      </c>
      <c r="M865">
        <v>3.23</v>
      </c>
      <c r="N865" t="s">
        <v>83</v>
      </c>
      <c r="O865" t="b">
        <v>0</v>
      </c>
      <c r="P865">
        <v>39.292000000000002</v>
      </c>
      <c r="Q865">
        <v>14.212</v>
      </c>
      <c r="R865">
        <v>1.5019999999999949</v>
      </c>
      <c r="S865" t="s">
        <v>97</v>
      </c>
      <c r="T865">
        <v>0</v>
      </c>
      <c r="U865">
        <v>0</v>
      </c>
      <c r="V865">
        <v>15</v>
      </c>
      <c r="W865">
        <v>513.01609999999994</v>
      </c>
    </row>
    <row r="866" spans="1:23" x14ac:dyDescent="0.35">
      <c r="A866" t="s">
        <v>1905</v>
      </c>
      <c r="B866" t="s">
        <v>1228</v>
      </c>
      <c r="C866" t="s">
        <v>1906</v>
      </c>
      <c r="D866" t="s">
        <v>12</v>
      </c>
      <c r="E866" t="s">
        <v>95</v>
      </c>
      <c r="F866" t="s">
        <v>318</v>
      </c>
      <c r="G866">
        <v>294.70999999999998</v>
      </c>
      <c r="H866">
        <v>2</v>
      </c>
      <c r="I866">
        <v>0.08</v>
      </c>
      <c r="J866">
        <v>5.85</v>
      </c>
      <c r="K866" t="s">
        <v>102</v>
      </c>
      <c r="L866" t="s">
        <v>43</v>
      </c>
      <c r="M866">
        <v>5.47</v>
      </c>
      <c r="N866" t="s">
        <v>83</v>
      </c>
      <c r="O866" t="b">
        <v>0</v>
      </c>
      <c r="P866">
        <v>542.26639999999998</v>
      </c>
      <c r="Q866">
        <v>188.61439999999999</v>
      </c>
      <c r="R866">
        <v>177.2944</v>
      </c>
      <c r="S866" t="s">
        <v>84</v>
      </c>
      <c r="T866">
        <v>0</v>
      </c>
      <c r="U866">
        <v>0</v>
      </c>
      <c r="V866">
        <v>1</v>
      </c>
      <c r="W866">
        <v>177.2944</v>
      </c>
    </row>
    <row r="867" spans="1:23" x14ac:dyDescent="0.35">
      <c r="A867" t="s">
        <v>1907</v>
      </c>
      <c r="B867" t="s">
        <v>320</v>
      </c>
      <c r="C867" t="s">
        <v>1908</v>
      </c>
      <c r="D867" t="s">
        <v>12</v>
      </c>
      <c r="E867" t="s">
        <v>16</v>
      </c>
      <c r="F867" t="s">
        <v>81</v>
      </c>
      <c r="G867">
        <v>56.99</v>
      </c>
      <c r="H867">
        <v>1</v>
      </c>
      <c r="I867">
        <v>0.23</v>
      </c>
      <c r="J867">
        <v>3.05</v>
      </c>
      <c r="K867" t="s">
        <v>102</v>
      </c>
      <c r="L867" t="s">
        <v>41</v>
      </c>
      <c r="M867">
        <v>8.44</v>
      </c>
      <c r="N867" t="s">
        <v>83</v>
      </c>
      <c r="O867" t="b">
        <v>0</v>
      </c>
      <c r="P867">
        <v>43.882300000000001</v>
      </c>
      <c r="Q867">
        <v>9.6882999999999981</v>
      </c>
      <c r="R867">
        <v>-1.8017000000000001</v>
      </c>
      <c r="S867" t="s">
        <v>84</v>
      </c>
      <c r="T867">
        <v>0</v>
      </c>
      <c r="U867">
        <v>0</v>
      </c>
      <c r="V867">
        <v>5</v>
      </c>
      <c r="W867">
        <v>-10.085599999999999</v>
      </c>
    </row>
    <row r="868" spans="1:23" x14ac:dyDescent="0.35">
      <c r="A868" t="s">
        <v>1909</v>
      </c>
      <c r="B868" t="s">
        <v>921</v>
      </c>
      <c r="C868" t="s">
        <v>1608</v>
      </c>
      <c r="D868" t="s">
        <v>15</v>
      </c>
      <c r="E868" t="s">
        <v>95</v>
      </c>
      <c r="F868" t="s">
        <v>446</v>
      </c>
      <c r="G868">
        <v>573.55999999999995</v>
      </c>
      <c r="H868">
        <v>2</v>
      </c>
      <c r="I868">
        <v>0.05</v>
      </c>
      <c r="J868">
        <v>9.58</v>
      </c>
      <c r="K868" t="s">
        <v>90</v>
      </c>
      <c r="L868" t="s">
        <v>41</v>
      </c>
      <c r="M868">
        <v>11.99</v>
      </c>
      <c r="N868" t="s">
        <v>83</v>
      </c>
      <c r="O868" t="b">
        <v>0</v>
      </c>
      <c r="P868">
        <v>1089.7639999999999</v>
      </c>
      <c r="Q868">
        <v>401.49200000000002</v>
      </c>
      <c r="R868">
        <v>379.92200000000003</v>
      </c>
      <c r="S868" t="s">
        <v>84</v>
      </c>
      <c r="T868">
        <v>0</v>
      </c>
      <c r="U868">
        <v>0</v>
      </c>
      <c r="V868">
        <v>19</v>
      </c>
      <c r="W868">
        <v>3225.0970000000002</v>
      </c>
    </row>
    <row r="869" spans="1:23" x14ac:dyDescent="0.35">
      <c r="A869" t="s">
        <v>1910</v>
      </c>
      <c r="B869" t="s">
        <v>1622</v>
      </c>
      <c r="C869" t="s">
        <v>1319</v>
      </c>
      <c r="D869" t="s">
        <v>19</v>
      </c>
      <c r="E869" t="s">
        <v>16</v>
      </c>
      <c r="F869" t="s">
        <v>435</v>
      </c>
      <c r="G869">
        <v>45.53</v>
      </c>
      <c r="H869">
        <v>1</v>
      </c>
      <c r="I869">
        <v>0.14000000000000001</v>
      </c>
      <c r="J869">
        <v>3.25</v>
      </c>
      <c r="K869" t="s">
        <v>82</v>
      </c>
      <c r="L869" t="s">
        <v>41</v>
      </c>
      <c r="M869">
        <v>7.56</v>
      </c>
      <c r="N869" t="s">
        <v>83</v>
      </c>
      <c r="O869" t="b">
        <v>0</v>
      </c>
      <c r="P869">
        <v>39.155799999999999</v>
      </c>
      <c r="Q869">
        <v>11.8378</v>
      </c>
      <c r="R869">
        <v>1.0277999999999989</v>
      </c>
      <c r="S869" t="s">
        <v>183</v>
      </c>
      <c r="T869">
        <v>0</v>
      </c>
      <c r="U869">
        <v>0</v>
      </c>
      <c r="V869">
        <v>5</v>
      </c>
      <c r="W869">
        <v>534.69919999999991</v>
      </c>
    </row>
    <row r="870" spans="1:23" x14ac:dyDescent="0.35">
      <c r="A870" t="s">
        <v>1911</v>
      </c>
      <c r="B870" t="s">
        <v>549</v>
      </c>
      <c r="C870" t="s">
        <v>1209</v>
      </c>
      <c r="D870" t="s">
        <v>19</v>
      </c>
      <c r="E870" t="s">
        <v>88</v>
      </c>
      <c r="F870" t="s">
        <v>1221</v>
      </c>
      <c r="G870">
        <v>10.09</v>
      </c>
      <c r="H870">
        <v>2</v>
      </c>
      <c r="I870">
        <v>0.01</v>
      </c>
      <c r="J870">
        <v>2.21</v>
      </c>
      <c r="K870" t="s">
        <v>82</v>
      </c>
      <c r="L870" t="s">
        <v>45</v>
      </c>
      <c r="M870">
        <v>0.69</v>
      </c>
      <c r="N870" t="s">
        <v>83</v>
      </c>
      <c r="O870" t="b">
        <v>0</v>
      </c>
      <c r="P870">
        <v>19.978200000000001</v>
      </c>
      <c r="Q870">
        <v>7.8702000000000023</v>
      </c>
      <c r="R870">
        <v>4.9702000000000019</v>
      </c>
      <c r="S870" t="s">
        <v>91</v>
      </c>
      <c r="T870">
        <v>0</v>
      </c>
      <c r="U870">
        <v>0</v>
      </c>
      <c r="V870">
        <v>23</v>
      </c>
      <c r="W870">
        <v>1892.7003</v>
      </c>
    </row>
    <row r="871" spans="1:23" x14ac:dyDescent="0.35">
      <c r="A871" t="s">
        <v>1912</v>
      </c>
      <c r="B871" t="s">
        <v>491</v>
      </c>
      <c r="C871" t="s">
        <v>296</v>
      </c>
      <c r="D871" t="s">
        <v>24</v>
      </c>
      <c r="E871" t="s">
        <v>14</v>
      </c>
      <c r="F871" t="s">
        <v>733</v>
      </c>
      <c r="G871">
        <v>57.85</v>
      </c>
      <c r="H871">
        <v>1</v>
      </c>
      <c r="I871">
        <v>0.28999999999999998</v>
      </c>
      <c r="J871">
        <v>5.19</v>
      </c>
      <c r="K871" t="s">
        <v>82</v>
      </c>
      <c r="L871" t="s">
        <v>41</v>
      </c>
      <c r="M871">
        <v>10.49</v>
      </c>
      <c r="N871" t="s">
        <v>83</v>
      </c>
      <c r="O871" t="b">
        <v>0</v>
      </c>
      <c r="P871">
        <v>41.073500000000003</v>
      </c>
      <c r="Q871">
        <v>6.3634999999999948</v>
      </c>
      <c r="R871">
        <v>-9.3165000000000031</v>
      </c>
      <c r="S871" t="s">
        <v>103</v>
      </c>
      <c r="T871">
        <v>0</v>
      </c>
      <c r="U871">
        <v>0</v>
      </c>
      <c r="V871">
        <v>15</v>
      </c>
      <c r="W871">
        <v>1772.92</v>
      </c>
    </row>
    <row r="872" spans="1:23" x14ac:dyDescent="0.35">
      <c r="A872" t="s">
        <v>1913</v>
      </c>
      <c r="B872" t="s">
        <v>79</v>
      </c>
      <c r="C872" t="s">
        <v>928</v>
      </c>
      <c r="D872" t="s">
        <v>12</v>
      </c>
      <c r="E872" t="s">
        <v>14</v>
      </c>
      <c r="F872" t="s">
        <v>1113</v>
      </c>
      <c r="G872">
        <v>125.56</v>
      </c>
      <c r="H872">
        <v>1</v>
      </c>
      <c r="I872">
        <v>0.05</v>
      </c>
      <c r="J872">
        <v>7.4</v>
      </c>
      <c r="K872" t="s">
        <v>115</v>
      </c>
      <c r="L872" t="s">
        <v>43</v>
      </c>
      <c r="M872">
        <v>3.66</v>
      </c>
      <c r="N872" t="s">
        <v>83</v>
      </c>
      <c r="O872" t="b">
        <v>0</v>
      </c>
      <c r="P872">
        <v>119.282</v>
      </c>
      <c r="Q872">
        <v>43.945999999999998</v>
      </c>
      <c r="R872">
        <v>32.886000000000003</v>
      </c>
      <c r="S872" t="s">
        <v>84</v>
      </c>
      <c r="T872">
        <v>0</v>
      </c>
      <c r="U872">
        <v>0</v>
      </c>
      <c r="V872">
        <v>16</v>
      </c>
      <c r="W872">
        <v>798.92430000000002</v>
      </c>
    </row>
    <row r="873" spans="1:23" x14ac:dyDescent="0.35">
      <c r="A873" t="s">
        <v>1914</v>
      </c>
      <c r="B873" t="s">
        <v>177</v>
      </c>
      <c r="C873" t="s">
        <v>1336</v>
      </c>
      <c r="D873" t="s">
        <v>19</v>
      </c>
      <c r="E873" t="s">
        <v>14</v>
      </c>
      <c r="F873" t="s">
        <v>1207</v>
      </c>
      <c r="G873">
        <v>166.35</v>
      </c>
      <c r="H873">
        <v>3</v>
      </c>
      <c r="I873">
        <v>0.03</v>
      </c>
      <c r="J873">
        <v>6.85</v>
      </c>
      <c r="K873" t="s">
        <v>115</v>
      </c>
      <c r="L873" t="s">
        <v>43</v>
      </c>
      <c r="M873">
        <v>3.67</v>
      </c>
      <c r="N873" t="s">
        <v>83</v>
      </c>
      <c r="O873" t="b">
        <v>0</v>
      </c>
      <c r="P873">
        <v>484.07850000000002</v>
      </c>
      <c r="Q873">
        <v>184.64850000000001</v>
      </c>
      <c r="R873">
        <v>174.1285</v>
      </c>
      <c r="S873" t="s">
        <v>128</v>
      </c>
      <c r="T873">
        <v>0</v>
      </c>
      <c r="U873">
        <v>0</v>
      </c>
      <c r="V873">
        <v>10</v>
      </c>
      <c r="W873">
        <v>1249.3488</v>
      </c>
    </row>
    <row r="874" spans="1:23" x14ac:dyDescent="0.35">
      <c r="A874" t="s">
        <v>1915</v>
      </c>
      <c r="B874" t="s">
        <v>375</v>
      </c>
      <c r="C874" t="s">
        <v>1916</v>
      </c>
      <c r="D874" t="s">
        <v>15</v>
      </c>
      <c r="E874" t="s">
        <v>14</v>
      </c>
      <c r="F874" t="s">
        <v>674</v>
      </c>
      <c r="G874">
        <v>119.12</v>
      </c>
      <c r="H874">
        <v>1</v>
      </c>
      <c r="I874">
        <v>0.04</v>
      </c>
      <c r="J874">
        <v>8.77</v>
      </c>
      <c r="K874" t="s">
        <v>115</v>
      </c>
      <c r="L874" t="s">
        <v>43</v>
      </c>
      <c r="M874">
        <v>4.03</v>
      </c>
      <c r="N874" t="s">
        <v>83</v>
      </c>
      <c r="O874" t="b">
        <v>0</v>
      </c>
      <c r="P874">
        <v>114.3552</v>
      </c>
      <c r="Q874">
        <v>42.883200000000002</v>
      </c>
      <c r="R874">
        <v>30.083200000000001</v>
      </c>
      <c r="S874" t="s">
        <v>128</v>
      </c>
      <c r="T874">
        <v>0</v>
      </c>
      <c r="U874">
        <v>0</v>
      </c>
      <c r="V874">
        <v>17</v>
      </c>
      <c r="W874">
        <v>868.86450000000013</v>
      </c>
    </row>
    <row r="875" spans="1:23" x14ac:dyDescent="0.35">
      <c r="A875" t="s">
        <v>1917</v>
      </c>
      <c r="B875" t="s">
        <v>466</v>
      </c>
      <c r="C875" t="s">
        <v>839</v>
      </c>
      <c r="D875" t="s">
        <v>19</v>
      </c>
      <c r="E875" t="s">
        <v>16</v>
      </c>
      <c r="F875" t="s">
        <v>481</v>
      </c>
      <c r="G875">
        <v>52.93</v>
      </c>
      <c r="H875">
        <v>3</v>
      </c>
      <c r="I875">
        <v>0.19</v>
      </c>
      <c r="J875">
        <v>5.0999999999999996</v>
      </c>
      <c r="K875" t="s">
        <v>90</v>
      </c>
      <c r="L875" t="s">
        <v>45</v>
      </c>
      <c r="M875">
        <v>1.9</v>
      </c>
      <c r="N875" t="s">
        <v>83</v>
      </c>
      <c r="O875" t="b">
        <v>0</v>
      </c>
      <c r="P875">
        <v>128.6199</v>
      </c>
      <c r="Q875">
        <v>33.345900000000007</v>
      </c>
      <c r="R875">
        <v>26.345900000000011</v>
      </c>
      <c r="S875" t="s">
        <v>183</v>
      </c>
      <c r="T875">
        <v>0</v>
      </c>
      <c r="U875">
        <v>0</v>
      </c>
      <c r="V875">
        <v>16</v>
      </c>
      <c r="W875">
        <v>1210.0518</v>
      </c>
    </row>
    <row r="876" spans="1:23" x14ac:dyDescent="0.35">
      <c r="A876" t="s">
        <v>1918</v>
      </c>
      <c r="B876" t="s">
        <v>284</v>
      </c>
      <c r="C876" t="s">
        <v>1495</v>
      </c>
      <c r="D876" t="s">
        <v>17</v>
      </c>
      <c r="E876" t="s">
        <v>16</v>
      </c>
      <c r="F876" t="s">
        <v>547</v>
      </c>
      <c r="G876">
        <v>53.19</v>
      </c>
      <c r="H876">
        <v>3</v>
      </c>
      <c r="I876">
        <v>0.12</v>
      </c>
      <c r="J876">
        <v>8.68</v>
      </c>
      <c r="K876" t="s">
        <v>102</v>
      </c>
      <c r="L876" t="s">
        <v>41</v>
      </c>
      <c r="M876">
        <v>13.19</v>
      </c>
      <c r="N876" t="s">
        <v>83</v>
      </c>
      <c r="O876" t="b">
        <v>0</v>
      </c>
      <c r="P876">
        <v>140.42160000000001</v>
      </c>
      <c r="Q876">
        <v>44.679599999999994</v>
      </c>
      <c r="R876">
        <v>22.8096</v>
      </c>
      <c r="S876" t="s">
        <v>91</v>
      </c>
      <c r="T876">
        <v>0</v>
      </c>
      <c r="U876">
        <v>0</v>
      </c>
      <c r="V876">
        <v>3</v>
      </c>
      <c r="W876">
        <v>164.75859999999989</v>
      </c>
    </row>
    <row r="877" spans="1:23" x14ac:dyDescent="0.35">
      <c r="A877" t="s">
        <v>1919</v>
      </c>
      <c r="B877" t="s">
        <v>566</v>
      </c>
      <c r="C877" t="s">
        <v>1459</v>
      </c>
      <c r="D877" t="s">
        <v>19</v>
      </c>
      <c r="E877" t="s">
        <v>16</v>
      </c>
      <c r="F877" t="s">
        <v>932</v>
      </c>
      <c r="G877">
        <v>33.880000000000003</v>
      </c>
      <c r="H877">
        <v>1</v>
      </c>
      <c r="I877">
        <v>0.22</v>
      </c>
      <c r="J877">
        <v>3.28</v>
      </c>
      <c r="K877" t="s">
        <v>102</v>
      </c>
      <c r="L877" t="s">
        <v>43</v>
      </c>
      <c r="M877">
        <v>5.47</v>
      </c>
      <c r="N877" t="s">
        <v>83</v>
      </c>
      <c r="O877" t="b">
        <v>0</v>
      </c>
      <c r="P877">
        <v>26.426400000000001</v>
      </c>
      <c r="Q877">
        <v>6.0984000000000052</v>
      </c>
      <c r="R877">
        <v>-2.6515999999999948</v>
      </c>
      <c r="S877" t="s">
        <v>103</v>
      </c>
      <c r="T877">
        <v>0</v>
      </c>
      <c r="U877">
        <v>0</v>
      </c>
      <c r="V877">
        <v>21</v>
      </c>
      <c r="W877">
        <v>2879.7907</v>
      </c>
    </row>
    <row r="878" spans="1:23" x14ac:dyDescent="0.35">
      <c r="A878" t="s">
        <v>1920</v>
      </c>
      <c r="B878" t="s">
        <v>802</v>
      </c>
      <c r="C878" t="s">
        <v>1921</v>
      </c>
      <c r="D878" t="s">
        <v>26</v>
      </c>
      <c r="E878" t="s">
        <v>88</v>
      </c>
      <c r="F878" t="s">
        <v>431</v>
      </c>
      <c r="G878">
        <v>22.51</v>
      </c>
      <c r="H878">
        <v>1</v>
      </c>
      <c r="I878">
        <v>0.05</v>
      </c>
      <c r="J878">
        <v>2.61</v>
      </c>
      <c r="K878" t="s">
        <v>102</v>
      </c>
      <c r="L878" t="s">
        <v>41</v>
      </c>
      <c r="M878">
        <v>11.51</v>
      </c>
      <c r="N878" t="s">
        <v>141</v>
      </c>
      <c r="O878" t="b">
        <v>0</v>
      </c>
      <c r="P878">
        <v>21.384499999999999</v>
      </c>
      <c r="Q878">
        <v>7.8784999999999989</v>
      </c>
      <c r="R878">
        <v>-6.2415000000000003</v>
      </c>
      <c r="S878" t="s">
        <v>84</v>
      </c>
      <c r="T878">
        <v>1</v>
      </c>
      <c r="U878">
        <v>0</v>
      </c>
      <c r="V878">
        <v>14</v>
      </c>
      <c r="W878">
        <v>1003.5946</v>
      </c>
    </row>
    <row r="879" spans="1:23" x14ac:dyDescent="0.35">
      <c r="A879" t="s">
        <v>1922</v>
      </c>
      <c r="B879" t="s">
        <v>161</v>
      </c>
      <c r="C879" t="s">
        <v>1923</v>
      </c>
      <c r="D879" t="s">
        <v>17</v>
      </c>
      <c r="E879" t="s">
        <v>95</v>
      </c>
      <c r="F879" t="s">
        <v>175</v>
      </c>
      <c r="G879">
        <v>220.33</v>
      </c>
      <c r="H879">
        <v>2</v>
      </c>
      <c r="I879">
        <v>0.03</v>
      </c>
      <c r="J879">
        <v>5.36</v>
      </c>
      <c r="K879" t="s">
        <v>90</v>
      </c>
      <c r="L879" t="s">
        <v>45</v>
      </c>
      <c r="M879">
        <v>1.63</v>
      </c>
      <c r="N879" t="s">
        <v>83</v>
      </c>
      <c r="O879" t="b">
        <v>0</v>
      </c>
      <c r="P879">
        <v>427.4402</v>
      </c>
      <c r="Q879">
        <v>163.04419999999999</v>
      </c>
      <c r="R879">
        <v>156.05420000000001</v>
      </c>
      <c r="S879" t="s">
        <v>91</v>
      </c>
      <c r="T879">
        <v>0</v>
      </c>
      <c r="U879">
        <v>0</v>
      </c>
      <c r="V879">
        <v>4</v>
      </c>
      <c r="W879">
        <v>708.43119999999999</v>
      </c>
    </row>
    <row r="880" spans="1:23" x14ac:dyDescent="0.35">
      <c r="A880" t="s">
        <v>1924</v>
      </c>
      <c r="B880" t="s">
        <v>268</v>
      </c>
      <c r="C880" t="s">
        <v>1925</v>
      </c>
      <c r="D880" t="s">
        <v>17</v>
      </c>
      <c r="E880" t="s">
        <v>14</v>
      </c>
      <c r="F880" t="s">
        <v>1740</v>
      </c>
      <c r="G880">
        <v>124.49</v>
      </c>
      <c r="H880">
        <v>3</v>
      </c>
      <c r="I880">
        <v>0.22</v>
      </c>
      <c r="J880">
        <v>3.37</v>
      </c>
      <c r="K880" t="s">
        <v>115</v>
      </c>
      <c r="L880" t="s">
        <v>41</v>
      </c>
      <c r="M880">
        <v>5.58</v>
      </c>
      <c r="N880" t="s">
        <v>83</v>
      </c>
      <c r="O880" t="b">
        <v>0</v>
      </c>
      <c r="P880">
        <v>291.3066</v>
      </c>
      <c r="Q880">
        <v>67.224600000000038</v>
      </c>
      <c r="R880">
        <v>58.274600000000042</v>
      </c>
      <c r="S880" t="s">
        <v>91</v>
      </c>
      <c r="T880">
        <v>0</v>
      </c>
      <c r="U880">
        <v>0</v>
      </c>
      <c r="V880">
        <v>4</v>
      </c>
      <c r="W880">
        <v>1084.6994999999999</v>
      </c>
    </row>
    <row r="881" spans="1:23" x14ac:dyDescent="0.35">
      <c r="A881" t="s">
        <v>1926</v>
      </c>
      <c r="B881" t="s">
        <v>566</v>
      </c>
      <c r="C881" t="s">
        <v>673</v>
      </c>
      <c r="D881" t="s">
        <v>12</v>
      </c>
      <c r="E881" t="s">
        <v>88</v>
      </c>
      <c r="F881" t="s">
        <v>199</v>
      </c>
      <c r="G881">
        <v>24.66</v>
      </c>
      <c r="H881">
        <v>1</v>
      </c>
      <c r="I881">
        <v>0.09</v>
      </c>
      <c r="J881">
        <v>4.5199999999999996</v>
      </c>
      <c r="K881" t="s">
        <v>102</v>
      </c>
      <c r="L881" t="s">
        <v>48</v>
      </c>
      <c r="M881">
        <v>17.649999999999999</v>
      </c>
      <c r="N881" t="s">
        <v>83</v>
      </c>
      <c r="O881" t="b">
        <v>0</v>
      </c>
      <c r="P881">
        <v>22.4406</v>
      </c>
      <c r="Q881">
        <v>7.6445999999999996</v>
      </c>
      <c r="R881">
        <v>-14.525399999999999</v>
      </c>
      <c r="S881" t="s">
        <v>103</v>
      </c>
      <c r="T881">
        <v>0</v>
      </c>
      <c r="U881">
        <v>0</v>
      </c>
      <c r="V881">
        <v>15</v>
      </c>
      <c r="W881">
        <v>1127.8425</v>
      </c>
    </row>
    <row r="882" spans="1:23" x14ac:dyDescent="0.35">
      <c r="A882" t="s">
        <v>1927</v>
      </c>
      <c r="B882" t="s">
        <v>1687</v>
      </c>
      <c r="C882" t="s">
        <v>186</v>
      </c>
      <c r="D882" t="s">
        <v>17</v>
      </c>
      <c r="E882" t="s">
        <v>95</v>
      </c>
      <c r="F882" t="s">
        <v>718</v>
      </c>
      <c r="G882">
        <v>31.35</v>
      </c>
      <c r="H882">
        <v>2</v>
      </c>
      <c r="I882">
        <v>0.01</v>
      </c>
      <c r="J882">
        <v>3.27</v>
      </c>
      <c r="K882" t="s">
        <v>82</v>
      </c>
      <c r="L882" t="s">
        <v>48</v>
      </c>
      <c r="M882">
        <v>10.58</v>
      </c>
      <c r="N882" t="s">
        <v>83</v>
      </c>
      <c r="O882" t="b">
        <v>0</v>
      </c>
      <c r="P882">
        <v>62.073</v>
      </c>
      <c r="Q882">
        <v>24.452999999999999</v>
      </c>
      <c r="R882">
        <v>10.603</v>
      </c>
      <c r="S882" t="s">
        <v>97</v>
      </c>
      <c r="T882">
        <v>0</v>
      </c>
      <c r="U882">
        <v>0</v>
      </c>
      <c r="V882">
        <v>15</v>
      </c>
      <c r="W882">
        <v>956.19069999999999</v>
      </c>
    </row>
    <row r="883" spans="1:23" x14ac:dyDescent="0.35">
      <c r="A883" t="s">
        <v>1928</v>
      </c>
      <c r="B883" t="s">
        <v>229</v>
      </c>
      <c r="C883" t="s">
        <v>554</v>
      </c>
      <c r="D883" t="s">
        <v>12</v>
      </c>
      <c r="E883" t="s">
        <v>14</v>
      </c>
      <c r="F883" t="s">
        <v>755</v>
      </c>
      <c r="G883">
        <v>108.15</v>
      </c>
      <c r="H883">
        <v>2</v>
      </c>
      <c r="I883">
        <v>7.0000000000000007E-2</v>
      </c>
      <c r="J883">
        <v>9.0299999999999994</v>
      </c>
      <c r="K883" t="s">
        <v>82</v>
      </c>
      <c r="L883" t="s">
        <v>48</v>
      </c>
      <c r="M883">
        <v>13.48</v>
      </c>
      <c r="N883" t="s">
        <v>83</v>
      </c>
      <c r="O883" t="b">
        <v>0</v>
      </c>
      <c r="P883">
        <v>201.15899999999999</v>
      </c>
      <c r="Q883">
        <v>71.378999999999991</v>
      </c>
      <c r="R883">
        <v>48.868999999999993</v>
      </c>
      <c r="S883" t="s">
        <v>103</v>
      </c>
      <c r="T883">
        <v>0</v>
      </c>
      <c r="U883">
        <v>0</v>
      </c>
      <c r="V883">
        <v>10</v>
      </c>
      <c r="W883">
        <v>708.31779999999981</v>
      </c>
    </row>
    <row r="884" spans="1:23" x14ac:dyDescent="0.35">
      <c r="A884" t="s">
        <v>1929</v>
      </c>
      <c r="B884" t="s">
        <v>1831</v>
      </c>
      <c r="C884" t="s">
        <v>1930</v>
      </c>
      <c r="D884" t="s">
        <v>15</v>
      </c>
      <c r="E884" t="s">
        <v>16</v>
      </c>
      <c r="F884" t="s">
        <v>307</v>
      </c>
      <c r="G884">
        <v>57.19</v>
      </c>
      <c r="H884">
        <v>3</v>
      </c>
      <c r="I884">
        <v>0.09</v>
      </c>
      <c r="J884">
        <v>6.14</v>
      </c>
      <c r="K884" t="s">
        <v>102</v>
      </c>
      <c r="L884" t="s">
        <v>43</v>
      </c>
      <c r="M884">
        <v>6.78</v>
      </c>
      <c r="N884" t="s">
        <v>83</v>
      </c>
      <c r="O884" t="b">
        <v>0</v>
      </c>
      <c r="P884">
        <v>156.12870000000001</v>
      </c>
      <c r="Q884">
        <v>53.186700000000023</v>
      </c>
      <c r="R884">
        <v>40.266700000000007</v>
      </c>
      <c r="S884" t="s">
        <v>128</v>
      </c>
      <c r="T884">
        <v>0</v>
      </c>
      <c r="U884">
        <v>0</v>
      </c>
      <c r="V884">
        <v>3</v>
      </c>
      <c r="W884">
        <v>93.929700000000039</v>
      </c>
    </row>
    <row r="885" spans="1:23" x14ac:dyDescent="0.35">
      <c r="A885" t="s">
        <v>1931</v>
      </c>
      <c r="B885" t="s">
        <v>138</v>
      </c>
      <c r="C885" t="s">
        <v>812</v>
      </c>
      <c r="D885" t="s">
        <v>17</v>
      </c>
      <c r="E885" t="s">
        <v>14</v>
      </c>
      <c r="F885" t="s">
        <v>655</v>
      </c>
      <c r="G885">
        <v>170.95</v>
      </c>
      <c r="H885">
        <v>1</v>
      </c>
      <c r="I885">
        <v>0.2</v>
      </c>
      <c r="J885">
        <v>9.02</v>
      </c>
      <c r="K885" t="s">
        <v>82</v>
      </c>
      <c r="L885" t="s">
        <v>41</v>
      </c>
      <c r="M885">
        <v>8.15</v>
      </c>
      <c r="N885" t="s">
        <v>83</v>
      </c>
      <c r="O885" t="b">
        <v>0</v>
      </c>
      <c r="P885">
        <v>136.76</v>
      </c>
      <c r="Q885">
        <v>34.19</v>
      </c>
      <c r="R885">
        <v>17.02</v>
      </c>
      <c r="S885" t="s">
        <v>128</v>
      </c>
      <c r="T885">
        <v>0</v>
      </c>
      <c r="U885">
        <v>0</v>
      </c>
      <c r="V885">
        <v>19</v>
      </c>
      <c r="W885">
        <v>617.94619999999986</v>
      </c>
    </row>
    <row r="886" spans="1:23" x14ac:dyDescent="0.35">
      <c r="A886" t="s">
        <v>1932</v>
      </c>
      <c r="B886" t="s">
        <v>284</v>
      </c>
      <c r="C886" t="s">
        <v>885</v>
      </c>
      <c r="D886" t="s">
        <v>15</v>
      </c>
      <c r="E886" t="s">
        <v>88</v>
      </c>
      <c r="F886" t="s">
        <v>171</v>
      </c>
      <c r="G886">
        <v>41.3</v>
      </c>
      <c r="H886">
        <v>2</v>
      </c>
      <c r="I886">
        <v>0.17</v>
      </c>
      <c r="J886">
        <v>2.25</v>
      </c>
      <c r="K886" t="s">
        <v>115</v>
      </c>
      <c r="L886" t="s">
        <v>41</v>
      </c>
      <c r="M886">
        <v>13.61</v>
      </c>
      <c r="N886" t="s">
        <v>83</v>
      </c>
      <c r="O886" t="b">
        <v>0</v>
      </c>
      <c r="P886">
        <v>68.557999999999993</v>
      </c>
      <c r="Q886">
        <v>18.998000000000001</v>
      </c>
      <c r="R886">
        <v>3.1379999999999981</v>
      </c>
      <c r="S886" t="s">
        <v>91</v>
      </c>
      <c r="T886">
        <v>0</v>
      </c>
      <c r="U886">
        <v>0</v>
      </c>
      <c r="V886">
        <v>14</v>
      </c>
      <c r="W886">
        <v>532.6671</v>
      </c>
    </row>
    <row r="887" spans="1:23" x14ac:dyDescent="0.35">
      <c r="A887" t="s">
        <v>1933</v>
      </c>
      <c r="B887" t="s">
        <v>349</v>
      </c>
      <c r="C887" t="s">
        <v>1934</v>
      </c>
      <c r="D887" t="s">
        <v>12</v>
      </c>
      <c r="E887" t="s">
        <v>14</v>
      </c>
      <c r="F887" t="s">
        <v>780</v>
      </c>
      <c r="G887">
        <v>125.88</v>
      </c>
      <c r="H887">
        <v>1</v>
      </c>
      <c r="I887">
        <v>0.1</v>
      </c>
      <c r="J887">
        <v>2.12</v>
      </c>
      <c r="K887" t="s">
        <v>115</v>
      </c>
      <c r="L887" t="s">
        <v>45</v>
      </c>
      <c r="M887">
        <v>0.72</v>
      </c>
      <c r="N887" t="s">
        <v>83</v>
      </c>
      <c r="O887" t="b">
        <v>1</v>
      </c>
      <c r="P887">
        <v>113.292</v>
      </c>
      <c r="Q887">
        <v>37.76400000000001</v>
      </c>
      <c r="R887">
        <v>34.924000000000007</v>
      </c>
      <c r="S887" t="s">
        <v>128</v>
      </c>
      <c r="T887">
        <v>0</v>
      </c>
      <c r="U887">
        <v>0</v>
      </c>
      <c r="V887">
        <v>3</v>
      </c>
      <c r="W887">
        <v>69.223699999999994</v>
      </c>
    </row>
    <row r="888" spans="1:23" x14ac:dyDescent="0.35">
      <c r="A888" t="s">
        <v>1935</v>
      </c>
      <c r="B888" t="s">
        <v>1936</v>
      </c>
      <c r="C888" t="s">
        <v>974</v>
      </c>
      <c r="D888" t="s">
        <v>12</v>
      </c>
      <c r="E888" t="s">
        <v>95</v>
      </c>
      <c r="F888" t="s">
        <v>612</v>
      </c>
      <c r="G888">
        <v>591.04</v>
      </c>
      <c r="H888">
        <v>2</v>
      </c>
      <c r="I888">
        <v>0.12</v>
      </c>
      <c r="J888">
        <v>9.1</v>
      </c>
      <c r="K888" t="s">
        <v>102</v>
      </c>
      <c r="L888" t="s">
        <v>41</v>
      </c>
      <c r="M888">
        <v>11.3</v>
      </c>
      <c r="N888" t="s">
        <v>83</v>
      </c>
      <c r="O888" t="b">
        <v>0</v>
      </c>
      <c r="P888">
        <v>1040.2303999999999</v>
      </c>
      <c r="Q888">
        <v>330.98239999999998</v>
      </c>
      <c r="R888">
        <v>310.58240000000001</v>
      </c>
      <c r="S888" t="s">
        <v>103</v>
      </c>
      <c r="T888">
        <v>0</v>
      </c>
      <c r="U888">
        <v>0</v>
      </c>
      <c r="V888">
        <v>13</v>
      </c>
      <c r="W888">
        <v>1473.0153</v>
      </c>
    </row>
    <row r="889" spans="1:23" x14ac:dyDescent="0.35">
      <c r="A889" t="s">
        <v>1937</v>
      </c>
      <c r="B889" t="s">
        <v>1705</v>
      </c>
      <c r="C889" t="s">
        <v>1938</v>
      </c>
      <c r="D889" t="s">
        <v>12</v>
      </c>
      <c r="E889" t="s">
        <v>16</v>
      </c>
      <c r="F889" t="s">
        <v>223</v>
      </c>
      <c r="G889">
        <v>31.18</v>
      </c>
      <c r="H889">
        <v>1</v>
      </c>
      <c r="I889">
        <v>0.1</v>
      </c>
      <c r="J889">
        <v>2.1800000000000002</v>
      </c>
      <c r="K889" t="s">
        <v>102</v>
      </c>
      <c r="L889" t="s">
        <v>41</v>
      </c>
      <c r="M889">
        <v>5.4</v>
      </c>
      <c r="N889" t="s">
        <v>83</v>
      </c>
      <c r="O889" t="b">
        <v>1</v>
      </c>
      <c r="P889">
        <v>28.062000000000001</v>
      </c>
      <c r="Q889">
        <v>9.3540000000000045</v>
      </c>
      <c r="R889">
        <v>1.7740000000000029</v>
      </c>
      <c r="S889" t="s">
        <v>97</v>
      </c>
      <c r="T889">
        <v>0</v>
      </c>
      <c r="U889">
        <v>0</v>
      </c>
      <c r="V889">
        <v>5</v>
      </c>
      <c r="W889">
        <v>8.1249000000000109</v>
      </c>
    </row>
    <row r="890" spans="1:23" x14ac:dyDescent="0.35">
      <c r="A890" t="s">
        <v>1939</v>
      </c>
      <c r="B890" t="s">
        <v>466</v>
      </c>
      <c r="C890" t="s">
        <v>1071</v>
      </c>
      <c r="D890" t="s">
        <v>19</v>
      </c>
      <c r="E890" t="s">
        <v>95</v>
      </c>
      <c r="F890" t="s">
        <v>328</v>
      </c>
      <c r="G890">
        <v>530.69000000000005</v>
      </c>
      <c r="H890">
        <v>3</v>
      </c>
      <c r="I890">
        <v>0.14000000000000001</v>
      </c>
      <c r="J890">
        <v>2.39</v>
      </c>
      <c r="K890" t="s">
        <v>90</v>
      </c>
      <c r="L890" t="s">
        <v>41</v>
      </c>
      <c r="M890">
        <v>6.08</v>
      </c>
      <c r="N890" t="s">
        <v>83</v>
      </c>
      <c r="O890" t="b">
        <v>0</v>
      </c>
      <c r="P890">
        <v>1369.1802</v>
      </c>
      <c r="Q890">
        <v>413.93819999999999</v>
      </c>
      <c r="R890">
        <v>405.46819999999991</v>
      </c>
      <c r="S890" t="s">
        <v>183</v>
      </c>
      <c r="T890">
        <v>0</v>
      </c>
      <c r="U890">
        <v>0</v>
      </c>
      <c r="V890">
        <v>17</v>
      </c>
      <c r="W890">
        <v>1567.6953000000001</v>
      </c>
    </row>
    <row r="891" spans="1:23" x14ac:dyDescent="0.35">
      <c r="A891" t="s">
        <v>1940</v>
      </c>
      <c r="B891" t="s">
        <v>549</v>
      </c>
      <c r="C891" t="s">
        <v>1941</v>
      </c>
      <c r="D891" t="s">
        <v>12</v>
      </c>
      <c r="E891" t="s">
        <v>88</v>
      </c>
      <c r="F891" t="s">
        <v>1221</v>
      </c>
      <c r="G891">
        <v>11.53</v>
      </c>
      <c r="H891">
        <v>1</v>
      </c>
      <c r="I891">
        <v>0.18</v>
      </c>
      <c r="J891">
        <v>2.36</v>
      </c>
      <c r="K891" t="s">
        <v>115</v>
      </c>
      <c r="L891" t="s">
        <v>41</v>
      </c>
      <c r="M891">
        <v>10.32</v>
      </c>
      <c r="N891" t="s">
        <v>83</v>
      </c>
      <c r="O891" t="b">
        <v>0</v>
      </c>
      <c r="P891">
        <v>9.4545999999999992</v>
      </c>
      <c r="Q891">
        <v>2.5366000000000022</v>
      </c>
      <c r="R891">
        <v>-10.1434</v>
      </c>
      <c r="S891" t="s">
        <v>91</v>
      </c>
      <c r="T891">
        <v>0</v>
      </c>
      <c r="U891">
        <v>0</v>
      </c>
      <c r="V891">
        <v>16</v>
      </c>
      <c r="W891">
        <v>1002.6642000000001</v>
      </c>
    </row>
    <row r="892" spans="1:23" x14ac:dyDescent="0.35">
      <c r="A892" t="s">
        <v>1942</v>
      </c>
      <c r="B892" t="s">
        <v>553</v>
      </c>
      <c r="C892" t="s">
        <v>1943</v>
      </c>
      <c r="D892" t="s">
        <v>20</v>
      </c>
      <c r="E892" t="s">
        <v>16</v>
      </c>
      <c r="F892" t="s">
        <v>1050</v>
      </c>
      <c r="G892">
        <v>30.45</v>
      </c>
      <c r="H892">
        <v>3</v>
      </c>
      <c r="I892">
        <v>0.21</v>
      </c>
      <c r="J892">
        <v>5.76</v>
      </c>
      <c r="K892" t="s">
        <v>115</v>
      </c>
      <c r="L892" t="s">
        <v>45</v>
      </c>
      <c r="M892">
        <v>1.69</v>
      </c>
      <c r="N892" t="s">
        <v>83</v>
      </c>
      <c r="O892" t="b">
        <v>0</v>
      </c>
      <c r="P892">
        <v>72.166499999999999</v>
      </c>
      <c r="Q892">
        <v>17.3565</v>
      </c>
      <c r="R892">
        <v>9.9065000000000047</v>
      </c>
      <c r="S892" t="s">
        <v>84</v>
      </c>
      <c r="T892">
        <v>0</v>
      </c>
      <c r="U892">
        <v>0</v>
      </c>
      <c r="V892">
        <v>3</v>
      </c>
      <c r="W892">
        <v>95.526500000000041</v>
      </c>
    </row>
    <row r="893" spans="1:23" x14ac:dyDescent="0.35">
      <c r="A893" t="s">
        <v>1944</v>
      </c>
      <c r="B893" t="s">
        <v>800</v>
      </c>
      <c r="C893" t="s">
        <v>1945</v>
      </c>
      <c r="D893" t="s">
        <v>19</v>
      </c>
      <c r="E893" t="s">
        <v>16</v>
      </c>
      <c r="F893" t="s">
        <v>311</v>
      </c>
      <c r="G893">
        <v>48.2</v>
      </c>
      <c r="H893">
        <v>3</v>
      </c>
      <c r="I893">
        <v>7.0000000000000007E-2</v>
      </c>
      <c r="J893">
        <v>5.28</v>
      </c>
      <c r="K893" t="s">
        <v>82</v>
      </c>
      <c r="L893" t="s">
        <v>48</v>
      </c>
      <c r="M893">
        <v>9.1</v>
      </c>
      <c r="N893" t="s">
        <v>83</v>
      </c>
      <c r="O893" t="b">
        <v>0</v>
      </c>
      <c r="P893">
        <v>134.47800000000001</v>
      </c>
      <c r="Q893">
        <v>47.718000000000004</v>
      </c>
      <c r="R893">
        <v>33.338000000000008</v>
      </c>
      <c r="S893" t="s">
        <v>84</v>
      </c>
      <c r="T893">
        <v>0</v>
      </c>
      <c r="U893">
        <v>0</v>
      </c>
      <c r="V893">
        <v>1</v>
      </c>
      <c r="W893">
        <v>33.338000000000008</v>
      </c>
    </row>
    <row r="894" spans="1:23" x14ac:dyDescent="0.35">
      <c r="A894" t="s">
        <v>1946</v>
      </c>
      <c r="B894" t="s">
        <v>1497</v>
      </c>
      <c r="C894" t="s">
        <v>1302</v>
      </c>
      <c r="D894" t="s">
        <v>12</v>
      </c>
      <c r="E894" t="s">
        <v>16</v>
      </c>
      <c r="F894" t="s">
        <v>696</v>
      </c>
      <c r="G894">
        <v>51.56</v>
      </c>
      <c r="H894">
        <v>2</v>
      </c>
      <c r="I894">
        <v>0.21</v>
      </c>
      <c r="J894">
        <v>9.01</v>
      </c>
      <c r="K894" t="s">
        <v>115</v>
      </c>
      <c r="L894" t="s">
        <v>43</v>
      </c>
      <c r="M894">
        <v>5.17</v>
      </c>
      <c r="N894" t="s">
        <v>83</v>
      </c>
      <c r="O894" t="b">
        <v>0</v>
      </c>
      <c r="P894">
        <v>81.464800000000011</v>
      </c>
      <c r="Q894">
        <v>19.592800000000011</v>
      </c>
      <c r="R894">
        <v>5.4128000000000114</v>
      </c>
      <c r="S894" t="s">
        <v>103</v>
      </c>
      <c r="T894">
        <v>0</v>
      </c>
      <c r="U894">
        <v>0</v>
      </c>
      <c r="V894">
        <v>15</v>
      </c>
      <c r="W894">
        <v>1173.6241</v>
      </c>
    </row>
    <row r="895" spans="1:23" x14ac:dyDescent="0.35">
      <c r="A895" t="s">
        <v>1947</v>
      </c>
      <c r="B895" t="s">
        <v>826</v>
      </c>
      <c r="C895" t="s">
        <v>1491</v>
      </c>
      <c r="D895" t="s">
        <v>17</v>
      </c>
      <c r="E895" t="s">
        <v>14</v>
      </c>
      <c r="F895" t="s">
        <v>366</v>
      </c>
      <c r="G895">
        <v>105</v>
      </c>
      <c r="H895">
        <v>1</v>
      </c>
      <c r="I895">
        <v>0.14000000000000001</v>
      </c>
      <c r="J895">
        <v>5.19</v>
      </c>
      <c r="K895" t="s">
        <v>90</v>
      </c>
      <c r="L895" t="s">
        <v>41</v>
      </c>
      <c r="M895">
        <v>11.34</v>
      </c>
      <c r="N895" t="s">
        <v>83</v>
      </c>
      <c r="O895" t="b">
        <v>0</v>
      </c>
      <c r="P895">
        <v>90.3</v>
      </c>
      <c r="Q895">
        <v>27.3</v>
      </c>
      <c r="R895">
        <v>10.77</v>
      </c>
      <c r="S895" t="s">
        <v>103</v>
      </c>
      <c r="T895">
        <v>0</v>
      </c>
      <c r="U895">
        <v>0</v>
      </c>
      <c r="V895">
        <v>11</v>
      </c>
      <c r="W895">
        <v>1069.1565000000001</v>
      </c>
    </row>
    <row r="896" spans="1:23" x14ac:dyDescent="0.35">
      <c r="A896" t="s">
        <v>1948</v>
      </c>
      <c r="B896" t="s">
        <v>594</v>
      </c>
      <c r="C896" t="s">
        <v>350</v>
      </c>
      <c r="D896" t="s">
        <v>24</v>
      </c>
      <c r="E896" t="s">
        <v>95</v>
      </c>
      <c r="F896" t="s">
        <v>155</v>
      </c>
      <c r="G896">
        <v>63.53</v>
      </c>
      <c r="H896">
        <v>2</v>
      </c>
      <c r="I896">
        <v>0.1</v>
      </c>
      <c r="J896">
        <v>4.05</v>
      </c>
      <c r="K896" t="s">
        <v>115</v>
      </c>
      <c r="L896" t="s">
        <v>48</v>
      </c>
      <c r="M896">
        <v>11.15</v>
      </c>
      <c r="N896" t="s">
        <v>83</v>
      </c>
      <c r="O896" t="b">
        <v>1</v>
      </c>
      <c r="P896">
        <v>114.354</v>
      </c>
      <c r="Q896">
        <v>38.118000000000002</v>
      </c>
      <c r="R896">
        <v>22.917999999999999</v>
      </c>
      <c r="S896" t="s">
        <v>128</v>
      </c>
      <c r="T896">
        <v>0</v>
      </c>
      <c r="U896">
        <v>0</v>
      </c>
      <c r="V896">
        <v>18</v>
      </c>
      <c r="W896">
        <v>832.04550000000006</v>
      </c>
    </row>
    <row r="897" spans="1:23" x14ac:dyDescent="0.35">
      <c r="A897" t="s">
        <v>1949</v>
      </c>
      <c r="B897" t="s">
        <v>1936</v>
      </c>
      <c r="C897" t="s">
        <v>546</v>
      </c>
      <c r="D897" t="s">
        <v>12</v>
      </c>
      <c r="E897" t="s">
        <v>88</v>
      </c>
      <c r="F897" t="s">
        <v>975</v>
      </c>
      <c r="G897">
        <v>22.08</v>
      </c>
      <c r="H897">
        <v>1</v>
      </c>
      <c r="I897">
        <v>7.0000000000000007E-2</v>
      </c>
      <c r="J897">
        <v>8.26</v>
      </c>
      <c r="K897" t="s">
        <v>90</v>
      </c>
      <c r="L897" t="s">
        <v>41</v>
      </c>
      <c r="M897">
        <v>11.2</v>
      </c>
      <c r="N897" t="s">
        <v>83</v>
      </c>
      <c r="O897" t="b">
        <v>0</v>
      </c>
      <c r="P897">
        <v>20.534400000000002</v>
      </c>
      <c r="Q897">
        <v>7.2863999999999987</v>
      </c>
      <c r="R897">
        <v>-12.1736</v>
      </c>
      <c r="S897" t="s">
        <v>103</v>
      </c>
      <c r="T897">
        <v>0</v>
      </c>
      <c r="U897">
        <v>0</v>
      </c>
      <c r="V897">
        <v>15</v>
      </c>
      <c r="W897">
        <v>998.18510000000003</v>
      </c>
    </row>
    <row r="898" spans="1:23" x14ac:dyDescent="0.35">
      <c r="A898" t="s">
        <v>1950</v>
      </c>
      <c r="B898" t="s">
        <v>1007</v>
      </c>
      <c r="C898" t="s">
        <v>148</v>
      </c>
      <c r="D898" t="s">
        <v>12</v>
      </c>
      <c r="E898" t="s">
        <v>88</v>
      </c>
      <c r="F898" t="s">
        <v>457</v>
      </c>
      <c r="G898">
        <v>27.21</v>
      </c>
      <c r="H898">
        <v>3</v>
      </c>
      <c r="I898">
        <v>0.15</v>
      </c>
      <c r="J898">
        <v>7.3</v>
      </c>
      <c r="K898" t="s">
        <v>90</v>
      </c>
      <c r="L898" t="s">
        <v>41</v>
      </c>
      <c r="M898">
        <v>13.32</v>
      </c>
      <c r="N898" t="s">
        <v>83</v>
      </c>
      <c r="O898" t="b">
        <v>0</v>
      </c>
      <c r="P898">
        <v>69.385499999999993</v>
      </c>
      <c r="Q898">
        <v>20.407499999999999</v>
      </c>
      <c r="R898">
        <v>-0.2125000000000021</v>
      </c>
      <c r="S898" t="s">
        <v>103</v>
      </c>
      <c r="T898">
        <v>0</v>
      </c>
      <c r="U898">
        <v>0</v>
      </c>
      <c r="V898">
        <v>15</v>
      </c>
      <c r="W898">
        <v>339.33949999999999</v>
      </c>
    </row>
    <row r="899" spans="1:23" x14ac:dyDescent="0.35">
      <c r="A899" t="s">
        <v>1951</v>
      </c>
      <c r="B899" t="s">
        <v>973</v>
      </c>
      <c r="C899" t="s">
        <v>1684</v>
      </c>
      <c r="D899" t="s">
        <v>15</v>
      </c>
      <c r="E899" t="s">
        <v>88</v>
      </c>
      <c r="F899" t="s">
        <v>693</v>
      </c>
      <c r="G899">
        <v>32.5</v>
      </c>
      <c r="H899">
        <v>2</v>
      </c>
      <c r="I899">
        <v>0.18</v>
      </c>
      <c r="J899">
        <v>8.75</v>
      </c>
      <c r="K899" t="s">
        <v>102</v>
      </c>
      <c r="L899" t="s">
        <v>41</v>
      </c>
      <c r="M899">
        <v>5.62</v>
      </c>
      <c r="N899" t="s">
        <v>83</v>
      </c>
      <c r="O899" t="b">
        <v>0</v>
      </c>
      <c r="P899">
        <v>53.3</v>
      </c>
      <c r="Q899">
        <v>14.3</v>
      </c>
      <c r="R899">
        <v>-6.9999999999996704E-2</v>
      </c>
      <c r="S899" t="s">
        <v>183</v>
      </c>
      <c r="T899">
        <v>0</v>
      </c>
      <c r="U899">
        <v>0</v>
      </c>
      <c r="V899">
        <v>13</v>
      </c>
      <c r="W899">
        <v>668.51220000000001</v>
      </c>
    </row>
    <row r="900" spans="1:23" x14ac:dyDescent="0.35">
      <c r="A900" t="s">
        <v>1952</v>
      </c>
      <c r="B900" t="s">
        <v>1572</v>
      </c>
      <c r="C900" t="s">
        <v>327</v>
      </c>
      <c r="D900" t="s">
        <v>26</v>
      </c>
      <c r="E900" t="s">
        <v>88</v>
      </c>
      <c r="F900" t="s">
        <v>680</v>
      </c>
      <c r="G900">
        <v>21.07</v>
      </c>
      <c r="H900">
        <v>2</v>
      </c>
      <c r="I900">
        <v>0.06</v>
      </c>
      <c r="J900">
        <v>4.5999999999999996</v>
      </c>
      <c r="K900" t="s">
        <v>102</v>
      </c>
      <c r="L900" t="s">
        <v>45</v>
      </c>
      <c r="M900">
        <v>0.92</v>
      </c>
      <c r="N900" t="s">
        <v>83</v>
      </c>
      <c r="O900" t="b">
        <v>0</v>
      </c>
      <c r="P900">
        <v>39.611600000000003</v>
      </c>
      <c r="Q900">
        <v>14.3276</v>
      </c>
      <c r="R900">
        <v>8.8075999999999972</v>
      </c>
      <c r="S900" t="s">
        <v>103</v>
      </c>
      <c r="T900">
        <v>0</v>
      </c>
      <c r="U900">
        <v>0</v>
      </c>
      <c r="V900">
        <v>20</v>
      </c>
      <c r="W900">
        <v>1411.9567</v>
      </c>
    </row>
    <row r="901" spans="1:23" x14ac:dyDescent="0.35">
      <c r="A901" t="s">
        <v>1953</v>
      </c>
      <c r="B901" t="s">
        <v>193</v>
      </c>
      <c r="C901" t="s">
        <v>1632</v>
      </c>
      <c r="D901" t="s">
        <v>19</v>
      </c>
      <c r="E901" t="s">
        <v>95</v>
      </c>
      <c r="F901" t="s">
        <v>1080</v>
      </c>
      <c r="G901">
        <v>164.11</v>
      </c>
      <c r="H901">
        <v>3</v>
      </c>
      <c r="I901">
        <v>0.22</v>
      </c>
      <c r="J901">
        <v>3.65</v>
      </c>
      <c r="K901" t="s">
        <v>90</v>
      </c>
      <c r="L901" t="s">
        <v>41</v>
      </c>
      <c r="M901">
        <v>7.83</v>
      </c>
      <c r="N901" t="s">
        <v>141</v>
      </c>
      <c r="O901" t="b">
        <v>0</v>
      </c>
      <c r="P901">
        <v>384.01740000000012</v>
      </c>
      <c r="Q901">
        <v>88.619400000000041</v>
      </c>
      <c r="R901">
        <v>77.139400000000037</v>
      </c>
      <c r="S901" t="s">
        <v>97</v>
      </c>
      <c r="T901">
        <v>1</v>
      </c>
      <c r="U901">
        <v>0</v>
      </c>
      <c r="V901">
        <v>13</v>
      </c>
      <c r="W901">
        <v>796.03620000000024</v>
      </c>
    </row>
    <row r="902" spans="1:23" x14ac:dyDescent="0.35">
      <c r="A902" t="s">
        <v>1954</v>
      </c>
      <c r="B902" t="s">
        <v>1586</v>
      </c>
      <c r="C902" t="s">
        <v>1766</v>
      </c>
      <c r="D902" t="s">
        <v>12</v>
      </c>
      <c r="E902" t="s">
        <v>16</v>
      </c>
      <c r="F902" t="s">
        <v>344</v>
      </c>
      <c r="G902">
        <v>57.35</v>
      </c>
      <c r="H902">
        <v>2</v>
      </c>
      <c r="I902">
        <v>0.23</v>
      </c>
      <c r="J902">
        <v>8.56</v>
      </c>
      <c r="K902" t="s">
        <v>82</v>
      </c>
      <c r="L902" t="s">
        <v>45</v>
      </c>
      <c r="M902">
        <v>0.95</v>
      </c>
      <c r="N902" t="s">
        <v>83</v>
      </c>
      <c r="O902" t="b">
        <v>0</v>
      </c>
      <c r="P902">
        <v>88.319000000000003</v>
      </c>
      <c r="Q902">
        <v>19.499000000000009</v>
      </c>
      <c r="R902">
        <v>9.9890000000000096</v>
      </c>
      <c r="S902" t="s">
        <v>183</v>
      </c>
      <c r="T902">
        <v>0</v>
      </c>
      <c r="U902">
        <v>0</v>
      </c>
      <c r="V902">
        <v>19</v>
      </c>
      <c r="W902">
        <v>2240.0264999999999</v>
      </c>
    </row>
    <row r="903" spans="1:23" x14ac:dyDescent="0.35">
      <c r="A903" t="s">
        <v>1955</v>
      </c>
      <c r="B903" t="s">
        <v>86</v>
      </c>
      <c r="C903" t="s">
        <v>885</v>
      </c>
      <c r="D903" t="s">
        <v>28</v>
      </c>
      <c r="E903" t="s">
        <v>88</v>
      </c>
      <c r="F903" t="s">
        <v>1167</v>
      </c>
      <c r="G903">
        <v>24.82</v>
      </c>
      <c r="H903">
        <v>1</v>
      </c>
      <c r="I903">
        <v>0.28000000000000003</v>
      </c>
      <c r="J903">
        <v>8.68</v>
      </c>
      <c r="K903" t="s">
        <v>102</v>
      </c>
      <c r="L903" t="s">
        <v>41</v>
      </c>
      <c r="M903">
        <v>14.98</v>
      </c>
      <c r="N903" t="s">
        <v>83</v>
      </c>
      <c r="O903" t="b">
        <v>0</v>
      </c>
      <c r="P903">
        <v>17.8704</v>
      </c>
      <c r="Q903">
        <v>2.978400000000001</v>
      </c>
      <c r="R903">
        <v>-20.6816</v>
      </c>
      <c r="S903" t="s">
        <v>91</v>
      </c>
      <c r="T903">
        <v>0</v>
      </c>
      <c r="U903">
        <v>0</v>
      </c>
      <c r="V903">
        <v>14</v>
      </c>
      <c r="W903">
        <v>532.6671</v>
      </c>
    </row>
    <row r="904" spans="1:23" x14ac:dyDescent="0.35">
      <c r="A904" t="s">
        <v>1956</v>
      </c>
      <c r="B904" t="s">
        <v>413</v>
      </c>
      <c r="C904" t="s">
        <v>1416</v>
      </c>
      <c r="D904" t="s">
        <v>12</v>
      </c>
      <c r="E904" t="s">
        <v>16</v>
      </c>
      <c r="F904" t="s">
        <v>605</v>
      </c>
      <c r="G904">
        <v>37.29</v>
      </c>
      <c r="H904">
        <v>1</v>
      </c>
      <c r="I904">
        <v>0.28000000000000003</v>
      </c>
      <c r="J904">
        <v>7.57</v>
      </c>
      <c r="K904" t="s">
        <v>90</v>
      </c>
      <c r="L904" t="s">
        <v>45</v>
      </c>
      <c r="M904">
        <v>1.1399999999999999</v>
      </c>
      <c r="N904" t="s">
        <v>83</v>
      </c>
      <c r="O904" t="b">
        <v>0</v>
      </c>
      <c r="P904">
        <v>26.848800000000001</v>
      </c>
      <c r="Q904">
        <v>4.4747999999999983</v>
      </c>
      <c r="R904">
        <v>-4.2352000000000034</v>
      </c>
      <c r="S904" t="s">
        <v>84</v>
      </c>
      <c r="T904">
        <v>0</v>
      </c>
      <c r="U904">
        <v>0</v>
      </c>
      <c r="V904">
        <v>12</v>
      </c>
      <c r="W904">
        <v>537.27520000000027</v>
      </c>
    </row>
    <row r="905" spans="1:23" x14ac:dyDescent="0.35">
      <c r="A905" t="s">
        <v>1957</v>
      </c>
      <c r="B905" t="s">
        <v>566</v>
      </c>
      <c r="C905" t="s">
        <v>682</v>
      </c>
      <c r="D905" t="s">
        <v>15</v>
      </c>
      <c r="E905" t="s">
        <v>95</v>
      </c>
      <c r="F905" t="s">
        <v>568</v>
      </c>
      <c r="G905">
        <v>248.18</v>
      </c>
      <c r="H905">
        <v>3</v>
      </c>
      <c r="I905">
        <v>0.01</v>
      </c>
      <c r="J905">
        <v>9.01</v>
      </c>
      <c r="K905" t="s">
        <v>90</v>
      </c>
      <c r="L905" t="s">
        <v>43</v>
      </c>
      <c r="M905">
        <v>5.55</v>
      </c>
      <c r="N905" t="s">
        <v>83</v>
      </c>
      <c r="O905" t="b">
        <v>0</v>
      </c>
      <c r="P905">
        <v>737.09460000000001</v>
      </c>
      <c r="Q905">
        <v>290.37060000000002</v>
      </c>
      <c r="R905">
        <v>275.81060000000002</v>
      </c>
      <c r="S905" t="s">
        <v>103</v>
      </c>
      <c r="T905">
        <v>0</v>
      </c>
      <c r="U905">
        <v>0</v>
      </c>
      <c r="V905">
        <v>15</v>
      </c>
      <c r="W905">
        <v>1215.0599</v>
      </c>
    </row>
    <row r="906" spans="1:23" x14ac:dyDescent="0.35">
      <c r="A906" t="s">
        <v>1958</v>
      </c>
      <c r="B906" t="s">
        <v>1831</v>
      </c>
      <c r="C906" t="s">
        <v>657</v>
      </c>
      <c r="D906" t="s">
        <v>15</v>
      </c>
      <c r="E906" t="s">
        <v>16</v>
      </c>
      <c r="F906" t="s">
        <v>854</v>
      </c>
      <c r="G906">
        <v>45.85</v>
      </c>
      <c r="H906">
        <v>1</v>
      </c>
      <c r="I906">
        <v>0.28000000000000003</v>
      </c>
      <c r="J906">
        <v>9.17</v>
      </c>
      <c r="K906" t="s">
        <v>115</v>
      </c>
      <c r="L906" t="s">
        <v>48</v>
      </c>
      <c r="M906">
        <v>10.029999999999999</v>
      </c>
      <c r="N906" t="s">
        <v>83</v>
      </c>
      <c r="O906" t="b">
        <v>0</v>
      </c>
      <c r="P906">
        <v>33.012</v>
      </c>
      <c r="Q906">
        <v>5.5019999999999989</v>
      </c>
      <c r="R906">
        <v>-13.698</v>
      </c>
      <c r="S906" t="s">
        <v>128</v>
      </c>
      <c r="T906">
        <v>0</v>
      </c>
      <c r="U906">
        <v>0</v>
      </c>
      <c r="V906">
        <v>28</v>
      </c>
      <c r="W906">
        <v>2965.6505000000002</v>
      </c>
    </row>
    <row r="907" spans="1:23" x14ac:dyDescent="0.35">
      <c r="A907" t="s">
        <v>1959</v>
      </c>
      <c r="B907" t="s">
        <v>940</v>
      </c>
      <c r="C907" t="s">
        <v>1166</v>
      </c>
      <c r="D907" t="s">
        <v>15</v>
      </c>
      <c r="E907" t="s">
        <v>16</v>
      </c>
      <c r="F907" t="s">
        <v>527</v>
      </c>
      <c r="G907">
        <v>41.19</v>
      </c>
      <c r="H907">
        <v>1</v>
      </c>
      <c r="I907">
        <v>0.13</v>
      </c>
      <c r="J907">
        <v>7.09</v>
      </c>
      <c r="K907" t="s">
        <v>90</v>
      </c>
      <c r="L907" t="s">
        <v>45</v>
      </c>
      <c r="M907">
        <v>1.39</v>
      </c>
      <c r="N907" t="s">
        <v>83</v>
      </c>
      <c r="O907" t="b">
        <v>0</v>
      </c>
      <c r="P907">
        <v>35.835299999999997</v>
      </c>
      <c r="Q907">
        <v>11.1213</v>
      </c>
      <c r="R907">
        <v>2.6412999999999971</v>
      </c>
      <c r="S907" t="s">
        <v>84</v>
      </c>
      <c r="T907">
        <v>0</v>
      </c>
      <c r="U907">
        <v>0</v>
      </c>
      <c r="V907">
        <v>18</v>
      </c>
      <c r="W907">
        <v>1599.6829</v>
      </c>
    </row>
    <row r="908" spans="1:23" x14ac:dyDescent="0.35">
      <c r="A908" t="s">
        <v>1960</v>
      </c>
      <c r="B908" t="s">
        <v>316</v>
      </c>
      <c r="C908" t="s">
        <v>1455</v>
      </c>
      <c r="D908" t="s">
        <v>12</v>
      </c>
      <c r="E908" t="s">
        <v>95</v>
      </c>
      <c r="F908" t="s">
        <v>140</v>
      </c>
      <c r="G908">
        <v>492.73</v>
      </c>
      <c r="H908">
        <v>2</v>
      </c>
      <c r="I908">
        <v>0.02</v>
      </c>
      <c r="J908">
        <v>3.8</v>
      </c>
      <c r="K908" t="s">
        <v>90</v>
      </c>
      <c r="L908" t="s">
        <v>43</v>
      </c>
      <c r="M908">
        <v>3.24</v>
      </c>
      <c r="N908" t="s">
        <v>83</v>
      </c>
      <c r="O908" t="b">
        <v>0</v>
      </c>
      <c r="P908">
        <v>965.75080000000003</v>
      </c>
      <c r="Q908">
        <v>374.47480000000007</v>
      </c>
      <c r="R908">
        <v>367.43480000000011</v>
      </c>
      <c r="S908" t="s">
        <v>91</v>
      </c>
      <c r="T908">
        <v>0</v>
      </c>
      <c r="U908">
        <v>0</v>
      </c>
      <c r="V908">
        <v>4</v>
      </c>
      <c r="W908">
        <v>422.5227000000001</v>
      </c>
    </row>
    <row r="909" spans="1:23" x14ac:dyDescent="0.35">
      <c r="A909" t="s">
        <v>1961</v>
      </c>
      <c r="B909" t="s">
        <v>984</v>
      </c>
      <c r="C909" t="s">
        <v>1962</v>
      </c>
      <c r="D909" t="s">
        <v>17</v>
      </c>
      <c r="E909" t="s">
        <v>14</v>
      </c>
      <c r="F909" t="s">
        <v>152</v>
      </c>
      <c r="G909">
        <v>140.83000000000001</v>
      </c>
      <c r="H909">
        <v>1</v>
      </c>
      <c r="I909">
        <v>0.16</v>
      </c>
      <c r="J909">
        <v>3.58</v>
      </c>
      <c r="K909" t="s">
        <v>82</v>
      </c>
      <c r="L909" t="s">
        <v>41</v>
      </c>
      <c r="M909">
        <v>6.32</v>
      </c>
      <c r="N909" t="s">
        <v>279</v>
      </c>
      <c r="O909" t="b">
        <v>0</v>
      </c>
      <c r="P909">
        <v>118.2972</v>
      </c>
      <c r="Q909">
        <v>33.799199999999999</v>
      </c>
      <c r="R909">
        <v>23.8992</v>
      </c>
      <c r="S909" t="s">
        <v>97</v>
      </c>
      <c r="T909">
        <v>0</v>
      </c>
      <c r="U909">
        <v>1</v>
      </c>
      <c r="V909">
        <v>15</v>
      </c>
      <c r="W909">
        <v>526.91089999999997</v>
      </c>
    </row>
    <row r="910" spans="1:23" x14ac:dyDescent="0.35">
      <c r="A910" t="s">
        <v>1963</v>
      </c>
      <c r="B910" t="s">
        <v>130</v>
      </c>
      <c r="C910" t="s">
        <v>1964</v>
      </c>
      <c r="D910" t="s">
        <v>12</v>
      </c>
      <c r="E910" t="s">
        <v>88</v>
      </c>
      <c r="F910" t="s">
        <v>493</v>
      </c>
      <c r="G910">
        <v>21.74</v>
      </c>
      <c r="H910">
        <v>2</v>
      </c>
      <c r="I910">
        <v>0.1</v>
      </c>
      <c r="J910">
        <v>6.07</v>
      </c>
      <c r="K910" t="s">
        <v>82</v>
      </c>
      <c r="L910" t="s">
        <v>41</v>
      </c>
      <c r="M910">
        <v>6.42</v>
      </c>
      <c r="N910" t="s">
        <v>83</v>
      </c>
      <c r="O910" t="b">
        <v>1</v>
      </c>
      <c r="P910">
        <v>39.131999999999998</v>
      </c>
      <c r="Q910">
        <v>13.044</v>
      </c>
      <c r="R910">
        <v>0.55400000000000027</v>
      </c>
      <c r="S910" t="s">
        <v>84</v>
      </c>
      <c r="T910">
        <v>0</v>
      </c>
      <c r="U910">
        <v>0</v>
      </c>
      <c r="V910">
        <v>5</v>
      </c>
      <c r="W910">
        <v>67.738600000000062</v>
      </c>
    </row>
    <row r="911" spans="1:23" x14ac:dyDescent="0.35">
      <c r="A911" t="s">
        <v>1965</v>
      </c>
      <c r="B911" t="s">
        <v>433</v>
      </c>
      <c r="C911" t="s">
        <v>550</v>
      </c>
      <c r="D911" t="s">
        <v>28</v>
      </c>
      <c r="E911" t="s">
        <v>16</v>
      </c>
      <c r="F911" t="s">
        <v>145</v>
      </c>
      <c r="G911">
        <v>25.17</v>
      </c>
      <c r="H911">
        <v>1</v>
      </c>
      <c r="I911">
        <v>0.24</v>
      </c>
      <c r="J911">
        <v>7.65</v>
      </c>
      <c r="K911" t="s">
        <v>82</v>
      </c>
      <c r="L911" t="s">
        <v>43</v>
      </c>
      <c r="M911">
        <v>6.42</v>
      </c>
      <c r="N911" t="s">
        <v>83</v>
      </c>
      <c r="O911" t="b">
        <v>0</v>
      </c>
      <c r="P911">
        <v>19.129200000000001</v>
      </c>
      <c r="Q911">
        <v>4.0272000000000006</v>
      </c>
      <c r="R911">
        <v>-10.0428</v>
      </c>
      <c r="S911" t="s">
        <v>97</v>
      </c>
      <c r="T911">
        <v>0</v>
      </c>
      <c r="U911">
        <v>0</v>
      </c>
      <c r="V911">
        <v>20</v>
      </c>
      <c r="W911">
        <v>1632.1878999999999</v>
      </c>
    </row>
    <row r="912" spans="1:23" x14ac:dyDescent="0.35">
      <c r="A912" t="s">
        <v>1966</v>
      </c>
      <c r="B912" t="s">
        <v>960</v>
      </c>
      <c r="C912" t="s">
        <v>1967</v>
      </c>
      <c r="D912" t="s">
        <v>12</v>
      </c>
      <c r="E912" t="s">
        <v>88</v>
      </c>
      <c r="F912" t="s">
        <v>509</v>
      </c>
      <c r="G912">
        <v>42.93</v>
      </c>
      <c r="H912">
        <v>1</v>
      </c>
      <c r="I912">
        <v>0</v>
      </c>
      <c r="J912">
        <v>3.32</v>
      </c>
      <c r="K912" t="s">
        <v>102</v>
      </c>
      <c r="L912" t="s">
        <v>43</v>
      </c>
      <c r="M912">
        <v>7.43</v>
      </c>
      <c r="N912" t="s">
        <v>83</v>
      </c>
      <c r="O912" t="b">
        <v>0</v>
      </c>
      <c r="P912">
        <v>42.93</v>
      </c>
      <c r="Q912">
        <v>17.172000000000001</v>
      </c>
      <c r="R912">
        <v>6.4220000000000006</v>
      </c>
      <c r="S912" t="s">
        <v>84</v>
      </c>
      <c r="T912">
        <v>0</v>
      </c>
      <c r="U912">
        <v>0</v>
      </c>
      <c r="V912">
        <v>4</v>
      </c>
      <c r="W912">
        <v>213.79689999999999</v>
      </c>
    </row>
    <row r="913" spans="1:23" x14ac:dyDescent="0.35">
      <c r="A913" t="s">
        <v>1968</v>
      </c>
      <c r="B913" t="s">
        <v>425</v>
      </c>
      <c r="C913" t="s">
        <v>1969</v>
      </c>
      <c r="D913" t="s">
        <v>15</v>
      </c>
      <c r="E913" t="s">
        <v>88</v>
      </c>
      <c r="F913" t="s">
        <v>1221</v>
      </c>
      <c r="G913">
        <v>27.27</v>
      </c>
      <c r="H913">
        <v>3</v>
      </c>
      <c r="I913">
        <v>0.1</v>
      </c>
      <c r="J913">
        <v>2.92</v>
      </c>
      <c r="K913" t="s">
        <v>115</v>
      </c>
      <c r="L913" t="s">
        <v>48</v>
      </c>
      <c r="M913">
        <v>11.9</v>
      </c>
      <c r="N913" t="s">
        <v>83</v>
      </c>
      <c r="O913" t="b">
        <v>1</v>
      </c>
      <c r="P913">
        <v>73.629000000000005</v>
      </c>
      <c r="Q913">
        <v>24.54300000000001</v>
      </c>
      <c r="R913">
        <v>9.7230000000000061</v>
      </c>
      <c r="S913" t="s">
        <v>84</v>
      </c>
      <c r="T913">
        <v>0</v>
      </c>
      <c r="U913">
        <v>0</v>
      </c>
      <c r="V913">
        <v>2</v>
      </c>
      <c r="W913">
        <v>114.93259999999999</v>
      </c>
    </row>
    <row r="914" spans="1:23" x14ac:dyDescent="0.35">
      <c r="A914" t="s">
        <v>1970</v>
      </c>
      <c r="B914" t="s">
        <v>751</v>
      </c>
      <c r="C914" t="s">
        <v>1298</v>
      </c>
      <c r="D914" t="s">
        <v>24</v>
      </c>
      <c r="E914" t="s">
        <v>16</v>
      </c>
      <c r="F914" t="s">
        <v>648</v>
      </c>
      <c r="G914">
        <v>36.19</v>
      </c>
      <c r="H914">
        <v>1</v>
      </c>
      <c r="I914">
        <v>0.15</v>
      </c>
      <c r="J914">
        <v>3.07</v>
      </c>
      <c r="K914" t="s">
        <v>115</v>
      </c>
      <c r="L914" t="s">
        <v>48</v>
      </c>
      <c r="M914">
        <v>16.79</v>
      </c>
      <c r="N914" t="s">
        <v>83</v>
      </c>
      <c r="O914" t="b">
        <v>0</v>
      </c>
      <c r="P914">
        <v>30.761500000000002</v>
      </c>
      <c r="Q914">
        <v>9.0474999999999994</v>
      </c>
      <c r="R914">
        <v>-10.8125</v>
      </c>
      <c r="S914" t="s">
        <v>97</v>
      </c>
      <c r="T914">
        <v>0</v>
      </c>
      <c r="U914">
        <v>0</v>
      </c>
      <c r="V914">
        <v>13</v>
      </c>
      <c r="W914">
        <v>953.92600000000039</v>
      </c>
    </row>
    <row r="915" spans="1:23" x14ac:dyDescent="0.35">
      <c r="A915" t="s">
        <v>1971</v>
      </c>
      <c r="B915" t="s">
        <v>339</v>
      </c>
      <c r="C915" t="s">
        <v>1972</v>
      </c>
      <c r="D915" t="s">
        <v>26</v>
      </c>
      <c r="E915" t="s">
        <v>95</v>
      </c>
      <c r="F915" t="s">
        <v>541</v>
      </c>
      <c r="G915">
        <v>464.04</v>
      </c>
      <c r="H915">
        <v>3</v>
      </c>
      <c r="I915">
        <v>0.05</v>
      </c>
      <c r="J915">
        <v>6.46</v>
      </c>
      <c r="K915" t="s">
        <v>102</v>
      </c>
      <c r="L915" t="s">
        <v>41</v>
      </c>
      <c r="M915">
        <v>6.92</v>
      </c>
      <c r="N915" t="s">
        <v>83</v>
      </c>
      <c r="O915" t="b">
        <v>0</v>
      </c>
      <c r="P915">
        <v>1322.5139999999999</v>
      </c>
      <c r="Q915">
        <v>487.24200000000008</v>
      </c>
      <c r="R915">
        <v>473.86200000000008</v>
      </c>
      <c r="S915" t="s">
        <v>97</v>
      </c>
      <c r="T915">
        <v>0</v>
      </c>
      <c r="U915">
        <v>0</v>
      </c>
      <c r="V915">
        <v>24</v>
      </c>
      <c r="W915">
        <v>2290.0473000000002</v>
      </c>
    </row>
    <row r="916" spans="1:23" x14ac:dyDescent="0.35">
      <c r="A916" t="s">
        <v>1973</v>
      </c>
      <c r="B916" t="s">
        <v>559</v>
      </c>
      <c r="C916" t="s">
        <v>1974</v>
      </c>
      <c r="D916" t="s">
        <v>12</v>
      </c>
      <c r="E916" t="s">
        <v>95</v>
      </c>
      <c r="F916" t="s">
        <v>175</v>
      </c>
      <c r="G916">
        <v>579.15</v>
      </c>
      <c r="H916">
        <v>2</v>
      </c>
      <c r="I916">
        <v>0.01</v>
      </c>
      <c r="J916">
        <v>9.06</v>
      </c>
      <c r="K916" t="s">
        <v>90</v>
      </c>
      <c r="L916" t="s">
        <v>45</v>
      </c>
      <c r="M916">
        <v>0.7</v>
      </c>
      <c r="N916" t="s">
        <v>83</v>
      </c>
      <c r="O916" t="b">
        <v>0</v>
      </c>
      <c r="P916">
        <v>1146.7170000000001</v>
      </c>
      <c r="Q916">
        <v>451.73700000000002</v>
      </c>
      <c r="R916">
        <v>441.97699999999998</v>
      </c>
      <c r="S916" t="s">
        <v>128</v>
      </c>
      <c r="T916">
        <v>0</v>
      </c>
      <c r="U916">
        <v>0</v>
      </c>
      <c r="V916">
        <v>3</v>
      </c>
      <c r="W916">
        <v>483.07900000000001</v>
      </c>
    </row>
    <row r="917" spans="1:23" x14ac:dyDescent="0.35">
      <c r="A917" t="s">
        <v>1975</v>
      </c>
      <c r="B917" t="s">
        <v>598</v>
      </c>
      <c r="C917" t="s">
        <v>1976</v>
      </c>
      <c r="D917" t="s">
        <v>12</v>
      </c>
      <c r="E917" t="s">
        <v>16</v>
      </c>
      <c r="F917" t="s">
        <v>293</v>
      </c>
      <c r="G917">
        <v>25.6</v>
      </c>
      <c r="H917">
        <v>2</v>
      </c>
      <c r="I917">
        <v>0.2</v>
      </c>
      <c r="J917">
        <v>4.58</v>
      </c>
      <c r="K917" t="s">
        <v>102</v>
      </c>
      <c r="L917" t="s">
        <v>43</v>
      </c>
      <c r="M917">
        <v>6.82</v>
      </c>
      <c r="N917" t="s">
        <v>83</v>
      </c>
      <c r="O917" t="b">
        <v>0</v>
      </c>
      <c r="P917">
        <v>40.960000000000008</v>
      </c>
      <c r="Q917">
        <v>10.240000000000011</v>
      </c>
      <c r="R917">
        <v>-1.159999999999991</v>
      </c>
      <c r="S917" t="s">
        <v>183</v>
      </c>
      <c r="T917">
        <v>0</v>
      </c>
      <c r="U917">
        <v>0</v>
      </c>
      <c r="V917">
        <v>23</v>
      </c>
      <c r="W917">
        <v>1284.9342999999999</v>
      </c>
    </row>
    <row r="918" spans="1:23" x14ac:dyDescent="0.35">
      <c r="A918" t="s">
        <v>1977</v>
      </c>
      <c r="B918" t="s">
        <v>291</v>
      </c>
      <c r="C918" t="s">
        <v>1155</v>
      </c>
      <c r="D918" t="s">
        <v>12</v>
      </c>
      <c r="E918" t="s">
        <v>16</v>
      </c>
      <c r="F918" t="s">
        <v>505</v>
      </c>
      <c r="G918">
        <v>55.28</v>
      </c>
      <c r="H918">
        <v>2</v>
      </c>
      <c r="I918">
        <v>0.26</v>
      </c>
      <c r="J918">
        <v>4.38</v>
      </c>
      <c r="K918" t="s">
        <v>115</v>
      </c>
      <c r="L918" t="s">
        <v>41</v>
      </c>
      <c r="M918">
        <v>11.3</v>
      </c>
      <c r="N918" t="s">
        <v>83</v>
      </c>
      <c r="O918" t="b">
        <v>0</v>
      </c>
      <c r="P918">
        <v>81.814400000000006</v>
      </c>
      <c r="Q918">
        <v>15.478400000000009</v>
      </c>
      <c r="R918">
        <v>-0.20159999999999201</v>
      </c>
      <c r="S918" t="s">
        <v>183</v>
      </c>
      <c r="T918">
        <v>0</v>
      </c>
      <c r="U918">
        <v>0</v>
      </c>
      <c r="V918">
        <v>13</v>
      </c>
      <c r="W918">
        <v>1050.3983000000001</v>
      </c>
    </row>
    <row r="919" spans="1:23" x14ac:dyDescent="0.35">
      <c r="A919" t="s">
        <v>1978</v>
      </c>
      <c r="B919" t="s">
        <v>660</v>
      </c>
      <c r="C919" t="s">
        <v>1249</v>
      </c>
      <c r="D919" t="s">
        <v>12</v>
      </c>
      <c r="E919" t="s">
        <v>95</v>
      </c>
      <c r="F919" t="s">
        <v>671</v>
      </c>
      <c r="G919">
        <v>114.93</v>
      </c>
      <c r="H919">
        <v>2</v>
      </c>
      <c r="I919">
        <v>0.15</v>
      </c>
      <c r="J919">
        <v>6.24</v>
      </c>
      <c r="K919" t="s">
        <v>90</v>
      </c>
      <c r="L919" t="s">
        <v>41</v>
      </c>
      <c r="M919">
        <v>8.0500000000000007</v>
      </c>
      <c r="N919" t="s">
        <v>83</v>
      </c>
      <c r="O919" t="b">
        <v>0</v>
      </c>
      <c r="P919">
        <v>195.381</v>
      </c>
      <c r="Q919">
        <v>57.465000000000003</v>
      </c>
      <c r="R919">
        <v>43.174999999999997</v>
      </c>
      <c r="S919" t="s">
        <v>84</v>
      </c>
      <c r="T919">
        <v>0</v>
      </c>
      <c r="U919">
        <v>0</v>
      </c>
      <c r="V919">
        <v>24</v>
      </c>
      <c r="W919">
        <v>2451.8616000000002</v>
      </c>
    </row>
    <row r="920" spans="1:23" x14ac:dyDescent="0.35">
      <c r="A920" t="s">
        <v>1979</v>
      </c>
      <c r="B920" t="s">
        <v>1240</v>
      </c>
      <c r="C920" t="s">
        <v>384</v>
      </c>
      <c r="D920" t="s">
        <v>15</v>
      </c>
      <c r="E920" t="s">
        <v>88</v>
      </c>
      <c r="F920" t="s">
        <v>1221</v>
      </c>
      <c r="G920">
        <v>25.38</v>
      </c>
      <c r="H920">
        <v>2</v>
      </c>
      <c r="I920">
        <v>0.2</v>
      </c>
      <c r="J920">
        <v>4.6399999999999997</v>
      </c>
      <c r="K920" t="s">
        <v>90</v>
      </c>
      <c r="L920" t="s">
        <v>41</v>
      </c>
      <c r="M920">
        <v>10.89</v>
      </c>
      <c r="N920" t="s">
        <v>83</v>
      </c>
      <c r="O920" t="b">
        <v>0</v>
      </c>
      <c r="P920">
        <v>40.607999999999997</v>
      </c>
      <c r="Q920">
        <v>10.15200000000001</v>
      </c>
      <c r="R920">
        <v>-5.377999999999993</v>
      </c>
      <c r="S920" t="s">
        <v>91</v>
      </c>
      <c r="T920">
        <v>0</v>
      </c>
      <c r="U920">
        <v>0</v>
      </c>
      <c r="V920">
        <v>19</v>
      </c>
      <c r="W920">
        <v>1505.4456</v>
      </c>
    </row>
    <row r="921" spans="1:23" x14ac:dyDescent="0.35">
      <c r="A921" t="s">
        <v>1980</v>
      </c>
      <c r="B921" t="s">
        <v>1622</v>
      </c>
      <c r="C921" t="s">
        <v>459</v>
      </c>
      <c r="D921" t="s">
        <v>12</v>
      </c>
      <c r="E921" t="s">
        <v>88</v>
      </c>
      <c r="F921" t="s">
        <v>1554</v>
      </c>
      <c r="G921">
        <v>30.56</v>
      </c>
      <c r="H921">
        <v>1</v>
      </c>
      <c r="I921">
        <v>0.05</v>
      </c>
      <c r="J921">
        <v>4.37</v>
      </c>
      <c r="K921" t="s">
        <v>90</v>
      </c>
      <c r="L921" t="s">
        <v>43</v>
      </c>
      <c r="M921">
        <v>7.45</v>
      </c>
      <c r="N921" t="s">
        <v>83</v>
      </c>
      <c r="O921" t="b">
        <v>0</v>
      </c>
      <c r="P921">
        <v>29.032</v>
      </c>
      <c r="Q921">
        <v>10.696</v>
      </c>
      <c r="R921">
        <v>-1.1240000000000021</v>
      </c>
      <c r="S921" t="s">
        <v>183</v>
      </c>
      <c r="T921">
        <v>0</v>
      </c>
      <c r="U921">
        <v>0</v>
      </c>
      <c r="V921">
        <v>17</v>
      </c>
      <c r="W921">
        <v>516.81659999999999</v>
      </c>
    </row>
    <row r="922" spans="1:23" x14ac:dyDescent="0.35">
      <c r="A922" t="s">
        <v>1981</v>
      </c>
      <c r="B922" t="s">
        <v>125</v>
      </c>
      <c r="C922" t="s">
        <v>459</v>
      </c>
      <c r="D922" t="s">
        <v>12</v>
      </c>
      <c r="E922" t="s">
        <v>16</v>
      </c>
      <c r="F922" t="s">
        <v>464</v>
      </c>
      <c r="G922">
        <v>28.08</v>
      </c>
      <c r="H922">
        <v>3</v>
      </c>
      <c r="I922">
        <v>0.15</v>
      </c>
      <c r="J922">
        <v>2.2000000000000002</v>
      </c>
      <c r="K922" t="s">
        <v>90</v>
      </c>
      <c r="L922" t="s">
        <v>48</v>
      </c>
      <c r="M922">
        <v>13.95</v>
      </c>
      <c r="N922" t="s">
        <v>83</v>
      </c>
      <c r="O922" t="b">
        <v>0</v>
      </c>
      <c r="P922">
        <v>71.603999999999999</v>
      </c>
      <c r="Q922">
        <v>21.06</v>
      </c>
      <c r="R922">
        <v>4.9100000000000037</v>
      </c>
      <c r="S922" t="s">
        <v>128</v>
      </c>
      <c r="T922">
        <v>0</v>
      </c>
      <c r="U922">
        <v>0</v>
      </c>
      <c r="V922">
        <v>17</v>
      </c>
      <c r="W922">
        <v>516.81659999999999</v>
      </c>
    </row>
    <row r="923" spans="1:23" x14ac:dyDescent="0.35">
      <c r="A923" t="s">
        <v>1982</v>
      </c>
      <c r="B923" t="s">
        <v>284</v>
      </c>
      <c r="C923" t="s">
        <v>1491</v>
      </c>
      <c r="D923" t="s">
        <v>19</v>
      </c>
      <c r="E923" t="s">
        <v>14</v>
      </c>
      <c r="F923" t="s">
        <v>744</v>
      </c>
      <c r="G923">
        <v>151.91</v>
      </c>
      <c r="H923">
        <v>2</v>
      </c>
      <c r="I923">
        <v>0.01</v>
      </c>
      <c r="J923">
        <v>3.46</v>
      </c>
      <c r="K923" t="s">
        <v>90</v>
      </c>
      <c r="L923" t="s">
        <v>48</v>
      </c>
      <c r="M923">
        <v>15.25</v>
      </c>
      <c r="N923" t="s">
        <v>83</v>
      </c>
      <c r="O923" t="b">
        <v>0</v>
      </c>
      <c r="P923">
        <v>300.78179999999998</v>
      </c>
      <c r="Q923">
        <v>118.4898</v>
      </c>
      <c r="R923">
        <v>99.779799999999966</v>
      </c>
      <c r="S923" t="s">
        <v>91</v>
      </c>
      <c r="T923">
        <v>0</v>
      </c>
      <c r="U923">
        <v>0</v>
      </c>
      <c r="V923">
        <v>11</v>
      </c>
      <c r="W923">
        <v>1069.1565000000001</v>
      </c>
    </row>
    <row r="924" spans="1:23" x14ac:dyDescent="0.35">
      <c r="A924" t="s">
        <v>1983</v>
      </c>
      <c r="B924" t="s">
        <v>249</v>
      </c>
      <c r="C924" t="s">
        <v>1804</v>
      </c>
      <c r="D924" t="s">
        <v>19</v>
      </c>
      <c r="E924" t="s">
        <v>16</v>
      </c>
      <c r="F924" t="s">
        <v>547</v>
      </c>
      <c r="G924">
        <v>20.399999999999999</v>
      </c>
      <c r="H924">
        <v>2</v>
      </c>
      <c r="I924">
        <v>0.08</v>
      </c>
      <c r="J924">
        <v>9.11</v>
      </c>
      <c r="K924" t="s">
        <v>102</v>
      </c>
      <c r="L924" t="s">
        <v>45</v>
      </c>
      <c r="M924">
        <v>0.89</v>
      </c>
      <c r="N924" t="s">
        <v>83</v>
      </c>
      <c r="O924" t="b">
        <v>0</v>
      </c>
      <c r="P924">
        <v>37.536000000000001</v>
      </c>
      <c r="Q924">
        <v>13.055999999999999</v>
      </c>
      <c r="R924">
        <v>3.056000000000004</v>
      </c>
      <c r="S924" t="s">
        <v>91</v>
      </c>
      <c r="T924">
        <v>0</v>
      </c>
      <c r="U924">
        <v>0</v>
      </c>
      <c r="V924">
        <v>11</v>
      </c>
      <c r="W924">
        <v>347.0933</v>
      </c>
    </row>
    <row r="925" spans="1:23" x14ac:dyDescent="0.35">
      <c r="A925" t="s">
        <v>1984</v>
      </c>
      <c r="B925" t="s">
        <v>205</v>
      </c>
      <c r="C925" t="s">
        <v>1985</v>
      </c>
      <c r="D925" t="s">
        <v>12</v>
      </c>
      <c r="E925" t="s">
        <v>88</v>
      </c>
      <c r="F925" t="s">
        <v>111</v>
      </c>
      <c r="G925">
        <v>30.16</v>
      </c>
      <c r="H925">
        <v>2</v>
      </c>
      <c r="I925">
        <v>0.03</v>
      </c>
      <c r="J925">
        <v>2.4300000000000002</v>
      </c>
      <c r="K925" t="s">
        <v>90</v>
      </c>
      <c r="L925" t="s">
        <v>48</v>
      </c>
      <c r="M925">
        <v>12.75</v>
      </c>
      <c r="N925" t="s">
        <v>83</v>
      </c>
      <c r="O925" t="b">
        <v>0</v>
      </c>
      <c r="P925">
        <v>58.510399999999997</v>
      </c>
      <c r="Q925">
        <v>22.3184</v>
      </c>
      <c r="R925">
        <v>7.1383999999999972</v>
      </c>
      <c r="S925" t="s">
        <v>97</v>
      </c>
      <c r="T925">
        <v>0</v>
      </c>
      <c r="U925">
        <v>0</v>
      </c>
      <c r="V925">
        <v>21</v>
      </c>
      <c r="W925">
        <v>694.11470000000008</v>
      </c>
    </row>
    <row r="926" spans="1:23" x14ac:dyDescent="0.35">
      <c r="A926" t="s">
        <v>1986</v>
      </c>
      <c r="B926" t="s">
        <v>117</v>
      </c>
      <c r="C926" t="s">
        <v>423</v>
      </c>
      <c r="D926" t="s">
        <v>15</v>
      </c>
      <c r="E926" t="s">
        <v>16</v>
      </c>
      <c r="F926" t="s">
        <v>351</v>
      </c>
      <c r="G926">
        <v>41.61</v>
      </c>
      <c r="H926">
        <v>1</v>
      </c>
      <c r="I926">
        <v>0.27</v>
      </c>
      <c r="J926">
        <v>9.07</v>
      </c>
      <c r="K926" t="s">
        <v>102</v>
      </c>
      <c r="L926" t="s">
        <v>41</v>
      </c>
      <c r="M926">
        <v>11.76</v>
      </c>
      <c r="N926" t="s">
        <v>83</v>
      </c>
      <c r="O926" t="b">
        <v>0</v>
      </c>
      <c r="P926">
        <v>30.375299999999999</v>
      </c>
      <c r="Q926">
        <v>5.4093000000000018</v>
      </c>
      <c r="R926">
        <v>-15.4207</v>
      </c>
      <c r="S926" t="s">
        <v>84</v>
      </c>
      <c r="T926">
        <v>0</v>
      </c>
      <c r="U926">
        <v>0</v>
      </c>
      <c r="V926">
        <v>19</v>
      </c>
      <c r="W926">
        <v>1408.3480999999999</v>
      </c>
    </row>
    <row r="927" spans="1:23" x14ac:dyDescent="0.35">
      <c r="A927" t="s">
        <v>1987</v>
      </c>
      <c r="B927" t="s">
        <v>951</v>
      </c>
      <c r="C927" t="s">
        <v>1566</v>
      </c>
      <c r="D927" t="s">
        <v>15</v>
      </c>
      <c r="E927" t="s">
        <v>95</v>
      </c>
      <c r="F927" t="s">
        <v>1080</v>
      </c>
      <c r="G927">
        <v>362.92</v>
      </c>
      <c r="H927">
        <v>2</v>
      </c>
      <c r="I927">
        <v>0.04</v>
      </c>
      <c r="J927">
        <v>8.4</v>
      </c>
      <c r="K927" t="s">
        <v>90</v>
      </c>
      <c r="L927" t="s">
        <v>48</v>
      </c>
      <c r="M927">
        <v>16.86</v>
      </c>
      <c r="N927" t="s">
        <v>83</v>
      </c>
      <c r="O927" t="b">
        <v>0</v>
      </c>
      <c r="P927">
        <v>696.80640000000005</v>
      </c>
      <c r="Q927">
        <v>261.30239999999998</v>
      </c>
      <c r="R927">
        <v>236.04239999999999</v>
      </c>
      <c r="S927" t="s">
        <v>91</v>
      </c>
      <c r="T927">
        <v>0</v>
      </c>
      <c r="U927">
        <v>0</v>
      </c>
      <c r="V927">
        <v>4</v>
      </c>
      <c r="W927">
        <v>330.02300000000008</v>
      </c>
    </row>
    <row r="928" spans="1:23" x14ac:dyDescent="0.35">
      <c r="A928" t="s">
        <v>1988</v>
      </c>
      <c r="B928" t="s">
        <v>346</v>
      </c>
      <c r="C928" t="s">
        <v>1943</v>
      </c>
      <c r="D928" t="s">
        <v>15</v>
      </c>
      <c r="E928" t="s">
        <v>14</v>
      </c>
      <c r="F928" t="s">
        <v>460</v>
      </c>
      <c r="G928">
        <v>115.55</v>
      </c>
      <c r="H928">
        <v>3</v>
      </c>
      <c r="I928">
        <v>0.1</v>
      </c>
      <c r="J928">
        <v>8.7100000000000009</v>
      </c>
      <c r="K928" t="s">
        <v>90</v>
      </c>
      <c r="L928" t="s">
        <v>41</v>
      </c>
      <c r="M928">
        <v>5.69</v>
      </c>
      <c r="N928" t="s">
        <v>83</v>
      </c>
      <c r="O928" t="b">
        <v>0</v>
      </c>
      <c r="P928">
        <v>311.98500000000001</v>
      </c>
      <c r="Q928">
        <v>103.995</v>
      </c>
      <c r="R928">
        <v>89.595000000000027</v>
      </c>
      <c r="S928" t="s">
        <v>97</v>
      </c>
      <c r="T928">
        <v>0</v>
      </c>
      <c r="U928">
        <v>0</v>
      </c>
      <c r="V928">
        <v>3</v>
      </c>
      <c r="W928">
        <v>95.526500000000041</v>
      </c>
    </row>
    <row r="929" spans="1:23" x14ac:dyDescent="0.35">
      <c r="A929" t="s">
        <v>1989</v>
      </c>
      <c r="B929" t="s">
        <v>455</v>
      </c>
      <c r="C929" t="s">
        <v>1595</v>
      </c>
      <c r="D929" t="s">
        <v>19</v>
      </c>
      <c r="E929" t="s">
        <v>95</v>
      </c>
      <c r="F929" t="s">
        <v>464</v>
      </c>
      <c r="G929">
        <v>55.93</v>
      </c>
      <c r="H929">
        <v>2</v>
      </c>
      <c r="I929">
        <v>0.24</v>
      </c>
      <c r="J929">
        <v>5.7</v>
      </c>
      <c r="K929" t="s">
        <v>102</v>
      </c>
      <c r="L929" t="s">
        <v>45</v>
      </c>
      <c r="M929">
        <v>1.18</v>
      </c>
      <c r="N929" t="s">
        <v>83</v>
      </c>
      <c r="O929" t="b">
        <v>0</v>
      </c>
      <c r="P929">
        <v>85.013599999999997</v>
      </c>
      <c r="Q929">
        <v>17.897600000000001</v>
      </c>
      <c r="R929">
        <v>11.0176</v>
      </c>
      <c r="S929" t="s">
        <v>128</v>
      </c>
      <c r="T929">
        <v>0</v>
      </c>
      <c r="U929">
        <v>0</v>
      </c>
      <c r="V929">
        <v>11</v>
      </c>
      <c r="W929">
        <v>729.00710000000015</v>
      </c>
    </row>
    <row r="930" spans="1:23" x14ac:dyDescent="0.35">
      <c r="A930" t="s">
        <v>1990</v>
      </c>
      <c r="B930" t="s">
        <v>487</v>
      </c>
      <c r="C930" t="s">
        <v>354</v>
      </c>
      <c r="D930" t="s">
        <v>19</v>
      </c>
      <c r="E930" t="s">
        <v>16</v>
      </c>
      <c r="F930" t="s">
        <v>932</v>
      </c>
      <c r="G930">
        <v>35.15</v>
      </c>
      <c r="H930">
        <v>1</v>
      </c>
      <c r="I930">
        <v>0.1</v>
      </c>
      <c r="J930">
        <v>7.43</v>
      </c>
      <c r="K930" t="s">
        <v>82</v>
      </c>
      <c r="L930" t="s">
        <v>48</v>
      </c>
      <c r="M930">
        <v>17</v>
      </c>
      <c r="N930" t="s">
        <v>83</v>
      </c>
      <c r="O930" t="b">
        <v>1</v>
      </c>
      <c r="P930">
        <v>31.635000000000002</v>
      </c>
      <c r="Q930">
        <v>10.545</v>
      </c>
      <c r="R930">
        <v>-13.885</v>
      </c>
      <c r="S930" t="s">
        <v>97</v>
      </c>
      <c r="T930">
        <v>0</v>
      </c>
      <c r="U930">
        <v>0</v>
      </c>
      <c r="V930">
        <v>17</v>
      </c>
      <c r="W930">
        <v>667.01100000000008</v>
      </c>
    </row>
    <row r="931" spans="1:23" x14ac:dyDescent="0.35">
      <c r="A931" t="s">
        <v>1991</v>
      </c>
      <c r="B931" t="s">
        <v>951</v>
      </c>
      <c r="C931" t="s">
        <v>1992</v>
      </c>
      <c r="D931" t="s">
        <v>17</v>
      </c>
      <c r="E931" t="s">
        <v>16</v>
      </c>
      <c r="F931" t="s">
        <v>645</v>
      </c>
      <c r="G931">
        <v>43.66</v>
      </c>
      <c r="H931">
        <v>3</v>
      </c>
      <c r="I931">
        <v>0.13</v>
      </c>
      <c r="J931">
        <v>4.75</v>
      </c>
      <c r="K931" t="s">
        <v>102</v>
      </c>
      <c r="L931" t="s">
        <v>41</v>
      </c>
      <c r="M931">
        <v>6.23</v>
      </c>
      <c r="N931" t="s">
        <v>83</v>
      </c>
      <c r="O931" t="b">
        <v>0</v>
      </c>
      <c r="P931">
        <v>113.9526</v>
      </c>
      <c r="Q931">
        <v>35.364600000000003</v>
      </c>
      <c r="R931">
        <v>24.384599999999999</v>
      </c>
      <c r="S931" t="s">
        <v>91</v>
      </c>
      <c r="T931">
        <v>0</v>
      </c>
      <c r="U931">
        <v>0</v>
      </c>
      <c r="V931">
        <v>4</v>
      </c>
      <c r="W931">
        <v>217.13720000000009</v>
      </c>
    </row>
    <row r="932" spans="1:23" x14ac:dyDescent="0.35">
      <c r="A932" t="s">
        <v>1993</v>
      </c>
      <c r="B932" t="s">
        <v>1240</v>
      </c>
      <c r="C932" t="s">
        <v>373</v>
      </c>
      <c r="D932" t="s">
        <v>12</v>
      </c>
      <c r="E932" t="s">
        <v>16</v>
      </c>
      <c r="F932" t="s">
        <v>409</v>
      </c>
      <c r="G932">
        <v>44.11</v>
      </c>
      <c r="H932">
        <v>3</v>
      </c>
      <c r="I932">
        <v>0.12</v>
      </c>
      <c r="J932">
        <v>3.21</v>
      </c>
      <c r="K932" t="s">
        <v>102</v>
      </c>
      <c r="L932" t="s">
        <v>43</v>
      </c>
      <c r="M932">
        <v>4.43</v>
      </c>
      <c r="N932" t="s">
        <v>83</v>
      </c>
      <c r="O932" t="b">
        <v>0</v>
      </c>
      <c r="P932">
        <v>116.4504</v>
      </c>
      <c r="Q932">
        <v>37.052400000000013</v>
      </c>
      <c r="R932">
        <v>29.412400000000009</v>
      </c>
      <c r="S932" t="s">
        <v>91</v>
      </c>
      <c r="T932">
        <v>0</v>
      </c>
      <c r="U932">
        <v>0</v>
      </c>
      <c r="V932">
        <v>16</v>
      </c>
      <c r="W932">
        <v>819.02729999999997</v>
      </c>
    </row>
    <row r="933" spans="1:23" x14ac:dyDescent="0.35">
      <c r="A933" t="s">
        <v>1994</v>
      </c>
      <c r="B933" t="s">
        <v>539</v>
      </c>
      <c r="C933" t="s">
        <v>1305</v>
      </c>
      <c r="D933" t="s">
        <v>26</v>
      </c>
      <c r="E933" t="s">
        <v>16</v>
      </c>
      <c r="F933" t="s">
        <v>854</v>
      </c>
      <c r="G933">
        <v>54.93</v>
      </c>
      <c r="H933">
        <v>2</v>
      </c>
      <c r="I933">
        <v>0.27</v>
      </c>
      <c r="J933">
        <v>2.36</v>
      </c>
      <c r="K933" t="s">
        <v>115</v>
      </c>
      <c r="L933" t="s">
        <v>41</v>
      </c>
      <c r="M933">
        <v>12.15</v>
      </c>
      <c r="N933" t="s">
        <v>83</v>
      </c>
      <c r="O933" t="b">
        <v>0</v>
      </c>
      <c r="P933">
        <v>80.197800000000001</v>
      </c>
      <c r="Q933">
        <v>14.2818</v>
      </c>
      <c r="R933">
        <v>-0.22819999999999571</v>
      </c>
      <c r="S933" t="s">
        <v>183</v>
      </c>
      <c r="T933">
        <v>0</v>
      </c>
      <c r="U933">
        <v>0</v>
      </c>
      <c r="V933">
        <v>4</v>
      </c>
      <c r="W933">
        <v>276.37130000000002</v>
      </c>
    </row>
    <row r="934" spans="1:23" x14ac:dyDescent="0.35">
      <c r="A934" t="s">
        <v>1995</v>
      </c>
      <c r="B934" t="s">
        <v>1996</v>
      </c>
      <c r="C934" t="s">
        <v>1997</v>
      </c>
      <c r="D934" t="s">
        <v>19</v>
      </c>
      <c r="E934" t="s">
        <v>88</v>
      </c>
      <c r="F934" t="s">
        <v>530</v>
      </c>
      <c r="G934">
        <v>29.6</v>
      </c>
      <c r="H934">
        <v>1</v>
      </c>
      <c r="I934">
        <v>0.03</v>
      </c>
      <c r="J934">
        <v>3.21</v>
      </c>
      <c r="K934" t="s">
        <v>82</v>
      </c>
      <c r="L934" t="s">
        <v>48</v>
      </c>
      <c r="M934">
        <v>8.25</v>
      </c>
      <c r="N934" t="s">
        <v>83</v>
      </c>
      <c r="O934" t="b">
        <v>0</v>
      </c>
      <c r="P934">
        <v>28.712</v>
      </c>
      <c r="Q934">
        <v>10.952</v>
      </c>
      <c r="R934">
        <v>-0.50800000000000267</v>
      </c>
      <c r="S934" t="s">
        <v>91</v>
      </c>
      <c r="T934">
        <v>0</v>
      </c>
      <c r="U934">
        <v>0</v>
      </c>
      <c r="V934">
        <v>3</v>
      </c>
      <c r="W934">
        <v>32.443099999999987</v>
      </c>
    </row>
    <row r="935" spans="1:23" x14ac:dyDescent="0.35">
      <c r="A935" t="s">
        <v>1998</v>
      </c>
      <c r="B935" t="s">
        <v>562</v>
      </c>
      <c r="C935" t="s">
        <v>1343</v>
      </c>
      <c r="D935" t="s">
        <v>15</v>
      </c>
      <c r="E935" t="s">
        <v>88</v>
      </c>
      <c r="F935" t="s">
        <v>857</v>
      </c>
      <c r="G935">
        <v>22.07</v>
      </c>
      <c r="H935">
        <v>3</v>
      </c>
      <c r="I935">
        <v>0.25</v>
      </c>
      <c r="J935">
        <v>9.23</v>
      </c>
      <c r="K935" t="s">
        <v>82</v>
      </c>
      <c r="L935" t="s">
        <v>41</v>
      </c>
      <c r="M935">
        <v>8.51</v>
      </c>
      <c r="N935" t="s">
        <v>83</v>
      </c>
      <c r="O935" t="b">
        <v>0</v>
      </c>
      <c r="P935">
        <v>49.657500000000013</v>
      </c>
      <c r="Q935">
        <v>9.9314999999999998</v>
      </c>
      <c r="R935">
        <v>-7.8085000000000022</v>
      </c>
      <c r="S935" t="s">
        <v>103</v>
      </c>
      <c r="T935">
        <v>0</v>
      </c>
      <c r="U935">
        <v>0</v>
      </c>
      <c r="V935">
        <v>17</v>
      </c>
      <c r="W935">
        <v>1079.2648999999999</v>
      </c>
    </row>
    <row r="936" spans="1:23" x14ac:dyDescent="0.35">
      <c r="A936" t="s">
        <v>1999</v>
      </c>
      <c r="B936" t="s">
        <v>1622</v>
      </c>
      <c r="C936" t="s">
        <v>2000</v>
      </c>
      <c r="D936" t="s">
        <v>12</v>
      </c>
      <c r="E936" t="s">
        <v>95</v>
      </c>
      <c r="F936" t="s">
        <v>512</v>
      </c>
      <c r="G936">
        <v>382.08</v>
      </c>
      <c r="H936">
        <v>1</v>
      </c>
      <c r="I936">
        <v>0.1</v>
      </c>
      <c r="J936">
        <v>4.3499999999999996</v>
      </c>
      <c r="K936" t="s">
        <v>115</v>
      </c>
      <c r="L936" t="s">
        <v>41</v>
      </c>
      <c r="M936">
        <v>14.29</v>
      </c>
      <c r="N936" t="s">
        <v>141</v>
      </c>
      <c r="O936" t="b">
        <v>0</v>
      </c>
      <c r="P936">
        <v>343.87200000000001</v>
      </c>
      <c r="Q936">
        <v>114.624</v>
      </c>
      <c r="R936">
        <v>95.984000000000023</v>
      </c>
      <c r="S936" t="s">
        <v>183</v>
      </c>
      <c r="T936">
        <v>1</v>
      </c>
      <c r="U936">
        <v>0</v>
      </c>
      <c r="V936">
        <v>2</v>
      </c>
      <c r="W936">
        <v>100.081</v>
      </c>
    </row>
    <row r="937" spans="1:23" x14ac:dyDescent="0.35">
      <c r="A937" t="s">
        <v>2001</v>
      </c>
      <c r="B937" t="s">
        <v>1576</v>
      </c>
      <c r="C937" t="s">
        <v>550</v>
      </c>
      <c r="D937" t="s">
        <v>12</v>
      </c>
      <c r="E937" t="s">
        <v>14</v>
      </c>
      <c r="F937" t="s">
        <v>167</v>
      </c>
      <c r="G937">
        <v>138.36000000000001</v>
      </c>
      <c r="H937">
        <v>2</v>
      </c>
      <c r="I937">
        <v>0.24</v>
      </c>
      <c r="J937">
        <v>9.2899999999999991</v>
      </c>
      <c r="K937" t="s">
        <v>90</v>
      </c>
      <c r="L937" t="s">
        <v>41</v>
      </c>
      <c r="M937">
        <v>9.86</v>
      </c>
      <c r="N937" t="s">
        <v>83</v>
      </c>
      <c r="O937" t="b">
        <v>0</v>
      </c>
      <c r="P937">
        <v>210.30719999999999</v>
      </c>
      <c r="Q937">
        <v>44.275200000000012</v>
      </c>
      <c r="R937">
        <v>25.12520000000001</v>
      </c>
      <c r="S937" t="s">
        <v>97</v>
      </c>
      <c r="T937">
        <v>0</v>
      </c>
      <c r="U937">
        <v>0</v>
      </c>
      <c r="V937">
        <v>20</v>
      </c>
      <c r="W937">
        <v>1632.1878999999999</v>
      </c>
    </row>
    <row r="938" spans="1:23" x14ac:dyDescent="0.35">
      <c r="A938" t="s">
        <v>2002</v>
      </c>
      <c r="B938" t="s">
        <v>379</v>
      </c>
      <c r="C938" t="s">
        <v>2003</v>
      </c>
      <c r="D938" t="s">
        <v>24</v>
      </c>
      <c r="E938" t="s">
        <v>88</v>
      </c>
      <c r="F938" t="s">
        <v>199</v>
      </c>
      <c r="G938">
        <v>35.5</v>
      </c>
      <c r="H938">
        <v>1</v>
      </c>
      <c r="I938">
        <v>0.26</v>
      </c>
      <c r="J938">
        <v>8.58</v>
      </c>
      <c r="K938" t="s">
        <v>82</v>
      </c>
      <c r="L938" t="s">
        <v>41</v>
      </c>
      <c r="M938">
        <v>11.94</v>
      </c>
      <c r="N938" t="s">
        <v>83</v>
      </c>
      <c r="O938" t="b">
        <v>0</v>
      </c>
      <c r="P938">
        <v>26.27</v>
      </c>
      <c r="Q938">
        <v>4.9699999999999989</v>
      </c>
      <c r="R938">
        <v>-15.55</v>
      </c>
      <c r="S938" t="s">
        <v>103</v>
      </c>
      <c r="T938">
        <v>0</v>
      </c>
      <c r="U938">
        <v>0</v>
      </c>
      <c r="V938">
        <v>9</v>
      </c>
      <c r="W938">
        <v>198.91290000000001</v>
      </c>
    </row>
    <row r="939" spans="1:23" x14ac:dyDescent="0.35">
      <c r="A939" t="s">
        <v>2004</v>
      </c>
      <c r="B939" t="s">
        <v>1705</v>
      </c>
      <c r="C939" t="s">
        <v>2005</v>
      </c>
      <c r="D939" t="s">
        <v>24</v>
      </c>
      <c r="E939" t="s">
        <v>88</v>
      </c>
      <c r="F939" t="s">
        <v>708</v>
      </c>
      <c r="G939">
        <v>29.2</v>
      </c>
      <c r="H939">
        <v>1</v>
      </c>
      <c r="I939">
        <v>0.1</v>
      </c>
      <c r="J939">
        <v>9.1199999999999992</v>
      </c>
      <c r="K939" t="s">
        <v>102</v>
      </c>
      <c r="L939" t="s">
        <v>41</v>
      </c>
      <c r="M939">
        <v>8.59</v>
      </c>
      <c r="N939" t="s">
        <v>83</v>
      </c>
      <c r="O939" t="b">
        <v>1</v>
      </c>
      <c r="P939">
        <v>26.28</v>
      </c>
      <c r="Q939">
        <v>8.7600000000000016</v>
      </c>
      <c r="R939">
        <v>-8.9499999999999993</v>
      </c>
      <c r="S939" t="s">
        <v>97</v>
      </c>
      <c r="T939">
        <v>0</v>
      </c>
      <c r="U939">
        <v>0</v>
      </c>
      <c r="V939">
        <v>1</v>
      </c>
      <c r="W939">
        <v>-8.9499999999999993</v>
      </c>
    </row>
    <row r="940" spans="1:23" x14ac:dyDescent="0.35">
      <c r="A940" t="s">
        <v>2006</v>
      </c>
      <c r="B940" t="s">
        <v>268</v>
      </c>
      <c r="C940" t="s">
        <v>915</v>
      </c>
      <c r="D940" t="s">
        <v>28</v>
      </c>
      <c r="E940" t="s">
        <v>16</v>
      </c>
      <c r="F940" t="s">
        <v>481</v>
      </c>
      <c r="G940">
        <v>5.05</v>
      </c>
      <c r="H940">
        <v>2</v>
      </c>
      <c r="I940">
        <v>0.25</v>
      </c>
      <c r="J940">
        <v>3.73</v>
      </c>
      <c r="K940" t="s">
        <v>102</v>
      </c>
      <c r="L940" t="s">
        <v>45</v>
      </c>
      <c r="M940">
        <v>1.31</v>
      </c>
      <c r="N940" t="s">
        <v>83</v>
      </c>
      <c r="O940" t="b">
        <v>0</v>
      </c>
      <c r="P940">
        <v>7.5749999999999993</v>
      </c>
      <c r="Q940">
        <v>1.5149999999999999</v>
      </c>
      <c r="R940">
        <v>-3.5249999999999999</v>
      </c>
      <c r="S940" t="s">
        <v>91</v>
      </c>
      <c r="T940">
        <v>0</v>
      </c>
      <c r="U940">
        <v>0</v>
      </c>
      <c r="V940">
        <v>11</v>
      </c>
      <c r="W940">
        <v>1442.5102999999999</v>
      </c>
    </row>
    <row r="941" spans="1:23" x14ac:dyDescent="0.35">
      <c r="A941" t="s">
        <v>2007</v>
      </c>
      <c r="B941" t="s">
        <v>669</v>
      </c>
      <c r="C941" t="s">
        <v>2008</v>
      </c>
      <c r="D941" t="s">
        <v>19</v>
      </c>
      <c r="E941" t="s">
        <v>16</v>
      </c>
      <c r="F941" t="s">
        <v>132</v>
      </c>
      <c r="G941">
        <v>41.54</v>
      </c>
      <c r="H941">
        <v>2</v>
      </c>
      <c r="I941">
        <v>7.0000000000000007E-2</v>
      </c>
      <c r="J941">
        <v>8.5</v>
      </c>
      <c r="K941" t="s">
        <v>90</v>
      </c>
      <c r="L941" t="s">
        <v>41</v>
      </c>
      <c r="M941">
        <v>13.87</v>
      </c>
      <c r="N941" t="s">
        <v>141</v>
      </c>
      <c r="O941" t="b">
        <v>0</v>
      </c>
      <c r="P941">
        <v>77.264399999999995</v>
      </c>
      <c r="Q941">
        <v>27.416399999999999</v>
      </c>
      <c r="R941">
        <v>5.0463999999999984</v>
      </c>
      <c r="S941" t="s">
        <v>183</v>
      </c>
      <c r="T941">
        <v>1</v>
      </c>
      <c r="U941">
        <v>0</v>
      </c>
      <c r="V941">
        <v>13</v>
      </c>
      <c r="W941">
        <v>919.70389999999998</v>
      </c>
    </row>
    <row r="942" spans="1:23" x14ac:dyDescent="0.35">
      <c r="A942" t="s">
        <v>2009</v>
      </c>
      <c r="B942" t="s">
        <v>802</v>
      </c>
      <c r="C942" t="s">
        <v>1525</v>
      </c>
      <c r="D942" t="s">
        <v>20</v>
      </c>
      <c r="E942" t="s">
        <v>95</v>
      </c>
      <c r="F942" t="s">
        <v>119</v>
      </c>
      <c r="G942">
        <v>385.6</v>
      </c>
      <c r="H942">
        <v>2</v>
      </c>
      <c r="I942">
        <v>0.19</v>
      </c>
      <c r="J942">
        <v>5.71</v>
      </c>
      <c r="K942" t="s">
        <v>115</v>
      </c>
      <c r="L942" t="s">
        <v>41</v>
      </c>
      <c r="M942">
        <v>12.72</v>
      </c>
      <c r="N942" t="s">
        <v>83</v>
      </c>
      <c r="O942" t="b">
        <v>0</v>
      </c>
      <c r="P942">
        <v>624.67200000000003</v>
      </c>
      <c r="Q942">
        <v>161.952</v>
      </c>
      <c r="R942">
        <v>143.52199999999999</v>
      </c>
      <c r="S942" t="s">
        <v>84</v>
      </c>
      <c r="T942">
        <v>0</v>
      </c>
      <c r="U942">
        <v>0</v>
      </c>
      <c r="V942">
        <v>16</v>
      </c>
      <c r="W942">
        <v>1013.8551</v>
      </c>
    </row>
    <row r="943" spans="1:23" x14ac:dyDescent="0.35">
      <c r="A943" t="s">
        <v>2010</v>
      </c>
      <c r="B943" t="s">
        <v>433</v>
      </c>
      <c r="C943" t="s">
        <v>2011</v>
      </c>
      <c r="D943" t="s">
        <v>26</v>
      </c>
      <c r="E943" t="s">
        <v>14</v>
      </c>
      <c r="F943" t="s">
        <v>780</v>
      </c>
      <c r="G943">
        <v>83.67</v>
      </c>
      <c r="H943">
        <v>2</v>
      </c>
      <c r="I943">
        <v>0.05</v>
      </c>
      <c r="J943">
        <v>5.0599999999999996</v>
      </c>
      <c r="K943" t="s">
        <v>102</v>
      </c>
      <c r="L943" t="s">
        <v>45</v>
      </c>
      <c r="M943">
        <v>1.34</v>
      </c>
      <c r="N943" t="s">
        <v>83</v>
      </c>
      <c r="O943" t="b">
        <v>0</v>
      </c>
      <c r="P943">
        <v>158.97300000000001</v>
      </c>
      <c r="Q943">
        <v>58.568999999999988</v>
      </c>
      <c r="R943">
        <v>52.16899999999999</v>
      </c>
      <c r="S943" t="s">
        <v>97</v>
      </c>
      <c r="T943">
        <v>0</v>
      </c>
      <c r="U943">
        <v>0</v>
      </c>
      <c r="V943">
        <v>1</v>
      </c>
      <c r="W943">
        <v>52.16899999999999</v>
      </c>
    </row>
    <row r="944" spans="1:23" x14ac:dyDescent="0.35">
      <c r="A944" t="s">
        <v>2012</v>
      </c>
      <c r="B944" t="s">
        <v>134</v>
      </c>
      <c r="C944" t="s">
        <v>812</v>
      </c>
      <c r="D944" t="s">
        <v>12</v>
      </c>
      <c r="E944" t="s">
        <v>16</v>
      </c>
      <c r="F944" t="s">
        <v>547</v>
      </c>
      <c r="G944">
        <v>28.31</v>
      </c>
      <c r="H944">
        <v>3</v>
      </c>
      <c r="I944">
        <v>0.22</v>
      </c>
      <c r="J944">
        <v>7.56</v>
      </c>
      <c r="K944" t="s">
        <v>90</v>
      </c>
      <c r="L944" t="s">
        <v>41</v>
      </c>
      <c r="M944">
        <v>9.09</v>
      </c>
      <c r="N944" t="s">
        <v>83</v>
      </c>
      <c r="O944" t="b">
        <v>0</v>
      </c>
      <c r="P944">
        <v>66.245399999999989</v>
      </c>
      <c r="Q944">
        <v>15.2874</v>
      </c>
      <c r="R944">
        <v>-1.3626</v>
      </c>
      <c r="S944" t="s">
        <v>128</v>
      </c>
      <c r="T944">
        <v>0</v>
      </c>
      <c r="U944">
        <v>0</v>
      </c>
      <c r="V944">
        <v>19</v>
      </c>
      <c r="W944">
        <v>617.94619999999986</v>
      </c>
    </row>
    <row r="945" spans="1:23" x14ac:dyDescent="0.35">
      <c r="A945" t="s">
        <v>2013</v>
      </c>
      <c r="B945" t="s">
        <v>521</v>
      </c>
      <c r="C945" t="s">
        <v>2014</v>
      </c>
      <c r="D945" t="s">
        <v>15</v>
      </c>
      <c r="E945" t="s">
        <v>16</v>
      </c>
      <c r="F945" t="s">
        <v>624</v>
      </c>
      <c r="G945">
        <v>30.59</v>
      </c>
      <c r="H945">
        <v>2</v>
      </c>
      <c r="I945">
        <v>0.24</v>
      </c>
      <c r="J945">
        <v>8.58</v>
      </c>
      <c r="K945" t="s">
        <v>82</v>
      </c>
      <c r="L945" t="s">
        <v>43</v>
      </c>
      <c r="M945">
        <v>7.87</v>
      </c>
      <c r="N945" t="s">
        <v>83</v>
      </c>
      <c r="O945" t="b">
        <v>0</v>
      </c>
      <c r="P945">
        <v>46.4968</v>
      </c>
      <c r="Q945">
        <v>9.7888000000000019</v>
      </c>
      <c r="R945">
        <v>-6.6611999999999973</v>
      </c>
      <c r="S945" t="s">
        <v>84</v>
      </c>
      <c r="T945">
        <v>0</v>
      </c>
      <c r="U945">
        <v>0</v>
      </c>
      <c r="V945">
        <v>3</v>
      </c>
      <c r="W945">
        <v>577.7654</v>
      </c>
    </row>
    <row r="946" spans="1:23" x14ac:dyDescent="0.35">
      <c r="A946" t="s">
        <v>2015</v>
      </c>
      <c r="B946" t="s">
        <v>629</v>
      </c>
      <c r="C946" t="s">
        <v>453</v>
      </c>
      <c r="D946" t="s">
        <v>15</v>
      </c>
      <c r="E946" t="s">
        <v>16</v>
      </c>
      <c r="F946" t="s">
        <v>136</v>
      </c>
      <c r="G946">
        <v>39.85</v>
      </c>
      <c r="H946">
        <v>3</v>
      </c>
      <c r="I946">
        <v>0.17</v>
      </c>
      <c r="J946">
        <v>7.71</v>
      </c>
      <c r="K946" t="s">
        <v>115</v>
      </c>
      <c r="L946" t="s">
        <v>41</v>
      </c>
      <c r="M946">
        <v>9.49</v>
      </c>
      <c r="N946" t="s">
        <v>83</v>
      </c>
      <c r="O946" t="b">
        <v>0</v>
      </c>
      <c r="P946">
        <v>99.226500000000001</v>
      </c>
      <c r="Q946">
        <v>27.496500000000001</v>
      </c>
      <c r="R946">
        <v>10.2965</v>
      </c>
      <c r="S946" t="s">
        <v>128</v>
      </c>
      <c r="T946">
        <v>0</v>
      </c>
      <c r="U946">
        <v>0</v>
      </c>
      <c r="V946">
        <v>24</v>
      </c>
      <c r="W946">
        <v>1094.1242999999999</v>
      </c>
    </row>
    <row r="947" spans="1:23" x14ac:dyDescent="0.35">
      <c r="A947" t="s">
        <v>2016</v>
      </c>
      <c r="B947" t="s">
        <v>562</v>
      </c>
      <c r="C947" t="s">
        <v>1789</v>
      </c>
      <c r="D947" t="s">
        <v>19</v>
      </c>
      <c r="E947" t="s">
        <v>14</v>
      </c>
      <c r="F947" t="s">
        <v>1306</v>
      </c>
      <c r="G947">
        <v>116.93</v>
      </c>
      <c r="H947">
        <v>1</v>
      </c>
      <c r="I947">
        <v>0.15</v>
      </c>
      <c r="J947">
        <v>6.07</v>
      </c>
      <c r="K947" t="s">
        <v>82</v>
      </c>
      <c r="L947" t="s">
        <v>41</v>
      </c>
      <c r="M947">
        <v>10.08</v>
      </c>
      <c r="N947" t="s">
        <v>83</v>
      </c>
      <c r="O947" t="b">
        <v>0</v>
      </c>
      <c r="P947">
        <v>99.390500000000003</v>
      </c>
      <c r="Q947">
        <v>29.232500000000002</v>
      </c>
      <c r="R947">
        <v>13.0825</v>
      </c>
      <c r="S947" t="s">
        <v>103</v>
      </c>
      <c r="T947">
        <v>0</v>
      </c>
      <c r="U947">
        <v>0</v>
      </c>
      <c r="V947">
        <v>19</v>
      </c>
      <c r="W947">
        <v>1747.4513999999999</v>
      </c>
    </row>
    <row r="948" spans="1:23" x14ac:dyDescent="0.35">
      <c r="A948" t="s">
        <v>2017</v>
      </c>
      <c r="B948" t="s">
        <v>79</v>
      </c>
      <c r="C948" t="s">
        <v>2018</v>
      </c>
      <c r="D948" t="s">
        <v>20</v>
      </c>
      <c r="E948" t="s">
        <v>88</v>
      </c>
      <c r="F948" t="s">
        <v>1554</v>
      </c>
      <c r="G948">
        <v>22.03</v>
      </c>
      <c r="H948">
        <v>3</v>
      </c>
      <c r="I948">
        <v>0.19</v>
      </c>
      <c r="J948">
        <v>8.9600000000000009</v>
      </c>
      <c r="K948" t="s">
        <v>82</v>
      </c>
      <c r="L948" t="s">
        <v>41</v>
      </c>
      <c r="M948">
        <v>12.15</v>
      </c>
      <c r="N948" t="s">
        <v>83</v>
      </c>
      <c r="O948" t="b">
        <v>0</v>
      </c>
      <c r="P948">
        <v>53.532900000000012</v>
      </c>
      <c r="Q948">
        <v>13.8789</v>
      </c>
      <c r="R948">
        <v>-7.2310999999999979</v>
      </c>
      <c r="S948" t="s">
        <v>84</v>
      </c>
      <c r="T948">
        <v>0</v>
      </c>
      <c r="U948">
        <v>0</v>
      </c>
      <c r="V948">
        <v>21</v>
      </c>
      <c r="W948">
        <v>1190.9679000000001</v>
      </c>
    </row>
    <row r="949" spans="1:23" x14ac:dyDescent="0.35">
      <c r="A949" t="s">
        <v>2019</v>
      </c>
      <c r="B949" t="s">
        <v>197</v>
      </c>
      <c r="C949" t="s">
        <v>1537</v>
      </c>
      <c r="D949" t="s">
        <v>15</v>
      </c>
      <c r="E949" t="s">
        <v>88</v>
      </c>
      <c r="F949" t="s">
        <v>483</v>
      </c>
      <c r="G949">
        <v>16.29</v>
      </c>
      <c r="H949">
        <v>1</v>
      </c>
      <c r="I949">
        <v>0</v>
      </c>
      <c r="J949">
        <v>3.8</v>
      </c>
      <c r="K949" t="s">
        <v>82</v>
      </c>
      <c r="L949" t="s">
        <v>43</v>
      </c>
      <c r="M949">
        <v>5.35</v>
      </c>
      <c r="N949" t="s">
        <v>83</v>
      </c>
      <c r="O949" t="b">
        <v>0</v>
      </c>
      <c r="P949">
        <v>16.29</v>
      </c>
      <c r="Q949">
        <v>6.516</v>
      </c>
      <c r="R949">
        <v>-2.633999999999999</v>
      </c>
      <c r="S949" t="s">
        <v>84</v>
      </c>
      <c r="T949">
        <v>0</v>
      </c>
      <c r="U949">
        <v>0</v>
      </c>
      <c r="V949">
        <v>2</v>
      </c>
      <c r="W949">
        <v>-1.942400000000001</v>
      </c>
    </row>
    <row r="950" spans="1:23" x14ac:dyDescent="0.35">
      <c r="A950" t="s">
        <v>2020</v>
      </c>
      <c r="B950" t="s">
        <v>1007</v>
      </c>
      <c r="C950" t="s">
        <v>471</v>
      </c>
      <c r="D950" t="s">
        <v>28</v>
      </c>
      <c r="E950" t="s">
        <v>88</v>
      </c>
      <c r="F950" t="s">
        <v>251</v>
      </c>
      <c r="G950">
        <v>21.92</v>
      </c>
      <c r="H950">
        <v>3</v>
      </c>
      <c r="I950">
        <v>0.02</v>
      </c>
      <c r="J950">
        <v>3.77</v>
      </c>
      <c r="K950" t="s">
        <v>102</v>
      </c>
      <c r="L950" t="s">
        <v>48</v>
      </c>
      <c r="M950">
        <v>13.12</v>
      </c>
      <c r="N950" t="s">
        <v>83</v>
      </c>
      <c r="O950" t="b">
        <v>0</v>
      </c>
      <c r="P950">
        <v>64.444800000000001</v>
      </c>
      <c r="Q950">
        <v>24.988800000000001</v>
      </c>
      <c r="R950">
        <v>8.0987999999999971</v>
      </c>
      <c r="S950" t="s">
        <v>103</v>
      </c>
      <c r="T950">
        <v>0</v>
      </c>
      <c r="U950">
        <v>0</v>
      </c>
      <c r="V950">
        <v>5</v>
      </c>
      <c r="W950">
        <v>147.82660000000001</v>
      </c>
    </row>
    <row r="951" spans="1:23" x14ac:dyDescent="0.35">
      <c r="A951" t="s">
        <v>2021</v>
      </c>
      <c r="B951" t="s">
        <v>375</v>
      </c>
      <c r="C951" t="s">
        <v>2022</v>
      </c>
      <c r="D951" t="s">
        <v>17</v>
      </c>
      <c r="E951" t="s">
        <v>88</v>
      </c>
      <c r="F951" t="s">
        <v>227</v>
      </c>
      <c r="G951">
        <v>29.85</v>
      </c>
      <c r="H951">
        <v>2</v>
      </c>
      <c r="I951">
        <v>0.05</v>
      </c>
      <c r="J951">
        <v>3.38</v>
      </c>
      <c r="K951" t="s">
        <v>90</v>
      </c>
      <c r="L951" t="s">
        <v>48</v>
      </c>
      <c r="M951">
        <v>5.49</v>
      </c>
      <c r="N951" t="s">
        <v>83</v>
      </c>
      <c r="O951" t="b">
        <v>0</v>
      </c>
      <c r="P951">
        <v>56.715000000000003</v>
      </c>
      <c r="Q951">
        <v>20.895</v>
      </c>
      <c r="R951">
        <v>12.025</v>
      </c>
      <c r="S951" t="s">
        <v>128</v>
      </c>
      <c r="T951">
        <v>0</v>
      </c>
      <c r="U951">
        <v>0</v>
      </c>
      <c r="V951">
        <v>4</v>
      </c>
      <c r="W951">
        <v>299.85620000000011</v>
      </c>
    </row>
    <row r="952" spans="1:23" x14ac:dyDescent="0.35">
      <c r="A952" t="s">
        <v>2023</v>
      </c>
      <c r="B952" t="s">
        <v>276</v>
      </c>
      <c r="C952" t="s">
        <v>2024</v>
      </c>
      <c r="D952" t="s">
        <v>17</v>
      </c>
      <c r="E952" t="s">
        <v>95</v>
      </c>
      <c r="F952" t="s">
        <v>119</v>
      </c>
      <c r="G952">
        <v>439.7</v>
      </c>
      <c r="H952">
        <v>3</v>
      </c>
      <c r="I952">
        <v>0.28000000000000003</v>
      </c>
      <c r="J952">
        <v>9.11</v>
      </c>
      <c r="K952" t="s">
        <v>90</v>
      </c>
      <c r="L952" t="s">
        <v>41</v>
      </c>
      <c r="M952">
        <v>13.14</v>
      </c>
      <c r="N952" t="s">
        <v>83</v>
      </c>
      <c r="O952" t="b">
        <v>0</v>
      </c>
      <c r="P952">
        <v>949.75199999999995</v>
      </c>
      <c r="Q952">
        <v>158.292</v>
      </c>
      <c r="R952">
        <v>136.042</v>
      </c>
      <c r="S952" t="s">
        <v>97</v>
      </c>
      <c r="T952">
        <v>0</v>
      </c>
      <c r="U952">
        <v>0</v>
      </c>
      <c r="V952">
        <v>2</v>
      </c>
      <c r="W952">
        <v>140.37899999999999</v>
      </c>
    </row>
    <row r="953" spans="1:23" x14ac:dyDescent="0.35">
      <c r="A953" t="s">
        <v>2025</v>
      </c>
      <c r="B953" t="s">
        <v>1147</v>
      </c>
      <c r="C953" t="s">
        <v>1821</v>
      </c>
      <c r="D953" t="s">
        <v>20</v>
      </c>
      <c r="E953" t="s">
        <v>14</v>
      </c>
      <c r="F953" t="s">
        <v>203</v>
      </c>
      <c r="G953">
        <v>149.99</v>
      </c>
      <c r="H953">
        <v>3</v>
      </c>
      <c r="I953">
        <v>0.04</v>
      </c>
      <c r="J953">
        <v>8.6199999999999992</v>
      </c>
      <c r="K953" t="s">
        <v>115</v>
      </c>
      <c r="L953" t="s">
        <v>43</v>
      </c>
      <c r="M953">
        <v>4.37</v>
      </c>
      <c r="N953" t="s">
        <v>83</v>
      </c>
      <c r="O953" t="b">
        <v>0</v>
      </c>
      <c r="P953">
        <v>431.97120000000001</v>
      </c>
      <c r="Q953">
        <v>161.98920000000001</v>
      </c>
      <c r="R953">
        <v>148.9992</v>
      </c>
      <c r="S953" t="s">
        <v>183</v>
      </c>
      <c r="T953">
        <v>0</v>
      </c>
      <c r="U953">
        <v>0</v>
      </c>
      <c r="V953">
        <v>13</v>
      </c>
      <c r="W953">
        <v>930.44320000000005</v>
      </c>
    </row>
    <row r="954" spans="1:23" x14ac:dyDescent="0.35">
      <c r="A954" t="s">
        <v>2026</v>
      </c>
      <c r="B954" t="s">
        <v>425</v>
      </c>
      <c r="C954" t="s">
        <v>1750</v>
      </c>
      <c r="D954" t="s">
        <v>17</v>
      </c>
      <c r="E954" t="s">
        <v>14</v>
      </c>
      <c r="F954" t="s">
        <v>167</v>
      </c>
      <c r="G954">
        <v>127.11</v>
      </c>
      <c r="H954">
        <v>3</v>
      </c>
      <c r="I954">
        <v>0.06</v>
      </c>
      <c r="J954">
        <v>4.66</v>
      </c>
      <c r="K954" t="s">
        <v>102</v>
      </c>
      <c r="L954" t="s">
        <v>41</v>
      </c>
      <c r="M954">
        <v>11.29</v>
      </c>
      <c r="N954" t="s">
        <v>279</v>
      </c>
      <c r="O954" t="b">
        <v>0</v>
      </c>
      <c r="P954">
        <v>358.45019999999988</v>
      </c>
      <c r="Q954">
        <v>129.65219999999999</v>
      </c>
      <c r="R954">
        <v>113.7022</v>
      </c>
      <c r="S954" t="s">
        <v>84</v>
      </c>
      <c r="T954">
        <v>0</v>
      </c>
      <c r="U954">
        <v>1</v>
      </c>
      <c r="V954">
        <v>8</v>
      </c>
      <c r="W954">
        <v>148.17320000000001</v>
      </c>
    </row>
    <row r="955" spans="1:23" x14ac:dyDescent="0.35">
      <c r="A955" t="s">
        <v>2027</v>
      </c>
      <c r="B955" t="s">
        <v>562</v>
      </c>
      <c r="C955" t="s">
        <v>736</v>
      </c>
      <c r="D955" t="s">
        <v>20</v>
      </c>
      <c r="E955" t="s">
        <v>16</v>
      </c>
      <c r="F955" t="s">
        <v>107</v>
      </c>
      <c r="G955">
        <v>40.46</v>
      </c>
      <c r="H955">
        <v>3</v>
      </c>
      <c r="I955">
        <v>0.16</v>
      </c>
      <c r="J955">
        <v>3.36</v>
      </c>
      <c r="K955" t="s">
        <v>115</v>
      </c>
      <c r="L955" t="s">
        <v>43</v>
      </c>
      <c r="M955">
        <v>5.45</v>
      </c>
      <c r="N955" t="s">
        <v>83</v>
      </c>
      <c r="O955" t="b">
        <v>0</v>
      </c>
      <c r="P955">
        <v>101.9592</v>
      </c>
      <c r="Q955">
        <v>29.13120000000001</v>
      </c>
      <c r="R955">
        <v>20.321200000000001</v>
      </c>
      <c r="S955" t="s">
        <v>103</v>
      </c>
      <c r="T955">
        <v>0</v>
      </c>
      <c r="U955">
        <v>0</v>
      </c>
      <c r="V955">
        <v>15</v>
      </c>
      <c r="W955">
        <v>1091.1376</v>
      </c>
    </row>
    <row r="956" spans="1:23" x14ac:dyDescent="0.35">
      <c r="A956" t="s">
        <v>2028</v>
      </c>
      <c r="B956" t="s">
        <v>731</v>
      </c>
      <c r="C956" t="s">
        <v>2029</v>
      </c>
      <c r="D956" t="s">
        <v>19</v>
      </c>
      <c r="E956" t="s">
        <v>95</v>
      </c>
      <c r="F956" t="s">
        <v>715</v>
      </c>
      <c r="G956">
        <v>364.8</v>
      </c>
      <c r="H956">
        <v>1</v>
      </c>
      <c r="I956">
        <v>0.04</v>
      </c>
      <c r="J956">
        <v>4.7</v>
      </c>
      <c r="K956" t="s">
        <v>90</v>
      </c>
      <c r="L956" t="s">
        <v>45</v>
      </c>
      <c r="M956">
        <v>0.57999999999999996</v>
      </c>
      <c r="N956" t="s">
        <v>83</v>
      </c>
      <c r="O956" t="b">
        <v>0</v>
      </c>
      <c r="P956">
        <v>350.20800000000003</v>
      </c>
      <c r="Q956">
        <v>131.32799999999989</v>
      </c>
      <c r="R956">
        <v>126.048</v>
      </c>
      <c r="S956" t="s">
        <v>84</v>
      </c>
      <c r="T956">
        <v>0</v>
      </c>
      <c r="U956">
        <v>0</v>
      </c>
      <c r="V956">
        <v>17</v>
      </c>
      <c r="W956">
        <v>1688.6007999999999</v>
      </c>
    </row>
    <row r="957" spans="1:23" x14ac:dyDescent="0.35">
      <c r="A957" t="s">
        <v>2030</v>
      </c>
      <c r="B957" t="s">
        <v>586</v>
      </c>
      <c r="C957" t="s">
        <v>1972</v>
      </c>
      <c r="D957" t="s">
        <v>20</v>
      </c>
      <c r="E957" t="s">
        <v>88</v>
      </c>
      <c r="F957" t="s">
        <v>483</v>
      </c>
      <c r="G957">
        <v>3.87</v>
      </c>
      <c r="H957">
        <v>2</v>
      </c>
      <c r="I957">
        <v>0.09</v>
      </c>
      <c r="J957">
        <v>2.92</v>
      </c>
      <c r="K957" t="s">
        <v>90</v>
      </c>
      <c r="L957" t="s">
        <v>45</v>
      </c>
      <c r="M957">
        <v>1.83</v>
      </c>
      <c r="N957" t="s">
        <v>83</v>
      </c>
      <c r="O957" t="b">
        <v>0</v>
      </c>
      <c r="P957">
        <v>7.0434000000000001</v>
      </c>
      <c r="Q957">
        <v>2.3994</v>
      </c>
      <c r="R957">
        <v>-2.3506</v>
      </c>
      <c r="S957" t="s">
        <v>91</v>
      </c>
      <c r="T957">
        <v>0</v>
      </c>
      <c r="U957">
        <v>0</v>
      </c>
      <c r="V957">
        <v>24</v>
      </c>
      <c r="W957">
        <v>2290.0473000000002</v>
      </c>
    </row>
    <row r="958" spans="1:23" x14ac:dyDescent="0.35">
      <c r="A958" t="s">
        <v>2031</v>
      </c>
      <c r="B958" t="s">
        <v>1348</v>
      </c>
      <c r="C958" t="s">
        <v>106</v>
      </c>
      <c r="D958" t="s">
        <v>17</v>
      </c>
      <c r="E958" t="s">
        <v>95</v>
      </c>
      <c r="F958" t="s">
        <v>175</v>
      </c>
      <c r="G958">
        <v>300.02</v>
      </c>
      <c r="H958">
        <v>3</v>
      </c>
      <c r="I958">
        <v>0.08</v>
      </c>
      <c r="J958">
        <v>8.9700000000000006</v>
      </c>
      <c r="K958" t="s">
        <v>115</v>
      </c>
      <c r="L958" t="s">
        <v>43</v>
      </c>
      <c r="M958">
        <v>7.9</v>
      </c>
      <c r="N958" t="s">
        <v>83</v>
      </c>
      <c r="O958" t="b">
        <v>0</v>
      </c>
      <c r="P958">
        <v>828.05520000000001</v>
      </c>
      <c r="Q958">
        <v>288.01920000000013</v>
      </c>
      <c r="R958">
        <v>271.14920000000012</v>
      </c>
      <c r="S958" t="s">
        <v>97</v>
      </c>
      <c r="T958">
        <v>0</v>
      </c>
      <c r="U958">
        <v>0</v>
      </c>
      <c r="V958">
        <v>14</v>
      </c>
      <c r="W958">
        <v>687.77050000000008</v>
      </c>
    </row>
    <row r="959" spans="1:23" x14ac:dyDescent="0.35">
      <c r="A959" t="s">
        <v>2032</v>
      </c>
      <c r="B959" t="s">
        <v>660</v>
      </c>
      <c r="C959" t="s">
        <v>1136</v>
      </c>
      <c r="D959" t="s">
        <v>12</v>
      </c>
      <c r="E959" t="s">
        <v>95</v>
      </c>
      <c r="F959" t="s">
        <v>1709</v>
      </c>
      <c r="G959">
        <v>209.54</v>
      </c>
      <c r="H959">
        <v>3</v>
      </c>
      <c r="I959">
        <v>0.08</v>
      </c>
      <c r="J959">
        <v>6.14</v>
      </c>
      <c r="K959" t="s">
        <v>102</v>
      </c>
      <c r="L959" t="s">
        <v>43</v>
      </c>
      <c r="M959">
        <v>4.9000000000000004</v>
      </c>
      <c r="N959" t="s">
        <v>83</v>
      </c>
      <c r="O959" t="b">
        <v>0</v>
      </c>
      <c r="P959">
        <v>578.33040000000005</v>
      </c>
      <c r="Q959">
        <v>201.15840000000011</v>
      </c>
      <c r="R959">
        <v>190.11840000000009</v>
      </c>
      <c r="S959" t="s">
        <v>84</v>
      </c>
      <c r="T959">
        <v>0</v>
      </c>
      <c r="U959">
        <v>0</v>
      </c>
      <c r="V959">
        <v>22</v>
      </c>
      <c r="W959">
        <v>2267.721500000001</v>
      </c>
    </row>
    <row r="960" spans="1:23" x14ac:dyDescent="0.35">
      <c r="A960" t="s">
        <v>2033</v>
      </c>
      <c r="B960" t="s">
        <v>1301</v>
      </c>
      <c r="C960" t="s">
        <v>2034</v>
      </c>
      <c r="D960" t="s">
        <v>17</v>
      </c>
      <c r="E960" t="s">
        <v>95</v>
      </c>
      <c r="F960" t="s">
        <v>175</v>
      </c>
      <c r="G960">
        <v>505.96</v>
      </c>
      <c r="H960">
        <v>2</v>
      </c>
      <c r="I960">
        <v>0.1</v>
      </c>
      <c r="J960">
        <v>4.4800000000000004</v>
      </c>
      <c r="K960" t="s">
        <v>115</v>
      </c>
      <c r="L960" t="s">
        <v>43</v>
      </c>
      <c r="M960">
        <v>7.84</v>
      </c>
      <c r="N960" t="s">
        <v>83</v>
      </c>
      <c r="O960" t="b">
        <v>0</v>
      </c>
      <c r="P960">
        <v>910.72799999999995</v>
      </c>
      <c r="Q960">
        <v>303.57600000000002</v>
      </c>
      <c r="R960">
        <v>291.25599999999997</v>
      </c>
      <c r="S960" t="s">
        <v>91</v>
      </c>
      <c r="T960">
        <v>0</v>
      </c>
      <c r="U960">
        <v>0</v>
      </c>
      <c r="V960">
        <v>2</v>
      </c>
      <c r="W960">
        <v>369.67530000000011</v>
      </c>
    </row>
    <row r="961" spans="1:23" x14ac:dyDescent="0.35">
      <c r="A961" t="s">
        <v>2035</v>
      </c>
      <c r="B961" t="s">
        <v>1228</v>
      </c>
      <c r="C961" t="s">
        <v>1111</v>
      </c>
      <c r="D961" t="s">
        <v>17</v>
      </c>
      <c r="E961" t="s">
        <v>95</v>
      </c>
      <c r="F961" t="s">
        <v>286</v>
      </c>
      <c r="G961">
        <v>461.99</v>
      </c>
      <c r="H961">
        <v>3</v>
      </c>
      <c r="I961">
        <v>0.06</v>
      </c>
      <c r="J961">
        <v>4.9800000000000004</v>
      </c>
      <c r="K961" t="s">
        <v>82</v>
      </c>
      <c r="L961" t="s">
        <v>45</v>
      </c>
      <c r="M961">
        <v>0.87</v>
      </c>
      <c r="N961" t="s">
        <v>83</v>
      </c>
      <c r="O961" t="b">
        <v>0</v>
      </c>
      <c r="P961">
        <v>1302.8117999999999</v>
      </c>
      <c r="Q961">
        <v>471.22980000000001</v>
      </c>
      <c r="R961">
        <v>465.37979999999988</v>
      </c>
      <c r="S961" t="s">
        <v>84</v>
      </c>
      <c r="T961">
        <v>0</v>
      </c>
      <c r="U961">
        <v>0</v>
      </c>
      <c r="V961">
        <v>13</v>
      </c>
      <c r="W961">
        <v>1139.0393999999999</v>
      </c>
    </row>
    <row r="962" spans="1:23" x14ac:dyDescent="0.35">
      <c r="A962" t="s">
        <v>2036</v>
      </c>
      <c r="B962" t="s">
        <v>284</v>
      </c>
      <c r="C962" t="s">
        <v>453</v>
      </c>
      <c r="D962" t="s">
        <v>15</v>
      </c>
      <c r="E962" t="s">
        <v>88</v>
      </c>
      <c r="F962" t="s">
        <v>857</v>
      </c>
      <c r="G962">
        <v>21.99</v>
      </c>
      <c r="H962">
        <v>1</v>
      </c>
      <c r="I962">
        <v>7.0000000000000007E-2</v>
      </c>
      <c r="J962">
        <v>5.43</v>
      </c>
      <c r="K962" t="s">
        <v>82</v>
      </c>
      <c r="L962" t="s">
        <v>43</v>
      </c>
      <c r="M962">
        <v>5.86</v>
      </c>
      <c r="N962" t="s">
        <v>83</v>
      </c>
      <c r="O962" t="b">
        <v>0</v>
      </c>
      <c r="P962">
        <v>20.450700000000001</v>
      </c>
      <c r="Q962">
        <v>7.2566999999999986</v>
      </c>
      <c r="R962">
        <v>-4.0333000000000014</v>
      </c>
      <c r="S962" t="s">
        <v>91</v>
      </c>
      <c r="T962">
        <v>0</v>
      </c>
      <c r="U962">
        <v>0</v>
      </c>
      <c r="V962">
        <v>24</v>
      </c>
      <c r="W962">
        <v>1094.1242999999999</v>
      </c>
    </row>
    <row r="963" spans="1:23" x14ac:dyDescent="0.35">
      <c r="A963" t="s">
        <v>2037</v>
      </c>
      <c r="B963" t="s">
        <v>1157</v>
      </c>
      <c r="C963" t="s">
        <v>376</v>
      </c>
      <c r="D963" t="s">
        <v>19</v>
      </c>
      <c r="E963" t="s">
        <v>14</v>
      </c>
      <c r="F963" t="s">
        <v>1072</v>
      </c>
      <c r="G963">
        <v>116.85</v>
      </c>
      <c r="H963">
        <v>1</v>
      </c>
      <c r="I963">
        <v>0.09</v>
      </c>
      <c r="J963">
        <v>9.82</v>
      </c>
      <c r="K963" t="s">
        <v>90</v>
      </c>
      <c r="L963" t="s">
        <v>43</v>
      </c>
      <c r="M963">
        <v>7.8</v>
      </c>
      <c r="N963" t="s">
        <v>83</v>
      </c>
      <c r="O963" t="b">
        <v>0</v>
      </c>
      <c r="P963">
        <v>106.3335</v>
      </c>
      <c r="Q963">
        <v>36.223500000000001</v>
      </c>
      <c r="R963">
        <v>18.6035</v>
      </c>
      <c r="S963" t="s">
        <v>103</v>
      </c>
      <c r="T963">
        <v>0</v>
      </c>
      <c r="U963">
        <v>0</v>
      </c>
      <c r="V963">
        <v>14</v>
      </c>
      <c r="W963">
        <v>825.6151000000001</v>
      </c>
    </row>
    <row r="964" spans="1:23" x14ac:dyDescent="0.35">
      <c r="A964" t="s">
        <v>2038</v>
      </c>
      <c r="B964" t="s">
        <v>689</v>
      </c>
      <c r="C964" t="s">
        <v>1057</v>
      </c>
      <c r="D964" t="s">
        <v>24</v>
      </c>
      <c r="E964" t="s">
        <v>95</v>
      </c>
      <c r="F964" t="s">
        <v>1251</v>
      </c>
      <c r="G964">
        <v>445.47</v>
      </c>
      <c r="H964">
        <v>1</v>
      </c>
      <c r="I964">
        <v>0.09</v>
      </c>
      <c r="J964">
        <v>3.02</v>
      </c>
      <c r="K964" t="s">
        <v>115</v>
      </c>
      <c r="L964" t="s">
        <v>45</v>
      </c>
      <c r="M964">
        <v>1.58</v>
      </c>
      <c r="N964" t="s">
        <v>141</v>
      </c>
      <c r="O964" t="b">
        <v>0</v>
      </c>
      <c r="P964">
        <v>405.37770000000012</v>
      </c>
      <c r="Q964">
        <v>138.09570000000011</v>
      </c>
      <c r="R964">
        <v>133.49570000000011</v>
      </c>
      <c r="S964" t="s">
        <v>103</v>
      </c>
      <c r="T964">
        <v>1</v>
      </c>
      <c r="U964">
        <v>0</v>
      </c>
      <c r="V964">
        <v>18</v>
      </c>
      <c r="W964">
        <v>2092.913700000001</v>
      </c>
    </row>
    <row r="965" spans="1:23" x14ac:dyDescent="0.35">
      <c r="A965" t="s">
        <v>2039</v>
      </c>
      <c r="B965" t="s">
        <v>1301</v>
      </c>
      <c r="C965" t="s">
        <v>144</v>
      </c>
      <c r="D965" t="s">
        <v>17</v>
      </c>
      <c r="E965" t="s">
        <v>14</v>
      </c>
      <c r="F965" t="s">
        <v>1207</v>
      </c>
      <c r="G965">
        <v>113.34</v>
      </c>
      <c r="H965">
        <v>3</v>
      </c>
      <c r="I965">
        <v>0.1</v>
      </c>
      <c r="J965">
        <v>6.99</v>
      </c>
      <c r="K965" t="s">
        <v>90</v>
      </c>
      <c r="L965" t="s">
        <v>48</v>
      </c>
      <c r="M965">
        <v>7.37</v>
      </c>
      <c r="N965" t="s">
        <v>83</v>
      </c>
      <c r="O965" t="b">
        <v>0</v>
      </c>
      <c r="P965">
        <v>306.01799999999997</v>
      </c>
      <c r="Q965">
        <v>102.006</v>
      </c>
      <c r="R965">
        <v>87.646000000000001</v>
      </c>
      <c r="S965" t="s">
        <v>91</v>
      </c>
      <c r="T965">
        <v>0</v>
      </c>
      <c r="U965">
        <v>0</v>
      </c>
      <c r="V965">
        <v>16</v>
      </c>
      <c r="W965">
        <v>1289.2512999999999</v>
      </c>
    </row>
    <row r="966" spans="1:23" x14ac:dyDescent="0.35">
      <c r="A966" t="s">
        <v>2040</v>
      </c>
      <c r="B966" t="s">
        <v>440</v>
      </c>
      <c r="C966" t="s">
        <v>2041</v>
      </c>
      <c r="D966" t="s">
        <v>24</v>
      </c>
      <c r="E966" t="s">
        <v>95</v>
      </c>
      <c r="F966" t="s">
        <v>314</v>
      </c>
      <c r="G966">
        <v>572.04</v>
      </c>
      <c r="H966">
        <v>3</v>
      </c>
      <c r="I966">
        <v>0.03</v>
      </c>
      <c r="J966">
        <v>7.57</v>
      </c>
      <c r="K966" t="s">
        <v>115</v>
      </c>
      <c r="L966" t="s">
        <v>43</v>
      </c>
      <c r="M966">
        <v>3.13</v>
      </c>
      <c r="N966" t="s">
        <v>83</v>
      </c>
      <c r="O966" t="b">
        <v>0</v>
      </c>
      <c r="P966">
        <v>1664.6364000000001</v>
      </c>
      <c r="Q966">
        <v>634.96440000000007</v>
      </c>
      <c r="R966">
        <v>624.26440000000002</v>
      </c>
      <c r="S966" t="s">
        <v>97</v>
      </c>
      <c r="T966">
        <v>0</v>
      </c>
      <c r="U966">
        <v>0</v>
      </c>
      <c r="V966">
        <v>8</v>
      </c>
      <c r="W966">
        <v>839.38100000000009</v>
      </c>
    </row>
    <row r="967" spans="1:23" x14ac:dyDescent="0.35">
      <c r="A967" t="s">
        <v>2042</v>
      </c>
      <c r="B967" t="s">
        <v>1147</v>
      </c>
      <c r="C967" t="s">
        <v>2043</v>
      </c>
      <c r="D967" t="s">
        <v>28</v>
      </c>
      <c r="E967" t="s">
        <v>95</v>
      </c>
      <c r="F967" t="s">
        <v>217</v>
      </c>
      <c r="G967">
        <v>176.84</v>
      </c>
      <c r="H967">
        <v>1</v>
      </c>
      <c r="I967">
        <v>0.02</v>
      </c>
      <c r="J967">
        <v>3.67</v>
      </c>
      <c r="K967" t="s">
        <v>115</v>
      </c>
      <c r="L967" t="s">
        <v>48</v>
      </c>
      <c r="M967">
        <v>16.04</v>
      </c>
      <c r="N967" t="s">
        <v>83</v>
      </c>
      <c r="O967" t="b">
        <v>0</v>
      </c>
      <c r="P967">
        <v>173.3032</v>
      </c>
      <c r="Q967">
        <v>67.199200000000005</v>
      </c>
      <c r="R967">
        <v>47.489199999999997</v>
      </c>
      <c r="S967" t="s">
        <v>183</v>
      </c>
      <c r="T967">
        <v>0</v>
      </c>
      <c r="U967">
        <v>0</v>
      </c>
      <c r="V967">
        <v>13</v>
      </c>
      <c r="W967">
        <v>1477.1579999999999</v>
      </c>
    </row>
    <row r="968" spans="1:23" x14ac:dyDescent="0.35">
      <c r="A968" t="s">
        <v>2044</v>
      </c>
      <c r="B968" t="s">
        <v>462</v>
      </c>
      <c r="C968" t="s">
        <v>246</v>
      </c>
      <c r="D968" t="s">
        <v>19</v>
      </c>
      <c r="E968" t="s">
        <v>95</v>
      </c>
      <c r="F968" t="s">
        <v>421</v>
      </c>
      <c r="G968">
        <v>572.41</v>
      </c>
      <c r="H968">
        <v>2</v>
      </c>
      <c r="I968">
        <v>0.01</v>
      </c>
      <c r="J968">
        <v>4.22</v>
      </c>
      <c r="K968" t="s">
        <v>115</v>
      </c>
      <c r="L968" t="s">
        <v>43</v>
      </c>
      <c r="M968">
        <v>7.04</v>
      </c>
      <c r="N968" t="s">
        <v>83</v>
      </c>
      <c r="O968" t="b">
        <v>0</v>
      </c>
      <c r="P968">
        <v>1133.3717999999999</v>
      </c>
      <c r="Q968">
        <v>446.47980000000001</v>
      </c>
      <c r="R968">
        <v>435.21980000000002</v>
      </c>
      <c r="S968" t="s">
        <v>84</v>
      </c>
      <c r="T968">
        <v>0</v>
      </c>
      <c r="U968">
        <v>0</v>
      </c>
      <c r="V968">
        <v>12</v>
      </c>
      <c r="W968">
        <v>1395.4396999999999</v>
      </c>
    </row>
    <row r="969" spans="1:23" x14ac:dyDescent="0.35">
      <c r="A969" t="s">
        <v>2045</v>
      </c>
      <c r="B969" t="s">
        <v>268</v>
      </c>
      <c r="C969" t="s">
        <v>550</v>
      </c>
      <c r="D969" t="s">
        <v>12</v>
      </c>
      <c r="E969" t="s">
        <v>95</v>
      </c>
      <c r="F969" t="s">
        <v>318</v>
      </c>
      <c r="G969">
        <v>374.67</v>
      </c>
      <c r="H969">
        <v>1</v>
      </c>
      <c r="I969">
        <v>0.03</v>
      </c>
      <c r="J969">
        <v>5.32</v>
      </c>
      <c r="K969" t="s">
        <v>82</v>
      </c>
      <c r="L969" t="s">
        <v>45</v>
      </c>
      <c r="M969">
        <v>1.8</v>
      </c>
      <c r="N969" t="s">
        <v>83</v>
      </c>
      <c r="O969" t="b">
        <v>0</v>
      </c>
      <c r="P969">
        <v>363.42989999999998</v>
      </c>
      <c r="Q969">
        <v>138.62790000000001</v>
      </c>
      <c r="R969">
        <v>131.50790000000001</v>
      </c>
      <c r="S969" t="s">
        <v>91</v>
      </c>
      <c r="T969">
        <v>0</v>
      </c>
      <c r="U969">
        <v>0</v>
      </c>
      <c r="V969">
        <v>20</v>
      </c>
      <c r="W969">
        <v>1632.1878999999999</v>
      </c>
    </row>
    <row r="970" spans="1:23" x14ac:dyDescent="0.35">
      <c r="A970" t="s">
        <v>2046</v>
      </c>
      <c r="B970" t="s">
        <v>629</v>
      </c>
      <c r="C970" t="s">
        <v>2047</v>
      </c>
      <c r="D970" t="s">
        <v>28</v>
      </c>
      <c r="E970" t="s">
        <v>95</v>
      </c>
      <c r="F970" t="s">
        <v>541</v>
      </c>
      <c r="G970">
        <v>369.43</v>
      </c>
      <c r="H970">
        <v>3</v>
      </c>
      <c r="I970">
        <v>7.0000000000000007E-2</v>
      </c>
      <c r="J970">
        <v>6.69</v>
      </c>
      <c r="K970" t="s">
        <v>102</v>
      </c>
      <c r="L970" t="s">
        <v>48</v>
      </c>
      <c r="M970">
        <v>4.5199999999999996</v>
      </c>
      <c r="N970" t="s">
        <v>83</v>
      </c>
      <c r="O970" t="b">
        <v>0</v>
      </c>
      <c r="P970">
        <v>1030.7097000000001</v>
      </c>
      <c r="Q970">
        <v>365.73570000000001</v>
      </c>
      <c r="R970">
        <v>354.52569999999997</v>
      </c>
      <c r="S970" t="s">
        <v>128</v>
      </c>
      <c r="T970">
        <v>0</v>
      </c>
      <c r="U970">
        <v>0</v>
      </c>
      <c r="V970">
        <v>4</v>
      </c>
      <c r="W970">
        <v>572.32119999999998</v>
      </c>
    </row>
    <row r="971" spans="1:23" x14ac:dyDescent="0.35">
      <c r="A971" t="s">
        <v>2048</v>
      </c>
      <c r="B971" t="s">
        <v>507</v>
      </c>
      <c r="C971" t="s">
        <v>154</v>
      </c>
      <c r="D971" t="s">
        <v>15</v>
      </c>
      <c r="E971" t="s">
        <v>88</v>
      </c>
      <c r="F971" t="s">
        <v>708</v>
      </c>
      <c r="G971">
        <v>29.51</v>
      </c>
      <c r="H971">
        <v>3</v>
      </c>
      <c r="I971">
        <v>0.1</v>
      </c>
      <c r="J971">
        <v>4.5999999999999996</v>
      </c>
      <c r="K971" t="s">
        <v>82</v>
      </c>
      <c r="L971" t="s">
        <v>41</v>
      </c>
      <c r="M971">
        <v>7.53</v>
      </c>
      <c r="N971" t="s">
        <v>83</v>
      </c>
      <c r="O971" t="b">
        <v>1</v>
      </c>
      <c r="P971">
        <v>79.677000000000007</v>
      </c>
      <c r="Q971">
        <v>26.559000000000001</v>
      </c>
      <c r="R971">
        <v>14.429000000000009</v>
      </c>
      <c r="S971" t="s">
        <v>84</v>
      </c>
      <c r="T971">
        <v>0</v>
      </c>
      <c r="U971">
        <v>0</v>
      </c>
      <c r="V971">
        <v>17</v>
      </c>
      <c r="W971">
        <v>697.92079999999976</v>
      </c>
    </row>
    <row r="972" spans="1:23" x14ac:dyDescent="0.35">
      <c r="A972" t="s">
        <v>2049</v>
      </c>
      <c r="B972" t="s">
        <v>323</v>
      </c>
      <c r="C972" t="s">
        <v>2050</v>
      </c>
      <c r="D972" t="s">
        <v>24</v>
      </c>
      <c r="E972" t="s">
        <v>88</v>
      </c>
      <c r="F972" t="s">
        <v>870</v>
      </c>
      <c r="G972">
        <v>20.63</v>
      </c>
      <c r="H972">
        <v>1</v>
      </c>
      <c r="I972">
        <v>0.27</v>
      </c>
      <c r="J972">
        <v>9.84</v>
      </c>
      <c r="K972" t="s">
        <v>102</v>
      </c>
      <c r="L972" t="s">
        <v>41</v>
      </c>
      <c r="M972">
        <v>12.43</v>
      </c>
      <c r="N972" t="s">
        <v>83</v>
      </c>
      <c r="O972" t="b">
        <v>0</v>
      </c>
      <c r="P972">
        <v>15.059900000000001</v>
      </c>
      <c r="Q972">
        <v>2.6819000000000011</v>
      </c>
      <c r="R972">
        <v>-19.588100000000001</v>
      </c>
      <c r="S972" t="s">
        <v>91</v>
      </c>
      <c r="T972">
        <v>0</v>
      </c>
      <c r="U972">
        <v>0</v>
      </c>
      <c r="V972">
        <v>12</v>
      </c>
      <c r="W972">
        <v>744.12109999999984</v>
      </c>
    </row>
    <row r="973" spans="1:23" x14ac:dyDescent="0.35">
      <c r="A973" t="s">
        <v>2051</v>
      </c>
      <c r="B973" t="s">
        <v>491</v>
      </c>
      <c r="C973" t="s">
        <v>434</v>
      </c>
      <c r="D973" t="s">
        <v>12</v>
      </c>
      <c r="E973" t="s">
        <v>88</v>
      </c>
      <c r="F973" t="s">
        <v>415</v>
      </c>
      <c r="G973">
        <v>28.61</v>
      </c>
      <c r="H973">
        <v>1</v>
      </c>
      <c r="I973">
        <v>0.1</v>
      </c>
      <c r="J973">
        <v>9.16</v>
      </c>
      <c r="K973" t="s">
        <v>90</v>
      </c>
      <c r="L973" t="s">
        <v>45</v>
      </c>
      <c r="M973">
        <v>1.66</v>
      </c>
      <c r="N973" t="s">
        <v>83</v>
      </c>
      <c r="O973" t="b">
        <v>0</v>
      </c>
      <c r="P973">
        <v>25.748999999999999</v>
      </c>
      <c r="Q973">
        <v>8.5829999999999984</v>
      </c>
      <c r="R973">
        <v>-2.2370000000000019</v>
      </c>
      <c r="S973" t="s">
        <v>103</v>
      </c>
      <c r="T973">
        <v>0</v>
      </c>
      <c r="U973">
        <v>0</v>
      </c>
      <c r="V973">
        <v>17</v>
      </c>
      <c r="W973">
        <v>709.66280000000006</v>
      </c>
    </row>
    <row r="974" spans="1:23" x14ac:dyDescent="0.35">
      <c r="A974" t="s">
        <v>2052</v>
      </c>
      <c r="B974" t="s">
        <v>622</v>
      </c>
      <c r="C974" t="s">
        <v>795</v>
      </c>
      <c r="D974" t="s">
        <v>15</v>
      </c>
      <c r="E974" t="s">
        <v>95</v>
      </c>
      <c r="F974" t="s">
        <v>840</v>
      </c>
      <c r="G974">
        <v>472.76</v>
      </c>
      <c r="H974">
        <v>3</v>
      </c>
      <c r="I974">
        <v>0.08</v>
      </c>
      <c r="J974">
        <v>4.67</v>
      </c>
      <c r="K974" t="s">
        <v>90</v>
      </c>
      <c r="L974" t="s">
        <v>45</v>
      </c>
      <c r="M974">
        <v>0.95</v>
      </c>
      <c r="N974" t="s">
        <v>83</v>
      </c>
      <c r="O974" t="b">
        <v>0</v>
      </c>
      <c r="P974">
        <v>1304.8176000000001</v>
      </c>
      <c r="Q974">
        <v>453.84960000000012</v>
      </c>
      <c r="R974">
        <v>448.22960000000012</v>
      </c>
      <c r="S974" t="s">
        <v>97</v>
      </c>
      <c r="T974">
        <v>0</v>
      </c>
      <c r="U974">
        <v>0</v>
      </c>
      <c r="V974">
        <v>15</v>
      </c>
      <c r="W974">
        <v>2662.0149999999999</v>
      </c>
    </row>
    <row r="975" spans="1:23" x14ac:dyDescent="0.35">
      <c r="A975" t="s">
        <v>2053</v>
      </c>
      <c r="B975" t="s">
        <v>298</v>
      </c>
      <c r="C975" t="s">
        <v>1166</v>
      </c>
      <c r="D975" t="s">
        <v>12</v>
      </c>
      <c r="E975" t="s">
        <v>16</v>
      </c>
      <c r="F975" t="s">
        <v>828</v>
      </c>
      <c r="G975">
        <v>65.88</v>
      </c>
      <c r="H975">
        <v>2</v>
      </c>
      <c r="I975">
        <v>0.12</v>
      </c>
      <c r="J975">
        <v>8.1</v>
      </c>
      <c r="K975" t="s">
        <v>115</v>
      </c>
      <c r="L975" t="s">
        <v>43</v>
      </c>
      <c r="M975">
        <v>3.57</v>
      </c>
      <c r="N975" t="s">
        <v>83</v>
      </c>
      <c r="O975" t="b">
        <v>0</v>
      </c>
      <c r="P975">
        <v>115.94880000000001</v>
      </c>
      <c r="Q975">
        <v>36.892800000000001</v>
      </c>
      <c r="R975">
        <v>25.222799999999989</v>
      </c>
      <c r="S975" t="s">
        <v>183</v>
      </c>
      <c r="T975">
        <v>0</v>
      </c>
      <c r="U975">
        <v>0</v>
      </c>
      <c r="V975">
        <v>18</v>
      </c>
      <c r="W975">
        <v>1599.6829</v>
      </c>
    </row>
    <row r="976" spans="1:23" x14ac:dyDescent="0.35">
      <c r="A976" t="s">
        <v>2054</v>
      </c>
      <c r="B976" t="s">
        <v>1563</v>
      </c>
      <c r="C976" t="s">
        <v>2055</v>
      </c>
      <c r="D976" t="s">
        <v>12</v>
      </c>
      <c r="E976" t="s">
        <v>16</v>
      </c>
      <c r="F976" t="s">
        <v>427</v>
      </c>
      <c r="G976">
        <v>66.06</v>
      </c>
      <c r="H976">
        <v>3</v>
      </c>
      <c r="I976">
        <v>0.2</v>
      </c>
      <c r="J976">
        <v>3.25</v>
      </c>
      <c r="K976" t="s">
        <v>90</v>
      </c>
      <c r="L976" t="s">
        <v>41</v>
      </c>
      <c r="M976">
        <v>9.52</v>
      </c>
      <c r="N976" t="s">
        <v>83</v>
      </c>
      <c r="O976" t="b">
        <v>0</v>
      </c>
      <c r="P976">
        <v>158.54400000000001</v>
      </c>
      <c r="Q976">
        <v>39.63600000000001</v>
      </c>
      <c r="R976">
        <v>26.86600000000001</v>
      </c>
      <c r="S976" t="s">
        <v>91</v>
      </c>
      <c r="T976">
        <v>0</v>
      </c>
      <c r="U976">
        <v>0</v>
      </c>
      <c r="V976">
        <v>3</v>
      </c>
      <c r="W976">
        <v>23.300400000000021</v>
      </c>
    </row>
    <row r="977" spans="1:23" x14ac:dyDescent="0.35">
      <c r="A977" t="s">
        <v>2056</v>
      </c>
      <c r="B977" t="s">
        <v>949</v>
      </c>
      <c r="C977" t="s">
        <v>2057</v>
      </c>
      <c r="D977" t="s">
        <v>12</v>
      </c>
      <c r="E977" t="s">
        <v>14</v>
      </c>
      <c r="F977" t="s">
        <v>451</v>
      </c>
      <c r="G977">
        <v>155.38</v>
      </c>
      <c r="H977">
        <v>1</v>
      </c>
      <c r="I977">
        <v>0.01</v>
      </c>
      <c r="J977">
        <v>8.26</v>
      </c>
      <c r="K977" t="s">
        <v>102</v>
      </c>
      <c r="L977" t="s">
        <v>48</v>
      </c>
      <c r="M977">
        <v>12.31</v>
      </c>
      <c r="N977" t="s">
        <v>83</v>
      </c>
      <c r="O977" t="b">
        <v>0</v>
      </c>
      <c r="P977">
        <v>153.8262</v>
      </c>
      <c r="Q977">
        <v>60.598200000000013</v>
      </c>
      <c r="R977">
        <v>40.028200000000012</v>
      </c>
      <c r="S977" t="s">
        <v>103</v>
      </c>
      <c r="T977">
        <v>0</v>
      </c>
      <c r="U977">
        <v>0</v>
      </c>
      <c r="V977">
        <v>2</v>
      </c>
      <c r="W977">
        <v>84.699899999999957</v>
      </c>
    </row>
    <row r="978" spans="1:23" x14ac:dyDescent="0.35">
      <c r="A978" t="s">
        <v>2058</v>
      </c>
      <c r="B978" t="s">
        <v>536</v>
      </c>
      <c r="C978" t="s">
        <v>827</v>
      </c>
      <c r="D978" t="s">
        <v>15</v>
      </c>
      <c r="E978" t="s">
        <v>88</v>
      </c>
      <c r="F978" t="s">
        <v>431</v>
      </c>
      <c r="G978">
        <v>32.01</v>
      </c>
      <c r="H978">
        <v>2</v>
      </c>
      <c r="I978">
        <v>0.08</v>
      </c>
      <c r="J978">
        <v>8.48</v>
      </c>
      <c r="K978" t="s">
        <v>102</v>
      </c>
      <c r="L978" t="s">
        <v>43</v>
      </c>
      <c r="M978">
        <v>4.96</v>
      </c>
      <c r="N978" t="s">
        <v>83</v>
      </c>
      <c r="O978" t="b">
        <v>0</v>
      </c>
      <c r="P978">
        <v>58.898400000000002</v>
      </c>
      <c r="Q978">
        <v>20.4864</v>
      </c>
      <c r="R978">
        <v>7.046400000000002</v>
      </c>
      <c r="S978" t="s">
        <v>97</v>
      </c>
      <c r="T978">
        <v>0</v>
      </c>
      <c r="U978">
        <v>0</v>
      </c>
      <c r="V978">
        <v>17</v>
      </c>
      <c r="W978">
        <v>797.77100000000007</v>
      </c>
    </row>
    <row r="979" spans="1:23" x14ac:dyDescent="0.35">
      <c r="A979" t="s">
        <v>2059</v>
      </c>
      <c r="B979" t="s">
        <v>437</v>
      </c>
      <c r="C979" t="s">
        <v>657</v>
      </c>
      <c r="D979" t="s">
        <v>24</v>
      </c>
      <c r="E979" t="s">
        <v>16</v>
      </c>
      <c r="F979" t="s">
        <v>351</v>
      </c>
      <c r="G979">
        <v>35.32</v>
      </c>
      <c r="H979">
        <v>2</v>
      </c>
      <c r="I979">
        <v>0.15</v>
      </c>
      <c r="J979">
        <v>6.08</v>
      </c>
      <c r="K979" t="s">
        <v>115</v>
      </c>
      <c r="L979" t="s">
        <v>45</v>
      </c>
      <c r="M979">
        <v>1.57</v>
      </c>
      <c r="N979" t="s">
        <v>83</v>
      </c>
      <c r="O979" t="b">
        <v>0</v>
      </c>
      <c r="P979">
        <v>60.043999999999997</v>
      </c>
      <c r="Q979">
        <v>17.66</v>
      </c>
      <c r="R979">
        <v>10.01</v>
      </c>
      <c r="S979" t="s">
        <v>103</v>
      </c>
      <c r="T979">
        <v>0</v>
      </c>
      <c r="U979">
        <v>0</v>
      </c>
      <c r="V979">
        <v>28</v>
      </c>
      <c r="W979">
        <v>2965.6505000000002</v>
      </c>
    </row>
    <row r="980" spans="1:23" x14ac:dyDescent="0.35">
      <c r="A980" t="s">
        <v>2060</v>
      </c>
      <c r="B980" t="s">
        <v>746</v>
      </c>
      <c r="C980" t="s">
        <v>2061</v>
      </c>
      <c r="D980" t="s">
        <v>17</v>
      </c>
      <c r="E980" t="s">
        <v>16</v>
      </c>
      <c r="F980" t="s">
        <v>278</v>
      </c>
      <c r="G980">
        <v>14.62</v>
      </c>
      <c r="H980">
        <v>2</v>
      </c>
      <c r="I980">
        <v>0.26</v>
      </c>
      <c r="J980">
        <v>3.4</v>
      </c>
      <c r="K980" t="s">
        <v>82</v>
      </c>
      <c r="L980" t="s">
        <v>48</v>
      </c>
      <c r="M980">
        <v>12.04</v>
      </c>
      <c r="N980" t="s">
        <v>83</v>
      </c>
      <c r="O980" t="b">
        <v>0</v>
      </c>
      <c r="P980">
        <v>21.637599999999999</v>
      </c>
      <c r="Q980">
        <v>4.0936000000000021</v>
      </c>
      <c r="R980">
        <v>-11.346399999999999</v>
      </c>
      <c r="S980" t="s">
        <v>103</v>
      </c>
      <c r="T980">
        <v>0</v>
      </c>
      <c r="U980">
        <v>0</v>
      </c>
      <c r="V980">
        <v>3</v>
      </c>
      <c r="W980">
        <v>256.37919999999991</v>
      </c>
    </row>
    <row r="981" spans="1:23" x14ac:dyDescent="0.35">
      <c r="A981" t="s">
        <v>2062</v>
      </c>
      <c r="B981" t="s">
        <v>951</v>
      </c>
      <c r="C981" t="s">
        <v>820</v>
      </c>
      <c r="D981" t="s">
        <v>28</v>
      </c>
      <c r="E981" t="s">
        <v>88</v>
      </c>
      <c r="F981" t="s">
        <v>857</v>
      </c>
      <c r="G981">
        <v>31.37</v>
      </c>
      <c r="H981">
        <v>1</v>
      </c>
      <c r="I981">
        <v>0.1</v>
      </c>
      <c r="J981">
        <v>6.07</v>
      </c>
      <c r="K981" t="s">
        <v>90</v>
      </c>
      <c r="L981" t="s">
        <v>41</v>
      </c>
      <c r="M981">
        <v>10.81</v>
      </c>
      <c r="N981" t="s">
        <v>83</v>
      </c>
      <c r="O981" t="b">
        <v>1</v>
      </c>
      <c r="P981">
        <v>28.233000000000001</v>
      </c>
      <c r="Q981">
        <v>9.4109999999999996</v>
      </c>
      <c r="R981">
        <v>-7.4690000000000012</v>
      </c>
      <c r="S981" t="s">
        <v>91</v>
      </c>
      <c r="T981">
        <v>0</v>
      </c>
      <c r="U981">
        <v>0</v>
      </c>
      <c r="V981">
        <v>17</v>
      </c>
      <c r="W981">
        <v>1105.1192000000001</v>
      </c>
    </row>
    <row r="982" spans="1:23" x14ac:dyDescent="0.35">
      <c r="A982" t="s">
        <v>2063</v>
      </c>
      <c r="B982" t="s">
        <v>1345</v>
      </c>
      <c r="C982" t="s">
        <v>1276</v>
      </c>
      <c r="D982" t="s">
        <v>28</v>
      </c>
      <c r="E982" t="s">
        <v>14</v>
      </c>
      <c r="F982" t="s">
        <v>1109</v>
      </c>
      <c r="G982">
        <v>85.47</v>
      </c>
      <c r="H982">
        <v>2</v>
      </c>
      <c r="I982">
        <v>0.22</v>
      </c>
      <c r="J982">
        <v>2.8</v>
      </c>
      <c r="K982" t="s">
        <v>102</v>
      </c>
      <c r="L982" t="s">
        <v>41</v>
      </c>
      <c r="M982">
        <v>10.5</v>
      </c>
      <c r="N982" t="s">
        <v>83</v>
      </c>
      <c r="O982" t="b">
        <v>0</v>
      </c>
      <c r="P982">
        <v>133.33320000000001</v>
      </c>
      <c r="Q982">
        <v>30.769200000000009</v>
      </c>
      <c r="R982">
        <v>17.469200000000011</v>
      </c>
      <c r="S982" t="s">
        <v>183</v>
      </c>
      <c r="T982">
        <v>0</v>
      </c>
      <c r="U982">
        <v>0</v>
      </c>
      <c r="V982">
        <v>22</v>
      </c>
      <c r="W982">
        <v>1844.2474</v>
      </c>
    </row>
    <row r="983" spans="1:23" x14ac:dyDescent="0.35">
      <c r="A983" t="s">
        <v>2064</v>
      </c>
      <c r="B983" t="s">
        <v>909</v>
      </c>
      <c r="C983" t="s">
        <v>2050</v>
      </c>
      <c r="D983" t="s">
        <v>15</v>
      </c>
      <c r="E983" t="s">
        <v>16</v>
      </c>
      <c r="F983" t="s">
        <v>107</v>
      </c>
      <c r="G983">
        <v>70.599999999999994</v>
      </c>
      <c r="H983">
        <v>1</v>
      </c>
      <c r="I983">
        <v>0.26</v>
      </c>
      <c r="J983">
        <v>2.54</v>
      </c>
      <c r="K983" t="s">
        <v>90</v>
      </c>
      <c r="L983" t="s">
        <v>41</v>
      </c>
      <c r="M983">
        <v>8.56</v>
      </c>
      <c r="N983" t="s">
        <v>83</v>
      </c>
      <c r="O983" t="b">
        <v>0</v>
      </c>
      <c r="P983">
        <v>52.243999999999993</v>
      </c>
      <c r="Q983">
        <v>9.8840000000000003</v>
      </c>
      <c r="R983">
        <v>-1.2160000000000011</v>
      </c>
      <c r="S983" t="s">
        <v>183</v>
      </c>
      <c r="T983">
        <v>0</v>
      </c>
      <c r="U983">
        <v>0</v>
      </c>
      <c r="V983">
        <v>12</v>
      </c>
      <c r="W983">
        <v>744.12109999999984</v>
      </c>
    </row>
    <row r="984" spans="1:23" x14ac:dyDescent="0.35">
      <c r="A984" t="s">
        <v>2065</v>
      </c>
      <c r="B984" t="s">
        <v>86</v>
      </c>
      <c r="C984" t="s">
        <v>2066</v>
      </c>
      <c r="D984" t="s">
        <v>19</v>
      </c>
      <c r="E984" t="s">
        <v>95</v>
      </c>
      <c r="F984" t="s">
        <v>612</v>
      </c>
      <c r="G984">
        <v>468.55</v>
      </c>
      <c r="H984">
        <v>2</v>
      </c>
      <c r="I984">
        <v>0.01</v>
      </c>
      <c r="J984">
        <v>2.91</v>
      </c>
      <c r="K984" t="s">
        <v>82</v>
      </c>
      <c r="L984" t="s">
        <v>48</v>
      </c>
      <c r="M984">
        <v>5.45</v>
      </c>
      <c r="N984" t="s">
        <v>83</v>
      </c>
      <c r="O984" t="b">
        <v>0</v>
      </c>
      <c r="P984">
        <v>927.72900000000004</v>
      </c>
      <c r="Q984">
        <v>365.46900000000011</v>
      </c>
      <c r="R984">
        <v>357.10899999999998</v>
      </c>
      <c r="S984" t="s">
        <v>91</v>
      </c>
      <c r="T984">
        <v>0</v>
      </c>
      <c r="U984">
        <v>0</v>
      </c>
      <c r="V984">
        <v>3</v>
      </c>
      <c r="W984">
        <v>344.90899999999999</v>
      </c>
    </row>
    <row r="985" spans="1:23" x14ac:dyDescent="0.35">
      <c r="A985" t="s">
        <v>2067</v>
      </c>
      <c r="B985" t="s">
        <v>193</v>
      </c>
      <c r="C985" t="s">
        <v>2068</v>
      </c>
      <c r="D985" t="s">
        <v>12</v>
      </c>
      <c r="E985" t="s">
        <v>95</v>
      </c>
      <c r="F985" t="s">
        <v>2069</v>
      </c>
      <c r="G985">
        <v>676.03</v>
      </c>
      <c r="H985">
        <v>1</v>
      </c>
      <c r="I985">
        <v>0.24</v>
      </c>
      <c r="J985">
        <v>7.55</v>
      </c>
      <c r="K985" t="s">
        <v>90</v>
      </c>
      <c r="L985" t="s">
        <v>41</v>
      </c>
      <c r="M985">
        <v>11.51</v>
      </c>
      <c r="N985" t="s">
        <v>83</v>
      </c>
      <c r="O985" t="b">
        <v>0</v>
      </c>
      <c r="P985">
        <v>513.78279999999995</v>
      </c>
      <c r="Q985">
        <v>108.1648</v>
      </c>
      <c r="R985">
        <v>89.104799999999955</v>
      </c>
      <c r="S985" t="s">
        <v>97</v>
      </c>
      <c r="T985">
        <v>0</v>
      </c>
      <c r="U985">
        <v>0</v>
      </c>
      <c r="V985">
        <v>11</v>
      </c>
      <c r="W985">
        <v>980.51310000000001</v>
      </c>
    </row>
    <row r="986" spans="1:23" x14ac:dyDescent="0.35">
      <c r="A986" t="s">
        <v>2070</v>
      </c>
      <c r="B986" t="s">
        <v>622</v>
      </c>
      <c r="C986" t="s">
        <v>350</v>
      </c>
      <c r="D986" t="s">
        <v>17</v>
      </c>
      <c r="E986" t="s">
        <v>16</v>
      </c>
      <c r="F986" t="s">
        <v>307</v>
      </c>
      <c r="G986">
        <v>39.409999999999997</v>
      </c>
      <c r="H986">
        <v>1</v>
      </c>
      <c r="I986">
        <v>0.15</v>
      </c>
      <c r="J986">
        <v>2.3199999999999998</v>
      </c>
      <c r="K986" t="s">
        <v>82</v>
      </c>
      <c r="L986" t="s">
        <v>48</v>
      </c>
      <c r="M986">
        <v>9.94</v>
      </c>
      <c r="N986" t="s">
        <v>83</v>
      </c>
      <c r="O986" t="b">
        <v>0</v>
      </c>
      <c r="P986">
        <v>33.498499999999993</v>
      </c>
      <c r="Q986">
        <v>9.8524999999999956</v>
      </c>
      <c r="R986">
        <v>-2.4075000000000042</v>
      </c>
      <c r="S986" t="s">
        <v>97</v>
      </c>
      <c r="T986">
        <v>0</v>
      </c>
      <c r="U986">
        <v>0</v>
      </c>
      <c r="V986">
        <v>18</v>
      </c>
      <c r="W986">
        <v>832.04550000000006</v>
      </c>
    </row>
    <row r="987" spans="1:23" x14ac:dyDescent="0.35">
      <c r="A987" t="s">
        <v>2071</v>
      </c>
      <c r="B987" t="s">
        <v>1996</v>
      </c>
      <c r="C987" t="s">
        <v>812</v>
      </c>
      <c r="D987" t="s">
        <v>19</v>
      </c>
      <c r="E987" t="s">
        <v>16</v>
      </c>
      <c r="F987" t="s">
        <v>223</v>
      </c>
      <c r="G987">
        <v>41.34</v>
      </c>
      <c r="H987">
        <v>2</v>
      </c>
      <c r="I987">
        <v>7.0000000000000007E-2</v>
      </c>
      <c r="J987">
        <v>7.93</v>
      </c>
      <c r="K987" t="s">
        <v>90</v>
      </c>
      <c r="L987" t="s">
        <v>48</v>
      </c>
      <c r="M987">
        <v>10.25</v>
      </c>
      <c r="N987" t="s">
        <v>83</v>
      </c>
      <c r="O987" t="b">
        <v>0</v>
      </c>
      <c r="P987">
        <v>76.892399999999995</v>
      </c>
      <c r="Q987">
        <v>27.284399999999991</v>
      </c>
      <c r="R987">
        <v>9.1043999999999912</v>
      </c>
      <c r="S987" t="s">
        <v>91</v>
      </c>
      <c r="T987">
        <v>0</v>
      </c>
      <c r="U987">
        <v>0</v>
      </c>
      <c r="V987">
        <v>19</v>
      </c>
      <c r="W987">
        <v>617.94619999999986</v>
      </c>
    </row>
    <row r="988" spans="1:23" x14ac:dyDescent="0.35">
      <c r="A988" t="s">
        <v>2072</v>
      </c>
      <c r="B988" t="s">
        <v>1124</v>
      </c>
      <c r="C988" t="s">
        <v>170</v>
      </c>
      <c r="D988" t="s">
        <v>19</v>
      </c>
      <c r="E988" t="s">
        <v>16</v>
      </c>
      <c r="F988" t="s">
        <v>723</v>
      </c>
      <c r="G988">
        <v>35.979999999999997</v>
      </c>
      <c r="H988">
        <v>3</v>
      </c>
      <c r="I988">
        <v>0.21</v>
      </c>
      <c r="J988">
        <v>4.71</v>
      </c>
      <c r="K988" t="s">
        <v>90</v>
      </c>
      <c r="L988" t="s">
        <v>43</v>
      </c>
      <c r="M988">
        <v>5.99</v>
      </c>
      <c r="N988" t="s">
        <v>83</v>
      </c>
      <c r="O988" t="b">
        <v>0</v>
      </c>
      <c r="P988">
        <v>85.272599999999997</v>
      </c>
      <c r="Q988">
        <v>20.508600000000001</v>
      </c>
      <c r="R988">
        <v>9.808600000000002</v>
      </c>
      <c r="S988" t="s">
        <v>103</v>
      </c>
      <c r="T988">
        <v>0</v>
      </c>
      <c r="U988">
        <v>0</v>
      </c>
      <c r="V988">
        <v>14</v>
      </c>
      <c r="W988">
        <v>1066.5287000000001</v>
      </c>
    </row>
    <row r="989" spans="1:23" x14ac:dyDescent="0.35">
      <c r="A989" t="s">
        <v>2073</v>
      </c>
      <c r="B989" t="s">
        <v>867</v>
      </c>
      <c r="C989" t="s">
        <v>1985</v>
      </c>
      <c r="D989" t="s">
        <v>24</v>
      </c>
      <c r="E989" t="s">
        <v>16</v>
      </c>
      <c r="F989" t="s">
        <v>648</v>
      </c>
      <c r="G989">
        <v>3.47</v>
      </c>
      <c r="H989">
        <v>2</v>
      </c>
      <c r="I989">
        <v>0.3</v>
      </c>
      <c r="J989">
        <v>6.79</v>
      </c>
      <c r="K989" t="s">
        <v>90</v>
      </c>
      <c r="L989" t="s">
        <v>45</v>
      </c>
      <c r="M989">
        <v>0.88</v>
      </c>
      <c r="N989" t="s">
        <v>83</v>
      </c>
      <c r="O989" t="b">
        <v>0</v>
      </c>
      <c r="P989">
        <v>4.8579999999999997</v>
      </c>
      <c r="Q989">
        <v>0.69399999999999995</v>
      </c>
      <c r="R989">
        <v>-6.976</v>
      </c>
      <c r="S989" t="s">
        <v>103</v>
      </c>
      <c r="T989">
        <v>0</v>
      </c>
      <c r="U989">
        <v>0</v>
      </c>
      <c r="V989">
        <v>21</v>
      </c>
      <c r="W989">
        <v>694.11470000000008</v>
      </c>
    </row>
    <row r="990" spans="1:23" x14ac:dyDescent="0.35">
      <c r="A990" t="s">
        <v>2074</v>
      </c>
      <c r="B990" t="s">
        <v>1219</v>
      </c>
      <c r="C990" t="s">
        <v>2075</v>
      </c>
      <c r="D990" t="s">
        <v>15</v>
      </c>
      <c r="E990" t="s">
        <v>95</v>
      </c>
      <c r="F990" t="s">
        <v>844</v>
      </c>
      <c r="G990">
        <v>414.87</v>
      </c>
      <c r="H990">
        <v>3</v>
      </c>
      <c r="I990">
        <v>0.17</v>
      </c>
      <c r="J990">
        <v>7.36</v>
      </c>
      <c r="K990" t="s">
        <v>102</v>
      </c>
      <c r="L990" t="s">
        <v>41</v>
      </c>
      <c r="M990">
        <v>14.89</v>
      </c>
      <c r="N990" t="s">
        <v>83</v>
      </c>
      <c r="O990" t="b">
        <v>0</v>
      </c>
      <c r="P990">
        <v>1033.0263</v>
      </c>
      <c r="Q990">
        <v>286.26029999999992</v>
      </c>
      <c r="R990">
        <v>264.01029999999992</v>
      </c>
      <c r="S990" t="s">
        <v>183</v>
      </c>
      <c r="T990">
        <v>0</v>
      </c>
      <c r="U990">
        <v>0</v>
      </c>
      <c r="V990">
        <v>12</v>
      </c>
      <c r="W990">
        <v>626.32769999999994</v>
      </c>
    </row>
    <row r="991" spans="1:23" x14ac:dyDescent="0.35">
      <c r="A991" t="s">
        <v>2076</v>
      </c>
      <c r="B991" t="s">
        <v>375</v>
      </c>
      <c r="C991" t="s">
        <v>456</v>
      </c>
      <c r="D991" t="s">
        <v>20</v>
      </c>
      <c r="E991" t="s">
        <v>95</v>
      </c>
      <c r="F991" t="s">
        <v>286</v>
      </c>
      <c r="G991">
        <v>473.8</v>
      </c>
      <c r="H991">
        <v>3</v>
      </c>
      <c r="I991">
        <v>0.13</v>
      </c>
      <c r="J991">
        <v>2.0699999999999998</v>
      </c>
      <c r="K991" t="s">
        <v>102</v>
      </c>
      <c r="L991" t="s">
        <v>41</v>
      </c>
      <c r="M991">
        <v>11.84</v>
      </c>
      <c r="N991" t="s">
        <v>83</v>
      </c>
      <c r="O991" t="b">
        <v>0</v>
      </c>
      <c r="P991">
        <v>1236.6179999999999</v>
      </c>
      <c r="Q991">
        <v>383.77800000000008</v>
      </c>
      <c r="R991">
        <v>369.86800000000011</v>
      </c>
      <c r="S991" t="s">
        <v>128</v>
      </c>
      <c r="T991">
        <v>0</v>
      </c>
      <c r="U991">
        <v>0</v>
      </c>
      <c r="V991">
        <v>14</v>
      </c>
      <c r="W991">
        <v>1444.0427999999999</v>
      </c>
    </row>
    <row r="992" spans="1:23" x14ac:dyDescent="0.35">
      <c r="A992" t="s">
        <v>2077</v>
      </c>
      <c r="B992" t="s">
        <v>1996</v>
      </c>
      <c r="C992" t="s">
        <v>1670</v>
      </c>
      <c r="D992" t="s">
        <v>15</v>
      </c>
      <c r="E992" t="s">
        <v>14</v>
      </c>
      <c r="F992" t="s">
        <v>377</v>
      </c>
      <c r="G992">
        <v>67.180000000000007</v>
      </c>
      <c r="H992">
        <v>2</v>
      </c>
      <c r="I992">
        <v>7.0000000000000007E-2</v>
      </c>
      <c r="J992">
        <v>2.73</v>
      </c>
      <c r="K992" t="s">
        <v>102</v>
      </c>
      <c r="L992" t="s">
        <v>45</v>
      </c>
      <c r="M992">
        <v>0.56999999999999995</v>
      </c>
      <c r="N992" t="s">
        <v>83</v>
      </c>
      <c r="O992" t="b">
        <v>0</v>
      </c>
      <c r="P992">
        <v>124.95480000000001</v>
      </c>
      <c r="Q992">
        <v>44.338800000000013</v>
      </c>
      <c r="R992">
        <v>41.038800000000009</v>
      </c>
      <c r="S992" t="s">
        <v>91</v>
      </c>
      <c r="T992">
        <v>0</v>
      </c>
      <c r="U992">
        <v>0</v>
      </c>
      <c r="V992">
        <v>2</v>
      </c>
      <c r="W992">
        <v>299.87939999999992</v>
      </c>
    </row>
    <row r="993" spans="1:23" x14ac:dyDescent="0.35">
      <c r="A993" t="s">
        <v>2078</v>
      </c>
      <c r="B993" t="s">
        <v>455</v>
      </c>
      <c r="C993" t="s">
        <v>1133</v>
      </c>
      <c r="D993" t="s">
        <v>19</v>
      </c>
      <c r="E993" t="s">
        <v>95</v>
      </c>
      <c r="F993" t="s">
        <v>715</v>
      </c>
      <c r="G993">
        <v>446.3</v>
      </c>
      <c r="H993">
        <v>1</v>
      </c>
      <c r="I993">
        <v>0.18</v>
      </c>
      <c r="J993">
        <v>4.7300000000000004</v>
      </c>
      <c r="K993" t="s">
        <v>82</v>
      </c>
      <c r="L993" t="s">
        <v>41</v>
      </c>
      <c r="M993">
        <v>12.93</v>
      </c>
      <c r="N993" t="s">
        <v>83</v>
      </c>
      <c r="O993" t="b">
        <v>0</v>
      </c>
      <c r="P993">
        <v>365.96600000000012</v>
      </c>
      <c r="Q993">
        <v>98.186000000000078</v>
      </c>
      <c r="R993">
        <v>80.526000000000096</v>
      </c>
      <c r="S993" t="s">
        <v>128</v>
      </c>
      <c r="T993">
        <v>0</v>
      </c>
      <c r="U993">
        <v>0</v>
      </c>
      <c r="V993">
        <v>2</v>
      </c>
      <c r="W993">
        <v>315.32800000000009</v>
      </c>
    </row>
    <row r="994" spans="1:23" x14ac:dyDescent="0.35">
      <c r="A994" t="s">
        <v>2079</v>
      </c>
      <c r="B994" t="s">
        <v>264</v>
      </c>
      <c r="C994" t="s">
        <v>443</v>
      </c>
      <c r="D994" t="s">
        <v>17</v>
      </c>
      <c r="E994" t="s">
        <v>88</v>
      </c>
      <c r="F994" t="s">
        <v>341</v>
      </c>
      <c r="G994">
        <v>21.78</v>
      </c>
      <c r="H994">
        <v>1</v>
      </c>
      <c r="I994">
        <v>0.1</v>
      </c>
      <c r="J994">
        <v>6.3</v>
      </c>
      <c r="K994" t="s">
        <v>82</v>
      </c>
      <c r="L994" t="s">
        <v>41</v>
      </c>
      <c r="M994">
        <v>11.56</v>
      </c>
      <c r="N994" t="s">
        <v>83</v>
      </c>
      <c r="O994" t="b">
        <v>0</v>
      </c>
      <c r="P994">
        <v>19.602</v>
      </c>
      <c r="Q994">
        <v>6.5340000000000007</v>
      </c>
      <c r="R994">
        <v>-11.326000000000001</v>
      </c>
      <c r="S994" t="s">
        <v>97</v>
      </c>
      <c r="T994">
        <v>0</v>
      </c>
      <c r="U994">
        <v>0</v>
      </c>
      <c r="V994">
        <v>13</v>
      </c>
      <c r="W994">
        <v>469.81369999999998</v>
      </c>
    </row>
    <row r="995" spans="1:23" x14ac:dyDescent="0.35">
      <c r="A995" t="s">
        <v>2080</v>
      </c>
      <c r="B995" t="s">
        <v>949</v>
      </c>
      <c r="C995" t="s">
        <v>2081</v>
      </c>
      <c r="D995" t="s">
        <v>20</v>
      </c>
      <c r="E995" t="s">
        <v>95</v>
      </c>
      <c r="F995" t="s">
        <v>370</v>
      </c>
      <c r="G995">
        <v>443.76</v>
      </c>
      <c r="H995">
        <v>2</v>
      </c>
      <c r="I995">
        <v>0.17</v>
      </c>
      <c r="J995">
        <v>6.87</v>
      </c>
      <c r="K995" t="s">
        <v>90</v>
      </c>
      <c r="L995" t="s">
        <v>41</v>
      </c>
      <c r="M995">
        <v>12.75</v>
      </c>
      <c r="N995" t="s">
        <v>141</v>
      </c>
      <c r="O995" t="b">
        <v>0</v>
      </c>
      <c r="P995">
        <v>736.64159999999993</v>
      </c>
      <c r="Q995">
        <v>204.12960000000001</v>
      </c>
      <c r="R995">
        <v>184.50960000000001</v>
      </c>
      <c r="S995" t="s">
        <v>103</v>
      </c>
      <c r="T995">
        <v>1</v>
      </c>
      <c r="U995">
        <v>0</v>
      </c>
      <c r="V995">
        <v>3</v>
      </c>
      <c r="W995">
        <v>266.25639999999999</v>
      </c>
    </row>
    <row r="996" spans="1:23" x14ac:dyDescent="0.35">
      <c r="A996" t="s">
        <v>2082</v>
      </c>
      <c r="B996" t="s">
        <v>150</v>
      </c>
      <c r="C996" t="s">
        <v>2008</v>
      </c>
      <c r="D996" t="s">
        <v>24</v>
      </c>
      <c r="E996" t="s">
        <v>95</v>
      </c>
      <c r="F996" t="s">
        <v>715</v>
      </c>
      <c r="G996">
        <v>239.07</v>
      </c>
      <c r="H996">
        <v>3</v>
      </c>
      <c r="I996">
        <v>0.15</v>
      </c>
      <c r="J996">
        <v>2.5099999999999998</v>
      </c>
      <c r="K996" t="s">
        <v>82</v>
      </c>
      <c r="L996" t="s">
        <v>41</v>
      </c>
      <c r="M996">
        <v>8.6999999999999993</v>
      </c>
      <c r="N996" t="s">
        <v>83</v>
      </c>
      <c r="O996" t="b">
        <v>0</v>
      </c>
      <c r="P996">
        <v>609.62850000000003</v>
      </c>
      <c r="Q996">
        <v>179.30250000000001</v>
      </c>
      <c r="R996">
        <v>168.0925</v>
      </c>
      <c r="S996" t="s">
        <v>128</v>
      </c>
      <c r="T996">
        <v>0</v>
      </c>
      <c r="U996">
        <v>0</v>
      </c>
      <c r="V996">
        <v>13</v>
      </c>
      <c r="W996">
        <v>919.70389999999998</v>
      </c>
    </row>
    <row r="997" spans="1:23" x14ac:dyDescent="0.35">
      <c r="A997" t="s">
        <v>2083</v>
      </c>
      <c r="B997" t="s">
        <v>390</v>
      </c>
      <c r="C997" t="s">
        <v>1276</v>
      </c>
      <c r="D997" t="s">
        <v>17</v>
      </c>
      <c r="E997" t="s">
        <v>88</v>
      </c>
      <c r="F997" t="s">
        <v>191</v>
      </c>
      <c r="G997">
        <v>17.899999999999999</v>
      </c>
      <c r="H997">
        <v>3</v>
      </c>
      <c r="I997">
        <v>0.19</v>
      </c>
      <c r="J997">
        <v>8.0500000000000007</v>
      </c>
      <c r="K997" t="s">
        <v>90</v>
      </c>
      <c r="L997" t="s">
        <v>41</v>
      </c>
      <c r="M997">
        <v>10.01</v>
      </c>
      <c r="N997" t="s">
        <v>279</v>
      </c>
      <c r="O997" t="b">
        <v>0</v>
      </c>
      <c r="P997">
        <v>43.497</v>
      </c>
      <c r="Q997">
        <v>11.276999999999999</v>
      </c>
      <c r="R997">
        <v>-6.7830000000000013</v>
      </c>
      <c r="S997" t="s">
        <v>91</v>
      </c>
      <c r="T997">
        <v>0</v>
      </c>
      <c r="U997">
        <v>1</v>
      </c>
      <c r="V997">
        <v>22</v>
      </c>
      <c r="W997">
        <v>1844.2474</v>
      </c>
    </row>
    <row r="998" spans="1:23" x14ac:dyDescent="0.35">
      <c r="A998" t="s">
        <v>2084</v>
      </c>
      <c r="B998" t="s">
        <v>984</v>
      </c>
      <c r="C998" t="s">
        <v>1761</v>
      </c>
      <c r="D998" t="s">
        <v>17</v>
      </c>
      <c r="E998" t="s">
        <v>16</v>
      </c>
      <c r="F998" t="s">
        <v>145</v>
      </c>
      <c r="G998">
        <v>23.02</v>
      </c>
      <c r="H998">
        <v>1</v>
      </c>
      <c r="I998">
        <v>0.15</v>
      </c>
      <c r="J998">
        <v>3.74</v>
      </c>
      <c r="K998" t="s">
        <v>90</v>
      </c>
      <c r="L998" t="s">
        <v>45</v>
      </c>
      <c r="M998">
        <v>2</v>
      </c>
      <c r="N998" t="s">
        <v>83</v>
      </c>
      <c r="O998" t="b">
        <v>0</v>
      </c>
      <c r="P998">
        <v>19.567</v>
      </c>
      <c r="Q998">
        <v>5.7550000000000008</v>
      </c>
      <c r="R998">
        <v>1.5000000000000501E-2</v>
      </c>
      <c r="S998" t="s">
        <v>97</v>
      </c>
      <c r="T998">
        <v>0</v>
      </c>
      <c r="U998">
        <v>0</v>
      </c>
      <c r="V998">
        <v>12</v>
      </c>
      <c r="W998">
        <v>717.49640000000022</v>
      </c>
    </row>
    <row r="999" spans="1:23" x14ac:dyDescent="0.35">
      <c r="A999" t="s">
        <v>2085</v>
      </c>
      <c r="B999" t="s">
        <v>539</v>
      </c>
      <c r="C999" t="s">
        <v>1244</v>
      </c>
      <c r="D999" t="s">
        <v>28</v>
      </c>
      <c r="E999" t="s">
        <v>14</v>
      </c>
      <c r="F999" t="s">
        <v>817</v>
      </c>
      <c r="G999">
        <v>152.91</v>
      </c>
      <c r="H999">
        <v>2</v>
      </c>
      <c r="I999">
        <v>0.01</v>
      </c>
      <c r="J999">
        <v>4.93</v>
      </c>
      <c r="K999" t="s">
        <v>115</v>
      </c>
      <c r="L999" t="s">
        <v>48</v>
      </c>
      <c r="M999">
        <v>16.5</v>
      </c>
      <c r="N999" t="s">
        <v>83</v>
      </c>
      <c r="O999" t="b">
        <v>0</v>
      </c>
      <c r="P999">
        <v>302.76179999999999</v>
      </c>
      <c r="Q999">
        <v>119.2698</v>
      </c>
      <c r="R999">
        <v>97.839799999999997</v>
      </c>
      <c r="S999" t="s">
        <v>183</v>
      </c>
      <c r="T999">
        <v>0</v>
      </c>
      <c r="U999">
        <v>0</v>
      </c>
      <c r="V999">
        <v>14</v>
      </c>
      <c r="W999">
        <v>936.87019999999995</v>
      </c>
    </row>
    <row r="1000" spans="1:23" x14ac:dyDescent="0.35">
      <c r="A1000" t="s">
        <v>2086</v>
      </c>
      <c r="B1000" t="s">
        <v>1135</v>
      </c>
      <c r="C1000" t="s">
        <v>511</v>
      </c>
      <c r="D1000" t="s">
        <v>15</v>
      </c>
      <c r="E1000" t="s">
        <v>95</v>
      </c>
      <c r="F1000" t="s">
        <v>255</v>
      </c>
      <c r="G1000">
        <v>133.41</v>
      </c>
      <c r="H1000">
        <v>1</v>
      </c>
      <c r="I1000">
        <v>0.03</v>
      </c>
      <c r="J1000">
        <v>8.8699999999999992</v>
      </c>
      <c r="K1000" t="s">
        <v>115</v>
      </c>
      <c r="L1000" t="s">
        <v>43</v>
      </c>
      <c r="M1000">
        <v>5.78</v>
      </c>
      <c r="N1000" t="s">
        <v>83</v>
      </c>
      <c r="O1000" t="b">
        <v>0</v>
      </c>
      <c r="P1000">
        <v>129.40770000000001</v>
      </c>
      <c r="Q1000">
        <v>49.361700000000013</v>
      </c>
      <c r="R1000">
        <v>34.711700000000008</v>
      </c>
      <c r="S1000" t="s">
        <v>103</v>
      </c>
      <c r="T1000">
        <v>0</v>
      </c>
      <c r="U1000">
        <v>0</v>
      </c>
      <c r="V1000">
        <v>15</v>
      </c>
      <c r="W1000">
        <v>518.36400000000003</v>
      </c>
    </row>
    <row r="1001" spans="1:23" x14ac:dyDescent="0.35">
      <c r="A1001" t="s">
        <v>2087</v>
      </c>
      <c r="B1001" t="s">
        <v>405</v>
      </c>
      <c r="C1001" t="s">
        <v>2088</v>
      </c>
      <c r="D1001" t="s">
        <v>12</v>
      </c>
      <c r="E1001" t="s">
        <v>88</v>
      </c>
      <c r="F1001" t="s">
        <v>693</v>
      </c>
      <c r="G1001">
        <v>24.05</v>
      </c>
      <c r="H1001">
        <v>1</v>
      </c>
      <c r="I1001">
        <v>0.28999999999999998</v>
      </c>
      <c r="J1001">
        <v>8.66</v>
      </c>
      <c r="K1001" t="s">
        <v>82</v>
      </c>
      <c r="L1001" t="s">
        <v>41</v>
      </c>
      <c r="M1001">
        <v>9.83</v>
      </c>
      <c r="N1001" t="s">
        <v>83</v>
      </c>
      <c r="O1001" t="b">
        <v>0</v>
      </c>
      <c r="P1001">
        <v>17.075500000000002</v>
      </c>
      <c r="Q1001">
        <v>2.645499999999998</v>
      </c>
      <c r="R1001">
        <v>-15.8445</v>
      </c>
      <c r="S1001" t="s">
        <v>103</v>
      </c>
      <c r="T1001">
        <v>0</v>
      </c>
      <c r="U1001">
        <v>0</v>
      </c>
      <c r="V1001">
        <v>2</v>
      </c>
      <c r="W1001">
        <v>27.614000000000001</v>
      </c>
    </row>
    <row r="1002" spans="1:23" x14ac:dyDescent="0.35">
      <c r="A1002" t="s">
        <v>2089</v>
      </c>
      <c r="B1002" t="s">
        <v>583</v>
      </c>
      <c r="C1002" t="s">
        <v>1101</v>
      </c>
      <c r="D1002" t="s">
        <v>26</v>
      </c>
      <c r="E1002" t="s">
        <v>88</v>
      </c>
      <c r="F1002" t="s">
        <v>1554</v>
      </c>
      <c r="G1002">
        <v>19.54</v>
      </c>
      <c r="H1002">
        <v>1</v>
      </c>
      <c r="I1002">
        <v>0.02</v>
      </c>
      <c r="J1002">
        <v>5.69</v>
      </c>
      <c r="K1002" t="s">
        <v>115</v>
      </c>
      <c r="L1002" t="s">
        <v>43</v>
      </c>
      <c r="M1002">
        <v>3.21</v>
      </c>
      <c r="N1002" t="s">
        <v>141</v>
      </c>
      <c r="O1002" t="b">
        <v>0</v>
      </c>
      <c r="P1002">
        <v>19.1492</v>
      </c>
      <c r="Q1002">
        <v>7.425200000000002</v>
      </c>
      <c r="R1002">
        <v>-1.4747999999999979</v>
      </c>
      <c r="S1002" t="s">
        <v>84</v>
      </c>
      <c r="T1002">
        <v>1</v>
      </c>
      <c r="U1002">
        <v>0</v>
      </c>
      <c r="V1002">
        <v>17</v>
      </c>
      <c r="W1002">
        <v>1059.6406999999999</v>
      </c>
    </row>
    <row r="1003" spans="1:23" x14ac:dyDescent="0.35">
      <c r="A1003" t="s">
        <v>2090</v>
      </c>
      <c r="B1003" t="s">
        <v>1228</v>
      </c>
      <c r="C1003" t="s">
        <v>2091</v>
      </c>
      <c r="D1003" t="s">
        <v>17</v>
      </c>
      <c r="E1003" t="s">
        <v>14</v>
      </c>
      <c r="F1003" t="s">
        <v>1207</v>
      </c>
      <c r="G1003">
        <v>175.89</v>
      </c>
      <c r="H1003">
        <v>3</v>
      </c>
      <c r="I1003">
        <v>0.11</v>
      </c>
      <c r="J1003">
        <v>8.1</v>
      </c>
      <c r="K1003" t="s">
        <v>82</v>
      </c>
      <c r="L1003" t="s">
        <v>41</v>
      </c>
      <c r="M1003">
        <v>9.69</v>
      </c>
      <c r="N1003" t="s">
        <v>83</v>
      </c>
      <c r="O1003" t="b">
        <v>0</v>
      </c>
      <c r="P1003">
        <v>469.62630000000001</v>
      </c>
      <c r="Q1003">
        <v>153.02430000000001</v>
      </c>
      <c r="R1003">
        <v>135.23429999999999</v>
      </c>
      <c r="S1003" t="s">
        <v>84</v>
      </c>
      <c r="T1003">
        <v>0</v>
      </c>
      <c r="U1003">
        <v>0</v>
      </c>
      <c r="V1003">
        <v>14</v>
      </c>
      <c r="W1003">
        <v>1586.2324000000001</v>
      </c>
    </row>
    <row r="1004" spans="1:23" x14ac:dyDescent="0.35">
      <c r="A1004" t="s">
        <v>2092</v>
      </c>
      <c r="B1004" t="s">
        <v>249</v>
      </c>
      <c r="C1004" t="s">
        <v>2093</v>
      </c>
      <c r="D1004" t="s">
        <v>20</v>
      </c>
      <c r="E1004" t="s">
        <v>14</v>
      </c>
      <c r="F1004" t="s">
        <v>677</v>
      </c>
      <c r="G1004">
        <v>132.96</v>
      </c>
      <c r="H1004">
        <v>2</v>
      </c>
      <c r="I1004">
        <v>0.06</v>
      </c>
      <c r="J1004">
        <v>3.7</v>
      </c>
      <c r="K1004" t="s">
        <v>115</v>
      </c>
      <c r="L1004" t="s">
        <v>45</v>
      </c>
      <c r="M1004">
        <v>0.99</v>
      </c>
      <c r="N1004" t="s">
        <v>83</v>
      </c>
      <c r="O1004" t="b">
        <v>0</v>
      </c>
      <c r="P1004">
        <v>249.9648</v>
      </c>
      <c r="Q1004">
        <v>90.412800000000004</v>
      </c>
      <c r="R1004">
        <v>85.722800000000007</v>
      </c>
      <c r="S1004" t="s">
        <v>91</v>
      </c>
      <c r="T1004">
        <v>0</v>
      </c>
      <c r="U1004">
        <v>0</v>
      </c>
      <c r="V1004">
        <v>1</v>
      </c>
      <c r="W1004">
        <v>85.722800000000007</v>
      </c>
    </row>
    <row r="1005" spans="1:23" x14ac:dyDescent="0.35">
      <c r="A1005" t="s">
        <v>2094</v>
      </c>
      <c r="B1005" t="s">
        <v>521</v>
      </c>
      <c r="C1005" t="s">
        <v>277</v>
      </c>
      <c r="D1005" t="s">
        <v>24</v>
      </c>
      <c r="E1005" t="s">
        <v>95</v>
      </c>
      <c r="F1005" t="s">
        <v>1080</v>
      </c>
      <c r="G1005">
        <v>460.23</v>
      </c>
      <c r="H1005">
        <v>1</v>
      </c>
      <c r="I1005">
        <v>0.14000000000000001</v>
      </c>
      <c r="J1005">
        <v>3.76</v>
      </c>
      <c r="K1005" t="s">
        <v>102</v>
      </c>
      <c r="L1005" t="s">
        <v>41</v>
      </c>
      <c r="M1005">
        <v>7.72</v>
      </c>
      <c r="N1005" t="s">
        <v>141</v>
      </c>
      <c r="O1005" t="b">
        <v>0</v>
      </c>
      <c r="P1005">
        <v>395.7978</v>
      </c>
      <c r="Q1005">
        <v>119.6598</v>
      </c>
      <c r="R1005">
        <v>108.1798</v>
      </c>
      <c r="S1005" t="s">
        <v>84</v>
      </c>
      <c r="T1005">
        <v>1</v>
      </c>
      <c r="U1005">
        <v>0</v>
      </c>
      <c r="V1005">
        <v>17</v>
      </c>
      <c r="W1005">
        <v>653.06250000000011</v>
      </c>
    </row>
    <row r="1006" spans="1:23" x14ac:dyDescent="0.35">
      <c r="A1006" t="s">
        <v>2095</v>
      </c>
      <c r="B1006" t="s">
        <v>113</v>
      </c>
      <c r="C1006" t="s">
        <v>1461</v>
      </c>
      <c r="D1006" t="s">
        <v>19</v>
      </c>
      <c r="E1006" t="s">
        <v>95</v>
      </c>
      <c r="F1006" t="s">
        <v>489</v>
      </c>
      <c r="G1006">
        <v>632.53</v>
      </c>
      <c r="H1006">
        <v>2</v>
      </c>
      <c r="I1006">
        <v>7.0000000000000007E-2</v>
      </c>
      <c r="J1006">
        <v>4.6900000000000004</v>
      </c>
      <c r="K1006" t="s">
        <v>115</v>
      </c>
      <c r="L1006" t="s">
        <v>41</v>
      </c>
      <c r="M1006">
        <v>7.26</v>
      </c>
      <c r="N1006" t="s">
        <v>83</v>
      </c>
      <c r="O1006" t="b">
        <v>0</v>
      </c>
      <c r="P1006">
        <v>1176.5057999999999</v>
      </c>
      <c r="Q1006">
        <v>417.46980000000002</v>
      </c>
      <c r="R1006">
        <v>405.51979999999998</v>
      </c>
      <c r="S1006" t="s">
        <v>84</v>
      </c>
      <c r="T1006">
        <v>0</v>
      </c>
      <c r="U1006">
        <v>0</v>
      </c>
      <c r="V1006">
        <v>13</v>
      </c>
      <c r="W1006">
        <v>1727.3852999999999</v>
      </c>
    </row>
    <row r="1007" spans="1:23" x14ac:dyDescent="0.35">
      <c r="A1007" t="s">
        <v>2096</v>
      </c>
      <c r="B1007" t="s">
        <v>1340</v>
      </c>
      <c r="C1007" t="s">
        <v>934</v>
      </c>
      <c r="D1007" t="s">
        <v>12</v>
      </c>
      <c r="E1007" t="s">
        <v>95</v>
      </c>
      <c r="F1007" t="s">
        <v>392</v>
      </c>
      <c r="G1007">
        <v>586.73</v>
      </c>
      <c r="H1007">
        <v>3</v>
      </c>
      <c r="I1007">
        <v>0</v>
      </c>
      <c r="J1007">
        <v>7.32</v>
      </c>
      <c r="K1007" t="s">
        <v>82</v>
      </c>
      <c r="L1007" t="s">
        <v>43</v>
      </c>
      <c r="M1007">
        <v>4.88</v>
      </c>
      <c r="N1007" t="s">
        <v>83</v>
      </c>
      <c r="O1007" t="b">
        <v>0</v>
      </c>
      <c r="P1007">
        <v>1760.19</v>
      </c>
      <c r="Q1007">
        <v>704.07600000000002</v>
      </c>
      <c r="R1007">
        <v>691.87599999999998</v>
      </c>
      <c r="S1007" t="s">
        <v>84</v>
      </c>
      <c r="T1007">
        <v>0</v>
      </c>
      <c r="U1007">
        <v>0</v>
      </c>
      <c r="V1007">
        <v>18</v>
      </c>
      <c r="W1007">
        <v>1386.7229</v>
      </c>
    </row>
    <row r="1008" spans="1:23" x14ac:dyDescent="0.35">
      <c r="A1008" t="s">
        <v>2097</v>
      </c>
      <c r="B1008" t="s">
        <v>268</v>
      </c>
      <c r="C1008" t="s">
        <v>2098</v>
      </c>
      <c r="D1008" t="s">
        <v>12</v>
      </c>
      <c r="E1008" t="s">
        <v>14</v>
      </c>
      <c r="F1008" t="s">
        <v>1321</v>
      </c>
      <c r="G1008">
        <v>129.87</v>
      </c>
      <c r="H1008">
        <v>3</v>
      </c>
      <c r="I1008">
        <v>0.04</v>
      </c>
      <c r="J1008">
        <v>8.26</v>
      </c>
      <c r="K1008" t="s">
        <v>82</v>
      </c>
      <c r="L1008" t="s">
        <v>45</v>
      </c>
      <c r="M1008">
        <v>0.95</v>
      </c>
      <c r="N1008" t="s">
        <v>83</v>
      </c>
      <c r="O1008" t="b">
        <v>0</v>
      </c>
      <c r="P1008">
        <v>374.0256</v>
      </c>
      <c r="Q1008">
        <v>140.25960000000001</v>
      </c>
      <c r="R1008">
        <v>131.0496</v>
      </c>
      <c r="S1008" t="s">
        <v>91</v>
      </c>
      <c r="T1008">
        <v>0</v>
      </c>
      <c r="U1008">
        <v>0</v>
      </c>
      <c r="V1008">
        <v>4</v>
      </c>
      <c r="W1008">
        <v>135.2782</v>
      </c>
    </row>
    <row r="1009" spans="1:23" x14ac:dyDescent="0.35">
      <c r="A1009" t="s">
        <v>2099</v>
      </c>
      <c r="B1009" t="s">
        <v>1018</v>
      </c>
      <c r="C1009" t="s">
        <v>126</v>
      </c>
      <c r="D1009" t="s">
        <v>24</v>
      </c>
      <c r="E1009" t="s">
        <v>95</v>
      </c>
      <c r="F1009" t="s">
        <v>726</v>
      </c>
      <c r="G1009">
        <v>499.49</v>
      </c>
      <c r="H1009">
        <v>1</v>
      </c>
      <c r="I1009">
        <v>0.06</v>
      </c>
      <c r="J1009">
        <v>2.0099999999999998</v>
      </c>
      <c r="K1009" t="s">
        <v>90</v>
      </c>
      <c r="L1009" t="s">
        <v>43</v>
      </c>
      <c r="M1009">
        <v>5.96</v>
      </c>
      <c r="N1009" t="s">
        <v>83</v>
      </c>
      <c r="O1009" t="b">
        <v>0</v>
      </c>
      <c r="P1009">
        <v>469.5206</v>
      </c>
      <c r="Q1009">
        <v>169.82660000000001</v>
      </c>
      <c r="R1009">
        <v>161.85659999999999</v>
      </c>
      <c r="S1009" t="s">
        <v>183</v>
      </c>
      <c r="T1009">
        <v>0</v>
      </c>
      <c r="U1009">
        <v>0</v>
      </c>
      <c r="V1009">
        <v>12</v>
      </c>
      <c r="W1009">
        <v>1206.3514</v>
      </c>
    </row>
    <row r="1010" spans="1:23" x14ac:dyDescent="0.35">
      <c r="A1010" t="s">
        <v>2100</v>
      </c>
      <c r="B1010" t="s">
        <v>951</v>
      </c>
      <c r="C1010" t="s">
        <v>317</v>
      </c>
      <c r="D1010" t="s">
        <v>12</v>
      </c>
      <c r="E1010" t="s">
        <v>16</v>
      </c>
      <c r="F1010" t="s">
        <v>481</v>
      </c>
      <c r="G1010">
        <v>44.24</v>
      </c>
      <c r="H1010">
        <v>1</v>
      </c>
      <c r="I1010">
        <v>0.06</v>
      </c>
      <c r="J1010">
        <v>7.77</v>
      </c>
      <c r="K1010" t="s">
        <v>115</v>
      </c>
      <c r="L1010" t="s">
        <v>43</v>
      </c>
      <c r="M1010">
        <v>5.9</v>
      </c>
      <c r="N1010" t="s">
        <v>83</v>
      </c>
      <c r="O1010" t="b">
        <v>0</v>
      </c>
      <c r="P1010">
        <v>41.585599999999999</v>
      </c>
      <c r="Q1010">
        <v>15.041600000000001</v>
      </c>
      <c r="R1010">
        <v>1.371599999999999</v>
      </c>
      <c r="S1010" t="s">
        <v>91</v>
      </c>
      <c r="T1010">
        <v>0</v>
      </c>
      <c r="U1010">
        <v>0</v>
      </c>
      <c r="V1010">
        <v>21</v>
      </c>
      <c r="W1010">
        <v>1217.9494</v>
      </c>
    </row>
    <row r="1011" spans="1:23" x14ac:dyDescent="0.35">
      <c r="A1011" t="s">
        <v>2101</v>
      </c>
      <c r="B1011" t="s">
        <v>1340</v>
      </c>
      <c r="C1011" t="s">
        <v>1071</v>
      </c>
      <c r="D1011" t="s">
        <v>12</v>
      </c>
      <c r="E1011" t="s">
        <v>16</v>
      </c>
      <c r="F1011" t="s">
        <v>351</v>
      </c>
      <c r="G1011">
        <v>37.950000000000003</v>
      </c>
      <c r="H1011">
        <v>2</v>
      </c>
      <c r="I1011">
        <v>0.12</v>
      </c>
      <c r="J1011">
        <v>2.16</v>
      </c>
      <c r="K1011" t="s">
        <v>90</v>
      </c>
      <c r="L1011" t="s">
        <v>43</v>
      </c>
      <c r="M1011">
        <v>4.53</v>
      </c>
      <c r="N1011" t="s">
        <v>83</v>
      </c>
      <c r="O1011" t="b">
        <v>0</v>
      </c>
      <c r="P1011">
        <v>66.792000000000002</v>
      </c>
      <c r="Q1011">
        <v>21.251999999999999</v>
      </c>
      <c r="R1011">
        <v>14.561999999999999</v>
      </c>
      <c r="S1011" t="s">
        <v>84</v>
      </c>
      <c r="T1011">
        <v>0</v>
      </c>
      <c r="U1011">
        <v>0</v>
      </c>
      <c r="V1011">
        <v>17</v>
      </c>
      <c r="W1011">
        <v>1567.6953000000001</v>
      </c>
    </row>
    <row r="1012" spans="1:23" x14ac:dyDescent="0.35">
      <c r="A1012" t="s">
        <v>2102</v>
      </c>
      <c r="B1012" t="s">
        <v>636</v>
      </c>
      <c r="C1012" t="s">
        <v>2103</v>
      </c>
      <c r="D1012" t="s">
        <v>15</v>
      </c>
      <c r="E1012" t="s">
        <v>88</v>
      </c>
      <c r="F1012" t="s">
        <v>468</v>
      </c>
      <c r="G1012">
        <v>18.77</v>
      </c>
      <c r="H1012">
        <v>1</v>
      </c>
      <c r="I1012">
        <v>0.22</v>
      </c>
      <c r="J1012">
        <v>9.0500000000000007</v>
      </c>
      <c r="K1012" t="s">
        <v>115</v>
      </c>
      <c r="L1012" t="s">
        <v>41</v>
      </c>
      <c r="M1012">
        <v>11.13</v>
      </c>
      <c r="N1012" t="s">
        <v>83</v>
      </c>
      <c r="O1012" t="b">
        <v>0</v>
      </c>
      <c r="P1012">
        <v>14.640599999999999</v>
      </c>
      <c r="Q1012">
        <v>3.3786000000000018</v>
      </c>
      <c r="R1012">
        <v>-16.801400000000001</v>
      </c>
      <c r="S1012" t="s">
        <v>103</v>
      </c>
      <c r="T1012">
        <v>0</v>
      </c>
      <c r="U1012">
        <v>0</v>
      </c>
      <c r="V1012">
        <v>2</v>
      </c>
      <c r="W1012">
        <v>52.452599999999997</v>
      </c>
    </row>
    <row r="1013" spans="1:23" x14ac:dyDescent="0.35">
      <c r="A1013" t="s">
        <v>2104</v>
      </c>
      <c r="B1013" t="s">
        <v>109</v>
      </c>
      <c r="C1013" t="s">
        <v>2105</v>
      </c>
      <c r="D1013" t="s">
        <v>20</v>
      </c>
      <c r="E1013" t="s">
        <v>16</v>
      </c>
      <c r="F1013" t="s">
        <v>505</v>
      </c>
      <c r="G1013">
        <v>52.08</v>
      </c>
      <c r="H1013">
        <v>3</v>
      </c>
      <c r="I1013">
        <v>0.22</v>
      </c>
      <c r="J1013">
        <v>7.28</v>
      </c>
      <c r="K1013" t="s">
        <v>102</v>
      </c>
      <c r="L1013" t="s">
        <v>43</v>
      </c>
      <c r="M1013">
        <v>7.5</v>
      </c>
      <c r="N1013" t="s">
        <v>83</v>
      </c>
      <c r="O1013" t="b">
        <v>0</v>
      </c>
      <c r="P1013">
        <v>121.8672</v>
      </c>
      <c r="Q1013">
        <v>28.123200000000011</v>
      </c>
      <c r="R1013">
        <v>13.34320000000001</v>
      </c>
      <c r="S1013" t="s">
        <v>103</v>
      </c>
      <c r="T1013">
        <v>0</v>
      </c>
      <c r="U1013">
        <v>0</v>
      </c>
      <c r="V1013">
        <v>15</v>
      </c>
      <c r="W1013">
        <v>908.25459999999998</v>
      </c>
    </row>
    <row r="1014" spans="1:23" x14ac:dyDescent="0.35">
      <c r="A1014" t="s">
        <v>2106</v>
      </c>
      <c r="B1014" t="s">
        <v>316</v>
      </c>
      <c r="C1014" t="s">
        <v>186</v>
      </c>
      <c r="D1014" t="s">
        <v>12</v>
      </c>
      <c r="E1014" t="s">
        <v>16</v>
      </c>
      <c r="F1014" t="s">
        <v>624</v>
      </c>
      <c r="G1014">
        <v>22.97</v>
      </c>
      <c r="H1014">
        <v>3</v>
      </c>
      <c r="I1014">
        <v>0.09</v>
      </c>
      <c r="J1014">
        <v>3.28</v>
      </c>
      <c r="K1014" t="s">
        <v>82</v>
      </c>
      <c r="L1014" t="s">
        <v>45</v>
      </c>
      <c r="M1014">
        <v>0.65</v>
      </c>
      <c r="N1014" t="s">
        <v>83</v>
      </c>
      <c r="O1014" t="b">
        <v>0</v>
      </c>
      <c r="P1014">
        <v>62.708100000000002</v>
      </c>
      <c r="Q1014">
        <v>21.362100000000009</v>
      </c>
      <c r="R1014">
        <v>17.432100000000009</v>
      </c>
      <c r="S1014" t="s">
        <v>91</v>
      </c>
      <c r="T1014">
        <v>0</v>
      </c>
      <c r="U1014">
        <v>0</v>
      </c>
      <c r="V1014">
        <v>15</v>
      </c>
      <c r="W1014">
        <v>956.19069999999999</v>
      </c>
    </row>
    <row r="1015" spans="1:23" x14ac:dyDescent="0.35">
      <c r="A1015" t="s">
        <v>2107</v>
      </c>
      <c r="B1015" t="s">
        <v>583</v>
      </c>
      <c r="C1015" t="s">
        <v>2108</v>
      </c>
      <c r="D1015" t="s">
        <v>15</v>
      </c>
      <c r="E1015" t="s">
        <v>95</v>
      </c>
      <c r="F1015" t="s">
        <v>388</v>
      </c>
      <c r="G1015">
        <v>423.66</v>
      </c>
      <c r="H1015">
        <v>2</v>
      </c>
      <c r="I1015">
        <v>0.09</v>
      </c>
      <c r="J1015">
        <v>5.41</v>
      </c>
      <c r="K1015" t="s">
        <v>82</v>
      </c>
      <c r="L1015" t="s">
        <v>43</v>
      </c>
      <c r="M1015">
        <v>6.19</v>
      </c>
      <c r="N1015" t="s">
        <v>83</v>
      </c>
      <c r="O1015" t="b">
        <v>0</v>
      </c>
      <c r="P1015">
        <v>771.0612000000001</v>
      </c>
      <c r="Q1015">
        <v>262.6692000000001</v>
      </c>
      <c r="R1015">
        <v>251.06920000000011</v>
      </c>
      <c r="S1015" t="s">
        <v>84</v>
      </c>
      <c r="T1015">
        <v>0</v>
      </c>
      <c r="U1015">
        <v>0</v>
      </c>
      <c r="V1015">
        <v>18</v>
      </c>
      <c r="W1015">
        <v>1247.6645000000001</v>
      </c>
    </row>
    <row r="1016" spans="1:23" x14ac:dyDescent="0.35">
      <c r="A1016" t="s">
        <v>2109</v>
      </c>
      <c r="B1016" t="s">
        <v>161</v>
      </c>
      <c r="C1016" t="s">
        <v>2110</v>
      </c>
      <c r="D1016" t="s">
        <v>17</v>
      </c>
      <c r="E1016" t="s">
        <v>88</v>
      </c>
      <c r="F1016" t="s">
        <v>381</v>
      </c>
      <c r="G1016">
        <v>31.94</v>
      </c>
      <c r="H1016">
        <v>2</v>
      </c>
      <c r="I1016">
        <v>0.02</v>
      </c>
      <c r="J1016">
        <v>9.89</v>
      </c>
      <c r="K1016" t="s">
        <v>102</v>
      </c>
      <c r="L1016" t="s">
        <v>43</v>
      </c>
      <c r="M1016">
        <v>6.69</v>
      </c>
      <c r="N1016" t="s">
        <v>83</v>
      </c>
      <c r="O1016" t="b">
        <v>0</v>
      </c>
      <c r="P1016">
        <v>62.602400000000003</v>
      </c>
      <c r="Q1016">
        <v>24.2744</v>
      </c>
      <c r="R1016">
        <v>7.6943999999999981</v>
      </c>
      <c r="S1016" t="s">
        <v>91</v>
      </c>
      <c r="T1016">
        <v>0</v>
      </c>
      <c r="U1016">
        <v>0</v>
      </c>
      <c r="V1016">
        <v>13</v>
      </c>
      <c r="W1016">
        <v>459.34150000000011</v>
      </c>
    </row>
    <row r="1017" spans="1:23" x14ac:dyDescent="0.35">
      <c r="A1017" t="s">
        <v>2111</v>
      </c>
      <c r="B1017" t="s">
        <v>622</v>
      </c>
      <c r="C1017" t="s">
        <v>981</v>
      </c>
      <c r="D1017" t="s">
        <v>12</v>
      </c>
      <c r="E1017" t="s">
        <v>88</v>
      </c>
      <c r="F1017" t="s">
        <v>341</v>
      </c>
      <c r="G1017">
        <v>26.82</v>
      </c>
      <c r="H1017">
        <v>1</v>
      </c>
      <c r="I1017">
        <v>0.21</v>
      </c>
      <c r="J1017">
        <v>4.4800000000000004</v>
      </c>
      <c r="K1017" t="s">
        <v>90</v>
      </c>
      <c r="L1017" t="s">
        <v>41</v>
      </c>
      <c r="M1017">
        <v>12.35</v>
      </c>
      <c r="N1017" t="s">
        <v>83</v>
      </c>
      <c r="O1017" t="b">
        <v>0</v>
      </c>
      <c r="P1017">
        <v>21.187799999999999</v>
      </c>
      <c r="Q1017">
        <v>5.0958000000000041</v>
      </c>
      <c r="R1017">
        <v>-11.734199999999991</v>
      </c>
      <c r="S1017" t="s">
        <v>97</v>
      </c>
      <c r="T1017">
        <v>0</v>
      </c>
      <c r="U1017">
        <v>0</v>
      </c>
      <c r="V1017">
        <v>21</v>
      </c>
      <c r="W1017">
        <v>1211.4102</v>
      </c>
    </row>
    <row r="1018" spans="1:23" x14ac:dyDescent="0.35">
      <c r="A1018" t="s">
        <v>2112</v>
      </c>
      <c r="B1018" t="s">
        <v>731</v>
      </c>
      <c r="C1018" t="s">
        <v>2113</v>
      </c>
      <c r="D1018" t="s">
        <v>15</v>
      </c>
      <c r="E1018" t="s">
        <v>95</v>
      </c>
      <c r="F1018" t="s">
        <v>421</v>
      </c>
      <c r="G1018">
        <v>417.69</v>
      </c>
      <c r="H1018">
        <v>2</v>
      </c>
      <c r="I1018">
        <v>0.13</v>
      </c>
      <c r="J1018">
        <v>3.39</v>
      </c>
      <c r="K1018" t="s">
        <v>90</v>
      </c>
      <c r="L1018" t="s">
        <v>41</v>
      </c>
      <c r="M1018">
        <v>10.63</v>
      </c>
      <c r="N1018" t="s">
        <v>83</v>
      </c>
      <c r="O1018" t="b">
        <v>0</v>
      </c>
      <c r="P1018">
        <v>726.78059999999994</v>
      </c>
      <c r="Q1018">
        <v>225.55260000000001</v>
      </c>
      <c r="R1018">
        <v>211.5326</v>
      </c>
      <c r="S1018" t="s">
        <v>84</v>
      </c>
      <c r="T1018">
        <v>0</v>
      </c>
      <c r="U1018">
        <v>0</v>
      </c>
      <c r="V1018">
        <v>3</v>
      </c>
      <c r="W1018">
        <v>288.81819999999999</v>
      </c>
    </row>
    <row r="1019" spans="1:23" x14ac:dyDescent="0.35">
      <c r="A1019" t="s">
        <v>2114</v>
      </c>
      <c r="B1019" t="s">
        <v>1348</v>
      </c>
      <c r="C1019" t="s">
        <v>463</v>
      </c>
      <c r="D1019" t="s">
        <v>15</v>
      </c>
      <c r="E1019" t="s">
        <v>14</v>
      </c>
      <c r="F1019" t="s">
        <v>377</v>
      </c>
      <c r="G1019">
        <v>152.55000000000001</v>
      </c>
      <c r="H1019">
        <v>1</v>
      </c>
      <c r="I1019">
        <v>0.04</v>
      </c>
      <c r="J1019">
        <v>5.29</v>
      </c>
      <c r="K1019" t="s">
        <v>102</v>
      </c>
      <c r="L1019" t="s">
        <v>43</v>
      </c>
      <c r="M1019">
        <v>7.96</v>
      </c>
      <c r="N1019" t="s">
        <v>83</v>
      </c>
      <c r="O1019" t="b">
        <v>0</v>
      </c>
      <c r="P1019">
        <v>146.44800000000001</v>
      </c>
      <c r="Q1019">
        <v>54.918000000000013</v>
      </c>
      <c r="R1019">
        <v>41.668000000000013</v>
      </c>
      <c r="S1019" t="s">
        <v>97</v>
      </c>
      <c r="T1019">
        <v>0</v>
      </c>
      <c r="U1019">
        <v>0</v>
      </c>
      <c r="V1019">
        <v>23</v>
      </c>
      <c r="W1019">
        <v>2182.6779999999999</v>
      </c>
    </row>
    <row r="1020" spans="1:23" x14ac:dyDescent="0.35">
      <c r="A1020" t="s">
        <v>2115</v>
      </c>
      <c r="B1020" t="s">
        <v>1604</v>
      </c>
      <c r="C1020" t="s">
        <v>2116</v>
      </c>
      <c r="D1020" t="s">
        <v>12</v>
      </c>
      <c r="E1020" t="s">
        <v>95</v>
      </c>
      <c r="F1020" t="s">
        <v>512</v>
      </c>
      <c r="G1020">
        <v>463.11</v>
      </c>
      <c r="H1020">
        <v>1</v>
      </c>
      <c r="I1020">
        <v>7.0000000000000007E-2</v>
      </c>
      <c r="J1020">
        <v>6.04</v>
      </c>
      <c r="K1020" t="s">
        <v>115</v>
      </c>
      <c r="L1020" t="s">
        <v>41</v>
      </c>
      <c r="M1020">
        <v>14.42</v>
      </c>
      <c r="N1020" t="s">
        <v>83</v>
      </c>
      <c r="O1020" t="b">
        <v>0</v>
      </c>
      <c r="P1020">
        <v>430.69229999999999</v>
      </c>
      <c r="Q1020">
        <v>152.8263</v>
      </c>
      <c r="R1020">
        <v>132.3663</v>
      </c>
      <c r="S1020" t="s">
        <v>97</v>
      </c>
      <c r="T1020">
        <v>0</v>
      </c>
      <c r="U1020">
        <v>0</v>
      </c>
      <c r="V1020">
        <v>10</v>
      </c>
      <c r="W1020">
        <v>686.79230000000007</v>
      </c>
    </row>
    <row r="1021" spans="1:23" x14ac:dyDescent="0.35">
      <c r="A1021" t="s">
        <v>2117</v>
      </c>
      <c r="B1021" t="s">
        <v>125</v>
      </c>
      <c r="C1021" t="s">
        <v>1388</v>
      </c>
      <c r="D1021" t="s">
        <v>15</v>
      </c>
      <c r="E1021" t="s">
        <v>95</v>
      </c>
      <c r="F1021" t="s">
        <v>1363</v>
      </c>
      <c r="G1021">
        <v>429.27</v>
      </c>
      <c r="H1021">
        <v>3</v>
      </c>
      <c r="I1021">
        <v>7.0000000000000007E-2</v>
      </c>
      <c r="J1021">
        <v>8.07</v>
      </c>
      <c r="K1021" t="s">
        <v>82</v>
      </c>
      <c r="L1021" t="s">
        <v>43</v>
      </c>
      <c r="M1021">
        <v>4.7300000000000004</v>
      </c>
      <c r="N1021" t="s">
        <v>83</v>
      </c>
      <c r="O1021" t="b">
        <v>0</v>
      </c>
      <c r="P1021">
        <v>1197.6632999999999</v>
      </c>
      <c r="Q1021">
        <v>424.97730000000001</v>
      </c>
      <c r="R1021">
        <v>412.1773</v>
      </c>
      <c r="S1021" t="s">
        <v>128</v>
      </c>
      <c r="T1021">
        <v>0</v>
      </c>
      <c r="U1021">
        <v>0</v>
      </c>
      <c r="V1021">
        <v>17</v>
      </c>
      <c r="W1021">
        <v>1298.4629</v>
      </c>
    </row>
    <row r="1022" spans="1:23" x14ac:dyDescent="0.35">
      <c r="A1022" t="s">
        <v>2118</v>
      </c>
      <c r="B1022" t="s">
        <v>440</v>
      </c>
      <c r="C1022" t="s">
        <v>1343</v>
      </c>
      <c r="D1022" t="s">
        <v>12</v>
      </c>
      <c r="E1022" t="s">
        <v>95</v>
      </c>
      <c r="F1022" t="s">
        <v>259</v>
      </c>
      <c r="G1022">
        <v>31.04</v>
      </c>
      <c r="H1022">
        <v>2</v>
      </c>
      <c r="I1022">
        <v>0.23</v>
      </c>
      <c r="J1022">
        <v>3.02</v>
      </c>
      <c r="K1022" t="s">
        <v>82</v>
      </c>
      <c r="L1022" t="s">
        <v>43</v>
      </c>
      <c r="M1022">
        <v>3.84</v>
      </c>
      <c r="N1022" t="s">
        <v>83</v>
      </c>
      <c r="O1022" t="b">
        <v>0</v>
      </c>
      <c r="P1022">
        <v>47.801600000000001</v>
      </c>
      <c r="Q1022">
        <v>10.553599999999999</v>
      </c>
      <c r="R1022">
        <v>3.693600000000004</v>
      </c>
      <c r="S1022" t="s">
        <v>97</v>
      </c>
      <c r="T1022">
        <v>0</v>
      </c>
      <c r="U1022">
        <v>0</v>
      </c>
      <c r="V1022">
        <v>17</v>
      </c>
      <c r="W1022">
        <v>1079.2648999999999</v>
      </c>
    </row>
    <row r="1023" spans="1:23" x14ac:dyDescent="0.35">
      <c r="A1023" t="s">
        <v>2119</v>
      </c>
      <c r="B1023" t="s">
        <v>1185</v>
      </c>
      <c r="C1023" t="s">
        <v>2120</v>
      </c>
      <c r="D1023" t="s">
        <v>24</v>
      </c>
      <c r="E1023" t="s">
        <v>16</v>
      </c>
      <c r="F1023" t="s">
        <v>409</v>
      </c>
      <c r="G1023">
        <v>41.66</v>
      </c>
      <c r="H1023">
        <v>2</v>
      </c>
      <c r="I1023">
        <v>0.28000000000000003</v>
      </c>
      <c r="J1023">
        <v>6.73</v>
      </c>
      <c r="K1023" t="s">
        <v>90</v>
      </c>
      <c r="L1023" t="s">
        <v>45</v>
      </c>
      <c r="M1023">
        <v>0.76</v>
      </c>
      <c r="N1023" t="s">
        <v>83</v>
      </c>
      <c r="O1023" t="b">
        <v>0</v>
      </c>
      <c r="P1023">
        <v>59.990400000000001</v>
      </c>
      <c r="Q1023">
        <v>9.9983999999999966</v>
      </c>
      <c r="R1023">
        <v>2.508399999999996</v>
      </c>
      <c r="S1023" t="s">
        <v>183</v>
      </c>
      <c r="T1023">
        <v>0</v>
      </c>
      <c r="U1023">
        <v>0</v>
      </c>
      <c r="V1023">
        <v>16</v>
      </c>
      <c r="W1023">
        <v>1044.1976</v>
      </c>
    </row>
    <row r="1024" spans="1:23" x14ac:dyDescent="0.35">
      <c r="A1024" t="s">
        <v>2121</v>
      </c>
      <c r="B1024" t="s">
        <v>636</v>
      </c>
      <c r="C1024" t="s">
        <v>700</v>
      </c>
      <c r="D1024" t="s">
        <v>17</v>
      </c>
      <c r="E1024" t="s">
        <v>88</v>
      </c>
      <c r="F1024" t="s">
        <v>870</v>
      </c>
      <c r="G1024">
        <v>29.73</v>
      </c>
      <c r="H1024">
        <v>1</v>
      </c>
      <c r="I1024">
        <v>0.08</v>
      </c>
      <c r="J1024">
        <v>8.02</v>
      </c>
      <c r="K1024" t="s">
        <v>102</v>
      </c>
      <c r="L1024" t="s">
        <v>41</v>
      </c>
      <c r="M1024">
        <v>8.9</v>
      </c>
      <c r="N1024" t="s">
        <v>83</v>
      </c>
      <c r="O1024" t="b">
        <v>0</v>
      </c>
      <c r="P1024">
        <v>27.351600000000001</v>
      </c>
      <c r="Q1024">
        <v>9.5136000000000003</v>
      </c>
      <c r="R1024">
        <v>-7.4064000000000014</v>
      </c>
      <c r="S1024" t="s">
        <v>103</v>
      </c>
      <c r="T1024">
        <v>0</v>
      </c>
      <c r="U1024">
        <v>0</v>
      </c>
      <c r="V1024">
        <v>14</v>
      </c>
      <c r="W1024">
        <v>945.60969999999998</v>
      </c>
    </row>
    <row r="1025" spans="1:23" x14ac:dyDescent="0.35">
      <c r="A1025" t="s">
        <v>2122</v>
      </c>
      <c r="B1025" t="s">
        <v>639</v>
      </c>
      <c r="C1025" t="s">
        <v>1409</v>
      </c>
      <c r="D1025" t="s">
        <v>12</v>
      </c>
      <c r="E1025" t="s">
        <v>95</v>
      </c>
      <c r="F1025" t="s">
        <v>612</v>
      </c>
      <c r="G1025">
        <v>500.35</v>
      </c>
      <c r="H1025">
        <v>3</v>
      </c>
      <c r="I1025">
        <v>0.02</v>
      </c>
      <c r="J1025">
        <v>3.34</v>
      </c>
      <c r="K1025" t="s">
        <v>115</v>
      </c>
      <c r="L1025" t="s">
        <v>48</v>
      </c>
      <c r="M1025">
        <v>6.53</v>
      </c>
      <c r="N1025" t="s">
        <v>83</v>
      </c>
      <c r="O1025" t="b">
        <v>0</v>
      </c>
      <c r="P1025">
        <v>1471.029</v>
      </c>
      <c r="Q1025">
        <v>570.39900000000011</v>
      </c>
      <c r="R1025">
        <v>560.52900000000011</v>
      </c>
      <c r="S1025" t="s">
        <v>103</v>
      </c>
      <c r="T1025">
        <v>0</v>
      </c>
      <c r="U1025">
        <v>0</v>
      </c>
      <c r="V1025">
        <v>11</v>
      </c>
      <c r="W1025">
        <v>773.94100000000014</v>
      </c>
    </row>
    <row r="1026" spans="1:23" x14ac:dyDescent="0.35">
      <c r="A1026" t="s">
        <v>2123</v>
      </c>
      <c r="B1026" t="s">
        <v>221</v>
      </c>
      <c r="C1026" t="s">
        <v>2124</v>
      </c>
      <c r="D1026" t="s">
        <v>17</v>
      </c>
      <c r="E1026" t="s">
        <v>88</v>
      </c>
      <c r="F1026" t="s">
        <v>870</v>
      </c>
      <c r="G1026">
        <v>25.99</v>
      </c>
      <c r="H1026">
        <v>3</v>
      </c>
      <c r="I1026">
        <v>0.26</v>
      </c>
      <c r="J1026">
        <v>6.06</v>
      </c>
      <c r="K1026" t="s">
        <v>102</v>
      </c>
      <c r="L1026" t="s">
        <v>41</v>
      </c>
      <c r="M1026">
        <v>11.13</v>
      </c>
      <c r="N1026" t="s">
        <v>83</v>
      </c>
      <c r="O1026" t="b">
        <v>0</v>
      </c>
      <c r="P1026">
        <v>57.697800000000001</v>
      </c>
      <c r="Q1026">
        <v>10.915800000000001</v>
      </c>
      <c r="R1026">
        <v>-6.2741999999999969</v>
      </c>
      <c r="S1026" t="s">
        <v>103</v>
      </c>
      <c r="T1026">
        <v>0</v>
      </c>
      <c r="U1026">
        <v>0</v>
      </c>
      <c r="V1026">
        <v>2</v>
      </c>
      <c r="W1026">
        <v>-6.4401999999999973</v>
      </c>
    </row>
    <row r="1027" spans="1:23" x14ac:dyDescent="0.35">
      <c r="A1027" t="s">
        <v>2125</v>
      </c>
      <c r="B1027" t="s">
        <v>390</v>
      </c>
      <c r="C1027" t="s">
        <v>2126</v>
      </c>
      <c r="D1027" t="s">
        <v>12</v>
      </c>
      <c r="E1027" t="s">
        <v>88</v>
      </c>
      <c r="F1027" t="s">
        <v>989</v>
      </c>
      <c r="G1027">
        <v>23.27</v>
      </c>
      <c r="H1027">
        <v>1</v>
      </c>
      <c r="I1027">
        <v>0.03</v>
      </c>
      <c r="J1027">
        <v>4.07</v>
      </c>
      <c r="K1027" t="s">
        <v>102</v>
      </c>
      <c r="L1027" t="s">
        <v>45</v>
      </c>
      <c r="M1027">
        <v>0.99</v>
      </c>
      <c r="N1027" t="s">
        <v>83</v>
      </c>
      <c r="O1027" t="b">
        <v>0</v>
      </c>
      <c r="P1027">
        <v>22.571899999999999</v>
      </c>
      <c r="Q1027">
        <v>8.6098999999999997</v>
      </c>
      <c r="R1027">
        <v>3.5498999999999992</v>
      </c>
      <c r="S1027" t="s">
        <v>91</v>
      </c>
      <c r="T1027">
        <v>0</v>
      </c>
      <c r="U1027">
        <v>0</v>
      </c>
      <c r="V1027">
        <v>1</v>
      </c>
      <c r="W1027">
        <v>3.5498999999999992</v>
      </c>
    </row>
    <row r="1028" spans="1:23" x14ac:dyDescent="0.35">
      <c r="A1028" t="s">
        <v>2127</v>
      </c>
      <c r="B1028" t="s">
        <v>229</v>
      </c>
      <c r="C1028" t="s">
        <v>186</v>
      </c>
      <c r="D1028" t="s">
        <v>15</v>
      </c>
      <c r="E1028" t="s">
        <v>95</v>
      </c>
      <c r="F1028" t="s">
        <v>286</v>
      </c>
      <c r="G1028">
        <v>418.76</v>
      </c>
      <c r="H1028">
        <v>1</v>
      </c>
      <c r="I1028">
        <v>0.25</v>
      </c>
      <c r="J1028">
        <v>7.37</v>
      </c>
      <c r="K1028" t="s">
        <v>115</v>
      </c>
      <c r="L1028" t="s">
        <v>41</v>
      </c>
      <c r="M1028">
        <v>13.29</v>
      </c>
      <c r="N1028" t="s">
        <v>83</v>
      </c>
      <c r="O1028" t="b">
        <v>0</v>
      </c>
      <c r="P1028">
        <v>314.07</v>
      </c>
      <c r="Q1028">
        <v>62.814000000000021</v>
      </c>
      <c r="R1028">
        <v>42.154000000000018</v>
      </c>
      <c r="S1028" t="s">
        <v>103</v>
      </c>
      <c r="T1028">
        <v>0</v>
      </c>
      <c r="U1028">
        <v>0</v>
      </c>
      <c r="V1028">
        <v>15</v>
      </c>
      <c r="W1028">
        <v>956.19069999999999</v>
      </c>
    </row>
    <row r="1029" spans="1:23" x14ac:dyDescent="0.35">
      <c r="A1029" t="s">
        <v>2128</v>
      </c>
      <c r="B1029" t="s">
        <v>802</v>
      </c>
      <c r="C1029" t="s">
        <v>514</v>
      </c>
      <c r="D1029" t="s">
        <v>19</v>
      </c>
      <c r="E1029" t="s">
        <v>88</v>
      </c>
      <c r="F1029" t="s">
        <v>493</v>
      </c>
      <c r="G1029">
        <v>6.91</v>
      </c>
      <c r="H1029">
        <v>3</v>
      </c>
      <c r="I1029">
        <v>0.19</v>
      </c>
      <c r="J1029">
        <v>4.47</v>
      </c>
      <c r="K1029" t="s">
        <v>82</v>
      </c>
      <c r="L1029" t="s">
        <v>41</v>
      </c>
      <c r="M1029">
        <v>9.33</v>
      </c>
      <c r="N1029" t="s">
        <v>141</v>
      </c>
      <c r="O1029" t="b">
        <v>0</v>
      </c>
      <c r="P1029">
        <v>16.7913</v>
      </c>
      <c r="Q1029">
        <v>4.3533000000000026</v>
      </c>
      <c r="R1029">
        <v>-9.4466999999999981</v>
      </c>
      <c r="S1029" t="s">
        <v>84</v>
      </c>
      <c r="T1029">
        <v>1</v>
      </c>
      <c r="U1029">
        <v>0</v>
      </c>
      <c r="V1029">
        <v>26</v>
      </c>
      <c r="W1029">
        <v>3580.811200000001</v>
      </c>
    </row>
    <row r="1030" spans="1:23" x14ac:dyDescent="0.35">
      <c r="A1030" t="s">
        <v>2129</v>
      </c>
      <c r="B1030" t="s">
        <v>594</v>
      </c>
      <c r="C1030" t="s">
        <v>1254</v>
      </c>
      <c r="D1030" t="s">
        <v>20</v>
      </c>
      <c r="E1030" t="s">
        <v>95</v>
      </c>
      <c r="F1030" t="s">
        <v>2069</v>
      </c>
      <c r="G1030">
        <v>427.89</v>
      </c>
      <c r="H1030">
        <v>1</v>
      </c>
      <c r="I1030">
        <v>0.02</v>
      </c>
      <c r="J1030">
        <v>9.4</v>
      </c>
      <c r="K1030" t="s">
        <v>82</v>
      </c>
      <c r="L1030" t="s">
        <v>43</v>
      </c>
      <c r="M1030">
        <v>5.0999999999999996</v>
      </c>
      <c r="N1030" t="s">
        <v>83</v>
      </c>
      <c r="O1030" t="b">
        <v>0</v>
      </c>
      <c r="P1030">
        <v>419.3322</v>
      </c>
      <c r="Q1030">
        <v>162.59819999999999</v>
      </c>
      <c r="R1030">
        <v>148.09819999999999</v>
      </c>
      <c r="S1030" t="s">
        <v>128</v>
      </c>
      <c r="T1030">
        <v>0</v>
      </c>
      <c r="U1030">
        <v>0</v>
      </c>
      <c r="V1030">
        <v>13</v>
      </c>
      <c r="W1030">
        <v>1539.1237000000001</v>
      </c>
    </row>
    <row r="1031" spans="1:23" x14ac:dyDescent="0.35">
      <c r="A1031" t="s">
        <v>2130</v>
      </c>
      <c r="B1031" t="s">
        <v>1687</v>
      </c>
      <c r="C1031" t="s">
        <v>793</v>
      </c>
      <c r="D1031" t="s">
        <v>17</v>
      </c>
      <c r="E1031" t="s">
        <v>14</v>
      </c>
      <c r="F1031" t="s">
        <v>1207</v>
      </c>
      <c r="G1031">
        <v>146.93</v>
      </c>
      <c r="H1031">
        <v>3</v>
      </c>
      <c r="I1031">
        <v>0.19</v>
      </c>
      <c r="J1031">
        <v>4.87</v>
      </c>
      <c r="K1031" t="s">
        <v>90</v>
      </c>
      <c r="L1031" t="s">
        <v>41</v>
      </c>
      <c r="M1031">
        <v>12.99</v>
      </c>
      <c r="N1031" t="s">
        <v>141</v>
      </c>
      <c r="O1031" t="b">
        <v>0</v>
      </c>
      <c r="P1031">
        <v>357.03989999999999</v>
      </c>
      <c r="Q1031">
        <v>92.565900000000056</v>
      </c>
      <c r="R1031">
        <v>74.705900000000057</v>
      </c>
      <c r="S1031" t="s">
        <v>97</v>
      </c>
      <c r="T1031">
        <v>1</v>
      </c>
      <c r="U1031">
        <v>0</v>
      </c>
      <c r="V1031">
        <v>16</v>
      </c>
      <c r="W1031">
        <v>1121.5859</v>
      </c>
    </row>
    <row r="1032" spans="1:23" x14ac:dyDescent="0.35">
      <c r="A1032" t="s">
        <v>2131</v>
      </c>
      <c r="B1032" t="s">
        <v>417</v>
      </c>
      <c r="C1032" t="s">
        <v>2132</v>
      </c>
      <c r="D1032" t="s">
        <v>12</v>
      </c>
      <c r="E1032" t="s">
        <v>16</v>
      </c>
      <c r="F1032" t="s">
        <v>645</v>
      </c>
      <c r="G1032">
        <v>44.58</v>
      </c>
      <c r="H1032">
        <v>1</v>
      </c>
      <c r="I1032">
        <v>0.17</v>
      </c>
      <c r="J1032">
        <v>5</v>
      </c>
      <c r="K1032" t="s">
        <v>82</v>
      </c>
      <c r="L1032" t="s">
        <v>43</v>
      </c>
      <c r="M1032">
        <v>4.38</v>
      </c>
      <c r="N1032" t="s">
        <v>83</v>
      </c>
      <c r="O1032" t="b">
        <v>0</v>
      </c>
      <c r="P1032">
        <v>37.001399999999997</v>
      </c>
      <c r="Q1032">
        <v>10.253399999999999</v>
      </c>
      <c r="R1032">
        <v>0.87340000000000018</v>
      </c>
      <c r="S1032" t="s">
        <v>84</v>
      </c>
      <c r="T1032">
        <v>0</v>
      </c>
      <c r="U1032">
        <v>0</v>
      </c>
      <c r="V1032">
        <v>2</v>
      </c>
      <c r="W1032">
        <v>309.19549999999998</v>
      </c>
    </row>
    <row r="1033" spans="1:23" x14ac:dyDescent="0.35">
      <c r="A1033" t="s">
        <v>2133</v>
      </c>
      <c r="B1033" t="s">
        <v>1054</v>
      </c>
      <c r="C1033" t="s">
        <v>2134</v>
      </c>
      <c r="D1033" t="s">
        <v>15</v>
      </c>
      <c r="E1033" t="s">
        <v>95</v>
      </c>
      <c r="F1033" t="s">
        <v>400</v>
      </c>
      <c r="G1033">
        <v>601.12</v>
      </c>
      <c r="H1033">
        <v>2</v>
      </c>
      <c r="I1033">
        <v>0.08</v>
      </c>
      <c r="J1033">
        <v>4.3</v>
      </c>
      <c r="K1033" t="s">
        <v>102</v>
      </c>
      <c r="L1033" t="s">
        <v>43</v>
      </c>
      <c r="M1033">
        <v>5.41</v>
      </c>
      <c r="N1033" t="s">
        <v>83</v>
      </c>
      <c r="O1033" t="b">
        <v>0</v>
      </c>
      <c r="P1033">
        <v>1106.0608</v>
      </c>
      <c r="Q1033">
        <v>384.71679999999998</v>
      </c>
      <c r="R1033">
        <v>375.00680000000011</v>
      </c>
      <c r="S1033" t="s">
        <v>128</v>
      </c>
      <c r="T1033">
        <v>0</v>
      </c>
      <c r="U1033">
        <v>0</v>
      </c>
      <c r="V1033">
        <v>4</v>
      </c>
      <c r="W1033">
        <v>803.01639999999998</v>
      </c>
    </row>
    <row r="1034" spans="1:23" x14ac:dyDescent="0.35">
      <c r="A1034" t="s">
        <v>2135</v>
      </c>
      <c r="B1034" t="s">
        <v>669</v>
      </c>
      <c r="C1034" t="s">
        <v>2136</v>
      </c>
      <c r="D1034" t="s">
        <v>15</v>
      </c>
      <c r="E1034" t="s">
        <v>16</v>
      </c>
      <c r="F1034" t="s">
        <v>435</v>
      </c>
      <c r="G1034">
        <v>37.26</v>
      </c>
      <c r="H1034">
        <v>1</v>
      </c>
      <c r="I1034">
        <v>0.3</v>
      </c>
      <c r="J1034">
        <v>5.31</v>
      </c>
      <c r="K1034" t="s">
        <v>102</v>
      </c>
      <c r="L1034" t="s">
        <v>45</v>
      </c>
      <c r="M1034">
        <v>1.97</v>
      </c>
      <c r="N1034" t="s">
        <v>83</v>
      </c>
      <c r="O1034" t="b">
        <v>0</v>
      </c>
      <c r="P1034">
        <v>26.082000000000001</v>
      </c>
      <c r="Q1034">
        <v>3.7259999999999991</v>
      </c>
      <c r="R1034">
        <v>-3.5539999999999998</v>
      </c>
      <c r="S1034" t="s">
        <v>183</v>
      </c>
      <c r="T1034">
        <v>0</v>
      </c>
      <c r="U1034">
        <v>0</v>
      </c>
      <c r="V1034">
        <v>3</v>
      </c>
      <c r="W1034">
        <v>251.80240000000001</v>
      </c>
    </row>
    <row r="1035" spans="1:23" x14ac:dyDescent="0.35">
      <c r="A1035" t="s">
        <v>2137</v>
      </c>
      <c r="B1035" t="s">
        <v>559</v>
      </c>
      <c r="C1035" t="s">
        <v>514</v>
      </c>
      <c r="D1035" t="s">
        <v>12</v>
      </c>
      <c r="E1035" t="s">
        <v>16</v>
      </c>
      <c r="F1035" t="s">
        <v>145</v>
      </c>
      <c r="G1035">
        <v>51.42</v>
      </c>
      <c r="H1035">
        <v>3</v>
      </c>
      <c r="I1035">
        <v>0.24</v>
      </c>
      <c r="J1035">
        <v>3.39</v>
      </c>
      <c r="K1035" t="s">
        <v>115</v>
      </c>
      <c r="L1035" t="s">
        <v>41</v>
      </c>
      <c r="M1035">
        <v>5.24</v>
      </c>
      <c r="N1035" t="s">
        <v>83</v>
      </c>
      <c r="O1035" t="b">
        <v>0</v>
      </c>
      <c r="P1035">
        <v>117.2376</v>
      </c>
      <c r="Q1035">
        <v>24.6816</v>
      </c>
      <c r="R1035">
        <v>16.051600000000001</v>
      </c>
      <c r="S1035" t="s">
        <v>128</v>
      </c>
      <c r="T1035">
        <v>0</v>
      </c>
      <c r="U1035">
        <v>0</v>
      </c>
      <c r="V1035">
        <v>26</v>
      </c>
      <c r="W1035">
        <v>3580.811200000001</v>
      </c>
    </row>
    <row r="1036" spans="1:23" x14ac:dyDescent="0.35">
      <c r="A1036" t="s">
        <v>2138</v>
      </c>
      <c r="B1036" t="s">
        <v>229</v>
      </c>
      <c r="C1036" t="s">
        <v>2139</v>
      </c>
      <c r="D1036" t="s">
        <v>15</v>
      </c>
      <c r="E1036" t="s">
        <v>95</v>
      </c>
      <c r="F1036" t="s">
        <v>259</v>
      </c>
      <c r="G1036">
        <v>33.28</v>
      </c>
      <c r="H1036">
        <v>3</v>
      </c>
      <c r="I1036">
        <v>0.22</v>
      </c>
      <c r="J1036">
        <v>9.1300000000000008</v>
      </c>
      <c r="K1036" t="s">
        <v>102</v>
      </c>
      <c r="L1036" t="s">
        <v>41</v>
      </c>
      <c r="M1036">
        <v>14.6</v>
      </c>
      <c r="N1036" t="s">
        <v>83</v>
      </c>
      <c r="O1036" t="b">
        <v>0</v>
      </c>
      <c r="P1036">
        <v>77.875200000000007</v>
      </c>
      <c r="Q1036">
        <v>17.97120000000001</v>
      </c>
      <c r="R1036">
        <v>-5.7587999999999901</v>
      </c>
      <c r="S1036" t="s">
        <v>103</v>
      </c>
      <c r="T1036">
        <v>0</v>
      </c>
      <c r="U1036">
        <v>0</v>
      </c>
      <c r="V1036">
        <v>4</v>
      </c>
      <c r="W1036">
        <v>60.66020000000001</v>
      </c>
    </row>
    <row r="1037" spans="1:23" x14ac:dyDescent="0.35">
      <c r="A1037" t="s">
        <v>2140</v>
      </c>
      <c r="B1037" t="s">
        <v>99</v>
      </c>
      <c r="C1037" t="s">
        <v>2141</v>
      </c>
      <c r="D1037" t="s">
        <v>20</v>
      </c>
      <c r="E1037" t="s">
        <v>14</v>
      </c>
      <c r="F1037" t="s">
        <v>705</v>
      </c>
      <c r="G1037">
        <v>143.36000000000001</v>
      </c>
      <c r="H1037">
        <v>3</v>
      </c>
      <c r="I1037">
        <v>0.01</v>
      </c>
      <c r="J1037">
        <v>6.22</v>
      </c>
      <c r="K1037" t="s">
        <v>115</v>
      </c>
      <c r="L1037" t="s">
        <v>48</v>
      </c>
      <c r="M1037">
        <v>18.03</v>
      </c>
      <c r="N1037" t="s">
        <v>83</v>
      </c>
      <c r="O1037" t="b">
        <v>0</v>
      </c>
      <c r="P1037">
        <v>425.77920000000012</v>
      </c>
      <c r="Q1037">
        <v>167.73120000000009</v>
      </c>
      <c r="R1037">
        <v>143.48120000000009</v>
      </c>
      <c r="S1037" t="s">
        <v>103</v>
      </c>
      <c r="T1037">
        <v>0</v>
      </c>
      <c r="U1037">
        <v>0</v>
      </c>
      <c r="V1037">
        <v>2</v>
      </c>
      <c r="W1037">
        <v>157.51040000000009</v>
      </c>
    </row>
    <row r="1038" spans="1:23" x14ac:dyDescent="0.35">
      <c r="A1038" t="s">
        <v>2142</v>
      </c>
      <c r="B1038" t="s">
        <v>909</v>
      </c>
      <c r="C1038" t="s">
        <v>2143</v>
      </c>
      <c r="D1038" t="s">
        <v>12</v>
      </c>
      <c r="E1038" t="s">
        <v>16</v>
      </c>
      <c r="F1038" t="s">
        <v>605</v>
      </c>
      <c r="G1038">
        <v>40.82</v>
      </c>
      <c r="H1038">
        <v>3</v>
      </c>
      <c r="I1038">
        <v>0.08</v>
      </c>
      <c r="J1038">
        <v>8.25</v>
      </c>
      <c r="K1038" t="s">
        <v>115</v>
      </c>
      <c r="L1038" t="s">
        <v>41</v>
      </c>
      <c r="M1038">
        <v>11.54</v>
      </c>
      <c r="N1038" t="s">
        <v>83</v>
      </c>
      <c r="O1038" t="b">
        <v>0</v>
      </c>
      <c r="P1038">
        <v>112.6632</v>
      </c>
      <c r="Q1038">
        <v>39.187200000000018</v>
      </c>
      <c r="R1038">
        <v>19.397200000000019</v>
      </c>
      <c r="S1038" t="s">
        <v>183</v>
      </c>
      <c r="T1038">
        <v>0</v>
      </c>
      <c r="U1038">
        <v>0</v>
      </c>
      <c r="V1038">
        <v>14</v>
      </c>
      <c r="W1038">
        <v>292.22550000000012</v>
      </c>
    </row>
    <row r="1039" spans="1:23" x14ac:dyDescent="0.35">
      <c r="A1039" t="s">
        <v>2144</v>
      </c>
      <c r="B1039" t="s">
        <v>598</v>
      </c>
      <c r="C1039" t="s">
        <v>899</v>
      </c>
      <c r="D1039" t="s">
        <v>19</v>
      </c>
      <c r="E1039" t="s">
        <v>16</v>
      </c>
      <c r="F1039" t="s">
        <v>223</v>
      </c>
      <c r="G1039">
        <v>30.06</v>
      </c>
      <c r="H1039">
        <v>1</v>
      </c>
      <c r="I1039">
        <v>0.1</v>
      </c>
      <c r="J1039">
        <v>2.91</v>
      </c>
      <c r="K1039" t="s">
        <v>82</v>
      </c>
      <c r="L1039" t="s">
        <v>45</v>
      </c>
      <c r="M1039">
        <v>1.71</v>
      </c>
      <c r="N1039" t="s">
        <v>83</v>
      </c>
      <c r="O1039" t="b">
        <v>0</v>
      </c>
      <c r="P1039">
        <v>27.053999999999998</v>
      </c>
      <c r="Q1039">
        <v>9.0180000000000007</v>
      </c>
      <c r="R1039">
        <v>4.3980000000000006</v>
      </c>
      <c r="S1039" t="s">
        <v>183</v>
      </c>
      <c r="T1039">
        <v>0</v>
      </c>
      <c r="U1039">
        <v>0</v>
      </c>
      <c r="V1039">
        <v>11</v>
      </c>
      <c r="W1039">
        <v>439.93500000000012</v>
      </c>
    </row>
    <row r="1040" spans="1:23" x14ac:dyDescent="0.35">
      <c r="A1040" t="s">
        <v>2145</v>
      </c>
      <c r="B1040" t="s">
        <v>1379</v>
      </c>
      <c r="C1040" t="s">
        <v>2146</v>
      </c>
      <c r="D1040" t="s">
        <v>15</v>
      </c>
      <c r="E1040" t="s">
        <v>95</v>
      </c>
      <c r="F1040" t="s">
        <v>421</v>
      </c>
      <c r="G1040">
        <v>428.99</v>
      </c>
      <c r="H1040">
        <v>3</v>
      </c>
      <c r="I1040">
        <v>0.19</v>
      </c>
      <c r="J1040">
        <v>5.4</v>
      </c>
      <c r="K1040" t="s">
        <v>115</v>
      </c>
      <c r="L1040" t="s">
        <v>41</v>
      </c>
      <c r="M1040">
        <v>9.11</v>
      </c>
      <c r="N1040" t="s">
        <v>83</v>
      </c>
      <c r="O1040" t="b">
        <v>0</v>
      </c>
      <c r="P1040">
        <v>1042.4457</v>
      </c>
      <c r="Q1040">
        <v>270.26369999999997</v>
      </c>
      <c r="R1040">
        <v>255.75370000000001</v>
      </c>
      <c r="S1040" t="s">
        <v>183</v>
      </c>
      <c r="T1040">
        <v>0</v>
      </c>
      <c r="U1040">
        <v>0</v>
      </c>
      <c r="V1040">
        <v>4</v>
      </c>
      <c r="W1040">
        <v>397.72949999999997</v>
      </c>
    </row>
    <row r="1041" spans="1:23" x14ac:dyDescent="0.35">
      <c r="A1041" t="s">
        <v>2147</v>
      </c>
      <c r="B1041" t="s">
        <v>386</v>
      </c>
      <c r="C1041" t="s">
        <v>2148</v>
      </c>
      <c r="D1041" t="s">
        <v>15</v>
      </c>
      <c r="E1041" t="s">
        <v>14</v>
      </c>
      <c r="F1041" t="s">
        <v>817</v>
      </c>
      <c r="G1041">
        <v>115.97</v>
      </c>
      <c r="H1041">
        <v>2</v>
      </c>
      <c r="I1041">
        <v>0.1</v>
      </c>
      <c r="J1041">
        <v>9.1999999999999993</v>
      </c>
      <c r="K1041" t="s">
        <v>82</v>
      </c>
      <c r="L1041" t="s">
        <v>41</v>
      </c>
      <c r="M1041">
        <v>13.61</v>
      </c>
      <c r="N1041" t="s">
        <v>83</v>
      </c>
      <c r="O1041" t="b">
        <v>0</v>
      </c>
      <c r="P1041">
        <v>208.74600000000001</v>
      </c>
      <c r="Q1041">
        <v>69.582000000000022</v>
      </c>
      <c r="R1041">
        <v>46.77200000000002</v>
      </c>
      <c r="S1041" t="s">
        <v>97</v>
      </c>
      <c r="T1041">
        <v>0</v>
      </c>
      <c r="U1041">
        <v>0</v>
      </c>
      <c r="V1041">
        <v>12</v>
      </c>
      <c r="W1041">
        <v>585.78229999999996</v>
      </c>
    </row>
    <row r="1042" spans="1:23" x14ac:dyDescent="0.35">
      <c r="A1042" t="s">
        <v>2149</v>
      </c>
      <c r="B1042" t="s">
        <v>1011</v>
      </c>
      <c r="C1042" t="s">
        <v>579</v>
      </c>
      <c r="D1042" t="s">
        <v>17</v>
      </c>
      <c r="E1042" t="s">
        <v>88</v>
      </c>
      <c r="F1042" t="s">
        <v>483</v>
      </c>
      <c r="G1042">
        <v>15.26</v>
      </c>
      <c r="H1042">
        <v>1</v>
      </c>
      <c r="I1042">
        <v>0.01</v>
      </c>
      <c r="J1042">
        <v>2.4500000000000002</v>
      </c>
      <c r="K1042" t="s">
        <v>90</v>
      </c>
      <c r="L1042" t="s">
        <v>48</v>
      </c>
      <c r="M1042">
        <v>13.81</v>
      </c>
      <c r="N1042" t="s">
        <v>83</v>
      </c>
      <c r="O1042" t="b">
        <v>0</v>
      </c>
      <c r="P1042">
        <v>15.1074</v>
      </c>
      <c r="Q1042">
        <v>5.9514000000000014</v>
      </c>
      <c r="R1042">
        <v>-10.3086</v>
      </c>
      <c r="S1042" t="s">
        <v>91</v>
      </c>
      <c r="T1042">
        <v>0</v>
      </c>
      <c r="U1042">
        <v>0</v>
      </c>
      <c r="V1042">
        <v>16</v>
      </c>
      <c r="W1042">
        <v>602.44460000000004</v>
      </c>
    </row>
    <row r="1043" spans="1:23" x14ac:dyDescent="0.35">
      <c r="A1043" t="s">
        <v>2150</v>
      </c>
      <c r="B1043" t="s">
        <v>147</v>
      </c>
      <c r="C1043" t="s">
        <v>2151</v>
      </c>
      <c r="D1043" t="s">
        <v>24</v>
      </c>
      <c r="E1043" t="s">
        <v>88</v>
      </c>
      <c r="F1043" t="s">
        <v>1368</v>
      </c>
      <c r="G1043">
        <v>34.479999999999997</v>
      </c>
      <c r="H1043">
        <v>2</v>
      </c>
      <c r="I1043">
        <v>0.09</v>
      </c>
      <c r="J1043">
        <v>3</v>
      </c>
      <c r="K1043" t="s">
        <v>90</v>
      </c>
      <c r="L1043" t="s">
        <v>43</v>
      </c>
      <c r="M1043">
        <v>5</v>
      </c>
      <c r="N1043" t="s">
        <v>83</v>
      </c>
      <c r="O1043" t="b">
        <v>0</v>
      </c>
      <c r="P1043">
        <v>62.753599999999999</v>
      </c>
      <c r="Q1043">
        <v>21.377600000000001</v>
      </c>
      <c r="R1043">
        <v>13.377599999999999</v>
      </c>
      <c r="S1043" t="s">
        <v>84</v>
      </c>
      <c r="T1043">
        <v>0</v>
      </c>
      <c r="U1043">
        <v>0</v>
      </c>
      <c r="V1043">
        <v>5</v>
      </c>
      <c r="W1043">
        <v>359.33870000000007</v>
      </c>
    </row>
    <row r="1044" spans="1:23" x14ac:dyDescent="0.35">
      <c r="A1044" t="s">
        <v>2152</v>
      </c>
      <c r="B1044" t="s">
        <v>660</v>
      </c>
      <c r="C1044" t="s">
        <v>2018</v>
      </c>
      <c r="D1044" t="s">
        <v>17</v>
      </c>
      <c r="E1044" t="s">
        <v>16</v>
      </c>
      <c r="F1044" t="s">
        <v>1316</v>
      </c>
      <c r="G1044">
        <v>43.69</v>
      </c>
      <c r="H1044">
        <v>2</v>
      </c>
      <c r="I1044">
        <v>0.1</v>
      </c>
      <c r="J1044">
        <v>9.2100000000000009</v>
      </c>
      <c r="K1044" t="s">
        <v>115</v>
      </c>
      <c r="L1044" t="s">
        <v>41</v>
      </c>
      <c r="M1044">
        <v>8.67</v>
      </c>
      <c r="N1044" t="s">
        <v>83</v>
      </c>
      <c r="O1044" t="b">
        <v>1</v>
      </c>
      <c r="P1044">
        <v>78.641999999999996</v>
      </c>
      <c r="Q1044">
        <v>26.213999999999999</v>
      </c>
      <c r="R1044">
        <v>8.3339999999999961</v>
      </c>
      <c r="S1044" t="s">
        <v>84</v>
      </c>
      <c r="T1044">
        <v>0</v>
      </c>
      <c r="U1044">
        <v>0</v>
      </c>
      <c r="V1044">
        <v>21</v>
      </c>
      <c r="W1044">
        <v>1190.9679000000001</v>
      </c>
    </row>
    <row r="1045" spans="1:23" x14ac:dyDescent="0.35">
      <c r="A1045" t="s">
        <v>2153</v>
      </c>
      <c r="B1045" t="s">
        <v>746</v>
      </c>
      <c r="C1045" t="s">
        <v>1206</v>
      </c>
      <c r="D1045" t="s">
        <v>20</v>
      </c>
      <c r="E1045" t="s">
        <v>88</v>
      </c>
      <c r="F1045" t="s">
        <v>111</v>
      </c>
      <c r="G1045">
        <v>27.58</v>
      </c>
      <c r="H1045">
        <v>1</v>
      </c>
      <c r="I1045">
        <v>0.03</v>
      </c>
      <c r="J1045">
        <v>2.68</v>
      </c>
      <c r="K1045" t="s">
        <v>102</v>
      </c>
      <c r="L1045" t="s">
        <v>43</v>
      </c>
      <c r="M1045">
        <v>4.08</v>
      </c>
      <c r="N1045" t="s">
        <v>83</v>
      </c>
      <c r="O1045" t="b">
        <v>0</v>
      </c>
      <c r="P1045">
        <v>26.752600000000001</v>
      </c>
      <c r="Q1045">
        <v>10.204599999999999</v>
      </c>
      <c r="R1045">
        <v>3.444599999999999</v>
      </c>
      <c r="S1045" t="s">
        <v>103</v>
      </c>
      <c r="T1045">
        <v>0</v>
      </c>
      <c r="U1045">
        <v>0</v>
      </c>
      <c r="V1045">
        <v>13</v>
      </c>
      <c r="W1045">
        <v>1298.8137999999999</v>
      </c>
    </row>
    <row r="1046" spans="1:23" x14ac:dyDescent="0.35">
      <c r="A1046" t="s">
        <v>2154</v>
      </c>
      <c r="B1046" t="s">
        <v>507</v>
      </c>
      <c r="C1046" t="s">
        <v>1164</v>
      </c>
      <c r="D1046" t="s">
        <v>24</v>
      </c>
      <c r="E1046" t="s">
        <v>16</v>
      </c>
      <c r="F1046" t="s">
        <v>344</v>
      </c>
      <c r="G1046">
        <v>17.41</v>
      </c>
      <c r="H1046">
        <v>3</v>
      </c>
      <c r="I1046">
        <v>0.08</v>
      </c>
      <c r="J1046">
        <v>9.81</v>
      </c>
      <c r="K1046" t="s">
        <v>102</v>
      </c>
      <c r="L1046" t="s">
        <v>41</v>
      </c>
      <c r="M1046">
        <v>12.26</v>
      </c>
      <c r="N1046" t="s">
        <v>83</v>
      </c>
      <c r="O1046" t="b">
        <v>0</v>
      </c>
      <c r="P1046">
        <v>48.051600000000008</v>
      </c>
      <c r="Q1046">
        <v>16.71360000000001</v>
      </c>
      <c r="R1046">
        <v>-5.3563999999999936</v>
      </c>
      <c r="S1046" t="s">
        <v>84</v>
      </c>
      <c r="T1046">
        <v>0</v>
      </c>
      <c r="U1046">
        <v>0</v>
      </c>
      <c r="V1046">
        <v>12</v>
      </c>
      <c r="W1046">
        <v>699.42399999999998</v>
      </c>
    </row>
    <row r="1047" spans="1:23" x14ac:dyDescent="0.35">
      <c r="A1047" t="s">
        <v>2155</v>
      </c>
      <c r="B1047" t="s">
        <v>1054</v>
      </c>
      <c r="C1047" t="s">
        <v>456</v>
      </c>
      <c r="D1047" t="s">
        <v>12</v>
      </c>
      <c r="E1047" t="s">
        <v>14</v>
      </c>
      <c r="F1047" t="s">
        <v>1332</v>
      </c>
      <c r="G1047">
        <v>175.85</v>
      </c>
      <c r="H1047">
        <v>2</v>
      </c>
      <c r="I1047">
        <v>0.06</v>
      </c>
      <c r="J1047">
        <v>2.75</v>
      </c>
      <c r="K1047" t="s">
        <v>82</v>
      </c>
      <c r="L1047" t="s">
        <v>41</v>
      </c>
      <c r="M1047">
        <v>6.68</v>
      </c>
      <c r="N1047" t="s">
        <v>83</v>
      </c>
      <c r="O1047" t="b">
        <v>0</v>
      </c>
      <c r="P1047">
        <v>330.59800000000001</v>
      </c>
      <c r="Q1047">
        <v>119.578</v>
      </c>
      <c r="R1047">
        <v>110.148</v>
      </c>
      <c r="S1047" t="s">
        <v>128</v>
      </c>
      <c r="T1047">
        <v>0</v>
      </c>
      <c r="U1047">
        <v>0</v>
      </c>
      <c r="V1047">
        <v>14</v>
      </c>
      <c r="W1047">
        <v>1444.0427999999999</v>
      </c>
    </row>
    <row r="1048" spans="1:23" x14ac:dyDescent="0.35">
      <c r="A1048" t="s">
        <v>2156</v>
      </c>
      <c r="B1048" t="s">
        <v>134</v>
      </c>
      <c r="C1048" t="s">
        <v>122</v>
      </c>
      <c r="D1048" t="s">
        <v>15</v>
      </c>
      <c r="E1048" t="s">
        <v>14</v>
      </c>
      <c r="F1048" t="s">
        <v>1332</v>
      </c>
      <c r="G1048">
        <v>153.72999999999999</v>
      </c>
      <c r="H1048">
        <v>2</v>
      </c>
      <c r="I1048">
        <v>0.27</v>
      </c>
      <c r="J1048">
        <v>8.66</v>
      </c>
      <c r="K1048" t="s">
        <v>102</v>
      </c>
      <c r="L1048" t="s">
        <v>41</v>
      </c>
      <c r="M1048">
        <v>6.18</v>
      </c>
      <c r="N1048" t="s">
        <v>83</v>
      </c>
      <c r="O1048" t="b">
        <v>0</v>
      </c>
      <c r="P1048">
        <v>224.44579999999999</v>
      </c>
      <c r="Q1048">
        <v>39.969800000000021</v>
      </c>
      <c r="R1048">
        <v>25.129800000000021</v>
      </c>
      <c r="S1048" t="s">
        <v>128</v>
      </c>
      <c r="T1048">
        <v>0</v>
      </c>
      <c r="U1048">
        <v>0</v>
      </c>
      <c r="V1048">
        <v>14</v>
      </c>
      <c r="W1048">
        <v>711.66880000000003</v>
      </c>
    </row>
    <row r="1049" spans="1:23" x14ac:dyDescent="0.35">
      <c r="A1049" t="s">
        <v>2157</v>
      </c>
      <c r="B1049" t="s">
        <v>2158</v>
      </c>
      <c r="C1049" t="s">
        <v>664</v>
      </c>
      <c r="D1049" t="s">
        <v>26</v>
      </c>
      <c r="E1049" t="s">
        <v>95</v>
      </c>
      <c r="F1049" t="s">
        <v>840</v>
      </c>
      <c r="G1049">
        <v>721.85</v>
      </c>
      <c r="H1049">
        <v>2</v>
      </c>
      <c r="I1049">
        <v>0.08</v>
      </c>
      <c r="J1049">
        <v>6.94</v>
      </c>
      <c r="K1049" t="s">
        <v>82</v>
      </c>
      <c r="L1049" t="s">
        <v>43</v>
      </c>
      <c r="M1049">
        <v>7.38</v>
      </c>
      <c r="N1049" t="s">
        <v>83</v>
      </c>
      <c r="O1049" t="b">
        <v>0</v>
      </c>
      <c r="P1049">
        <v>1328.204</v>
      </c>
      <c r="Q1049">
        <v>461.98400000000021</v>
      </c>
      <c r="R1049">
        <v>447.66400000000021</v>
      </c>
      <c r="S1049" t="s">
        <v>128</v>
      </c>
      <c r="T1049">
        <v>0</v>
      </c>
      <c r="U1049">
        <v>0</v>
      </c>
      <c r="V1049">
        <v>15</v>
      </c>
      <c r="W1049">
        <v>1753.1386</v>
      </c>
    </row>
    <row r="1050" spans="1:23" x14ac:dyDescent="0.35">
      <c r="A1050" t="s">
        <v>2159</v>
      </c>
      <c r="B1050" t="s">
        <v>583</v>
      </c>
      <c r="C1050" t="s">
        <v>1271</v>
      </c>
      <c r="D1050" t="s">
        <v>19</v>
      </c>
      <c r="E1050" t="s">
        <v>14</v>
      </c>
      <c r="F1050" t="s">
        <v>1072</v>
      </c>
      <c r="G1050">
        <v>93.58</v>
      </c>
      <c r="H1050">
        <v>1</v>
      </c>
      <c r="I1050">
        <v>0.1</v>
      </c>
      <c r="J1050">
        <v>4.21</v>
      </c>
      <c r="K1050" t="s">
        <v>82</v>
      </c>
      <c r="L1050" t="s">
        <v>43</v>
      </c>
      <c r="M1050">
        <v>6.82</v>
      </c>
      <c r="N1050" t="s">
        <v>83</v>
      </c>
      <c r="O1050" t="b">
        <v>1</v>
      </c>
      <c r="P1050">
        <v>84.221999999999994</v>
      </c>
      <c r="Q1050">
        <v>28.074000000000002</v>
      </c>
      <c r="R1050">
        <v>17.044</v>
      </c>
      <c r="S1050" t="s">
        <v>84</v>
      </c>
      <c r="T1050">
        <v>0</v>
      </c>
      <c r="U1050">
        <v>0</v>
      </c>
      <c r="V1050">
        <v>13</v>
      </c>
      <c r="W1050">
        <v>572.79690000000005</v>
      </c>
    </row>
    <row r="1051" spans="1:23" x14ac:dyDescent="0.35">
      <c r="A1051" t="s">
        <v>2160</v>
      </c>
      <c r="B1051" t="s">
        <v>185</v>
      </c>
      <c r="C1051" t="s">
        <v>2161</v>
      </c>
      <c r="D1051" t="s">
        <v>17</v>
      </c>
      <c r="E1051" t="s">
        <v>95</v>
      </c>
      <c r="F1051" t="s">
        <v>874</v>
      </c>
      <c r="G1051">
        <v>471.35</v>
      </c>
      <c r="H1051">
        <v>3</v>
      </c>
      <c r="I1051">
        <v>0.05</v>
      </c>
      <c r="J1051">
        <v>4.04</v>
      </c>
      <c r="K1051" t="s">
        <v>102</v>
      </c>
      <c r="L1051" t="s">
        <v>43</v>
      </c>
      <c r="M1051">
        <v>4</v>
      </c>
      <c r="N1051" t="s">
        <v>83</v>
      </c>
      <c r="O1051" t="b">
        <v>0</v>
      </c>
      <c r="P1051">
        <v>1343.3475000000001</v>
      </c>
      <c r="Q1051">
        <v>494.91750000000002</v>
      </c>
      <c r="R1051">
        <v>486.8775</v>
      </c>
      <c r="S1051" t="s">
        <v>128</v>
      </c>
      <c r="T1051">
        <v>0</v>
      </c>
      <c r="U1051">
        <v>0</v>
      </c>
      <c r="V1051">
        <v>2</v>
      </c>
      <c r="W1051">
        <v>634.9615</v>
      </c>
    </row>
    <row r="1052" spans="1:23" x14ac:dyDescent="0.35">
      <c r="A1052" t="s">
        <v>2162</v>
      </c>
      <c r="B1052" t="s">
        <v>784</v>
      </c>
      <c r="C1052" t="s">
        <v>873</v>
      </c>
      <c r="D1052" t="s">
        <v>15</v>
      </c>
      <c r="E1052" t="s">
        <v>16</v>
      </c>
      <c r="F1052" t="s">
        <v>244</v>
      </c>
      <c r="G1052">
        <v>51.28</v>
      </c>
      <c r="H1052">
        <v>2</v>
      </c>
      <c r="I1052">
        <v>0.13</v>
      </c>
      <c r="J1052">
        <v>5.65</v>
      </c>
      <c r="K1052" t="s">
        <v>102</v>
      </c>
      <c r="L1052" t="s">
        <v>41</v>
      </c>
      <c r="M1052">
        <v>7.6</v>
      </c>
      <c r="N1052" t="s">
        <v>83</v>
      </c>
      <c r="O1052" t="b">
        <v>0</v>
      </c>
      <c r="P1052">
        <v>89.227199999999996</v>
      </c>
      <c r="Q1052">
        <v>27.691199999999991</v>
      </c>
      <c r="R1052">
        <v>14.4412</v>
      </c>
      <c r="S1052" t="s">
        <v>84</v>
      </c>
      <c r="T1052">
        <v>0</v>
      </c>
      <c r="U1052">
        <v>0</v>
      </c>
      <c r="V1052">
        <v>19</v>
      </c>
      <c r="W1052">
        <v>1610.9115999999999</v>
      </c>
    </row>
    <row r="1053" spans="1:23" x14ac:dyDescent="0.35">
      <c r="A1053" t="s">
        <v>2163</v>
      </c>
      <c r="B1053" t="s">
        <v>545</v>
      </c>
      <c r="C1053" t="s">
        <v>928</v>
      </c>
      <c r="D1053" t="s">
        <v>17</v>
      </c>
      <c r="E1053" t="s">
        <v>16</v>
      </c>
      <c r="F1053" t="s">
        <v>259</v>
      </c>
      <c r="G1053">
        <v>39.119999999999997</v>
      </c>
      <c r="H1053">
        <v>1</v>
      </c>
      <c r="I1053">
        <v>0.09</v>
      </c>
      <c r="J1053">
        <v>9.3800000000000008</v>
      </c>
      <c r="K1053" t="s">
        <v>102</v>
      </c>
      <c r="L1053" t="s">
        <v>48</v>
      </c>
      <c r="M1053">
        <v>6.41</v>
      </c>
      <c r="N1053" t="s">
        <v>83</v>
      </c>
      <c r="O1053" t="b">
        <v>0</v>
      </c>
      <c r="P1053">
        <v>35.599200000000003</v>
      </c>
      <c r="Q1053">
        <v>12.1272</v>
      </c>
      <c r="R1053">
        <v>-3.6628000000000021</v>
      </c>
      <c r="S1053" t="s">
        <v>91</v>
      </c>
      <c r="T1053">
        <v>0</v>
      </c>
      <c r="U1053">
        <v>0</v>
      </c>
      <c r="V1053">
        <v>16</v>
      </c>
      <c r="W1053">
        <v>798.92430000000002</v>
      </c>
    </row>
    <row r="1054" spans="1:23" x14ac:dyDescent="0.35">
      <c r="A1054" t="s">
        <v>2164</v>
      </c>
      <c r="B1054" t="s">
        <v>109</v>
      </c>
      <c r="C1054" t="s">
        <v>1285</v>
      </c>
      <c r="D1054" t="s">
        <v>12</v>
      </c>
      <c r="E1054" t="s">
        <v>14</v>
      </c>
      <c r="F1054" t="s">
        <v>1041</v>
      </c>
      <c r="G1054">
        <v>128.63999999999999</v>
      </c>
      <c r="H1054">
        <v>1</v>
      </c>
      <c r="I1054">
        <v>0.08</v>
      </c>
      <c r="J1054">
        <v>3.36</v>
      </c>
      <c r="K1054" t="s">
        <v>115</v>
      </c>
      <c r="L1054" t="s">
        <v>43</v>
      </c>
      <c r="M1054">
        <v>7.72</v>
      </c>
      <c r="N1054" t="s">
        <v>83</v>
      </c>
      <c r="O1054" t="b">
        <v>0</v>
      </c>
      <c r="P1054">
        <v>118.3488</v>
      </c>
      <c r="Q1054">
        <v>41.164800000000007</v>
      </c>
      <c r="R1054">
        <v>30.084800000000019</v>
      </c>
      <c r="S1054" t="s">
        <v>103</v>
      </c>
      <c r="T1054">
        <v>0</v>
      </c>
      <c r="U1054">
        <v>0</v>
      </c>
      <c r="V1054">
        <v>12</v>
      </c>
      <c r="W1054">
        <v>914.2029</v>
      </c>
    </row>
    <row r="1055" spans="1:23" x14ac:dyDescent="0.35">
      <c r="A1055" t="s">
        <v>2165</v>
      </c>
      <c r="B1055" t="s">
        <v>257</v>
      </c>
      <c r="C1055" t="s">
        <v>790</v>
      </c>
      <c r="D1055" t="s">
        <v>19</v>
      </c>
      <c r="E1055" t="s">
        <v>16</v>
      </c>
      <c r="F1055" t="s">
        <v>1316</v>
      </c>
      <c r="G1055">
        <v>43</v>
      </c>
      <c r="H1055">
        <v>2</v>
      </c>
      <c r="I1055">
        <v>0.12</v>
      </c>
      <c r="J1055">
        <v>3.02</v>
      </c>
      <c r="K1055" t="s">
        <v>90</v>
      </c>
      <c r="L1055" t="s">
        <v>45</v>
      </c>
      <c r="M1055">
        <v>1.96</v>
      </c>
      <c r="N1055" t="s">
        <v>83</v>
      </c>
      <c r="O1055" t="b">
        <v>0</v>
      </c>
      <c r="P1055">
        <v>75.680000000000007</v>
      </c>
      <c r="Q1055">
        <v>24.080000000000009</v>
      </c>
      <c r="R1055">
        <v>19.100000000000001</v>
      </c>
      <c r="S1055" t="s">
        <v>128</v>
      </c>
      <c r="T1055">
        <v>0</v>
      </c>
      <c r="U1055">
        <v>0</v>
      </c>
      <c r="V1055">
        <v>14</v>
      </c>
      <c r="W1055">
        <v>572.77920000000006</v>
      </c>
    </row>
    <row r="1056" spans="1:23" x14ac:dyDescent="0.35">
      <c r="A1056" t="s">
        <v>2166</v>
      </c>
      <c r="B1056" t="s">
        <v>773</v>
      </c>
      <c r="C1056" t="s">
        <v>2167</v>
      </c>
      <c r="D1056" t="s">
        <v>12</v>
      </c>
      <c r="E1056" t="s">
        <v>14</v>
      </c>
      <c r="F1056" t="s">
        <v>817</v>
      </c>
      <c r="G1056">
        <v>117.32</v>
      </c>
      <c r="H1056">
        <v>1</v>
      </c>
      <c r="I1056">
        <v>0.02</v>
      </c>
      <c r="J1056">
        <v>7.08</v>
      </c>
      <c r="K1056" t="s">
        <v>102</v>
      </c>
      <c r="L1056" t="s">
        <v>45</v>
      </c>
      <c r="M1056">
        <v>0.8</v>
      </c>
      <c r="N1056" t="s">
        <v>83</v>
      </c>
      <c r="O1056" t="b">
        <v>0</v>
      </c>
      <c r="P1056">
        <v>114.9736</v>
      </c>
      <c r="Q1056">
        <v>44.581600000000002</v>
      </c>
      <c r="R1056">
        <v>36.701599999999992</v>
      </c>
      <c r="S1056" t="s">
        <v>97</v>
      </c>
      <c r="T1056">
        <v>0</v>
      </c>
      <c r="U1056">
        <v>0</v>
      </c>
      <c r="V1056">
        <v>4</v>
      </c>
      <c r="W1056">
        <v>282.24099999999999</v>
      </c>
    </row>
    <row r="1057" spans="1:23" x14ac:dyDescent="0.35">
      <c r="A1057" t="s">
        <v>2168</v>
      </c>
      <c r="B1057" t="s">
        <v>549</v>
      </c>
      <c r="C1057" t="s">
        <v>1164</v>
      </c>
      <c r="D1057" t="s">
        <v>26</v>
      </c>
      <c r="E1057" t="s">
        <v>95</v>
      </c>
      <c r="F1057" t="s">
        <v>1050</v>
      </c>
      <c r="G1057">
        <v>42.12</v>
      </c>
      <c r="H1057">
        <v>3</v>
      </c>
      <c r="I1057">
        <v>0.17</v>
      </c>
      <c r="J1057">
        <v>7.48</v>
      </c>
      <c r="K1057" t="s">
        <v>82</v>
      </c>
      <c r="L1057" t="s">
        <v>41</v>
      </c>
      <c r="M1057">
        <v>12.29</v>
      </c>
      <c r="N1057" t="s">
        <v>83</v>
      </c>
      <c r="O1057" t="b">
        <v>0</v>
      </c>
      <c r="P1057">
        <v>104.8788</v>
      </c>
      <c r="Q1057">
        <v>29.062799999999999</v>
      </c>
      <c r="R1057">
        <v>9.2927999999999962</v>
      </c>
      <c r="S1057" t="s">
        <v>91</v>
      </c>
      <c r="T1057">
        <v>0</v>
      </c>
      <c r="U1057">
        <v>0</v>
      </c>
      <c r="V1057">
        <v>12</v>
      </c>
      <c r="W1057">
        <v>699.42399999999998</v>
      </c>
    </row>
    <row r="1058" spans="1:23" x14ac:dyDescent="0.35">
      <c r="A1058" t="s">
        <v>2169</v>
      </c>
      <c r="B1058" t="s">
        <v>572</v>
      </c>
      <c r="C1058" t="s">
        <v>387</v>
      </c>
      <c r="D1058" t="s">
        <v>12</v>
      </c>
      <c r="E1058" t="s">
        <v>14</v>
      </c>
      <c r="F1058" t="s">
        <v>210</v>
      </c>
      <c r="G1058">
        <v>59</v>
      </c>
      <c r="H1058">
        <v>3</v>
      </c>
      <c r="I1058">
        <v>0.19</v>
      </c>
      <c r="J1058">
        <v>7.63</v>
      </c>
      <c r="K1058" t="s">
        <v>115</v>
      </c>
      <c r="L1058" t="s">
        <v>41</v>
      </c>
      <c r="M1058">
        <v>6.05</v>
      </c>
      <c r="N1058" t="s">
        <v>83</v>
      </c>
      <c r="O1058" t="b">
        <v>0</v>
      </c>
      <c r="P1058">
        <v>143.37</v>
      </c>
      <c r="Q1058">
        <v>37.17</v>
      </c>
      <c r="R1058">
        <v>23.49</v>
      </c>
      <c r="S1058" t="s">
        <v>183</v>
      </c>
      <c r="T1058">
        <v>0</v>
      </c>
      <c r="U1058">
        <v>0</v>
      </c>
      <c r="V1058">
        <v>17</v>
      </c>
      <c r="W1058">
        <v>1451.0446999999999</v>
      </c>
    </row>
    <row r="1059" spans="1:23" x14ac:dyDescent="0.35">
      <c r="A1059" t="s">
        <v>2170</v>
      </c>
      <c r="B1059" t="s">
        <v>954</v>
      </c>
      <c r="C1059" t="s">
        <v>2171</v>
      </c>
      <c r="D1059" t="s">
        <v>19</v>
      </c>
      <c r="E1059" t="s">
        <v>95</v>
      </c>
      <c r="F1059" t="s">
        <v>119</v>
      </c>
      <c r="G1059">
        <v>450.69</v>
      </c>
      <c r="H1059">
        <v>2</v>
      </c>
      <c r="I1059">
        <v>0.23</v>
      </c>
      <c r="J1059">
        <v>5.69</v>
      </c>
      <c r="K1059" t="s">
        <v>82</v>
      </c>
      <c r="L1059" t="s">
        <v>41</v>
      </c>
      <c r="M1059">
        <v>11.78</v>
      </c>
      <c r="N1059" t="s">
        <v>83</v>
      </c>
      <c r="O1059" t="b">
        <v>0</v>
      </c>
      <c r="P1059">
        <v>694.06259999999997</v>
      </c>
      <c r="Q1059">
        <v>153.2346</v>
      </c>
      <c r="R1059">
        <v>135.7646</v>
      </c>
      <c r="S1059" t="s">
        <v>91</v>
      </c>
      <c r="T1059">
        <v>0</v>
      </c>
      <c r="U1059">
        <v>0</v>
      </c>
      <c r="V1059">
        <v>5</v>
      </c>
      <c r="W1059">
        <v>131.49469999999999</v>
      </c>
    </row>
    <row r="1060" spans="1:23" x14ac:dyDescent="0.35">
      <c r="A1060" t="s">
        <v>2172</v>
      </c>
      <c r="B1060" t="s">
        <v>212</v>
      </c>
      <c r="C1060" t="s">
        <v>676</v>
      </c>
      <c r="D1060" t="s">
        <v>15</v>
      </c>
      <c r="E1060" t="s">
        <v>16</v>
      </c>
      <c r="F1060" t="s">
        <v>919</v>
      </c>
      <c r="G1060">
        <v>22.27</v>
      </c>
      <c r="H1060">
        <v>2</v>
      </c>
      <c r="I1060">
        <v>0.18</v>
      </c>
      <c r="J1060">
        <v>9.4</v>
      </c>
      <c r="K1060" t="s">
        <v>90</v>
      </c>
      <c r="L1060" t="s">
        <v>43</v>
      </c>
      <c r="M1060">
        <v>4.8600000000000003</v>
      </c>
      <c r="N1060" t="s">
        <v>83</v>
      </c>
      <c r="O1060" t="b">
        <v>0</v>
      </c>
      <c r="P1060">
        <v>36.522799999999997</v>
      </c>
      <c r="Q1060">
        <v>9.7988000000000035</v>
      </c>
      <c r="R1060">
        <v>-4.4611999999999981</v>
      </c>
      <c r="S1060" t="s">
        <v>91</v>
      </c>
      <c r="T1060">
        <v>0</v>
      </c>
      <c r="U1060">
        <v>0</v>
      </c>
      <c r="V1060">
        <v>2</v>
      </c>
      <c r="W1060">
        <v>99.644800000000046</v>
      </c>
    </row>
    <row r="1061" spans="1:23" x14ac:dyDescent="0.35">
      <c r="A1061" t="s">
        <v>2173</v>
      </c>
      <c r="B1061" t="s">
        <v>901</v>
      </c>
      <c r="C1061" t="s">
        <v>1416</v>
      </c>
      <c r="D1061" t="s">
        <v>15</v>
      </c>
      <c r="E1061" t="s">
        <v>88</v>
      </c>
      <c r="F1061" t="s">
        <v>483</v>
      </c>
      <c r="G1061">
        <v>18.5</v>
      </c>
      <c r="H1061">
        <v>2</v>
      </c>
      <c r="I1061">
        <v>0.09</v>
      </c>
      <c r="J1061">
        <v>6.74</v>
      </c>
      <c r="K1061" t="s">
        <v>115</v>
      </c>
      <c r="L1061" t="s">
        <v>41</v>
      </c>
      <c r="M1061">
        <v>6.24</v>
      </c>
      <c r="N1061" t="s">
        <v>83</v>
      </c>
      <c r="O1061" t="b">
        <v>0</v>
      </c>
      <c r="P1061">
        <v>33.67</v>
      </c>
      <c r="Q1061">
        <v>11.47</v>
      </c>
      <c r="R1061">
        <v>-1.509999999999998</v>
      </c>
      <c r="S1061" t="s">
        <v>128</v>
      </c>
      <c r="T1061">
        <v>0</v>
      </c>
      <c r="U1061">
        <v>0</v>
      </c>
      <c r="V1061">
        <v>12</v>
      </c>
      <c r="W1061">
        <v>537.27520000000027</v>
      </c>
    </row>
    <row r="1062" spans="1:23" x14ac:dyDescent="0.35">
      <c r="A1062" t="s">
        <v>2174</v>
      </c>
      <c r="B1062" t="s">
        <v>272</v>
      </c>
      <c r="C1062" t="s">
        <v>889</v>
      </c>
      <c r="D1062" t="s">
        <v>12</v>
      </c>
      <c r="E1062" t="s">
        <v>88</v>
      </c>
      <c r="F1062" t="s">
        <v>1618</v>
      </c>
      <c r="G1062">
        <v>23.97</v>
      </c>
      <c r="H1062">
        <v>1</v>
      </c>
      <c r="I1062">
        <v>0.05</v>
      </c>
      <c r="J1062">
        <v>7.28</v>
      </c>
      <c r="K1062" t="s">
        <v>102</v>
      </c>
      <c r="L1062" t="s">
        <v>43</v>
      </c>
      <c r="M1062">
        <v>5.94</v>
      </c>
      <c r="N1062" t="s">
        <v>83</v>
      </c>
      <c r="O1062" t="b">
        <v>0</v>
      </c>
      <c r="P1062">
        <v>22.7715</v>
      </c>
      <c r="Q1062">
        <v>8.3895</v>
      </c>
      <c r="R1062">
        <v>-4.8305000000000007</v>
      </c>
      <c r="S1062" t="s">
        <v>84</v>
      </c>
      <c r="T1062">
        <v>0</v>
      </c>
      <c r="U1062">
        <v>0</v>
      </c>
      <c r="V1062">
        <v>17</v>
      </c>
      <c r="W1062">
        <v>599.96180000000004</v>
      </c>
    </row>
    <row r="1063" spans="1:23" x14ac:dyDescent="0.35">
      <c r="A1063" t="s">
        <v>2175</v>
      </c>
      <c r="B1063" t="s">
        <v>180</v>
      </c>
      <c r="C1063" t="s">
        <v>2176</v>
      </c>
      <c r="D1063" t="s">
        <v>17</v>
      </c>
      <c r="E1063" t="s">
        <v>95</v>
      </c>
      <c r="F1063" t="s">
        <v>119</v>
      </c>
      <c r="G1063">
        <v>511.72</v>
      </c>
      <c r="H1063">
        <v>1</v>
      </c>
      <c r="I1063">
        <v>0.16</v>
      </c>
      <c r="J1063">
        <v>4.92</v>
      </c>
      <c r="K1063" t="s">
        <v>115</v>
      </c>
      <c r="L1063" t="s">
        <v>41</v>
      </c>
      <c r="M1063">
        <v>8.94</v>
      </c>
      <c r="N1063" t="s">
        <v>83</v>
      </c>
      <c r="O1063" t="b">
        <v>0</v>
      </c>
      <c r="P1063">
        <v>429.84480000000002</v>
      </c>
      <c r="Q1063">
        <v>122.8128</v>
      </c>
      <c r="R1063">
        <v>108.9528</v>
      </c>
      <c r="S1063" t="s">
        <v>183</v>
      </c>
      <c r="T1063">
        <v>0</v>
      </c>
      <c r="U1063">
        <v>0</v>
      </c>
      <c r="V1063">
        <v>2</v>
      </c>
      <c r="W1063">
        <v>124.72799999999999</v>
      </c>
    </row>
    <row r="1064" spans="1:23" x14ac:dyDescent="0.35">
      <c r="A1064" t="s">
        <v>2177</v>
      </c>
      <c r="B1064" t="s">
        <v>622</v>
      </c>
      <c r="C1064" t="s">
        <v>2178</v>
      </c>
      <c r="D1064" t="s">
        <v>20</v>
      </c>
      <c r="E1064" t="s">
        <v>16</v>
      </c>
      <c r="F1064" t="s">
        <v>241</v>
      </c>
      <c r="G1064">
        <v>36.409999999999997</v>
      </c>
      <c r="H1064">
        <v>3</v>
      </c>
      <c r="I1064">
        <v>0.14000000000000001</v>
      </c>
      <c r="J1064">
        <v>8.6</v>
      </c>
      <c r="K1064" t="s">
        <v>82</v>
      </c>
      <c r="L1064" t="s">
        <v>45</v>
      </c>
      <c r="M1064">
        <v>0.51</v>
      </c>
      <c r="N1064" t="s">
        <v>83</v>
      </c>
      <c r="O1064" t="b">
        <v>0</v>
      </c>
      <c r="P1064">
        <v>93.937799999999996</v>
      </c>
      <c r="Q1064">
        <v>28.399799999999999</v>
      </c>
      <c r="R1064">
        <v>19.2898</v>
      </c>
      <c r="S1064" t="s">
        <v>97</v>
      </c>
      <c r="T1064">
        <v>0</v>
      </c>
      <c r="U1064">
        <v>0</v>
      </c>
      <c r="V1064">
        <v>2</v>
      </c>
      <c r="W1064">
        <v>17.3901</v>
      </c>
    </row>
    <row r="1065" spans="1:23" x14ac:dyDescent="0.35">
      <c r="A1065" t="s">
        <v>2179</v>
      </c>
      <c r="B1065" t="s">
        <v>1586</v>
      </c>
      <c r="C1065" t="s">
        <v>2180</v>
      </c>
      <c r="D1065" t="s">
        <v>26</v>
      </c>
      <c r="E1065" t="s">
        <v>16</v>
      </c>
      <c r="F1065" t="s">
        <v>145</v>
      </c>
      <c r="G1065">
        <v>31.8</v>
      </c>
      <c r="H1065">
        <v>2</v>
      </c>
      <c r="I1065">
        <v>0.09</v>
      </c>
      <c r="J1065">
        <v>9.41</v>
      </c>
      <c r="K1065" t="s">
        <v>115</v>
      </c>
      <c r="L1065" t="s">
        <v>43</v>
      </c>
      <c r="M1065">
        <v>3.85</v>
      </c>
      <c r="N1065" t="s">
        <v>141</v>
      </c>
      <c r="O1065" t="b">
        <v>0</v>
      </c>
      <c r="P1065">
        <v>57.875999999999998</v>
      </c>
      <c r="Q1065">
        <v>19.716000000000012</v>
      </c>
      <c r="R1065">
        <v>6.4560000000000084</v>
      </c>
      <c r="S1065" t="s">
        <v>183</v>
      </c>
      <c r="T1065">
        <v>1</v>
      </c>
      <c r="U1065">
        <v>0</v>
      </c>
      <c r="V1065">
        <v>4</v>
      </c>
      <c r="W1065">
        <v>377.822</v>
      </c>
    </row>
    <row r="1066" spans="1:23" x14ac:dyDescent="0.35">
      <c r="A1066" t="s">
        <v>2181</v>
      </c>
      <c r="B1066" t="s">
        <v>368</v>
      </c>
      <c r="C1066" t="s">
        <v>2182</v>
      </c>
      <c r="D1066" t="s">
        <v>17</v>
      </c>
      <c r="E1066" t="s">
        <v>95</v>
      </c>
      <c r="F1066" t="s">
        <v>874</v>
      </c>
      <c r="G1066">
        <v>532.78</v>
      </c>
      <c r="H1066">
        <v>2</v>
      </c>
      <c r="I1066">
        <v>7.0000000000000007E-2</v>
      </c>
      <c r="J1066">
        <v>5.0999999999999996</v>
      </c>
      <c r="K1066" t="s">
        <v>90</v>
      </c>
      <c r="L1066" t="s">
        <v>43</v>
      </c>
      <c r="M1066">
        <v>7.35</v>
      </c>
      <c r="N1066" t="s">
        <v>83</v>
      </c>
      <c r="O1066" t="b">
        <v>0</v>
      </c>
      <c r="P1066">
        <v>990.97079999999983</v>
      </c>
      <c r="Q1066">
        <v>351.63479999999993</v>
      </c>
      <c r="R1066">
        <v>339.18479999999988</v>
      </c>
      <c r="S1066" t="s">
        <v>97</v>
      </c>
      <c r="T1066">
        <v>0</v>
      </c>
      <c r="U1066">
        <v>0</v>
      </c>
      <c r="V1066">
        <v>3</v>
      </c>
      <c r="W1066">
        <v>506.24579999999997</v>
      </c>
    </row>
    <row r="1067" spans="1:23" x14ac:dyDescent="0.35">
      <c r="A1067" t="s">
        <v>2183</v>
      </c>
      <c r="B1067" t="s">
        <v>316</v>
      </c>
      <c r="C1067" t="s">
        <v>2184</v>
      </c>
      <c r="D1067" t="s">
        <v>17</v>
      </c>
      <c r="E1067" t="s">
        <v>95</v>
      </c>
      <c r="F1067" t="s">
        <v>1549</v>
      </c>
      <c r="G1067">
        <v>249.97</v>
      </c>
      <c r="H1067">
        <v>2</v>
      </c>
      <c r="I1067">
        <v>0.12</v>
      </c>
      <c r="J1067">
        <v>7.4</v>
      </c>
      <c r="K1067" t="s">
        <v>82</v>
      </c>
      <c r="L1067" t="s">
        <v>41</v>
      </c>
      <c r="M1067">
        <v>5.47</v>
      </c>
      <c r="N1067" t="s">
        <v>83</v>
      </c>
      <c r="O1067" t="b">
        <v>0</v>
      </c>
      <c r="P1067">
        <v>439.94720000000001</v>
      </c>
      <c r="Q1067">
        <v>139.98320000000001</v>
      </c>
      <c r="R1067">
        <v>127.11320000000001</v>
      </c>
      <c r="S1067" t="s">
        <v>91</v>
      </c>
      <c r="T1067">
        <v>0</v>
      </c>
      <c r="U1067">
        <v>0</v>
      </c>
      <c r="V1067">
        <v>15</v>
      </c>
      <c r="W1067">
        <v>859.42560000000003</v>
      </c>
    </row>
    <row r="1068" spans="1:23" x14ac:dyDescent="0.35">
      <c r="A1068" t="s">
        <v>2185</v>
      </c>
      <c r="B1068" t="s">
        <v>1996</v>
      </c>
      <c r="C1068" t="s">
        <v>254</v>
      </c>
      <c r="D1068" t="s">
        <v>12</v>
      </c>
      <c r="E1068" t="s">
        <v>14</v>
      </c>
      <c r="F1068" t="s">
        <v>451</v>
      </c>
      <c r="G1068">
        <v>162.19999999999999</v>
      </c>
      <c r="H1068">
        <v>3</v>
      </c>
      <c r="I1068">
        <v>0.06</v>
      </c>
      <c r="J1068">
        <v>9.93</v>
      </c>
      <c r="K1068" t="s">
        <v>115</v>
      </c>
      <c r="L1068" t="s">
        <v>45</v>
      </c>
      <c r="M1068">
        <v>0.91</v>
      </c>
      <c r="N1068" t="s">
        <v>83</v>
      </c>
      <c r="O1068" t="b">
        <v>0</v>
      </c>
      <c r="P1068">
        <v>457.404</v>
      </c>
      <c r="Q1068">
        <v>165.44399999999999</v>
      </c>
      <c r="R1068">
        <v>154.60400000000001</v>
      </c>
      <c r="S1068" t="s">
        <v>91</v>
      </c>
      <c r="T1068">
        <v>0</v>
      </c>
      <c r="U1068">
        <v>0</v>
      </c>
      <c r="V1068">
        <v>3</v>
      </c>
      <c r="W1068">
        <v>219.55</v>
      </c>
    </row>
    <row r="1069" spans="1:23" x14ac:dyDescent="0.35">
      <c r="A1069" t="s">
        <v>2186</v>
      </c>
      <c r="B1069" t="s">
        <v>138</v>
      </c>
      <c r="C1069" t="s">
        <v>810</v>
      </c>
      <c r="D1069" t="s">
        <v>19</v>
      </c>
      <c r="E1069" t="s">
        <v>88</v>
      </c>
      <c r="F1069" t="s">
        <v>760</v>
      </c>
      <c r="G1069">
        <v>29.19</v>
      </c>
      <c r="H1069">
        <v>3</v>
      </c>
      <c r="I1069">
        <v>0.19</v>
      </c>
      <c r="J1069">
        <v>3.1</v>
      </c>
      <c r="K1069" t="s">
        <v>102</v>
      </c>
      <c r="L1069" t="s">
        <v>41</v>
      </c>
      <c r="M1069">
        <v>14.86</v>
      </c>
      <c r="N1069" t="s">
        <v>83</v>
      </c>
      <c r="O1069" t="b">
        <v>0</v>
      </c>
      <c r="P1069">
        <v>70.931700000000006</v>
      </c>
      <c r="Q1069">
        <v>18.389700000000001</v>
      </c>
      <c r="R1069">
        <v>0.42970000000000391</v>
      </c>
      <c r="S1069" t="s">
        <v>128</v>
      </c>
      <c r="T1069">
        <v>0</v>
      </c>
      <c r="U1069">
        <v>0</v>
      </c>
      <c r="V1069">
        <v>13</v>
      </c>
      <c r="W1069">
        <v>1218.7502999999999</v>
      </c>
    </row>
    <row r="1070" spans="1:23" x14ac:dyDescent="0.35">
      <c r="A1070" t="s">
        <v>2187</v>
      </c>
      <c r="B1070" t="s">
        <v>229</v>
      </c>
      <c r="C1070" t="s">
        <v>2188</v>
      </c>
      <c r="D1070" t="s">
        <v>24</v>
      </c>
      <c r="E1070" t="s">
        <v>16</v>
      </c>
      <c r="F1070" t="s">
        <v>223</v>
      </c>
      <c r="G1070">
        <v>41.39</v>
      </c>
      <c r="H1070">
        <v>3</v>
      </c>
      <c r="I1070">
        <v>0.22</v>
      </c>
      <c r="J1070">
        <v>6.97</v>
      </c>
      <c r="K1070" t="s">
        <v>90</v>
      </c>
      <c r="L1070" t="s">
        <v>45</v>
      </c>
      <c r="M1070">
        <v>1.78</v>
      </c>
      <c r="N1070" t="s">
        <v>83</v>
      </c>
      <c r="O1070" t="b">
        <v>0</v>
      </c>
      <c r="P1070">
        <v>96.852599999999995</v>
      </c>
      <c r="Q1070">
        <v>22.350600000000011</v>
      </c>
      <c r="R1070">
        <v>13.600600000000011</v>
      </c>
      <c r="S1070" t="s">
        <v>103</v>
      </c>
      <c r="T1070">
        <v>0</v>
      </c>
      <c r="U1070">
        <v>0</v>
      </c>
      <c r="V1070">
        <v>19</v>
      </c>
      <c r="W1070">
        <v>967.64179999999999</v>
      </c>
    </row>
    <row r="1071" spans="1:23" x14ac:dyDescent="0.35">
      <c r="A1071" t="s">
        <v>2189</v>
      </c>
      <c r="B1071" t="s">
        <v>586</v>
      </c>
      <c r="C1071" t="s">
        <v>2190</v>
      </c>
      <c r="D1071" t="s">
        <v>17</v>
      </c>
      <c r="E1071" t="s">
        <v>95</v>
      </c>
      <c r="F1071" t="s">
        <v>985</v>
      </c>
      <c r="G1071">
        <v>207.35</v>
      </c>
      <c r="H1071">
        <v>2</v>
      </c>
      <c r="I1071">
        <v>0.09</v>
      </c>
      <c r="J1071">
        <v>9.2899999999999991</v>
      </c>
      <c r="K1071" t="s">
        <v>82</v>
      </c>
      <c r="L1071" t="s">
        <v>45</v>
      </c>
      <c r="M1071">
        <v>1.46</v>
      </c>
      <c r="N1071" t="s">
        <v>83</v>
      </c>
      <c r="O1071" t="b">
        <v>0</v>
      </c>
      <c r="P1071">
        <v>377.37700000000001</v>
      </c>
      <c r="Q1071">
        <v>128.55699999999999</v>
      </c>
      <c r="R1071">
        <v>117.807</v>
      </c>
      <c r="S1071" t="s">
        <v>91</v>
      </c>
      <c r="T1071">
        <v>0</v>
      </c>
      <c r="U1071">
        <v>0</v>
      </c>
      <c r="V1071">
        <v>3</v>
      </c>
      <c r="W1071">
        <v>258.42200000000003</v>
      </c>
    </row>
    <row r="1072" spans="1:23" x14ac:dyDescent="0.35">
      <c r="A1072" t="s">
        <v>2191</v>
      </c>
      <c r="B1072" t="s">
        <v>521</v>
      </c>
      <c r="C1072" t="s">
        <v>704</v>
      </c>
      <c r="D1072" t="s">
        <v>24</v>
      </c>
      <c r="E1072" t="s">
        <v>16</v>
      </c>
      <c r="F1072" t="s">
        <v>919</v>
      </c>
      <c r="G1072">
        <v>28.97</v>
      </c>
      <c r="H1072">
        <v>2</v>
      </c>
      <c r="I1072">
        <v>0.18</v>
      </c>
      <c r="J1072">
        <v>7.07</v>
      </c>
      <c r="K1072" t="s">
        <v>115</v>
      </c>
      <c r="L1072" t="s">
        <v>41</v>
      </c>
      <c r="M1072">
        <v>7.13</v>
      </c>
      <c r="N1072" t="s">
        <v>83</v>
      </c>
      <c r="O1072" t="b">
        <v>0</v>
      </c>
      <c r="P1072">
        <v>47.510800000000003</v>
      </c>
      <c r="Q1072">
        <v>12.746800000000009</v>
      </c>
      <c r="R1072">
        <v>-1.4531999999999921</v>
      </c>
      <c r="S1072" t="s">
        <v>84</v>
      </c>
      <c r="T1072">
        <v>0</v>
      </c>
      <c r="U1072">
        <v>0</v>
      </c>
      <c r="V1072">
        <v>18</v>
      </c>
      <c r="W1072">
        <v>2368.9762999999998</v>
      </c>
    </row>
    <row r="1073" spans="1:23" x14ac:dyDescent="0.35">
      <c r="A1073" t="s">
        <v>2192</v>
      </c>
      <c r="B1073" t="s">
        <v>1147</v>
      </c>
      <c r="C1073" t="s">
        <v>1164</v>
      </c>
      <c r="D1073" t="s">
        <v>26</v>
      </c>
      <c r="E1073" t="s">
        <v>16</v>
      </c>
      <c r="F1073" t="s">
        <v>854</v>
      </c>
      <c r="G1073">
        <v>40.340000000000003</v>
      </c>
      <c r="H1073">
        <v>1</v>
      </c>
      <c r="I1073">
        <v>0.24</v>
      </c>
      <c r="J1073">
        <v>3.01</v>
      </c>
      <c r="K1073" t="s">
        <v>115</v>
      </c>
      <c r="L1073" t="s">
        <v>43</v>
      </c>
      <c r="M1073">
        <v>3.49</v>
      </c>
      <c r="N1073" t="s">
        <v>83</v>
      </c>
      <c r="O1073" t="b">
        <v>0</v>
      </c>
      <c r="P1073">
        <v>30.6584</v>
      </c>
      <c r="Q1073">
        <v>6.4544000000000032</v>
      </c>
      <c r="R1073">
        <v>-4.5599999999996699E-2</v>
      </c>
      <c r="S1073" t="s">
        <v>183</v>
      </c>
      <c r="T1073">
        <v>0</v>
      </c>
      <c r="U1073">
        <v>0</v>
      </c>
      <c r="V1073">
        <v>12</v>
      </c>
      <c r="W1073">
        <v>699.42399999999998</v>
      </c>
    </row>
    <row r="1074" spans="1:23" x14ac:dyDescent="0.35">
      <c r="A1074" t="s">
        <v>2193</v>
      </c>
      <c r="B1074" t="s">
        <v>1586</v>
      </c>
      <c r="C1074" t="s">
        <v>350</v>
      </c>
      <c r="D1074" t="s">
        <v>12</v>
      </c>
      <c r="E1074" t="s">
        <v>16</v>
      </c>
      <c r="F1074" t="s">
        <v>919</v>
      </c>
      <c r="G1074">
        <v>51.46</v>
      </c>
      <c r="H1074">
        <v>1</v>
      </c>
      <c r="I1074">
        <v>0.22</v>
      </c>
      <c r="J1074">
        <v>3.96</v>
      </c>
      <c r="K1074" t="s">
        <v>90</v>
      </c>
      <c r="L1074" t="s">
        <v>41</v>
      </c>
      <c r="M1074">
        <v>14.28</v>
      </c>
      <c r="N1074" t="s">
        <v>83</v>
      </c>
      <c r="O1074" t="b">
        <v>0</v>
      </c>
      <c r="P1074">
        <v>40.138800000000003</v>
      </c>
      <c r="Q1074">
        <v>9.2628000000000057</v>
      </c>
      <c r="R1074">
        <v>-8.9771999999999927</v>
      </c>
      <c r="S1074" t="s">
        <v>183</v>
      </c>
      <c r="T1074">
        <v>0</v>
      </c>
      <c r="U1074">
        <v>0</v>
      </c>
      <c r="V1074">
        <v>18</v>
      </c>
      <c r="W1074">
        <v>832.04550000000006</v>
      </c>
    </row>
    <row r="1075" spans="1:23" x14ac:dyDescent="0.35">
      <c r="A1075" t="s">
        <v>2194</v>
      </c>
      <c r="B1075" t="s">
        <v>973</v>
      </c>
      <c r="C1075" t="s">
        <v>947</v>
      </c>
      <c r="D1075" t="s">
        <v>24</v>
      </c>
      <c r="E1075" t="s">
        <v>88</v>
      </c>
      <c r="F1075" t="s">
        <v>708</v>
      </c>
      <c r="G1075">
        <v>40.6</v>
      </c>
      <c r="H1075">
        <v>3</v>
      </c>
      <c r="I1075">
        <v>0.09</v>
      </c>
      <c r="J1075">
        <v>5.14</v>
      </c>
      <c r="K1075" t="s">
        <v>102</v>
      </c>
      <c r="L1075" t="s">
        <v>45</v>
      </c>
      <c r="M1075">
        <v>1.62</v>
      </c>
      <c r="N1075" t="s">
        <v>83</v>
      </c>
      <c r="O1075" t="b">
        <v>0</v>
      </c>
      <c r="P1075">
        <v>110.83799999999999</v>
      </c>
      <c r="Q1075">
        <v>37.75800000000001</v>
      </c>
      <c r="R1075">
        <v>30.998000000000012</v>
      </c>
      <c r="S1075" t="s">
        <v>183</v>
      </c>
      <c r="T1075">
        <v>0</v>
      </c>
      <c r="U1075">
        <v>0</v>
      </c>
      <c r="V1075">
        <v>5</v>
      </c>
      <c r="W1075">
        <v>347.04700000000003</v>
      </c>
    </row>
    <row r="1076" spans="1:23" x14ac:dyDescent="0.35">
      <c r="A1076" t="s">
        <v>2195</v>
      </c>
      <c r="B1076" t="s">
        <v>751</v>
      </c>
      <c r="C1076" t="s">
        <v>1126</v>
      </c>
      <c r="D1076" t="s">
        <v>19</v>
      </c>
      <c r="E1076" t="s">
        <v>16</v>
      </c>
      <c r="F1076" t="s">
        <v>409</v>
      </c>
      <c r="G1076">
        <v>50.9</v>
      </c>
      <c r="H1076">
        <v>1</v>
      </c>
      <c r="I1076">
        <v>0.06</v>
      </c>
      <c r="J1076">
        <v>4.38</v>
      </c>
      <c r="K1076" t="s">
        <v>115</v>
      </c>
      <c r="L1076" t="s">
        <v>43</v>
      </c>
      <c r="M1076">
        <v>7.99</v>
      </c>
      <c r="N1076" t="s">
        <v>83</v>
      </c>
      <c r="O1076" t="b">
        <v>0</v>
      </c>
      <c r="P1076">
        <v>47.845999999999997</v>
      </c>
      <c r="Q1076">
        <v>17.306000000000001</v>
      </c>
      <c r="R1076">
        <v>4.9359999999999964</v>
      </c>
      <c r="S1076" t="s">
        <v>97</v>
      </c>
      <c r="T1076">
        <v>0</v>
      </c>
      <c r="U1076">
        <v>0</v>
      </c>
      <c r="V1076">
        <v>20</v>
      </c>
      <c r="W1076">
        <v>1687.2603999999999</v>
      </c>
    </row>
    <row r="1077" spans="1:23" x14ac:dyDescent="0.35">
      <c r="A1077" t="s">
        <v>2196</v>
      </c>
      <c r="B1077" t="s">
        <v>276</v>
      </c>
      <c r="C1077" t="s">
        <v>2197</v>
      </c>
      <c r="D1077" t="s">
        <v>15</v>
      </c>
      <c r="E1077" t="s">
        <v>16</v>
      </c>
      <c r="F1077" t="s">
        <v>472</v>
      </c>
      <c r="G1077">
        <v>38.67</v>
      </c>
      <c r="H1077">
        <v>2</v>
      </c>
      <c r="I1077">
        <v>0.13</v>
      </c>
      <c r="J1077">
        <v>5.81</v>
      </c>
      <c r="K1077" t="s">
        <v>115</v>
      </c>
      <c r="L1077" t="s">
        <v>41</v>
      </c>
      <c r="M1077">
        <v>11.21</v>
      </c>
      <c r="N1077" t="s">
        <v>83</v>
      </c>
      <c r="O1077" t="b">
        <v>0</v>
      </c>
      <c r="P1077">
        <v>67.285800000000009</v>
      </c>
      <c r="Q1077">
        <v>20.881800000000009</v>
      </c>
      <c r="R1077">
        <v>3.8618000000000059</v>
      </c>
      <c r="S1077" t="s">
        <v>97</v>
      </c>
      <c r="T1077">
        <v>0</v>
      </c>
      <c r="U1077">
        <v>0</v>
      </c>
      <c r="V1077">
        <v>16</v>
      </c>
      <c r="W1077">
        <v>716.67499999999995</v>
      </c>
    </row>
    <row r="1078" spans="1:23" x14ac:dyDescent="0.35">
      <c r="A1078" t="s">
        <v>2198</v>
      </c>
      <c r="B1078" t="s">
        <v>951</v>
      </c>
      <c r="C1078" t="s">
        <v>2199</v>
      </c>
      <c r="D1078" t="s">
        <v>12</v>
      </c>
      <c r="E1078" t="s">
        <v>14</v>
      </c>
      <c r="F1078" t="s">
        <v>775</v>
      </c>
      <c r="G1078">
        <v>121.5</v>
      </c>
      <c r="H1078">
        <v>2</v>
      </c>
      <c r="I1078">
        <v>0.09</v>
      </c>
      <c r="J1078">
        <v>3.29</v>
      </c>
      <c r="K1078" t="s">
        <v>82</v>
      </c>
      <c r="L1078" t="s">
        <v>45</v>
      </c>
      <c r="M1078">
        <v>1.45</v>
      </c>
      <c r="N1078" t="s">
        <v>83</v>
      </c>
      <c r="O1078" t="b">
        <v>0</v>
      </c>
      <c r="P1078">
        <v>221.13</v>
      </c>
      <c r="Q1078">
        <v>75.330000000000013</v>
      </c>
      <c r="R1078">
        <v>70.590000000000018</v>
      </c>
      <c r="S1078" t="s">
        <v>91</v>
      </c>
      <c r="T1078">
        <v>0</v>
      </c>
      <c r="U1078">
        <v>0</v>
      </c>
      <c r="V1078">
        <v>2</v>
      </c>
      <c r="W1078">
        <v>188.4948</v>
      </c>
    </row>
    <row r="1079" spans="1:23" x14ac:dyDescent="0.35">
      <c r="A1079" t="s">
        <v>2200</v>
      </c>
      <c r="B1079" t="s">
        <v>272</v>
      </c>
      <c r="C1079" t="s">
        <v>1985</v>
      </c>
      <c r="D1079" t="s">
        <v>15</v>
      </c>
      <c r="E1079" t="s">
        <v>14</v>
      </c>
      <c r="F1079" t="s">
        <v>1321</v>
      </c>
      <c r="G1079">
        <v>113.92</v>
      </c>
      <c r="H1079">
        <v>1</v>
      </c>
      <c r="I1079">
        <v>0.2</v>
      </c>
      <c r="J1079">
        <v>4.6399999999999997</v>
      </c>
      <c r="K1079" t="s">
        <v>115</v>
      </c>
      <c r="L1079" t="s">
        <v>41</v>
      </c>
      <c r="M1079">
        <v>6.85</v>
      </c>
      <c r="N1079" t="s">
        <v>83</v>
      </c>
      <c r="O1079" t="b">
        <v>0</v>
      </c>
      <c r="P1079">
        <v>91.135999999999996</v>
      </c>
      <c r="Q1079">
        <v>22.78400000000001</v>
      </c>
      <c r="R1079">
        <v>11.294000000000009</v>
      </c>
      <c r="S1079" t="s">
        <v>84</v>
      </c>
      <c r="T1079">
        <v>0</v>
      </c>
      <c r="U1079">
        <v>0</v>
      </c>
      <c r="V1079">
        <v>21</v>
      </c>
      <c r="W1079">
        <v>694.11470000000008</v>
      </c>
    </row>
    <row r="1080" spans="1:23" x14ac:dyDescent="0.35">
      <c r="A1080" t="s">
        <v>2201</v>
      </c>
      <c r="B1080" t="s">
        <v>500</v>
      </c>
      <c r="C1080" t="s">
        <v>2202</v>
      </c>
      <c r="D1080" t="s">
        <v>24</v>
      </c>
      <c r="E1080" t="s">
        <v>95</v>
      </c>
      <c r="F1080" t="s">
        <v>844</v>
      </c>
      <c r="G1080">
        <v>269.36</v>
      </c>
      <c r="H1080">
        <v>3</v>
      </c>
      <c r="I1080">
        <v>0.04</v>
      </c>
      <c r="J1080">
        <v>6.52</v>
      </c>
      <c r="K1080" t="s">
        <v>90</v>
      </c>
      <c r="L1080" t="s">
        <v>43</v>
      </c>
      <c r="M1080">
        <v>6.43</v>
      </c>
      <c r="N1080" t="s">
        <v>83</v>
      </c>
      <c r="O1080" t="b">
        <v>0</v>
      </c>
      <c r="P1080">
        <v>775.7568</v>
      </c>
      <c r="Q1080">
        <v>290.90879999999999</v>
      </c>
      <c r="R1080">
        <v>277.9588</v>
      </c>
      <c r="S1080" t="s">
        <v>91</v>
      </c>
      <c r="T1080">
        <v>0</v>
      </c>
      <c r="U1080">
        <v>0</v>
      </c>
      <c r="V1080">
        <v>3</v>
      </c>
      <c r="W1080">
        <v>475.89179999999999</v>
      </c>
    </row>
    <row r="1081" spans="1:23" x14ac:dyDescent="0.35">
      <c r="A1081" t="s">
        <v>2203</v>
      </c>
      <c r="B1081" t="s">
        <v>832</v>
      </c>
      <c r="C1081" t="s">
        <v>2204</v>
      </c>
      <c r="D1081" t="s">
        <v>12</v>
      </c>
      <c r="E1081" t="s">
        <v>16</v>
      </c>
      <c r="F1081" t="s">
        <v>919</v>
      </c>
      <c r="G1081">
        <v>48.42</v>
      </c>
      <c r="H1081">
        <v>3</v>
      </c>
      <c r="I1081">
        <v>0.25</v>
      </c>
      <c r="J1081">
        <v>2.86</v>
      </c>
      <c r="K1081" t="s">
        <v>90</v>
      </c>
      <c r="L1081" t="s">
        <v>48</v>
      </c>
      <c r="M1081">
        <v>9.26</v>
      </c>
      <c r="N1081" t="s">
        <v>141</v>
      </c>
      <c r="O1081" t="b">
        <v>0</v>
      </c>
      <c r="P1081">
        <v>108.94499999999999</v>
      </c>
      <c r="Q1081">
        <v>21.789000000000001</v>
      </c>
      <c r="R1081">
        <v>9.6690000000000023</v>
      </c>
      <c r="S1081" t="s">
        <v>97</v>
      </c>
      <c r="T1081">
        <v>1</v>
      </c>
      <c r="U1081">
        <v>0</v>
      </c>
      <c r="V1081">
        <v>13</v>
      </c>
      <c r="W1081">
        <v>1511.8448000000001</v>
      </c>
    </row>
    <row r="1082" spans="1:23" x14ac:dyDescent="0.35">
      <c r="A1082" t="s">
        <v>2205</v>
      </c>
      <c r="B1082" t="s">
        <v>379</v>
      </c>
      <c r="C1082" t="s">
        <v>1098</v>
      </c>
      <c r="D1082" t="s">
        <v>15</v>
      </c>
      <c r="E1082" t="s">
        <v>14</v>
      </c>
      <c r="F1082" t="s">
        <v>1306</v>
      </c>
      <c r="G1082">
        <v>101.31</v>
      </c>
      <c r="H1082">
        <v>1</v>
      </c>
      <c r="I1082">
        <v>0.02</v>
      </c>
      <c r="J1082">
        <v>5.15</v>
      </c>
      <c r="K1082" t="s">
        <v>115</v>
      </c>
      <c r="L1082" t="s">
        <v>45</v>
      </c>
      <c r="M1082">
        <v>1.24</v>
      </c>
      <c r="N1082" t="s">
        <v>83</v>
      </c>
      <c r="O1082" t="b">
        <v>0</v>
      </c>
      <c r="P1082">
        <v>99.283799999999999</v>
      </c>
      <c r="Q1082">
        <v>38.497799999999998</v>
      </c>
      <c r="R1082">
        <v>32.107799999999997</v>
      </c>
      <c r="S1082" t="s">
        <v>103</v>
      </c>
      <c r="T1082">
        <v>0</v>
      </c>
      <c r="U1082">
        <v>0</v>
      </c>
      <c r="V1082">
        <v>16</v>
      </c>
      <c r="W1082">
        <v>1224.8809000000001</v>
      </c>
    </row>
    <row r="1083" spans="1:23" x14ac:dyDescent="0.35">
      <c r="A1083" t="s">
        <v>2206</v>
      </c>
      <c r="B1083" t="s">
        <v>1345</v>
      </c>
      <c r="C1083" t="s">
        <v>1178</v>
      </c>
      <c r="D1083" t="s">
        <v>12</v>
      </c>
      <c r="E1083" t="s">
        <v>88</v>
      </c>
      <c r="F1083" t="s">
        <v>857</v>
      </c>
      <c r="G1083">
        <v>30.21</v>
      </c>
      <c r="H1083">
        <v>2</v>
      </c>
      <c r="I1083">
        <v>0.08</v>
      </c>
      <c r="J1083">
        <v>3.38</v>
      </c>
      <c r="K1083" t="s">
        <v>82</v>
      </c>
      <c r="L1083" t="s">
        <v>45</v>
      </c>
      <c r="M1083">
        <v>1.68</v>
      </c>
      <c r="N1083" t="s">
        <v>83</v>
      </c>
      <c r="O1083" t="b">
        <v>0</v>
      </c>
      <c r="P1083">
        <v>55.586399999999998</v>
      </c>
      <c r="Q1083">
        <v>19.334399999999999</v>
      </c>
      <c r="R1083">
        <v>14.2744</v>
      </c>
      <c r="S1083" t="s">
        <v>183</v>
      </c>
      <c r="T1083">
        <v>0</v>
      </c>
      <c r="U1083">
        <v>0</v>
      </c>
      <c r="V1083">
        <v>19</v>
      </c>
      <c r="W1083">
        <v>1242.4645</v>
      </c>
    </row>
    <row r="1084" spans="1:23" x14ac:dyDescent="0.35">
      <c r="A1084" t="s">
        <v>2207</v>
      </c>
      <c r="B1084" t="s">
        <v>326</v>
      </c>
      <c r="C1084" t="s">
        <v>1258</v>
      </c>
      <c r="D1084" t="s">
        <v>24</v>
      </c>
      <c r="E1084" t="s">
        <v>16</v>
      </c>
      <c r="F1084" t="s">
        <v>932</v>
      </c>
      <c r="G1084">
        <v>60.06</v>
      </c>
      <c r="H1084">
        <v>3</v>
      </c>
      <c r="I1084">
        <v>0.1</v>
      </c>
      <c r="J1084">
        <v>7.87</v>
      </c>
      <c r="K1084" t="s">
        <v>115</v>
      </c>
      <c r="L1084" t="s">
        <v>45</v>
      </c>
      <c r="M1084">
        <v>1.39</v>
      </c>
      <c r="N1084" t="s">
        <v>83</v>
      </c>
      <c r="O1084" t="b">
        <v>1</v>
      </c>
      <c r="P1084">
        <v>162.16200000000001</v>
      </c>
      <c r="Q1084">
        <v>54.054000000000002</v>
      </c>
      <c r="R1084">
        <v>44.793999999999997</v>
      </c>
      <c r="S1084" t="s">
        <v>103</v>
      </c>
      <c r="T1084">
        <v>0</v>
      </c>
      <c r="U1084">
        <v>0</v>
      </c>
      <c r="V1084">
        <v>11</v>
      </c>
      <c r="W1084">
        <v>357.28230000000002</v>
      </c>
    </row>
    <row r="1085" spans="1:23" x14ac:dyDescent="0.35">
      <c r="A1085" t="s">
        <v>2208</v>
      </c>
      <c r="B1085" t="s">
        <v>521</v>
      </c>
      <c r="C1085" t="s">
        <v>934</v>
      </c>
      <c r="D1085" t="s">
        <v>15</v>
      </c>
      <c r="E1085" t="s">
        <v>16</v>
      </c>
      <c r="F1085" t="s">
        <v>481</v>
      </c>
      <c r="G1085">
        <v>36.03</v>
      </c>
      <c r="H1085">
        <v>1</v>
      </c>
      <c r="I1085">
        <v>0.18</v>
      </c>
      <c r="J1085">
        <v>6.03</v>
      </c>
      <c r="K1085" t="s">
        <v>90</v>
      </c>
      <c r="L1085" t="s">
        <v>41</v>
      </c>
      <c r="M1085">
        <v>9.66</v>
      </c>
      <c r="N1085" t="s">
        <v>83</v>
      </c>
      <c r="O1085" t="b">
        <v>0</v>
      </c>
      <c r="P1085">
        <v>29.544599999999999</v>
      </c>
      <c r="Q1085">
        <v>7.9266000000000041</v>
      </c>
      <c r="R1085">
        <v>-7.7633999999999972</v>
      </c>
      <c r="S1085" t="s">
        <v>84</v>
      </c>
      <c r="T1085">
        <v>0</v>
      </c>
      <c r="U1085">
        <v>0</v>
      </c>
      <c r="V1085">
        <v>18</v>
      </c>
      <c r="W1085">
        <v>1386.7229</v>
      </c>
    </row>
    <row r="1086" spans="1:23" x14ac:dyDescent="0.35">
      <c r="A1086" t="s">
        <v>2209</v>
      </c>
      <c r="B1086" t="s">
        <v>787</v>
      </c>
      <c r="C1086" t="s">
        <v>2210</v>
      </c>
      <c r="D1086" t="s">
        <v>24</v>
      </c>
      <c r="E1086" t="s">
        <v>95</v>
      </c>
      <c r="F1086" t="s">
        <v>446</v>
      </c>
      <c r="G1086">
        <v>229.53</v>
      </c>
      <c r="H1086">
        <v>2</v>
      </c>
      <c r="I1086">
        <v>0.09</v>
      </c>
      <c r="J1086">
        <v>8.25</v>
      </c>
      <c r="K1086" t="s">
        <v>102</v>
      </c>
      <c r="L1086" t="s">
        <v>45</v>
      </c>
      <c r="M1086">
        <v>0.51</v>
      </c>
      <c r="N1086" t="s">
        <v>141</v>
      </c>
      <c r="O1086" t="b">
        <v>0</v>
      </c>
      <c r="P1086">
        <v>417.74459999999999</v>
      </c>
      <c r="Q1086">
        <v>142.30860000000001</v>
      </c>
      <c r="R1086">
        <v>133.54859999999999</v>
      </c>
      <c r="S1086" t="s">
        <v>97</v>
      </c>
      <c r="T1086">
        <v>1</v>
      </c>
      <c r="U1086">
        <v>0</v>
      </c>
      <c r="V1086">
        <v>1</v>
      </c>
      <c r="W1086">
        <v>133.54859999999999</v>
      </c>
    </row>
    <row r="1087" spans="1:23" x14ac:dyDescent="0.35">
      <c r="A1087" t="s">
        <v>2211</v>
      </c>
      <c r="B1087" t="s">
        <v>402</v>
      </c>
      <c r="C1087" t="s">
        <v>2212</v>
      </c>
      <c r="D1087" t="s">
        <v>17</v>
      </c>
      <c r="E1087" t="s">
        <v>14</v>
      </c>
      <c r="F1087" t="s">
        <v>332</v>
      </c>
      <c r="G1087">
        <v>76.13</v>
      </c>
      <c r="H1087">
        <v>3</v>
      </c>
      <c r="I1087">
        <v>0.04</v>
      </c>
      <c r="J1087">
        <v>5.23</v>
      </c>
      <c r="K1087" t="s">
        <v>102</v>
      </c>
      <c r="L1087" t="s">
        <v>48</v>
      </c>
      <c r="M1087">
        <v>4.54</v>
      </c>
      <c r="N1087" t="s">
        <v>83</v>
      </c>
      <c r="O1087" t="b">
        <v>0</v>
      </c>
      <c r="P1087">
        <v>219.2544</v>
      </c>
      <c r="Q1087">
        <v>82.220399999999984</v>
      </c>
      <c r="R1087">
        <v>72.450399999999988</v>
      </c>
      <c r="S1087" t="s">
        <v>97</v>
      </c>
      <c r="T1087">
        <v>0</v>
      </c>
      <c r="U1087">
        <v>0</v>
      </c>
      <c r="V1087">
        <v>5</v>
      </c>
      <c r="W1087">
        <v>428.51290000000012</v>
      </c>
    </row>
    <row r="1088" spans="1:23" x14ac:dyDescent="0.35">
      <c r="A1088" t="s">
        <v>2213</v>
      </c>
      <c r="B1088" t="s">
        <v>699</v>
      </c>
      <c r="C1088" t="s">
        <v>477</v>
      </c>
      <c r="D1088" t="s">
        <v>20</v>
      </c>
      <c r="E1088" t="s">
        <v>95</v>
      </c>
      <c r="F1088" t="s">
        <v>431</v>
      </c>
      <c r="G1088">
        <v>31.1</v>
      </c>
      <c r="H1088">
        <v>3</v>
      </c>
      <c r="I1088">
        <v>0.02</v>
      </c>
      <c r="J1088">
        <v>9.44</v>
      </c>
      <c r="K1088" t="s">
        <v>102</v>
      </c>
      <c r="L1088" t="s">
        <v>43</v>
      </c>
      <c r="M1088">
        <v>3.28</v>
      </c>
      <c r="N1088" t="s">
        <v>83</v>
      </c>
      <c r="O1088" t="b">
        <v>0</v>
      </c>
      <c r="P1088">
        <v>91.433999999999997</v>
      </c>
      <c r="Q1088">
        <v>35.454000000000008</v>
      </c>
      <c r="R1088">
        <v>22.734000000000009</v>
      </c>
      <c r="S1088" t="s">
        <v>91</v>
      </c>
      <c r="T1088">
        <v>0</v>
      </c>
      <c r="U1088">
        <v>0</v>
      </c>
      <c r="V1088">
        <v>10</v>
      </c>
      <c r="W1088">
        <v>253.85680000000019</v>
      </c>
    </row>
    <row r="1089" spans="1:23" x14ac:dyDescent="0.35">
      <c r="A1089" t="s">
        <v>2214</v>
      </c>
      <c r="B1089" t="s">
        <v>386</v>
      </c>
      <c r="C1089" t="s">
        <v>1209</v>
      </c>
      <c r="D1089" t="s">
        <v>20</v>
      </c>
      <c r="E1089" t="s">
        <v>88</v>
      </c>
      <c r="F1089" t="s">
        <v>509</v>
      </c>
      <c r="G1089">
        <v>32.6</v>
      </c>
      <c r="H1089">
        <v>2</v>
      </c>
      <c r="I1089">
        <v>0.02</v>
      </c>
      <c r="J1089">
        <v>9.5</v>
      </c>
      <c r="K1089" t="s">
        <v>115</v>
      </c>
      <c r="L1089" t="s">
        <v>48</v>
      </c>
      <c r="M1089">
        <v>5.99</v>
      </c>
      <c r="N1089" t="s">
        <v>83</v>
      </c>
      <c r="O1089" t="b">
        <v>0</v>
      </c>
      <c r="P1089">
        <v>63.896000000000001</v>
      </c>
      <c r="Q1089">
        <v>24.776</v>
      </c>
      <c r="R1089">
        <v>9.2860000000000031</v>
      </c>
      <c r="S1089" t="s">
        <v>97</v>
      </c>
      <c r="T1089">
        <v>0</v>
      </c>
      <c r="U1089">
        <v>0</v>
      </c>
      <c r="V1089">
        <v>23</v>
      </c>
      <c r="W1089">
        <v>1892.7003</v>
      </c>
    </row>
    <row r="1090" spans="1:23" x14ac:dyDescent="0.35">
      <c r="A1090" t="s">
        <v>2215</v>
      </c>
      <c r="B1090" t="s">
        <v>1524</v>
      </c>
      <c r="C1090" t="s">
        <v>2216</v>
      </c>
      <c r="D1090" t="s">
        <v>28</v>
      </c>
      <c r="E1090" t="s">
        <v>14</v>
      </c>
      <c r="F1090" t="s">
        <v>187</v>
      </c>
      <c r="G1090">
        <v>51.4</v>
      </c>
      <c r="H1090">
        <v>3</v>
      </c>
      <c r="I1090">
        <v>0.1</v>
      </c>
      <c r="J1090">
        <v>8.99</v>
      </c>
      <c r="K1090" t="s">
        <v>82</v>
      </c>
      <c r="L1090" t="s">
        <v>48</v>
      </c>
      <c r="M1090">
        <v>5.96</v>
      </c>
      <c r="N1090" t="s">
        <v>83</v>
      </c>
      <c r="O1090" t="b">
        <v>0</v>
      </c>
      <c r="P1090">
        <v>138.78</v>
      </c>
      <c r="Q1090">
        <v>46.260000000000012</v>
      </c>
      <c r="R1090">
        <v>31.310000000000009</v>
      </c>
      <c r="S1090" t="s">
        <v>128</v>
      </c>
      <c r="T1090">
        <v>0</v>
      </c>
      <c r="U1090">
        <v>0</v>
      </c>
      <c r="V1090">
        <v>3</v>
      </c>
      <c r="W1090">
        <v>152.04900000000001</v>
      </c>
    </row>
    <row r="1091" spans="1:23" x14ac:dyDescent="0.35">
      <c r="A1091" t="s">
        <v>2217</v>
      </c>
      <c r="B1091" t="s">
        <v>1185</v>
      </c>
      <c r="C1091" t="s">
        <v>2218</v>
      </c>
      <c r="D1091" t="s">
        <v>15</v>
      </c>
      <c r="E1091" t="s">
        <v>95</v>
      </c>
      <c r="F1091" t="s">
        <v>421</v>
      </c>
      <c r="G1091">
        <v>397.22</v>
      </c>
      <c r="H1091">
        <v>1</v>
      </c>
      <c r="I1091">
        <v>0.13</v>
      </c>
      <c r="J1091">
        <v>8.67</v>
      </c>
      <c r="K1091" t="s">
        <v>115</v>
      </c>
      <c r="L1091" t="s">
        <v>41</v>
      </c>
      <c r="M1091">
        <v>9.61</v>
      </c>
      <c r="N1091" t="s">
        <v>141</v>
      </c>
      <c r="O1091" t="b">
        <v>0</v>
      </c>
      <c r="P1091">
        <v>345.58139999999997</v>
      </c>
      <c r="Q1091">
        <v>107.24939999999999</v>
      </c>
      <c r="R1091">
        <v>88.969400000000036</v>
      </c>
      <c r="S1091" t="s">
        <v>183</v>
      </c>
      <c r="T1091">
        <v>1</v>
      </c>
      <c r="U1091">
        <v>0</v>
      </c>
      <c r="V1091">
        <v>2</v>
      </c>
      <c r="W1091">
        <v>91.928400000000039</v>
      </c>
    </row>
    <row r="1092" spans="1:23" x14ac:dyDescent="0.35">
      <c r="A1092" t="s">
        <v>2219</v>
      </c>
      <c r="B1092" t="s">
        <v>268</v>
      </c>
      <c r="C1092" t="s">
        <v>977</v>
      </c>
      <c r="D1092" t="s">
        <v>17</v>
      </c>
      <c r="E1092" t="s">
        <v>95</v>
      </c>
      <c r="F1092" t="s">
        <v>932</v>
      </c>
      <c r="G1092">
        <v>42.2</v>
      </c>
      <c r="H1092">
        <v>2</v>
      </c>
      <c r="I1092">
        <v>0.28000000000000003</v>
      </c>
      <c r="J1092">
        <v>9.52</v>
      </c>
      <c r="K1092" t="s">
        <v>90</v>
      </c>
      <c r="L1092" t="s">
        <v>41</v>
      </c>
      <c r="M1092">
        <v>11.62</v>
      </c>
      <c r="N1092" t="s">
        <v>141</v>
      </c>
      <c r="O1092" t="b">
        <v>0</v>
      </c>
      <c r="P1092">
        <v>60.768000000000001</v>
      </c>
      <c r="Q1092">
        <v>10.128</v>
      </c>
      <c r="R1092">
        <v>-11.012</v>
      </c>
      <c r="S1092" t="s">
        <v>91</v>
      </c>
      <c r="T1092">
        <v>1</v>
      </c>
      <c r="U1092">
        <v>0</v>
      </c>
      <c r="V1092">
        <v>17</v>
      </c>
      <c r="W1092">
        <v>746.17320000000007</v>
      </c>
    </row>
    <row r="1093" spans="1:23" x14ac:dyDescent="0.35">
      <c r="A1093" t="s">
        <v>2220</v>
      </c>
      <c r="B1093" t="s">
        <v>346</v>
      </c>
      <c r="C1093" t="s">
        <v>2221</v>
      </c>
      <c r="D1093" t="s">
        <v>15</v>
      </c>
      <c r="E1093" t="s">
        <v>14</v>
      </c>
      <c r="F1093" t="s">
        <v>152</v>
      </c>
      <c r="G1093">
        <v>133.44</v>
      </c>
      <c r="H1093">
        <v>1</v>
      </c>
      <c r="I1093">
        <v>0.25</v>
      </c>
      <c r="J1093">
        <v>6.12</v>
      </c>
      <c r="K1093" t="s">
        <v>90</v>
      </c>
      <c r="L1093" t="s">
        <v>41</v>
      </c>
      <c r="M1093">
        <v>9</v>
      </c>
      <c r="N1093" t="s">
        <v>141</v>
      </c>
      <c r="O1093" t="b">
        <v>0</v>
      </c>
      <c r="P1093">
        <v>100.08</v>
      </c>
      <c r="Q1093">
        <v>20.016000000000009</v>
      </c>
      <c r="R1093">
        <v>4.8960000000000043</v>
      </c>
      <c r="S1093" t="s">
        <v>97</v>
      </c>
      <c r="T1093">
        <v>1</v>
      </c>
      <c r="U1093">
        <v>0</v>
      </c>
      <c r="V1093">
        <v>1</v>
      </c>
      <c r="W1093">
        <v>4.8960000000000043</v>
      </c>
    </row>
    <row r="1094" spans="1:23" x14ac:dyDescent="0.35">
      <c r="A1094" t="s">
        <v>2222</v>
      </c>
      <c r="B1094" t="s">
        <v>925</v>
      </c>
      <c r="C1094" t="s">
        <v>2223</v>
      </c>
      <c r="D1094" t="s">
        <v>15</v>
      </c>
      <c r="E1094" t="s">
        <v>95</v>
      </c>
      <c r="F1094" t="s">
        <v>715</v>
      </c>
      <c r="G1094">
        <v>323.27</v>
      </c>
      <c r="H1094">
        <v>2</v>
      </c>
      <c r="I1094">
        <v>0.17</v>
      </c>
      <c r="J1094">
        <v>9.52</v>
      </c>
      <c r="K1094" t="s">
        <v>102</v>
      </c>
      <c r="L1094" t="s">
        <v>41</v>
      </c>
      <c r="M1094">
        <v>13.14</v>
      </c>
      <c r="N1094" t="s">
        <v>83</v>
      </c>
      <c r="O1094" t="b">
        <v>0</v>
      </c>
      <c r="P1094">
        <v>536.62819999999999</v>
      </c>
      <c r="Q1094">
        <v>148.70419999999999</v>
      </c>
      <c r="R1094">
        <v>126.0442</v>
      </c>
      <c r="S1094" t="s">
        <v>91</v>
      </c>
      <c r="T1094">
        <v>0</v>
      </c>
      <c r="U1094">
        <v>0</v>
      </c>
      <c r="V1094">
        <v>4</v>
      </c>
      <c r="W1094">
        <v>256.70299999999997</v>
      </c>
    </row>
    <row r="1095" spans="1:23" x14ac:dyDescent="0.35">
      <c r="A1095" t="s">
        <v>2224</v>
      </c>
      <c r="B1095" t="s">
        <v>575</v>
      </c>
      <c r="C1095" t="s">
        <v>2225</v>
      </c>
      <c r="D1095" t="s">
        <v>19</v>
      </c>
      <c r="E1095" t="s">
        <v>95</v>
      </c>
      <c r="F1095" t="s">
        <v>448</v>
      </c>
      <c r="G1095">
        <v>17.36</v>
      </c>
      <c r="H1095">
        <v>3</v>
      </c>
      <c r="I1095">
        <v>0.2</v>
      </c>
      <c r="J1095">
        <v>9.09</v>
      </c>
      <c r="K1095" t="s">
        <v>82</v>
      </c>
      <c r="L1095" t="s">
        <v>43</v>
      </c>
      <c r="M1095">
        <v>5</v>
      </c>
      <c r="N1095" t="s">
        <v>83</v>
      </c>
      <c r="O1095" t="b">
        <v>0</v>
      </c>
      <c r="P1095">
        <v>41.664000000000001</v>
      </c>
      <c r="Q1095">
        <v>10.416</v>
      </c>
      <c r="R1095">
        <v>-3.6739999999999959</v>
      </c>
      <c r="S1095" t="s">
        <v>91</v>
      </c>
      <c r="T1095">
        <v>0</v>
      </c>
      <c r="U1095">
        <v>0</v>
      </c>
      <c r="V1095">
        <v>17</v>
      </c>
      <c r="W1095">
        <v>713.60439999999994</v>
      </c>
    </row>
    <row r="1096" spans="1:23" x14ac:dyDescent="0.35">
      <c r="A1096" t="s">
        <v>2226</v>
      </c>
      <c r="B1096" t="s">
        <v>536</v>
      </c>
      <c r="C1096" t="s">
        <v>2204</v>
      </c>
      <c r="D1096" t="s">
        <v>20</v>
      </c>
      <c r="E1096" t="s">
        <v>16</v>
      </c>
      <c r="F1096" t="s">
        <v>351</v>
      </c>
      <c r="G1096">
        <v>51.85</v>
      </c>
      <c r="H1096">
        <v>2</v>
      </c>
      <c r="I1096">
        <v>0.06</v>
      </c>
      <c r="J1096">
        <v>3.88</v>
      </c>
      <c r="K1096" t="s">
        <v>82</v>
      </c>
      <c r="L1096" t="s">
        <v>41</v>
      </c>
      <c r="M1096">
        <v>14.44</v>
      </c>
      <c r="N1096" t="s">
        <v>83</v>
      </c>
      <c r="O1096" t="b">
        <v>0</v>
      </c>
      <c r="P1096">
        <v>97.477999999999994</v>
      </c>
      <c r="Q1096">
        <v>35.258000000000003</v>
      </c>
      <c r="R1096">
        <v>16.937999999999999</v>
      </c>
      <c r="S1096" t="s">
        <v>97</v>
      </c>
      <c r="T1096">
        <v>0</v>
      </c>
      <c r="U1096">
        <v>0</v>
      </c>
      <c r="V1096">
        <v>13</v>
      </c>
      <c r="W1096">
        <v>1511.8448000000001</v>
      </c>
    </row>
    <row r="1097" spans="1:23" x14ac:dyDescent="0.35">
      <c r="A1097" t="s">
        <v>2227</v>
      </c>
      <c r="B1097" t="s">
        <v>177</v>
      </c>
      <c r="C1097" t="s">
        <v>2228</v>
      </c>
      <c r="D1097" t="s">
        <v>26</v>
      </c>
      <c r="E1097" t="s">
        <v>16</v>
      </c>
      <c r="F1097" t="s">
        <v>282</v>
      </c>
      <c r="G1097">
        <v>38.24</v>
      </c>
      <c r="H1097">
        <v>2</v>
      </c>
      <c r="I1097">
        <v>0.2</v>
      </c>
      <c r="J1097">
        <v>2.9</v>
      </c>
      <c r="K1097" t="s">
        <v>115</v>
      </c>
      <c r="L1097" t="s">
        <v>43</v>
      </c>
      <c r="M1097">
        <v>6.2</v>
      </c>
      <c r="N1097" t="s">
        <v>83</v>
      </c>
      <c r="O1097" t="b">
        <v>0</v>
      </c>
      <c r="P1097">
        <v>61.183999999999997</v>
      </c>
      <c r="Q1097">
        <v>15.29600000000001</v>
      </c>
      <c r="R1097">
        <v>6.1960000000000068</v>
      </c>
      <c r="S1097" t="s">
        <v>128</v>
      </c>
      <c r="T1097">
        <v>0</v>
      </c>
      <c r="U1097">
        <v>0</v>
      </c>
      <c r="V1097">
        <v>13</v>
      </c>
      <c r="W1097">
        <v>478.67059999999998</v>
      </c>
    </row>
    <row r="1098" spans="1:23" x14ac:dyDescent="0.35">
      <c r="A1098" t="s">
        <v>2229</v>
      </c>
      <c r="B1098" t="s">
        <v>497</v>
      </c>
      <c r="C1098" t="s">
        <v>2230</v>
      </c>
      <c r="D1098" t="s">
        <v>12</v>
      </c>
      <c r="E1098" t="s">
        <v>14</v>
      </c>
      <c r="F1098" t="s">
        <v>377</v>
      </c>
      <c r="G1098">
        <v>161.32</v>
      </c>
      <c r="H1098">
        <v>1</v>
      </c>
      <c r="I1098">
        <v>0.14000000000000001</v>
      </c>
      <c r="J1098">
        <v>9.11</v>
      </c>
      <c r="K1098" t="s">
        <v>90</v>
      </c>
      <c r="L1098" t="s">
        <v>41</v>
      </c>
      <c r="M1098">
        <v>11.84</v>
      </c>
      <c r="N1098" t="s">
        <v>83</v>
      </c>
      <c r="O1098" t="b">
        <v>0</v>
      </c>
      <c r="P1098">
        <v>138.73519999999999</v>
      </c>
      <c r="Q1098">
        <v>41.943199999999997</v>
      </c>
      <c r="R1098">
        <v>20.993200000000009</v>
      </c>
      <c r="S1098" t="s">
        <v>183</v>
      </c>
      <c r="T1098">
        <v>0</v>
      </c>
      <c r="U1098">
        <v>0</v>
      </c>
      <c r="V1098">
        <v>11</v>
      </c>
      <c r="W1098">
        <v>1983.5051000000001</v>
      </c>
    </row>
    <row r="1099" spans="1:23" x14ac:dyDescent="0.35">
      <c r="A1099" t="s">
        <v>2231</v>
      </c>
      <c r="B1099" t="s">
        <v>2232</v>
      </c>
      <c r="C1099" t="s">
        <v>853</v>
      </c>
      <c r="D1099" t="s">
        <v>12</v>
      </c>
      <c r="E1099" t="s">
        <v>16</v>
      </c>
      <c r="F1099" t="s">
        <v>605</v>
      </c>
      <c r="G1099">
        <v>65.17</v>
      </c>
      <c r="H1099">
        <v>1</v>
      </c>
      <c r="I1099">
        <v>0.11</v>
      </c>
      <c r="J1099">
        <v>8.99</v>
      </c>
      <c r="K1099" t="s">
        <v>115</v>
      </c>
      <c r="L1099" t="s">
        <v>41</v>
      </c>
      <c r="M1099">
        <v>6.14</v>
      </c>
      <c r="N1099" t="s">
        <v>83</v>
      </c>
      <c r="O1099" t="b">
        <v>0</v>
      </c>
      <c r="P1099">
        <v>58.001300000000001</v>
      </c>
      <c r="Q1099">
        <v>18.8993</v>
      </c>
      <c r="R1099">
        <v>3.7693000000000052</v>
      </c>
      <c r="S1099" t="s">
        <v>84</v>
      </c>
      <c r="T1099">
        <v>0</v>
      </c>
      <c r="U1099">
        <v>0</v>
      </c>
      <c r="V1099">
        <v>16</v>
      </c>
      <c r="W1099">
        <v>705.24680000000001</v>
      </c>
    </row>
    <row r="1100" spans="1:23" x14ac:dyDescent="0.35">
      <c r="A1100" t="s">
        <v>2233</v>
      </c>
      <c r="B1100" t="s">
        <v>629</v>
      </c>
      <c r="C1100" t="s">
        <v>190</v>
      </c>
      <c r="D1100" t="s">
        <v>12</v>
      </c>
      <c r="E1100" t="s">
        <v>88</v>
      </c>
      <c r="F1100" t="s">
        <v>509</v>
      </c>
      <c r="G1100">
        <v>24.42</v>
      </c>
      <c r="H1100">
        <v>3</v>
      </c>
      <c r="I1100">
        <v>0.06</v>
      </c>
      <c r="J1100">
        <v>6.62</v>
      </c>
      <c r="K1100" t="s">
        <v>90</v>
      </c>
      <c r="L1100" t="s">
        <v>45</v>
      </c>
      <c r="M1100">
        <v>1.9</v>
      </c>
      <c r="N1100" t="s">
        <v>83</v>
      </c>
      <c r="O1100" t="b">
        <v>0</v>
      </c>
      <c r="P1100">
        <v>68.864400000000003</v>
      </c>
      <c r="Q1100">
        <v>24.9084</v>
      </c>
      <c r="R1100">
        <v>16.388400000000001</v>
      </c>
      <c r="S1100" t="s">
        <v>128</v>
      </c>
      <c r="T1100">
        <v>0</v>
      </c>
      <c r="U1100">
        <v>0</v>
      </c>
      <c r="V1100">
        <v>21</v>
      </c>
      <c r="W1100">
        <v>1065.6361999999999</v>
      </c>
    </row>
    <row r="1101" spans="1:23" x14ac:dyDescent="0.35">
      <c r="A1101" t="s">
        <v>2234</v>
      </c>
      <c r="B1101" t="s">
        <v>909</v>
      </c>
      <c r="C1101" t="s">
        <v>373</v>
      </c>
      <c r="D1101" t="s">
        <v>15</v>
      </c>
      <c r="E1101" t="s">
        <v>88</v>
      </c>
      <c r="F1101" t="s">
        <v>551</v>
      </c>
      <c r="G1101">
        <v>30.51</v>
      </c>
      <c r="H1101">
        <v>1</v>
      </c>
      <c r="I1101">
        <v>0.06</v>
      </c>
      <c r="J1101">
        <v>7.14</v>
      </c>
      <c r="K1101" t="s">
        <v>102</v>
      </c>
      <c r="L1101" t="s">
        <v>45</v>
      </c>
      <c r="M1101">
        <v>1.47</v>
      </c>
      <c r="N1101" t="s">
        <v>83</v>
      </c>
      <c r="O1101" t="b">
        <v>0</v>
      </c>
      <c r="P1101">
        <v>28.679400000000001</v>
      </c>
      <c r="Q1101">
        <v>10.3734</v>
      </c>
      <c r="R1101">
        <v>1.763400000000001</v>
      </c>
      <c r="S1101" t="s">
        <v>183</v>
      </c>
      <c r="T1101">
        <v>0</v>
      </c>
      <c r="U1101">
        <v>0</v>
      </c>
      <c r="V1101">
        <v>16</v>
      </c>
      <c r="W1101">
        <v>819.02729999999997</v>
      </c>
    </row>
    <row r="1102" spans="1:23" x14ac:dyDescent="0.35">
      <c r="A1102" t="s">
        <v>2235</v>
      </c>
      <c r="B1102" t="s">
        <v>177</v>
      </c>
      <c r="C1102" t="s">
        <v>376</v>
      </c>
      <c r="D1102" t="s">
        <v>19</v>
      </c>
      <c r="E1102" t="s">
        <v>95</v>
      </c>
      <c r="F1102" t="s">
        <v>337</v>
      </c>
      <c r="G1102">
        <v>23.49</v>
      </c>
      <c r="H1102">
        <v>1</v>
      </c>
      <c r="I1102">
        <v>0.19</v>
      </c>
      <c r="J1102">
        <v>3.61</v>
      </c>
      <c r="K1102" t="s">
        <v>90</v>
      </c>
      <c r="L1102" t="s">
        <v>41</v>
      </c>
      <c r="M1102">
        <v>10.91</v>
      </c>
      <c r="N1102" t="s">
        <v>83</v>
      </c>
      <c r="O1102" t="b">
        <v>0</v>
      </c>
      <c r="P1102">
        <v>19.026900000000001</v>
      </c>
      <c r="Q1102">
        <v>4.9329000000000018</v>
      </c>
      <c r="R1102">
        <v>-9.5870999999999977</v>
      </c>
      <c r="S1102" t="s">
        <v>128</v>
      </c>
      <c r="T1102">
        <v>0</v>
      </c>
      <c r="U1102">
        <v>0</v>
      </c>
      <c r="V1102">
        <v>14</v>
      </c>
      <c r="W1102">
        <v>825.6151000000001</v>
      </c>
    </row>
    <row r="1103" spans="1:23" x14ac:dyDescent="0.35">
      <c r="A1103" t="s">
        <v>2236</v>
      </c>
      <c r="B1103" t="s">
        <v>901</v>
      </c>
      <c r="C1103" t="s">
        <v>2237</v>
      </c>
      <c r="D1103" t="s">
        <v>20</v>
      </c>
      <c r="E1103" t="s">
        <v>95</v>
      </c>
      <c r="F1103" t="s">
        <v>612</v>
      </c>
      <c r="G1103">
        <v>474.49</v>
      </c>
      <c r="H1103">
        <v>2</v>
      </c>
      <c r="I1103">
        <v>0.18</v>
      </c>
      <c r="J1103">
        <v>8.06</v>
      </c>
      <c r="K1103" t="s">
        <v>82</v>
      </c>
      <c r="L1103" t="s">
        <v>41</v>
      </c>
      <c r="M1103">
        <v>10.39</v>
      </c>
      <c r="N1103" t="s">
        <v>83</v>
      </c>
      <c r="O1103" t="b">
        <v>0</v>
      </c>
      <c r="P1103">
        <v>778.16360000000009</v>
      </c>
      <c r="Q1103">
        <v>208.77560000000011</v>
      </c>
      <c r="R1103">
        <v>190.32560000000009</v>
      </c>
      <c r="S1103" t="s">
        <v>128</v>
      </c>
      <c r="T1103">
        <v>0</v>
      </c>
      <c r="U1103">
        <v>0</v>
      </c>
      <c r="V1103">
        <v>1</v>
      </c>
      <c r="W1103">
        <v>190.32560000000009</v>
      </c>
    </row>
    <row r="1104" spans="1:23" x14ac:dyDescent="0.35">
      <c r="A1104" t="s">
        <v>2238</v>
      </c>
      <c r="B1104" t="s">
        <v>583</v>
      </c>
      <c r="C1104" t="s">
        <v>2239</v>
      </c>
      <c r="D1104" t="s">
        <v>26</v>
      </c>
      <c r="E1104" t="s">
        <v>14</v>
      </c>
      <c r="F1104" t="s">
        <v>655</v>
      </c>
      <c r="G1104">
        <v>62.93</v>
      </c>
      <c r="H1104">
        <v>2</v>
      </c>
      <c r="I1104">
        <v>0.28999999999999998</v>
      </c>
      <c r="J1104">
        <v>4.5199999999999996</v>
      </c>
      <c r="K1104" t="s">
        <v>90</v>
      </c>
      <c r="L1104" t="s">
        <v>41</v>
      </c>
      <c r="M1104">
        <v>10.59</v>
      </c>
      <c r="N1104" t="s">
        <v>83</v>
      </c>
      <c r="O1104" t="b">
        <v>0</v>
      </c>
      <c r="P1104">
        <v>89.360599999999991</v>
      </c>
      <c r="Q1104">
        <v>13.8446</v>
      </c>
      <c r="R1104">
        <v>-1.2654000000000001</v>
      </c>
      <c r="S1104" t="s">
        <v>84</v>
      </c>
      <c r="T1104">
        <v>0</v>
      </c>
      <c r="U1104">
        <v>0</v>
      </c>
      <c r="V1104">
        <v>1</v>
      </c>
      <c r="W1104">
        <v>-1.2654000000000001</v>
      </c>
    </row>
    <row r="1105" spans="1:23" x14ac:dyDescent="0.35">
      <c r="A1105" t="s">
        <v>2240</v>
      </c>
      <c r="B1105" t="s">
        <v>117</v>
      </c>
      <c r="C1105" t="s">
        <v>269</v>
      </c>
      <c r="D1105" t="s">
        <v>24</v>
      </c>
      <c r="E1105" t="s">
        <v>14</v>
      </c>
      <c r="F1105" t="s">
        <v>617</v>
      </c>
      <c r="G1105">
        <v>121.75</v>
      </c>
      <c r="H1105">
        <v>1</v>
      </c>
      <c r="I1105">
        <v>0.15</v>
      </c>
      <c r="J1105">
        <v>5.59</v>
      </c>
      <c r="K1105" t="s">
        <v>102</v>
      </c>
      <c r="L1105" t="s">
        <v>41</v>
      </c>
      <c r="M1105">
        <v>5.01</v>
      </c>
      <c r="N1105" t="s">
        <v>83</v>
      </c>
      <c r="O1105" t="b">
        <v>0</v>
      </c>
      <c r="P1105">
        <v>103.4875</v>
      </c>
      <c r="Q1105">
        <v>30.4375</v>
      </c>
      <c r="R1105">
        <v>19.837499999999999</v>
      </c>
      <c r="S1105" t="s">
        <v>84</v>
      </c>
      <c r="T1105">
        <v>0</v>
      </c>
      <c r="U1105">
        <v>0</v>
      </c>
      <c r="V1105">
        <v>5</v>
      </c>
      <c r="W1105">
        <v>481.6114</v>
      </c>
    </row>
    <row r="1106" spans="1:23" x14ac:dyDescent="0.35">
      <c r="A1106" t="s">
        <v>2241</v>
      </c>
      <c r="B1106" t="s">
        <v>433</v>
      </c>
      <c r="C1106" t="s">
        <v>2242</v>
      </c>
      <c r="D1106" t="s">
        <v>28</v>
      </c>
      <c r="E1106" t="s">
        <v>16</v>
      </c>
      <c r="F1106" t="s">
        <v>932</v>
      </c>
      <c r="G1106">
        <v>58.34</v>
      </c>
      <c r="H1106">
        <v>2</v>
      </c>
      <c r="I1106">
        <v>7.0000000000000007E-2</v>
      </c>
      <c r="J1106">
        <v>9.57</v>
      </c>
      <c r="K1106" t="s">
        <v>90</v>
      </c>
      <c r="L1106" t="s">
        <v>43</v>
      </c>
      <c r="M1106">
        <v>4.13</v>
      </c>
      <c r="N1106" t="s">
        <v>83</v>
      </c>
      <c r="O1106" t="b">
        <v>0</v>
      </c>
      <c r="P1106">
        <v>108.5124</v>
      </c>
      <c r="Q1106">
        <v>38.504399999999997</v>
      </c>
      <c r="R1106">
        <v>24.804400000000001</v>
      </c>
      <c r="S1106" t="s">
        <v>97</v>
      </c>
      <c r="T1106">
        <v>0</v>
      </c>
      <c r="U1106">
        <v>0</v>
      </c>
      <c r="V1106">
        <v>4</v>
      </c>
      <c r="W1106">
        <v>155.69720000000009</v>
      </c>
    </row>
    <row r="1107" spans="1:23" x14ac:dyDescent="0.35">
      <c r="A1107" t="s">
        <v>2243</v>
      </c>
      <c r="B1107" t="s">
        <v>1597</v>
      </c>
      <c r="C1107" t="s">
        <v>2244</v>
      </c>
      <c r="D1107" t="s">
        <v>15</v>
      </c>
      <c r="E1107" t="s">
        <v>16</v>
      </c>
      <c r="F1107" t="s">
        <v>293</v>
      </c>
      <c r="G1107">
        <v>38.78</v>
      </c>
      <c r="H1107">
        <v>3</v>
      </c>
      <c r="I1107">
        <v>0.19</v>
      </c>
      <c r="J1107">
        <v>7.98</v>
      </c>
      <c r="K1107" t="s">
        <v>90</v>
      </c>
      <c r="L1107" t="s">
        <v>41</v>
      </c>
      <c r="M1107">
        <v>12.87</v>
      </c>
      <c r="N1107" t="s">
        <v>83</v>
      </c>
      <c r="O1107" t="b">
        <v>0</v>
      </c>
      <c r="P1107">
        <v>94.235399999999998</v>
      </c>
      <c r="Q1107">
        <v>24.431400000000011</v>
      </c>
      <c r="R1107">
        <v>3.5814000000000088</v>
      </c>
      <c r="S1107" t="s">
        <v>183</v>
      </c>
      <c r="T1107">
        <v>0</v>
      </c>
      <c r="U1107">
        <v>0</v>
      </c>
      <c r="V1107">
        <v>3</v>
      </c>
      <c r="W1107">
        <v>-7.5114999999999963</v>
      </c>
    </row>
    <row r="1108" spans="1:23" x14ac:dyDescent="0.35">
      <c r="A1108" t="s">
        <v>2245</v>
      </c>
      <c r="B1108" t="s">
        <v>996</v>
      </c>
      <c r="C1108" t="s">
        <v>620</v>
      </c>
      <c r="D1108" t="s">
        <v>24</v>
      </c>
      <c r="E1108" t="s">
        <v>95</v>
      </c>
      <c r="F1108" t="s">
        <v>400</v>
      </c>
      <c r="G1108">
        <v>328.66</v>
      </c>
      <c r="H1108">
        <v>2</v>
      </c>
      <c r="I1108">
        <v>0.05</v>
      </c>
      <c r="J1108">
        <v>5.6</v>
      </c>
      <c r="K1108" t="s">
        <v>82</v>
      </c>
      <c r="L1108" t="s">
        <v>43</v>
      </c>
      <c r="M1108">
        <v>6.19</v>
      </c>
      <c r="N1108" t="s">
        <v>83</v>
      </c>
      <c r="O1108" t="b">
        <v>0</v>
      </c>
      <c r="P1108">
        <v>624.45400000000006</v>
      </c>
      <c r="Q1108">
        <v>230.0620000000001</v>
      </c>
      <c r="R1108">
        <v>218.27200000000011</v>
      </c>
      <c r="S1108" t="s">
        <v>128</v>
      </c>
      <c r="T1108">
        <v>0</v>
      </c>
      <c r="U1108">
        <v>0</v>
      </c>
      <c r="V1108">
        <v>4</v>
      </c>
      <c r="W1108">
        <v>522.29050000000007</v>
      </c>
    </row>
    <row r="1109" spans="1:23" x14ac:dyDescent="0.35">
      <c r="A1109" t="s">
        <v>2246</v>
      </c>
      <c r="B1109" t="s">
        <v>372</v>
      </c>
      <c r="C1109" t="s">
        <v>1356</v>
      </c>
      <c r="D1109" t="s">
        <v>12</v>
      </c>
      <c r="E1109" t="s">
        <v>14</v>
      </c>
      <c r="F1109" t="s">
        <v>255</v>
      </c>
      <c r="G1109">
        <v>151.85</v>
      </c>
      <c r="H1109">
        <v>2</v>
      </c>
      <c r="I1109">
        <v>0.11</v>
      </c>
      <c r="J1109">
        <v>3.47</v>
      </c>
      <c r="K1109" t="s">
        <v>102</v>
      </c>
      <c r="L1109" t="s">
        <v>41</v>
      </c>
      <c r="M1109">
        <v>6.93</v>
      </c>
      <c r="N1109" t="s">
        <v>141</v>
      </c>
      <c r="O1109" t="b">
        <v>0</v>
      </c>
      <c r="P1109">
        <v>270.29300000000001</v>
      </c>
      <c r="Q1109">
        <v>88.073000000000008</v>
      </c>
      <c r="R1109">
        <v>77.673000000000002</v>
      </c>
      <c r="S1109" t="s">
        <v>183</v>
      </c>
      <c r="T1109">
        <v>1</v>
      </c>
      <c r="U1109">
        <v>0</v>
      </c>
      <c r="V1109">
        <v>9</v>
      </c>
      <c r="W1109">
        <v>1033.9359999999999</v>
      </c>
    </row>
    <row r="1110" spans="1:23" x14ac:dyDescent="0.35">
      <c r="A1110" t="s">
        <v>2247</v>
      </c>
      <c r="B1110" t="s">
        <v>236</v>
      </c>
      <c r="C1110" t="s">
        <v>2248</v>
      </c>
      <c r="D1110" t="s">
        <v>20</v>
      </c>
      <c r="E1110" t="s">
        <v>16</v>
      </c>
      <c r="F1110" t="s">
        <v>337</v>
      </c>
      <c r="G1110">
        <v>25.8</v>
      </c>
      <c r="H1110">
        <v>2</v>
      </c>
      <c r="I1110">
        <v>0.13</v>
      </c>
      <c r="J1110">
        <v>5.72</v>
      </c>
      <c r="K1110" t="s">
        <v>115</v>
      </c>
      <c r="L1110" t="s">
        <v>48</v>
      </c>
      <c r="M1110">
        <v>18.54</v>
      </c>
      <c r="N1110" t="s">
        <v>83</v>
      </c>
      <c r="O1110" t="b">
        <v>0</v>
      </c>
      <c r="P1110">
        <v>44.892000000000003</v>
      </c>
      <c r="Q1110">
        <v>13.932</v>
      </c>
      <c r="R1110">
        <v>-10.327999999999999</v>
      </c>
      <c r="S1110" t="s">
        <v>103</v>
      </c>
      <c r="T1110">
        <v>0</v>
      </c>
      <c r="U1110">
        <v>0</v>
      </c>
      <c r="V1110">
        <v>2</v>
      </c>
      <c r="W1110">
        <v>-15.38479999999999</v>
      </c>
    </row>
    <row r="1111" spans="1:23" x14ac:dyDescent="0.35">
      <c r="A1111" t="s">
        <v>2249</v>
      </c>
      <c r="B1111" t="s">
        <v>814</v>
      </c>
      <c r="C1111" t="s">
        <v>2250</v>
      </c>
      <c r="D1111" t="s">
        <v>24</v>
      </c>
      <c r="E1111" t="s">
        <v>16</v>
      </c>
      <c r="F1111" t="s">
        <v>624</v>
      </c>
      <c r="G1111">
        <v>54.23</v>
      </c>
      <c r="H1111">
        <v>2</v>
      </c>
      <c r="I1111">
        <v>0.28999999999999998</v>
      </c>
      <c r="J1111">
        <v>3.69</v>
      </c>
      <c r="K1111" t="s">
        <v>115</v>
      </c>
      <c r="L1111" t="s">
        <v>41</v>
      </c>
      <c r="M1111">
        <v>13.42</v>
      </c>
      <c r="N1111" t="s">
        <v>83</v>
      </c>
      <c r="O1111" t="b">
        <v>0</v>
      </c>
      <c r="P1111">
        <v>77.006599999999992</v>
      </c>
      <c r="Q1111">
        <v>11.9306</v>
      </c>
      <c r="R1111">
        <v>-5.1794000000000011</v>
      </c>
      <c r="S1111" t="s">
        <v>183</v>
      </c>
      <c r="T1111">
        <v>0</v>
      </c>
      <c r="U1111">
        <v>0</v>
      </c>
      <c r="V1111">
        <v>17</v>
      </c>
      <c r="W1111">
        <v>920.29610000000002</v>
      </c>
    </row>
    <row r="1112" spans="1:23" x14ac:dyDescent="0.35">
      <c r="A1112" t="s">
        <v>2251</v>
      </c>
      <c r="B1112" t="s">
        <v>731</v>
      </c>
      <c r="C1112" t="s">
        <v>2252</v>
      </c>
      <c r="D1112" t="s">
        <v>17</v>
      </c>
      <c r="E1112" t="s">
        <v>95</v>
      </c>
      <c r="F1112" t="s">
        <v>1709</v>
      </c>
      <c r="G1112">
        <v>332.58</v>
      </c>
      <c r="H1112">
        <v>3</v>
      </c>
      <c r="I1112">
        <v>0.06</v>
      </c>
      <c r="J1112">
        <v>9.94</v>
      </c>
      <c r="K1112" t="s">
        <v>90</v>
      </c>
      <c r="L1112" t="s">
        <v>41</v>
      </c>
      <c r="M1112">
        <v>9.69</v>
      </c>
      <c r="N1112" t="s">
        <v>83</v>
      </c>
      <c r="O1112" t="b">
        <v>0</v>
      </c>
      <c r="P1112">
        <v>937.87559999999996</v>
      </c>
      <c r="Q1112">
        <v>339.23160000000001</v>
      </c>
      <c r="R1112">
        <v>319.60160000000002</v>
      </c>
      <c r="S1112" t="s">
        <v>84</v>
      </c>
      <c r="T1112">
        <v>0</v>
      </c>
      <c r="U1112">
        <v>0</v>
      </c>
      <c r="V1112">
        <v>4</v>
      </c>
      <c r="W1112">
        <v>568.64440000000002</v>
      </c>
    </row>
    <row r="1113" spans="1:23" x14ac:dyDescent="0.35">
      <c r="A1113" t="s">
        <v>2253</v>
      </c>
      <c r="B1113" t="s">
        <v>1185</v>
      </c>
      <c r="C1113" t="s">
        <v>2254</v>
      </c>
      <c r="D1113" t="s">
        <v>19</v>
      </c>
      <c r="E1113" t="s">
        <v>16</v>
      </c>
      <c r="F1113" t="s">
        <v>605</v>
      </c>
      <c r="G1113">
        <v>65.38</v>
      </c>
      <c r="H1113">
        <v>3</v>
      </c>
      <c r="I1113">
        <v>0.14000000000000001</v>
      </c>
      <c r="J1113">
        <v>3.08</v>
      </c>
      <c r="K1113" t="s">
        <v>102</v>
      </c>
      <c r="L1113" t="s">
        <v>48</v>
      </c>
      <c r="M1113">
        <v>6</v>
      </c>
      <c r="N1113" t="s">
        <v>83</v>
      </c>
      <c r="O1113" t="b">
        <v>0</v>
      </c>
      <c r="P1113">
        <v>168.68039999999999</v>
      </c>
      <c r="Q1113">
        <v>50.996400000000008</v>
      </c>
      <c r="R1113">
        <v>41.91640000000001</v>
      </c>
      <c r="S1113" t="s">
        <v>183</v>
      </c>
      <c r="T1113">
        <v>0</v>
      </c>
      <c r="U1113">
        <v>0</v>
      </c>
      <c r="V1113">
        <v>12</v>
      </c>
      <c r="W1113">
        <v>532.56470000000013</v>
      </c>
    </row>
    <row r="1114" spans="1:23" x14ac:dyDescent="0.35">
      <c r="A1114" t="s">
        <v>2255</v>
      </c>
      <c r="B1114" t="s">
        <v>1157</v>
      </c>
      <c r="C1114" t="s">
        <v>2256</v>
      </c>
      <c r="D1114" t="s">
        <v>26</v>
      </c>
      <c r="E1114" t="s">
        <v>88</v>
      </c>
      <c r="F1114" t="s">
        <v>199</v>
      </c>
      <c r="G1114">
        <v>22.92</v>
      </c>
      <c r="H1114">
        <v>1</v>
      </c>
      <c r="I1114">
        <v>0.1</v>
      </c>
      <c r="J1114">
        <v>9.01</v>
      </c>
      <c r="K1114" t="s">
        <v>90</v>
      </c>
      <c r="L1114" t="s">
        <v>45</v>
      </c>
      <c r="M1114">
        <v>0.93</v>
      </c>
      <c r="N1114" t="s">
        <v>83</v>
      </c>
      <c r="O1114" t="b">
        <v>0</v>
      </c>
      <c r="P1114">
        <v>20.628</v>
      </c>
      <c r="Q1114">
        <v>6.876000000000003</v>
      </c>
      <c r="R1114">
        <v>-3.0639999999999969</v>
      </c>
      <c r="S1114" t="s">
        <v>103</v>
      </c>
      <c r="T1114">
        <v>0</v>
      </c>
      <c r="U1114">
        <v>0</v>
      </c>
      <c r="V1114">
        <v>3</v>
      </c>
      <c r="W1114">
        <v>37.779000000000011</v>
      </c>
    </row>
    <row r="1115" spans="1:23" x14ac:dyDescent="0.35">
      <c r="A1115" t="s">
        <v>2257</v>
      </c>
      <c r="B1115" t="s">
        <v>1147</v>
      </c>
      <c r="C1115" t="s">
        <v>237</v>
      </c>
      <c r="D1115" t="s">
        <v>15</v>
      </c>
      <c r="E1115" t="s">
        <v>16</v>
      </c>
      <c r="F1115" t="s">
        <v>293</v>
      </c>
      <c r="G1115">
        <v>23.25</v>
      </c>
      <c r="H1115">
        <v>2</v>
      </c>
      <c r="I1115">
        <v>0.23</v>
      </c>
      <c r="J1115">
        <v>5.68</v>
      </c>
      <c r="K1115" t="s">
        <v>90</v>
      </c>
      <c r="L1115" t="s">
        <v>48</v>
      </c>
      <c r="M1115">
        <v>13.89</v>
      </c>
      <c r="N1115" t="s">
        <v>83</v>
      </c>
      <c r="O1115" t="b">
        <v>0</v>
      </c>
      <c r="P1115">
        <v>35.805</v>
      </c>
      <c r="Q1115">
        <v>7.9050000000000011</v>
      </c>
      <c r="R1115">
        <v>-11.664999999999999</v>
      </c>
      <c r="S1115" t="s">
        <v>183</v>
      </c>
      <c r="T1115">
        <v>0</v>
      </c>
      <c r="U1115">
        <v>0</v>
      </c>
      <c r="V1115">
        <v>6</v>
      </c>
      <c r="W1115">
        <v>288.41199999999998</v>
      </c>
    </row>
    <row r="1116" spans="1:23" x14ac:dyDescent="0.35">
      <c r="A1116" t="s">
        <v>2258</v>
      </c>
      <c r="B1116" t="s">
        <v>819</v>
      </c>
      <c r="C1116" t="s">
        <v>1459</v>
      </c>
      <c r="D1116" t="s">
        <v>15</v>
      </c>
      <c r="E1116" t="s">
        <v>88</v>
      </c>
      <c r="F1116" t="s">
        <v>1368</v>
      </c>
      <c r="G1116">
        <v>16.62</v>
      </c>
      <c r="H1116">
        <v>1</v>
      </c>
      <c r="I1116">
        <v>0.05</v>
      </c>
      <c r="J1116">
        <v>4.25</v>
      </c>
      <c r="K1116" t="s">
        <v>102</v>
      </c>
      <c r="L1116" t="s">
        <v>43</v>
      </c>
      <c r="M1116">
        <v>7.54</v>
      </c>
      <c r="N1116" t="s">
        <v>83</v>
      </c>
      <c r="O1116" t="b">
        <v>0</v>
      </c>
      <c r="P1116">
        <v>15.789</v>
      </c>
      <c r="Q1116">
        <v>5.8170000000000002</v>
      </c>
      <c r="R1116">
        <v>-5.972999999999999</v>
      </c>
      <c r="S1116" t="s">
        <v>128</v>
      </c>
      <c r="T1116">
        <v>0</v>
      </c>
      <c r="U1116">
        <v>0</v>
      </c>
      <c r="V1116">
        <v>21</v>
      </c>
      <c r="W1116">
        <v>2879.7907</v>
      </c>
    </row>
    <row r="1117" spans="1:23" x14ac:dyDescent="0.35">
      <c r="A1117" t="s">
        <v>2259</v>
      </c>
      <c r="B1117" t="s">
        <v>1996</v>
      </c>
      <c r="C1117" t="s">
        <v>438</v>
      </c>
      <c r="D1117" t="s">
        <v>12</v>
      </c>
      <c r="E1117" t="s">
        <v>16</v>
      </c>
      <c r="F1117" t="s">
        <v>278</v>
      </c>
      <c r="G1117">
        <v>71.540000000000006</v>
      </c>
      <c r="H1117">
        <v>1</v>
      </c>
      <c r="I1117">
        <v>0.09</v>
      </c>
      <c r="J1117">
        <v>4.0199999999999996</v>
      </c>
      <c r="K1117" t="s">
        <v>82</v>
      </c>
      <c r="L1117" t="s">
        <v>43</v>
      </c>
      <c r="M1117">
        <v>3.09</v>
      </c>
      <c r="N1117" t="s">
        <v>83</v>
      </c>
      <c r="O1117" t="b">
        <v>0</v>
      </c>
      <c r="P1117">
        <v>65.101400000000012</v>
      </c>
      <c r="Q1117">
        <v>22.177400000000009</v>
      </c>
      <c r="R1117">
        <v>15.06740000000001</v>
      </c>
      <c r="S1117" t="s">
        <v>91</v>
      </c>
      <c r="T1117">
        <v>0</v>
      </c>
      <c r="U1117">
        <v>0</v>
      </c>
      <c r="V1117">
        <v>13</v>
      </c>
      <c r="W1117">
        <v>1209.8108</v>
      </c>
    </row>
    <row r="1118" spans="1:23" x14ac:dyDescent="0.35">
      <c r="A1118" t="s">
        <v>2260</v>
      </c>
      <c r="B1118" t="s">
        <v>669</v>
      </c>
      <c r="C1118" t="s">
        <v>1258</v>
      </c>
      <c r="D1118" t="s">
        <v>19</v>
      </c>
      <c r="E1118" t="s">
        <v>95</v>
      </c>
      <c r="F1118" t="s">
        <v>1618</v>
      </c>
      <c r="G1118">
        <v>25.74</v>
      </c>
      <c r="H1118">
        <v>2</v>
      </c>
      <c r="I1118">
        <v>0</v>
      </c>
      <c r="J1118">
        <v>2.78</v>
      </c>
      <c r="K1118" t="s">
        <v>102</v>
      </c>
      <c r="L1118" t="s">
        <v>43</v>
      </c>
      <c r="M1118">
        <v>4.93</v>
      </c>
      <c r="N1118" t="s">
        <v>83</v>
      </c>
      <c r="O1118" t="b">
        <v>0</v>
      </c>
      <c r="P1118">
        <v>51.48</v>
      </c>
      <c r="Q1118">
        <v>20.591999999999999</v>
      </c>
      <c r="R1118">
        <v>12.882</v>
      </c>
      <c r="S1118" t="s">
        <v>183</v>
      </c>
      <c r="T1118">
        <v>0</v>
      </c>
      <c r="U1118">
        <v>0</v>
      </c>
      <c r="V1118">
        <v>11</v>
      </c>
      <c r="W1118">
        <v>357.28230000000002</v>
      </c>
    </row>
    <row r="1119" spans="1:23" x14ac:dyDescent="0.35">
      <c r="A1119" t="s">
        <v>2261</v>
      </c>
      <c r="B1119" t="s">
        <v>660</v>
      </c>
      <c r="C1119" t="s">
        <v>2262</v>
      </c>
      <c r="D1119" t="s">
        <v>19</v>
      </c>
      <c r="E1119" t="s">
        <v>88</v>
      </c>
      <c r="F1119" t="s">
        <v>1368</v>
      </c>
      <c r="G1119">
        <v>21.46</v>
      </c>
      <c r="H1119">
        <v>3</v>
      </c>
      <c r="I1119">
        <v>0</v>
      </c>
      <c r="J1119">
        <v>6.64</v>
      </c>
      <c r="K1119" t="s">
        <v>115</v>
      </c>
      <c r="L1119" t="s">
        <v>48</v>
      </c>
      <c r="M1119">
        <v>6.23</v>
      </c>
      <c r="N1119" t="s">
        <v>83</v>
      </c>
      <c r="O1119" t="b">
        <v>0</v>
      </c>
      <c r="P1119">
        <v>64.38</v>
      </c>
      <c r="Q1119">
        <v>25.751999999999999</v>
      </c>
      <c r="R1119">
        <v>12.882</v>
      </c>
      <c r="S1119" t="s">
        <v>84</v>
      </c>
      <c r="T1119">
        <v>0</v>
      </c>
      <c r="U1119">
        <v>0</v>
      </c>
      <c r="V1119">
        <v>3</v>
      </c>
      <c r="W1119">
        <v>284.35300000000012</v>
      </c>
    </row>
    <row r="1120" spans="1:23" x14ac:dyDescent="0.35">
      <c r="A1120" t="s">
        <v>2263</v>
      </c>
      <c r="B1120" t="s">
        <v>417</v>
      </c>
      <c r="C1120" t="s">
        <v>902</v>
      </c>
      <c r="D1120" t="s">
        <v>17</v>
      </c>
      <c r="E1120" t="s">
        <v>14</v>
      </c>
      <c r="F1120" t="s">
        <v>1207</v>
      </c>
      <c r="G1120">
        <v>192.85</v>
      </c>
      <c r="H1120">
        <v>1</v>
      </c>
      <c r="I1120">
        <v>0.1</v>
      </c>
      <c r="J1120">
        <v>4.75</v>
      </c>
      <c r="K1120" t="s">
        <v>102</v>
      </c>
      <c r="L1120" t="s">
        <v>43</v>
      </c>
      <c r="M1120">
        <v>4.07</v>
      </c>
      <c r="N1120" t="s">
        <v>83</v>
      </c>
      <c r="O1120" t="b">
        <v>1</v>
      </c>
      <c r="P1120">
        <v>173.565</v>
      </c>
      <c r="Q1120">
        <v>57.854999999999997</v>
      </c>
      <c r="R1120">
        <v>49.034999999999997</v>
      </c>
      <c r="S1120" t="s">
        <v>84</v>
      </c>
      <c r="T1120">
        <v>0</v>
      </c>
      <c r="U1120">
        <v>0</v>
      </c>
      <c r="V1120">
        <v>17</v>
      </c>
      <c r="W1120">
        <v>1078.1324</v>
      </c>
    </row>
    <row r="1121" spans="1:23" x14ac:dyDescent="0.35">
      <c r="A1121" t="s">
        <v>2264</v>
      </c>
      <c r="B1121" t="s">
        <v>330</v>
      </c>
      <c r="C1121" t="s">
        <v>673</v>
      </c>
      <c r="D1121" t="s">
        <v>19</v>
      </c>
      <c r="E1121" t="s">
        <v>88</v>
      </c>
      <c r="F1121" t="s">
        <v>171</v>
      </c>
      <c r="G1121">
        <v>28.76</v>
      </c>
      <c r="H1121">
        <v>3</v>
      </c>
      <c r="I1121">
        <v>0.26</v>
      </c>
      <c r="J1121">
        <v>9.84</v>
      </c>
      <c r="K1121" t="s">
        <v>90</v>
      </c>
      <c r="L1121" t="s">
        <v>41</v>
      </c>
      <c r="M1121">
        <v>10.91</v>
      </c>
      <c r="N1121" t="s">
        <v>83</v>
      </c>
      <c r="O1121" t="b">
        <v>0</v>
      </c>
      <c r="P1121">
        <v>63.847200000000001</v>
      </c>
      <c r="Q1121">
        <v>12.0792</v>
      </c>
      <c r="R1121">
        <v>-8.6707999999999998</v>
      </c>
      <c r="S1121" t="s">
        <v>183</v>
      </c>
      <c r="T1121">
        <v>0</v>
      </c>
      <c r="U1121">
        <v>0</v>
      </c>
      <c r="V1121">
        <v>15</v>
      </c>
      <c r="W1121">
        <v>1127.8425</v>
      </c>
    </row>
    <row r="1122" spans="1:23" x14ac:dyDescent="0.35">
      <c r="A1122" t="s">
        <v>2265</v>
      </c>
      <c r="B1122" t="s">
        <v>1572</v>
      </c>
      <c r="C1122" t="s">
        <v>2266</v>
      </c>
      <c r="D1122" t="s">
        <v>12</v>
      </c>
      <c r="E1122" t="s">
        <v>16</v>
      </c>
      <c r="F1122" t="s">
        <v>155</v>
      </c>
      <c r="G1122">
        <v>38.72</v>
      </c>
      <c r="H1122">
        <v>3</v>
      </c>
      <c r="I1122">
        <v>0.12</v>
      </c>
      <c r="J1122">
        <v>4.8600000000000003</v>
      </c>
      <c r="K1122" t="s">
        <v>115</v>
      </c>
      <c r="L1122" t="s">
        <v>43</v>
      </c>
      <c r="M1122">
        <v>4.22</v>
      </c>
      <c r="N1122" t="s">
        <v>83</v>
      </c>
      <c r="O1122" t="b">
        <v>0</v>
      </c>
      <c r="P1122">
        <v>102.2208</v>
      </c>
      <c r="Q1122">
        <v>32.524799999999999</v>
      </c>
      <c r="R1122">
        <v>23.444800000000001</v>
      </c>
      <c r="S1122" t="s">
        <v>103</v>
      </c>
      <c r="T1122">
        <v>0</v>
      </c>
      <c r="U1122">
        <v>0</v>
      </c>
      <c r="V1122">
        <v>3</v>
      </c>
      <c r="W1122">
        <v>170.62909999999999</v>
      </c>
    </row>
    <row r="1123" spans="1:23" x14ac:dyDescent="0.35">
      <c r="A1123" t="s">
        <v>2267</v>
      </c>
      <c r="B1123" t="s">
        <v>169</v>
      </c>
      <c r="C1123" t="s">
        <v>1750</v>
      </c>
      <c r="D1123" t="s">
        <v>15</v>
      </c>
      <c r="E1123" t="s">
        <v>16</v>
      </c>
      <c r="F1123" t="s">
        <v>307</v>
      </c>
      <c r="G1123">
        <v>31.87</v>
      </c>
      <c r="H1123">
        <v>3</v>
      </c>
      <c r="I1123">
        <v>0.25</v>
      </c>
      <c r="J1123">
        <v>7.23</v>
      </c>
      <c r="K1123" t="s">
        <v>115</v>
      </c>
      <c r="L1123" t="s">
        <v>41</v>
      </c>
      <c r="M1123">
        <v>14.75</v>
      </c>
      <c r="N1123" t="s">
        <v>83</v>
      </c>
      <c r="O1123" t="b">
        <v>0</v>
      </c>
      <c r="P1123">
        <v>71.707499999999996</v>
      </c>
      <c r="Q1123">
        <v>14.3415</v>
      </c>
      <c r="R1123">
        <v>-7.6385000000000041</v>
      </c>
      <c r="S1123" t="s">
        <v>84</v>
      </c>
      <c r="T1123">
        <v>0</v>
      </c>
      <c r="U1123">
        <v>0</v>
      </c>
      <c r="V1123">
        <v>8</v>
      </c>
      <c r="W1123">
        <v>148.17320000000001</v>
      </c>
    </row>
    <row r="1124" spans="1:23" x14ac:dyDescent="0.35">
      <c r="A1124" t="s">
        <v>2268</v>
      </c>
      <c r="B1124" t="s">
        <v>99</v>
      </c>
      <c r="C1124" t="s">
        <v>1901</v>
      </c>
      <c r="D1124" t="s">
        <v>15</v>
      </c>
      <c r="E1124" t="s">
        <v>95</v>
      </c>
      <c r="F1124" t="s">
        <v>1368</v>
      </c>
      <c r="G1124">
        <v>18.54</v>
      </c>
      <c r="H1124">
        <v>3</v>
      </c>
      <c r="I1124">
        <v>0.04</v>
      </c>
      <c r="J1124">
        <v>2.62</v>
      </c>
      <c r="K1124" t="s">
        <v>82</v>
      </c>
      <c r="L1124" t="s">
        <v>48</v>
      </c>
      <c r="M1124">
        <v>5.64</v>
      </c>
      <c r="N1124" t="s">
        <v>83</v>
      </c>
      <c r="O1124" t="b">
        <v>0</v>
      </c>
      <c r="P1124">
        <v>53.395200000000003</v>
      </c>
      <c r="Q1124">
        <v>20.023199999999999</v>
      </c>
      <c r="R1124">
        <v>11.763199999999999</v>
      </c>
      <c r="S1124" t="s">
        <v>103</v>
      </c>
      <c r="T1124">
        <v>0</v>
      </c>
      <c r="U1124">
        <v>0</v>
      </c>
      <c r="V1124">
        <v>2</v>
      </c>
      <c r="W1124">
        <v>32.486100000000008</v>
      </c>
    </row>
    <row r="1125" spans="1:23" x14ac:dyDescent="0.35">
      <c r="A1125" t="s">
        <v>2269</v>
      </c>
      <c r="B1125" t="s">
        <v>1052</v>
      </c>
      <c r="C1125" t="s">
        <v>827</v>
      </c>
      <c r="D1125" t="s">
        <v>12</v>
      </c>
      <c r="E1125" t="s">
        <v>16</v>
      </c>
      <c r="F1125" t="s">
        <v>547</v>
      </c>
      <c r="G1125">
        <v>54.13</v>
      </c>
      <c r="H1125">
        <v>1</v>
      </c>
      <c r="I1125">
        <v>0.1</v>
      </c>
      <c r="J1125">
        <v>6.79</v>
      </c>
      <c r="K1125" t="s">
        <v>102</v>
      </c>
      <c r="L1125" t="s">
        <v>45</v>
      </c>
      <c r="M1125">
        <v>1.87</v>
      </c>
      <c r="N1125" t="s">
        <v>83</v>
      </c>
      <c r="O1125" t="b">
        <v>0</v>
      </c>
      <c r="P1125">
        <v>48.717000000000013</v>
      </c>
      <c r="Q1125">
        <v>16.239000000000001</v>
      </c>
      <c r="R1125">
        <v>7.5790000000000042</v>
      </c>
      <c r="S1125" t="s">
        <v>128</v>
      </c>
      <c r="T1125">
        <v>0</v>
      </c>
      <c r="U1125">
        <v>0</v>
      </c>
      <c r="V1125">
        <v>17</v>
      </c>
      <c r="W1125">
        <v>797.77100000000007</v>
      </c>
    </row>
    <row r="1126" spans="1:23" x14ac:dyDescent="0.35">
      <c r="A1126" t="s">
        <v>2270</v>
      </c>
      <c r="B1126" t="s">
        <v>581</v>
      </c>
      <c r="C1126" t="s">
        <v>277</v>
      </c>
      <c r="D1126" t="s">
        <v>12</v>
      </c>
      <c r="E1126" t="s">
        <v>95</v>
      </c>
      <c r="F1126" t="s">
        <v>175</v>
      </c>
      <c r="G1126">
        <v>356.68</v>
      </c>
      <c r="H1126">
        <v>3</v>
      </c>
      <c r="I1126">
        <v>0.2</v>
      </c>
      <c r="J1126">
        <v>4.03</v>
      </c>
      <c r="K1126" t="s">
        <v>82</v>
      </c>
      <c r="L1126" t="s">
        <v>41</v>
      </c>
      <c r="M1126">
        <v>10.01</v>
      </c>
      <c r="N1126" t="s">
        <v>83</v>
      </c>
      <c r="O1126" t="b">
        <v>0</v>
      </c>
      <c r="P1126">
        <v>856.03200000000004</v>
      </c>
      <c r="Q1126">
        <v>214.00800000000001</v>
      </c>
      <c r="R1126">
        <v>199.96799999999999</v>
      </c>
      <c r="S1126" t="s">
        <v>84</v>
      </c>
      <c r="T1126">
        <v>0</v>
      </c>
      <c r="U1126">
        <v>0</v>
      </c>
      <c r="V1126">
        <v>17</v>
      </c>
      <c r="W1126">
        <v>653.06250000000011</v>
      </c>
    </row>
    <row r="1127" spans="1:23" x14ac:dyDescent="0.35">
      <c r="A1127" t="s">
        <v>2271</v>
      </c>
      <c r="B1127" t="s">
        <v>946</v>
      </c>
      <c r="C1127" t="s">
        <v>2272</v>
      </c>
      <c r="D1127" t="s">
        <v>17</v>
      </c>
      <c r="E1127" t="s">
        <v>16</v>
      </c>
      <c r="F1127" t="s">
        <v>624</v>
      </c>
      <c r="G1127">
        <v>34.92</v>
      </c>
      <c r="H1127">
        <v>1</v>
      </c>
      <c r="I1127">
        <v>0.27</v>
      </c>
      <c r="J1127">
        <v>5.27</v>
      </c>
      <c r="K1127" t="s">
        <v>82</v>
      </c>
      <c r="L1127" t="s">
        <v>43</v>
      </c>
      <c r="M1127">
        <v>6.84</v>
      </c>
      <c r="N1127" t="s">
        <v>279</v>
      </c>
      <c r="O1127" t="b">
        <v>0</v>
      </c>
      <c r="P1127">
        <v>25.491599999999998</v>
      </c>
      <c r="Q1127">
        <v>4.5396000000000001</v>
      </c>
      <c r="R1127">
        <v>-7.5703999999999994</v>
      </c>
      <c r="S1127" t="s">
        <v>128</v>
      </c>
      <c r="T1127">
        <v>0</v>
      </c>
      <c r="U1127">
        <v>1</v>
      </c>
      <c r="V1127">
        <v>12</v>
      </c>
      <c r="W1127">
        <v>462.84010000000012</v>
      </c>
    </row>
    <row r="1128" spans="1:23" x14ac:dyDescent="0.35">
      <c r="A1128" t="s">
        <v>2273</v>
      </c>
      <c r="B1128" t="s">
        <v>507</v>
      </c>
      <c r="C1128" t="s">
        <v>2274</v>
      </c>
      <c r="D1128" t="s">
        <v>17</v>
      </c>
      <c r="E1128" t="s">
        <v>16</v>
      </c>
      <c r="F1128" t="s">
        <v>409</v>
      </c>
      <c r="G1128">
        <v>42.92</v>
      </c>
      <c r="H1128">
        <v>3</v>
      </c>
      <c r="I1128">
        <v>0.26</v>
      </c>
      <c r="J1128">
        <v>8.16</v>
      </c>
      <c r="K1128" t="s">
        <v>82</v>
      </c>
      <c r="L1128" t="s">
        <v>41</v>
      </c>
      <c r="M1128">
        <v>9.92</v>
      </c>
      <c r="N1128" t="s">
        <v>83</v>
      </c>
      <c r="O1128" t="b">
        <v>0</v>
      </c>
      <c r="P1128">
        <v>95.282399999999996</v>
      </c>
      <c r="Q1128">
        <v>18.02640000000001</v>
      </c>
      <c r="R1128">
        <v>-5.3599999999988698E-2</v>
      </c>
      <c r="S1128" t="s">
        <v>84</v>
      </c>
      <c r="T1128">
        <v>0</v>
      </c>
      <c r="U1128">
        <v>0</v>
      </c>
      <c r="V1128">
        <v>16</v>
      </c>
      <c r="W1128">
        <v>1447.4284</v>
      </c>
    </row>
    <row r="1129" spans="1:23" x14ac:dyDescent="0.35">
      <c r="A1129" t="s">
        <v>2275</v>
      </c>
      <c r="B1129" t="s">
        <v>598</v>
      </c>
      <c r="C1129" t="s">
        <v>2161</v>
      </c>
      <c r="D1129" t="s">
        <v>17</v>
      </c>
      <c r="E1129" t="s">
        <v>14</v>
      </c>
      <c r="F1129" t="s">
        <v>577</v>
      </c>
      <c r="G1129">
        <v>184.96</v>
      </c>
      <c r="H1129">
        <v>3</v>
      </c>
      <c r="I1129">
        <v>0.1</v>
      </c>
      <c r="J1129">
        <v>8.92</v>
      </c>
      <c r="K1129" t="s">
        <v>115</v>
      </c>
      <c r="L1129" t="s">
        <v>41</v>
      </c>
      <c r="M1129">
        <v>9.4600000000000009</v>
      </c>
      <c r="N1129" t="s">
        <v>83</v>
      </c>
      <c r="O1129" t="b">
        <v>0</v>
      </c>
      <c r="P1129">
        <v>499.392</v>
      </c>
      <c r="Q1129">
        <v>166.464</v>
      </c>
      <c r="R1129">
        <v>148.084</v>
      </c>
      <c r="S1129" t="s">
        <v>183</v>
      </c>
      <c r="T1129">
        <v>0</v>
      </c>
      <c r="U1129">
        <v>0</v>
      </c>
      <c r="V1129">
        <v>2</v>
      </c>
      <c r="W1129">
        <v>634.9615</v>
      </c>
    </row>
    <row r="1130" spans="1:23" x14ac:dyDescent="0.35">
      <c r="A1130" t="s">
        <v>2276</v>
      </c>
      <c r="B1130" t="s">
        <v>636</v>
      </c>
      <c r="C1130" t="s">
        <v>110</v>
      </c>
      <c r="D1130" t="s">
        <v>12</v>
      </c>
      <c r="E1130" t="s">
        <v>16</v>
      </c>
      <c r="F1130" t="s">
        <v>311</v>
      </c>
      <c r="G1130">
        <v>37.49</v>
      </c>
      <c r="H1130">
        <v>1</v>
      </c>
      <c r="I1130">
        <v>0.2</v>
      </c>
      <c r="J1130">
        <v>8.4</v>
      </c>
      <c r="K1130" t="s">
        <v>82</v>
      </c>
      <c r="L1130" t="s">
        <v>43</v>
      </c>
      <c r="M1130">
        <v>5.81</v>
      </c>
      <c r="N1130" t="s">
        <v>83</v>
      </c>
      <c r="O1130" t="b">
        <v>0</v>
      </c>
      <c r="P1130">
        <v>29.992000000000001</v>
      </c>
      <c r="Q1130">
        <v>7.4980000000000047</v>
      </c>
      <c r="R1130">
        <v>-6.7119999999999962</v>
      </c>
      <c r="S1130" t="s">
        <v>103</v>
      </c>
      <c r="T1130">
        <v>0</v>
      </c>
      <c r="U1130">
        <v>0</v>
      </c>
      <c r="V1130">
        <v>20</v>
      </c>
      <c r="W1130">
        <v>1794.1578999999999</v>
      </c>
    </row>
    <row r="1131" spans="1:23" x14ac:dyDescent="0.35">
      <c r="A1131" t="s">
        <v>2277</v>
      </c>
      <c r="B1131" t="s">
        <v>925</v>
      </c>
      <c r="C1131" t="s">
        <v>2278</v>
      </c>
      <c r="D1131" t="s">
        <v>12</v>
      </c>
      <c r="E1131" t="s">
        <v>14</v>
      </c>
      <c r="F1131" t="s">
        <v>662</v>
      </c>
      <c r="G1131">
        <v>112.29</v>
      </c>
      <c r="H1131">
        <v>1</v>
      </c>
      <c r="I1131">
        <v>0.01</v>
      </c>
      <c r="J1131">
        <v>4.53</v>
      </c>
      <c r="K1131" t="s">
        <v>82</v>
      </c>
      <c r="L1131" t="s">
        <v>45</v>
      </c>
      <c r="M1131">
        <v>0.56000000000000005</v>
      </c>
      <c r="N1131" t="s">
        <v>83</v>
      </c>
      <c r="O1131" t="b">
        <v>0</v>
      </c>
      <c r="P1131">
        <v>111.1671</v>
      </c>
      <c r="Q1131">
        <v>43.79310000000001</v>
      </c>
      <c r="R1131">
        <v>38.703100000000013</v>
      </c>
      <c r="S1131" t="s">
        <v>91</v>
      </c>
      <c r="T1131">
        <v>0</v>
      </c>
      <c r="U1131">
        <v>0</v>
      </c>
      <c r="V1131">
        <v>2</v>
      </c>
      <c r="W1131">
        <v>33.974400000000003</v>
      </c>
    </row>
    <row r="1132" spans="1:23" x14ac:dyDescent="0.35">
      <c r="A1132" t="s">
        <v>2279</v>
      </c>
      <c r="B1132" t="s">
        <v>405</v>
      </c>
      <c r="C1132" t="s">
        <v>991</v>
      </c>
      <c r="D1132" t="s">
        <v>17</v>
      </c>
      <c r="E1132" t="s">
        <v>95</v>
      </c>
      <c r="F1132" t="s">
        <v>127</v>
      </c>
      <c r="G1132">
        <v>239.26</v>
      </c>
      <c r="H1132">
        <v>3</v>
      </c>
      <c r="I1132">
        <v>0.1</v>
      </c>
      <c r="J1132">
        <v>4.32</v>
      </c>
      <c r="K1132" t="s">
        <v>90</v>
      </c>
      <c r="L1132" t="s">
        <v>45</v>
      </c>
      <c r="M1132">
        <v>1.84</v>
      </c>
      <c r="N1132" t="s">
        <v>141</v>
      </c>
      <c r="O1132" t="b">
        <v>0</v>
      </c>
      <c r="P1132">
        <v>646.00199999999995</v>
      </c>
      <c r="Q1132">
        <v>215.334</v>
      </c>
      <c r="R1132">
        <v>209.17400000000001</v>
      </c>
      <c r="S1132" t="s">
        <v>103</v>
      </c>
      <c r="T1132">
        <v>1</v>
      </c>
      <c r="U1132">
        <v>0</v>
      </c>
      <c r="V1132">
        <v>15</v>
      </c>
      <c r="W1132">
        <v>1013.4441</v>
      </c>
    </row>
    <row r="1133" spans="1:23" x14ac:dyDescent="0.35">
      <c r="A1133" t="s">
        <v>2280</v>
      </c>
      <c r="B1133" t="s">
        <v>1052</v>
      </c>
      <c r="C1133" t="s">
        <v>853</v>
      </c>
      <c r="D1133" t="s">
        <v>20</v>
      </c>
      <c r="E1133" t="s">
        <v>16</v>
      </c>
      <c r="F1133" t="s">
        <v>435</v>
      </c>
      <c r="G1133">
        <v>48.18</v>
      </c>
      <c r="H1133">
        <v>3</v>
      </c>
      <c r="I1133">
        <v>0.1</v>
      </c>
      <c r="J1133">
        <v>9.51</v>
      </c>
      <c r="K1133" t="s">
        <v>115</v>
      </c>
      <c r="L1133" t="s">
        <v>43</v>
      </c>
      <c r="M1133">
        <v>5.1100000000000003</v>
      </c>
      <c r="N1133" t="s">
        <v>83</v>
      </c>
      <c r="O1133" t="b">
        <v>0</v>
      </c>
      <c r="P1133">
        <v>130.08600000000001</v>
      </c>
      <c r="Q1133">
        <v>43.362000000000002</v>
      </c>
      <c r="R1133">
        <v>28.742000000000001</v>
      </c>
      <c r="S1133" t="s">
        <v>128</v>
      </c>
      <c r="T1133">
        <v>0</v>
      </c>
      <c r="U1133">
        <v>0</v>
      </c>
      <c r="V1133">
        <v>16</v>
      </c>
      <c r="W1133">
        <v>705.24680000000001</v>
      </c>
    </row>
    <row r="1134" spans="1:23" x14ac:dyDescent="0.35">
      <c r="A1134" t="s">
        <v>2281</v>
      </c>
      <c r="B1134" t="s">
        <v>425</v>
      </c>
      <c r="C1134" t="s">
        <v>2254</v>
      </c>
      <c r="D1134" t="s">
        <v>19</v>
      </c>
      <c r="E1134" t="s">
        <v>95</v>
      </c>
      <c r="F1134" t="s">
        <v>874</v>
      </c>
      <c r="G1134">
        <v>188.03</v>
      </c>
      <c r="H1134">
        <v>2</v>
      </c>
      <c r="I1134">
        <v>0.3</v>
      </c>
      <c r="J1134">
        <v>4.8499999999999996</v>
      </c>
      <c r="K1134" t="s">
        <v>90</v>
      </c>
      <c r="L1134" t="s">
        <v>41</v>
      </c>
      <c r="M1134">
        <v>5.32</v>
      </c>
      <c r="N1134" t="s">
        <v>83</v>
      </c>
      <c r="O1134" t="b">
        <v>0</v>
      </c>
      <c r="P1134">
        <v>263.24200000000002</v>
      </c>
      <c r="Q1134">
        <v>37.605999999999973</v>
      </c>
      <c r="R1134">
        <v>27.435999999999961</v>
      </c>
      <c r="S1134" t="s">
        <v>84</v>
      </c>
      <c r="T1134">
        <v>0</v>
      </c>
      <c r="U1134">
        <v>0</v>
      </c>
      <c r="V1134">
        <v>12</v>
      </c>
      <c r="W1134">
        <v>532.56470000000013</v>
      </c>
    </row>
    <row r="1135" spans="1:23" x14ac:dyDescent="0.35">
      <c r="A1135" t="s">
        <v>2282</v>
      </c>
      <c r="B1135" t="s">
        <v>984</v>
      </c>
      <c r="C1135" t="s">
        <v>885</v>
      </c>
      <c r="D1135" t="s">
        <v>19</v>
      </c>
      <c r="E1135" t="s">
        <v>88</v>
      </c>
      <c r="F1135" t="s">
        <v>502</v>
      </c>
      <c r="G1135">
        <v>19.45</v>
      </c>
      <c r="H1135">
        <v>1</v>
      </c>
      <c r="I1135">
        <v>0.08</v>
      </c>
      <c r="J1135">
        <v>2.95</v>
      </c>
      <c r="K1135" t="s">
        <v>102</v>
      </c>
      <c r="L1135" t="s">
        <v>45</v>
      </c>
      <c r="M1135">
        <v>0.93</v>
      </c>
      <c r="N1135" t="s">
        <v>83</v>
      </c>
      <c r="O1135" t="b">
        <v>0</v>
      </c>
      <c r="P1135">
        <v>17.893999999999998</v>
      </c>
      <c r="Q1135">
        <v>6.2239999999999984</v>
      </c>
      <c r="R1135">
        <v>2.3439999999999981</v>
      </c>
      <c r="S1135" t="s">
        <v>97</v>
      </c>
      <c r="T1135">
        <v>0</v>
      </c>
      <c r="U1135">
        <v>0</v>
      </c>
      <c r="V1135">
        <v>14</v>
      </c>
      <c r="W1135">
        <v>532.6671</v>
      </c>
    </row>
    <row r="1136" spans="1:23" x14ac:dyDescent="0.35">
      <c r="A1136" t="s">
        <v>2283</v>
      </c>
      <c r="B1136" t="s">
        <v>984</v>
      </c>
      <c r="C1136" t="s">
        <v>1821</v>
      </c>
      <c r="D1136" t="s">
        <v>12</v>
      </c>
      <c r="E1136" t="s">
        <v>16</v>
      </c>
      <c r="F1136" t="s">
        <v>241</v>
      </c>
      <c r="G1136">
        <v>45.14</v>
      </c>
      <c r="H1136">
        <v>2</v>
      </c>
      <c r="I1136">
        <v>0.19</v>
      </c>
      <c r="J1136">
        <v>6.09</v>
      </c>
      <c r="K1136" t="s">
        <v>82</v>
      </c>
      <c r="L1136" t="s">
        <v>43</v>
      </c>
      <c r="M1136">
        <v>5.69</v>
      </c>
      <c r="N1136" t="s">
        <v>83</v>
      </c>
      <c r="O1136" t="b">
        <v>0</v>
      </c>
      <c r="P1136">
        <v>73.126800000000003</v>
      </c>
      <c r="Q1136">
        <v>18.9588</v>
      </c>
      <c r="R1136">
        <v>7.1788000000000034</v>
      </c>
      <c r="S1136" t="s">
        <v>97</v>
      </c>
      <c r="T1136">
        <v>0</v>
      </c>
      <c r="U1136">
        <v>0</v>
      </c>
      <c r="V1136">
        <v>13</v>
      </c>
      <c r="W1136">
        <v>930.44320000000005</v>
      </c>
    </row>
    <row r="1137" spans="1:23" x14ac:dyDescent="0.35">
      <c r="A1137" t="s">
        <v>2284</v>
      </c>
      <c r="B1137" t="s">
        <v>802</v>
      </c>
      <c r="C1137" t="s">
        <v>1694</v>
      </c>
      <c r="D1137" t="s">
        <v>19</v>
      </c>
      <c r="E1137" t="s">
        <v>88</v>
      </c>
      <c r="F1137" t="s">
        <v>1618</v>
      </c>
      <c r="G1137">
        <v>19.11</v>
      </c>
      <c r="H1137">
        <v>1</v>
      </c>
      <c r="I1137">
        <v>0</v>
      </c>
      <c r="J1137">
        <v>8.7200000000000006</v>
      </c>
      <c r="K1137" t="s">
        <v>82</v>
      </c>
      <c r="L1137" t="s">
        <v>48</v>
      </c>
      <c r="M1137">
        <v>9.1199999999999992</v>
      </c>
      <c r="N1137" t="s">
        <v>83</v>
      </c>
      <c r="O1137" t="b">
        <v>0</v>
      </c>
      <c r="P1137">
        <v>19.11</v>
      </c>
      <c r="Q1137">
        <v>7.6440000000000001</v>
      </c>
      <c r="R1137">
        <v>-10.196</v>
      </c>
      <c r="S1137" t="s">
        <v>84</v>
      </c>
      <c r="T1137">
        <v>0</v>
      </c>
      <c r="U1137">
        <v>0</v>
      </c>
      <c r="V1137">
        <v>16</v>
      </c>
      <c r="W1137">
        <v>1367.6271999999999</v>
      </c>
    </row>
    <row r="1138" spans="1:23" x14ac:dyDescent="0.35">
      <c r="A1138" t="s">
        <v>2285</v>
      </c>
      <c r="B1138" t="s">
        <v>386</v>
      </c>
      <c r="C1138" t="s">
        <v>2286</v>
      </c>
      <c r="D1138" t="s">
        <v>24</v>
      </c>
      <c r="E1138" t="s">
        <v>16</v>
      </c>
      <c r="F1138" t="s">
        <v>81</v>
      </c>
      <c r="G1138">
        <v>33.01</v>
      </c>
      <c r="H1138">
        <v>3</v>
      </c>
      <c r="I1138">
        <v>0.28000000000000003</v>
      </c>
      <c r="J1138">
        <v>6.17</v>
      </c>
      <c r="K1138" t="s">
        <v>90</v>
      </c>
      <c r="L1138" t="s">
        <v>43</v>
      </c>
      <c r="M1138">
        <v>4.08</v>
      </c>
      <c r="N1138" t="s">
        <v>83</v>
      </c>
      <c r="O1138" t="b">
        <v>0</v>
      </c>
      <c r="P1138">
        <v>71.301599999999993</v>
      </c>
      <c r="Q1138">
        <v>11.883599999999991</v>
      </c>
      <c r="R1138">
        <v>1.6335999999999939</v>
      </c>
      <c r="S1138" t="s">
        <v>97</v>
      </c>
      <c r="T1138">
        <v>0</v>
      </c>
      <c r="U1138">
        <v>0</v>
      </c>
      <c r="V1138">
        <v>5</v>
      </c>
      <c r="W1138">
        <v>452.57200000000012</v>
      </c>
    </row>
    <row r="1139" spans="1:23" x14ac:dyDescent="0.35">
      <c r="A1139" t="s">
        <v>2287</v>
      </c>
      <c r="B1139" t="s">
        <v>185</v>
      </c>
      <c r="C1139" t="s">
        <v>2288</v>
      </c>
      <c r="D1139" t="s">
        <v>12</v>
      </c>
      <c r="E1139" t="s">
        <v>88</v>
      </c>
      <c r="F1139" t="s">
        <v>944</v>
      </c>
      <c r="G1139">
        <v>16.670000000000002</v>
      </c>
      <c r="H1139">
        <v>3</v>
      </c>
      <c r="I1139">
        <v>0.13</v>
      </c>
      <c r="J1139">
        <v>5.67</v>
      </c>
      <c r="K1139" t="s">
        <v>90</v>
      </c>
      <c r="L1139" t="s">
        <v>41</v>
      </c>
      <c r="M1139">
        <v>13.75</v>
      </c>
      <c r="N1139" t="s">
        <v>83</v>
      </c>
      <c r="O1139" t="b">
        <v>0</v>
      </c>
      <c r="P1139">
        <v>43.508699999999997</v>
      </c>
      <c r="Q1139">
        <v>13.502700000000001</v>
      </c>
      <c r="R1139">
        <v>-5.9172999999999973</v>
      </c>
      <c r="S1139" t="s">
        <v>128</v>
      </c>
      <c r="T1139">
        <v>0</v>
      </c>
      <c r="U1139">
        <v>0</v>
      </c>
      <c r="V1139">
        <v>4</v>
      </c>
      <c r="W1139">
        <v>36.544700000000013</v>
      </c>
    </row>
    <row r="1140" spans="1:23" x14ac:dyDescent="0.35">
      <c r="A1140" t="s">
        <v>2289</v>
      </c>
      <c r="B1140" t="s">
        <v>99</v>
      </c>
      <c r="C1140" t="s">
        <v>2290</v>
      </c>
      <c r="D1140" t="s">
        <v>15</v>
      </c>
      <c r="E1140" t="s">
        <v>14</v>
      </c>
      <c r="F1140" t="s">
        <v>1332</v>
      </c>
      <c r="G1140">
        <v>73.37</v>
      </c>
      <c r="H1140">
        <v>1</v>
      </c>
      <c r="I1140">
        <v>0.05</v>
      </c>
      <c r="J1140">
        <v>3.87</v>
      </c>
      <c r="K1140" t="s">
        <v>115</v>
      </c>
      <c r="L1140" t="s">
        <v>45</v>
      </c>
      <c r="M1140">
        <v>0.63</v>
      </c>
      <c r="N1140" t="s">
        <v>83</v>
      </c>
      <c r="O1140" t="b">
        <v>0</v>
      </c>
      <c r="P1140">
        <v>69.701499999999996</v>
      </c>
      <c r="Q1140">
        <v>25.679500000000001</v>
      </c>
      <c r="R1140">
        <v>21.179500000000001</v>
      </c>
      <c r="S1140" t="s">
        <v>103</v>
      </c>
      <c r="T1140">
        <v>0</v>
      </c>
      <c r="U1140">
        <v>0</v>
      </c>
      <c r="V1140">
        <v>5</v>
      </c>
      <c r="W1140">
        <v>393.93300000000011</v>
      </c>
    </row>
    <row r="1141" spans="1:23" x14ac:dyDescent="0.35">
      <c r="A1141" t="s">
        <v>2291</v>
      </c>
      <c r="B1141" t="s">
        <v>375</v>
      </c>
      <c r="C1141" t="s">
        <v>1375</v>
      </c>
      <c r="D1141" t="s">
        <v>12</v>
      </c>
      <c r="E1141" t="s">
        <v>16</v>
      </c>
      <c r="F1141" t="s">
        <v>435</v>
      </c>
      <c r="G1141">
        <v>67.849999999999994</v>
      </c>
      <c r="H1141">
        <v>3</v>
      </c>
      <c r="I1141">
        <v>0.24</v>
      </c>
      <c r="J1141">
        <v>8.92</v>
      </c>
      <c r="K1141" t="s">
        <v>115</v>
      </c>
      <c r="L1141" t="s">
        <v>48</v>
      </c>
      <c r="M1141">
        <v>11.33</v>
      </c>
      <c r="N1141" t="s">
        <v>83</v>
      </c>
      <c r="O1141" t="b">
        <v>0</v>
      </c>
      <c r="P1141">
        <v>154.69800000000001</v>
      </c>
      <c r="Q1141">
        <v>32.567999999999998</v>
      </c>
      <c r="R1141">
        <v>12.318</v>
      </c>
      <c r="S1141" t="s">
        <v>128</v>
      </c>
      <c r="T1141">
        <v>0</v>
      </c>
      <c r="U1141">
        <v>0</v>
      </c>
      <c r="V1141">
        <v>2</v>
      </c>
      <c r="W1141">
        <v>31.360399999999991</v>
      </c>
    </row>
    <row r="1142" spans="1:23" x14ac:dyDescent="0.35">
      <c r="A1142" t="s">
        <v>2292</v>
      </c>
      <c r="B1142" t="s">
        <v>901</v>
      </c>
      <c r="C1142" t="s">
        <v>599</v>
      </c>
      <c r="D1142" t="s">
        <v>12</v>
      </c>
      <c r="E1142" t="s">
        <v>14</v>
      </c>
      <c r="F1142" t="s">
        <v>1131</v>
      </c>
      <c r="G1142">
        <v>145.68</v>
      </c>
      <c r="H1142">
        <v>2</v>
      </c>
      <c r="I1142">
        <v>0.01</v>
      </c>
      <c r="J1142">
        <v>5.29</v>
      </c>
      <c r="K1142" t="s">
        <v>90</v>
      </c>
      <c r="L1142" t="s">
        <v>45</v>
      </c>
      <c r="M1142">
        <v>1.44</v>
      </c>
      <c r="N1142" t="s">
        <v>83</v>
      </c>
      <c r="O1142" t="b">
        <v>0</v>
      </c>
      <c r="P1142">
        <v>288.44639999999998</v>
      </c>
      <c r="Q1142">
        <v>113.63039999999999</v>
      </c>
      <c r="R1142">
        <v>106.9004</v>
      </c>
      <c r="S1142" t="s">
        <v>128</v>
      </c>
      <c r="T1142">
        <v>0</v>
      </c>
      <c r="U1142">
        <v>0</v>
      </c>
      <c r="V1142">
        <v>18</v>
      </c>
      <c r="W1142">
        <v>1390.7697000000001</v>
      </c>
    </row>
    <row r="1143" spans="1:23" x14ac:dyDescent="0.35">
      <c r="A1143" t="s">
        <v>2293</v>
      </c>
      <c r="B1143" t="s">
        <v>636</v>
      </c>
      <c r="C1143" t="s">
        <v>2148</v>
      </c>
      <c r="D1143" t="s">
        <v>28</v>
      </c>
      <c r="E1143" t="s">
        <v>88</v>
      </c>
      <c r="F1143" t="s">
        <v>251</v>
      </c>
      <c r="G1143">
        <v>21.94</v>
      </c>
      <c r="H1143">
        <v>2</v>
      </c>
      <c r="I1143">
        <v>0.1</v>
      </c>
      <c r="J1143">
        <v>2.81</v>
      </c>
      <c r="K1143" t="s">
        <v>82</v>
      </c>
      <c r="L1143" t="s">
        <v>45</v>
      </c>
      <c r="M1143">
        <v>0.51</v>
      </c>
      <c r="N1143" t="s">
        <v>83</v>
      </c>
      <c r="O1143" t="b">
        <v>1</v>
      </c>
      <c r="P1143">
        <v>39.491999999999997</v>
      </c>
      <c r="Q1143">
        <v>13.164</v>
      </c>
      <c r="R1143">
        <v>9.8440000000000047</v>
      </c>
      <c r="S1143" t="s">
        <v>103</v>
      </c>
      <c r="T1143">
        <v>0</v>
      </c>
      <c r="U1143">
        <v>0</v>
      </c>
      <c r="V1143">
        <v>12</v>
      </c>
      <c r="W1143">
        <v>585.78229999999996</v>
      </c>
    </row>
    <row r="1144" spans="1:23" x14ac:dyDescent="0.35">
      <c r="A1144" t="s">
        <v>2294</v>
      </c>
      <c r="B1144" t="s">
        <v>1586</v>
      </c>
      <c r="C1144" t="s">
        <v>839</v>
      </c>
      <c r="D1144" t="s">
        <v>12</v>
      </c>
      <c r="E1144" t="s">
        <v>88</v>
      </c>
      <c r="F1144" t="s">
        <v>718</v>
      </c>
      <c r="G1144">
        <v>25.61</v>
      </c>
      <c r="H1144">
        <v>1</v>
      </c>
      <c r="I1144">
        <v>0.02</v>
      </c>
      <c r="J1144">
        <v>5.53</v>
      </c>
      <c r="K1144" t="s">
        <v>82</v>
      </c>
      <c r="L1144" t="s">
        <v>45</v>
      </c>
      <c r="M1144">
        <v>1.82</v>
      </c>
      <c r="N1144" t="s">
        <v>83</v>
      </c>
      <c r="O1144" t="b">
        <v>0</v>
      </c>
      <c r="P1144">
        <v>25.097799999999999</v>
      </c>
      <c r="Q1144">
        <v>9.7317999999999998</v>
      </c>
      <c r="R1144">
        <v>2.3818000000000001</v>
      </c>
      <c r="S1144" t="s">
        <v>183</v>
      </c>
      <c r="T1144">
        <v>0</v>
      </c>
      <c r="U1144">
        <v>0</v>
      </c>
      <c r="V1144">
        <v>16</v>
      </c>
      <c r="W1144">
        <v>1210.0518</v>
      </c>
    </row>
    <row r="1145" spans="1:23" x14ac:dyDescent="0.35">
      <c r="A1145" t="s">
        <v>2295</v>
      </c>
      <c r="B1145" t="s">
        <v>1054</v>
      </c>
      <c r="C1145" t="s">
        <v>2296</v>
      </c>
      <c r="D1145" t="s">
        <v>12</v>
      </c>
      <c r="E1145" t="s">
        <v>88</v>
      </c>
      <c r="F1145" t="s">
        <v>916</v>
      </c>
      <c r="G1145">
        <v>10.85</v>
      </c>
      <c r="H1145">
        <v>2</v>
      </c>
      <c r="I1145">
        <v>0.01</v>
      </c>
      <c r="J1145">
        <v>9.33</v>
      </c>
      <c r="K1145" t="s">
        <v>115</v>
      </c>
      <c r="L1145" t="s">
        <v>48</v>
      </c>
      <c r="M1145">
        <v>17.07</v>
      </c>
      <c r="N1145" t="s">
        <v>83</v>
      </c>
      <c r="O1145" t="b">
        <v>0</v>
      </c>
      <c r="P1145">
        <v>21.483000000000001</v>
      </c>
      <c r="Q1145">
        <v>8.463000000000001</v>
      </c>
      <c r="R1145">
        <v>-17.937000000000001</v>
      </c>
      <c r="S1145" t="s">
        <v>128</v>
      </c>
      <c r="T1145">
        <v>0</v>
      </c>
      <c r="U1145">
        <v>0</v>
      </c>
      <c r="V1145">
        <v>2</v>
      </c>
      <c r="W1145">
        <v>-24.458500000000001</v>
      </c>
    </row>
    <row r="1146" spans="1:23" x14ac:dyDescent="0.35">
      <c r="A1146" t="s">
        <v>2297</v>
      </c>
      <c r="B1146" t="s">
        <v>323</v>
      </c>
      <c r="C1146" t="s">
        <v>2298</v>
      </c>
      <c r="D1146" t="s">
        <v>26</v>
      </c>
      <c r="E1146" t="s">
        <v>95</v>
      </c>
      <c r="F1146" t="s">
        <v>370</v>
      </c>
      <c r="G1146">
        <v>548.48</v>
      </c>
      <c r="H1146">
        <v>3</v>
      </c>
      <c r="I1146">
        <v>7.0000000000000007E-2</v>
      </c>
      <c r="J1146">
        <v>5.64</v>
      </c>
      <c r="K1146" t="s">
        <v>102</v>
      </c>
      <c r="L1146" t="s">
        <v>45</v>
      </c>
      <c r="M1146">
        <v>0.75</v>
      </c>
      <c r="N1146" t="s">
        <v>83</v>
      </c>
      <c r="O1146" t="b">
        <v>0</v>
      </c>
      <c r="P1146">
        <v>1530.2592</v>
      </c>
      <c r="Q1146">
        <v>542.99519999999995</v>
      </c>
      <c r="R1146">
        <v>536.60519999999997</v>
      </c>
      <c r="S1146" t="s">
        <v>91</v>
      </c>
      <c r="T1146">
        <v>0</v>
      </c>
      <c r="U1146">
        <v>0</v>
      </c>
      <c r="V1146">
        <v>4</v>
      </c>
      <c r="W1146">
        <v>616.21180000000004</v>
      </c>
    </row>
    <row r="1147" spans="1:23" x14ac:dyDescent="0.35">
      <c r="A1147" t="s">
        <v>2299</v>
      </c>
      <c r="B1147" t="s">
        <v>746</v>
      </c>
      <c r="C1147" t="s">
        <v>2300</v>
      </c>
      <c r="D1147" t="s">
        <v>15</v>
      </c>
      <c r="E1147" t="s">
        <v>95</v>
      </c>
      <c r="F1147" t="s">
        <v>289</v>
      </c>
      <c r="G1147">
        <v>369.07</v>
      </c>
      <c r="H1147">
        <v>1</v>
      </c>
      <c r="I1147">
        <v>0.14000000000000001</v>
      </c>
      <c r="J1147">
        <v>8.3800000000000008</v>
      </c>
      <c r="K1147" t="s">
        <v>102</v>
      </c>
      <c r="L1147" t="s">
        <v>41</v>
      </c>
      <c r="M1147">
        <v>6.93</v>
      </c>
      <c r="N1147" t="s">
        <v>83</v>
      </c>
      <c r="O1147" t="b">
        <v>0</v>
      </c>
      <c r="P1147">
        <v>317.40019999999998</v>
      </c>
      <c r="Q1147">
        <v>95.958200000000005</v>
      </c>
      <c r="R1147">
        <v>80.648200000000003</v>
      </c>
      <c r="S1147" t="s">
        <v>103</v>
      </c>
      <c r="T1147">
        <v>0</v>
      </c>
      <c r="U1147">
        <v>0</v>
      </c>
      <c r="V1147">
        <v>3</v>
      </c>
      <c r="W1147">
        <v>448.19720000000012</v>
      </c>
    </row>
    <row r="1148" spans="1:23" x14ac:dyDescent="0.35">
      <c r="A1148" t="s">
        <v>2301</v>
      </c>
      <c r="B1148" t="s">
        <v>173</v>
      </c>
      <c r="C1148" t="s">
        <v>2228</v>
      </c>
      <c r="D1148" t="s">
        <v>24</v>
      </c>
      <c r="E1148" t="s">
        <v>16</v>
      </c>
      <c r="F1148" t="s">
        <v>854</v>
      </c>
      <c r="G1148">
        <v>61.24</v>
      </c>
      <c r="H1148">
        <v>1</v>
      </c>
      <c r="I1148">
        <v>0.23</v>
      </c>
      <c r="J1148">
        <v>8.65</v>
      </c>
      <c r="K1148" t="s">
        <v>102</v>
      </c>
      <c r="L1148" t="s">
        <v>45</v>
      </c>
      <c r="M1148">
        <v>1.03</v>
      </c>
      <c r="N1148" t="s">
        <v>83</v>
      </c>
      <c r="O1148" t="b">
        <v>0</v>
      </c>
      <c r="P1148">
        <v>47.154800000000002</v>
      </c>
      <c r="Q1148">
        <v>10.4108</v>
      </c>
      <c r="R1148">
        <v>0.73080000000000211</v>
      </c>
      <c r="S1148" t="s">
        <v>128</v>
      </c>
      <c r="T1148">
        <v>0</v>
      </c>
      <c r="U1148">
        <v>0</v>
      </c>
      <c r="V1148">
        <v>13</v>
      </c>
      <c r="W1148">
        <v>478.67059999999998</v>
      </c>
    </row>
    <row r="1149" spans="1:23" x14ac:dyDescent="0.35">
      <c r="A1149" t="s">
        <v>2302</v>
      </c>
      <c r="B1149" t="s">
        <v>276</v>
      </c>
      <c r="C1149" t="s">
        <v>2303</v>
      </c>
      <c r="D1149" t="s">
        <v>12</v>
      </c>
      <c r="E1149" t="s">
        <v>95</v>
      </c>
      <c r="F1149" t="s">
        <v>770</v>
      </c>
      <c r="G1149">
        <v>522.52</v>
      </c>
      <c r="H1149">
        <v>3</v>
      </c>
      <c r="I1149">
        <v>0.25</v>
      </c>
      <c r="J1149">
        <v>7.64</v>
      </c>
      <c r="K1149" t="s">
        <v>90</v>
      </c>
      <c r="L1149" t="s">
        <v>41</v>
      </c>
      <c r="M1149">
        <v>12.56</v>
      </c>
      <c r="N1149" t="s">
        <v>83</v>
      </c>
      <c r="O1149" t="b">
        <v>0</v>
      </c>
      <c r="P1149">
        <v>1175.67</v>
      </c>
      <c r="Q1149">
        <v>235.1340000000001</v>
      </c>
      <c r="R1149">
        <v>214.93400000000011</v>
      </c>
      <c r="S1149" t="s">
        <v>97</v>
      </c>
      <c r="T1149">
        <v>0</v>
      </c>
      <c r="U1149">
        <v>0</v>
      </c>
      <c r="V1149">
        <v>16</v>
      </c>
      <c r="W1149">
        <v>1427.3232</v>
      </c>
    </row>
    <row r="1150" spans="1:23" x14ac:dyDescent="0.35">
      <c r="A1150" t="s">
        <v>2304</v>
      </c>
      <c r="B1150" t="s">
        <v>225</v>
      </c>
      <c r="C1150" t="s">
        <v>738</v>
      </c>
      <c r="D1150" t="s">
        <v>19</v>
      </c>
      <c r="E1150" t="s">
        <v>95</v>
      </c>
      <c r="F1150" t="s">
        <v>266</v>
      </c>
      <c r="G1150">
        <v>656.24</v>
      </c>
      <c r="H1150">
        <v>3</v>
      </c>
      <c r="I1150">
        <v>0.1</v>
      </c>
      <c r="J1150">
        <v>5.5</v>
      </c>
      <c r="K1150" t="s">
        <v>90</v>
      </c>
      <c r="L1150" t="s">
        <v>41</v>
      </c>
      <c r="M1150">
        <v>7.39</v>
      </c>
      <c r="N1150" t="s">
        <v>83</v>
      </c>
      <c r="O1150" t="b">
        <v>0</v>
      </c>
      <c r="P1150">
        <v>1771.848</v>
      </c>
      <c r="Q1150">
        <v>590.61599999999999</v>
      </c>
      <c r="R1150">
        <v>577.726</v>
      </c>
      <c r="S1150" t="s">
        <v>183</v>
      </c>
      <c r="T1150">
        <v>0</v>
      </c>
      <c r="U1150">
        <v>0</v>
      </c>
      <c r="V1150">
        <v>16</v>
      </c>
      <c r="W1150">
        <v>2256.5427</v>
      </c>
    </row>
    <row r="1151" spans="1:23" x14ac:dyDescent="0.35">
      <c r="A1151" t="s">
        <v>2305</v>
      </c>
      <c r="B1151" t="s">
        <v>180</v>
      </c>
      <c r="C1151" t="s">
        <v>2306</v>
      </c>
      <c r="D1151" t="s">
        <v>19</v>
      </c>
      <c r="E1151" t="s">
        <v>88</v>
      </c>
      <c r="F1151" t="s">
        <v>89</v>
      </c>
      <c r="G1151">
        <v>22.31</v>
      </c>
      <c r="H1151">
        <v>3</v>
      </c>
      <c r="I1151">
        <v>0.27</v>
      </c>
      <c r="J1151">
        <v>6.66</v>
      </c>
      <c r="K1151" t="s">
        <v>90</v>
      </c>
      <c r="L1151" t="s">
        <v>41</v>
      </c>
      <c r="M1151">
        <v>5.8</v>
      </c>
      <c r="N1151" t="s">
        <v>83</v>
      </c>
      <c r="O1151" t="b">
        <v>0</v>
      </c>
      <c r="P1151">
        <v>48.858899999999991</v>
      </c>
      <c r="Q1151">
        <v>8.7008999999999972</v>
      </c>
      <c r="R1151">
        <v>-3.7591000000000041</v>
      </c>
      <c r="S1151" t="s">
        <v>183</v>
      </c>
      <c r="T1151">
        <v>0</v>
      </c>
      <c r="U1151">
        <v>0</v>
      </c>
      <c r="V1151">
        <v>3</v>
      </c>
      <c r="W1151">
        <v>17.242300000000011</v>
      </c>
    </row>
    <row r="1152" spans="1:23" x14ac:dyDescent="0.35">
      <c r="A1152" t="s">
        <v>2307</v>
      </c>
      <c r="B1152" t="s">
        <v>229</v>
      </c>
      <c r="C1152" t="s">
        <v>899</v>
      </c>
      <c r="D1152" t="s">
        <v>24</v>
      </c>
      <c r="E1152" t="s">
        <v>14</v>
      </c>
      <c r="F1152" t="s">
        <v>355</v>
      </c>
      <c r="G1152">
        <v>49.14</v>
      </c>
      <c r="H1152">
        <v>2</v>
      </c>
      <c r="I1152">
        <v>0.05</v>
      </c>
      <c r="J1152">
        <v>8.48</v>
      </c>
      <c r="K1152" t="s">
        <v>90</v>
      </c>
      <c r="L1152" t="s">
        <v>45</v>
      </c>
      <c r="M1152">
        <v>1.61</v>
      </c>
      <c r="N1152" t="s">
        <v>83</v>
      </c>
      <c r="O1152" t="b">
        <v>0</v>
      </c>
      <c r="P1152">
        <v>93.366</v>
      </c>
      <c r="Q1152">
        <v>34.398000000000003</v>
      </c>
      <c r="R1152">
        <v>24.308</v>
      </c>
      <c r="S1152" t="s">
        <v>103</v>
      </c>
      <c r="T1152">
        <v>0</v>
      </c>
      <c r="U1152">
        <v>0</v>
      </c>
      <c r="V1152">
        <v>11</v>
      </c>
      <c r="W1152">
        <v>439.93500000000012</v>
      </c>
    </row>
    <row r="1153" spans="1:23" x14ac:dyDescent="0.35">
      <c r="A1153" t="s">
        <v>2308</v>
      </c>
      <c r="B1153" t="s">
        <v>1996</v>
      </c>
      <c r="C1153" t="s">
        <v>2309</v>
      </c>
      <c r="D1153" t="s">
        <v>12</v>
      </c>
      <c r="E1153" t="s">
        <v>88</v>
      </c>
      <c r="F1153" t="s">
        <v>502</v>
      </c>
      <c r="G1153">
        <v>15.16</v>
      </c>
      <c r="H1153">
        <v>2</v>
      </c>
      <c r="I1153">
        <v>0.09</v>
      </c>
      <c r="J1153">
        <v>7.42</v>
      </c>
      <c r="K1153" t="s">
        <v>82</v>
      </c>
      <c r="L1153" t="s">
        <v>45</v>
      </c>
      <c r="M1153">
        <v>1.97</v>
      </c>
      <c r="N1153" t="s">
        <v>83</v>
      </c>
      <c r="O1153" t="b">
        <v>0</v>
      </c>
      <c r="P1153">
        <v>27.591200000000001</v>
      </c>
      <c r="Q1153">
        <v>9.3992000000000004</v>
      </c>
      <c r="R1153">
        <v>9.1999999999998004E-3</v>
      </c>
      <c r="S1153" t="s">
        <v>91</v>
      </c>
      <c r="T1153">
        <v>0</v>
      </c>
      <c r="U1153">
        <v>0</v>
      </c>
      <c r="V1153">
        <v>1</v>
      </c>
      <c r="W1153">
        <v>9.1999999999998004E-3</v>
      </c>
    </row>
    <row r="1154" spans="1:23" x14ac:dyDescent="0.35">
      <c r="A1154" t="s">
        <v>2310</v>
      </c>
      <c r="B1154" t="s">
        <v>1622</v>
      </c>
      <c r="C1154" t="s">
        <v>2311</v>
      </c>
      <c r="D1154" t="s">
        <v>19</v>
      </c>
      <c r="E1154" t="s">
        <v>16</v>
      </c>
      <c r="F1154" t="s">
        <v>932</v>
      </c>
      <c r="G1154">
        <v>57.19</v>
      </c>
      <c r="H1154">
        <v>3</v>
      </c>
      <c r="I1154">
        <v>0.25</v>
      </c>
      <c r="J1154">
        <v>6.66</v>
      </c>
      <c r="K1154" t="s">
        <v>102</v>
      </c>
      <c r="L1154" t="s">
        <v>43</v>
      </c>
      <c r="M1154">
        <v>7</v>
      </c>
      <c r="N1154" t="s">
        <v>83</v>
      </c>
      <c r="O1154" t="b">
        <v>0</v>
      </c>
      <c r="P1154">
        <v>128.67750000000001</v>
      </c>
      <c r="Q1154">
        <v>25.73550000000002</v>
      </c>
      <c r="R1154">
        <v>12.075500000000019</v>
      </c>
      <c r="S1154" t="s">
        <v>183</v>
      </c>
      <c r="T1154">
        <v>0</v>
      </c>
      <c r="U1154">
        <v>0</v>
      </c>
      <c r="V1154">
        <v>3</v>
      </c>
      <c r="W1154">
        <v>311.6604000000001</v>
      </c>
    </row>
    <row r="1155" spans="1:23" x14ac:dyDescent="0.35">
      <c r="A1155" t="s">
        <v>2312</v>
      </c>
      <c r="B1155" t="s">
        <v>117</v>
      </c>
      <c r="C1155" t="s">
        <v>250</v>
      </c>
      <c r="D1155" t="s">
        <v>12</v>
      </c>
      <c r="E1155" t="s">
        <v>16</v>
      </c>
      <c r="F1155" t="s">
        <v>624</v>
      </c>
      <c r="G1155">
        <v>36.11</v>
      </c>
      <c r="H1155">
        <v>3</v>
      </c>
      <c r="I1155">
        <v>0.25</v>
      </c>
      <c r="J1155">
        <v>9.91</v>
      </c>
      <c r="K1155" t="s">
        <v>115</v>
      </c>
      <c r="L1155" t="s">
        <v>48</v>
      </c>
      <c r="M1155">
        <v>11.41</v>
      </c>
      <c r="N1155" t="s">
        <v>83</v>
      </c>
      <c r="O1155" t="b">
        <v>0</v>
      </c>
      <c r="P1155">
        <v>81.247500000000002</v>
      </c>
      <c r="Q1155">
        <v>16.249500000000008</v>
      </c>
      <c r="R1155">
        <v>-5.0704999999999876</v>
      </c>
      <c r="S1155" t="s">
        <v>84</v>
      </c>
      <c r="T1155">
        <v>0</v>
      </c>
      <c r="U1155">
        <v>0</v>
      </c>
      <c r="V1155">
        <v>13</v>
      </c>
      <c r="W1155">
        <v>678.67290000000003</v>
      </c>
    </row>
    <row r="1156" spans="1:23" x14ac:dyDescent="0.35">
      <c r="A1156" t="s">
        <v>2313</v>
      </c>
      <c r="B1156" t="s">
        <v>610</v>
      </c>
      <c r="C1156" t="s">
        <v>373</v>
      </c>
      <c r="D1156" t="s">
        <v>28</v>
      </c>
      <c r="E1156" t="s">
        <v>14</v>
      </c>
      <c r="F1156" t="s">
        <v>1207</v>
      </c>
      <c r="G1156">
        <v>136.57</v>
      </c>
      <c r="H1156">
        <v>3</v>
      </c>
      <c r="I1156">
        <v>0.05</v>
      </c>
      <c r="J1156">
        <v>4.4400000000000004</v>
      </c>
      <c r="K1156" t="s">
        <v>90</v>
      </c>
      <c r="L1156" t="s">
        <v>43</v>
      </c>
      <c r="M1156">
        <v>7.22</v>
      </c>
      <c r="N1156" t="s">
        <v>83</v>
      </c>
      <c r="O1156" t="b">
        <v>0</v>
      </c>
      <c r="P1156">
        <v>389.22449999999998</v>
      </c>
      <c r="Q1156">
        <v>143.39850000000001</v>
      </c>
      <c r="R1156">
        <v>131.73849999999999</v>
      </c>
      <c r="S1156" t="s">
        <v>97</v>
      </c>
      <c r="T1156">
        <v>0</v>
      </c>
      <c r="U1156">
        <v>0</v>
      </c>
      <c r="V1156">
        <v>16</v>
      </c>
      <c r="W1156">
        <v>819.02729999999997</v>
      </c>
    </row>
    <row r="1157" spans="1:23" x14ac:dyDescent="0.35">
      <c r="A1157" t="s">
        <v>2314</v>
      </c>
      <c r="B1157" t="s">
        <v>619</v>
      </c>
      <c r="C1157" t="s">
        <v>704</v>
      </c>
      <c r="D1157" t="s">
        <v>26</v>
      </c>
      <c r="E1157" t="s">
        <v>95</v>
      </c>
      <c r="F1157" t="s">
        <v>400</v>
      </c>
      <c r="G1157">
        <v>437.09</v>
      </c>
      <c r="H1157">
        <v>3</v>
      </c>
      <c r="I1157">
        <v>0.02</v>
      </c>
      <c r="J1157">
        <v>4.3</v>
      </c>
      <c r="K1157" t="s">
        <v>115</v>
      </c>
      <c r="L1157" t="s">
        <v>45</v>
      </c>
      <c r="M1157">
        <v>1.4</v>
      </c>
      <c r="N1157" t="s">
        <v>83</v>
      </c>
      <c r="O1157" t="b">
        <v>0</v>
      </c>
      <c r="P1157">
        <v>1285.0445999999999</v>
      </c>
      <c r="Q1157">
        <v>498.2826</v>
      </c>
      <c r="R1157">
        <v>492.58260000000001</v>
      </c>
      <c r="S1157" t="s">
        <v>91</v>
      </c>
      <c r="T1157">
        <v>0</v>
      </c>
      <c r="U1157">
        <v>0</v>
      </c>
      <c r="V1157">
        <v>18</v>
      </c>
      <c r="W1157">
        <v>2368.9762999999998</v>
      </c>
    </row>
    <row r="1158" spans="1:23" x14ac:dyDescent="0.35">
      <c r="A1158" t="s">
        <v>2315</v>
      </c>
      <c r="B1158" t="s">
        <v>639</v>
      </c>
      <c r="C1158" t="s">
        <v>747</v>
      </c>
      <c r="D1158" t="s">
        <v>20</v>
      </c>
      <c r="E1158" t="s">
        <v>95</v>
      </c>
      <c r="F1158" t="s">
        <v>1618</v>
      </c>
      <c r="G1158">
        <v>27.41</v>
      </c>
      <c r="H1158">
        <v>3</v>
      </c>
      <c r="I1158">
        <v>0.01</v>
      </c>
      <c r="J1158">
        <v>7.17</v>
      </c>
      <c r="K1158" t="s">
        <v>82</v>
      </c>
      <c r="L1158" t="s">
        <v>43</v>
      </c>
      <c r="M1158">
        <v>7.92</v>
      </c>
      <c r="N1158" t="s">
        <v>83</v>
      </c>
      <c r="O1158" t="b">
        <v>0</v>
      </c>
      <c r="P1158">
        <v>81.407700000000006</v>
      </c>
      <c r="Q1158">
        <v>32.069699999999997</v>
      </c>
      <c r="R1158">
        <v>16.979700000000001</v>
      </c>
      <c r="S1158" t="s">
        <v>103</v>
      </c>
      <c r="T1158">
        <v>0</v>
      </c>
      <c r="U1158">
        <v>0</v>
      </c>
      <c r="V1158">
        <v>21</v>
      </c>
      <c r="W1158">
        <v>2461.3791999999999</v>
      </c>
    </row>
    <row r="1159" spans="1:23" x14ac:dyDescent="0.35">
      <c r="A1159" t="s">
        <v>2316</v>
      </c>
      <c r="B1159" t="s">
        <v>249</v>
      </c>
      <c r="C1159" t="s">
        <v>209</v>
      </c>
      <c r="D1159" t="s">
        <v>24</v>
      </c>
      <c r="E1159" t="s">
        <v>16</v>
      </c>
      <c r="F1159" t="s">
        <v>478</v>
      </c>
      <c r="G1159">
        <v>59.75</v>
      </c>
      <c r="H1159">
        <v>2</v>
      </c>
      <c r="I1159">
        <v>0.18</v>
      </c>
      <c r="J1159">
        <v>5.5</v>
      </c>
      <c r="K1159" t="s">
        <v>90</v>
      </c>
      <c r="L1159" t="s">
        <v>43</v>
      </c>
      <c r="M1159">
        <v>6.06</v>
      </c>
      <c r="N1159" t="s">
        <v>83</v>
      </c>
      <c r="O1159" t="b">
        <v>0</v>
      </c>
      <c r="P1159">
        <v>97.99</v>
      </c>
      <c r="Q1159">
        <v>26.29000000000001</v>
      </c>
      <c r="R1159">
        <v>14.730000000000009</v>
      </c>
      <c r="S1159" t="s">
        <v>91</v>
      </c>
      <c r="T1159">
        <v>0</v>
      </c>
      <c r="U1159">
        <v>0</v>
      </c>
      <c r="V1159">
        <v>10</v>
      </c>
      <c r="W1159">
        <v>1035.8068000000001</v>
      </c>
    </row>
    <row r="1160" spans="1:23" x14ac:dyDescent="0.35">
      <c r="A1160" t="s">
        <v>2317</v>
      </c>
      <c r="B1160" t="s">
        <v>996</v>
      </c>
      <c r="C1160" t="s">
        <v>1103</v>
      </c>
      <c r="D1160" t="s">
        <v>20</v>
      </c>
      <c r="E1160" t="s">
        <v>16</v>
      </c>
      <c r="F1160" t="s">
        <v>231</v>
      </c>
      <c r="G1160">
        <v>19.88</v>
      </c>
      <c r="H1160">
        <v>1</v>
      </c>
      <c r="I1160">
        <v>0.23</v>
      </c>
      <c r="J1160">
        <v>6.31</v>
      </c>
      <c r="K1160" t="s">
        <v>115</v>
      </c>
      <c r="L1160" t="s">
        <v>43</v>
      </c>
      <c r="M1160">
        <v>3.99</v>
      </c>
      <c r="N1160" t="s">
        <v>83</v>
      </c>
      <c r="O1160" t="b">
        <v>0</v>
      </c>
      <c r="P1160">
        <v>15.307600000000001</v>
      </c>
      <c r="Q1160">
        <v>3.3795999999999999</v>
      </c>
      <c r="R1160">
        <v>-6.9204000000000008</v>
      </c>
      <c r="S1160" t="s">
        <v>128</v>
      </c>
      <c r="T1160">
        <v>0</v>
      </c>
      <c r="U1160">
        <v>0</v>
      </c>
      <c r="V1160">
        <v>23</v>
      </c>
      <c r="W1160">
        <v>2031.5921000000001</v>
      </c>
    </row>
    <row r="1161" spans="1:23" x14ac:dyDescent="0.35">
      <c r="A1161" t="s">
        <v>2318</v>
      </c>
      <c r="B1161" t="s">
        <v>2232</v>
      </c>
      <c r="C1161" t="s">
        <v>2319</v>
      </c>
      <c r="D1161" t="s">
        <v>12</v>
      </c>
      <c r="E1161" t="s">
        <v>88</v>
      </c>
      <c r="F1161" t="s">
        <v>199</v>
      </c>
      <c r="G1161">
        <v>29.31</v>
      </c>
      <c r="H1161">
        <v>1</v>
      </c>
      <c r="I1161">
        <v>0.05</v>
      </c>
      <c r="J1161">
        <v>4.71</v>
      </c>
      <c r="K1161" t="s">
        <v>82</v>
      </c>
      <c r="L1161" t="s">
        <v>41</v>
      </c>
      <c r="M1161">
        <v>8.4499999999999993</v>
      </c>
      <c r="N1161" t="s">
        <v>83</v>
      </c>
      <c r="O1161" t="b">
        <v>0</v>
      </c>
      <c r="P1161">
        <v>27.8445</v>
      </c>
      <c r="Q1161">
        <v>10.2585</v>
      </c>
      <c r="R1161">
        <v>-2.9015000000000022</v>
      </c>
      <c r="S1161" t="s">
        <v>84</v>
      </c>
      <c r="T1161">
        <v>0</v>
      </c>
      <c r="U1161">
        <v>0</v>
      </c>
      <c r="V1161">
        <v>2</v>
      </c>
      <c r="W1161">
        <v>18.819700000000012</v>
      </c>
    </row>
    <row r="1162" spans="1:23" x14ac:dyDescent="0.35">
      <c r="A1162" t="s">
        <v>2320</v>
      </c>
      <c r="B1162" t="s">
        <v>353</v>
      </c>
      <c r="C1162" t="s">
        <v>1349</v>
      </c>
      <c r="D1162" t="s">
        <v>15</v>
      </c>
      <c r="E1162" t="s">
        <v>88</v>
      </c>
      <c r="F1162" t="s">
        <v>251</v>
      </c>
      <c r="G1162">
        <v>25.98</v>
      </c>
      <c r="H1162">
        <v>1</v>
      </c>
      <c r="I1162">
        <v>0.08</v>
      </c>
      <c r="J1162">
        <v>7.11</v>
      </c>
      <c r="K1162" t="s">
        <v>90</v>
      </c>
      <c r="L1162" t="s">
        <v>48</v>
      </c>
      <c r="M1162">
        <v>12.05</v>
      </c>
      <c r="N1162" t="s">
        <v>83</v>
      </c>
      <c r="O1162" t="b">
        <v>0</v>
      </c>
      <c r="P1162">
        <v>23.901599999999998</v>
      </c>
      <c r="Q1162">
        <v>8.3136000000000028</v>
      </c>
      <c r="R1162">
        <v>-10.846399999999999</v>
      </c>
      <c r="S1162" t="s">
        <v>91</v>
      </c>
      <c r="T1162">
        <v>0</v>
      </c>
      <c r="U1162">
        <v>0</v>
      </c>
      <c r="V1162">
        <v>19</v>
      </c>
      <c r="W1162">
        <v>560.5712000000002</v>
      </c>
    </row>
    <row r="1163" spans="1:23" x14ac:dyDescent="0.35">
      <c r="A1163" t="s">
        <v>2321</v>
      </c>
      <c r="B1163" t="s">
        <v>1345</v>
      </c>
      <c r="C1163" t="s">
        <v>2322</v>
      </c>
      <c r="D1163" t="s">
        <v>24</v>
      </c>
      <c r="E1163" t="s">
        <v>95</v>
      </c>
      <c r="F1163" t="s">
        <v>612</v>
      </c>
      <c r="G1163">
        <v>108.61</v>
      </c>
      <c r="H1163">
        <v>1</v>
      </c>
      <c r="I1163">
        <v>0.24</v>
      </c>
      <c r="J1163">
        <v>2.3199999999999998</v>
      </c>
      <c r="K1163" t="s">
        <v>115</v>
      </c>
      <c r="L1163" t="s">
        <v>41</v>
      </c>
      <c r="M1163">
        <v>12.7</v>
      </c>
      <c r="N1163" t="s">
        <v>83</v>
      </c>
      <c r="O1163" t="b">
        <v>0</v>
      </c>
      <c r="P1163">
        <v>82.543599999999998</v>
      </c>
      <c r="Q1163">
        <v>17.377600000000001</v>
      </c>
      <c r="R1163">
        <v>2.357600000000001</v>
      </c>
      <c r="S1163" t="s">
        <v>183</v>
      </c>
      <c r="T1163">
        <v>0</v>
      </c>
      <c r="U1163">
        <v>0</v>
      </c>
      <c r="V1163">
        <v>15</v>
      </c>
      <c r="W1163">
        <v>742.59630000000004</v>
      </c>
    </row>
    <row r="1164" spans="1:23" x14ac:dyDescent="0.35">
      <c r="A1164" t="s">
        <v>2323</v>
      </c>
      <c r="B1164" t="s">
        <v>909</v>
      </c>
      <c r="C1164" t="s">
        <v>1178</v>
      </c>
      <c r="D1164" t="s">
        <v>15</v>
      </c>
      <c r="E1164" t="s">
        <v>14</v>
      </c>
      <c r="F1164" t="s">
        <v>1299</v>
      </c>
      <c r="G1164">
        <v>154.91</v>
      </c>
      <c r="H1164">
        <v>3</v>
      </c>
      <c r="I1164">
        <v>0.09</v>
      </c>
      <c r="J1164">
        <v>6.35</v>
      </c>
      <c r="K1164" t="s">
        <v>82</v>
      </c>
      <c r="L1164" t="s">
        <v>43</v>
      </c>
      <c r="M1164">
        <v>6.35</v>
      </c>
      <c r="N1164" t="s">
        <v>83</v>
      </c>
      <c r="O1164" t="b">
        <v>0</v>
      </c>
      <c r="P1164">
        <v>422.90429999999998</v>
      </c>
      <c r="Q1164">
        <v>144.06630000000001</v>
      </c>
      <c r="R1164">
        <v>131.3663</v>
      </c>
      <c r="S1164" t="s">
        <v>183</v>
      </c>
      <c r="T1164">
        <v>0</v>
      </c>
      <c r="U1164">
        <v>0</v>
      </c>
      <c r="V1164">
        <v>19</v>
      </c>
      <c r="W1164">
        <v>1242.4645</v>
      </c>
    </row>
    <row r="1165" spans="1:23" x14ac:dyDescent="0.35">
      <c r="A1165" t="s">
        <v>2324</v>
      </c>
      <c r="B1165" t="s">
        <v>177</v>
      </c>
      <c r="C1165" t="s">
        <v>299</v>
      </c>
      <c r="D1165" t="s">
        <v>19</v>
      </c>
      <c r="E1165" t="s">
        <v>16</v>
      </c>
      <c r="F1165" t="s">
        <v>136</v>
      </c>
      <c r="G1165">
        <v>36.369999999999997</v>
      </c>
      <c r="H1165">
        <v>1</v>
      </c>
      <c r="I1165">
        <v>0.19</v>
      </c>
      <c r="J1165">
        <v>2.3199999999999998</v>
      </c>
      <c r="K1165" t="s">
        <v>102</v>
      </c>
      <c r="L1165" t="s">
        <v>41</v>
      </c>
      <c r="M1165">
        <v>5.14</v>
      </c>
      <c r="N1165" t="s">
        <v>83</v>
      </c>
      <c r="O1165" t="b">
        <v>0</v>
      </c>
      <c r="P1165">
        <v>29.459700000000002</v>
      </c>
      <c r="Q1165">
        <v>7.6377000000000024</v>
      </c>
      <c r="R1165">
        <v>0.1777000000000033</v>
      </c>
      <c r="S1165" t="s">
        <v>128</v>
      </c>
      <c r="T1165">
        <v>0</v>
      </c>
      <c r="U1165">
        <v>0</v>
      </c>
      <c r="V1165">
        <v>11</v>
      </c>
      <c r="W1165">
        <v>748.72979999999995</v>
      </c>
    </row>
    <row r="1166" spans="1:23" x14ac:dyDescent="0.35">
      <c r="A1166" t="s">
        <v>2325</v>
      </c>
      <c r="B1166" t="s">
        <v>272</v>
      </c>
      <c r="C1166" t="s">
        <v>327</v>
      </c>
      <c r="D1166" t="s">
        <v>12</v>
      </c>
      <c r="E1166" t="s">
        <v>95</v>
      </c>
      <c r="F1166" t="s">
        <v>677</v>
      </c>
      <c r="G1166">
        <v>77.11</v>
      </c>
      <c r="H1166">
        <v>1</v>
      </c>
      <c r="I1166">
        <v>7.0000000000000007E-2</v>
      </c>
      <c r="J1166">
        <v>8.1300000000000008</v>
      </c>
      <c r="K1166" t="s">
        <v>102</v>
      </c>
      <c r="L1166" t="s">
        <v>48</v>
      </c>
      <c r="M1166">
        <v>10.25</v>
      </c>
      <c r="N1166" t="s">
        <v>83</v>
      </c>
      <c r="O1166" t="b">
        <v>0</v>
      </c>
      <c r="P1166">
        <v>71.712299999999999</v>
      </c>
      <c r="Q1166">
        <v>25.446300000000001</v>
      </c>
      <c r="R1166">
        <v>7.0662999999999982</v>
      </c>
      <c r="S1166" t="s">
        <v>84</v>
      </c>
      <c r="T1166">
        <v>0</v>
      </c>
      <c r="U1166">
        <v>0</v>
      </c>
      <c r="V1166">
        <v>20</v>
      </c>
      <c r="W1166">
        <v>1411.9567</v>
      </c>
    </row>
    <row r="1167" spans="1:23" x14ac:dyDescent="0.35">
      <c r="A1167" t="s">
        <v>2326</v>
      </c>
      <c r="B1167" t="s">
        <v>302</v>
      </c>
      <c r="C1167" t="s">
        <v>1323</v>
      </c>
      <c r="D1167" t="s">
        <v>15</v>
      </c>
      <c r="E1167" t="s">
        <v>16</v>
      </c>
      <c r="F1167" t="s">
        <v>696</v>
      </c>
      <c r="G1167">
        <v>64.28</v>
      </c>
      <c r="H1167">
        <v>1</v>
      </c>
      <c r="I1167">
        <v>0.18</v>
      </c>
      <c r="J1167">
        <v>9.4600000000000009</v>
      </c>
      <c r="K1167" t="s">
        <v>90</v>
      </c>
      <c r="L1167" t="s">
        <v>41</v>
      </c>
      <c r="M1167">
        <v>5.33</v>
      </c>
      <c r="N1167" t="s">
        <v>83</v>
      </c>
      <c r="O1167" t="b">
        <v>0</v>
      </c>
      <c r="P1167">
        <v>52.709600000000002</v>
      </c>
      <c r="Q1167">
        <v>14.1416</v>
      </c>
      <c r="R1167">
        <v>-0.64839999999999698</v>
      </c>
      <c r="S1167" t="s">
        <v>183</v>
      </c>
      <c r="T1167">
        <v>0</v>
      </c>
      <c r="U1167">
        <v>0</v>
      </c>
      <c r="V1167">
        <v>14</v>
      </c>
      <c r="W1167">
        <v>693.67319999999995</v>
      </c>
    </row>
    <row r="1168" spans="1:23" x14ac:dyDescent="0.35">
      <c r="A1168" t="s">
        <v>2327</v>
      </c>
      <c r="B1168" t="s">
        <v>1687</v>
      </c>
      <c r="C1168" t="s">
        <v>2328</v>
      </c>
      <c r="D1168" t="s">
        <v>12</v>
      </c>
      <c r="E1168" t="s">
        <v>16</v>
      </c>
      <c r="F1168" t="s">
        <v>895</v>
      </c>
      <c r="G1168">
        <v>56.6</v>
      </c>
      <c r="H1168">
        <v>2</v>
      </c>
      <c r="I1168">
        <v>0.24</v>
      </c>
      <c r="J1168">
        <v>4.62</v>
      </c>
      <c r="K1168" t="s">
        <v>90</v>
      </c>
      <c r="L1168" t="s">
        <v>45</v>
      </c>
      <c r="M1168">
        <v>1.42</v>
      </c>
      <c r="N1168" t="s">
        <v>83</v>
      </c>
      <c r="O1168" t="b">
        <v>0</v>
      </c>
      <c r="P1168">
        <v>86.031999999999996</v>
      </c>
      <c r="Q1168">
        <v>18.111999999999991</v>
      </c>
      <c r="R1168">
        <v>12.071999999999999</v>
      </c>
      <c r="S1168" t="s">
        <v>97</v>
      </c>
      <c r="T1168">
        <v>0</v>
      </c>
      <c r="U1168">
        <v>0</v>
      </c>
      <c r="V1168">
        <v>4</v>
      </c>
      <c r="W1168">
        <v>8.393000000000006</v>
      </c>
    </row>
    <row r="1169" spans="1:23" x14ac:dyDescent="0.35">
      <c r="A1169" t="s">
        <v>2329</v>
      </c>
      <c r="B1169" t="s">
        <v>249</v>
      </c>
      <c r="C1169" t="s">
        <v>1216</v>
      </c>
      <c r="D1169" t="s">
        <v>17</v>
      </c>
      <c r="E1169" t="s">
        <v>95</v>
      </c>
      <c r="F1169" t="s">
        <v>444</v>
      </c>
      <c r="G1169">
        <v>31.28</v>
      </c>
      <c r="H1169">
        <v>2</v>
      </c>
      <c r="I1169">
        <v>0.18</v>
      </c>
      <c r="J1169">
        <v>9.3000000000000007</v>
      </c>
      <c r="K1169" t="s">
        <v>102</v>
      </c>
      <c r="L1169" t="s">
        <v>41</v>
      </c>
      <c r="M1169">
        <v>11.8</v>
      </c>
      <c r="N1169" t="s">
        <v>83</v>
      </c>
      <c r="O1169" t="b">
        <v>0</v>
      </c>
      <c r="P1169">
        <v>51.299200000000013</v>
      </c>
      <c r="Q1169">
        <v>13.763199999999999</v>
      </c>
      <c r="R1169">
        <v>-7.3367999999999967</v>
      </c>
      <c r="S1169" t="s">
        <v>91</v>
      </c>
      <c r="T1169">
        <v>0</v>
      </c>
      <c r="U1169">
        <v>0</v>
      </c>
      <c r="V1169">
        <v>4</v>
      </c>
      <c r="W1169">
        <v>-1.7292000000000021</v>
      </c>
    </row>
    <row r="1170" spans="1:23" x14ac:dyDescent="0.35">
      <c r="A1170" t="s">
        <v>2330</v>
      </c>
      <c r="B1170" t="s">
        <v>346</v>
      </c>
      <c r="C1170" t="s">
        <v>459</v>
      </c>
      <c r="D1170" t="s">
        <v>19</v>
      </c>
      <c r="E1170" t="s">
        <v>14</v>
      </c>
      <c r="F1170" t="s">
        <v>1131</v>
      </c>
      <c r="G1170">
        <v>76.760000000000005</v>
      </c>
      <c r="H1170">
        <v>2</v>
      </c>
      <c r="I1170">
        <v>0.09</v>
      </c>
      <c r="J1170">
        <v>6.26</v>
      </c>
      <c r="K1170" t="s">
        <v>90</v>
      </c>
      <c r="L1170" t="s">
        <v>48</v>
      </c>
      <c r="M1170">
        <v>19.059999999999999</v>
      </c>
      <c r="N1170" t="s">
        <v>83</v>
      </c>
      <c r="O1170" t="b">
        <v>0</v>
      </c>
      <c r="P1170">
        <v>139.70320000000001</v>
      </c>
      <c r="Q1170">
        <v>47.591200000000001</v>
      </c>
      <c r="R1170">
        <v>22.2712</v>
      </c>
      <c r="S1170" t="s">
        <v>97</v>
      </c>
      <c r="T1170">
        <v>0</v>
      </c>
      <c r="U1170">
        <v>0</v>
      </c>
      <c r="V1170">
        <v>17</v>
      </c>
      <c r="W1170">
        <v>516.81659999999999</v>
      </c>
    </row>
    <row r="1171" spans="1:23" x14ac:dyDescent="0.35">
      <c r="A1171" t="s">
        <v>2331</v>
      </c>
      <c r="B1171" t="s">
        <v>1348</v>
      </c>
      <c r="C1171" t="s">
        <v>1140</v>
      </c>
      <c r="D1171" t="s">
        <v>15</v>
      </c>
      <c r="E1171" t="s">
        <v>14</v>
      </c>
      <c r="F1171" t="s">
        <v>167</v>
      </c>
      <c r="G1171">
        <v>98.9</v>
      </c>
      <c r="H1171">
        <v>2</v>
      </c>
      <c r="I1171">
        <v>0.09</v>
      </c>
      <c r="J1171">
        <v>2.89</v>
      </c>
      <c r="K1171" t="s">
        <v>115</v>
      </c>
      <c r="L1171" t="s">
        <v>41</v>
      </c>
      <c r="M1171">
        <v>6.64</v>
      </c>
      <c r="N1171" t="s">
        <v>83</v>
      </c>
      <c r="O1171" t="b">
        <v>0</v>
      </c>
      <c r="P1171">
        <v>179.99799999999999</v>
      </c>
      <c r="Q1171">
        <v>61.318000000000012</v>
      </c>
      <c r="R1171">
        <v>51.788000000000011</v>
      </c>
      <c r="S1171" t="s">
        <v>97</v>
      </c>
      <c r="T1171">
        <v>0</v>
      </c>
      <c r="U1171">
        <v>0</v>
      </c>
      <c r="V1171">
        <v>2</v>
      </c>
      <c r="W1171">
        <v>187.7874000000001</v>
      </c>
    </row>
    <row r="1172" spans="1:23" x14ac:dyDescent="0.35">
      <c r="A1172" t="s">
        <v>2332</v>
      </c>
      <c r="B1172" t="s">
        <v>626</v>
      </c>
      <c r="C1172" t="s">
        <v>80</v>
      </c>
      <c r="D1172" t="s">
        <v>28</v>
      </c>
      <c r="E1172" t="s">
        <v>88</v>
      </c>
      <c r="F1172" t="s">
        <v>791</v>
      </c>
      <c r="G1172">
        <v>33.68</v>
      </c>
      <c r="H1172">
        <v>2</v>
      </c>
      <c r="I1172">
        <v>0.23</v>
      </c>
      <c r="J1172">
        <v>8.68</v>
      </c>
      <c r="K1172" t="s">
        <v>82</v>
      </c>
      <c r="L1172" t="s">
        <v>41</v>
      </c>
      <c r="M1172">
        <v>14.95</v>
      </c>
      <c r="N1172" t="s">
        <v>83</v>
      </c>
      <c r="O1172" t="b">
        <v>0</v>
      </c>
      <c r="P1172">
        <v>51.867199999999997</v>
      </c>
      <c r="Q1172">
        <v>11.451200000000011</v>
      </c>
      <c r="R1172">
        <v>-12.17879999999999</v>
      </c>
      <c r="S1172" t="s">
        <v>97</v>
      </c>
      <c r="T1172">
        <v>0</v>
      </c>
      <c r="U1172">
        <v>0</v>
      </c>
      <c r="V1172">
        <v>23</v>
      </c>
      <c r="W1172">
        <v>2212.105</v>
      </c>
    </row>
    <row r="1173" spans="1:23" x14ac:dyDescent="0.35">
      <c r="A1173" t="s">
        <v>2333</v>
      </c>
      <c r="B1173" t="s">
        <v>1572</v>
      </c>
      <c r="C1173" t="s">
        <v>2108</v>
      </c>
      <c r="D1173" t="s">
        <v>28</v>
      </c>
      <c r="E1173" t="s">
        <v>14</v>
      </c>
      <c r="F1173" t="s">
        <v>332</v>
      </c>
      <c r="G1173">
        <v>110.7</v>
      </c>
      <c r="H1173">
        <v>1</v>
      </c>
      <c r="I1173">
        <v>0.08</v>
      </c>
      <c r="J1173">
        <v>5.39</v>
      </c>
      <c r="K1173" t="s">
        <v>102</v>
      </c>
      <c r="L1173" t="s">
        <v>41</v>
      </c>
      <c r="M1173">
        <v>8.02</v>
      </c>
      <c r="N1173" t="s">
        <v>83</v>
      </c>
      <c r="O1173" t="b">
        <v>0</v>
      </c>
      <c r="P1173">
        <v>101.84399999999999</v>
      </c>
      <c r="Q1173">
        <v>35.424000000000007</v>
      </c>
      <c r="R1173">
        <v>22.01400000000001</v>
      </c>
      <c r="S1173" t="s">
        <v>103</v>
      </c>
      <c r="T1173">
        <v>0</v>
      </c>
      <c r="U1173">
        <v>0</v>
      </c>
      <c r="V1173">
        <v>18</v>
      </c>
      <c r="W1173">
        <v>1247.6645000000001</v>
      </c>
    </row>
    <row r="1174" spans="1:23" x14ac:dyDescent="0.35">
      <c r="A1174" t="s">
        <v>2334</v>
      </c>
      <c r="B1174" t="s">
        <v>93</v>
      </c>
      <c r="C1174" t="s">
        <v>2171</v>
      </c>
      <c r="D1174" t="s">
        <v>12</v>
      </c>
      <c r="E1174" t="s">
        <v>88</v>
      </c>
      <c r="F1174" t="s">
        <v>2335</v>
      </c>
      <c r="G1174">
        <v>25.66</v>
      </c>
      <c r="H1174">
        <v>2</v>
      </c>
      <c r="I1174">
        <v>7.0000000000000007E-2</v>
      </c>
      <c r="J1174">
        <v>5.05</v>
      </c>
      <c r="K1174" t="s">
        <v>102</v>
      </c>
      <c r="L1174" t="s">
        <v>43</v>
      </c>
      <c r="M1174">
        <v>7.43</v>
      </c>
      <c r="N1174" t="s">
        <v>83</v>
      </c>
      <c r="O1174" t="b">
        <v>0</v>
      </c>
      <c r="P1174">
        <v>47.727600000000002</v>
      </c>
      <c r="Q1174">
        <v>16.935600000000001</v>
      </c>
      <c r="R1174">
        <v>4.4555999999999969</v>
      </c>
      <c r="S1174" t="s">
        <v>97</v>
      </c>
      <c r="T1174">
        <v>0</v>
      </c>
      <c r="U1174">
        <v>0</v>
      </c>
      <c r="V1174">
        <v>5</v>
      </c>
      <c r="W1174">
        <v>131.49469999999999</v>
      </c>
    </row>
    <row r="1175" spans="1:23" x14ac:dyDescent="0.35">
      <c r="A1175" t="s">
        <v>2336</v>
      </c>
      <c r="B1175" t="s">
        <v>1379</v>
      </c>
      <c r="C1175" t="s">
        <v>387</v>
      </c>
      <c r="D1175" t="s">
        <v>17</v>
      </c>
      <c r="E1175" t="s">
        <v>88</v>
      </c>
      <c r="F1175" t="s">
        <v>509</v>
      </c>
      <c r="G1175">
        <v>28.86</v>
      </c>
      <c r="H1175">
        <v>1</v>
      </c>
      <c r="I1175">
        <v>7.0000000000000007E-2</v>
      </c>
      <c r="J1175">
        <v>8.67</v>
      </c>
      <c r="K1175" t="s">
        <v>115</v>
      </c>
      <c r="L1175" t="s">
        <v>45</v>
      </c>
      <c r="M1175">
        <v>1.17</v>
      </c>
      <c r="N1175" t="s">
        <v>83</v>
      </c>
      <c r="O1175" t="b">
        <v>0</v>
      </c>
      <c r="P1175">
        <v>26.8398</v>
      </c>
      <c r="Q1175">
        <v>9.5237999999999978</v>
      </c>
      <c r="R1175">
        <v>-0.31620000000000198</v>
      </c>
      <c r="S1175" t="s">
        <v>183</v>
      </c>
      <c r="T1175">
        <v>0</v>
      </c>
      <c r="U1175">
        <v>0</v>
      </c>
      <c r="V1175">
        <v>17</v>
      </c>
      <c r="W1175">
        <v>1451.0446999999999</v>
      </c>
    </row>
    <row r="1176" spans="1:23" x14ac:dyDescent="0.35">
      <c r="A1176" t="s">
        <v>2337</v>
      </c>
      <c r="B1176" t="s">
        <v>433</v>
      </c>
      <c r="C1176" t="s">
        <v>634</v>
      </c>
      <c r="D1176" t="s">
        <v>19</v>
      </c>
      <c r="E1176" t="s">
        <v>95</v>
      </c>
      <c r="F1176" t="s">
        <v>782</v>
      </c>
      <c r="G1176">
        <v>282.08</v>
      </c>
      <c r="H1176">
        <v>3</v>
      </c>
      <c r="I1176">
        <v>0.22</v>
      </c>
      <c r="J1176">
        <v>7.59</v>
      </c>
      <c r="K1176" t="s">
        <v>82</v>
      </c>
      <c r="L1176" t="s">
        <v>41</v>
      </c>
      <c r="M1176">
        <v>11.03</v>
      </c>
      <c r="N1176" t="s">
        <v>141</v>
      </c>
      <c r="O1176" t="b">
        <v>0</v>
      </c>
      <c r="P1176">
        <v>660.06720000000007</v>
      </c>
      <c r="Q1176">
        <v>152.3232000000001</v>
      </c>
      <c r="R1176">
        <v>133.70320000000009</v>
      </c>
      <c r="S1176" t="s">
        <v>97</v>
      </c>
      <c r="T1176">
        <v>1</v>
      </c>
      <c r="U1176">
        <v>0</v>
      </c>
      <c r="V1176">
        <v>14</v>
      </c>
      <c r="W1176">
        <v>781.37540000000013</v>
      </c>
    </row>
    <row r="1177" spans="1:23" x14ac:dyDescent="0.35">
      <c r="A1177" t="s">
        <v>2338</v>
      </c>
      <c r="B1177" t="s">
        <v>113</v>
      </c>
      <c r="C1177" t="s">
        <v>2212</v>
      </c>
      <c r="D1177" t="s">
        <v>15</v>
      </c>
      <c r="E1177" t="s">
        <v>95</v>
      </c>
      <c r="F1177" t="s">
        <v>1050</v>
      </c>
      <c r="G1177">
        <v>51.07</v>
      </c>
      <c r="H1177">
        <v>1</v>
      </c>
      <c r="I1177">
        <v>0.22</v>
      </c>
      <c r="J1177">
        <v>8.31</v>
      </c>
      <c r="K1177" t="s">
        <v>90</v>
      </c>
      <c r="L1177" t="s">
        <v>43</v>
      </c>
      <c r="M1177">
        <v>7.92</v>
      </c>
      <c r="N1177" t="s">
        <v>83</v>
      </c>
      <c r="O1177" t="b">
        <v>0</v>
      </c>
      <c r="P1177">
        <v>39.834600000000002</v>
      </c>
      <c r="Q1177">
        <v>9.1926000000000023</v>
      </c>
      <c r="R1177">
        <v>-7.0373999999999981</v>
      </c>
      <c r="S1177" t="s">
        <v>84</v>
      </c>
      <c r="T1177">
        <v>0</v>
      </c>
      <c r="U1177">
        <v>0</v>
      </c>
      <c r="V1177">
        <v>5</v>
      </c>
      <c r="W1177">
        <v>428.51290000000012</v>
      </c>
    </row>
    <row r="1178" spans="1:23" x14ac:dyDescent="0.35">
      <c r="A1178" t="s">
        <v>2339</v>
      </c>
      <c r="B1178" t="s">
        <v>1563</v>
      </c>
      <c r="C1178" t="s">
        <v>2340</v>
      </c>
      <c r="D1178" t="s">
        <v>17</v>
      </c>
      <c r="E1178" t="s">
        <v>16</v>
      </c>
      <c r="F1178" t="s">
        <v>311</v>
      </c>
      <c r="G1178">
        <v>35.74</v>
      </c>
      <c r="H1178">
        <v>2</v>
      </c>
      <c r="I1178">
        <v>0.09</v>
      </c>
      <c r="J1178">
        <v>9.01</v>
      </c>
      <c r="K1178" t="s">
        <v>82</v>
      </c>
      <c r="L1178" t="s">
        <v>45</v>
      </c>
      <c r="M1178">
        <v>1.88</v>
      </c>
      <c r="N1178" t="s">
        <v>83</v>
      </c>
      <c r="O1178" t="b">
        <v>0</v>
      </c>
      <c r="P1178">
        <v>65.046800000000005</v>
      </c>
      <c r="Q1178">
        <v>22.15880000000001</v>
      </c>
      <c r="R1178">
        <v>11.268800000000009</v>
      </c>
      <c r="S1178" t="s">
        <v>91</v>
      </c>
      <c r="T1178">
        <v>0</v>
      </c>
      <c r="U1178">
        <v>0</v>
      </c>
      <c r="V1178">
        <v>14</v>
      </c>
      <c r="W1178">
        <v>525.98190000000011</v>
      </c>
    </row>
    <row r="1179" spans="1:23" x14ac:dyDescent="0.35">
      <c r="A1179" t="s">
        <v>2341</v>
      </c>
      <c r="B1179" t="s">
        <v>909</v>
      </c>
      <c r="C1179" t="s">
        <v>595</v>
      </c>
      <c r="D1179" t="s">
        <v>19</v>
      </c>
      <c r="E1179" t="s">
        <v>95</v>
      </c>
      <c r="F1179" t="s">
        <v>175</v>
      </c>
      <c r="G1179">
        <v>409.29</v>
      </c>
      <c r="H1179">
        <v>1</v>
      </c>
      <c r="I1179">
        <v>0.1</v>
      </c>
      <c r="J1179">
        <v>3.34</v>
      </c>
      <c r="K1179" t="s">
        <v>90</v>
      </c>
      <c r="L1179" t="s">
        <v>48</v>
      </c>
      <c r="M1179">
        <v>16.63</v>
      </c>
      <c r="N1179" t="s">
        <v>83</v>
      </c>
      <c r="O1179" t="b">
        <v>1</v>
      </c>
      <c r="P1179">
        <v>368.3610000000001</v>
      </c>
      <c r="Q1179">
        <v>122.78700000000001</v>
      </c>
      <c r="R1179">
        <v>102.81699999999999</v>
      </c>
      <c r="S1179" t="s">
        <v>183</v>
      </c>
      <c r="T1179">
        <v>0</v>
      </c>
      <c r="U1179">
        <v>0</v>
      </c>
      <c r="V1179">
        <v>11</v>
      </c>
      <c r="W1179">
        <v>708.98270000000014</v>
      </c>
    </row>
    <row r="1180" spans="1:23" x14ac:dyDescent="0.35">
      <c r="A1180" t="s">
        <v>2342</v>
      </c>
      <c r="B1180" t="s">
        <v>440</v>
      </c>
      <c r="C1180" t="s">
        <v>1416</v>
      </c>
      <c r="D1180" t="s">
        <v>20</v>
      </c>
      <c r="E1180" t="s">
        <v>16</v>
      </c>
      <c r="F1180" t="s">
        <v>481</v>
      </c>
      <c r="G1180">
        <v>30.52</v>
      </c>
      <c r="H1180">
        <v>3</v>
      </c>
      <c r="I1180">
        <v>0.28999999999999998</v>
      </c>
      <c r="J1180">
        <v>7</v>
      </c>
      <c r="K1180" t="s">
        <v>82</v>
      </c>
      <c r="L1180" t="s">
        <v>43</v>
      </c>
      <c r="M1180">
        <v>7.22</v>
      </c>
      <c r="N1180" t="s">
        <v>83</v>
      </c>
      <c r="O1180" t="b">
        <v>0</v>
      </c>
      <c r="P1180">
        <v>65.007599999999996</v>
      </c>
      <c r="Q1180">
        <v>10.0716</v>
      </c>
      <c r="R1180">
        <v>-4.1484000000000023</v>
      </c>
      <c r="S1180" t="s">
        <v>97</v>
      </c>
      <c r="T1180">
        <v>0</v>
      </c>
      <c r="U1180">
        <v>0</v>
      </c>
      <c r="V1180">
        <v>12</v>
      </c>
      <c r="W1180">
        <v>537.27520000000027</v>
      </c>
    </row>
    <row r="1181" spans="1:23" x14ac:dyDescent="0.35">
      <c r="A1181" t="s">
        <v>2343</v>
      </c>
      <c r="B1181" t="s">
        <v>99</v>
      </c>
      <c r="C1181" t="s">
        <v>1388</v>
      </c>
      <c r="D1181" t="s">
        <v>15</v>
      </c>
      <c r="E1181" t="s">
        <v>95</v>
      </c>
      <c r="F1181" t="s">
        <v>446</v>
      </c>
      <c r="G1181">
        <v>433.02</v>
      </c>
      <c r="H1181">
        <v>3</v>
      </c>
      <c r="I1181">
        <v>0.06</v>
      </c>
      <c r="J1181">
        <v>4.1500000000000004</v>
      </c>
      <c r="K1181" t="s">
        <v>90</v>
      </c>
      <c r="L1181" t="s">
        <v>45</v>
      </c>
      <c r="M1181">
        <v>1.26</v>
      </c>
      <c r="N1181" t="s">
        <v>83</v>
      </c>
      <c r="O1181" t="b">
        <v>0</v>
      </c>
      <c r="P1181">
        <v>1221.1164000000001</v>
      </c>
      <c r="Q1181">
        <v>441.68040000000002</v>
      </c>
      <c r="R1181">
        <v>436.2704</v>
      </c>
      <c r="S1181" t="s">
        <v>103</v>
      </c>
      <c r="T1181">
        <v>0</v>
      </c>
      <c r="U1181">
        <v>0</v>
      </c>
      <c r="V1181">
        <v>17</v>
      </c>
      <c r="W1181">
        <v>1298.4629</v>
      </c>
    </row>
    <row r="1182" spans="1:23" x14ac:dyDescent="0.35">
      <c r="A1182" t="s">
        <v>2344</v>
      </c>
      <c r="B1182" t="s">
        <v>1497</v>
      </c>
      <c r="C1182" t="s">
        <v>2345</v>
      </c>
      <c r="D1182" t="s">
        <v>15</v>
      </c>
      <c r="E1182" t="s">
        <v>95</v>
      </c>
      <c r="F1182" t="s">
        <v>270</v>
      </c>
      <c r="G1182">
        <v>251.81</v>
      </c>
      <c r="H1182">
        <v>1</v>
      </c>
      <c r="I1182">
        <v>0.05</v>
      </c>
      <c r="J1182">
        <v>9.66</v>
      </c>
      <c r="K1182" t="s">
        <v>82</v>
      </c>
      <c r="L1182" t="s">
        <v>43</v>
      </c>
      <c r="M1182">
        <v>5.19</v>
      </c>
      <c r="N1182" t="s">
        <v>83</v>
      </c>
      <c r="O1182" t="b">
        <v>0</v>
      </c>
      <c r="P1182">
        <v>239.21950000000001</v>
      </c>
      <c r="Q1182">
        <v>88.133499999999998</v>
      </c>
      <c r="R1182">
        <v>73.283500000000004</v>
      </c>
      <c r="S1182" t="s">
        <v>103</v>
      </c>
      <c r="T1182">
        <v>0</v>
      </c>
      <c r="U1182">
        <v>0</v>
      </c>
      <c r="V1182">
        <v>13</v>
      </c>
      <c r="W1182">
        <v>2024.7270000000001</v>
      </c>
    </row>
    <row r="1183" spans="1:23" x14ac:dyDescent="0.35">
      <c r="A1183" t="s">
        <v>2346</v>
      </c>
      <c r="B1183" t="s">
        <v>1348</v>
      </c>
      <c r="C1183" t="s">
        <v>2347</v>
      </c>
      <c r="D1183" t="s">
        <v>15</v>
      </c>
      <c r="E1183" t="s">
        <v>14</v>
      </c>
      <c r="F1183" t="s">
        <v>101</v>
      </c>
      <c r="G1183">
        <v>174.33</v>
      </c>
      <c r="H1183">
        <v>1</v>
      </c>
      <c r="I1183">
        <v>0.02</v>
      </c>
      <c r="J1183">
        <v>9.7100000000000009</v>
      </c>
      <c r="K1183" t="s">
        <v>115</v>
      </c>
      <c r="L1183" t="s">
        <v>43</v>
      </c>
      <c r="M1183">
        <v>5.78</v>
      </c>
      <c r="N1183" t="s">
        <v>83</v>
      </c>
      <c r="O1183" t="b">
        <v>0</v>
      </c>
      <c r="P1183">
        <v>170.8434</v>
      </c>
      <c r="Q1183">
        <v>66.245400000000004</v>
      </c>
      <c r="R1183">
        <v>50.755400000000002</v>
      </c>
      <c r="S1183" t="s">
        <v>97</v>
      </c>
      <c r="T1183">
        <v>0</v>
      </c>
      <c r="U1183">
        <v>0</v>
      </c>
      <c r="V1183">
        <v>3</v>
      </c>
      <c r="W1183">
        <v>333.88699999999989</v>
      </c>
    </row>
    <row r="1184" spans="1:23" x14ac:dyDescent="0.35">
      <c r="A1184" t="s">
        <v>2348</v>
      </c>
      <c r="B1184" t="s">
        <v>1810</v>
      </c>
      <c r="C1184" t="s">
        <v>2349</v>
      </c>
      <c r="D1184" t="s">
        <v>12</v>
      </c>
      <c r="E1184" t="s">
        <v>88</v>
      </c>
      <c r="F1184" t="s">
        <v>1844</v>
      </c>
      <c r="G1184">
        <v>12.34</v>
      </c>
      <c r="H1184">
        <v>3</v>
      </c>
      <c r="I1184">
        <v>7.0000000000000007E-2</v>
      </c>
      <c r="J1184">
        <v>6.75</v>
      </c>
      <c r="K1184" t="s">
        <v>90</v>
      </c>
      <c r="L1184" t="s">
        <v>41</v>
      </c>
      <c r="M1184">
        <v>13.88</v>
      </c>
      <c r="N1184" t="s">
        <v>83</v>
      </c>
      <c r="O1184" t="b">
        <v>0</v>
      </c>
      <c r="P1184">
        <v>34.428600000000003</v>
      </c>
      <c r="Q1184">
        <v>12.2166</v>
      </c>
      <c r="R1184">
        <v>-8.4134000000000029</v>
      </c>
      <c r="S1184" t="s">
        <v>84</v>
      </c>
      <c r="T1184">
        <v>0</v>
      </c>
      <c r="U1184">
        <v>0</v>
      </c>
      <c r="V1184">
        <v>2</v>
      </c>
      <c r="W1184">
        <v>-15.1821</v>
      </c>
    </row>
    <row r="1185" spans="1:23" x14ac:dyDescent="0.35">
      <c r="A1185" t="s">
        <v>2350</v>
      </c>
      <c r="B1185" t="s">
        <v>622</v>
      </c>
      <c r="C1185" t="s">
        <v>934</v>
      </c>
      <c r="D1185" t="s">
        <v>15</v>
      </c>
      <c r="E1185" t="s">
        <v>14</v>
      </c>
      <c r="F1185" t="s">
        <v>355</v>
      </c>
      <c r="G1185">
        <v>113.34</v>
      </c>
      <c r="H1185">
        <v>1</v>
      </c>
      <c r="I1185">
        <v>0.1</v>
      </c>
      <c r="J1185">
        <v>8.98</v>
      </c>
      <c r="K1185" t="s">
        <v>115</v>
      </c>
      <c r="L1185" t="s">
        <v>48</v>
      </c>
      <c r="M1185">
        <v>11.87</v>
      </c>
      <c r="N1185" t="s">
        <v>83</v>
      </c>
      <c r="O1185" t="b">
        <v>0</v>
      </c>
      <c r="P1185">
        <v>102.006</v>
      </c>
      <c r="Q1185">
        <v>34.002000000000002</v>
      </c>
      <c r="R1185">
        <v>13.15199999999999</v>
      </c>
      <c r="S1185" t="s">
        <v>97</v>
      </c>
      <c r="T1185">
        <v>0</v>
      </c>
      <c r="U1185">
        <v>0</v>
      </c>
      <c r="V1185">
        <v>18</v>
      </c>
      <c r="W1185">
        <v>1386.7229</v>
      </c>
    </row>
    <row r="1186" spans="1:23" x14ac:dyDescent="0.35">
      <c r="A1186" t="s">
        <v>2351</v>
      </c>
      <c r="B1186" t="s">
        <v>143</v>
      </c>
      <c r="C1186" t="s">
        <v>573</v>
      </c>
      <c r="D1186" t="s">
        <v>12</v>
      </c>
      <c r="E1186" t="s">
        <v>16</v>
      </c>
      <c r="F1186" t="s">
        <v>300</v>
      </c>
      <c r="G1186">
        <v>25.43</v>
      </c>
      <c r="H1186">
        <v>2</v>
      </c>
      <c r="I1186">
        <v>0.24</v>
      </c>
      <c r="J1186">
        <v>6.55</v>
      </c>
      <c r="K1186" t="s">
        <v>90</v>
      </c>
      <c r="L1186" t="s">
        <v>43</v>
      </c>
      <c r="M1186">
        <v>6.39</v>
      </c>
      <c r="N1186" t="s">
        <v>83</v>
      </c>
      <c r="O1186" t="b">
        <v>0</v>
      </c>
      <c r="P1186">
        <v>38.653599999999997</v>
      </c>
      <c r="Q1186">
        <v>8.1375999999999991</v>
      </c>
      <c r="R1186">
        <v>-4.8023999999999996</v>
      </c>
      <c r="S1186" t="s">
        <v>103</v>
      </c>
      <c r="T1186">
        <v>0</v>
      </c>
      <c r="U1186">
        <v>0</v>
      </c>
      <c r="V1186">
        <v>17</v>
      </c>
      <c r="W1186">
        <v>804.03819999999996</v>
      </c>
    </row>
    <row r="1187" spans="1:23" x14ac:dyDescent="0.35">
      <c r="A1187" t="s">
        <v>2352</v>
      </c>
      <c r="B1187" t="s">
        <v>940</v>
      </c>
      <c r="C1187" t="s">
        <v>2043</v>
      </c>
      <c r="D1187" t="s">
        <v>28</v>
      </c>
      <c r="E1187" t="s">
        <v>16</v>
      </c>
      <c r="F1187" t="s">
        <v>360</v>
      </c>
      <c r="G1187">
        <v>84.52</v>
      </c>
      <c r="H1187">
        <v>3</v>
      </c>
      <c r="I1187">
        <v>7.0000000000000007E-2</v>
      </c>
      <c r="J1187">
        <v>8.69</v>
      </c>
      <c r="K1187" t="s">
        <v>102</v>
      </c>
      <c r="L1187" t="s">
        <v>41</v>
      </c>
      <c r="M1187">
        <v>13.59</v>
      </c>
      <c r="N1187" t="s">
        <v>83</v>
      </c>
      <c r="O1187" t="b">
        <v>0</v>
      </c>
      <c r="P1187">
        <v>235.8108</v>
      </c>
      <c r="Q1187">
        <v>83.674800000000005</v>
      </c>
      <c r="R1187">
        <v>61.394799999999996</v>
      </c>
      <c r="S1187" t="s">
        <v>84</v>
      </c>
      <c r="T1187">
        <v>0</v>
      </c>
      <c r="U1187">
        <v>0</v>
      </c>
      <c r="V1187">
        <v>13</v>
      </c>
      <c r="W1187">
        <v>1477.1579999999999</v>
      </c>
    </row>
    <row r="1188" spans="1:23" x14ac:dyDescent="0.35">
      <c r="A1188" t="s">
        <v>2353</v>
      </c>
      <c r="B1188" t="s">
        <v>161</v>
      </c>
      <c r="C1188" t="s">
        <v>511</v>
      </c>
      <c r="D1188" t="s">
        <v>12</v>
      </c>
      <c r="E1188" t="s">
        <v>88</v>
      </c>
      <c r="F1188" t="s">
        <v>483</v>
      </c>
      <c r="G1188">
        <v>28.43</v>
      </c>
      <c r="H1188">
        <v>3</v>
      </c>
      <c r="I1188">
        <v>0.09</v>
      </c>
      <c r="J1188">
        <v>3.07</v>
      </c>
      <c r="K1188" t="s">
        <v>90</v>
      </c>
      <c r="L1188" t="s">
        <v>43</v>
      </c>
      <c r="M1188">
        <v>6.13</v>
      </c>
      <c r="N1188" t="s">
        <v>83</v>
      </c>
      <c r="O1188" t="b">
        <v>0</v>
      </c>
      <c r="P1188">
        <v>77.613900000000001</v>
      </c>
      <c r="Q1188">
        <v>26.439900000000009</v>
      </c>
      <c r="R1188">
        <v>17.239900000000009</v>
      </c>
      <c r="S1188" t="s">
        <v>91</v>
      </c>
      <c r="T1188">
        <v>0</v>
      </c>
      <c r="U1188">
        <v>0</v>
      </c>
      <c r="V1188">
        <v>15</v>
      </c>
      <c r="W1188">
        <v>518.36400000000003</v>
      </c>
    </row>
    <row r="1189" spans="1:23" x14ac:dyDescent="0.35">
      <c r="A1189" t="s">
        <v>2354</v>
      </c>
      <c r="B1189" t="s">
        <v>984</v>
      </c>
      <c r="C1189" t="s">
        <v>620</v>
      </c>
      <c r="D1189" t="s">
        <v>26</v>
      </c>
      <c r="E1189" t="s">
        <v>16</v>
      </c>
      <c r="F1189" t="s">
        <v>311</v>
      </c>
      <c r="G1189">
        <v>40.9</v>
      </c>
      <c r="H1189">
        <v>3</v>
      </c>
      <c r="I1189">
        <v>0.16</v>
      </c>
      <c r="J1189">
        <v>8.6999999999999993</v>
      </c>
      <c r="K1189" t="s">
        <v>90</v>
      </c>
      <c r="L1189" t="s">
        <v>48</v>
      </c>
      <c r="M1189">
        <v>7.37</v>
      </c>
      <c r="N1189" t="s">
        <v>83</v>
      </c>
      <c r="O1189" t="b">
        <v>0</v>
      </c>
      <c r="P1189">
        <v>103.068</v>
      </c>
      <c r="Q1189">
        <v>29.448</v>
      </c>
      <c r="R1189">
        <v>13.377999999999989</v>
      </c>
      <c r="S1189" t="s">
        <v>97</v>
      </c>
      <c r="T1189">
        <v>0</v>
      </c>
      <c r="U1189">
        <v>0</v>
      </c>
      <c r="V1189">
        <v>4</v>
      </c>
      <c r="W1189">
        <v>522.29050000000007</v>
      </c>
    </row>
    <row r="1190" spans="1:23" x14ac:dyDescent="0.35">
      <c r="A1190" t="s">
        <v>2355</v>
      </c>
      <c r="B1190" t="s">
        <v>368</v>
      </c>
      <c r="C1190" t="s">
        <v>587</v>
      </c>
      <c r="D1190" t="s">
        <v>19</v>
      </c>
      <c r="E1190" t="s">
        <v>95</v>
      </c>
      <c r="F1190" t="s">
        <v>286</v>
      </c>
      <c r="G1190">
        <v>355.88</v>
      </c>
      <c r="H1190">
        <v>2</v>
      </c>
      <c r="I1190">
        <v>0.05</v>
      </c>
      <c r="J1190">
        <v>4.9000000000000004</v>
      </c>
      <c r="K1190" t="s">
        <v>90</v>
      </c>
      <c r="L1190" t="s">
        <v>45</v>
      </c>
      <c r="M1190">
        <v>1.39</v>
      </c>
      <c r="N1190" t="s">
        <v>83</v>
      </c>
      <c r="O1190" t="b">
        <v>0</v>
      </c>
      <c r="P1190">
        <v>676.17199999999991</v>
      </c>
      <c r="Q1190">
        <v>249.11600000000001</v>
      </c>
      <c r="R1190">
        <v>242.82599999999999</v>
      </c>
      <c r="S1190" t="s">
        <v>97</v>
      </c>
      <c r="T1190">
        <v>0</v>
      </c>
      <c r="U1190">
        <v>0</v>
      </c>
      <c r="V1190">
        <v>17</v>
      </c>
      <c r="W1190">
        <v>1791.7837</v>
      </c>
    </row>
    <row r="1191" spans="1:23" x14ac:dyDescent="0.35">
      <c r="A1191" t="s">
        <v>2356</v>
      </c>
      <c r="B1191" t="s">
        <v>455</v>
      </c>
      <c r="C1191" t="s">
        <v>2357</v>
      </c>
      <c r="D1191" t="s">
        <v>12</v>
      </c>
      <c r="E1191" t="s">
        <v>95</v>
      </c>
      <c r="F1191" t="s">
        <v>388</v>
      </c>
      <c r="G1191">
        <v>296.19</v>
      </c>
      <c r="H1191">
        <v>1</v>
      </c>
      <c r="I1191">
        <v>0.13</v>
      </c>
      <c r="J1191">
        <v>7.54</v>
      </c>
      <c r="K1191" t="s">
        <v>102</v>
      </c>
      <c r="L1191" t="s">
        <v>41</v>
      </c>
      <c r="M1191">
        <v>7.79</v>
      </c>
      <c r="N1191" t="s">
        <v>83</v>
      </c>
      <c r="O1191" t="b">
        <v>0</v>
      </c>
      <c r="P1191">
        <v>257.68529999999998</v>
      </c>
      <c r="Q1191">
        <v>79.971299999999985</v>
      </c>
      <c r="R1191">
        <v>64.641299999999987</v>
      </c>
      <c r="S1191" t="s">
        <v>128</v>
      </c>
      <c r="T1191">
        <v>0</v>
      </c>
      <c r="U1191">
        <v>0</v>
      </c>
      <c r="V1191">
        <v>3</v>
      </c>
      <c r="W1191">
        <v>777.0009</v>
      </c>
    </row>
    <row r="1192" spans="1:23" x14ac:dyDescent="0.35">
      <c r="A1192" t="s">
        <v>2358</v>
      </c>
      <c r="B1192" t="s">
        <v>180</v>
      </c>
      <c r="C1192" t="s">
        <v>2359</v>
      </c>
      <c r="D1192" t="s">
        <v>20</v>
      </c>
      <c r="E1192" t="s">
        <v>16</v>
      </c>
      <c r="F1192" t="s">
        <v>214</v>
      </c>
      <c r="G1192">
        <v>56.71</v>
      </c>
      <c r="H1192">
        <v>3</v>
      </c>
      <c r="I1192">
        <v>0.15</v>
      </c>
      <c r="J1192">
        <v>6.52</v>
      </c>
      <c r="K1192" t="s">
        <v>115</v>
      </c>
      <c r="L1192" t="s">
        <v>41</v>
      </c>
      <c r="M1192">
        <v>12.1</v>
      </c>
      <c r="N1192" t="s">
        <v>83</v>
      </c>
      <c r="O1192" t="b">
        <v>0</v>
      </c>
      <c r="P1192">
        <v>144.6105</v>
      </c>
      <c r="Q1192">
        <v>42.532500000000013</v>
      </c>
      <c r="R1192">
        <v>23.912500000000019</v>
      </c>
      <c r="S1192" t="s">
        <v>183</v>
      </c>
      <c r="T1192">
        <v>0</v>
      </c>
      <c r="U1192">
        <v>0</v>
      </c>
      <c r="V1192">
        <v>4</v>
      </c>
      <c r="W1192">
        <v>70.41370000000002</v>
      </c>
    </row>
    <row r="1193" spans="1:23" x14ac:dyDescent="0.35">
      <c r="A1193" t="s">
        <v>2360</v>
      </c>
      <c r="B1193" t="s">
        <v>1604</v>
      </c>
      <c r="C1193" t="s">
        <v>889</v>
      </c>
      <c r="D1193" t="s">
        <v>19</v>
      </c>
      <c r="E1193" t="s">
        <v>14</v>
      </c>
      <c r="F1193" t="s">
        <v>101</v>
      </c>
      <c r="G1193">
        <v>8</v>
      </c>
      <c r="H1193">
        <v>3</v>
      </c>
      <c r="I1193">
        <v>0.1</v>
      </c>
      <c r="J1193">
        <v>5.2</v>
      </c>
      <c r="K1193" t="s">
        <v>90</v>
      </c>
      <c r="L1193" t="s">
        <v>45</v>
      </c>
      <c r="M1193">
        <v>1.05</v>
      </c>
      <c r="N1193" t="s">
        <v>83</v>
      </c>
      <c r="O1193" t="b">
        <v>1</v>
      </c>
      <c r="P1193">
        <v>21.6</v>
      </c>
      <c r="Q1193">
        <v>7.2000000000000028</v>
      </c>
      <c r="R1193">
        <v>0.95000000000000284</v>
      </c>
      <c r="S1193" t="s">
        <v>97</v>
      </c>
      <c r="T1193">
        <v>0</v>
      </c>
      <c r="U1193">
        <v>0</v>
      </c>
      <c r="V1193">
        <v>17</v>
      </c>
      <c r="W1193">
        <v>599.96180000000004</v>
      </c>
    </row>
    <row r="1194" spans="1:23" x14ac:dyDescent="0.35">
      <c r="A1194" t="s">
        <v>2361</v>
      </c>
      <c r="B1194" t="s">
        <v>491</v>
      </c>
      <c r="C1194" t="s">
        <v>2362</v>
      </c>
      <c r="D1194" t="s">
        <v>19</v>
      </c>
      <c r="E1194" t="s">
        <v>88</v>
      </c>
      <c r="F1194" t="s">
        <v>1167</v>
      </c>
      <c r="G1194">
        <v>18.93</v>
      </c>
      <c r="H1194">
        <v>2</v>
      </c>
      <c r="I1194">
        <v>0.06</v>
      </c>
      <c r="J1194">
        <v>5.12</v>
      </c>
      <c r="K1194" t="s">
        <v>82</v>
      </c>
      <c r="L1194" t="s">
        <v>45</v>
      </c>
      <c r="M1194">
        <v>1.1299999999999999</v>
      </c>
      <c r="N1194" t="s">
        <v>83</v>
      </c>
      <c r="O1194" t="b">
        <v>0</v>
      </c>
      <c r="P1194">
        <v>35.5884</v>
      </c>
      <c r="Q1194">
        <v>12.872400000000001</v>
      </c>
      <c r="R1194">
        <v>6.6224000000000034</v>
      </c>
      <c r="S1194" t="s">
        <v>103</v>
      </c>
      <c r="T1194">
        <v>0</v>
      </c>
      <c r="U1194">
        <v>0</v>
      </c>
      <c r="V1194">
        <v>4</v>
      </c>
      <c r="W1194">
        <v>50.448200000000007</v>
      </c>
    </row>
    <row r="1195" spans="1:23" x14ac:dyDescent="0.35">
      <c r="A1195" t="s">
        <v>2363</v>
      </c>
      <c r="B1195" t="s">
        <v>157</v>
      </c>
      <c r="C1195" t="s">
        <v>2364</v>
      </c>
      <c r="D1195" t="s">
        <v>12</v>
      </c>
      <c r="E1195" t="s">
        <v>16</v>
      </c>
      <c r="F1195" t="s">
        <v>136</v>
      </c>
      <c r="G1195">
        <v>49.34</v>
      </c>
      <c r="H1195">
        <v>2</v>
      </c>
      <c r="I1195">
        <v>0.06</v>
      </c>
      <c r="J1195">
        <v>3.55</v>
      </c>
      <c r="K1195" t="s">
        <v>102</v>
      </c>
      <c r="L1195" t="s">
        <v>43</v>
      </c>
      <c r="M1195">
        <v>3.62</v>
      </c>
      <c r="N1195" t="s">
        <v>83</v>
      </c>
      <c r="O1195" t="b">
        <v>0</v>
      </c>
      <c r="P1195">
        <v>92.759200000000007</v>
      </c>
      <c r="Q1195">
        <v>33.551200000000009</v>
      </c>
      <c r="R1195">
        <v>26.38120000000001</v>
      </c>
      <c r="S1195" t="s">
        <v>91</v>
      </c>
      <c r="T1195">
        <v>0</v>
      </c>
      <c r="U1195">
        <v>0</v>
      </c>
      <c r="V1195">
        <v>1</v>
      </c>
      <c r="W1195">
        <v>26.38120000000001</v>
      </c>
    </row>
    <row r="1196" spans="1:23" x14ac:dyDescent="0.35">
      <c r="A1196" t="s">
        <v>2365</v>
      </c>
      <c r="B1196" t="s">
        <v>298</v>
      </c>
      <c r="C1196" t="s">
        <v>1812</v>
      </c>
      <c r="D1196" t="s">
        <v>15</v>
      </c>
      <c r="E1196" t="s">
        <v>16</v>
      </c>
      <c r="F1196" t="s">
        <v>448</v>
      </c>
      <c r="G1196">
        <v>52.79</v>
      </c>
      <c r="H1196">
        <v>3</v>
      </c>
      <c r="I1196">
        <v>0.15</v>
      </c>
      <c r="J1196">
        <v>4.25</v>
      </c>
      <c r="K1196" t="s">
        <v>115</v>
      </c>
      <c r="L1196" t="s">
        <v>43</v>
      </c>
      <c r="M1196">
        <v>5.98</v>
      </c>
      <c r="N1196" t="s">
        <v>141</v>
      </c>
      <c r="O1196" t="b">
        <v>0</v>
      </c>
      <c r="P1196">
        <v>134.61449999999999</v>
      </c>
      <c r="Q1196">
        <v>39.592499999999987</v>
      </c>
      <c r="R1196">
        <v>29.362499999999979</v>
      </c>
      <c r="S1196" t="s">
        <v>183</v>
      </c>
      <c r="T1196">
        <v>1</v>
      </c>
      <c r="U1196">
        <v>0</v>
      </c>
      <c r="V1196">
        <v>12</v>
      </c>
      <c r="W1196">
        <v>754.26030000000003</v>
      </c>
    </row>
    <row r="1197" spans="1:23" x14ac:dyDescent="0.35">
      <c r="A1197" t="s">
        <v>2366</v>
      </c>
      <c r="B1197" t="s">
        <v>326</v>
      </c>
      <c r="C1197" t="s">
        <v>2367</v>
      </c>
      <c r="D1197" t="s">
        <v>26</v>
      </c>
      <c r="E1197" t="s">
        <v>95</v>
      </c>
      <c r="F1197" t="s">
        <v>446</v>
      </c>
      <c r="G1197">
        <v>488.97</v>
      </c>
      <c r="H1197">
        <v>2</v>
      </c>
      <c r="I1197">
        <v>0.04</v>
      </c>
      <c r="J1197">
        <v>5.74</v>
      </c>
      <c r="K1197" t="s">
        <v>82</v>
      </c>
      <c r="L1197" t="s">
        <v>48</v>
      </c>
      <c r="M1197">
        <v>14.95</v>
      </c>
      <c r="N1197" t="s">
        <v>141</v>
      </c>
      <c r="O1197" t="b">
        <v>0</v>
      </c>
      <c r="P1197">
        <v>938.82240000000002</v>
      </c>
      <c r="Q1197">
        <v>352.05840000000001</v>
      </c>
      <c r="R1197">
        <v>331.36840000000001</v>
      </c>
      <c r="S1197" t="s">
        <v>103</v>
      </c>
      <c r="T1197">
        <v>1</v>
      </c>
      <c r="U1197">
        <v>0</v>
      </c>
      <c r="V1197">
        <v>8</v>
      </c>
      <c r="W1197">
        <v>559.90920000000006</v>
      </c>
    </row>
    <row r="1198" spans="1:23" x14ac:dyDescent="0.35">
      <c r="A1198" t="s">
        <v>2368</v>
      </c>
      <c r="B1198" t="s">
        <v>157</v>
      </c>
      <c r="C1198" t="s">
        <v>2369</v>
      </c>
      <c r="D1198" t="s">
        <v>20</v>
      </c>
      <c r="E1198" t="s">
        <v>95</v>
      </c>
      <c r="F1198" t="s">
        <v>119</v>
      </c>
      <c r="G1198">
        <v>561.92999999999995</v>
      </c>
      <c r="H1198">
        <v>1</v>
      </c>
      <c r="I1198">
        <v>0.06</v>
      </c>
      <c r="J1198">
        <v>2.15</v>
      </c>
      <c r="K1198" t="s">
        <v>115</v>
      </c>
      <c r="L1198" t="s">
        <v>43</v>
      </c>
      <c r="M1198">
        <v>4.25</v>
      </c>
      <c r="N1198" t="s">
        <v>83</v>
      </c>
      <c r="O1198" t="b">
        <v>0</v>
      </c>
      <c r="P1198">
        <v>528.21419999999989</v>
      </c>
      <c r="Q1198">
        <v>191.05619999999999</v>
      </c>
      <c r="R1198">
        <v>184.65620000000001</v>
      </c>
      <c r="S1198" t="s">
        <v>91</v>
      </c>
      <c r="T1198">
        <v>0</v>
      </c>
      <c r="U1198">
        <v>0</v>
      </c>
      <c r="V1198">
        <v>1</v>
      </c>
      <c r="W1198">
        <v>184.65620000000001</v>
      </c>
    </row>
    <row r="1199" spans="1:23" x14ac:dyDescent="0.35">
      <c r="A1199" t="s">
        <v>2370</v>
      </c>
      <c r="B1199" t="s">
        <v>800</v>
      </c>
      <c r="C1199" t="s">
        <v>2371</v>
      </c>
      <c r="D1199" t="s">
        <v>12</v>
      </c>
      <c r="E1199" t="s">
        <v>16</v>
      </c>
      <c r="F1199" t="s">
        <v>344</v>
      </c>
      <c r="G1199">
        <v>28.32</v>
      </c>
      <c r="H1199">
        <v>3</v>
      </c>
      <c r="I1199">
        <v>0.18</v>
      </c>
      <c r="J1199">
        <v>8.19</v>
      </c>
      <c r="K1199" t="s">
        <v>115</v>
      </c>
      <c r="L1199" t="s">
        <v>41</v>
      </c>
      <c r="M1199">
        <v>10.61</v>
      </c>
      <c r="N1199" t="s">
        <v>83</v>
      </c>
      <c r="O1199" t="b">
        <v>0</v>
      </c>
      <c r="P1199">
        <v>69.667200000000008</v>
      </c>
      <c r="Q1199">
        <v>18.691199999999998</v>
      </c>
      <c r="R1199">
        <v>-0.1087999999999951</v>
      </c>
      <c r="S1199" t="s">
        <v>84</v>
      </c>
      <c r="T1199">
        <v>0</v>
      </c>
      <c r="U1199">
        <v>0</v>
      </c>
      <c r="V1199">
        <v>2</v>
      </c>
      <c r="W1199">
        <v>-14.1648</v>
      </c>
    </row>
    <row r="1200" spans="1:23" x14ac:dyDescent="0.35">
      <c r="A1200" t="s">
        <v>2372</v>
      </c>
      <c r="B1200" t="s">
        <v>86</v>
      </c>
      <c r="C1200" t="s">
        <v>1642</v>
      </c>
      <c r="D1200" t="s">
        <v>15</v>
      </c>
      <c r="E1200" t="s">
        <v>88</v>
      </c>
      <c r="F1200" t="s">
        <v>238</v>
      </c>
      <c r="G1200">
        <v>24.28</v>
      </c>
      <c r="H1200">
        <v>3</v>
      </c>
      <c r="I1200">
        <v>0.1</v>
      </c>
      <c r="J1200">
        <v>7.03</v>
      </c>
      <c r="K1200" t="s">
        <v>102</v>
      </c>
      <c r="L1200" t="s">
        <v>48</v>
      </c>
      <c r="M1200">
        <v>12.18</v>
      </c>
      <c r="N1200" t="s">
        <v>83</v>
      </c>
      <c r="O1200" t="b">
        <v>0</v>
      </c>
      <c r="P1200">
        <v>65.556000000000012</v>
      </c>
      <c r="Q1200">
        <v>21.852000000000011</v>
      </c>
      <c r="R1200">
        <v>2.6420000000000101</v>
      </c>
      <c r="S1200" t="s">
        <v>91</v>
      </c>
      <c r="T1200">
        <v>0</v>
      </c>
      <c r="U1200">
        <v>0</v>
      </c>
      <c r="V1200">
        <v>11</v>
      </c>
      <c r="W1200">
        <v>828.41820000000007</v>
      </c>
    </row>
    <row r="1201" spans="1:23" x14ac:dyDescent="0.35">
      <c r="A1201" t="s">
        <v>2373</v>
      </c>
      <c r="B1201" t="s">
        <v>2158</v>
      </c>
      <c r="C1201" t="s">
        <v>174</v>
      </c>
      <c r="D1201" t="s">
        <v>15</v>
      </c>
      <c r="E1201" t="s">
        <v>16</v>
      </c>
      <c r="F1201" t="s">
        <v>244</v>
      </c>
      <c r="G1201">
        <v>64.13</v>
      </c>
      <c r="H1201">
        <v>2</v>
      </c>
      <c r="I1201">
        <v>0.25</v>
      </c>
      <c r="J1201">
        <v>8.69</v>
      </c>
      <c r="K1201" t="s">
        <v>115</v>
      </c>
      <c r="L1201" t="s">
        <v>41</v>
      </c>
      <c r="M1201">
        <v>8.32</v>
      </c>
      <c r="N1201" t="s">
        <v>83</v>
      </c>
      <c r="O1201" t="b">
        <v>0</v>
      </c>
      <c r="P1201">
        <v>96.194999999999993</v>
      </c>
      <c r="Q1201">
        <v>19.239000000000001</v>
      </c>
      <c r="R1201">
        <v>2.2290000000000059</v>
      </c>
      <c r="S1201" t="s">
        <v>128</v>
      </c>
      <c r="T1201">
        <v>0</v>
      </c>
      <c r="U1201">
        <v>0</v>
      </c>
      <c r="V1201">
        <v>5</v>
      </c>
      <c r="W1201">
        <v>663.25300000000004</v>
      </c>
    </row>
    <row r="1202" spans="1:23" x14ac:dyDescent="0.35">
      <c r="A1202" t="s">
        <v>2374</v>
      </c>
      <c r="B1202" t="s">
        <v>660</v>
      </c>
      <c r="C1202" t="s">
        <v>154</v>
      </c>
      <c r="D1202" t="s">
        <v>15</v>
      </c>
      <c r="E1202" t="s">
        <v>88</v>
      </c>
      <c r="F1202" t="s">
        <v>493</v>
      </c>
      <c r="G1202">
        <v>37.61</v>
      </c>
      <c r="H1202">
        <v>3</v>
      </c>
      <c r="I1202">
        <v>0.06</v>
      </c>
      <c r="J1202">
        <v>8.74</v>
      </c>
      <c r="K1202" t="s">
        <v>82</v>
      </c>
      <c r="L1202" t="s">
        <v>48</v>
      </c>
      <c r="M1202">
        <v>14.74</v>
      </c>
      <c r="N1202" t="s">
        <v>83</v>
      </c>
      <c r="O1202" t="b">
        <v>0</v>
      </c>
      <c r="P1202">
        <v>106.06019999999999</v>
      </c>
      <c r="Q1202">
        <v>38.362200000000001</v>
      </c>
      <c r="R1202">
        <v>14.882199999999999</v>
      </c>
      <c r="S1202" t="s">
        <v>84</v>
      </c>
      <c r="T1202">
        <v>0</v>
      </c>
      <c r="U1202">
        <v>0</v>
      </c>
      <c r="V1202">
        <v>17</v>
      </c>
      <c r="W1202">
        <v>697.92079999999976</v>
      </c>
    </row>
    <row r="1203" spans="1:23" x14ac:dyDescent="0.35">
      <c r="A1203" t="s">
        <v>2375</v>
      </c>
      <c r="B1203" t="s">
        <v>491</v>
      </c>
      <c r="C1203" t="s">
        <v>403</v>
      </c>
      <c r="D1203" t="s">
        <v>24</v>
      </c>
      <c r="E1203" t="s">
        <v>95</v>
      </c>
      <c r="F1203" t="s">
        <v>1251</v>
      </c>
      <c r="G1203">
        <v>402.25</v>
      </c>
      <c r="H1203">
        <v>1</v>
      </c>
      <c r="I1203">
        <v>0.09</v>
      </c>
      <c r="J1203">
        <v>7.56</v>
      </c>
      <c r="K1203" t="s">
        <v>90</v>
      </c>
      <c r="L1203" t="s">
        <v>41</v>
      </c>
      <c r="M1203">
        <v>5.42</v>
      </c>
      <c r="N1203" t="s">
        <v>83</v>
      </c>
      <c r="O1203" t="b">
        <v>0</v>
      </c>
      <c r="P1203">
        <v>366.04750000000001</v>
      </c>
      <c r="Q1203">
        <v>124.69750000000001</v>
      </c>
      <c r="R1203">
        <v>111.7175</v>
      </c>
      <c r="S1203" t="s">
        <v>103</v>
      </c>
      <c r="T1203">
        <v>0</v>
      </c>
      <c r="U1203">
        <v>0</v>
      </c>
      <c r="V1203">
        <v>13</v>
      </c>
      <c r="W1203">
        <v>752.6536000000001</v>
      </c>
    </row>
    <row r="1204" spans="1:23" x14ac:dyDescent="0.35">
      <c r="A1204" t="s">
        <v>2376</v>
      </c>
      <c r="B1204" t="s">
        <v>603</v>
      </c>
      <c r="C1204" t="s">
        <v>1111</v>
      </c>
      <c r="D1204" t="s">
        <v>15</v>
      </c>
      <c r="E1204" t="s">
        <v>88</v>
      </c>
      <c r="F1204" t="s">
        <v>693</v>
      </c>
      <c r="G1204">
        <v>35.65</v>
      </c>
      <c r="H1204">
        <v>1</v>
      </c>
      <c r="I1204">
        <v>0.08</v>
      </c>
      <c r="J1204">
        <v>3.9</v>
      </c>
      <c r="K1204" t="s">
        <v>90</v>
      </c>
      <c r="L1204" t="s">
        <v>43</v>
      </c>
      <c r="M1204">
        <v>7.7</v>
      </c>
      <c r="N1204" t="s">
        <v>83</v>
      </c>
      <c r="O1204" t="b">
        <v>0</v>
      </c>
      <c r="P1204">
        <v>32.798000000000002</v>
      </c>
      <c r="Q1204">
        <v>11.407999999999999</v>
      </c>
      <c r="R1204">
        <v>-0.19199999999999481</v>
      </c>
      <c r="S1204" t="s">
        <v>128</v>
      </c>
      <c r="T1204">
        <v>0</v>
      </c>
      <c r="U1204">
        <v>0</v>
      </c>
      <c r="V1204">
        <v>13</v>
      </c>
      <c r="W1204">
        <v>1139.0393999999999</v>
      </c>
    </row>
    <row r="1205" spans="1:23" x14ac:dyDescent="0.35">
      <c r="A1205" t="s">
        <v>2377</v>
      </c>
      <c r="B1205" t="s">
        <v>1810</v>
      </c>
      <c r="C1205" t="s">
        <v>1469</v>
      </c>
      <c r="D1205" t="s">
        <v>20</v>
      </c>
      <c r="E1205" t="s">
        <v>16</v>
      </c>
      <c r="F1205" t="s">
        <v>300</v>
      </c>
      <c r="G1205">
        <v>30.37</v>
      </c>
      <c r="H1205">
        <v>3</v>
      </c>
      <c r="I1205">
        <v>0.06</v>
      </c>
      <c r="J1205">
        <v>3.58</v>
      </c>
      <c r="K1205" t="s">
        <v>90</v>
      </c>
      <c r="L1205" t="s">
        <v>45</v>
      </c>
      <c r="M1205">
        <v>1.0900000000000001</v>
      </c>
      <c r="N1205" t="s">
        <v>83</v>
      </c>
      <c r="O1205" t="b">
        <v>0</v>
      </c>
      <c r="P1205">
        <v>85.6434</v>
      </c>
      <c r="Q1205">
        <v>30.977399999999999</v>
      </c>
      <c r="R1205">
        <v>26.307400000000001</v>
      </c>
      <c r="S1205" t="s">
        <v>84</v>
      </c>
      <c r="T1205">
        <v>0</v>
      </c>
      <c r="U1205">
        <v>0</v>
      </c>
      <c r="V1205">
        <v>24</v>
      </c>
      <c r="W1205">
        <v>1849.9422999999999</v>
      </c>
    </row>
    <row r="1206" spans="1:23" x14ac:dyDescent="0.35">
      <c r="A1206" t="s">
        <v>2378</v>
      </c>
      <c r="B1206" t="s">
        <v>814</v>
      </c>
      <c r="C1206" t="s">
        <v>2379</v>
      </c>
      <c r="D1206" t="s">
        <v>15</v>
      </c>
      <c r="E1206" t="s">
        <v>14</v>
      </c>
      <c r="F1206" t="s">
        <v>451</v>
      </c>
      <c r="G1206">
        <v>132.76</v>
      </c>
      <c r="H1206">
        <v>3</v>
      </c>
      <c r="I1206">
        <v>0.05</v>
      </c>
      <c r="J1206">
        <v>5.75</v>
      </c>
      <c r="K1206" t="s">
        <v>90</v>
      </c>
      <c r="L1206" t="s">
        <v>45</v>
      </c>
      <c r="M1206">
        <v>0.6</v>
      </c>
      <c r="N1206" t="s">
        <v>83</v>
      </c>
      <c r="O1206" t="b">
        <v>0</v>
      </c>
      <c r="P1206">
        <v>378.36599999999987</v>
      </c>
      <c r="Q1206">
        <v>139.398</v>
      </c>
      <c r="R1206">
        <v>133.048</v>
      </c>
      <c r="S1206" t="s">
        <v>183</v>
      </c>
      <c r="T1206">
        <v>0</v>
      </c>
      <c r="U1206">
        <v>0</v>
      </c>
      <c r="V1206">
        <v>3</v>
      </c>
      <c r="W1206">
        <v>128.21039999999999</v>
      </c>
    </row>
    <row r="1207" spans="1:23" x14ac:dyDescent="0.35">
      <c r="A1207" t="s">
        <v>2380</v>
      </c>
      <c r="B1207" t="s">
        <v>960</v>
      </c>
      <c r="C1207" t="s">
        <v>2381</v>
      </c>
      <c r="D1207" t="s">
        <v>24</v>
      </c>
      <c r="E1207" t="s">
        <v>95</v>
      </c>
      <c r="F1207" t="s">
        <v>1127</v>
      </c>
      <c r="G1207">
        <v>185.9</v>
      </c>
      <c r="H1207">
        <v>3</v>
      </c>
      <c r="I1207">
        <v>0.06</v>
      </c>
      <c r="J1207">
        <v>9.4</v>
      </c>
      <c r="K1207" t="s">
        <v>115</v>
      </c>
      <c r="L1207" t="s">
        <v>43</v>
      </c>
      <c r="M1207">
        <v>4.8499999999999996</v>
      </c>
      <c r="N1207" t="s">
        <v>83</v>
      </c>
      <c r="O1207" t="b">
        <v>0</v>
      </c>
      <c r="P1207">
        <v>524.23800000000006</v>
      </c>
      <c r="Q1207">
        <v>189.61800000000011</v>
      </c>
      <c r="R1207">
        <v>175.36800000000011</v>
      </c>
      <c r="S1207" t="s">
        <v>84</v>
      </c>
      <c r="T1207">
        <v>0</v>
      </c>
      <c r="U1207">
        <v>0</v>
      </c>
      <c r="V1207">
        <v>10</v>
      </c>
      <c r="W1207">
        <v>1956.3818000000001</v>
      </c>
    </row>
    <row r="1208" spans="1:23" x14ac:dyDescent="0.35">
      <c r="A1208" t="s">
        <v>2382</v>
      </c>
      <c r="B1208" t="s">
        <v>205</v>
      </c>
      <c r="C1208" t="s">
        <v>839</v>
      </c>
      <c r="D1208" t="s">
        <v>17</v>
      </c>
      <c r="E1208" t="s">
        <v>95</v>
      </c>
      <c r="F1208" t="s">
        <v>318</v>
      </c>
      <c r="G1208">
        <v>264.64</v>
      </c>
      <c r="H1208">
        <v>2</v>
      </c>
      <c r="I1208">
        <v>0.21</v>
      </c>
      <c r="J1208">
        <v>8.4600000000000009</v>
      </c>
      <c r="K1208" t="s">
        <v>82</v>
      </c>
      <c r="L1208" t="s">
        <v>41</v>
      </c>
      <c r="M1208">
        <v>14.48</v>
      </c>
      <c r="N1208" t="s">
        <v>83</v>
      </c>
      <c r="O1208" t="b">
        <v>0</v>
      </c>
      <c r="P1208">
        <v>418.13119999999998</v>
      </c>
      <c r="Q1208">
        <v>100.56319999999999</v>
      </c>
      <c r="R1208">
        <v>77.623199999999997</v>
      </c>
      <c r="S1208" t="s">
        <v>97</v>
      </c>
      <c r="T1208">
        <v>0</v>
      </c>
      <c r="U1208">
        <v>0</v>
      </c>
      <c r="V1208">
        <v>16</v>
      </c>
      <c r="W1208">
        <v>1210.0518</v>
      </c>
    </row>
    <row r="1209" spans="1:23" x14ac:dyDescent="0.35">
      <c r="A1209" t="s">
        <v>2383</v>
      </c>
      <c r="B1209" t="s">
        <v>699</v>
      </c>
      <c r="C1209" t="s">
        <v>1595</v>
      </c>
      <c r="D1209" t="s">
        <v>17</v>
      </c>
      <c r="E1209" t="s">
        <v>16</v>
      </c>
      <c r="F1209" t="s">
        <v>478</v>
      </c>
      <c r="G1209">
        <v>26.23</v>
      </c>
      <c r="H1209">
        <v>1</v>
      </c>
      <c r="I1209">
        <v>0.28999999999999998</v>
      </c>
      <c r="J1209">
        <v>7.51</v>
      </c>
      <c r="K1209" t="s">
        <v>115</v>
      </c>
      <c r="L1209" t="s">
        <v>48</v>
      </c>
      <c r="M1209">
        <v>7.02</v>
      </c>
      <c r="N1209" t="s">
        <v>83</v>
      </c>
      <c r="O1209" t="b">
        <v>0</v>
      </c>
      <c r="P1209">
        <v>18.6233</v>
      </c>
      <c r="Q1209">
        <v>2.8853000000000009</v>
      </c>
      <c r="R1209">
        <v>-11.6447</v>
      </c>
      <c r="S1209" t="s">
        <v>91</v>
      </c>
      <c r="T1209">
        <v>0</v>
      </c>
      <c r="U1209">
        <v>0</v>
      </c>
      <c r="V1209">
        <v>11</v>
      </c>
      <c r="W1209">
        <v>729.00710000000015</v>
      </c>
    </row>
    <row r="1210" spans="1:23" x14ac:dyDescent="0.35">
      <c r="A1210" t="s">
        <v>2384</v>
      </c>
      <c r="B1210" t="s">
        <v>940</v>
      </c>
      <c r="C1210" t="s">
        <v>2385</v>
      </c>
      <c r="D1210" t="s">
        <v>17</v>
      </c>
      <c r="E1210" t="s">
        <v>95</v>
      </c>
      <c r="F1210" t="s">
        <v>874</v>
      </c>
      <c r="G1210">
        <v>540.76</v>
      </c>
      <c r="H1210">
        <v>2</v>
      </c>
      <c r="I1210">
        <v>0.08</v>
      </c>
      <c r="J1210">
        <v>3.12</v>
      </c>
      <c r="K1210" t="s">
        <v>90</v>
      </c>
      <c r="L1210" t="s">
        <v>48</v>
      </c>
      <c r="M1210">
        <v>15.9</v>
      </c>
      <c r="N1210" t="s">
        <v>83</v>
      </c>
      <c r="O1210" t="b">
        <v>0</v>
      </c>
      <c r="P1210">
        <v>994.99839999999995</v>
      </c>
      <c r="Q1210">
        <v>346.08640000000008</v>
      </c>
      <c r="R1210">
        <v>327.06640000000021</v>
      </c>
      <c r="S1210" t="s">
        <v>84</v>
      </c>
      <c r="T1210">
        <v>0</v>
      </c>
      <c r="U1210">
        <v>0</v>
      </c>
      <c r="V1210">
        <v>6</v>
      </c>
      <c r="W1210">
        <v>793.98730000000035</v>
      </c>
    </row>
    <row r="1211" spans="1:23" x14ac:dyDescent="0.35">
      <c r="A1211" t="s">
        <v>2386</v>
      </c>
      <c r="B1211" t="s">
        <v>462</v>
      </c>
      <c r="C1211" t="s">
        <v>517</v>
      </c>
      <c r="D1211" t="s">
        <v>12</v>
      </c>
      <c r="E1211" t="s">
        <v>88</v>
      </c>
      <c r="F1211" t="s">
        <v>431</v>
      </c>
      <c r="G1211">
        <v>30.74</v>
      </c>
      <c r="H1211">
        <v>1</v>
      </c>
      <c r="I1211">
        <v>0.08</v>
      </c>
      <c r="J1211">
        <v>8.0299999999999994</v>
      </c>
      <c r="K1211" t="s">
        <v>102</v>
      </c>
      <c r="L1211" t="s">
        <v>41</v>
      </c>
      <c r="M1211">
        <v>8.64</v>
      </c>
      <c r="N1211" t="s">
        <v>83</v>
      </c>
      <c r="O1211" t="b">
        <v>0</v>
      </c>
      <c r="P1211">
        <v>28.280799999999999</v>
      </c>
      <c r="Q1211">
        <v>9.8368000000000002</v>
      </c>
      <c r="R1211">
        <v>-6.8332000000000006</v>
      </c>
      <c r="S1211" t="s">
        <v>84</v>
      </c>
      <c r="T1211">
        <v>0</v>
      </c>
      <c r="U1211">
        <v>0</v>
      </c>
      <c r="V1211">
        <v>15</v>
      </c>
      <c r="W1211">
        <v>842.76920000000007</v>
      </c>
    </row>
    <row r="1212" spans="1:23" x14ac:dyDescent="0.35">
      <c r="A1212" t="s">
        <v>2387</v>
      </c>
      <c r="B1212" t="s">
        <v>169</v>
      </c>
      <c r="C1212" t="s">
        <v>1313</v>
      </c>
      <c r="D1212" t="s">
        <v>24</v>
      </c>
      <c r="E1212" t="s">
        <v>95</v>
      </c>
      <c r="F1212" t="s">
        <v>96</v>
      </c>
      <c r="G1212">
        <v>223.4</v>
      </c>
      <c r="H1212">
        <v>1</v>
      </c>
      <c r="I1212">
        <v>0.04</v>
      </c>
      <c r="J1212">
        <v>3.08</v>
      </c>
      <c r="K1212" t="s">
        <v>90</v>
      </c>
      <c r="L1212" t="s">
        <v>45</v>
      </c>
      <c r="M1212">
        <v>0.87</v>
      </c>
      <c r="N1212" t="s">
        <v>83</v>
      </c>
      <c r="O1212" t="b">
        <v>0</v>
      </c>
      <c r="P1212">
        <v>214.464</v>
      </c>
      <c r="Q1212">
        <v>80.424000000000007</v>
      </c>
      <c r="R1212">
        <v>76.474000000000004</v>
      </c>
      <c r="S1212" t="s">
        <v>84</v>
      </c>
      <c r="T1212">
        <v>0</v>
      </c>
      <c r="U1212">
        <v>0</v>
      </c>
      <c r="V1212">
        <v>9</v>
      </c>
      <c r="W1212">
        <v>1292.7988</v>
      </c>
    </row>
    <row r="1213" spans="1:23" x14ac:dyDescent="0.35">
      <c r="A1213" t="s">
        <v>2388</v>
      </c>
      <c r="B1213" t="s">
        <v>1524</v>
      </c>
      <c r="C1213" t="s">
        <v>2389</v>
      </c>
      <c r="D1213" t="s">
        <v>15</v>
      </c>
      <c r="E1213" t="s">
        <v>16</v>
      </c>
      <c r="F1213" t="s">
        <v>1050</v>
      </c>
      <c r="G1213">
        <v>49.49</v>
      </c>
      <c r="H1213">
        <v>2</v>
      </c>
      <c r="I1213">
        <v>0.17</v>
      </c>
      <c r="J1213">
        <v>8.75</v>
      </c>
      <c r="K1213" t="s">
        <v>82</v>
      </c>
      <c r="L1213" t="s">
        <v>43</v>
      </c>
      <c r="M1213">
        <v>7.78</v>
      </c>
      <c r="N1213" t="s">
        <v>83</v>
      </c>
      <c r="O1213" t="b">
        <v>0</v>
      </c>
      <c r="P1213">
        <v>82.153400000000005</v>
      </c>
      <c r="Q1213">
        <v>22.76540000000001</v>
      </c>
      <c r="R1213">
        <v>6.2354000000000056</v>
      </c>
      <c r="S1213" t="s">
        <v>128</v>
      </c>
      <c r="T1213">
        <v>0</v>
      </c>
      <c r="U1213">
        <v>0</v>
      </c>
      <c r="V1213">
        <v>4</v>
      </c>
      <c r="W1213">
        <v>280.86290000000002</v>
      </c>
    </row>
    <row r="1214" spans="1:23" x14ac:dyDescent="0.35">
      <c r="A1214" t="s">
        <v>2390</v>
      </c>
      <c r="B1214" t="s">
        <v>1240</v>
      </c>
      <c r="C1214" t="s">
        <v>2050</v>
      </c>
      <c r="D1214" t="s">
        <v>28</v>
      </c>
      <c r="E1214" t="s">
        <v>95</v>
      </c>
      <c r="F1214" t="s">
        <v>958</v>
      </c>
      <c r="G1214">
        <v>250.86</v>
      </c>
      <c r="H1214">
        <v>1</v>
      </c>
      <c r="I1214">
        <v>0.1</v>
      </c>
      <c r="J1214">
        <v>6.66</v>
      </c>
      <c r="K1214" t="s">
        <v>82</v>
      </c>
      <c r="L1214" t="s">
        <v>41</v>
      </c>
      <c r="M1214">
        <v>13.66</v>
      </c>
      <c r="N1214" t="s">
        <v>83</v>
      </c>
      <c r="O1214" t="b">
        <v>1</v>
      </c>
      <c r="P1214">
        <v>225.774</v>
      </c>
      <c r="Q1214">
        <v>75.258000000000038</v>
      </c>
      <c r="R1214">
        <v>54.938000000000038</v>
      </c>
      <c r="S1214" t="s">
        <v>91</v>
      </c>
      <c r="T1214">
        <v>0</v>
      </c>
      <c r="U1214">
        <v>0</v>
      </c>
      <c r="V1214">
        <v>12</v>
      </c>
      <c r="W1214">
        <v>744.12109999999984</v>
      </c>
    </row>
    <row r="1215" spans="1:23" x14ac:dyDescent="0.35">
      <c r="A1215" t="s">
        <v>2391</v>
      </c>
      <c r="B1215" t="s">
        <v>201</v>
      </c>
      <c r="C1215" t="s">
        <v>546</v>
      </c>
      <c r="D1215" t="s">
        <v>20</v>
      </c>
      <c r="E1215" t="s">
        <v>95</v>
      </c>
      <c r="F1215" t="s">
        <v>958</v>
      </c>
      <c r="G1215">
        <v>449.71</v>
      </c>
      <c r="H1215">
        <v>2</v>
      </c>
      <c r="I1215">
        <v>0.28000000000000003</v>
      </c>
      <c r="J1215">
        <v>3.41</v>
      </c>
      <c r="K1215" t="s">
        <v>102</v>
      </c>
      <c r="L1215" t="s">
        <v>41</v>
      </c>
      <c r="M1215">
        <v>9.18</v>
      </c>
      <c r="N1215" t="s">
        <v>83</v>
      </c>
      <c r="O1215" t="b">
        <v>0</v>
      </c>
      <c r="P1215">
        <v>647.58239999999989</v>
      </c>
      <c r="Q1215">
        <v>107.93040000000001</v>
      </c>
      <c r="R1215">
        <v>95.34039999999996</v>
      </c>
      <c r="S1215" t="s">
        <v>97</v>
      </c>
      <c r="T1215">
        <v>0</v>
      </c>
      <c r="U1215">
        <v>0</v>
      </c>
      <c r="V1215">
        <v>15</v>
      </c>
      <c r="W1215">
        <v>998.18510000000003</v>
      </c>
    </row>
    <row r="1216" spans="1:23" x14ac:dyDescent="0.35">
      <c r="A1216" t="s">
        <v>2392</v>
      </c>
      <c r="B1216" t="s">
        <v>1831</v>
      </c>
      <c r="C1216" t="s">
        <v>664</v>
      </c>
      <c r="D1216" t="s">
        <v>12</v>
      </c>
      <c r="E1216" t="s">
        <v>16</v>
      </c>
      <c r="F1216" t="s">
        <v>444</v>
      </c>
      <c r="G1216">
        <v>43.76</v>
      </c>
      <c r="H1216">
        <v>2</v>
      </c>
      <c r="I1216">
        <v>0.1</v>
      </c>
      <c r="J1216">
        <v>4.74</v>
      </c>
      <c r="K1216" t="s">
        <v>102</v>
      </c>
      <c r="L1216" t="s">
        <v>43</v>
      </c>
      <c r="M1216">
        <v>5.34</v>
      </c>
      <c r="N1216" t="s">
        <v>141</v>
      </c>
      <c r="O1216" t="b">
        <v>0</v>
      </c>
      <c r="P1216">
        <v>78.768000000000001</v>
      </c>
      <c r="Q1216">
        <v>26.256000000000011</v>
      </c>
      <c r="R1216">
        <v>16.176000000000009</v>
      </c>
      <c r="S1216" t="s">
        <v>128</v>
      </c>
      <c r="T1216">
        <v>1</v>
      </c>
      <c r="U1216">
        <v>0</v>
      </c>
      <c r="V1216">
        <v>15</v>
      </c>
      <c r="W1216">
        <v>1753.1386</v>
      </c>
    </row>
    <row r="1217" spans="1:23" x14ac:dyDescent="0.35">
      <c r="A1217" t="s">
        <v>2393</v>
      </c>
      <c r="B1217" t="s">
        <v>429</v>
      </c>
      <c r="C1217" t="s">
        <v>2394</v>
      </c>
      <c r="D1217" t="s">
        <v>28</v>
      </c>
      <c r="E1217" t="s">
        <v>95</v>
      </c>
      <c r="F1217" t="s">
        <v>123</v>
      </c>
      <c r="G1217">
        <v>354.89</v>
      </c>
      <c r="H1217">
        <v>1</v>
      </c>
      <c r="I1217">
        <v>0.03</v>
      </c>
      <c r="J1217">
        <v>9.3800000000000008</v>
      </c>
      <c r="K1217" t="s">
        <v>115</v>
      </c>
      <c r="L1217" t="s">
        <v>45</v>
      </c>
      <c r="M1217">
        <v>1.68</v>
      </c>
      <c r="N1217" t="s">
        <v>141</v>
      </c>
      <c r="O1217" t="b">
        <v>0</v>
      </c>
      <c r="P1217">
        <v>344.24329999999998</v>
      </c>
      <c r="Q1217">
        <v>131.30930000000001</v>
      </c>
      <c r="R1217">
        <v>120.24930000000001</v>
      </c>
      <c r="S1217" t="s">
        <v>128</v>
      </c>
      <c r="T1217">
        <v>1</v>
      </c>
      <c r="U1217">
        <v>0</v>
      </c>
      <c r="V1217">
        <v>2</v>
      </c>
      <c r="W1217">
        <v>115.881</v>
      </c>
    </row>
    <row r="1218" spans="1:23" x14ac:dyDescent="0.35">
      <c r="A1218" t="s">
        <v>2395</v>
      </c>
      <c r="B1218" t="s">
        <v>1052</v>
      </c>
      <c r="C1218" t="s">
        <v>2396</v>
      </c>
      <c r="D1218" t="s">
        <v>19</v>
      </c>
      <c r="E1218" t="s">
        <v>95</v>
      </c>
      <c r="F1218" t="s">
        <v>515</v>
      </c>
      <c r="G1218">
        <v>431.34</v>
      </c>
      <c r="H1218">
        <v>1</v>
      </c>
      <c r="I1218">
        <v>0.08</v>
      </c>
      <c r="J1218">
        <v>9.64</v>
      </c>
      <c r="K1218" t="s">
        <v>115</v>
      </c>
      <c r="L1218" t="s">
        <v>43</v>
      </c>
      <c r="M1218">
        <v>6.52</v>
      </c>
      <c r="N1218" t="s">
        <v>141</v>
      </c>
      <c r="O1218" t="b">
        <v>0</v>
      </c>
      <c r="P1218">
        <v>396.83280000000002</v>
      </c>
      <c r="Q1218">
        <v>138.02879999999999</v>
      </c>
      <c r="R1218">
        <v>121.86879999999999</v>
      </c>
      <c r="S1218" t="s">
        <v>128</v>
      </c>
      <c r="T1218">
        <v>1</v>
      </c>
      <c r="U1218">
        <v>0</v>
      </c>
      <c r="V1218">
        <v>2</v>
      </c>
      <c r="W1218">
        <v>136.81520000000009</v>
      </c>
    </row>
    <row r="1219" spans="1:23" x14ac:dyDescent="0.35">
      <c r="A1219" t="s">
        <v>2397</v>
      </c>
      <c r="B1219" t="s">
        <v>177</v>
      </c>
      <c r="C1219" t="s">
        <v>1103</v>
      </c>
      <c r="D1219" t="s">
        <v>17</v>
      </c>
      <c r="E1219" t="s">
        <v>95</v>
      </c>
      <c r="F1219" t="s">
        <v>701</v>
      </c>
      <c r="G1219">
        <v>265.22000000000003</v>
      </c>
      <c r="H1219">
        <v>1</v>
      </c>
      <c r="I1219">
        <v>0.1</v>
      </c>
      <c r="J1219">
        <v>3.01</v>
      </c>
      <c r="K1219" t="s">
        <v>82</v>
      </c>
      <c r="L1219" t="s">
        <v>45</v>
      </c>
      <c r="M1219">
        <v>0.97</v>
      </c>
      <c r="N1219" t="s">
        <v>83</v>
      </c>
      <c r="O1219" t="b">
        <v>0</v>
      </c>
      <c r="P1219">
        <v>238.69800000000001</v>
      </c>
      <c r="Q1219">
        <v>79.566000000000031</v>
      </c>
      <c r="R1219">
        <v>75.586000000000027</v>
      </c>
      <c r="S1219" t="s">
        <v>128</v>
      </c>
      <c r="T1219">
        <v>0</v>
      </c>
      <c r="U1219">
        <v>0</v>
      </c>
      <c r="V1219">
        <v>23</v>
      </c>
      <c r="W1219">
        <v>2031.5921000000001</v>
      </c>
    </row>
    <row r="1220" spans="1:23" x14ac:dyDescent="0.35">
      <c r="A1220" t="s">
        <v>2398</v>
      </c>
      <c r="B1220" t="s">
        <v>177</v>
      </c>
      <c r="C1220" t="s">
        <v>1258</v>
      </c>
      <c r="D1220" t="s">
        <v>20</v>
      </c>
      <c r="E1220" t="s">
        <v>16</v>
      </c>
      <c r="F1220" t="s">
        <v>475</v>
      </c>
      <c r="G1220">
        <v>52.05</v>
      </c>
      <c r="H1220">
        <v>3</v>
      </c>
      <c r="I1220">
        <v>0.2</v>
      </c>
      <c r="J1220">
        <v>4.4400000000000004</v>
      </c>
      <c r="K1220" t="s">
        <v>82</v>
      </c>
      <c r="L1220" t="s">
        <v>41</v>
      </c>
      <c r="M1220">
        <v>12.86</v>
      </c>
      <c r="N1220" t="s">
        <v>83</v>
      </c>
      <c r="O1220" t="b">
        <v>0</v>
      </c>
      <c r="P1220">
        <v>124.92</v>
      </c>
      <c r="Q1220">
        <v>31.23</v>
      </c>
      <c r="R1220">
        <v>13.93</v>
      </c>
      <c r="S1220" t="s">
        <v>128</v>
      </c>
      <c r="T1220">
        <v>0</v>
      </c>
      <c r="U1220">
        <v>0</v>
      </c>
      <c r="V1220">
        <v>11</v>
      </c>
      <c r="W1220">
        <v>357.28230000000002</v>
      </c>
    </row>
    <row r="1221" spans="1:23" x14ac:dyDescent="0.35">
      <c r="A1221" t="s">
        <v>2399</v>
      </c>
      <c r="B1221" t="s">
        <v>1124</v>
      </c>
      <c r="C1221" t="s">
        <v>206</v>
      </c>
      <c r="D1221" t="s">
        <v>19</v>
      </c>
      <c r="E1221" t="s">
        <v>14</v>
      </c>
      <c r="F1221" t="s">
        <v>167</v>
      </c>
      <c r="G1221">
        <v>71.89</v>
      </c>
      <c r="H1221">
        <v>3</v>
      </c>
      <c r="I1221">
        <v>0.06</v>
      </c>
      <c r="J1221">
        <v>3.68</v>
      </c>
      <c r="K1221" t="s">
        <v>82</v>
      </c>
      <c r="L1221" t="s">
        <v>45</v>
      </c>
      <c r="M1221">
        <v>0.92</v>
      </c>
      <c r="N1221" t="s">
        <v>83</v>
      </c>
      <c r="O1221" t="b">
        <v>0</v>
      </c>
      <c r="P1221">
        <v>202.72980000000001</v>
      </c>
      <c r="Q1221">
        <v>73.327799999999996</v>
      </c>
      <c r="R1221">
        <v>68.727800000000002</v>
      </c>
      <c r="S1221" t="s">
        <v>103</v>
      </c>
      <c r="T1221">
        <v>0</v>
      </c>
      <c r="U1221">
        <v>0</v>
      </c>
      <c r="V1221">
        <v>13</v>
      </c>
      <c r="W1221">
        <v>1440.3262</v>
      </c>
    </row>
    <row r="1222" spans="1:23" x14ac:dyDescent="0.35">
      <c r="A1222" t="s">
        <v>2400</v>
      </c>
      <c r="B1222" t="s">
        <v>746</v>
      </c>
      <c r="C1222" t="s">
        <v>2401</v>
      </c>
      <c r="D1222" t="s">
        <v>12</v>
      </c>
      <c r="E1222" t="s">
        <v>95</v>
      </c>
      <c r="F1222" t="s">
        <v>1709</v>
      </c>
      <c r="G1222">
        <v>281.2</v>
      </c>
      <c r="H1222">
        <v>2</v>
      </c>
      <c r="I1222">
        <v>0.19</v>
      </c>
      <c r="J1222">
        <v>3.99</v>
      </c>
      <c r="K1222" t="s">
        <v>90</v>
      </c>
      <c r="L1222" t="s">
        <v>41</v>
      </c>
      <c r="M1222">
        <v>14.79</v>
      </c>
      <c r="N1222" t="s">
        <v>83</v>
      </c>
      <c r="O1222" t="b">
        <v>0</v>
      </c>
      <c r="P1222">
        <v>455.54399999999998</v>
      </c>
      <c r="Q1222">
        <v>118.104</v>
      </c>
      <c r="R1222">
        <v>99.324000000000041</v>
      </c>
      <c r="S1222" t="s">
        <v>103</v>
      </c>
      <c r="T1222">
        <v>0</v>
      </c>
      <c r="U1222">
        <v>0</v>
      </c>
      <c r="V1222">
        <v>16</v>
      </c>
      <c r="W1222">
        <v>1734.7913000000001</v>
      </c>
    </row>
    <row r="1223" spans="1:23" x14ac:dyDescent="0.35">
      <c r="A1223" t="s">
        <v>2402</v>
      </c>
      <c r="B1223" t="s">
        <v>636</v>
      </c>
      <c r="C1223" t="s">
        <v>2403</v>
      </c>
      <c r="D1223" t="s">
        <v>26</v>
      </c>
      <c r="E1223" t="s">
        <v>95</v>
      </c>
      <c r="F1223" t="s">
        <v>266</v>
      </c>
      <c r="G1223">
        <v>480.27</v>
      </c>
      <c r="H1223">
        <v>3</v>
      </c>
      <c r="I1223">
        <v>0.03</v>
      </c>
      <c r="J1223">
        <v>4.1100000000000003</v>
      </c>
      <c r="K1223" t="s">
        <v>90</v>
      </c>
      <c r="L1223" t="s">
        <v>48</v>
      </c>
      <c r="M1223">
        <v>7.08</v>
      </c>
      <c r="N1223" t="s">
        <v>83</v>
      </c>
      <c r="O1223" t="b">
        <v>0</v>
      </c>
      <c r="P1223">
        <v>1397.5857000000001</v>
      </c>
      <c r="Q1223">
        <v>533.09969999999987</v>
      </c>
      <c r="R1223">
        <v>521.90969999999982</v>
      </c>
      <c r="S1223" t="s">
        <v>103</v>
      </c>
      <c r="T1223">
        <v>0</v>
      </c>
      <c r="U1223">
        <v>0</v>
      </c>
      <c r="V1223">
        <v>5</v>
      </c>
      <c r="W1223">
        <v>1399.136</v>
      </c>
    </row>
    <row r="1224" spans="1:23" x14ac:dyDescent="0.35">
      <c r="A1224" t="s">
        <v>2404</v>
      </c>
      <c r="B1224" t="s">
        <v>386</v>
      </c>
      <c r="C1224" t="s">
        <v>438</v>
      </c>
      <c r="D1224" t="s">
        <v>19</v>
      </c>
      <c r="E1224" t="s">
        <v>14</v>
      </c>
      <c r="F1224" t="s">
        <v>396</v>
      </c>
      <c r="G1224">
        <v>135.51</v>
      </c>
      <c r="H1224">
        <v>2</v>
      </c>
      <c r="I1224">
        <v>0.06</v>
      </c>
      <c r="J1224">
        <v>3.49</v>
      </c>
      <c r="K1224" t="s">
        <v>90</v>
      </c>
      <c r="L1224" t="s">
        <v>41</v>
      </c>
      <c r="M1224">
        <v>6.48</v>
      </c>
      <c r="N1224" t="s">
        <v>83</v>
      </c>
      <c r="O1224" t="b">
        <v>0</v>
      </c>
      <c r="P1224">
        <v>254.75880000000001</v>
      </c>
      <c r="Q1224">
        <v>92.146799999999985</v>
      </c>
      <c r="R1224">
        <v>82.176799999999986</v>
      </c>
      <c r="S1224" t="s">
        <v>97</v>
      </c>
      <c r="T1224">
        <v>0</v>
      </c>
      <c r="U1224">
        <v>0</v>
      </c>
      <c r="V1224">
        <v>13</v>
      </c>
      <c r="W1224">
        <v>1209.8108</v>
      </c>
    </row>
    <row r="1225" spans="1:23" x14ac:dyDescent="0.35">
      <c r="A1225" t="s">
        <v>2405</v>
      </c>
      <c r="B1225" t="s">
        <v>491</v>
      </c>
      <c r="C1225" t="s">
        <v>2406</v>
      </c>
      <c r="D1225" t="s">
        <v>26</v>
      </c>
      <c r="E1225" t="s">
        <v>16</v>
      </c>
      <c r="F1225" t="s">
        <v>475</v>
      </c>
      <c r="G1225">
        <v>38.840000000000003</v>
      </c>
      <c r="H1225">
        <v>3</v>
      </c>
      <c r="I1225">
        <v>0.28999999999999998</v>
      </c>
      <c r="J1225">
        <v>9.14</v>
      </c>
      <c r="K1225" t="s">
        <v>90</v>
      </c>
      <c r="L1225" t="s">
        <v>48</v>
      </c>
      <c r="M1225">
        <v>19.82</v>
      </c>
      <c r="N1225" t="s">
        <v>83</v>
      </c>
      <c r="O1225" t="b">
        <v>0</v>
      </c>
      <c r="P1225">
        <v>82.729200000000006</v>
      </c>
      <c r="Q1225">
        <v>12.8172</v>
      </c>
      <c r="R1225">
        <v>-16.142800000000001</v>
      </c>
      <c r="S1225" t="s">
        <v>103</v>
      </c>
      <c r="T1225">
        <v>0</v>
      </c>
      <c r="U1225">
        <v>0</v>
      </c>
      <c r="V1225">
        <v>10</v>
      </c>
      <c r="W1225">
        <v>650.54720000000009</v>
      </c>
    </row>
    <row r="1226" spans="1:23" x14ac:dyDescent="0.35">
      <c r="A1226" t="s">
        <v>2407</v>
      </c>
      <c r="B1226" t="s">
        <v>497</v>
      </c>
      <c r="C1226" t="s">
        <v>2091</v>
      </c>
      <c r="D1226" t="s">
        <v>20</v>
      </c>
      <c r="E1226" t="s">
        <v>95</v>
      </c>
      <c r="F1226" t="s">
        <v>541</v>
      </c>
      <c r="G1226">
        <v>458.57</v>
      </c>
      <c r="H1226">
        <v>1</v>
      </c>
      <c r="I1226">
        <v>7.0000000000000007E-2</v>
      </c>
      <c r="J1226">
        <v>5.99</v>
      </c>
      <c r="K1226" t="s">
        <v>102</v>
      </c>
      <c r="L1226" t="s">
        <v>48</v>
      </c>
      <c r="M1226">
        <v>6.05</v>
      </c>
      <c r="N1226" t="s">
        <v>83</v>
      </c>
      <c r="O1226" t="b">
        <v>0</v>
      </c>
      <c r="P1226">
        <v>426.4701</v>
      </c>
      <c r="Q1226">
        <v>151.32809999999989</v>
      </c>
      <c r="R1226">
        <v>139.28809999999999</v>
      </c>
      <c r="S1226" t="s">
        <v>183</v>
      </c>
      <c r="T1226">
        <v>0</v>
      </c>
      <c r="U1226">
        <v>0</v>
      </c>
      <c r="V1226">
        <v>14</v>
      </c>
      <c r="W1226">
        <v>1586.2324000000001</v>
      </c>
    </row>
    <row r="1227" spans="1:23" x14ac:dyDescent="0.35">
      <c r="A1227" t="s">
        <v>2408</v>
      </c>
      <c r="B1227" t="s">
        <v>272</v>
      </c>
      <c r="C1227" t="s">
        <v>2003</v>
      </c>
      <c r="D1227" t="s">
        <v>24</v>
      </c>
      <c r="E1227" t="s">
        <v>88</v>
      </c>
      <c r="F1227" t="s">
        <v>89</v>
      </c>
      <c r="G1227">
        <v>23.55</v>
      </c>
      <c r="H1227">
        <v>1</v>
      </c>
      <c r="I1227">
        <v>0.2</v>
      </c>
      <c r="J1227">
        <v>4.9000000000000004</v>
      </c>
      <c r="K1227" t="s">
        <v>102</v>
      </c>
      <c r="L1227" t="s">
        <v>41</v>
      </c>
      <c r="M1227">
        <v>7.34</v>
      </c>
      <c r="N1227" t="s">
        <v>83</v>
      </c>
      <c r="O1227" t="b">
        <v>0</v>
      </c>
      <c r="P1227">
        <v>18.84</v>
      </c>
      <c r="Q1227">
        <v>4.7099999999999991</v>
      </c>
      <c r="R1227">
        <v>-7.5300000000000011</v>
      </c>
      <c r="S1227" t="s">
        <v>84</v>
      </c>
      <c r="T1227">
        <v>0</v>
      </c>
      <c r="U1227">
        <v>0</v>
      </c>
      <c r="V1227">
        <v>9</v>
      </c>
      <c r="W1227">
        <v>198.91290000000001</v>
      </c>
    </row>
    <row r="1228" spans="1:23" x14ac:dyDescent="0.35">
      <c r="A1228" t="s">
        <v>2409</v>
      </c>
      <c r="B1228" t="s">
        <v>773</v>
      </c>
      <c r="C1228" t="s">
        <v>2410</v>
      </c>
      <c r="D1228" t="s">
        <v>15</v>
      </c>
      <c r="E1228" t="s">
        <v>14</v>
      </c>
      <c r="F1228" t="s">
        <v>1113</v>
      </c>
      <c r="G1228">
        <v>137.35</v>
      </c>
      <c r="H1228">
        <v>2</v>
      </c>
      <c r="I1228">
        <v>0.02</v>
      </c>
      <c r="J1228">
        <v>5</v>
      </c>
      <c r="K1228" t="s">
        <v>102</v>
      </c>
      <c r="L1228" t="s">
        <v>43</v>
      </c>
      <c r="M1228">
        <v>4.4800000000000004</v>
      </c>
      <c r="N1228" t="s">
        <v>83</v>
      </c>
      <c r="O1228" t="b">
        <v>0</v>
      </c>
      <c r="P1228">
        <v>269.20600000000002</v>
      </c>
      <c r="Q1228">
        <v>104.386</v>
      </c>
      <c r="R1228">
        <v>94.905999999999963</v>
      </c>
      <c r="S1228" t="s">
        <v>97</v>
      </c>
      <c r="T1228">
        <v>0</v>
      </c>
      <c r="U1228">
        <v>0</v>
      </c>
      <c r="V1228">
        <v>11</v>
      </c>
      <c r="W1228">
        <v>239.26870000000011</v>
      </c>
    </row>
    <row r="1229" spans="1:23" x14ac:dyDescent="0.35">
      <c r="A1229" t="s">
        <v>2411</v>
      </c>
      <c r="B1229" t="s">
        <v>455</v>
      </c>
      <c r="C1229" t="s">
        <v>2412</v>
      </c>
      <c r="D1229" t="s">
        <v>17</v>
      </c>
      <c r="E1229" t="s">
        <v>16</v>
      </c>
      <c r="F1229" t="s">
        <v>1050</v>
      </c>
      <c r="G1229">
        <v>43.27</v>
      </c>
      <c r="H1229">
        <v>1</v>
      </c>
      <c r="I1229">
        <v>0.23</v>
      </c>
      <c r="J1229">
        <v>7.53</v>
      </c>
      <c r="K1229" t="s">
        <v>115</v>
      </c>
      <c r="L1229" t="s">
        <v>48</v>
      </c>
      <c r="M1229">
        <v>15.16</v>
      </c>
      <c r="N1229" t="s">
        <v>83</v>
      </c>
      <c r="O1229" t="b">
        <v>0</v>
      </c>
      <c r="P1229">
        <v>33.317900000000002</v>
      </c>
      <c r="Q1229">
        <v>7.3559000000000019</v>
      </c>
      <c r="R1229">
        <v>-15.334099999999999</v>
      </c>
      <c r="S1229" t="s">
        <v>128</v>
      </c>
      <c r="T1229">
        <v>0</v>
      </c>
      <c r="U1229">
        <v>0</v>
      </c>
      <c r="V1229">
        <v>20</v>
      </c>
      <c r="W1229">
        <v>1201.8497</v>
      </c>
    </row>
    <row r="1230" spans="1:23" x14ac:dyDescent="0.35">
      <c r="A1230" t="s">
        <v>2413</v>
      </c>
      <c r="B1230" t="s">
        <v>559</v>
      </c>
      <c r="C1230" t="s">
        <v>495</v>
      </c>
      <c r="D1230" t="s">
        <v>20</v>
      </c>
      <c r="E1230" t="s">
        <v>16</v>
      </c>
      <c r="F1230" t="s">
        <v>360</v>
      </c>
      <c r="G1230">
        <v>34.35</v>
      </c>
      <c r="H1230">
        <v>1</v>
      </c>
      <c r="I1230">
        <v>0.28999999999999998</v>
      </c>
      <c r="J1230">
        <v>9.8699999999999992</v>
      </c>
      <c r="K1230" t="s">
        <v>115</v>
      </c>
      <c r="L1230" t="s">
        <v>41</v>
      </c>
      <c r="M1230">
        <v>8.49</v>
      </c>
      <c r="N1230" t="s">
        <v>83</v>
      </c>
      <c r="O1230" t="b">
        <v>0</v>
      </c>
      <c r="P1230">
        <v>24.388500000000001</v>
      </c>
      <c r="Q1230">
        <v>3.7785000000000011</v>
      </c>
      <c r="R1230">
        <v>-14.5815</v>
      </c>
      <c r="S1230" t="s">
        <v>128</v>
      </c>
      <c r="T1230">
        <v>0</v>
      </c>
      <c r="U1230">
        <v>0</v>
      </c>
      <c r="V1230">
        <v>16</v>
      </c>
      <c r="W1230">
        <v>854.14519999999993</v>
      </c>
    </row>
    <row r="1231" spans="1:23" x14ac:dyDescent="0.35">
      <c r="A1231" t="s">
        <v>2414</v>
      </c>
      <c r="B1231" t="s">
        <v>257</v>
      </c>
      <c r="C1231" t="s">
        <v>1276</v>
      </c>
      <c r="D1231" t="s">
        <v>12</v>
      </c>
      <c r="E1231" t="s">
        <v>14</v>
      </c>
      <c r="F1231" t="s">
        <v>1029</v>
      </c>
      <c r="G1231">
        <v>38.229999999999997</v>
      </c>
      <c r="H1231">
        <v>2</v>
      </c>
      <c r="I1231">
        <v>0.01</v>
      </c>
      <c r="J1231">
        <v>3.37</v>
      </c>
      <c r="K1231" t="s">
        <v>102</v>
      </c>
      <c r="L1231" t="s">
        <v>48</v>
      </c>
      <c r="M1231">
        <v>4.2</v>
      </c>
      <c r="N1231" t="s">
        <v>83</v>
      </c>
      <c r="O1231" t="b">
        <v>0</v>
      </c>
      <c r="P1231">
        <v>75.695399999999992</v>
      </c>
      <c r="Q1231">
        <v>29.819399999999991</v>
      </c>
      <c r="R1231">
        <v>22.249399999999991</v>
      </c>
      <c r="S1231" t="s">
        <v>128</v>
      </c>
      <c r="T1231">
        <v>0</v>
      </c>
      <c r="U1231">
        <v>0</v>
      </c>
      <c r="V1231">
        <v>22</v>
      </c>
      <c r="W1231">
        <v>1844.2474</v>
      </c>
    </row>
    <row r="1232" spans="1:23" x14ac:dyDescent="0.35">
      <c r="A1232" t="s">
        <v>2415</v>
      </c>
      <c r="B1232" t="s">
        <v>689</v>
      </c>
      <c r="C1232" t="s">
        <v>2389</v>
      </c>
      <c r="D1232" t="s">
        <v>12</v>
      </c>
      <c r="E1232" t="s">
        <v>88</v>
      </c>
      <c r="F1232" t="s">
        <v>708</v>
      </c>
      <c r="G1232">
        <v>30.13</v>
      </c>
      <c r="H1232">
        <v>1</v>
      </c>
      <c r="I1232">
        <v>0.15</v>
      </c>
      <c r="J1232">
        <v>9.08</v>
      </c>
      <c r="K1232" t="s">
        <v>82</v>
      </c>
      <c r="L1232" t="s">
        <v>41</v>
      </c>
      <c r="M1232">
        <v>9.85</v>
      </c>
      <c r="N1232" t="s">
        <v>83</v>
      </c>
      <c r="O1232" t="b">
        <v>0</v>
      </c>
      <c r="P1232">
        <v>25.610499999999998</v>
      </c>
      <c r="Q1232">
        <v>7.5324999999999989</v>
      </c>
      <c r="R1232">
        <v>-11.397500000000001</v>
      </c>
      <c r="S1232" t="s">
        <v>103</v>
      </c>
      <c r="T1232">
        <v>0</v>
      </c>
      <c r="U1232">
        <v>0</v>
      </c>
      <c r="V1232">
        <v>4</v>
      </c>
      <c r="W1232">
        <v>280.86290000000002</v>
      </c>
    </row>
    <row r="1233" spans="1:23" x14ac:dyDescent="0.35">
      <c r="A1233" t="s">
        <v>2416</v>
      </c>
      <c r="B1233" t="s">
        <v>814</v>
      </c>
      <c r="C1233" t="s">
        <v>2417</v>
      </c>
      <c r="D1233" t="s">
        <v>12</v>
      </c>
      <c r="E1233" t="s">
        <v>14</v>
      </c>
      <c r="F1233" t="s">
        <v>705</v>
      </c>
      <c r="G1233">
        <v>39.17</v>
      </c>
      <c r="H1233">
        <v>2</v>
      </c>
      <c r="I1233">
        <v>0.01</v>
      </c>
      <c r="J1233">
        <v>8.68</v>
      </c>
      <c r="K1233" t="s">
        <v>90</v>
      </c>
      <c r="L1233" t="s">
        <v>45</v>
      </c>
      <c r="M1233">
        <v>1.38</v>
      </c>
      <c r="N1233" t="s">
        <v>83</v>
      </c>
      <c r="O1233" t="b">
        <v>0</v>
      </c>
      <c r="P1233">
        <v>77.556600000000003</v>
      </c>
      <c r="Q1233">
        <v>30.552600000000009</v>
      </c>
      <c r="R1233">
        <v>20.49260000000001</v>
      </c>
      <c r="S1233" t="s">
        <v>183</v>
      </c>
      <c r="T1233">
        <v>0</v>
      </c>
      <c r="U1233">
        <v>0</v>
      </c>
      <c r="V1233">
        <v>14</v>
      </c>
      <c r="W1233">
        <v>892.75159999999994</v>
      </c>
    </row>
    <row r="1234" spans="1:23" x14ac:dyDescent="0.35">
      <c r="A1234" t="s">
        <v>2418</v>
      </c>
      <c r="B1234" t="s">
        <v>138</v>
      </c>
      <c r="C1234" t="s">
        <v>2419</v>
      </c>
      <c r="D1234" t="s">
        <v>15</v>
      </c>
      <c r="E1234" t="s">
        <v>95</v>
      </c>
      <c r="F1234" t="s">
        <v>568</v>
      </c>
      <c r="G1234">
        <v>471.18</v>
      </c>
      <c r="H1234">
        <v>3</v>
      </c>
      <c r="I1234">
        <v>0.13</v>
      </c>
      <c r="J1234">
        <v>9.91</v>
      </c>
      <c r="K1234" t="s">
        <v>90</v>
      </c>
      <c r="L1234" t="s">
        <v>41</v>
      </c>
      <c r="M1234">
        <v>8.3699999999999992</v>
      </c>
      <c r="N1234" t="s">
        <v>83</v>
      </c>
      <c r="O1234" t="b">
        <v>0</v>
      </c>
      <c r="P1234">
        <v>1229.7798</v>
      </c>
      <c r="Q1234">
        <v>381.65580000000011</v>
      </c>
      <c r="R1234">
        <v>363.37580000000008</v>
      </c>
      <c r="S1234" t="s">
        <v>128</v>
      </c>
      <c r="T1234">
        <v>0</v>
      </c>
      <c r="U1234">
        <v>0</v>
      </c>
      <c r="V1234">
        <v>13</v>
      </c>
      <c r="W1234">
        <v>1753.325000000001</v>
      </c>
    </row>
    <row r="1235" spans="1:23" x14ac:dyDescent="0.35">
      <c r="A1235" t="s">
        <v>2420</v>
      </c>
      <c r="B1235" t="s">
        <v>973</v>
      </c>
      <c r="C1235" t="s">
        <v>2421</v>
      </c>
      <c r="D1235" t="s">
        <v>12</v>
      </c>
      <c r="E1235" t="s">
        <v>95</v>
      </c>
      <c r="F1235" t="s">
        <v>370</v>
      </c>
      <c r="G1235">
        <v>408.34</v>
      </c>
      <c r="H1235">
        <v>3</v>
      </c>
      <c r="I1235">
        <v>0.17</v>
      </c>
      <c r="J1235">
        <v>6.78</v>
      </c>
      <c r="K1235" t="s">
        <v>90</v>
      </c>
      <c r="L1235" t="s">
        <v>41</v>
      </c>
      <c r="M1235">
        <v>11.44</v>
      </c>
      <c r="N1235" t="s">
        <v>83</v>
      </c>
      <c r="O1235" t="b">
        <v>0</v>
      </c>
      <c r="P1235">
        <v>1016.7666</v>
      </c>
      <c r="Q1235">
        <v>281.75459999999998</v>
      </c>
      <c r="R1235">
        <v>263.53460000000001</v>
      </c>
      <c r="S1235" t="s">
        <v>183</v>
      </c>
      <c r="T1235">
        <v>0</v>
      </c>
      <c r="U1235">
        <v>0</v>
      </c>
      <c r="V1235">
        <v>4</v>
      </c>
      <c r="W1235">
        <v>559.92859999999985</v>
      </c>
    </row>
    <row r="1236" spans="1:23" x14ac:dyDescent="0.35">
      <c r="A1236" t="s">
        <v>2422</v>
      </c>
      <c r="B1236" t="s">
        <v>309</v>
      </c>
      <c r="C1236" t="s">
        <v>1264</v>
      </c>
      <c r="D1236" t="s">
        <v>15</v>
      </c>
      <c r="E1236" t="s">
        <v>14</v>
      </c>
      <c r="F1236" t="s">
        <v>1029</v>
      </c>
      <c r="G1236">
        <v>130.28</v>
      </c>
      <c r="H1236">
        <v>2</v>
      </c>
      <c r="I1236">
        <v>0.05</v>
      </c>
      <c r="J1236">
        <v>4.12</v>
      </c>
      <c r="K1236" t="s">
        <v>115</v>
      </c>
      <c r="L1236" t="s">
        <v>45</v>
      </c>
      <c r="M1236">
        <v>1.36</v>
      </c>
      <c r="N1236" t="s">
        <v>83</v>
      </c>
      <c r="O1236" t="b">
        <v>0</v>
      </c>
      <c r="P1236">
        <v>247.53200000000001</v>
      </c>
      <c r="Q1236">
        <v>91.195999999999998</v>
      </c>
      <c r="R1236">
        <v>85.715999999999994</v>
      </c>
      <c r="S1236" t="s">
        <v>128</v>
      </c>
      <c r="T1236">
        <v>0</v>
      </c>
      <c r="U1236">
        <v>0</v>
      </c>
      <c r="V1236">
        <v>3</v>
      </c>
      <c r="W1236">
        <v>232.09150000000011</v>
      </c>
    </row>
    <row r="1237" spans="1:23" x14ac:dyDescent="0.35">
      <c r="A1237" t="s">
        <v>2423</v>
      </c>
      <c r="B1237" t="s">
        <v>1810</v>
      </c>
      <c r="C1237" t="s">
        <v>2424</v>
      </c>
      <c r="D1237" t="s">
        <v>12</v>
      </c>
      <c r="E1237" t="s">
        <v>95</v>
      </c>
      <c r="F1237" t="s">
        <v>643</v>
      </c>
      <c r="G1237">
        <v>100.08</v>
      </c>
      <c r="H1237">
        <v>3</v>
      </c>
      <c r="I1237">
        <v>7.0000000000000007E-2</v>
      </c>
      <c r="J1237">
        <v>7.76</v>
      </c>
      <c r="K1237" t="s">
        <v>115</v>
      </c>
      <c r="L1237" t="s">
        <v>43</v>
      </c>
      <c r="M1237">
        <v>6.28</v>
      </c>
      <c r="N1237" t="s">
        <v>83</v>
      </c>
      <c r="O1237" t="b">
        <v>0</v>
      </c>
      <c r="P1237">
        <v>279.22320000000002</v>
      </c>
      <c r="Q1237">
        <v>99.079199999999958</v>
      </c>
      <c r="R1237">
        <v>85.039199999999965</v>
      </c>
      <c r="S1237" t="s">
        <v>84</v>
      </c>
      <c r="T1237">
        <v>0</v>
      </c>
      <c r="U1237">
        <v>0</v>
      </c>
      <c r="V1237">
        <v>2</v>
      </c>
      <c r="W1237">
        <v>110.0044</v>
      </c>
    </row>
    <row r="1238" spans="1:23" x14ac:dyDescent="0.35">
      <c r="A1238" t="s">
        <v>2425</v>
      </c>
      <c r="B1238" t="s">
        <v>773</v>
      </c>
      <c r="C1238" t="s">
        <v>1632</v>
      </c>
      <c r="D1238" t="s">
        <v>15</v>
      </c>
      <c r="E1238" t="s">
        <v>95</v>
      </c>
      <c r="F1238" t="s">
        <v>541</v>
      </c>
      <c r="G1238">
        <v>445.85</v>
      </c>
      <c r="H1238">
        <v>1</v>
      </c>
      <c r="I1238">
        <v>0.1</v>
      </c>
      <c r="J1238">
        <v>6.24</v>
      </c>
      <c r="K1238" t="s">
        <v>115</v>
      </c>
      <c r="L1238" t="s">
        <v>41</v>
      </c>
      <c r="M1238">
        <v>14.2</v>
      </c>
      <c r="N1238" t="s">
        <v>83</v>
      </c>
      <c r="O1238" t="b">
        <v>1</v>
      </c>
      <c r="P1238">
        <v>401.26499999999999</v>
      </c>
      <c r="Q1238">
        <v>133.75500000000011</v>
      </c>
      <c r="R1238">
        <v>113.315</v>
      </c>
      <c r="S1238" t="s">
        <v>97</v>
      </c>
      <c r="T1238">
        <v>0</v>
      </c>
      <c r="U1238">
        <v>0</v>
      </c>
      <c r="V1238">
        <v>13</v>
      </c>
      <c r="W1238">
        <v>796.03620000000024</v>
      </c>
    </row>
    <row r="1239" spans="1:23" x14ac:dyDescent="0.35">
      <c r="A1239" t="s">
        <v>2426</v>
      </c>
      <c r="B1239" t="s">
        <v>197</v>
      </c>
      <c r="C1239" t="s">
        <v>453</v>
      </c>
      <c r="D1239" t="s">
        <v>12</v>
      </c>
      <c r="E1239" t="s">
        <v>88</v>
      </c>
      <c r="F1239" t="s">
        <v>199</v>
      </c>
      <c r="G1239">
        <v>43.12</v>
      </c>
      <c r="H1239">
        <v>1</v>
      </c>
      <c r="I1239">
        <v>0.1</v>
      </c>
      <c r="J1239">
        <v>3.42</v>
      </c>
      <c r="K1239" t="s">
        <v>102</v>
      </c>
      <c r="L1239" t="s">
        <v>45</v>
      </c>
      <c r="M1239">
        <v>0.85</v>
      </c>
      <c r="N1239" t="s">
        <v>83</v>
      </c>
      <c r="O1239" t="b">
        <v>1</v>
      </c>
      <c r="P1239">
        <v>38.808</v>
      </c>
      <c r="Q1239">
        <v>12.936</v>
      </c>
      <c r="R1239">
        <v>8.6660000000000039</v>
      </c>
      <c r="S1239" t="s">
        <v>84</v>
      </c>
      <c r="T1239">
        <v>0</v>
      </c>
      <c r="U1239">
        <v>0</v>
      </c>
      <c r="V1239">
        <v>24</v>
      </c>
      <c r="W1239">
        <v>1094.1242999999999</v>
      </c>
    </row>
    <row r="1240" spans="1:23" x14ac:dyDescent="0.35">
      <c r="A1240" t="s">
        <v>2427</v>
      </c>
      <c r="B1240" t="s">
        <v>442</v>
      </c>
      <c r="C1240" t="s">
        <v>2428</v>
      </c>
      <c r="D1240" t="s">
        <v>12</v>
      </c>
      <c r="E1240" t="s">
        <v>16</v>
      </c>
      <c r="F1240" t="s">
        <v>696</v>
      </c>
      <c r="G1240">
        <v>34.380000000000003</v>
      </c>
      <c r="H1240">
        <v>3</v>
      </c>
      <c r="I1240">
        <v>0.06</v>
      </c>
      <c r="J1240">
        <v>7.01</v>
      </c>
      <c r="K1240" t="s">
        <v>90</v>
      </c>
      <c r="L1240" t="s">
        <v>41</v>
      </c>
      <c r="M1240">
        <v>9</v>
      </c>
      <c r="N1240" t="s">
        <v>83</v>
      </c>
      <c r="O1240" t="b">
        <v>0</v>
      </c>
      <c r="P1240">
        <v>96.951599999999999</v>
      </c>
      <c r="Q1240">
        <v>35.067600000000013</v>
      </c>
      <c r="R1240">
        <v>19.057600000000011</v>
      </c>
      <c r="S1240" t="s">
        <v>128</v>
      </c>
      <c r="T1240">
        <v>0</v>
      </c>
      <c r="U1240">
        <v>0</v>
      </c>
      <c r="V1240">
        <v>3</v>
      </c>
      <c r="W1240">
        <v>186.93680000000001</v>
      </c>
    </row>
    <row r="1241" spans="1:23" x14ac:dyDescent="0.35">
      <c r="A1241" t="s">
        <v>2429</v>
      </c>
      <c r="B1241" t="s">
        <v>433</v>
      </c>
      <c r="C1241" t="s">
        <v>2430</v>
      </c>
      <c r="D1241" t="s">
        <v>12</v>
      </c>
      <c r="E1241" t="s">
        <v>16</v>
      </c>
      <c r="F1241" t="s">
        <v>311</v>
      </c>
      <c r="G1241">
        <v>40.659999999999997</v>
      </c>
      <c r="H1241">
        <v>2</v>
      </c>
      <c r="I1241">
        <v>7.0000000000000007E-2</v>
      </c>
      <c r="J1241">
        <v>9.0399999999999991</v>
      </c>
      <c r="K1241" t="s">
        <v>90</v>
      </c>
      <c r="L1241" t="s">
        <v>41</v>
      </c>
      <c r="M1241">
        <v>11.64</v>
      </c>
      <c r="N1241" t="s">
        <v>83</v>
      </c>
      <c r="O1241" t="b">
        <v>0</v>
      </c>
      <c r="P1241">
        <v>75.627599999999987</v>
      </c>
      <c r="Q1241">
        <v>26.835599999999989</v>
      </c>
      <c r="R1241">
        <v>6.1555999999999926</v>
      </c>
      <c r="S1241" t="s">
        <v>97</v>
      </c>
      <c r="T1241">
        <v>0</v>
      </c>
      <c r="U1241">
        <v>0</v>
      </c>
      <c r="V1241">
        <v>2</v>
      </c>
      <c r="W1241">
        <v>125.61620000000001</v>
      </c>
    </row>
    <row r="1242" spans="1:23" x14ac:dyDescent="0.35">
      <c r="A1242" t="s">
        <v>2431</v>
      </c>
      <c r="B1242" t="s">
        <v>1831</v>
      </c>
      <c r="C1242" t="s">
        <v>384</v>
      </c>
      <c r="D1242" t="s">
        <v>24</v>
      </c>
      <c r="E1242" t="s">
        <v>95</v>
      </c>
      <c r="F1242" t="s">
        <v>568</v>
      </c>
      <c r="G1242">
        <v>207.12</v>
      </c>
      <c r="H1242">
        <v>3</v>
      </c>
      <c r="I1242">
        <v>0.23</v>
      </c>
      <c r="J1242">
        <v>6.78</v>
      </c>
      <c r="K1242" t="s">
        <v>102</v>
      </c>
      <c r="L1242" t="s">
        <v>41</v>
      </c>
      <c r="M1242">
        <v>5.23</v>
      </c>
      <c r="N1242" t="s">
        <v>141</v>
      </c>
      <c r="O1242" t="b">
        <v>0</v>
      </c>
      <c r="P1242">
        <v>478.44720000000001</v>
      </c>
      <c r="Q1242">
        <v>105.63120000000001</v>
      </c>
      <c r="R1242">
        <v>93.621200000000044</v>
      </c>
      <c r="S1242" t="s">
        <v>128</v>
      </c>
      <c r="T1242">
        <v>1</v>
      </c>
      <c r="U1242">
        <v>0</v>
      </c>
      <c r="V1242">
        <v>19</v>
      </c>
      <c r="W1242">
        <v>1505.4456</v>
      </c>
    </row>
    <row r="1243" spans="1:23" x14ac:dyDescent="0.35">
      <c r="A1243" t="s">
        <v>2432</v>
      </c>
      <c r="B1243" t="s">
        <v>819</v>
      </c>
      <c r="C1243" t="s">
        <v>812</v>
      </c>
      <c r="D1243" t="s">
        <v>15</v>
      </c>
      <c r="E1243" t="s">
        <v>95</v>
      </c>
      <c r="F1243" t="s">
        <v>244</v>
      </c>
      <c r="G1243">
        <v>20.62</v>
      </c>
      <c r="H1243">
        <v>2</v>
      </c>
      <c r="I1243">
        <v>0.1</v>
      </c>
      <c r="J1243">
        <v>6.58</v>
      </c>
      <c r="K1243" t="s">
        <v>102</v>
      </c>
      <c r="L1243" t="s">
        <v>48</v>
      </c>
      <c r="M1243">
        <v>11.89</v>
      </c>
      <c r="N1243" t="s">
        <v>83</v>
      </c>
      <c r="O1243" t="b">
        <v>1</v>
      </c>
      <c r="P1243">
        <v>37.116</v>
      </c>
      <c r="Q1243">
        <v>12.372</v>
      </c>
      <c r="R1243">
        <v>-6.097999999999999</v>
      </c>
      <c r="S1243" t="s">
        <v>128</v>
      </c>
      <c r="T1243">
        <v>0</v>
      </c>
      <c r="U1243">
        <v>0</v>
      </c>
      <c r="V1243">
        <v>19</v>
      </c>
      <c r="W1243">
        <v>617.94619999999986</v>
      </c>
    </row>
    <row r="1244" spans="1:23" x14ac:dyDescent="0.35">
      <c r="A1244" t="s">
        <v>2433</v>
      </c>
      <c r="B1244" t="s">
        <v>1622</v>
      </c>
      <c r="C1244" t="s">
        <v>1352</v>
      </c>
      <c r="D1244" t="s">
        <v>24</v>
      </c>
      <c r="E1244" t="s">
        <v>95</v>
      </c>
      <c r="F1244" t="s">
        <v>874</v>
      </c>
      <c r="G1244">
        <v>319.44</v>
      </c>
      <c r="H1244">
        <v>3</v>
      </c>
      <c r="I1244">
        <v>0.05</v>
      </c>
      <c r="J1244">
        <v>8.6300000000000008</v>
      </c>
      <c r="K1244" t="s">
        <v>90</v>
      </c>
      <c r="L1244" t="s">
        <v>43</v>
      </c>
      <c r="M1244">
        <v>4.84</v>
      </c>
      <c r="N1244" t="s">
        <v>83</v>
      </c>
      <c r="O1244" t="b">
        <v>0</v>
      </c>
      <c r="P1244">
        <v>910.404</v>
      </c>
      <c r="Q1244">
        <v>335.41199999999992</v>
      </c>
      <c r="R1244">
        <v>321.94199999999989</v>
      </c>
      <c r="S1244" t="s">
        <v>183</v>
      </c>
      <c r="T1244">
        <v>0</v>
      </c>
      <c r="U1244">
        <v>0</v>
      </c>
      <c r="V1244">
        <v>13</v>
      </c>
      <c r="W1244">
        <v>1316.5700999999999</v>
      </c>
    </row>
    <row r="1245" spans="1:23" x14ac:dyDescent="0.35">
      <c r="A1245" t="s">
        <v>2434</v>
      </c>
      <c r="B1245" t="s">
        <v>1586</v>
      </c>
      <c r="C1245" t="s">
        <v>743</v>
      </c>
      <c r="D1245" t="s">
        <v>24</v>
      </c>
      <c r="E1245" t="s">
        <v>16</v>
      </c>
      <c r="F1245" t="s">
        <v>1050</v>
      </c>
      <c r="G1245">
        <v>31.28</v>
      </c>
      <c r="H1245">
        <v>2</v>
      </c>
      <c r="I1245">
        <v>0.28000000000000003</v>
      </c>
      <c r="J1245">
        <v>6.21</v>
      </c>
      <c r="K1245" t="s">
        <v>115</v>
      </c>
      <c r="L1245" t="s">
        <v>43</v>
      </c>
      <c r="M1245">
        <v>3.38</v>
      </c>
      <c r="N1245" t="s">
        <v>83</v>
      </c>
      <c r="O1245" t="b">
        <v>0</v>
      </c>
      <c r="P1245">
        <v>45.043199999999999</v>
      </c>
      <c r="Q1245">
        <v>7.5071999999999974</v>
      </c>
      <c r="R1245">
        <v>-2.082800000000002</v>
      </c>
      <c r="S1245" t="s">
        <v>183</v>
      </c>
      <c r="T1245">
        <v>0</v>
      </c>
      <c r="U1245">
        <v>0</v>
      </c>
      <c r="V1245">
        <v>14</v>
      </c>
      <c r="W1245">
        <v>775.56020000000001</v>
      </c>
    </row>
    <row r="1246" spans="1:23" x14ac:dyDescent="0.35">
      <c r="A1246" t="s">
        <v>2435</v>
      </c>
      <c r="B1246" t="s">
        <v>1157</v>
      </c>
      <c r="C1246" t="s">
        <v>717</v>
      </c>
      <c r="D1246" t="s">
        <v>24</v>
      </c>
      <c r="E1246" t="s">
        <v>95</v>
      </c>
      <c r="F1246" t="s">
        <v>266</v>
      </c>
      <c r="G1246">
        <v>263.44</v>
      </c>
      <c r="H1246">
        <v>1</v>
      </c>
      <c r="I1246">
        <v>0.2</v>
      </c>
      <c r="J1246">
        <v>8.52</v>
      </c>
      <c r="K1246" t="s">
        <v>102</v>
      </c>
      <c r="L1246" t="s">
        <v>41</v>
      </c>
      <c r="M1246">
        <v>7.12</v>
      </c>
      <c r="N1246" t="s">
        <v>83</v>
      </c>
      <c r="O1246" t="b">
        <v>0</v>
      </c>
      <c r="P1246">
        <v>210.75200000000001</v>
      </c>
      <c r="Q1246">
        <v>52.688000000000017</v>
      </c>
      <c r="R1246">
        <v>37.048000000000023</v>
      </c>
      <c r="S1246" t="s">
        <v>103</v>
      </c>
      <c r="T1246">
        <v>0</v>
      </c>
      <c r="U1246">
        <v>0</v>
      </c>
      <c r="V1246">
        <v>17</v>
      </c>
      <c r="W1246">
        <v>684.79100000000005</v>
      </c>
    </row>
    <row r="1247" spans="1:23" x14ac:dyDescent="0.35">
      <c r="A1247" t="s">
        <v>2436</v>
      </c>
      <c r="B1247" t="s">
        <v>1124</v>
      </c>
      <c r="C1247" t="s">
        <v>1422</v>
      </c>
      <c r="D1247" t="s">
        <v>12</v>
      </c>
      <c r="E1247" t="s">
        <v>14</v>
      </c>
      <c r="F1247" t="s">
        <v>187</v>
      </c>
      <c r="G1247">
        <v>56.58</v>
      </c>
      <c r="H1247">
        <v>3</v>
      </c>
      <c r="I1247">
        <v>0.05</v>
      </c>
      <c r="J1247">
        <v>5.68</v>
      </c>
      <c r="K1247" t="s">
        <v>82</v>
      </c>
      <c r="L1247" t="s">
        <v>48</v>
      </c>
      <c r="M1247">
        <v>13.93</v>
      </c>
      <c r="N1247" t="s">
        <v>83</v>
      </c>
      <c r="O1247" t="b">
        <v>0</v>
      </c>
      <c r="P1247">
        <v>161.25299999999999</v>
      </c>
      <c r="Q1247">
        <v>59.409000000000013</v>
      </c>
      <c r="R1247">
        <v>39.799000000000007</v>
      </c>
      <c r="S1247" t="s">
        <v>103</v>
      </c>
      <c r="T1247">
        <v>0</v>
      </c>
      <c r="U1247">
        <v>0</v>
      </c>
      <c r="V1247">
        <v>2</v>
      </c>
      <c r="W1247">
        <v>47.643000000000001</v>
      </c>
    </row>
    <row r="1248" spans="1:23" x14ac:dyDescent="0.35">
      <c r="A1248" t="s">
        <v>2437</v>
      </c>
      <c r="B1248" t="s">
        <v>996</v>
      </c>
      <c r="C1248" t="s">
        <v>915</v>
      </c>
      <c r="D1248" t="s">
        <v>17</v>
      </c>
      <c r="E1248" t="s">
        <v>16</v>
      </c>
      <c r="F1248" t="s">
        <v>293</v>
      </c>
      <c r="G1248">
        <v>68.739999999999995</v>
      </c>
      <c r="H1248">
        <v>1</v>
      </c>
      <c r="I1248">
        <v>0.08</v>
      </c>
      <c r="J1248">
        <v>6.22</v>
      </c>
      <c r="K1248" t="s">
        <v>115</v>
      </c>
      <c r="L1248" t="s">
        <v>48</v>
      </c>
      <c r="M1248">
        <v>15.05</v>
      </c>
      <c r="N1248" t="s">
        <v>141</v>
      </c>
      <c r="O1248" t="b">
        <v>0</v>
      </c>
      <c r="P1248">
        <v>63.2408</v>
      </c>
      <c r="Q1248">
        <v>21.996800000000011</v>
      </c>
      <c r="R1248">
        <v>0.72680000000000788</v>
      </c>
      <c r="S1248" t="s">
        <v>128</v>
      </c>
      <c r="T1248">
        <v>1</v>
      </c>
      <c r="U1248">
        <v>0</v>
      </c>
      <c r="V1248">
        <v>11</v>
      </c>
      <c r="W1248">
        <v>1442.5102999999999</v>
      </c>
    </row>
    <row r="1249" spans="1:23" x14ac:dyDescent="0.35">
      <c r="A1249" t="s">
        <v>2438</v>
      </c>
      <c r="B1249" t="s">
        <v>1240</v>
      </c>
      <c r="C1249" t="s">
        <v>2439</v>
      </c>
      <c r="D1249" t="s">
        <v>19</v>
      </c>
      <c r="E1249" t="s">
        <v>95</v>
      </c>
      <c r="F1249" t="s">
        <v>123</v>
      </c>
      <c r="G1249">
        <v>365.28</v>
      </c>
      <c r="H1249">
        <v>3</v>
      </c>
      <c r="I1249">
        <v>7.0000000000000007E-2</v>
      </c>
      <c r="J1249">
        <v>5.93</v>
      </c>
      <c r="K1249" t="s">
        <v>82</v>
      </c>
      <c r="L1249" t="s">
        <v>43</v>
      </c>
      <c r="M1249">
        <v>3.11</v>
      </c>
      <c r="N1249" t="s">
        <v>83</v>
      </c>
      <c r="O1249" t="b">
        <v>0</v>
      </c>
      <c r="P1249">
        <v>1019.1312</v>
      </c>
      <c r="Q1249">
        <v>361.6271999999999</v>
      </c>
      <c r="R1249">
        <v>352.58719999999988</v>
      </c>
      <c r="S1249" t="s">
        <v>91</v>
      </c>
      <c r="T1249">
        <v>0</v>
      </c>
      <c r="U1249">
        <v>0</v>
      </c>
      <c r="V1249">
        <v>1</v>
      </c>
      <c r="W1249">
        <v>352.58719999999988</v>
      </c>
    </row>
    <row r="1250" spans="1:23" x14ac:dyDescent="0.35">
      <c r="A1250" t="s">
        <v>2440</v>
      </c>
      <c r="B1250" t="s">
        <v>201</v>
      </c>
      <c r="C1250" t="s">
        <v>2441</v>
      </c>
      <c r="D1250" t="s">
        <v>12</v>
      </c>
      <c r="E1250" t="s">
        <v>16</v>
      </c>
      <c r="F1250" t="s">
        <v>360</v>
      </c>
      <c r="G1250">
        <v>78.08</v>
      </c>
      <c r="H1250">
        <v>1</v>
      </c>
      <c r="I1250">
        <v>0.24</v>
      </c>
      <c r="J1250">
        <v>3.62</v>
      </c>
      <c r="K1250" t="s">
        <v>90</v>
      </c>
      <c r="L1250" t="s">
        <v>45</v>
      </c>
      <c r="M1250">
        <v>0.94</v>
      </c>
      <c r="N1250" t="s">
        <v>83</v>
      </c>
      <c r="O1250" t="b">
        <v>0</v>
      </c>
      <c r="P1250">
        <v>59.340800000000002</v>
      </c>
      <c r="Q1250">
        <v>12.492800000000001</v>
      </c>
      <c r="R1250">
        <v>7.9328000000000021</v>
      </c>
      <c r="S1250" t="s">
        <v>97</v>
      </c>
      <c r="T1250">
        <v>0</v>
      </c>
      <c r="U1250">
        <v>0</v>
      </c>
      <c r="V1250">
        <v>2</v>
      </c>
      <c r="W1250">
        <v>194.65219999999999</v>
      </c>
    </row>
    <row r="1251" spans="1:23" x14ac:dyDescent="0.35">
      <c r="A1251" t="s">
        <v>2442</v>
      </c>
      <c r="B1251" t="s">
        <v>699</v>
      </c>
      <c r="C1251" t="s">
        <v>2443</v>
      </c>
      <c r="D1251" t="s">
        <v>17</v>
      </c>
      <c r="E1251" t="s">
        <v>95</v>
      </c>
      <c r="F1251" t="s">
        <v>701</v>
      </c>
      <c r="G1251">
        <v>428.09</v>
      </c>
      <c r="H1251">
        <v>3</v>
      </c>
      <c r="I1251">
        <v>0.08</v>
      </c>
      <c r="J1251">
        <v>6.41</v>
      </c>
      <c r="K1251" t="s">
        <v>90</v>
      </c>
      <c r="L1251" t="s">
        <v>43</v>
      </c>
      <c r="M1251">
        <v>4.99</v>
      </c>
      <c r="N1251" t="s">
        <v>83</v>
      </c>
      <c r="O1251" t="b">
        <v>0</v>
      </c>
      <c r="P1251">
        <v>1181.5283999999999</v>
      </c>
      <c r="Q1251">
        <v>410.96640000000008</v>
      </c>
      <c r="R1251">
        <v>399.56640000000021</v>
      </c>
      <c r="S1251" t="s">
        <v>91</v>
      </c>
      <c r="T1251">
        <v>0</v>
      </c>
      <c r="U1251">
        <v>0</v>
      </c>
      <c r="V1251">
        <v>3</v>
      </c>
      <c r="W1251">
        <v>720.12680000000012</v>
      </c>
    </row>
    <row r="1252" spans="1:23" x14ac:dyDescent="0.35">
      <c r="A1252" t="s">
        <v>2444</v>
      </c>
      <c r="B1252" t="s">
        <v>1810</v>
      </c>
      <c r="C1252" t="s">
        <v>1241</v>
      </c>
      <c r="D1252" t="s">
        <v>15</v>
      </c>
      <c r="E1252" t="s">
        <v>95</v>
      </c>
      <c r="F1252" t="s">
        <v>370</v>
      </c>
      <c r="G1252">
        <v>344.59</v>
      </c>
      <c r="H1252">
        <v>1</v>
      </c>
      <c r="I1252">
        <v>0.2</v>
      </c>
      <c r="J1252">
        <v>5.4</v>
      </c>
      <c r="K1252" t="s">
        <v>82</v>
      </c>
      <c r="L1252" t="s">
        <v>41</v>
      </c>
      <c r="M1252">
        <v>5.65</v>
      </c>
      <c r="N1252" t="s">
        <v>83</v>
      </c>
      <c r="O1252" t="b">
        <v>0</v>
      </c>
      <c r="P1252">
        <v>275.67200000000003</v>
      </c>
      <c r="Q1252">
        <v>68.917999999999978</v>
      </c>
      <c r="R1252">
        <v>57.867999999999981</v>
      </c>
      <c r="S1252" t="s">
        <v>84</v>
      </c>
      <c r="T1252">
        <v>0</v>
      </c>
      <c r="U1252">
        <v>0</v>
      </c>
      <c r="V1252">
        <v>11</v>
      </c>
      <c r="W1252">
        <v>1331.6206</v>
      </c>
    </row>
    <row r="1253" spans="1:23" x14ac:dyDescent="0.35">
      <c r="A1253" t="s">
        <v>2445</v>
      </c>
      <c r="B1253" t="s">
        <v>433</v>
      </c>
      <c r="C1253" t="s">
        <v>579</v>
      </c>
      <c r="D1253" t="s">
        <v>15</v>
      </c>
      <c r="E1253" t="s">
        <v>95</v>
      </c>
      <c r="F1253" t="s">
        <v>286</v>
      </c>
      <c r="G1253">
        <v>243.52</v>
      </c>
      <c r="H1253">
        <v>2</v>
      </c>
      <c r="I1253">
        <v>0.02</v>
      </c>
      <c r="J1253">
        <v>4.12</v>
      </c>
      <c r="K1253" t="s">
        <v>115</v>
      </c>
      <c r="L1253" t="s">
        <v>43</v>
      </c>
      <c r="M1253">
        <v>5.97</v>
      </c>
      <c r="N1253" t="s">
        <v>141</v>
      </c>
      <c r="O1253" t="b">
        <v>0</v>
      </c>
      <c r="P1253">
        <v>477.29919999999998</v>
      </c>
      <c r="Q1253">
        <v>185.0752</v>
      </c>
      <c r="R1253">
        <v>174.98519999999999</v>
      </c>
      <c r="S1253" t="s">
        <v>97</v>
      </c>
      <c r="T1253">
        <v>1</v>
      </c>
      <c r="U1253">
        <v>0</v>
      </c>
      <c r="V1253">
        <v>16</v>
      </c>
      <c r="W1253">
        <v>602.44460000000004</v>
      </c>
    </row>
    <row r="1254" spans="1:23" x14ac:dyDescent="0.35">
      <c r="A1254" t="s">
        <v>2446</v>
      </c>
      <c r="B1254" t="s">
        <v>1107</v>
      </c>
      <c r="C1254" t="s">
        <v>979</v>
      </c>
      <c r="D1254" t="s">
        <v>20</v>
      </c>
      <c r="E1254" t="s">
        <v>95</v>
      </c>
      <c r="F1254" t="s">
        <v>874</v>
      </c>
      <c r="G1254">
        <v>535.62</v>
      </c>
      <c r="H1254">
        <v>3</v>
      </c>
      <c r="I1254">
        <v>7.0000000000000007E-2</v>
      </c>
      <c r="J1254">
        <v>6.3</v>
      </c>
      <c r="K1254" t="s">
        <v>102</v>
      </c>
      <c r="L1254" t="s">
        <v>48</v>
      </c>
      <c r="M1254">
        <v>19.690000000000001</v>
      </c>
      <c r="N1254" t="s">
        <v>83</v>
      </c>
      <c r="O1254" t="b">
        <v>0</v>
      </c>
      <c r="P1254">
        <v>1494.3797999999999</v>
      </c>
      <c r="Q1254">
        <v>530.26379999999995</v>
      </c>
      <c r="R1254">
        <v>504.27379999999999</v>
      </c>
      <c r="S1254" t="s">
        <v>97</v>
      </c>
      <c r="T1254">
        <v>0</v>
      </c>
      <c r="U1254">
        <v>0</v>
      </c>
      <c r="V1254">
        <v>5</v>
      </c>
      <c r="W1254">
        <v>1186.3317999999999</v>
      </c>
    </row>
    <row r="1255" spans="1:23" x14ac:dyDescent="0.35">
      <c r="A1255" t="s">
        <v>2447</v>
      </c>
      <c r="B1255" t="s">
        <v>1831</v>
      </c>
      <c r="C1255" t="s">
        <v>2448</v>
      </c>
      <c r="D1255" t="s">
        <v>17</v>
      </c>
      <c r="E1255" t="s">
        <v>16</v>
      </c>
      <c r="F1255" t="s">
        <v>448</v>
      </c>
      <c r="G1255">
        <v>57.41</v>
      </c>
      <c r="H1255">
        <v>2</v>
      </c>
      <c r="I1255">
        <v>0.16</v>
      </c>
      <c r="J1255">
        <v>4.59</v>
      </c>
      <c r="K1255" t="s">
        <v>102</v>
      </c>
      <c r="L1255" t="s">
        <v>45</v>
      </c>
      <c r="M1255">
        <v>1.71</v>
      </c>
      <c r="N1255" t="s">
        <v>83</v>
      </c>
      <c r="O1255" t="b">
        <v>0</v>
      </c>
      <c r="P1255">
        <v>96.448800000000006</v>
      </c>
      <c r="Q1255">
        <v>27.556799999999999</v>
      </c>
      <c r="R1255">
        <v>21.256799999999991</v>
      </c>
      <c r="S1255" t="s">
        <v>128</v>
      </c>
      <c r="T1255">
        <v>0</v>
      </c>
      <c r="U1255">
        <v>0</v>
      </c>
      <c r="V1255">
        <v>2</v>
      </c>
      <c r="W1255">
        <v>42.916800000000002</v>
      </c>
    </row>
    <row r="1256" spans="1:23" x14ac:dyDescent="0.35">
      <c r="A1256" t="s">
        <v>2449</v>
      </c>
      <c r="B1256" t="s">
        <v>909</v>
      </c>
      <c r="C1256" t="s">
        <v>2450</v>
      </c>
      <c r="D1256" t="s">
        <v>24</v>
      </c>
      <c r="E1256" t="s">
        <v>16</v>
      </c>
      <c r="F1256" t="s">
        <v>231</v>
      </c>
      <c r="G1256">
        <v>22.05</v>
      </c>
      <c r="H1256">
        <v>1</v>
      </c>
      <c r="I1256">
        <v>0.1</v>
      </c>
      <c r="J1256">
        <v>5.24</v>
      </c>
      <c r="K1256" t="s">
        <v>82</v>
      </c>
      <c r="L1256" t="s">
        <v>45</v>
      </c>
      <c r="M1256">
        <v>0.88</v>
      </c>
      <c r="N1256" t="s">
        <v>83</v>
      </c>
      <c r="O1256" t="b">
        <v>0</v>
      </c>
      <c r="P1256">
        <v>19.844999999999999</v>
      </c>
      <c r="Q1256">
        <v>6.615000000000002</v>
      </c>
      <c r="R1256">
        <v>0.49500000000000188</v>
      </c>
      <c r="S1256" t="s">
        <v>183</v>
      </c>
      <c r="T1256">
        <v>0</v>
      </c>
      <c r="U1256">
        <v>0</v>
      </c>
      <c r="V1256">
        <v>10</v>
      </c>
      <c r="W1256">
        <v>308.51889999999997</v>
      </c>
    </row>
    <row r="1257" spans="1:23" x14ac:dyDescent="0.35">
      <c r="A1257" t="s">
        <v>2451</v>
      </c>
      <c r="B1257" t="s">
        <v>1011</v>
      </c>
      <c r="C1257" t="s">
        <v>2452</v>
      </c>
      <c r="D1257" t="s">
        <v>12</v>
      </c>
      <c r="E1257" t="s">
        <v>14</v>
      </c>
      <c r="F1257" t="s">
        <v>577</v>
      </c>
      <c r="G1257">
        <v>22.8</v>
      </c>
      <c r="H1257">
        <v>1</v>
      </c>
      <c r="I1257">
        <v>0.15</v>
      </c>
      <c r="J1257">
        <v>4.17</v>
      </c>
      <c r="K1257" t="s">
        <v>82</v>
      </c>
      <c r="L1257" t="s">
        <v>41</v>
      </c>
      <c r="M1257">
        <v>10.41</v>
      </c>
      <c r="N1257" t="s">
        <v>83</v>
      </c>
      <c r="O1257" t="b">
        <v>0</v>
      </c>
      <c r="P1257">
        <v>19.38</v>
      </c>
      <c r="Q1257">
        <v>5.6999999999999993</v>
      </c>
      <c r="R1257">
        <v>-8.8800000000000008</v>
      </c>
      <c r="S1257" t="s">
        <v>91</v>
      </c>
      <c r="T1257">
        <v>0</v>
      </c>
      <c r="U1257">
        <v>0</v>
      </c>
      <c r="V1257">
        <v>13</v>
      </c>
      <c r="W1257">
        <v>820.09640000000013</v>
      </c>
    </row>
    <row r="1258" spans="1:23" x14ac:dyDescent="0.35">
      <c r="A1258" t="s">
        <v>2453</v>
      </c>
      <c r="B1258" t="s">
        <v>1107</v>
      </c>
      <c r="C1258" t="s">
        <v>262</v>
      </c>
      <c r="D1258" t="s">
        <v>12</v>
      </c>
      <c r="E1258" t="s">
        <v>16</v>
      </c>
      <c r="F1258" t="s">
        <v>282</v>
      </c>
      <c r="G1258">
        <v>49.03</v>
      </c>
      <c r="H1258">
        <v>3</v>
      </c>
      <c r="I1258">
        <v>0.11</v>
      </c>
      <c r="J1258">
        <v>4.41</v>
      </c>
      <c r="K1258" t="s">
        <v>90</v>
      </c>
      <c r="L1258" t="s">
        <v>43</v>
      </c>
      <c r="M1258">
        <v>4.22</v>
      </c>
      <c r="N1258" t="s">
        <v>83</v>
      </c>
      <c r="O1258" t="b">
        <v>0</v>
      </c>
      <c r="P1258">
        <v>130.9101</v>
      </c>
      <c r="Q1258">
        <v>42.656100000000002</v>
      </c>
      <c r="R1258">
        <v>34.0261</v>
      </c>
      <c r="S1258" t="s">
        <v>97</v>
      </c>
      <c r="T1258">
        <v>0</v>
      </c>
      <c r="U1258">
        <v>0</v>
      </c>
      <c r="V1258">
        <v>3</v>
      </c>
      <c r="W1258">
        <v>113.44589999999999</v>
      </c>
    </row>
    <row r="1259" spans="1:23" x14ac:dyDescent="0.35">
      <c r="A1259" t="s">
        <v>2454</v>
      </c>
      <c r="B1259" t="s">
        <v>249</v>
      </c>
      <c r="C1259" t="s">
        <v>2455</v>
      </c>
      <c r="D1259" t="s">
        <v>12</v>
      </c>
      <c r="E1259" t="s">
        <v>95</v>
      </c>
      <c r="F1259" t="s">
        <v>874</v>
      </c>
      <c r="G1259">
        <v>457.6</v>
      </c>
      <c r="H1259">
        <v>2</v>
      </c>
      <c r="I1259">
        <v>0.09</v>
      </c>
      <c r="J1259">
        <v>9.49</v>
      </c>
      <c r="K1259" t="s">
        <v>90</v>
      </c>
      <c r="L1259" t="s">
        <v>45</v>
      </c>
      <c r="M1259">
        <v>0.72</v>
      </c>
      <c r="N1259" t="s">
        <v>83</v>
      </c>
      <c r="O1259" t="b">
        <v>0</v>
      </c>
      <c r="P1259">
        <v>832.83200000000011</v>
      </c>
      <c r="Q1259">
        <v>283.7120000000001</v>
      </c>
      <c r="R1259">
        <v>273.50200000000012</v>
      </c>
      <c r="S1259" t="s">
        <v>91</v>
      </c>
      <c r="T1259">
        <v>0</v>
      </c>
      <c r="U1259">
        <v>0</v>
      </c>
      <c r="V1259">
        <v>1</v>
      </c>
      <c r="W1259">
        <v>273.50200000000012</v>
      </c>
    </row>
    <row r="1260" spans="1:23" x14ac:dyDescent="0.35">
      <c r="A1260" t="s">
        <v>2456</v>
      </c>
      <c r="B1260" t="s">
        <v>330</v>
      </c>
      <c r="C1260" t="s">
        <v>1098</v>
      </c>
      <c r="D1260" t="s">
        <v>15</v>
      </c>
      <c r="E1260" t="s">
        <v>16</v>
      </c>
      <c r="F1260" t="s">
        <v>132</v>
      </c>
      <c r="G1260">
        <v>45.75</v>
      </c>
      <c r="H1260">
        <v>1</v>
      </c>
      <c r="I1260">
        <v>0.13</v>
      </c>
      <c r="J1260">
        <v>2.08</v>
      </c>
      <c r="K1260" t="s">
        <v>102</v>
      </c>
      <c r="L1260" t="s">
        <v>43</v>
      </c>
      <c r="M1260">
        <v>4.5999999999999996</v>
      </c>
      <c r="N1260" t="s">
        <v>83</v>
      </c>
      <c r="O1260" t="b">
        <v>0</v>
      </c>
      <c r="P1260">
        <v>39.802500000000002</v>
      </c>
      <c r="Q1260">
        <v>12.352499999999999</v>
      </c>
      <c r="R1260">
        <v>5.672500000000003</v>
      </c>
      <c r="S1260" t="s">
        <v>183</v>
      </c>
      <c r="T1260">
        <v>0</v>
      </c>
      <c r="U1260">
        <v>0</v>
      </c>
      <c r="V1260">
        <v>16</v>
      </c>
      <c r="W1260">
        <v>1224.8809000000001</v>
      </c>
    </row>
    <row r="1261" spans="1:23" x14ac:dyDescent="0.35">
      <c r="A1261" t="s">
        <v>2457</v>
      </c>
      <c r="B1261" t="s">
        <v>1345</v>
      </c>
      <c r="C1261" t="s">
        <v>2458</v>
      </c>
      <c r="D1261" t="s">
        <v>20</v>
      </c>
      <c r="E1261" t="s">
        <v>95</v>
      </c>
      <c r="F1261" t="s">
        <v>541</v>
      </c>
      <c r="G1261">
        <v>656.96</v>
      </c>
      <c r="H1261">
        <v>3</v>
      </c>
      <c r="I1261">
        <v>0.09</v>
      </c>
      <c r="J1261">
        <v>7.46</v>
      </c>
      <c r="K1261" t="s">
        <v>115</v>
      </c>
      <c r="L1261" t="s">
        <v>43</v>
      </c>
      <c r="M1261">
        <v>7.52</v>
      </c>
      <c r="N1261" t="s">
        <v>83</v>
      </c>
      <c r="O1261" t="b">
        <v>0</v>
      </c>
      <c r="P1261">
        <v>1793.5008</v>
      </c>
      <c r="Q1261">
        <v>610.97280000000023</v>
      </c>
      <c r="R1261">
        <v>595.99280000000022</v>
      </c>
      <c r="S1261" t="s">
        <v>183</v>
      </c>
      <c r="T1261">
        <v>0</v>
      </c>
      <c r="U1261">
        <v>0</v>
      </c>
      <c r="V1261">
        <v>2</v>
      </c>
      <c r="W1261">
        <v>613.8244000000002</v>
      </c>
    </row>
    <row r="1262" spans="1:23" x14ac:dyDescent="0.35">
      <c r="A1262" t="s">
        <v>2459</v>
      </c>
      <c r="B1262" t="s">
        <v>405</v>
      </c>
      <c r="C1262" t="s">
        <v>1356</v>
      </c>
      <c r="D1262" t="s">
        <v>12</v>
      </c>
      <c r="E1262" t="s">
        <v>16</v>
      </c>
      <c r="F1262" t="s">
        <v>854</v>
      </c>
      <c r="G1262">
        <v>42.6</v>
      </c>
      <c r="H1262">
        <v>2</v>
      </c>
      <c r="I1262">
        <v>0.21</v>
      </c>
      <c r="J1262">
        <v>2.23</v>
      </c>
      <c r="K1262" t="s">
        <v>82</v>
      </c>
      <c r="L1262" t="s">
        <v>43</v>
      </c>
      <c r="M1262">
        <v>3.6</v>
      </c>
      <c r="N1262" t="s">
        <v>83</v>
      </c>
      <c r="O1262" t="b">
        <v>0</v>
      </c>
      <c r="P1262">
        <v>67.308000000000007</v>
      </c>
      <c r="Q1262">
        <v>16.188000000000009</v>
      </c>
      <c r="R1262">
        <v>10.358000000000009</v>
      </c>
      <c r="S1262" t="s">
        <v>103</v>
      </c>
      <c r="T1262">
        <v>0</v>
      </c>
      <c r="U1262">
        <v>0</v>
      </c>
      <c r="V1262">
        <v>9</v>
      </c>
      <c r="W1262">
        <v>1033.9359999999999</v>
      </c>
    </row>
    <row r="1263" spans="1:23" x14ac:dyDescent="0.35">
      <c r="A1263" t="s">
        <v>2460</v>
      </c>
      <c r="B1263" t="s">
        <v>925</v>
      </c>
      <c r="C1263" t="s">
        <v>2461</v>
      </c>
      <c r="D1263" t="s">
        <v>15</v>
      </c>
      <c r="E1263" t="s">
        <v>95</v>
      </c>
      <c r="F1263" t="s">
        <v>844</v>
      </c>
      <c r="G1263">
        <v>180.93</v>
      </c>
      <c r="H1263">
        <v>1</v>
      </c>
      <c r="I1263">
        <v>0.01</v>
      </c>
      <c r="J1263">
        <v>8.34</v>
      </c>
      <c r="K1263" t="s">
        <v>102</v>
      </c>
      <c r="L1263" t="s">
        <v>48</v>
      </c>
      <c r="M1263">
        <v>4.5599999999999996</v>
      </c>
      <c r="N1263" t="s">
        <v>83</v>
      </c>
      <c r="O1263" t="b">
        <v>0</v>
      </c>
      <c r="P1263">
        <v>179.1207</v>
      </c>
      <c r="Q1263">
        <v>70.562699999999992</v>
      </c>
      <c r="R1263">
        <v>57.662700000000001</v>
      </c>
      <c r="S1263" t="s">
        <v>91</v>
      </c>
      <c r="T1263">
        <v>0</v>
      </c>
      <c r="U1263">
        <v>0</v>
      </c>
      <c r="V1263">
        <v>2</v>
      </c>
      <c r="W1263">
        <v>144.90780000000001</v>
      </c>
    </row>
    <row r="1264" spans="1:23" x14ac:dyDescent="0.35">
      <c r="A1264" t="s">
        <v>2462</v>
      </c>
      <c r="B1264" t="s">
        <v>105</v>
      </c>
      <c r="C1264" t="s">
        <v>1545</v>
      </c>
      <c r="D1264" t="s">
        <v>17</v>
      </c>
      <c r="E1264" t="s">
        <v>16</v>
      </c>
      <c r="F1264" t="s">
        <v>645</v>
      </c>
      <c r="G1264">
        <v>41.32</v>
      </c>
      <c r="H1264">
        <v>2</v>
      </c>
      <c r="I1264">
        <v>0.15</v>
      </c>
      <c r="J1264">
        <v>2.41</v>
      </c>
      <c r="K1264" t="s">
        <v>82</v>
      </c>
      <c r="L1264" t="s">
        <v>43</v>
      </c>
      <c r="M1264">
        <v>3.36</v>
      </c>
      <c r="N1264" t="s">
        <v>83</v>
      </c>
      <c r="O1264" t="b">
        <v>0</v>
      </c>
      <c r="P1264">
        <v>70.244</v>
      </c>
      <c r="Q1264">
        <v>20.66</v>
      </c>
      <c r="R1264">
        <v>14.89</v>
      </c>
      <c r="S1264" t="s">
        <v>91</v>
      </c>
      <c r="T1264">
        <v>0</v>
      </c>
      <c r="U1264">
        <v>0</v>
      </c>
      <c r="V1264">
        <v>2</v>
      </c>
      <c r="W1264">
        <v>106.8725</v>
      </c>
    </row>
    <row r="1265" spans="1:23" x14ac:dyDescent="0.35">
      <c r="A1265" t="s">
        <v>2463</v>
      </c>
      <c r="B1265" t="s">
        <v>746</v>
      </c>
      <c r="C1265" t="s">
        <v>2464</v>
      </c>
      <c r="D1265" t="s">
        <v>19</v>
      </c>
      <c r="E1265" t="s">
        <v>16</v>
      </c>
      <c r="F1265" t="s">
        <v>435</v>
      </c>
      <c r="G1265">
        <v>35.99</v>
      </c>
      <c r="H1265">
        <v>3</v>
      </c>
      <c r="I1265">
        <v>0.15</v>
      </c>
      <c r="J1265">
        <v>6.8</v>
      </c>
      <c r="K1265" t="s">
        <v>82</v>
      </c>
      <c r="L1265" t="s">
        <v>41</v>
      </c>
      <c r="M1265">
        <v>6.84</v>
      </c>
      <c r="N1265" t="s">
        <v>83</v>
      </c>
      <c r="O1265" t="b">
        <v>0</v>
      </c>
      <c r="P1265">
        <v>91.774500000000003</v>
      </c>
      <c r="Q1265">
        <v>26.99250000000001</v>
      </c>
      <c r="R1265">
        <v>13.35250000000001</v>
      </c>
      <c r="S1265" t="s">
        <v>103</v>
      </c>
      <c r="T1265">
        <v>0</v>
      </c>
      <c r="U1265">
        <v>0</v>
      </c>
      <c r="V1265">
        <v>14</v>
      </c>
      <c r="W1265">
        <v>1664.0038999999999</v>
      </c>
    </row>
    <row r="1266" spans="1:23" x14ac:dyDescent="0.35">
      <c r="A1266" t="s">
        <v>2465</v>
      </c>
      <c r="B1266" t="s">
        <v>1268</v>
      </c>
      <c r="C1266" t="s">
        <v>2466</v>
      </c>
      <c r="D1266" t="s">
        <v>12</v>
      </c>
      <c r="E1266" t="s">
        <v>16</v>
      </c>
      <c r="F1266" t="s">
        <v>932</v>
      </c>
      <c r="G1266">
        <v>24.07</v>
      </c>
      <c r="H1266">
        <v>2</v>
      </c>
      <c r="I1266">
        <v>0.22</v>
      </c>
      <c r="J1266">
        <v>2.77</v>
      </c>
      <c r="K1266" t="s">
        <v>102</v>
      </c>
      <c r="L1266" t="s">
        <v>48</v>
      </c>
      <c r="M1266">
        <v>4.97</v>
      </c>
      <c r="N1266" t="s">
        <v>83</v>
      </c>
      <c r="O1266" t="b">
        <v>0</v>
      </c>
      <c r="P1266">
        <v>37.549199999999999</v>
      </c>
      <c r="Q1266">
        <v>8.6651999999999987</v>
      </c>
      <c r="R1266">
        <v>0.92519999999999836</v>
      </c>
      <c r="S1266" t="s">
        <v>183</v>
      </c>
      <c r="T1266">
        <v>0</v>
      </c>
      <c r="U1266">
        <v>0</v>
      </c>
      <c r="V1266">
        <v>1</v>
      </c>
      <c r="W1266">
        <v>0.92519999999999836</v>
      </c>
    </row>
    <row r="1267" spans="1:23" x14ac:dyDescent="0.35">
      <c r="A1267" t="s">
        <v>2467</v>
      </c>
      <c r="B1267" t="s">
        <v>626</v>
      </c>
      <c r="C1267" t="s">
        <v>902</v>
      </c>
      <c r="D1267" t="s">
        <v>12</v>
      </c>
      <c r="E1267" t="s">
        <v>95</v>
      </c>
      <c r="F1267" t="s">
        <v>667</v>
      </c>
      <c r="G1267">
        <v>339.8</v>
      </c>
      <c r="H1267">
        <v>3</v>
      </c>
      <c r="I1267">
        <v>0.15</v>
      </c>
      <c r="J1267">
        <v>2.94</v>
      </c>
      <c r="K1267" t="s">
        <v>82</v>
      </c>
      <c r="L1267" t="s">
        <v>41</v>
      </c>
      <c r="M1267">
        <v>14.09</v>
      </c>
      <c r="N1267" t="s">
        <v>83</v>
      </c>
      <c r="O1267" t="b">
        <v>0</v>
      </c>
      <c r="P1267">
        <v>866.49</v>
      </c>
      <c r="Q1267">
        <v>254.85</v>
      </c>
      <c r="R1267">
        <v>237.82</v>
      </c>
      <c r="S1267" t="s">
        <v>97</v>
      </c>
      <c r="T1267">
        <v>0</v>
      </c>
      <c r="U1267">
        <v>0</v>
      </c>
      <c r="V1267">
        <v>17</v>
      </c>
      <c r="W1267">
        <v>1078.1324</v>
      </c>
    </row>
    <row r="1268" spans="1:23" x14ac:dyDescent="0.35">
      <c r="A1268" t="s">
        <v>2468</v>
      </c>
      <c r="B1268" t="s">
        <v>93</v>
      </c>
      <c r="C1268" t="s">
        <v>1057</v>
      </c>
      <c r="D1268" t="s">
        <v>12</v>
      </c>
      <c r="E1268" t="s">
        <v>95</v>
      </c>
      <c r="F1268" t="s">
        <v>958</v>
      </c>
      <c r="G1268">
        <v>453.6</v>
      </c>
      <c r="H1268">
        <v>2</v>
      </c>
      <c r="I1268">
        <v>0.04</v>
      </c>
      <c r="J1268">
        <v>8.17</v>
      </c>
      <c r="K1268" t="s">
        <v>82</v>
      </c>
      <c r="L1268" t="s">
        <v>48</v>
      </c>
      <c r="M1268">
        <v>5.34</v>
      </c>
      <c r="N1268" t="s">
        <v>141</v>
      </c>
      <c r="O1268" t="b">
        <v>0</v>
      </c>
      <c r="P1268">
        <v>870.91200000000003</v>
      </c>
      <c r="Q1268">
        <v>326.59199999999998</v>
      </c>
      <c r="R1268">
        <v>313.08199999999999</v>
      </c>
      <c r="S1268" t="s">
        <v>97</v>
      </c>
      <c r="T1268">
        <v>1</v>
      </c>
      <c r="U1268">
        <v>0</v>
      </c>
      <c r="V1268">
        <v>18</v>
      </c>
      <c r="W1268">
        <v>2092.913700000001</v>
      </c>
    </row>
    <row r="1269" spans="1:23" x14ac:dyDescent="0.35">
      <c r="A1269" t="s">
        <v>2469</v>
      </c>
      <c r="B1269" t="s">
        <v>556</v>
      </c>
      <c r="C1269" t="s">
        <v>779</v>
      </c>
      <c r="D1269" t="s">
        <v>19</v>
      </c>
      <c r="E1269" t="s">
        <v>95</v>
      </c>
      <c r="F1269" t="s">
        <v>874</v>
      </c>
      <c r="G1269">
        <v>185.36</v>
      </c>
      <c r="H1269">
        <v>2</v>
      </c>
      <c r="I1269">
        <v>0.06</v>
      </c>
      <c r="J1269">
        <v>2.79</v>
      </c>
      <c r="K1269" t="s">
        <v>102</v>
      </c>
      <c r="L1269" t="s">
        <v>48</v>
      </c>
      <c r="M1269">
        <v>19.95</v>
      </c>
      <c r="N1269" t="s">
        <v>141</v>
      </c>
      <c r="O1269" t="b">
        <v>0</v>
      </c>
      <c r="P1269">
        <v>348.47680000000003</v>
      </c>
      <c r="Q1269">
        <v>126.0448</v>
      </c>
      <c r="R1269">
        <v>103.3048</v>
      </c>
      <c r="S1269" t="s">
        <v>128</v>
      </c>
      <c r="T1269">
        <v>1</v>
      </c>
      <c r="U1269">
        <v>0</v>
      </c>
      <c r="V1269">
        <v>20</v>
      </c>
      <c r="W1269">
        <v>1330.2448999999999</v>
      </c>
    </row>
    <row r="1270" spans="1:23" x14ac:dyDescent="0.35">
      <c r="A1270" t="s">
        <v>2470</v>
      </c>
      <c r="B1270" t="s">
        <v>787</v>
      </c>
      <c r="C1270" t="s">
        <v>1731</v>
      </c>
      <c r="D1270" t="s">
        <v>15</v>
      </c>
      <c r="E1270" t="s">
        <v>88</v>
      </c>
      <c r="F1270" t="s">
        <v>916</v>
      </c>
      <c r="G1270">
        <v>37.94</v>
      </c>
      <c r="H1270">
        <v>1</v>
      </c>
      <c r="I1270">
        <v>0.13</v>
      </c>
      <c r="J1270">
        <v>3.6</v>
      </c>
      <c r="K1270" t="s">
        <v>115</v>
      </c>
      <c r="L1270" t="s">
        <v>41</v>
      </c>
      <c r="M1270">
        <v>8.42</v>
      </c>
      <c r="N1270" t="s">
        <v>83</v>
      </c>
      <c r="O1270" t="b">
        <v>0</v>
      </c>
      <c r="P1270">
        <v>33.007800000000003</v>
      </c>
      <c r="Q1270">
        <v>10.2438</v>
      </c>
      <c r="R1270">
        <v>-1.7762000000000031</v>
      </c>
      <c r="S1270" t="s">
        <v>97</v>
      </c>
      <c r="T1270">
        <v>0</v>
      </c>
      <c r="U1270">
        <v>0</v>
      </c>
      <c r="V1270">
        <v>15</v>
      </c>
      <c r="W1270">
        <v>1276.2064</v>
      </c>
    </row>
    <row r="1271" spans="1:23" x14ac:dyDescent="0.35">
      <c r="A1271" t="s">
        <v>2471</v>
      </c>
      <c r="B1271" t="s">
        <v>326</v>
      </c>
      <c r="C1271" t="s">
        <v>2472</v>
      </c>
      <c r="D1271" t="s">
        <v>12</v>
      </c>
      <c r="E1271" t="s">
        <v>88</v>
      </c>
      <c r="F1271" t="s">
        <v>857</v>
      </c>
      <c r="G1271">
        <v>15.42</v>
      </c>
      <c r="H1271">
        <v>3</v>
      </c>
      <c r="I1271">
        <v>0.09</v>
      </c>
      <c r="J1271">
        <v>8.57</v>
      </c>
      <c r="K1271" t="s">
        <v>90</v>
      </c>
      <c r="L1271" t="s">
        <v>43</v>
      </c>
      <c r="M1271">
        <v>6.24</v>
      </c>
      <c r="N1271" t="s">
        <v>83</v>
      </c>
      <c r="O1271" t="b">
        <v>0</v>
      </c>
      <c r="P1271">
        <v>42.096600000000002</v>
      </c>
      <c r="Q1271">
        <v>14.340600000000009</v>
      </c>
      <c r="R1271">
        <v>-0.46939999999999488</v>
      </c>
      <c r="S1271" t="s">
        <v>103</v>
      </c>
      <c r="T1271">
        <v>0</v>
      </c>
      <c r="U1271">
        <v>0</v>
      </c>
      <c r="V1271">
        <v>2</v>
      </c>
      <c r="W1271">
        <v>450.69090000000011</v>
      </c>
    </row>
    <row r="1272" spans="1:23" x14ac:dyDescent="0.35">
      <c r="A1272" t="s">
        <v>2473</v>
      </c>
      <c r="B1272" t="s">
        <v>746</v>
      </c>
      <c r="C1272" t="s">
        <v>1276</v>
      </c>
      <c r="D1272" t="s">
        <v>19</v>
      </c>
      <c r="E1272" t="s">
        <v>95</v>
      </c>
      <c r="F1272" t="s">
        <v>770</v>
      </c>
      <c r="G1272">
        <v>490.85</v>
      </c>
      <c r="H1272">
        <v>1</v>
      </c>
      <c r="I1272">
        <v>0.2</v>
      </c>
      <c r="J1272">
        <v>9.48</v>
      </c>
      <c r="K1272" t="s">
        <v>82</v>
      </c>
      <c r="L1272" t="s">
        <v>41</v>
      </c>
      <c r="M1272">
        <v>12.15</v>
      </c>
      <c r="N1272" t="s">
        <v>83</v>
      </c>
      <c r="O1272" t="b">
        <v>0</v>
      </c>
      <c r="P1272">
        <v>392.68000000000012</v>
      </c>
      <c r="Q1272">
        <v>98.170000000000087</v>
      </c>
      <c r="R1272">
        <v>76.540000000000077</v>
      </c>
      <c r="S1272" t="s">
        <v>103</v>
      </c>
      <c r="T1272">
        <v>0</v>
      </c>
      <c r="U1272">
        <v>0</v>
      </c>
      <c r="V1272">
        <v>22</v>
      </c>
      <c r="W1272">
        <v>1844.2474</v>
      </c>
    </row>
    <row r="1273" spans="1:23" x14ac:dyDescent="0.35">
      <c r="A1273" t="s">
        <v>2474</v>
      </c>
      <c r="B1273" t="s">
        <v>309</v>
      </c>
      <c r="C1273" t="s">
        <v>2475</v>
      </c>
      <c r="D1273" t="s">
        <v>12</v>
      </c>
      <c r="E1273" t="s">
        <v>95</v>
      </c>
      <c r="F1273" t="s">
        <v>400</v>
      </c>
      <c r="G1273">
        <v>193.13</v>
      </c>
      <c r="H1273">
        <v>2</v>
      </c>
      <c r="I1273">
        <v>0.21</v>
      </c>
      <c r="J1273">
        <v>6.7</v>
      </c>
      <c r="K1273" t="s">
        <v>115</v>
      </c>
      <c r="L1273" t="s">
        <v>41</v>
      </c>
      <c r="M1273">
        <v>13.62</v>
      </c>
      <c r="N1273" t="s">
        <v>83</v>
      </c>
      <c r="O1273" t="b">
        <v>0</v>
      </c>
      <c r="P1273">
        <v>305.1454</v>
      </c>
      <c r="Q1273">
        <v>73.389400000000023</v>
      </c>
      <c r="R1273">
        <v>53.069400000000023</v>
      </c>
      <c r="S1273" t="s">
        <v>128</v>
      </c>
      <c r="T1273">
        <v>0</v>
      </c>
      <c r="U1273">
        <v>0</v>
      </c>
      <c r="V1273">
        <v>3</v>
      </c>
      <c r="W1273">
        <v>137.0658</v>
      </c>
    </row>
    <row r="1274" spans="1:23" x14ac:dyDescent="0.35">
      <c r="A1274" t="s">
        <v>2476</v>
      </c>
      <c r="B1274" t="s">
        <v>466</v>
      </c>
      <c r="C1274" t="s">
        <v>2250</v>
      </c>
      <c r="D1274" t="s">
        <v>12</v>
      </c>
      <c r="E1274" t="s">
        <v>88</v>
      </c>
      <c r="F1274" t="s">
        <v>1368</v>
      </c>
      <c r="G1274">
        <v>26.62</v>
      </c>
      <c r="H1274">
        <v>1</v>
      </c>
      <c r="I1274">
        <v>0.22</v>
      </c>
      <c r="J1274">
        <v>8.02</v>
      </c>
      <c r="K1274" t="s">
        <v>82</v>
      </c>
      <c r="L1274" t="s">
        <v>41</v>
      </c>
      <c r="M1274">
        <v>13.92</v>
      </c>
      <c r="N1274" t="s">
        <v>83</v>
      </c>
      <c r="O1274" t="b">
        <v>0</v>
      </c>
      <c r="P1274">
        <v>20.7636</v>
      </c>
      <c r="Q1274">
        <v>4.7916000000000007</v>
      </c>
      <c r="R1274">
        <v>-17.148399999999999</v>
      </c>
      <c r="S1274" t="s">
        <v>183</v>
      </c>
      <c r="T1274">
        <v>0</v>
      </c>
      <c r="U1274">
        <v>0</v>
      </c>
      <c r="V1274">
        <v>17</v>
      </c>
      <c r="W1274">
        <v>920.29610000000002</v>
      </c>
    </row>
    <row r="1275" spans="1:23" x14ac:dyDescent="0.35">
      <c r="A1275" t="s">
        <v>2477</v>
      </c>
      <c r="B1275" t="s">
        <v>99</v>
      </c>
      <c r="C1275" t="s">
        <v>2478</v>
      </c>
      <c r="D1275" t="s">
        <v>12</v>
      </c>
      <c r="E1275" t="s">
        <v>95</v>
      </c>
      <c r="F1275" t="s">
        <v>1251</v>
      </c>
      <c r="G1275">
        <v>377.87</v>
      </c>
      <c r="H1275">
        <v>1</v>
      </c>
      <c r="I1275">
        <v>0.14000000000000001</v>
      </c>
      <c r="J1275">
        <v>3.2</v>
      </c>
      <c r="K1275" t="s">
        <v>82</v>
      </c>
      <c r="L1275" t="s">
        <v>41</v>
      </c>
      <c r="M1275">
        <v>5.45</v>
      </c>
      <c r="N1275" t="s">
        <v>83</v>
      </c>
      <c r="O1275" t="b">
        <v>0</v>
      </c>
      <c r="P1275">
        <v>324.96820000000002</v>
      </c>
      <c r="Q1275">
        <v>98.246200000000016</v>
      </c>
      <c r="R1275">
        <v>89.59620000000001</v>
      </c>
      <c r="S1275" t="s">
        <v>103</v>
      </c>
      <c r="T1275">
        <v>0</v>
      </c>
      <c r="U1275">
        <v>0</v>
      </c>
      <c r="V1275">
        <v>4</v>
      </c>
      <c r="W1275">
        <v>178.07550000000001</v>
      </c>
    </row>
    <row r="1276" spans="1:23" x14ac:dyDescent="0.35">
      <c r="A1276" t="s">
        <v>2479</v>
      </c>
      <c r="B1276" t="s">
        <v>349</v>
      </c>
      <c r="C1276" t="s">
        <v>1209</v>
      </c>
      <c r="D1276" t="s">
        <v>12</v>
      </c>
      <c r="E1276" t="s">
        <v>16</v>
      </c>
      <c r="F1276" t="s">
        <v>895</v>
      </c>
      <c r="G1276">
        <v>25.7</v>
      </c>
      <c r="H1276">
        <v>3</v>
      </c>
      <c r="I1276">
        <v>0.12</v>
      </c>
      <c r="J1276">
        <v>2.68</v>
      </c>
      <c r="K1276" t="s">
        <v>90</v>
      </c>
      <c r="L1276" t="s">
        <v>41</v>
      </c>
      <c r="M1276">
        <v>13.51</v>
      </c>
      <c r="N1276" t="s">
        <v>83</v>
      </c>
      <c r="O1276" t="b">
        <v>0</v>
      </c>
      <c r="P1276">
        <v>67.847999999999999</v>
      </c>
      <c r="Q1276">
        <v>21.588000000000001</v>
      </c>
      <c r="R1276">
        <v>5.3979999999999997</v>
      </c>
      <c r="S1276" t="s">
        <v>128</v>
      </c>
      <c r="T1276">
        <v>0</v>
      </c>
      <c r="U1276">
        <v>0</v>
      </c>
      <c r="V1276">
        <v>23</v>
      </c>
      <c r="W1276">
        <v>1892.7003</v>
      </c>
    </row>
    <row r="1277" spans="1:23" x14ac:dyDescent="0.35">
      <c r="A1277" t="s">
        <v>2480</v>
      </c>
      <c r="B1277" t="s">
        <v>295</v>
      </c>
      <c r="C1277" t="s">
        <v>1209</v>
      </c>
      <c r="D1277" t="s">
        <v>17</v>
      </c>
      <c r="E1277" t="s">
        <v>14</v>
      </c>
      <c r="F1277" t="s">
        <v>101</v>
      </c>
      <c r="G1277">
        <v>138.08000000000001</v>
      </c>
      <c r="H1277">
        <v>1</v>
      </c>
      <c r="I1277">
        <v>0.1</v>
      </c>
      <c r="J1277">
        <v>4.6100000000000003</v>
      </c>
      <c r="K1277" t="s">
        <v>82</v>
      </c>
      <c r="L1277" t="s">
        <v>45</v>
      </c>
      <c r="M1277">
        <v>1.89</v>
      </c>
      <c r="N1277" t="s">
        <v>83</v>
      </c>
      <c r="O1277" t="b">
        <v>1</v>
      </c>
      <c r="P1277">
        <v>124.27200000000001</v>
      </c>
      <c r="Q1277">
        <v>41.424000000000021</v>
      </c>
      <c r="R1277">
        <v>34.924000000000021</v>
      </c>
      <c r="S1277" t="s">
        <v>91</v>
      </c>
      <c r="T1277">
        <v>0</v>
      </c>
      <c r="U1277">
        <v>0</v>
      </c>
      <c r="V1277">
        <v>23</v>
      </c>
      <c r="W1277">
        <v>1892.7003</v>
      </c>
    </row>
    <row r="1278" spans="1:23" x14ac:dyDescent="0.35">
      <c r="A1278" t="s">
        <v>2481</v>
      </c>
      <c r="B1278" t="s">
        <v>949</v>
      </c>
      <c r="C1278" t="s">
        <v>488</v>
      </c>
      <c r="D1278" t="s">
        <v>19</v>
      </c>
      <c r="E1278" t="s">
        <v>95</v>
      </c>
      <c r="F1278" t="s">
        <v>958</v>
      </c>
      <c r="G1278">
        <v>127.87</v>
      </c>
      <c r="H1278">
        <v>2</v>
      </c>
      <c r="I1278">
        <v>0.1</v>
      </c>
      <c r="J1278">
        <v>4.51</v>
      </c>
      <c r="K1278" t="s">
        <v>102</v>
      </c>
      <c r="L1278" t="s">
        <v>41</v>
      </c>
      <c r="M1278">
        <v>5.73</v>
      </c>
      <c r="N1278" t="s">
        <v>83</v>
      </c>
      <c r="O1278" t="b">
        <v>1</v>
      </c>
      <c r="P1278">
        <v>230.16600000000011</v>
      </c>
      <c r="Q1278">
        <v>76.722000000000037</v>
      </c>
      <c r="R1278">
        <v>66.482000000000042</v>
      </c>
      <c r="S1278" t="s">
        <v>103</v>
      </c>
      <c r="T1278">
        <v>0</v>
      </c>
      <c r="U1278">
        <v>0</v>
      </c>
      <c r="V1278">
        <v>19</v>
      </c>
      <c r="W1278">
        <v>1311.8425999999999</v>
      </c>
    </row>
    <row r="1279" spans="1:23" x14ac:dyDescent="0.35">
      <c r="A1279" t="s">
        <v>2482</v>
      </c>
      <c r="B1279" t="s">
        <v>1185</v>
      </c>
      <c r="C1279" t="s">
        <v>2483</v>
      </c>
      <c r="D1279" t="s">
        <v>20</v>
      </c>
      <c r="E1279" t="s">
        <v>95</v>
      </c>
      <c r="F1279" t="s">
        <v>631</v>
      </c>
      <c r="G1279">
        <v>633.65</v>
      </c>
      <c r="H1279">
        <v>1</v>
      </c>
      <c r="I1279">
        <v>0.04</v>
      </c>
      <c r="J1279">
        <v>6.74</v>
      </c>
      <c r="K1279" t="s">
        <v>90</v>
      </c>
      <c r="L1279" t="s">
        <v>45</v>
      </c>
      <c r="M1279">
        <v>0.75</v>
      </c>
      <c r="N1279" t="s">
        <v>83</v>
      </c>
      <c r="O1279" t="b">
        <v>0</v>
      </c>
      <c r="P1279">
        <v>608.30399999999997</v>
      </c>
      <c r="Q1279">
        <v>228.114</v>
      </c>
      <c r="R1279">
        <v>220.624</v>
      </c>
      <c r="S1279" t="s">
        <v>183</v>
      </c>
      <c r="T1279">
        <v>0</v>
      </c>
      <c r="U1279">
        <v>0</v>
      </c>
      <c r="V1279">
        <v>2</v>
      </c>
      <c r="W1279">
        <v>457.23300000000012</v>
      </c>
    </row>
    <row r="1280" spans="1:23" x14ac:dyDescent="0.35">
      <c r="A1280" t="s">
        <v>2484</v>
      </c>
      <c r="B1280" t="s">
        <v>619</v>
      </c>
      <c r="C1280" t="s">
        <v>2485</v>
      </c>
      <c r="D1280" t="s">
        <v>19</v>
      </c>
      <c r="E1280" t="s">
        <v>16</v>
      </c>
      <c r="F1280" t="s">
        <v>107</v>
      </c>
      <c r="G1280">
        <v>32.67</v>
      </c>
      <c r="H1280">
        <v>3</v>
      </c>
      <c r="I1280">
        <v>0.06</v>
      </c>
      <c r="J1280">
        <v>3.77</v>
      </c>
      <c r="K1280" t="s">
        <v>115</v>
      </c>
      <c r="L1280" t="s">
        <v>48</v>
      </c>
      <c r="M1280">
        <v>8.24</v>
      </c>
      <c r="N1280" t="s">
        <v>83</v>
      </c>
      <c r="O1280" t="b">
        <v>0</v>
      </c>
      <c r="P1280">
        <v>92.129400000000004</v>
      </c>
      <c r="Q1280">
        <v>33.323400000000007</v>
      </c>
      <c r="R1280">
        <v>21.313400000000009</v>
      </c>
      <c r="S1280" t="s">
        <v>91</v>
      </c>
      <c r="T1280">
        <v>0</v>
      </c>
      <c r="U1280">
        <v>0</v>
      </c>
      <c r="V1280">
        <v>3</v>
      </c>
      <c r="W1280">
        <v>15.91740000000002</v>
      </c>
    </row>
    <row r="1281" spans="1:23" x14ac:dyDescent="0.35">
      <c r="A1281" t="s">
        <v>2486</v>
      </c>
      <c r="B1281" t="s">
        <v>1124</v>
      </c>
      <c r="C1281" t="s">
        <v>1164</v>
      </c>
      <c r="D1281" t="s">
        <v>12</v>
      </c>
      <c r="E1281" t="s">
        <v>95</v>
      </c>
      <c r="F1281" t="s">
        <v>770</v>
      </c>
      <c r="G1281">
        <v>592.20000000000005</v>
      </c>
      <c r="H1281">
        <v>1</v>
      </c>
      <c r="I1281">
        <v>0.02</v>
      </c>
      <c r="J1281">
        <v>4.72</v>
      </c>
      <c r="K1281" t="s">
        <v>82</v>
      </c>
      <c r="L1281" t="s">
        <v>43</v>
      </c>
      <c r="M1281">
        <v>5.31</v>
      </c>
      <c r="N1281" t="s">
        <v>141</v>
      </c>
      <c r="O1281" t="b">
        <v>0</v>
      </c>
      <c r="P1281">
        <v>580.35599999999999</v>
      </c>
      <c r="Q1281">
        <v>225.036</v>
      </c>
      <c r="R1281">
        <v>215.006</v>
      </c>
      <c r="S1281" t="s">
        <v>103</v>
      </c>
      <c r="T1281">
        <v>1</v>
      </c>
      <c r="U1281">
        <v>0</v>
      </c>
      <c r="V1281">
        <v>12</v>
      </c>
      <c r="W1281">
        <v>699.42399999999998</v>
      </c>
    </row>
    <row r="1282" spans="1:23" x14ac:dyDescent="0.35">
      <c r="A1282" t="s">
        <v>2487</v>
      </c>
      <c r="B1282" t="s">
        <v>229</v>
      </c>
      <c r="C1282" t="s">
        <v>1985</v>
      </c>
      <c r="D1282" t="s">
        <v>15</v>
      </c>
      <c r="E1282" t="s">
        <v>16</v>
      </c>
      <c r="F1282" t="s">
        <v>472</v>
      </c>
      <c r="G1282">
        <v>39.229999999999997</v>
      </c>
      <c r="H1282">
        <v>1</v>
      </c>
      <c r="I1282">
        <v>0.2</v>
      </c>
      <c r="J1282">
        <v>4.37</v>
      </c>
      <c r="K1282" t="s">
        <v>115</v>
      </c>
      <c r="L1282" t="s">
        <v>43</v>
      </c>
      <c r="M1282">
        <v>5.07</v>
      </c>
      <c r="N1282" t="s">
        <v>83</v>
      </c>
      <c r="O1282" t="b">
        <v>0</v>
      </c>
      <c r="P1282">
        <v>31.384</v>
      </c>
      <c r="Q1282">
        <v>7.8460000000000036</v>
      </c>
      <c r="R1282">
        <v>-1.5939999999999981</v>
      </c>
      <c r="S1282" t="s">
        <v>103</v>
      </c>
      <c r="T1282">
        <v>0</v>
      </c>
      <c r="U1282">
        <v>0</v>
      </c>
      <c r="V1282">
        <v>21</v>
      </c>
      <c r="W1282">
        <v>694.11470000000008</v>
      </c>
    </row>
    <row r="1283" spans="1:23" x14ac:dyDescent="0.35">
      <c r="A1283" t="s">
        <v>2488</v>
      </c>
      <c r="B1283" t="s">
        <v>802</v>
      </c>
      <c r="C1283" t="s">
        <v>277</v>
      </c>
      <c r="D1283" t="s">
        <v>28</v>
      </c>
      <c r="E1283" t="s">
        <v>16</v>
      </c>
      <c r="F1283" t="s">
        <v>337</v>
      </c>
      <c r="G1283">
        <v>33.450000000000003</v>
      </c>
      <c r="H1283">
        <v>3</v>
      </c>
      <c r="I1283">
        <v>0.14000000000000001</v>
      </c>
      <c r="J1283">
        <v>5.25</v>
      </c>
      <c r="K1283" t="s">
        <v>90</v>
      </c>
      <c r="L1283" t="s">
        <v>41</v>
      </c>
      <c r="M1283">
        <v>5.39</v>
      </c>
      <c r="N1283" t="s">
        <v>83</v>
      </c>
      <c r="O1283" t="b">
        <v>0</v>
      </c>
      <c r="P1283">
        <v>86.301000000000002</v>
      </c>
      <c r="Q1283">
        <v>26.091000000000001</v>
      </c>
      <c r="R1283">
        <v>15.451000000000001</v>
      </c>
      <c r="S1283" t="s">
        <v>84</v>
      </c>
      <c r="T1283">
        <v>0</v>
      </c>
      <c r="U1283">
        <v>0</v>
      </c>
      <c r="V1283">
        <v>17</v>
      </c>
      <c r="W1283">
        <v>653.06250000000011</v>
      </c>
    </row>
    <row r="1284" spans="1:23" x14ac:dyDescent="0.35">
      <c r="A1284" t="s">
        <v>2489</v>
      </c>
      <c r="B1284" t="s">
        <v>379</v>
      </c>
      <c r="C1284" t="s">
        <v>710</v>
      </c>
      <c r="D1284" t="s">
        <v>26</v>
      </c>
      <c r="E1284" t="s">
        <v>95</v>
      </c>
      <c r="F1284" t="s">
        <v>1251</v>
      </c>
      <c r="G1284">
        <v>315.05</v>
      </c>
      <c r="H1284">
        <v>1</v>
      </c>
      <c r="I1284">
        <v>0.09</v>
      </c>
      <c r="J1284">
        <v>8.48</v>
      </c>
      <c r="K1284" t="s">
        <v>115</v>
      </c>
      <c r="L1284" t="s">
        <v>43</v>
      </c>
      <c r="M1284">
        <v>4.5999999999999996</v>
      </c>
      <c r="N1284" t="s">
        <v>83</v>
      </c>
      <c r="O1284" t="b">
        <v>0</v>
      </c>
      <c r="P1284">
        <v>286.69549999999998</v>
      </c>
      <c r="Q1284">
        <v>97.665500000000037</v>
      </c>
      <c r="R1284">
        <v>84.585500000000039</v>
      </c>
      <c r="S1284" t="s">
        <v>103</v>
      </c>
      <c r="T1284">
        <v>0</v>
      </c>
      <c r="U1284">
        <v>0</v>
      </c>
      <c r="V1284">
        <v>18</v>
      </c>
      <c r="W1284">
        <v>838.74849999999992</v>
      </c>
    </row>
    <row r="1285" spans="1:23" x14ac:dyDescent="0.35">
      <c r="A1285" t="s">
        <v>2490</v>
      </c>
      <c r="B1285" t="s">
        <v>413</v>
      </c>
      <c r="C1285" t="s">
        <v>2491</v>
      </c>
      <c r="D1285" t="s">
        <v>17</v>
      </c>
      <c r="E1285" t="s">
        <v>14</v>
      </c>
      <c r="F1285" t="s">
        <v>152</v>
      </c>
      <c r="G1285">
        <v>92.03</v>
      </c>
      <c r="H1285">
        <v>2</v>
      </c>
      <c r="I1285">
        <v>0.04</v>
      </c>
      <c r="J1285">
        <v>4.12</v>
      </c>
      <c r="K1285" t="s">
        <v>102</v>
      </c>
      <c r="L1285" t="s">
        <v>43</v>
      </c>
      <c r="M1285">
        <v>5.22</v>
      </c>
      <c r="N1285" t="s">
        <v>279</v>
      </c>
      <c r="O1285" t="b">
        <v>0</v>
      </c>
      <c r="P1285">
        <v>176.69759999999999</v>
      </c>
      <c r="Q1285">
        <v>66.261600000000001</v>
      </c>
      <c r="R1285">
        <v>56.921599999999998</v>
      </c>
      <c r="S1285" t="s">
        <v>84</v>
      </c>
      <c r="T1285">
        <v>0</v>
      </c>
      <c r="U1285">
        <v>1</v>
      </c>
      <c r="V1285">
        <v>1</v>
      </c>
      <c r="W1285">
        <v>56.921599999999998</v>
      </c>
    </row>
    <row r="1286" spans="1:23" x14ac:dyDescent="0.35">
      <c r="A1286" t="s">
        <v>2492</v>
      </c>
      <c r="B1286" t="s">
        <v>466</v>
      </c>
      <c r="C1286" t="s">
        <v>480</v>
      </c>
      <c r="D1286" t="s">
        <v>17</v>
      </c>
      <c r="E1286" t="s">
        <v>16</v>
      </c>
      <c r="F1286" t="s">
        <v>932</v>
      </c>
      <c r="G1286">
        <v>40.9</v>
      </c>
      <c r="H1286">
        <v>2</v>
      </c>
      <c r="I1286">
        <v>0.05</v>
      </c>
      <c r="J1286">
        <v>5.74</v>
      </c>
      <c r="K1286" t="s">
        <v>82</v>
      </c>
      <c r="L1286" t="s">
        <v>48</v>
      </c>
      <c r="M1286">
        <v>17.690000000000001</v>
      </c>
      <c r="N1286" t="s">
        <v>141</v>
      </c>
      <c r="O1286" t="b">
        <v>0</v>
      </c>
      <c r="P1286">
        <v>77.709999999999994</v>
      </c>
      <c r="Q1286">
        <v>28.63</v>
      </c>
      <c r="R1286">
        <v>5.1999999999999957</v>
      </c>
      <c r="S1286" t="s">
        <v>183</v>
      </c>
      <c r="T1286">
        <v>1</v>
      </c>
      <c r="U1286">
        <v>0</v>
      </c>
      <c r="V1286">
        <v>16</v>
      </c>
      <c r="W1286">
        <v>483.59550000000002</v>
      </c>
    </row>
    <row r="1287" spans="1:23" x14ac:dyDescent="0.35">
      <c r="A1287" t="s">
        <v>2493</v>
      </c>
      <c r="B1287" t="s">
        <v>572</v>
      </c>
      <c r="C1287" t="s">
        <v>2290</v>
      </c>
      <c r="D1287" t="s">
        <v>12</v>
      </c>
      <c r="E1287" t="s">
        <v>88</v>
      </c>
      <c r="F1287" t="s">
        <v>191</v>
      </c>
      <c r="G1287">
        <v>28.59</v>
      </c>
      <c r="H1287">
        <v>1</v>
      </c>
      <c r="I1287">
        <v>0.28999999999999998</v>
      </c>
      <c r="J1287">
        <v>7.73</v>
      </c>
      <c r="K1287" t="s">
        <v>90</v>
      </c>
      <c r="L1287" t="s">
        <v>41</v>
      </c>
      <c r="M1287">
        <v>12.45</v>
      </c>
      <c r="N1287" t="s">
        <v>83</v>
      </c>
      <c r="O1287" t="b">
        <v>0</v>
      </c>
      <c r="P1287">
        <v>20.2989</v>
      </c>
      <c r="Q1287">
        <v>3.1448999999999998</v>
      </c>
      <c r="R1287">
        <v>-17.0351</v>
      </c>
      <c r="S1287" t="s">
        <v>183</v>
      </c>
      <c r="T1287">
        <v>0</v>
      </c>
      <c r="U1287">
        <v>0</v>
      </c>
      <c r="V1287">
        <v>5</v>
      </c>
      <c r="W1287">
        <v>393.93300000000011</v>
      </c>
    </row>
    <row r="1288" spans="1:23" x14ac:dyDescent="0.35">
      <c r="A1288" t="s">
        <v>2494</v>
      </c>
      <c r="B1288" t="s">
        <v>386</v>
      </c>
      <c r="C1288" t="s">
        <v>414</v>
      </c>
      <c r="D1288" t="s">
        <v>26</v>
      </c>
      <c r="E1288" t="s">
        <v>14</v>
      </c>
      <c r="F1288" t="s">
        <v>152</v>
      </c>
      <c r="G1288">
        <v>100.66</v>
      </c>
      <c r="H1288">
        <v>3</v>
      </c>
      <c r="I1288">
        <v>0.17</v>
      </c>
      <c r="J1288">
        <v>4.68</v>
      </c>
      <c r="K1288" t="s">
        <v>102</v>
      </c>
      <c r="L1288" t="s">
        <v>41</v>
      </c>
      <c r="M1288">
        <v>5.61</v>
      </c>
      <c r="N1288" t="s">
        <v>83</v>
      </c>
      <c r="O1288" t="b">
        <v>0</v>
      </c>
      <c r="P1288">
        <v>250.64340000000001</v>
      </c>
      <c r="Q1288">
        <v>69.455399999999997</v>
      </c>
      <c r="R1288">
        <v>59.165399999999998</v>
      </c>
      <c r="S1288" t="s">
        <v>97</v>
      </c>
      <c r="T1288">
        <v>0</v>
      </c>
      <c r="U1288">
        <v>0</v>
      </c>
      <c r="V1288">
        <v>15</v>
      </c>
      <c r="W1288">
        <v>1078.7847999999999</v>
      </c>
    </row>
    <row r="1289" spans="1:23" x14ac:dyDescent="0.35">
      <c r="A1289" t="s">
        <v>2495</v>
      </c>
      <c r="B1289" t="s">
        <v>636</v>
      </c>
      <c r="C1289" t="s">
        <v>2496</v>
      </c>
      <c r="D1289" t="s">
        <v>12</v>
      </c>
      <c r="E1289" t="s">
        <v>16</v>
      </c>
      <c r="F1289" t="s">
        <v>444</v>
      </c>
      <c r="G1289">
        <v>58.73</v>
      </c>
      <c r="H1289">
        <v>3</v>
      </c>
      <c r="I1289">
        <v>0.27</v>
      </c>
      <c r="J1289">
        <v>8</v>
      </c>
      <c r="K1289" t="s">
        <v>115</v>
      </c>
      <c r="L1289" t="s">
        <v>41</v>
      </c>
      <c r="M1289">
        <v>9.6</v>
      </c>
      <c r="N1289" t="s">
        <v>83</v>
      </c>
      <c r="O1289" t="b">
        <v>0</v>
      </c>
      <c r="P1289">
        <v>128.61869999999999</v>
      </c>
      <c r="Q1289">
        <v>22.904699999999991</v>
      </c>
      <c r="R1289">
        <v>5.3046999999999898</v>
      </c>
      <c r="S1289" t="s">
        <v>103</v>
      </c>
      <c r="T1289">
        <v>0</v>
      </c>
      <c r="U1289">
        <v>0</v>
      </c>
      <c r="V1289">
        <v>2</v>
      </c>
      <c r="W1289">
        <v>715.02280000000007</v>
      </c>
    </row>
    <row r="1290" spans="1:23" x14ac:dyDescent="0.35">
      <c r="A1290" t="s">
        <v>2497</v>
      </c>
      <c r="B1290" t="s">
        <v>1268</v>
      </c>
      <c r="C1290" t="s">
        <v>2498</v>
      </c>
      <c r="D1290" t="s">
        <v>15</v>
      </c>
      <c r="E1290" t="s">
        <v>95</v>
      </c>
      <c r="F1290" t="s">
        <v>1251</v>
      </c>
      <c r="G1290">
        <v>271.70999999999998</v>
      </c>
      <c r="H1290">
        <v>3</v>
      </c>
      <c r="I1290">
        <v>0.08</v>
      </c>
      <c r="J1290">
        <v>8.09</v>
      </c>
      <c r="K1290" t="s">
        <v>115</v>
      </c>
      <c r="L1290" t="s">
        <v>43</v>
      </c>
      <c r="M1290">
        <v>6.79</v>
      </c>
      <c r="N1290" t="s">
        <v>83</v>
      </c>
      <c r="O1290" t="b">
        <v>0</v>
      </c>
      <c r="P1290">
        <v>749.91959999999995</v>
      </c>
      <c r="Q1290">
        <v>260.84160000000003</v>
      </c>
      <c r="R1290">
        <v>245.9616</v>
      </c>
      <c r="S1290" t="s">
        <v>183</v>
      </c>
      <c r="T1290">
        <v>0</v>
      </c>
      <c r="U1290">
        <v>0</v>
      </c>
      <c r="V1290">
        <v>4</v>
      </c>
      <c r="W1290">
        <v>354.04219999999998</v>
      </c>
    </row>
    <row r="1291" spans="1:23" x14ac:dyDescent="0.35">
      <c r="A1291" t="s">
        <v>2499</v>
      </c>
      <c r="B1291" t="s">
        <v>225</v>
      </c>
      <c r="C1291" t="s">
        <v>1197</v>
      </c>
      <c r="D1291" t="s">
        <v>28</v>
      </c>
      <c r="E1291" t="s">
        <v>16</v>
      </c>
      <c r="F1291" t="s">
        <v>1316</v>
      </c>
      <c r="G1291">
        <v>52.82</v>
      </c>
      <c r="H1291">
        <v>2</v>
      </c>
      <c r="I1291">
        <v>0.26</v>
      </c>
      <c r="J1291">
        <v>6.47</v>
      </c>
      <c r="K1291" t="s">
        <v>90</v>
      </c>
      <c r="L1291" t="s">
        <v>41</v>
      </c>
      <c r="M1291">
        <v>8.76</v>
      </c>
      <c r="N1291" t="s">
        <v>83</v>
      </c>
      <c r="O1291" t="b">
        <v>0</v>
      </c>
      <c r="P1291">
        <v>78.173599999999993</v>
      </c>
      <c r="Q1291">
        <v>14.789599999999989</v>
      </c>
      <c r="R1291">
        <v>-0.4404000000000074</v>
      </c>
      <c r="S1291" t="s">
        <v>183</v>
      </c>
      <c r="T1291">
        <v>0</v>
      </c>
      <c r="U1291">
        <v>0</v>
      </c>
      <c r="V1291">
        <v>3</v>
      </c>
      <c r="W1291">
        <v>371.50880000000001</v>
      </c>
    </row>
    <row r="1292" spans="1:23" x14ac:dyDescent="0.35">
      <c r="A1292" t="s">
        <v>2500</v>
      </c>
      <c r="B1292" t="s">
        <v>581</v>
      </c>
      <c r="C1292" t="s">
        <v>2041</v>
      </c>
      <c r="D1292" t="s">
        <v>26</v>
      </c>
      <c r="E1292" t="s">
        <v>88</v>
      </c>
      <c r="F1292" t="s">
        <v>1221</v>
      </c>
      <c r="G1292">
        <v>30.26</v>
      </c>
      <c r="H1292">
        <v>3</v>
      </c>
      <c r="I1292">
        <v>0.19</v>
      </c>
      <c r="J1292">
        <v>4.12</v>
      </c>
      <c r="K1292" t="s">
        <v>102</v>
      </c>
      <c r="L1292" t="s">
        <v>41</v>
      </c>
      <c r="M1292">
        <v>14.65</v>
      </c>
      <c r="N1292" t="s">
        <v>83</v>
      </c>
      <c r="O1292" t="b">
        <v>0</v>
      </c>
      <c r="P1292">
        <v>73.531800000000004</v>
      </c>
      <c r="Q1292">
        <v>19.063800000000011</v>
      </c>
      <c r="R1292">
        <v>0.293800000000008</v>
      </c>
      <c r="S1292" t="s">
        <v>84</v>
      </c>
      <c r="T1292">
        <v>0</v>
      </c>
      <c r="U1292">
        <v>0</v>
      </c>
      <c r="V1292">
        <v>8</v>
      </c>
      <c r="W1292">
        <v>839.38100000000009</v>
      </c>
    </row>
    <row r="1293" spans="1:23" x14ac:dyDescent="0.35">
      <c r="A1293" t="s">
        <v>2501</v>
      </c>
      <c r="B1293" t="s">
        <v>177</v>
      </c>
      <c r="C1293" t="s">
        <v>1409</v>
      </c>
      <c r="D1293" t="s">
        <v>20</v>
      </c>
      <c r="E1293" t="s">
        <v>95</v>
      </c>
      <c r="F1293" t="s">
        <v>446</v>
      </c>
      <c r="G1293">
        <v>227.38</v>
      </c>
      <c r="H1293">
        <v>2</v>
      </c>
      <c r="I1293">
        <v>0.08</v>
      </c>
      <c r="J1293">
        <v>3.15</v>
      </c>
      <c r="K1293" t="s">
        <v>115</v>
      </c>
      <c r="L1293" t="s">
        <v>41</v>
      </c>
      <c r="M1293">
        <v>6.44</v>
      </c>
      <c r="N1293" t="s">
        <v>141</v>
      </c>
      <c r="O1293" t="b">
        <v>0</v>
      </c>
      <c r="P1293">
        <v>418.37920000000003</v>
      </c>
      <c r="Q1293">
        <v>145.5232</v>
      </c>
      <c r="R1293">
        <v>135.9332</v>
      </c>
      <c r="S1293" t="s">
        <v>128</v>
      </c>
      <c r="T1293">
        <v>1</v>
      </c>
      <c r="U1293">
        <v>0</v>
      </c>
      <c r="V1293">
        <v>11</v>
      </c>
      <c r="W1293">
        <v>773.94100000000014</v>
      </c>
    </row>
    <row r="1294" spans="1:23" x14ac:dyDescent="0.35">
      <c r="A1294" t="s">
        <v>2502</v>
      </c>
      <c r="B1294" t="s">
        <v>208</v>
      </c>
      <c r="C1294" t="s">
        <v>1938</v>
      </c>
      <c r="D1294" t="s">
        <v>19</v>
      </c>
      <c r="E1294" t="s">
        <v>16</v>
      </c>
      <c r="F1294" t="s">
        <v>547</v>
      </c>
      <c r="G1294">
        <v>47.85</v>
      </c>
      <c r="H1294">
        <v>3</v>
      </c>
      <c r="I1294">
        <v>0.22</v>
      </c>
      <c r="J1294">
        <v>5.13</v>
      </c>
      <c r="K1294" t="s">
        <v>82</v>
      </c>
      <c r="L1294" t="s">
        <v>45</v>
      </c>
      <c r="M1294">
        <v>1.82</v>
      </c>
      <c r="N1294" t="s">
        <v>83</v>
      </c>
      <c r="O1294" t="b">
        <v>0</v>
      </c>
      <c r="P1294">
        <v>111.96899999999999</v>
      </c>
      <c r="Q1294">
        <v>25.838999999999999</v>
      </c>
      <c r="R1294">
        <v>18.888999999999999</v>
      </c>
      <c r="S1294" t="s">
        <v>183</v>
      </c>
      <c r="T1294">
        <v>0</v>
      </c>
      <c r="U1294">
        <v>0</v>
      </c>
      <c r="V1294">
        <v>5</v>
      </c>
      <c r="W1294">
        <v>8.1249000000000109</v>
      </c>
    </row>
    <row r="1295" spans="1:23" x14ac:dyDescent="0.35">
      <c r="A1295" t="s">
        <v>2503</v>
      </c>
      <c r="B1295" t="s">
        <v>2232</v>
      </c>
      <c r="C1295" t="s">
        <v>2504</v>
      </c>
      <c r="D1295" t="s">
        <v>24</v>
      </c>
      <c r="E1295" t="s">
        <v>16</v>
      </c>
      <c r="F1295" t="s">
        <v>854</v>
      </c>
      <c r="G1295">
        <v>41.96</v>
      </c>
      <c r="H1295">
        <v>1</v>
      </c>
      <c r="I1295">
        <v>0.19</v>
      </c>
      <c r="J1295">
        <v>8.39</v>
      </c>
      <c r="K1295" t="s">
        <v>102</v>
      </c>
      <c r="L1295" t="s">
        <v>41</v>
      </c>
      <c r="M1295">
        <v>5.17</v>
      </c>
      <c r="N1295" t="s">
        <v>83</v>
      </c>
      <c r="O1295" t="b">
        <v>0</v>
      </c>
      <c r="P1295">
        <v>33.9876</v>
      </c>
      <c r="Q1295">
        <v>8.8116000000000021</v>
      </c>
      <c r="R1295">
        <v>-4.7483999999999984</v>
      </c>
      <c r="S1295" t="s">
        <v>84</v>
      </c>
      <c r="T1295">
        <v>0</v>
      </c>
      <c r="U1295">
        <v>0</v>
      </c>
      <c r="V1295">
        <v>11</v>
      </c>
      <c r="W1295">
        <v>596.44000000000005</v>
      </c>
    </row>
    <row r="1296" spans="1:23" x14ac:dyDescent="0.35">
      <c r="A1296" t="s">
        <v>2505</v>
      </c>
      <c r="B1296" t="s">
        <v>1124</v>
      </c>
      <c r="C1296" t="s">
        <v>1377</v>
      </c>
      <c r="D1296" t="s">
        <v>12</v>
      </c>
      <c r="E1296" t="s">
        <v>95</v>
      </c>
      <c r="F1296" t="s">
        <v>123</v>
      </c>
      <c r="G1296">
        <v>233.62</v>
      </c>
      <c r="H1296">
        <v>1</v>
      </c>
      <c r="I1296">
        <v>0.04</v>
      </c>
      <c r="J1296">
        <v>8.48</v>
      </c>
      <c r="K1296" t="s">
        <v>115</v>
      </c>
      <c r="L1296" t="s">
        <v>45</v>
      </c>
      <c r="M1296">
        <v>0.87</v>
      </c>
      <c r="N1296" t="s">
        <v>83</v>
      </c>
      <c r="O1296" t="b">
        <v>0</v>
      </c>
      <c r="P1296">
        <v>224.27520000000001</v>
      </c>
      <c r="Q1296">
        <v>84.103199999999987</v>
      </c>
      <c r="R1296">
        <v>74.753199999999993</v>
      </c>
      <c r="S1296" t="s">
        <v>103</v>
      </c>
      <c r="T1296">
        <v>0</v>
      </c>
      <c r="U1296">
        <v>0</v>
      </c>
      <c r="V1296">
        <v>17</v>
      </c>
      <c r="W1296">
        <v>1418.6872000000001</v>
      </c>
    </row>
    <row r="1297" spans="1:23" x14ac:dyDescent="0.35">
      <c r="A1297" t="s">
        <v>2506</v>
      </c>
      <c r="B1297" t="s">
        <v>165</v>
      </c>
      <c r="C1297" t="s">
        <v>2381</v>
      </c>
      <c r="D1297" t="s">
        <v>26</v>
      </c>
      <c r="E1297" t="s">
        <v>95</v>
      </c>
      <c r="F1297" t="s">
        <v>270</v>
      </c>
      <c r="G1297">
        <v>337.14</v>
      </c>
      <c r="H1297">
        <v>3</v>
      </c>
      <c r="I1297">
        <v>0.09</v>
      </c>
      <c r="J1297">
        <v>9.44</v>
      </c>
      <c r="K1297" t="s">
        <v>82</v>
      </c>
      <c r="L1297" t="s">
        <v>45</v>
      </c>
      <c r="M1297">
        <v>1.86</v>
      </c>
      <c r="N1297" t="s">
        <v>83</v>
      </c>
      <c r="O1297" t="b">
        <v>0</v>
      </c>
      <c r="P1297">
        <v>920.3922</v>
      </c>
      <c r="Q1297">
        <v>313.54020000000003</v>
      </c>
      <c r="R1297">
        <v>302.24020000000002</v>
      </c>
      <c r="S1297" t="s">
        <v>91</v>
      </c>
      <c r="T1297">
        <v>0</v>
      </c>
      <c r="U1297">
        <v>0</v>
      </c>
      <c r="V1297">
        <v>10</v>
      </c>
      <c r="W1297">
        <v>1956.3818000000001</v>
      </c>
    </row>
    <row r="1298" spans="1:23" x14ac:dyDescent="0.35">
      <c r="A1298" t="s">
        <v>2507</v>
      </c>
      <c r="B1298" t="s">
        <v>394</v>
      </c>
      <c r="C1298" t="s">
        <v>213</v>
      </c>
      <c r="D1298" t="s">
        <v>12</v>
      </c>
      <c r="E1298" t="s">
        <v>95</v>
      </c>
      <c r="F1298" t="s">
        <v>1061</v>
      </c>
      <c r="G1298">
        <v>226.31</v>
      </c>
      <c r="H1298">
        <v>2</v>
      </c>
      <c r="I1298">
        <v>7.0000000000000007E-2</v>
      </c>
      <c r="J1298">
        <v>6.53</v>
      </c>
      <c r="K1298" t="s">
        <v>102</v>
      </c>
      <c r="L1298" t="s">
        <v>43</v>
      </c>
      <c r="M1298">
        <v>7.88</v>
      </c>
      <c r="N1298" t="s">
        <v>83</v>
      </c>
      <c r="O1298" t="b">
        <v>0</v>
      </c>
      <c r="P1298">
        <v>420.9366</v>
      </c>
      <c r="Q1298">
        <v>149.3646</v>
      </c>
      <c r="R1298">
        <v>134.9546</v>
      </c>
      <c r="S1298" t="s">
        <v>91</v>
      </c>
      <c r="T1298">
        <v>0</v>
      </c>
      <c r="U1298">
        <v>0</v>
      </c>
      <c r="V1298">
        <v>14</v>
      </c>
      <c r="W1298">
        <v>989.94770000000005</v>
      </c>
    </row>
    <row r="1299" spans="1:23" x14ac:dyDescent="0.35">
      <c r="A1299" t="s">
        <v>2508</v>
      </c>
      <c r="B1299" t="s">
        <v>598</v>
      </c>
      <c r="C1299" t="s">
        <v>934</v>
      </c>
      <c r="D1299" t="s">
        <v>17</v>
      </c>
      <c r="E1299" t="s">
        <v>95</v>
      </c>
      <c r="F1299" t="s">
        <v>266</v>
      </c>
      <c r="G1299">
        <v>184.32</v>
      </c>
      <c r="H1299">
        <v>2</v>
      </c>
      <c r="I1299">
        <v>0.08</v>
      </c>
      <c r="J1299">
        <v>2.1</v>
      </c>
      <c r="K1299" t="s">
        <v>82</v>
      </c>
      <c r="L1299" t="s">
        <v>45</v>
      </c>
      <c r="M1299">
        <v>1.47</v>
      </c>
      <c r="N1299" t="s">
        <v>83</v>
      </c>
      <c r="O1299" t="b">
        <v>0</v>
      </c>
      <c r="P1299">
        <v>339.14879999999999</v>
      </c>
      <c r="Q1299">
        <v>117.9648</v>
      </c>
      <c r="R1299">
        <v>114.3948</v>
      </c>
      <c r="S1299" t="s">
        <v>183</v>
      </c>
      <c r="T1299">
        <v>0</v>
      </c>
      <c r="U1299">
        <v>0</v>
      </c>
      <c r="V1299">
        <v>18</v>
      </c>
      <c r="W1299">
        <v>1386.7229</v>
      </c>
    </row>
    <row r="1300" spans="1:23" x14ac:dyDescent="0.35">
      <c r="A1300" t="s">
        <v>2509</v>
      </c>
      <c r="B1300" t="s">
        <v>575</v>
      </c>
      <c r="C1300" t="s">
        <v>1450</v>
      </c>
      <c r="D1300" t="s">
        <v>19</v>
      </c>
      <c r="E1300" t="s">
        <v>88</v>
      </c>
      <c r="F1300" t="s">
        <v>2335</v>
      </c>
      <c r="G1300">
        <v>20.61</v>
      </c>
      <c r="H1300">
        <v>1</v>
      </c>
      <c r="I1300">
        <v>0.04</v>
      </c>
      <c r="J1300">
        <v>9.5399999999999991</v>
      </c>
      <c r="K1300" t="s">
        <v>115</v>
      </c>
      <c r="L1300" t="s">
        <v>48</v>
      </c>
      <c r="M1300">
        <v>17.62</v>
      </c>
      <c r="N1300" t="s">
        <v>83</v>
      </c>
      <c r="O1300" t="b">
        <v>0</v>
      </c>
      <c r="P1300">
        <v>19.785599999999999</v>
      </c>
      <c r="Q1300">
        <v>7.4195999999999991</v>
      </c>
      <c r="R1300">
        <v>-19.740400000000001</v>
      </c>
      <c r="S1300" t="s">
        <v>91</v>
      </c>
      <c r="T1300">
        <v>0</v>
      </c>
      <c r="U1300">
        <v>0</v>
      </c>
      <c r="V1300">
        <v>12</v>
      </c>
      <c r="W1300">
        <v>861.80650000000003</v>
      </c>
    </row>
    <row r="1301" spans="1:23" x14ac:dyDescent="0.35">
      <c r="A1301" t="s">
        <v>2510</v>
      </c>
      <c r="B1301" t="s">
        <v>909</v>
      </c>
      <c r="C1301" t="s">
        <v>1244</v>
      </c>
      <c r="D1301" t="s">
        <v>15</v>
      </c>
      <c r="E1301" t="s">
        <v>14</v>
      </c>
      <c r="F1301" t="s">
        <v>1131</v>
      </c>
      <c r="G1301">
        <v>62.68</v>
      </c>
      <c r="H1301">
        <v>2</v>
      </c>
      <c r="I1301">
        <v>0.1</v>
      </c>
      <c r="J1301">
        <v>7.49</v>
      </c>
      <c r="K1301" t="s">
        <v>102</v>
      </c>
      <c r="L1301" t="s">
        <v>41</v>
      </c>
      <c r="M1301">
        <v>9.6199999999999992</v>
      </c>
      <c r="N1301" t="s">
        <v>83</v>
      </c>
      <c r="O1301" t="b">
        <v>0</v>
      </c>
      <c r="P1301">
        <v>112.824</v>
      </c>
      <c r="Q1301">
        <v>37.607999999999997</v>
      </c>
      <c r="R1301">
        <v>20.498000000000001</v>
      </c>
      <c r="S1301" t="s">
        <v>183</v>
      </c>
      <c r="T1301">
        <v>0</v>
      </c>
      <c r="U1301">
        <v>0</v>
      </c>
      <c r="V1301">
        <v>14</v>
      </c>
      <c r="W1301">
        <v>936.87019999999995</v>
      </c>
    </row>
    <row r="1302" spans="1:23" x14ac:dyDescent="0.35">
      <c r="A1302" t="s">
        <v>2511</v>
      </c>
      <c r="B1302" t="s">
        <v>1586</v>
      </c>
      <c r="C1302" t="s">
        <v>2512</v>
      </c>
      <c r="D1302" t="s">
        <v>12</v>
      </c>
      <c r="E1302" t="s">
        <v>95</v>
      </c>
      <c r="F1302" t="s">
        <v>1363</v>
      </c>
      <c r="G1302">
        <v>663</v>
      </c>
      <c r="H1302">
        <v>2</v>
      </c>
      <c r="I1302">
        <v>0.06</v>
      </c>
      <c r="J1302">
        <v>9.9499999999999993</v>
      </c>
      <c r="K1302" t="s">
        <v>90</v>
      </c>
      <c r="L1302" t="s">
        <v>43</v>
      </c>
      <c r="M1302">
        <v>7.66</v>
      </c>
      <c r="N1302" t="s">
        <v>83</v>
      </c>
      <c r="O1302" t="b">
        <v>0</v>
      </c>
      <c r="P1302">
        <v>1246.44</v>
      </c>
      <c r="Q1302">
        <v>450.8399999999998</v>
      </c>
      <c r="R1302">
        <v>433.22999999999979</v>
      </c>
      <c r="S1302" t="s">
        <v>183</v>
      </c>
      <c r="T1302">
        <v>0</v>
      </c>
      <c r="U1302">
        <v>0</v>
      </c>
      <c r="V1302">
        <v>3</v>
      </c>
      <c r="W1302">
        <v>461.9099999999998</v>
      </c>
    </row>
    <row r="1303" spans="1:23" x14ac:dyDescent="0.35">
      <c r="A1303" t="s">
        <v>2513</v>
      </c>
      <c r="B1303" t="s">
        <v>161</v>
      </c>
      <c r="C1303" t="s">
        <v>2514</v>
      </c>
      <c r="D1303" t="s">
        <v>19</v>
      </c>
      <c r="E1303" t="s">
        <v>16</v>
      </c>
      <c r="F1303" t="s">
        <v>282</v>
      </c>
      <c r="G1303">
        <v>42.37</v>
      </c>
      <c r="H1303">
        <v>3</v>
      </c>
      <c r="I1303">
        <v>0.27</v>
      </c>
      <c r="J1303">
        <v>6.88</v>
      </c>
      <c r="K1303" t="s">
        <v>82</v>
      </c>
      <c r="L1303" t="s">
        <v>45</v>
      </c>
      <c r="M1303">
        <v>0.68</v>
      </c>
      <c r="N1303" t="s">
        <v>83</v>
      </c>
      <c r="O1303" t="b">
        <v>0</v>
      </c>
      <c r="P1303">
        <v>92.790300000000002</v>
      </c>
      <c r="Q1303">
        <v>16.5243</v>
      </c>
      <c r="R1303">
        <v>8.9642999999999979</v>
      </c>
      <c r="S1303" t="s">
        <v>91</v>
      </c>
      <c r="T1303">
        <v>0</v>
      </c>
      <c r="U1303">
        <v>0</v>
      </c>
      <c r="V1303">
        <v>12</v>
      </c>
      <c r="W1303">
        <v>177.1542</v>
      </c>
    </row>
    <row r="1304" spans="1:23" x14ac:dyDescent="0.35">
      <c r="A1304" t="s">
        <v>2515</v>
      </c>
      <c r="B1304" t="s">
        <v>1124</v>
      </c>
      <c r="C1304" t="s">
        <v>2516</v>
      </c>
      <c r="D1304" t="s">
        <v>12</v>
      </c>
      <c r="E1304" t="s">
        <v>95</v>
      </c>
      <c r="F1304" t="s">
        <v>314</v>
      </c>
      <c r="G1304">
        <v>336.14</v>
      </c>
      <c r="H1304">
        <v>2</v>
      </c>
      <c r="I1304">
        <v>0.28999999999999998</v>
      </c>
      <c r="J1304">
        <v>7.16</v>
      </c>
      <c r="K1304" t="s">
        <v>82</v>
      </c>
      <c r="L1304" t="s">
        <v>41</v>
      </c>
      <c r="M1304">
        <v>6.02</v>
      </c>
      <c r="N1304" t="s">
        <v>83</v>
      </c>
      <c r="O1304" t="b">
        <v>0</v>
      </c>
      <c r="P1304">
        <v>477.31880000000001</v>
      </c>
      <c r="Q1304">
        <v>73.950799999999958</v>
      </c>
      <c r="R1304">
        <v>60.770799999999959</v>
      </c>
      <c r="S1304" t="s">
        <v>103</v>
      </c>
      <c r="T1304">
        <v>0</v>
      </c>
      <c r="U1304">
        <v>0</v>
      </c>
      <c r="V1304">
        <v>2</v>
      </c>
      <c r="W1304">
        <v>208.2133</v>
      </c>
    </row>
    <row r="1305" spans="1:23" x14ac:dyDescent="0.35">
      <c r="A1305" t="s">
        <v>2517</v>
      </c>
      <c r="B1305" t="s">
        <v>921</v>
      </c>
      <c r="C1305" t="s">
        <v>1921</v>
      </c>
      <c r="D1305" t="s">
        <v>19</v>
      </c>
      <c r="E1305" t="s">
        <v>95</v>
      </c>
      <c r="F1305" t="s">
        <v>140</v>
      </c>
      <c r="G1305">
        <v>355.74</v>
      </c>
      <c r="H1305">
        <v>1</v>
      </c>
      <c r="I1305">
        <v>0.16</v>
      </c>
      <c r="J1305">
        <v>9.5</v>
      </c>
      <c r="K1305" t="s">
        <v>82</v>
      </c>
      <c r="L1305" t="s">
        <v>41</v>
      </c>
      <c r="M1305">
        <v>8.43</v>
      </c>
      <c r="N1305" t="s">
        <v>83</v>
      </c>
      <c r="O1305" t="b">
        <v>0</v>
      </c>
      <c r="P1305">
        <v>298.82159999999999</v>
      </c>
      <c r="Q1305">
        <v>85.377600000000001</v>
      </c>
      <c r="R1305">
        <v>67.447599999999994</v>
      </c>
      <c r="S1305" t="s">
        <v>84</v>
      </c>
      <c r="T1305">
        <v>0</v>
      </c>
      <c r="U1305">
        <v>0</v>
      </c>
      <c r="V1305">
        <v>14</v>
      </c>
      <c r="W1305">
        <v>1003.5946</v>
      </c>
    </row>
    <row r="1306" spans="1:23" x14ac:dyDescent="0.35">
      <c r="A1306" t="s">
        <v>2518</v>
      </c>
      <c r="B1306" t="s">
        <v>150</v>
      </c>
      <c r="C1306" t="s">
        <v>2519</v>
      </c>
      <c r="D1306" t="s">
        <v>28</v>
      </c>
      <c r="E1306" t="s">
        <v>88</v>
      </c>
      <c r="F1306" t="s">
        <v>199</v>
      </c>
      <c r="G1306">
        <v>32.57</v>
      </c>
      <c r="H1306">
        <v>1</v>
      </c>
      <c r="I1306">
        <v>0.26</v>
      </c>
      <c r="J1306">
        <v>9.0299999999999994</v>
      </c>
      <c r="K1306" t="s">
        <v>90</v>
      </c>
      <c r="L1306" t="s">
        <v>41</v>
      </c>
      <c r="M1306">
        <v>7.91</v>
      </c>
      <c r="N1306" t="s">
        <v>83</v>
      </c>
      <c r="O1306" t="b">
        <v>0</v>
      </c>
      <c r="P1306">
        <v>24.101800000000001</v>
      </c>
      <c r="Q1306">
        <v>4.5598000000000027</v>
      </c>
      <c r="R1306">
        <v>-12.3802</v>
      </c>
      <c r="S1306" t="s">
        <v>128</v>
      </c>
      <c r="T1306">
        <v>0</v>
      </c>
      <c r="U1306">
        <v>0</v>
      </c>
      <c r="V1306">
        <v>16</v>
      </c>
      <c r="W1306">
        <v>835.06150000000002</v>
      </c>
    </row>
    <row r="1307" spans="1:23" x14ac:dyDescent="0.35">
      <c r="A1307" t="s">
        <v>2520</v>
      </c>
      <c r="B1307" t="s">
        <v>249</v>
      </c>
      <c r="C1307" t="s">
        <v>492</v>
      </c>
      <c r="D1307" t="s">
        <v>24</v>
      </c>
      <c r="E1307" t="s">
        <v>14</v>
      </c>
      <c r="F1307" t="s">
        <v>234</v>
      </c>
      <c r="G1307">
        <v>127</v>
      </c>
      <c r="H1307">
        <v>1</v>
      </c>
      <c r="I1307">
        <v>0.04</v>
      </c>
      <c r="J1307">
        <v>4.71</v>
      </c>
      <c r="K1307" t="s">
        <v>115</v>
      </c>
      <c r="L1307" t="s">
        <v>45</v>
      </c>
      <c r="M1307">
        <v>1.51</v>
      </c>
      <c r="N1307" t="s">
        <v>83</v>
      </c>
      <c r="O1307" t="b">
        <v>0</v>
      </c>
      <c r="P1307">
        <v>121.92</v>
      </c>
      <c r="Q1307">
        <v>45.72</v>
      </c>
      <c r="R1307">
        <v>39.5</v>
      </c>
      <c r="S1307" t="s">
        <v>91</v>
      </c>
      <c r="T1307">
        <v>0</v>
      </c>
      <c r="U1307">
        <v>0</v>
      </c>
      <c r="V1307">
        <v>4</v>
      </c>
      <c r="W1307">
        <v>328.13980000000009</v>
      </c>
    </row>
    <row r="1308" spans="1:23" x14ac:dyDescent="0.35">
      <c r="A1308" t="s">
        <v>2521</v>
      </c>
      <c r="B1308" t="s">
        <v>751</v>
      </c>
      <c r="C1308" t="s">
        <v>981</v>
      </c>
      <c r="D1308" t="s">
        <v>12</v>
      </c>
      <c r="E1308" t="s">
        <v>16</v>
      </c>
      <c r="F1308" t="s">
        <v>645</v>
      </c>
      <c r="G1308">
        <v>32.979999999999997</v>
      </c>
      <c r="H1308">
        <v>1</v>
      </c>
      <c r="I1308">
        <v>0.1</v>
      </c>
      <c r="J1308">
        <v>4.5199999999999996</v>
      </c>
      <c r="K1308" t="s">
        <v>102</v>
      </c>
      <c r="L1308" t="s">
        <v>41</v>
      </c>
      <c r="M1308">
        <v>5.14</v>
      </c>
      <c r="N1308" t="s">
        <v>83</v>
      </c>
      <c r="O1308" t="b">
        <v>1</v>
      </c>
      <c r="P1308">
        <v>29.681999999999999</v>
      </c>
      <c r="Q1308">
        <v>9.8940000000000019</v>
      </c>
      <c r="R1308">
        <v>0.23400000000000171</v>
      </c>
      <c r="S1308" t="s">
        <v>97</v>
      </c>
      <c r="T1308">
        <v>0</v>
      </c>
      <c r="U1308">
        <v>0</v>
      </c>
      <c r="V1308">
        <v>21</v>
      </c>
      <c r="W1308">
        <v>1211.4102</v>
      </c>
    </row>
    <row r="1309" spans="1:23" x14ac:dyDescent="0.35">
      <c r="A1309" t="s">
        <v>2522</v>
      </c>
      <c r="B1309" t="s">
        <v>205</v>
      </c>
      <c r="C1309" t="s">
        <v>2523</v>
      </c>
      <c r="D1309" t="s">
        <v>19</v>
      </c>
      <c r="E1309" t="s">
        <v>88</v>
      </c>
      <c r="F1309" t="s">
        <v>944</v>
      </c>
      <c r="G1309">
        <v>33.619999999999997</v>
      </c>
      <c r="H1309">
        <v>2</v>
      </c>
      <c r="I1309">
        <v>0.1</v>
      </c>
      <c r="J1309">
        <v>7.88</v>
      </c>
      <c r="K1309" t="s">
        <v>90</v>
      </c>
      <c r="L1309" t="s">
        <v>43</v>
      </c>
      <c r="M1309">
        <v>4.6900000000000004</v>
      </c>
      <c r="N1309" t="s">
        <v>83</v>
      </c>
      <c r="O1309" t="b">
        <v>0</v>
      </c>
      <c r="P1309">
        <v>60.515999999999998</v>
      </c>
      <c r="Q1309">
        <v>20.172000000000001</v>
      </c>
      <c r="R1309">
        <v>7.6020000000000039</v>
      </c>
      <c r="S1309" t="s">
        <v>97</v>
      </c>
      <c r="T1309">
        <v>0</v>
      </c>
      <c r="U1309">
        <v>0</v>
      </c>
      <c r="V1309">
        <v>13</v>
      </c>
      <c r="W1309">
        <v>464.18990000000008</v>
      </c>
    </row>
    <row r="1310" spans="1:23" x14ac:dyDescent="0.35">
      <c r="A1310" t="s">
        <v>2524</v>
      </c>
      <c r="B1310" t="s">
        <v>984</v>
      </c>
      <c r="C1310" t="s">
        <v>1580</v>
      </c>
      <c r="D1310" t="s">
        <v>19</v>
      </c>
      <c r="E1310" t="s">
        <v>95</v>
      </c>
      <c r="F1310" t="s">
        <v>655</v>
      </c>
      <c r="G1310">
        <v>186.08</v>
      </c>
      <c r="H1310">
        <v>2</v>
      </c>
      <c r="I1310">
        <v>0.01</v>
      </c>
      <c r="J1310">
        <v>9.26</v>
      </c>
      <c r="K1310" t="s">
        <v>115</v>
      </c>
      <c r="L1310" t="s">
        <v>43</v>
      </c>
      <c r="M1310">
        <v>5.76</v>
      </c>
      <c r="N1310" t="s">
        <v>83</v>
      </c>
      <c r="O1310" t="b">
        <v>0</v>
      </c>
      <c r="P1310">
        <v>368.4384</v>
      </c>
      <c r="Q1310">
        <v>145.14240000000001</v>
      </c>
      <c r="R1310">
        <v>130.1224</v>
      </c>
      <c r="S1310" t="s">
        <v>97</v>
      </c>
      <c r="T1310">
        <v>0</v>
      </c>
      <c r="U1310">
        <v>0</v>
      </c>
      <c r="V1310">
        <v>9</v>
      </c>
      <c r="W1310">
        <v>1363.6424999999999</v>
      </c>
    </row>
    <row r="1311" spans="1:23" x14ac:dyDescent="0.35">
      <c r="A1311" t="s">
        <v>2525</v>
      </c>
      <c r="B1311" t="s">
        <v>208</v>
      </c>
      <c r="C1311" t="s">
        <v>2526</v>
      </c>
      <c r="D1311" t="s">
        <v>19</v>
      </c>
      <c r="E1311" t="s">
        <v>88</v>
      </c>
      <c r="F1311" t="s">
        <v>199</v>
      </c>
      <c r="G1311">
        <v>39.380000000000003</v>
      </c>
      <c r="H1311">
        <v>2</v>
      </c>
      <c r="I1311">
        <v>0.06</v>
      </c>
      <c r="J1311">
        <v>8.5</v>
      </c>
      <c r="K1311" t="s">
        <v>90</v>
      </c>
      <c r="L1311" t="s">
        <v>48</v>
      </c>
      <c r="M1311">
        <v>7.13</v>
      </c>
      <c r="N1311" t="s">
        <v>83</v>
      </c>
      <c r="O1311" t="b">
        <v>0</v>
      </c>
      <c r="P1311">
        <v>74.034400000000005</v>
      </c>
      <c r="Q1311">
        <v>26.778400000000001</v>
      </c>
      <c r="R1311">
        <v>11.148400000000009</v>
      </c>
      <c r="S1311" t="s">
        <v>183</v>
      </c>
      <c r="T1311">
        <v>0</v>
      </c>
      <c r="U1311">
        <v>0</v>
      </c>
      <c r="V1311">
        <v>5</v>
      </c>
      <c r="W1311">
        <v>6.7103000000000073</v>
      </c>
    </row>
    <row r="1312" spans="1:23" x14ac:dyDescent="0.35">
      <c r="A1312" t="s">
        <v>2527</v>
      </c>
      <c r="B1312" t="s">
        <v>946</v>
      </c>
      <c r="C1312" t="s">
        <v>110</v>
      </c>
      <c r="D1312" t="s">
        <v>15</v>
      </c>
      <c r="E1312" t="s">
        <v>88</v>
      </c>
      <c r="F1312" t="s">
        <v>251</v>
      </c>
      <c r="G1312">
        <v>34.340000000000003</v>
      </c>
      <c r="H1312">
        <v>1</v>
      </c>
      <c r="I1312">
        <v>0.11</v>
      </c>
      <c r="J1312">
        <v>5.0999999999999996</v>
      </c>
      <c r="K1312" t="s">
        <v>102</v>
      </c>
      <c r="L1312" t="s">
        <v>41</v>
      </c>
      <c r="M1312">
        <v>11.63</v>
      </c>
      <c r="N1312" t="s">
        <v>83</v>
      </c>
      <c r="O1312" t="b">
        <v>0</v>
      </c>
      <c r="P1312">
        <v>30.5626</v>
      </c>
      <c r="Q1312">
        <v>9.9586000000000006</v>
      </c>
      <c r="R1312">
        <v>-6.7713999999999999</v>
      </c>
      <c r="S1312" t="s">
        <v>128</v>
      </c>
      <c r="T1312">
        <v>0</v>
      </c>
      <c r="U1312">
        <v>0</v>
      </c>
      <c r="V1312">
        <v>20</v>
      </c>
      <c r="W1312">
        <v>1794.1578999999999</v>
      </c>
    </row>
    <row r="1313" spans="1:23" x14ac:dyDescent="0.35">
      <c r="A1313" t="s">
        <v>2528</v>
      </c>
      <c r="B1313" t="s">
        <v>339</v>
      </c>
      <c r="C1313" t="s">
        <v>1514</v>
      </c>
      <c r="D1313" t="s">
        <v>12</v>
      </c>
      <c r="E1313" t="s">
        <v>95</v>
      </c>
      <c r="F1313" t="s">
        <v>958</v>
      </c>
      <c r="G1313">
        <v>366.53</v>
      </c>
      <c r="H1313">
        <v>2</v>
      </c>
      <c r="I1313">
        <v>0.14000000000000001</v>
      </c>
      <c r="J1313">
        <v>3.95</v>
      </c>
      <c r="K1313" t="s">
        <v>90</v>
      </c>
      <c r="L1313" t="s">
        <v>41</v>
      </c>
      <c r="M1313">
        <v>9.15</v>
      </c>
      <c r="N1313" t="s">
        <v>141</v>
      </c>
      <c r="O1313" t="b">
        <v>0</v>
      </c>
      <c r="P1313">
        <v>630.43159999999989</v>
      </c>
      <c r="Q1313">
        <v>190.59559999999999</v>
      </c>
      <c r="R1313">
        <v>177.49559999999991</v>
      </c>
      <c r="S1313" t="s">
        <v>97</v>
      </c>
      <c r="T1313">
        <v>1</v>
      </c>
      <c r="U1313">
        <v>0</v>
      </c>
      <c r="V1313">
        <v>17</v>
      </c>
      <c r="W1313">
        <v>1667.5844</v>
      </c>
    </row>
    <row r="1314" spans="1:23" x14ac:dyDescent="0.35">
      <c r="A1314" t="s">
        <v>2529</v>
      </c>
      <c r="B1314" t="s">
        <v>125</v>
      </c>
      <c r="C1314" t="s">
        <v>1875</v>
      </c>
      <c r="D1314" t="s">
        <v>17</v>
      </c>
      <c r="E1314" t="s">
        <v>95</v>
      </c>
      <c r="F1314" t="s">
        <v>515</v>
      </c>
      <c r="G1314">
        <v>446.18</v>
      </c>
      <c r="H1314">
        <v>1</v>
      </c>
      <c r="I1314">
        <v>0.17</v>
      </c>
      <c r="J1314">
        <v>4.3</v>
      </c>
      <c r="K1314" t="s">
        <v>90</v>
      </c>
      <c r="L1314" t="s">
        <v>41</v>
      </c>
      <c r="M1314">
        <v>5.13</v>
      </c>
      <c r="N1314" t="s">
        <v>83</v>
      </c>
      <c r="O1314" t="b">
        <v>0</v>
      </c>
      <c r="P1314">
        <v>370.32940000000002</v>
      </c>
      <c r="Q1314">
        <v>102.62139999999999</v>
      </c>
      <c r="R1314">
        <v>93.191400000000002</v>
      </c>
      <c r="S1314" t="s">
        <v>128</v>
      </c>
      <c r="T1314">
        <v>0</v>
      </c>
      <c r="U1314">
        <v>0</v>
      </c>
      <c r="V1314">
        <v>7</v>
      </c>
      <c r="W1314">
        <v>763.33080000000007</v>
      </c>
    </row>
    <row r="1315" spans="1:23" x14ac:dyDescent="0.35">
      <c r="A1315" t="s">
        <v>2530</v>
      </c>
      <c r="B1315" t="s">
        <v>1936</v>
      </c>
      <c r="C1315" t="s">
        <v>853</v>
      </c>
      <c r="D1315" t="s">
        <v>15</v>
      </c>
      <c r="E1315" t="s">
        <v>14</v>
      </c>
      <c r="F1315" t="s">
        <v>1740</v>
      </c>
      <c r="G1315">
        <v>109.08</v>
      </c>
      <c r="H1315">
        <v>2</v>
      </c>
      <c r="I1315">
        <v>0.09</v>
      </c>
      <c r="J1315">
        <v>7.17</v>
      </c>
      <c r="K1315" t="s">
        <v>102</v>
      </c>
      <c r="L1315" t="s">
        <v>43</v>
      </c>
      <c r="M1315">
        <v>6.73</v>
      </c>
      <c r="N1315" t="s">
        <v>83</v>
      </c>
      <c r="O1315" t="b">
        <v>0</v>
      </c>
      <c r="P1315">
        <v>198.5256</v>
      </c>
      <c r="Q1315">
        <v>67.629600000000011</v>
      </c>
      <c r="R1315">
        <v>53.729600000000012</v>
      </c>
      <c r="S1315" t="s">
        <v>103</v>
      </c>
      <c r="T1315">
        <v>0</v>
      </c>
      <c r="U1315">
        <v>0</v>
      </c>
      <c r="V1315">
        <v>16</v>
      </c>
      <c r="W1315">
        <v>705.24680000000001</v>
      </c>
    </row>
    <row r="1316" spans="1:23" x14ac:dyDescent="0.35">
      <c r="A1316" t="s">
        <v>2531</v>
      </c>
      <c r="B1316" t="s">
        <v>1097</v>
      </c>
      <c r="C1316" t="s">
        <v>2068</v>
      </c>
      <c r="D1316" t="s">
        <v>20</v>
      </c>
      <c r="E1316" t="s">
        <v>88</v>
      </c>
      <c r="F1316" t="s">
        <v>2335</v>
      </c>
      <c r="G1316">
        <v>17.89</v>
      </c>
      <c r="H1316">
        <v>2</v>
      </c>
      <c r="I1316">
        <v>0.04</v>
      </c>
      <c r="J1316">
        <v>5.46</v>
      </c>
      <c r="K1316" t="s">
        <v>82</v>
      </c>
      <c r="L1316" t="s">
        <v>48</v>
      </c>
      <c r="M1316">
        <v>8.07</v>
      </c>
      <c r="N1316" t="s">
        <v>83</v>
      </c>
      <c r="O1316" t="b">
        <v>0</v>
      </c>
      <c r="P1316">
        <v>34.348799999999997</v>
      </c>
      <c r="Q1316">
        <v>12.880800000000001</v>
      </c>
      <c r="R1316">
        <v>-0.649200000000004</v>
      </c>
      <c r="S1316" t="s">
        <v>183</v>
      </c>
      <c r="T1316">
        <v>0</v>
      </c>
      <c r="U1316">
        <v>0</v>
      </c>
      <c r="V1316">
        <v>11</v>
      </c>
      <c r="W1316">
        <v>980.51310000000001</v>
      </c>
    </row>
    <row r="1317" spans="1:23" x14ac:dyDescent="0.35">
      <c r="A1317" t="s">
        <v>2532</v>
      </c>
      <c r="B1317" t="s">
        <v>1268</v>
      </c>
      <c r="C1317" t="s">
        <v>2533</v>
      </c>
      <c r="D1317" t="s">
        <v>17</v>
      </c>
      <c r="E1317" t="s">
        <v>95</v>
      </c>
      <c r="F1317" t="s">
        <v>844</v>
      </c>
      <c r="G1317">
        <v>339.74</v>
      </c>
      <c r="H1317">
        <v>2</v>
      </c>
      <c r="I1317">
        <v>0.1</v>
      </c>
      <c r="J1317">
        <v>5.43</v>
      </c>
      <c r="K1317" t="s">
        <v>102</v>
      </c>
      <c r="L1317" t="s">
        <v>41</v>
      </c>
      <c r="M1317">
        <v>5.25</v>
      </c>
      <c r="N1317" t="s">
        <v>83</v>
      </c>
      <c r="O1317" t="b">
        <v>1</v>
      </c>
      <c r="P1317">
        <v>611.53200000000004</v>
      </c>
      <c r="Q1317">
        <v>203.84400000000011</v>
      </c>
      <c r="R1317">
        <v>193.16399999999999</v>
      </c>
      <c r="S1317" t="s">
        <v>183</v>
      </c>
      <c r="T1317">
        <v>0</v>
      </c>
      <c r="U1317">
        <v>0</v>
      </c>
      <c r="V1317">
        <v>1</v>
      </c>
      <c r="W1317">
        <v>193.16399999999999</v>
      </c>
    </row>
    <row r="1318" spans="1:23" x14ac:dyDescent="0.35">
      <c r="A1318" t="s">
        <v>2534</v>
      </c>
      <c r="B1318" t="s">
        <v>553</v>
      </c>
      <c r="C1318" t="s">
        <v>902</v>
      </c>
      <c r="D1318" t="s">
        <v>17</v>
      </c>
      <c r="E1318" t="s">
        <v>95</v>
      </c>
      <c r="F1318" t="s">
        <v>985</v>
      </c>
      <c r="G1318">
        <v>578.16</v>
      </c>
      <c r="H1318">
        <v>1</v>
      </c>
      <c r="I1318">
        <v>0.09</v>
      </c>
      <c r="J1318">
        <v>2.14</v>
      </c>
      <c r="K1318" t="s">
        <v>102</v>
      </c>
      <c r="L1318" t="s">
        <v>45</v>
      </c>
      <c r="M1318">
        <v>0.56000000000000005</v>
      </c>
      <c r="N1318" t="s">
        <v>83</v>
      </c>
      <c r="O1318" t="b">
        <v>0</v>
      </c>
      <c r="P1318">
        <v>526.12559999999996</v>
      </c>
      <c r="Q1318">
        <v>179.2296</v>
      </c>
      <c r="R1318">
        <v>176.52959999999999</v>
      </c>
      <c r="S1318" t="s">
        <v>84</v>
      </c>
      <c r="T1318">
        <v>0</v>
      </c>
      <c r="U1318">
        <v>0</v>
      </c>
      <c r="V1318">
        <v>17</v>
      </c>
      <c r="W1318">
        <v>1078.1324</v>
      </c>
    </row>
    <row r="1319" spans="1:23" x14ac:dyDescent="0.35">
      <c r="A1319" t="s">
        <v>2535</v>
      </c>
      <c r="B1319" t="s">
        <v>622</v>
      </c>
      <c r="C1319" t="s">
        <v>2230</v>
      </c>
      <c r="D1319" t="s">
        <v>15</v>
      </c>
      <c r="E1319" t="s">
        <v>95</v>
      </c>
      <c r="F1319" t="s">
        <v>400</v>
      </c>
      <c r="G1319">
        <v>448.63</v>
      </c>
      <c r="H1319">
        <v>3</v>
      </c>
      <c r="I1319">
        <v>0.05</v>
      </c>
      <c r="J1319">
        <v>3.97</v>
      </c>
      <c r="K1319" t="s">
        <v>82</v>
      </c>
      <c r="L1319" t="s">
        <v>48</v>
      </c>
      <c r="M1319">
        <v>6.43</v>
      </c>
      <c r="N1319" t="s">
        <v>83</v>
      </c>
      <c r="O1319" t="b">
        <v>0</v>
      </c>
      <c r="P1319">
        <v>1278.5954999999999</v>
      </c>
      <c r="Q1319">
        <v>471.06150000000002</v>
      </c>
      <c r="R1319">
        <v>460.6615000000001</v>
      </c>
      <c r="S1319" t="s">
        <v>97</v>
      </c>
      <c r="T1319">
        <v>0</v>
      </c>
      <c r="U1319">
        <v>0</v>
      </c>
      <c r="V1319">
        <v>11</v>
      </c>
      <c r="W1319">
        <v>1983.5051000000001</v>
      </c>
    </row>
    <row r="1320" spans="1:23" x14ac:dyDescent="0.35">
      <c r="A1320" t="s">
        <v>2536</v>
      </c>
      <c r="B1320" t="s">
        <v>1097</v>
      </c>
      <c r="C1320" t="s">
        <v>411</v>
      </c>
      <c r="D1320" t="s">
        <v>19</v>
      </c>
      <c r="E1320" t="s">
        <v>95</v>
      </c>
      <c r="F1320" t="s">
        <v>958</v>
      </c>
      <c r="G1320">
        <v>412.81</v>
      </c>
      <c r="H1320">
        <v>2</v>
      </c>
      <c r="I1320">
        <v>0.06</v>
      </c>
      <c r="J1320">
        <v>3.96</v>
      </c>
      <c r="K1320" t="s">
        <v>82</v>
      </c>
      <c r="L1320" t="s">
        <v>48</v>
      </c>
      <c r="M1320">
        <v>8.1199999999999992</v>
      </c>
      <c r="N1320" t="s">
        <v>83</v>
      </c>
      <c r="O1320" t="b">
        <v>0</v>
      </c>
      <c r="P1320">
        <v>776.08279999999991</v>
      </c>
      <c r="Q1320">
        <v>280.71079999999989</v>
      </c>
      <c r="R1320">
        <v>268.63080000000002</v>
      </c>
      <c r="S1320" t="s">
        <v>183</v>
      </c>
      <c r="T1320">
        <v>0</v>
      </c>
      <c r="U1320">
        <v>0</v>
      </c>
      <c r="V1320">
        <v>10</v>
      </c>
      <c r="W1320">
        <v>700.08530000000007</v>
      </c>
    </row>
    <row r="1321" spans="1:23" x14ac:dyDescent="0.35">
      <c r="A1321" t="s">
        <v>2537</v>
      </c>
      <c r="B1321" t="s">
        <v>93</v>
      </c>
      <c r="C1321" t="s">
        <v>2171</v>
      </c>
      <c r="D1321" t="s">
        <v>17</v>
      </c>
      <c r="E1321" t="s">
        <v>14</v>
      </c>
      <c r="F1321" t="s">
        <v>662</v>
      </c>
      <c r="G1321">
        <v>26.41</v>
      </c>
      <c r="H1321">
        <v>1</v>
      </c>
      <c r="I1321">
        <v>7.0000000000000007E-2</v>
      </c>
      <c r="J1321">
        <v>8.69</v>
      </c>
      <c r="K1321" t="s">
        <v>102</v>
      </c>
      <c r="L1321" t="s">
        <v>41</v>
      </c>
      <c r="M1321">
        <v>10.37</v>
      </c>
      <c r="N1321" t="s">
        <v>83</v>
      </c>
      <c r="O1321" t="b">
        <v>0</v>
      </c>
      <c r="P1321">
        <v>24.561299999999999</v>
      </c>
      <c r="Q1321">
        <v>8.7152999999999992</v>
      </c>
      <c r="R1321">
        <v>-10.3447</v>
      </c>
      <c r="S1321" t="s">
        <v>97</v>
      </c>
      <c r="T1321">
        <v>0</v>
      </c>
      <c r="U1321">
        <v>0</v>
      </c>
      <c r="V1321">
        <v>5</v>
      </c>
      <c r="W1321">
        <v>131.49469999999999</v>
      </c>
    </row>
    <row r="1322" spans="1:23" x14ac:dyDescent="0.35">
      <c r="A1322" t="s">
        <v>2538</v>
      </c>
      <c r="B1322" t="s">
        <v>740</v>
      </c>
      <c r="C1322" t="s">
        <v>2539</v>
      </c>
      <c r="D1322" t="s">
        <v>17</v>
      </c>
      <c r="E1322" t="s">
        <v>16</v>
      </c>
      <c r="F1322" t="s">
        <v>1762</v>
      </c>
      <c r="G1322">
        <v>50.65</v>
      </c>
      <c r="H1322">
        <v>2</v>
      </c>
      <c r="I1322">
        <v>0.22</v>
      </c>
      <c r="J1322">
        <v>7.54</v>
      </c>
      <c r="K1322" t="s">
        <v>82</v>
      </c>
      <c r="L1322" t="s">
        <v>43</v>
      </c>
      <c r="M1322">
        <v>4.2699999999999996</v>
      </c>
      <c r="N1322" t="s">
        <v>83</v>
      </c>
      <c r="O1322" t="b">
        <v>0</v>
      </c>
      <c r="P1322">
        <v>79.013999999999996</v>
      </c>
      <c r="Q1322">
        <v>18.234000000000002</v>
      </c>
      <c r="R1322">
        <v>6.424000000000003</v>
      </c>
      <c r="S1322" t="s">
        <v>128</v>
      </c>
      <c r="T1322">
        <v>0</v>
      </c>
      <c r="U1322">
        <v>0</v>
      </c>
      <c r="V1322">
        <v>2</v>
      </c>
      <c r="W1322">
        <v>-3.8251999999999931</v>
      </c>
    </row>
    <row r="1323" spans="1:23" x14ac:dyDescent="0.35">
      <c r="A1323" t="s">
        <v>2540</v>
      </c>
      <c r="B1323" t="s">
        <v>689</v>
      </c>
      <c r="C1323" t="s">
        <v>2018</v>
      </c>
      <c r="D1323" t="s">
        <v>26</v>
      </c>
      <c r="E1323" t="s">
        <v>95</v>
      </c>
      <c r="F1323" t="s">
        <v>421</v>
      </c>
      <c r="G1323">
        <v>406.58</v>
      </c>
      <c r="H1323">
        <v>2</v>
      </c>
      <c r="I1323">
        <v>0.14000000000000001</v>
      </c>
      <c r="J1323">
        <v>7.75</v>
      </c>
      <c r="K1323" t="s">
        <v>82</v>
      </c>
      <c r="L1323" t="s">
        <v>41</v>
      </c>
      <c r="M1323">
        <v>13.2</v>
      </c>
      <c r="N1323" t="s">
        <v>83</v>
      </c>
      <c r="O1323" t="b">
        <v>0</v>
      </c>
      <c r="P1323">
        <v>699.31759999999997</v>
      </c>
      <c r="Q1323">
        <v>211.42160000000001</v>
      </c>
      <c r="R1323">
        <v>190.4716</v>
      </c>
      <c r="S1323" t="s">
        <v>103</v>
      </c>
      <c r="T1323">
        <v>0</v>
      </c>
      <c r="U1323">
        <v>0</v>
      </c>
      <c r="V1323">
        <v>21</v>
      </c>
      <c r="W1323">
        <v>1190.9679000000001</v>
      </c>
    </row>
    <row r="1324" spans="1:23" x14ac:dyDescent="0.35">
      <c r="A1324" t="s">
        <v>2541</v>
      </c>
      <c r="B1324" t="s">
        <v>165</v>
      </c>
      <c r="C1324" t="s">
        <v>1229</v>
      </c>
      <c r="D1324" t="s">
        <v>26</v>
      </c>
      <c r="E1324" t="s">
        <v>95</v>
      </c>
      <c r="F1324" t="s">
        <v>304</v>
      </c>
      <c r="G1324">
        <v>240.56</v>
      </c>
      <c r="H1324">
        <v>2</v>
      </c>
      <c r="I1324">
        <v>0</v>
      </c>
      <c r="J1324">
        <v>2.5499999999999998</v>
      </c>
      <c r="K1324" t="s">
        <v>102</v>
      </c>
      <c r="L1324" t="s">
        <v>43</v>
      </c>
      <c r="M1324">
        <v>6.49</v>
      </c>
      <c r="N1324" t="s">
        <v>83</v>
      </c>
      <c r="O1324" t="b">
        <v>0</v>
      </c>
      <c r="P1324">
        <v>481.12</v>
      </c>
      <c r="Q1324">
        <v>192.44800000000001</v>
      </c>
      <c r="R1324">
        <v>183.40799999999999</v>
      </c>
      <c r="S1324" t="s">
        <v>91</v>
      </c>
      <c r="T1324">
        <v>0</v>
      </c>
      <c r="U1324">
        <v>0</v>
      </c>
      <c r="V1324">
        <v>18</v>
      </c>
      <c r="W1324">
        <v>1211.7243000000001</v>
      </c>
    </row>
    <row r="1325" spans="1:23" x14ac:dyDescent="0.35">
      <c r="A1325" t="s">
        <v>2542</v>
      </c>
      <c r="B1325" t="s">
        <v>437</v>
      </c>
      <c r="C1325" t="s">
        <v>2543</v>
      </c>
      <c r="D1325" t="s">
        <v>12</v>
      </c>
      <c r="E1325" t="s">
        <v>16</v>
      </c>
      <c r="F1325" t="s">
        <v>527</v>
      </c>
      <c r="G1325">
        <v>52.5</v>
      </c>
      <c r="H1325">
        <v>3</v>
      </c>
      <c r="I1325">
        <v>0.24</v>
      </c>
      <c r="J1325">
        <v>2.13</v>
      </c>
      <c r="K1325" t="s">
        <v>102</v>
      </c>
      <c r="L1325" t="s">
        <v>43</v>
      </c>
      <c r="M1325">
        <v>6.84</v>
      </c>
      <c r="N1325" t="s">
        <v>83</v>
      </c>
      <c r="O1325" t="b">
        <v>0</v>
      </c>
      <c r="P1325">
        <v>119.7</v>
      </c>
      <c r="Q1325">
        <v>25.2</v>
      </c>
      <c r="R1325">
        <v>16.23</v>
      </c>
      <c r="S1325" t="s">
        <v>103</v>
      </c>
      <c r="T1325">
        <v>0</v>
      </c>
      <c r="U1325">
        <v>0</v>
      </c>
      <c r="V1325">
        <v>16</v>
      </c>
      <c r="W1325">
        <v>1076.8631</v>
      </c>
    </row>
    <row r="1326" spans="1:23" x14ac:dyDescent="0.35">
      <c r="A1326" t="s">
        <v>2544</v>
      </c>
      <c r="B1326" t="s">
        <v>1810</v>
      </c>
      <c r="C1326" t="s">
        <v>2545</v>
      </c>
      <c r="D1326" t="s">
        <v>28</v>
      </c>
      <c r="E1326" t="s">
        <v>88</v>
      </c>
      <c r="F1326" t="s">
        <v>1554</v>
      </c>
      <c r="G1326">
        <v>32.89</v>
      </c>
      <c r="H1326">
        <v>3</v>
      </c>
      <c r="I1326">
        <v>0.2</v>
      </c>
      <c r="J1326">
        <v>7.2</v>
      </c>
      <c r="K1326" t="s">
        <v>90</v>
      </c>
      <c r="L1326" t="s">
        <v>41</v>
      </c>
      <c r="M1326">
        <v>14.52</v>
      </c>
      <c r="N1326" t="s">
        <v>83</v>
      </c>
      <c r="O1326" t="b">
        <v>0</v>
      </c>
      <c r="P1326">
        <v>78.936000000000007</v>
      </c>
      <c r="Q1326">
        <v>19.734000000000009</v>
      </c>
      <c r="R1326">
        <v>-1.98599999999999</v>
      </c>
      <c r="S1326" t="s">
        <v>84</v>
      </c>
      <c r="T1326">
        <v>0</v>
      </c>
      <c r="U1326">
        <v>0</v>
      </c>
      <c r="V1326">
        <v>2</v>
      </c>
      <c r="W1326">
        <v>0.74960000000000448</v>
      </c>
    </row>
    <row r="1327" spans="1:23" x14ac:dyDescent="0.35">
      <c r="A1327" t="s">
        <v>2546</v>
      </c>
      <c r="B1327" t="s">
        <v>253</v>
      </c>
      <c r="C1327" t="s">
        <v>1701</v>
      </c>
      <c r="D1327" t="s">
        <v>12</v>
      </c>
      <c r="E1327" t="s">
        <v>88</v>
      </c>
      <c r="F1327" t="s">
        <v>457</v>
      </c>
      <c r="G1327">
        <v>6.62</v>
      </c>
      <c r="H1327">
        <v>3</v>
      </c>
      <c r="I1327">
        <v>0.06</v>
      </c>
      <c r="J1327">
        <v>4.8099999999999996</v>
      </c>
      <c r="K1327" t="s">
        <v>82</v>
      </c>
      <c r="L1327" t="s">
        <v>43</v>
      </c>
      <c r="M1327">
        <v>4.8499999999999996</v>
      </c>
      <c r="N1327" t="s">
        <v>83</v>
      </c>
      <c r="O1327" t="b">
        <v>0</v>
      </c>
      <c r="P1327">
        <v>18.668399999999998</v>
      </c>
      <c r="Q1327">
        <v>6.7523999999999997</v>
      </c>
      <c r="R1327">
        <v>-2.9076</v>
      </c>
      <c r="S1327" t="s">
        <v>183</v>
      </c>
      <c r="T1327">
        <v>0</v>
      </c>
      <c r="U1327">
        <v>0</v>
      </c>
      <c r="V1327">
        <v>21</v>
      </c>
      <c r="W1327">
        <v>785.52559999999983</v>
      </c>
    </row>
    <row r="1328" spans="1:23" x14ac:dyDescent="0.35">
      <c r="A1328" t="s">
        <v>2547</v>
      </c>
      <c r="B1328" t="s">
        <v>316</v>
      </c>
      <c r="C1328" t="s">
        <v>1444</v>
      </c>
      <c r="D1328" t="s">
        <v>12</v>
      </c>
      <c r="E1328" t="s">
        <v>95</v>
      </c>
      <c r="F1328" t="s">
        <v>1709</v>
      </c>
      <c r="G1328">
        <v>384.67</v>
      </c>
      <c r="H1328">
        <v>1</v>
      </c>
      <c r="I1328">
        <v>0.1</v>
      </c>
      <c r="J1328">
        <v>6.65</v>
      </c>
      <c r="K1328" t="s">
        <v>102</v>
      </c>
      <c r="L1328" t="s">
        <v>45</v>
      </c>
      <c r="M1328">
        <v>1.19</v>
      </c>
      <c r="N1328" t="s">
        <v>83</v>
      </c>
      <c r="O1328" t="b">
        <v>1</v>
      </c>
      <c r="P1328">
        <v>346.20299999999997</v>
      </c>
      <c r="Q1328">
        <v>115.401</v>
      </c>
      <c r="R1328">
        <v>107.56100000000001</v>
      </c>
      <c r="S1328" t="s">
        <v>91</v>
      </c>
      <c r="T1328">
        <v>0</v>
      </c>
      <c r="U1328">
        <v>0</v>
      </c>
      <c r="V1328">
        <v>17</v>
      </c>
      <c r="W1328">
        <v>1703.8866</v>
      </c>
    </row>
    <row r="1329" spans="1:23" x14ac:dyDescent="0.35">
      <c r="A1329" t="s">
        <v>2548</v>
      </c>
      <c r="B1329" t="s">
        <v>1586</v>
      </c>
      <c r="C1329" t="s">
        <v>934</v>
      </c>
      <c r="D1329" t="s">
        <v>15</v>
      </c>
      <c r="E1329" t="s">
        <v>95</v>
      </c>
      <c r="F1329" t="s">
        <v>612</v>
      </c>
      <c r="G1329">
        <v>260.57</v>
      </c>
      <c r="H1329">
        <v>3</v>
      </c>
      <c r="I1329">
        <v>0.1</v>
      </c>
      <c r="J1329">
        <v>7.05</v>
      </c>
      <c r="K1329" t="s">
        <v>90</v>
      </c>
      <c r="L1329" t="s">
        <v>43</v>
      </c>
      <c r="M1329">
        <v>7.81</v>
      </c>
      <c r="N1329" t="s">
        <v>83</v>
      </c>
      <c r="O1329" t="b">
        <v>1</v>
      </c>
      <c r="P1329">
        <v>703.5390000000001</v>
      </c>
      <c r="Q1329">
        <v>234.51300000000009</v>
      </c>
      <c r="R1329">
        <v>219.65300000000011</v>
      </c>
      <c r="S1329" t="s">
        <v>183</v>
      </c>
      <c r="T1329">
        <v>0</v>
      </c>
      <c r="U1329">
        <v>0</v>
      </c>
      <c r="V1329">
        <v>18</v>
      </c>
      <c r="W1329">
        <v>1386.7229</v>
      </c>
    </row>
    <row r="1330" spans="1:23" x14ac:dyDescent="0.35">
      <c r="A1330" t="s">
        <v>2549</v>
      </c>
      <c r="B1330" t="s">
        <v>1379</v>
      </c>
      <c r="C1330" t="s">
        <v>810</v>
      </c>
      <c r="D1330" t="s">
        <v>12</v>
      </c>
      <c r="E1330" t="s">
        <v>16</v>
      </c>
      <c r="F1330" t="s">
        <v>241</v>
      </c>
      <c r="G1330">
        <v>26.13</v>
      </c>
      <c r="H1330">
        <v>1</v>
      </c>
      <c r="I1330">
        <v>0.05</v>
      </c>
      <c r="J1330">
        <v>5.39</v>
      </c>
      <c r="K1330" t="s">
        <v>82</v>
      </c>
      <c r="L1330" t="s">
        <v>45</v>
      </c>
      <c r="M1330">
        <v>1.21</v>
      </c>
      <c r="N1330" t="s">
        <v>83</v>
      </c>
      <c r="O1330" t="b">
        <v>0</v>
      </c>
      <c r="P1330">
        <v>24.823499999999999</v>
      </c>
      <c r="Q1330">
        <v>9.1455000000000002</v>
      </c>
      <c r="R1330">
        <v>2.545500000000001</v>
      </c>
      <c r="S1330" t="s">
        <v>183</v>
      </c>
      <c r="T1330">
        <v>0</v>
      </c>
      <c r="U1330">
        <v>0</v>
      </c>
      <c r="V1330">
        <v>13</v>
      </c>
      <c r="W1330">
        <v>1218.7502999999999</v>
      </c>
    </row>
    <row r="1331" spans="1:23" x14ac:dyDescent="0.35">
      <c r="A1331" t="s">
        <v>2550</v>
      </c>
      <c r="B1331" t="s">
        <v>197</v>
      </c>
      <c r="C1331" t="s">
        <v>913</v>
      </c>
      <c r="D1331" t="s">
        <v>15</v>
      </c>
      <c r="E1331" t="s">
        <v>95</v>
      </c>
      <c r="F1331" t="s">
        <v>596</v>
      </c>
      <c r="G1331">
        <v>543.29999999999995</v>
      </c>
      <c r="H1331">
        <v>3</v>
      </c>
      <c r="I1331">
        <v>0.01</v>
      </c>
      <c r="J1331">
        <v>9.57</v>
      </c>
      <c r="K1331" t="s">
        <v>115</v>
      </c>
      <c r="L1331" t="s">
        <v>45</v>
      </c>
      <c r="M1331">
        <v>1.07</v>
      </c>
      <c r="N1331" t="s">
        <v>141</v>
      </c>
      <c r="O1331" t="b">
        <v>0</v>
      </c>
      <c r="P1331">
        <v>1613.6010000000001</v>
      </c>
      <c r="Q1331">
        <v>635.66100000000006</v>
      </c>
      <c r="R1331">
        <v>625.02100000000007</v>
      </c>
      <c r="S1331" t="s">
        <v>84</v>
      </c>
      <c r="T1331">
        <v>1</v>
      </c>
      <c r="U1331">
        <v>0</v>
      </c>
      <c r="V1331">
        <v>16</v>
      </c>
      <c r="W1331">
        <v>1120.9875</v>
      </c>
    </row>
    <row r="1332" spans="1:23" x14ac:dyDescent="0.35">
      <c r="A1332" t="s">
        <v>2551</v>
      </c>
      <c r="B1332" t="s">
        <v>138</v>
      </c>
      <c r="C1332" t="s">
        <v>2552</v>
      </c>
      <c r="D1332" t="s">
        <v>19</v>
      </c>
      <c r="E1332" t="s">
        <v>16</v>
      </c>
      <c r="F1332" t="s">
        <v>81</v>
      </c>
      <c r="G1332">
        <v>41.37</v>
      </c>
      <c r="H1332">
        <v>1</v>
      </c>
      <c r="I1332">
        <v>0.18</v>
      </c>
      <c r="J1332">
        <v>5.61</v>
      </c>
      <c r="K1332" t="s">
        <v>115</v>
      </c>
      <c r="L1332" t="s">
        <v>41</v>
      </c>
      <c r="M1332">
        <v>6.93</v>
      </c>
      <c r="N1332" t="s">
        <v>83</v>
      </c>
      <c r="O1332" t="b">
        <v>0</v>
      </c>
      <c r="P1332">
        <v>33.923400000000001</v>
      </c>
      <c r="Q1332">
        <v>9.1014000000000017</v>
      </c>
      <c r="R1332">
        <v>-3.438599999999997</v>
      </c>
      <c r="S1332" t="s">
        <v>128</v>
      </c>
      <c r="T1332">
        <v>0</v>
      </c>
      <c r="U1332">
        <v>0</v>
      </c>
      <c r="V1332">
        <v>4</v>
      </c>
      <c r="W1332">
        <v>291.47640000000001</v>
      </c>
    </row>
    <row r="1333" spans="1:23" x14ac:dyDescent="0.35">
      <c r="A1333" t="s">
        <v>2553</v>
      </c>
      <c r="B1333" t="s">
        <v>440</v>
      </c>
      <c r="C1333" t="s">
        <v>467</v>
      </c>
      <c r="D1333" t="s">
        <v>12</v>
      </c>
      <c r="E1333" t="s">
        <v>95</v>
      </c>
      <c r="F1333" t="s">
        <v>286</v>
      </c>
      <c r="G1333">
        <v>343.5</v>
      </c>
      <c r="H1333">
        <v>1</v>
      </c>
      <c r="I1333">
        <v>7.0000000000000007E-2</v>
      </c>
      <c r="J1333">
        <v>6.34</v>
      </c>
      <c r="K1333" t="s">
        <v>82</v>
      </c>
      <c r="L1333" t="s">
        <v>48</v>
      </c>
      <c r="M1333">
        <v>15.18</v>
      </c>
      <c r="N1333" t="s">
        <v>141</v>
      </c>
      <c r="O1333" t="b">
        <v>0</v>
      </c>
      <c r="P1333">
        <v>319.45499999999998</v>
      </c>
      <c r="Q1333">
        <v>113.355</v>
      </c>
      <c r="R1333">
        <v>91.834999999999994</v>
      </c>
      <c r="S1333" t="s">
        <v>97</v>
      </c>
      <c r="T1333">
        <v>1</v>
      </c>
      <c r="U1333">
        <v>0</v>
      </c>
      <c r="V1333">
        <v>17</v>
      </c>
      <c r="W1333">
        <v>460.26070000000021</v>
      </c>
    </row>
    <row r="1334" spans="1:23" x14ac:dyDescent="0.35">
      <c r="A1334" t="s">
        <v>2554</v>
      </c>
      <c r="B1334" t="s">
        <v>253</v>
      </c>
      <c r="C1334" t="s">
        <v>899</v>
      </c>
      <c r="D1334" t="s">
        <v>20</v>
      </c>
      <c r="E1334" t="s">
        <v>88</v>
      </c>
      <c r="F1334" t="s">
        <v>182</v>
      </c>
      <c r="G1334">
        <v>20.46</v>
      </c>
      <c r="H1334">
        <v>1</v>
      </c>
      <c r="I1334">
        <v>0.17</v>
      </c>
      <c r="J1334">
        <v>9.61</v>
      </c>
      <c r="K1334" t="s">
        <v>82</v>
      </c>
      <c r="L1334" t="s">
        <v>41</v>
      </c>
      <c r="M1334">
        <v>9.36</v>
      </c>
      <c r="N1334" t="s">
        <v>83</v>
      </c>
      <c r="O1334" t="b">
        <v>0</v>
      </c>
      <c r="P1334">
        <v>16.9818</v>
      </c>
      <c r="Q1334">
        <v>4.7058</v>
      </c>
      <c r="R1334">
        <v>-14.264200000000001</v>
      </c>
      <c r="S1334" t="s">
        <v>183</v>
      </c>
      <c r="T1334">
        <v>0</v>
      </c>
      <c r="U1334">
        <v>0</v>
      </c>
      <c r="V1334">
        <v>11</v>
      </c>
      <c r="W1334">
        <v>439.93500000000012</v>
      </c>
    </row>
    <row r="1335" spans="1:23" x14ac:dyDescent="0.35">
      <c r="A1335" t="s">
        <v>2555</v>
      </c>
      <c r="B1335" t="s">
        <v>302</v>
      </c>
      <c r="C1335" t="s">
        <v>2412</v>
      </c>
      <c r="D1335" t="s">
        <v>12</v>
      </c>
      <c r="E1335" t="s">
        <v>16</v>
      </c>
      <c r="F1335" t="s">
        <v>1316</v>
      </c>
      <c r="G1335">
        <v>47.37</v>
      </c>
      <c r="H1335">
        <v>1</v>
      </c>
      <c r="I1335">
        <v>0.3</v>
      </c>
      <c r="J1335">
        <v>3.86</v>
      </c>
      <c r="K1335" t="s">
        <v>90</v>
      </c>
      <c r="L1335" t="s">
        <v>43</v>
      </c>
      <c r="M1335">
        <v>4.7300000000000004</v>
      </c>
      <c r="N1335" t="s">
        <v>83</v>
      </c>
      <c r="O1335" t="b">
        <v>0</v>
      </c>
      <c r="P1335">
        <v>33.158999999999999</v>
      </c>
      <c r="Q1335">
        <v>4.7370000000000019</v>
      </c>
      <c r="R1335">
        <v>-3.852999999999998</v>
      </c>
      <c r="S1335" t="s">
        <v>183</v>
      </c>
      <c r="T1335">
        <v>0</v>
      </c>
      <c r="U1335">
        <v>0</v>
      </c>
      <c r="V1335">
        <v>20</v>
      </c>
      <c r="W1335">
        <v>1201.8497</v>
      </c>
    </row>
    <row r="1336" spans="1:23" x14ac:dyDescent="0.35">
      <c r="A1336" t="s">
        <v>2556</v>
      </c>
      <c r="B1336" t="s">
        <v>150</v>
      </c>
      <c r="C1336" t="s">
        <v>1610</v>
      </c>
      <c r="D1336" t="s">
        <v>17</v>
      </c>
      <c r="E1336" t="s">
        <v>95</v>
      </c>
      <c r="F1336" t="s">
        <v>370</v>
      </c>
      <c r="G1336">
        <v>276.69</v>
      </c>
      <c r="H1336">
        <v>1</v>
      </c>
      <c r="I1336">
        <v>7.0000000000000007E-2</v>
      </c>
      <c r="J1336">
        <v>4.8</v>
      </c>
      <c r="K1336" t="s">
        <v>115</v>
      </c>
      <c r="L1336" t="s">
        <v>43</v>
      </c>
      <c r="M1336">
        <v>4.28</v>
      </c>
      <c r="N1336" t="s">
        <v>83</v>
      </c>
      <c r="O1336" t="b">
        <v>0</v>
      </c>
      <c r="P1336">
        <v>257.32170000000002</v>
      </c>
      <c r="Q1336">
        <v>91.307699999999983</v>
      </c>
      <c r="R1336">
        <v>82.227699999999984</v>
      </c>
      <c r="S1336" t="s">
        <v>128</v>
      </c>
      <c r="T1336">
        <v>0</v>
      </c>
      <c r="U1336">
        <v>0</v>
      </c>
      <c r="V1336">
        <v>13</v>
      </c>
      <c r="W1336">
        <v>609.88509999999997</v>
      </c>
    </row>
    <row r="1337" spans="1:23" x14ac:dyDescent="0.35">
      <c r="A1337" t="s">
        <v>2557</v>
      </c>
      <c r="B1337" t="s">
        <v>105</v>
      </c>
      <c r="C1337" t="s">
        <v>576</v>
      </c>
      <c r="D1337" t="s">
        <v>12</v>
      </c>
      <c r="E1337" t="s">
        <v>16</v>
      </c>
      <c r="F1337" t="s">
        <v>337</v>
      </c>
      <c r="G1337">
        <v>32.049999999999997</v>
      </c>
      <c r="H1337">
        <v>1</v>
      </c>
      <c r="I1337">
        <v>0.12</v>
      </c>
      <c r="J1337">
        <v>9.6300000000000008</v>
      </c>
      <c r="K1337" t="s">
        <v>102</v>
      </c>
      <c r="L1337" t="s">
        <v>48</v>
      </c>
      <c r="M1337">
        <v>4.3499999999999996</v>
      </c>
      <c r="N1337" t="s">
        <v>83</v>
      </c>
      <c r="O1337" t="b">
        <v>0</v>
      </c>
      <c r="P1337">
        <v>28.204000000000001</v>
      </c>
      <c r="Q1337">
        <v>8.9740000000000002</v>
      </c>
      <c r="R1337">
        <v>-5.0060000000000002</v>
      </c>
      <c r="S1337" t="s">
        <v>91</v>
      </c>
      <c r="T1337">
        <v>0</v>
      </c>
      <c r="U1337">
        <v>0</v>
      </c>
      <c r="V1337">
        <v>12</v>
      </c>
      <c r="W1337">
        <v>831.1645000000002</v>
      </c>
    </row>
    <row r="1338" spans="1:23" x14ac:dyDescent="0.35">
      <c r="A1338" t="s">
        <v>2558</v>
      </c>
      <c r="B1338" t="s">
        <v>800</v>
      </c>
      <c r="C1338" t="s">
        <v>2559</v>
      </c>
      <c r="D1338" t="s">
        <v>20</v>
      </c>
      <c r="E1338" t="s">
        <v>16</v>
      </c>
      <c r="F1338" t="s">
        <v>828</v>
      </c>
      <c r="G1338">
        <v>44.51</v>
      </c>
      <c r="H1338">
        <v>2</v>
      </c>
      <c r="I1338">
        <v>0.21</v>
      </c>
      <c r="J1338">
        <v>9.81</v>
      </c>
      <c r="K1338" t="s">
        <v>82</v>
      </c>
      <c r="L1338" t="s">
        <v>43</v>
      </c>
      <c r="M1338">
        <v>5.47</v>
      </c>
      <c r="N1338" t="s">
        <v>83</v>
      </c>
      <c r="O1338" t="b">
        <v>0</v>
      </c>
      <c r="P1338">
        <v>70.325800000000001</v>
      </c>
      <c r="Q1338">
        <v>16.913799999999998</v>
      </c>
      <c r="R1338">
        <v>1.633800000000001</v>
      </c>
      <c r="S1338" t="s">
        <v>84</v>
      </c>
      <c r="T1338">
        <v>0</v>
      </c>
      <c r="U1338">
        <v>0</v>
      </c>
      <c r="V1338">
        <v>3</v>
      </c>
      <c r="W1338">
        <v>10.5221</v>
      </c>
    </row>
    <row r="1339" spans="1:23" x14ac:dyDescent="0.35">
      <c r="A1339" t="s">
        <v>2560</v>
      </c>
      <c r="B1339" t="s">
        <v>113</v>
      </c>
      <c r="C1339" t="s">
        <v>2561</v>
      </c>
      <c r="D1339" t="s">
        <v>15</v>
      </c>
      <c r="E1339" t="s">
        <v>14</v>
      </c>
      <c r="F1339" t="s">
        <v>744</v>
      </c>
      <c r="G1339">
        <v>106.25</v>
      </c>
      <c r="H1339">
        <v>1</v>
      </c>
      <c r="I1339">
        <v>0.27</v>
      </c>
      <c r="J1339">
        <v>6.93</v>
      </c>
      <c r="K1339" t="s">
        <v>82</v>
      </c>
      <c r="L1339" t="s">
        <v>41</v>
      </c>
      <c r="M1339">
        <v>14.41</v>
      </c>
      <c r="N1339" t="s">
        <v>83</v>
      </c>
      <c r="O1339" t="b">
        <v>0</v>
      </c>
      <c r="P1339">
        <v>77.5625</v>
      </c>
      <c r="Q1339">
        <v>13.8125</v>
      </c>
      <c r="R1339">
        <v>-7.5274999999999999</v>
      </c>
      <c r="S1339" t="s">
        <v>84</v>
      </c>
      <c r="T1339">
        <v>0</v>
      </c>
      <c r="U1339">
        <v>0</v>
      </c>
      <c r="V1339">
        <v>5</v>
      </c>
      <c r="W1339">
        <v>159.3355</v>
      </c>
    </row>
    <row r="1340" spans="1:23" x14ac:dyDescent="0.35">
      <c r="A1340" t="s">
        <v>2562</v>
      </c>
      <c r="B1340" t="s">
        <v>556</v>
      </c>
      <c r="C1340" t="s">
        <v>2563</v>
      </c>
      <c r="D1340" t="s">
        <v>19</v>
      </c>
      <c r="E1340" t="s">
        <v>14</v>
      </c>
      <c r="F1340" t="s">
        <v>744</v>
      </c>
      <c r="G1340">
        <v>6.31</v>
      </c>
      <c r="H1340">
        <v>2</v>
      </c>
      <c r="I1340">
        <v>0.06</v>
      </c>
      <c r="J1340">
        <v>5.98</v>
      </c>
      <c r="K1340" t="s">
        <v>115</v>
      </c>
      <c r="L1340" t="s">
        <v>43</v>
      </c>
      <c r="M1340">
        <v>5.56</v>
      </c>
      <c r="N1340" t="s">
        <v>83</v>
      </c>
      <c r="O1340" t="b">
        <v>0</v>
      </c>
      <c r="P1340">
        <v>11.8628</v>
      </c>
      <c r="Q1340">
        <v>4.2907999999999991</v>
      </c>
      <c r="R1340">
        <v>-7.2492000000000001</v>
      </c>
      <c r="S1340" t="s">
        <v>128</v>
      </c>
      <c r="T1340">
        <v>0</v>
      </c>
      <c r="U1340">
        <v>0</v>
      </c>
      <c r="V1340">
        <v>2</v>
      </c>
      <c r="W1340">
        <v>558.29579999999999</v>
      </c>
    </row>
    <row r="1341" spans="1:23" x14ac:dyDescent="0.35">
      <c r="A1341" t="s">
        <v>2564</v>
      </c>
      <c r="B1341" t="s">
        <v>470</v>
      </c>
      <c r="C1341" t="s">
        <v>2565</v>
      </c>
      <c r="D1341" t="s">
        <v>20</v>
      </c>
      <c r="E1341" t="s">
        <v>14</v>
      </c>
      <c r="F1341" t="s">
        <v>324</v>
      </c>
      <c r="G1341">
        <v>135.12</v>
      </c>
      <c r="H1341">
        <v>3</v>
      </c>
      <c r="I1341">
        <v>7.0000000000000007E-2</v>
      </c>
      <c r="J1341">
        <v>7.83</v>
      </c>
      <c r="K1341" t="s">
        <v>115</v>
      </c>
      <c r="L1341" t="s">
        <v>48</v>
      </c>
      <c r="M1341">
        <v>17.420000000000002</v>
      </c>
      <c r="N1341" t="s">
        <v>83</v>
      </c>
      <c r="O1341" t="b">
        <v>0</v>
      </c>
      <c r="P1341">
        <v>376.98480000000001</v>
      </c>
      <c r="Q1341">
        <v>133.7688</v>
      </c>
      <c r="R1341">
        <v>108.5188</v>
      </c>
      <c r="S1341" t="s">
        <v>183</v>
      </c>
      <c r="T1341">
        <v>0</v>
      </c>
      <c r="U1341">
        <v>0</v>
      </c>
      <c r="V1341">
        <v>2</v>
      </c>
      <c r="W1341">
        <v>109.224</v>
      </c>
    </row>
    <row r="1342" spans="1:23" x14ac:dyDescent="0.35">
      <c r="A1342" t="s">
        <v>2566</v>
      </c>
      <c r="B1342" t="s">
        <v>500</v>
      </c>
      <c r="C1342" t="s">
        <v>2567</v>
      </c>
      <c r="D1342" t="s">
        <v>12</v>
      </c>
      <c r="E1342" t="s">
        <v>16</v>
      </c>
      <c r="F1342" t="s">
        <v>293</v>
      </c>
      <c r="G1342">
        <v>34.340000000000003</v>
      </c>
      <c r="H1342">
        <v>2</v>
      </c>
      <c r="I1342">
        <v>0.1</v>
      </c>
      <c r="J1342">
        <v>5.85</v>
      </c>
      <c r="K1342" t="s">
        <v>102</v>
      </c>
      <c r="L1342" t="s">
        <v>41</v>
      </c>
      <c r="M1342">
        <v>6.75</v>
      </c>
      <c r="N1342" t="s">
        <v>83</v>
      </c>
      <c r="O1342" t="b">
        <v>1</v>
      </c>
      <c r="P1342">
        <v>61.811999999999998</v>
      </c>
      <c r="Q1342">
        <v>20.603999999999999</v>
      </c>
      <c r="R1342">
        <v>8.0039999999999996</v>
      </c>
      <c r="S1342" t="s">
        <v>91</v>
      </c>
      <c r="T1342">
        <v>0</v>
      </c>
      <c r="U1342">
        <v>0</v>
      </c>
      <c r="V1342">
        <v>1</v>
      </c>
      <c r="W1342">
        <v>8.0039999999999996</v>
      </c>
    </row>
    <row r="1343" spans="1:23" x14ac:dyDescent="0.35">
      <c r="A1343" t="s">
        <v>2568</v>
      </c>
      <c r="B1343" t="s">
        <v>689</v>
      </c>
      <c r="C1343" t="s">
        <v>1088</v>
      </c>
      <c r="D1343" t="s">
        <v>12</v>
      </c>
      <c r="E1343" t="s">
        <v>95</v>
      </c>
      <c r="F1343" t="s">
        <v>1618</v>
      </c>
      <c r="G1343">
        <v>26.96</v>
      </c>
      <c r="H1343">
        <v>2</v>
      </c>
      <c r="I1343">
        <v>7.0000000000000007E-2</v>
      </c>
      <c r="J1343">
        <v>7.84</v>
      </c>
      <c r="K1343" t="s">
        <v>90</v>
      </c>
      <c r="L1343" t="s">
        <v>43</v>
      </c>
      <c r="M1343">
        <v>5.51</v>
      </c>
      <c r="N1343" t="s">
        <v>83</v>
      </c>
      <c r="O1343" t="b">
        <v>0</v>
      </c>
      <c r="P1343">
        <v>50.145600000000002</v>
      </c>
      <c r="Q1343">
        <v>17.793600000000001</v>
      </c>
      <c r="R1343">
        <v>4.4436000000000053</v>
      </c>
      <c r="S1343" t="s">
        <v>103</v>
      </c>
      <c r="T1343">
        <v>0</v>
      </c>
      <c r="U1343">
        <v>0</v>
      </c>
      <c r="V1343">
        <v>12</v>
      </c>
      <c r="W1343">
        <v>1213.271</v>
      </c>
    </row>
    <row r="1344" spans="1:23" x14ac:dyDescent="0.35">
      <c r="A1344" t="s">
        <v>2569</v>
      </c>
      <c r="B1344" t="s">
        <v>353</v>
      </c>
      <c r="C1344" t="s">
        <v>2570</v>
      </c>
      <c r="D1344" t="s">
        <v>19</v>
      </c>
      <c r="E1344" t="s">
        <v>88</v>
      </c>
      <c r="F1344" t="s">
        <v>2335</v>
      </c>
      <c r="G1344">
        <v>16.02</v>
      </c>
      <c r="H1344">
        <v>2</v>
      </c>
      <c r="I1344">
        <v>0.09</v>
      </c>
      <c r="J1344">
        <v>4.51</v>
      </c>
      <c r="K1344" t="s">
        <v>90</v>
      </c>
      <c r="L1344" t="s">
        <v>48</v>
      </c>
      <c r="M1344">
        <v>11.06</v>
      </c>
      <c r="N1344" t="s">
        <v>83</v>
      </c>
      <c r="O1344" t="b">
        <v>0</v>
      </c>
      <c r="P1344">
        <v>29.156400000000001</v>
      </c>
      <c r="Q1344">
        <v>9.9323999999999995</v>
      </c>
      <c r="R1344">
        <v>-5.6375999999999991</v>
      </c>
      <c r="S1344" t="s">
        <v>91</v>
      </c>
      <c r="T1344">
        <v>0</v>
      </c>
      <c r="U1344">
        <v>0</v>
      </c>
      <c r="V1344">
        <v>2</v>
      </c>
      <c r="W1344">
        <v>2.9063999999999961</v>
      </c>
    </row>
    <row r="1345" spans="1:23" x14ac:dyDescent="0.35">
      <c r="A1345" t="s">
        <v>2571</v>
      </c>
      <c r="B1345" t="s">
        <v>143</v>
      </c>
      <c r="C1345" t="s">
        <v>2572</v>
      </c>
      <c r="D1345" t="s">
        <v>19</v>
      </c>
      <c r="E1345" t="s">
        <v>16</v>
      </c>
      <c r="F1345" t="s">
        <v>919</v>
      </c>
      <c r="G1345">
        <v>51.84</v>
      </c>
      <c r="H1345">
        <v>1</v>
      </c>
      <c r="I1345">
        <v>0.17</v>
      </c>
      <c r="J1345">
        <v>9.2100000000000009</v>
      </c>
      <c r="K1345" t="s">
        <v>102</v>
      </c>
      <c r="L1345" t="s">
        <v>43</v>
      </c>
      <c r="M1345">
        <v>4.8899999999999997</v>
      </c>
      <c r="N1345" t="s">
        <v>141</v>
      </c>
      <c r="O1345" t="b">
        <v>0</v>
      </c>
      <c r="P1345">
        <v>43.027200000000001</v>
      </c>
      <c r="Q1345">
        <v>11.9232</v>
      </c>
      <c r="R1345">
        <v>-2.1768000000000001</v>
      </c>
      <c r="S1345" t="s">
        <v>103</v>
      </c>
      <c r="T1345">
        <v>1</v>
      </c>
      <c r="U1345">
        <v>0</v>
      </c>
      <c r="V1345">
        <v>3</v>
      </c>
      <c r="W1345">
        <v>609.08539999999994</v>
      </c>
    </row>
    <row r="1346" spans="1:23" x14ac:dyDescent="0.35">
      <c r="A1346" t="s">
        <v>2573</v>
      </c>
      <c r="B1346" t="s">
        <v>1340</v>
      </c>
      <c r="C1346" t="s">
        <v>2574</v>
      </c>
      <c r="D1346" t="s">
        <v>17</v>
      </c>
      <c r="E1346" t="s">
        <v>16</v>
      </c>
      <c r="F1346" t="s">
        <v>505</v>
      </c>
      <c r="G1346">
        <v>53.19</v>
      </c>
      <c r="H1346">
        <v>1</v>
      </c>
      <c r="I1346">
        <v>0.18</v>
      </c>
      <c r="J1346">
        <v>9.24</v>
      </c>
      <c r="K1346" t="s">
        <v>90</v>
      </c>
      <c r="L1346" t="s">
        <v>48</v>
      </c>
      <c r="M1346">
        <v>12.27</v>
      </c>
      <c r="N1346" t="s">
        <v>83</v>
      </c>
      <c r="O1346" t="b">
        <v>0</v>
      </c>
      <c r="P1346">
        <v>43.6158</v>
      </c>
      <c r="Q1346">
        <v>11.7018</v>
      </c>
      <c r="R1346">
        <v>-9.8081999999999958</v>
      </c>
      <c r="S1346" t="s">
        <v>84</v>
      </c>
      <c r="T1346">
        <v>0</v>
      </c>
      <c r="U1346">
        <v>0</v>
      </c>
      <c r="V1346">
        <v>3</v>
      </c>
      <c r="W1346">
        <v>78.165500000000009</v>
      </c>
    </row>
    <row r="1347" spans="1:23" x14ac:dyDescent="0.35">
      <c r="A1347" t="s">
        <v>2575</v>
      </c>
      <c r="B1347" t="s">
        <v>1240</v>
      </c>
      <c r="C1347" t="s">
        <v>682</v>
      </c>
      <c r="D1347" t="s">
        <v>26</v>
      </c>
      <c r="E1347" t="s">
        <v>88</v>
      </c>
      <c r="F1347" t="s">
        <v>195</v>
      </c>
      <c r="G1347">
        <v>26.04</v>
      </c>
      <c r="H1347">
        <v>2</v>
      </c>
      <c r="I1347">
        <v>0.25</v>
      </c>
      <c r="J1347">
        <v>5.79</v>
      </c>
      <c r="K1347" t="s">
        <v>90</v>
      </c>
      <c r="L1347" t="s">
        <v>41</v>
      </c>
      <c r="M1347">
        <v>6.83</v>
      </c>
      <c r="N1347" t="s">
        <v>83</v>
      </c>
      <c r="O1347" t="b">
        <v>0</v>
      </c>
      <c r="P1347">
        <v>39.06</v>
      </c>
      <c r="Q1347">
        <v>7.8120000000000047</v>
      </c>
      <c r="R1347">
        <v>-4.8079999999999963</v>
      </c>
      <c r="S1347" t="s">
        <v>91</v>
      </c>
      <c r="T1347">
        <v>0</v>
      </c>
      <c r="U1347">
        <v>0</v>
      </c>
      <c r="V1347">
        <v>15</v>
      </c>
      <c r="W1347">
        <v>1215.0599</v>
      </c>
    </row>
    <row r="1348" spans="1:23" x14ac:dyDescent="0.35">
      <c r="A1348" t="s">
        <v>2576</v>
      </c>
      <c r="B1348" t="s">
        <v>575</v>
      </c>
      <c r="C1348" t="s">
        <v>1570</v>
      </c>
      <c r="D1348" t="s">
        <v>20</v>
      </c>
      <c r="E1348" t="s">
        <v>16</v>
      </c>
      <c r="F1348" t="s">
        <v>259</v>
      </c>
      <c r="G1348">
        <v>56.01</v>
      </c>
      <c r="H1348">
        <v>2</v>
      </c>
      <c r="I1348">
        <v>0.19</v>
      </c>
      <c r="J1348">
        <v>6.39</v>
      </c>
      <c r="K1348" t="s">
        <v>90</v>
      </c>
      <c r="L1348" t="s">
        <v>43</v>
      </c>
      <c r="M1348">
        <v>6.24</v>
      </c>
      <c r="N1348" t="s">
        <v>83</v>
      </c>
      <c r="O1348" t="b">
        <v>0</v>
      </c>
      <c r="P1348">
        <v>90.736199999999997</v>
      </c>
      <c r="Q1348">
        <v>23.524200000000011</v>
      </c>
      <c r="R1348">
        <v>10.89420000000001</v>
      </c>
      <c r="S1348" t="s">
        <v>91</v>
      </c>
      <c r="T1348">
        <v>0</v>
      </c>
      <c r="U1348">
        <v>0</v>
      </c>
      <c r="V1348">
        <v>9</v>
      </c>
      <c r="W1348">
        <v>659.01419999999996</v>
      </c>
    </row>
    <row r="1349" spans="1:23" x14ac:dyDescent="0.35">
      <c r="A1349" t="s">
        <v>2577</v>
      </c>
      <c r="B1349" t="s">
        <v>500</v>
      </c>
      <c r="C1349" t="s">
        <v>1276</v>
      </c>
      <c r="D1349" t="s">
        <v>19</v>
      </c>
      <c r="E1349" t="s">
        <v>16</v>
      </c>
      <c r="F1349" t="s">
        <v>1762</v>
      </c>
      <c r="G1349">
        <v>30.16</v>
      </c>
      <c r="H1349">
        <v>2</v>
      </c>
      <c r="I1349">
        <v>0.28999999999999998</v>
      </c>
      <c r="J1349">
        <v>4.91</v>
      </c>
      <c r="K1349" t="s">
        <v>82</v>
      </c>
      <c r="L1349" t="s">
        <v>45</v>
      </c>
      <c r="M1349">
        <v>1.05</v>
      </c>
      <c r="N1349" t="s">
        <v>83</v>
      </c>
      <c r="O1349" t="b">
        <v>0</v>
      </c>
      <c r="P1349">
        <v>42.827199999999998</v>
      </c>
      <c r="Q1349">
        <v>6.6351999999999984</v>
      </c>
      <c r="R1349">
        <v>0.67519999999999758</v>
      </c>
      <c r="S1349" t="s">
        <v>91</v>
      </c>
      <c r="T1349">
        <v>0</v>
      </c>
      <c r="U1349">
        <v>0</v>
      </c>
      <c r="V1349">
        <v>22</v>
      </c>
      <c r="W1349">
        <v>1844.2474</v>
      </c>
    </row>
    <row r="1350" spans="1:23" x14ac:dyDescent="0.35">
      <c r="A1350" t="s">
        <v>2578</v>
      </c>
      <c r="B1350" t="s">
        <v>594</v>
      </c>
      <c r="C1350" t="s">
        <v>885</v>
      </c>
      <c r="D1350" t="s">
        <v>12</v>
      </c>
      <c r="E1350" t="s">
        <v>95</v>
      </c>
      <c r="F1350" t="s">
        <v>515</v>
      </c>
      <c r="G1350">
        <v>421.24</v>
      </c>
      <c r="H1350">
        <v>1</v>
      </c>
      <c r="I1350">
        <v>0.06</v>
      </c>
      <c r="J1350">
        <v>3.18</v>
      </c>
      <c r="K1350" t="s">
        <v>82</v>
      </c>
      <c r="L1350" t="s">
        <v>48</v>
      </c>
      <c r="M1350">
        <v>9.3800000000000008</v>
      </c>
      <c r="N1350" t="s">
        <v>141</v>
      </c>
      <c r="O1350" t="b">
        <v>0</v>
      </c>
      <c r="P1350">
        <v>395.96559999999999</v>
      </c>
      <c r="Q1350">
        <v>143.2216</v>
      </c>
      <c r="R1350">
        <v>130.66159999999999</v>
      </c>
      <c r="S1350" t="s">
        <v>128</v>
      </c>
      <c r="T1350">
        <v>1</v>
      </c>
      <c r="U1350">
        <v>0</v>
      </c>
      <c r="V1350">
        <v>14</v>
      </c>
      <c r="W1350">
        <v>532.6671</v>
      </c>
    </row>
    <row r="1351" spans="1:23" x14ac:dyDescent="0.35">
      <c r="A1351" t="s">
        <v>2579</v>
      </c>
      <c r="B1351" t="s">
        <v>784</v>
      </c>
      <c r="C1351" t="s">
        <v>122</v>
      </c>
      <c r="D1351" t="s">
        <v>12</v>
      </c>
      <c r="E1351" t="s">
        <v>95</v>
      </c>
      <c r="F1351" t="s">
        <v>568</v>
      </c>
      <c r="G1351">
        <v>252.91</v>
      </c>
      <c r="H1351">
        <v>2</v>
      </c>
      <c r="I1351">
        <v>0.05</v>
      </c>
      <c r="J1351">
        <v>9.74</v>
      </c>
      <c r="K1351" t="s">
        <v>115</v>
      </c>
      <c r="L1351" t="s">
        <v>48</v>
      </c>
      <c r="M1351">
        <v>18.12</v>
      </c>
      <c r="N1351" t="s">
        <v>83</v>
      </c>
      <c r="O1351" t="b">
        <v>0</v>
      </c>
      <c r="P1351">
        <v>480.529</v>
      </c>
      <c r="Q1351">
        <v>177.03700000000001</v>
      </c>
      <c r="R1351">
        <v>149.17699999999999</v>
      </c>
      <c r="S1351" t="s">
        <v>84</v>
      </c>
      <c r="T1351">
        <v>0</v>
      </c>
      <c r="U1351">
        <v>0</v>
      </c>
      <c r="V1351">
        <v>14</v>
      </c>
      <c r="W1351">
        <v>711.66880000000003</v>
      </c>
    </row>
    <row r="1352" spans="1:23" x14ac:dyDescent="0.35">
      <c r="A1352" t="s">
        <v>2580</v>
      </c>
      <c r="B1352" t="s">
        <v>1228</v>
      </c>
      <c r="C1352" t="s">
        <v>277</v>
      </c>
      <c r="D1352" t="s">
        <v>28</v>
      </c>
      <c r="E1352" t="s">
        <v>16</v>
      </c>
      <c r="F1352" t="s">
        <v>307</v>
      </c>
      <c r="G1352">
        <v>35.19</v>
      </c>
      <c r="H1352">
        <v>3</v>
      </c>
      <c r="I1352">
        <v>0.26</v>
      </c>
      <c r="J1352">
        <v>6.25</v>
      </c>
      <c r="K1352" t="s">
        <v>115</v>
      </c>
      <c r="L1352" t="s">
        <v>45</v>
      </c>
      <c r="M1352">
        <v>1.28</v>
      </c>
      <c r="N1352" t="s">
        <v>83</v>
      </c>
      <c r="O1352" t="b">
        <v>0</v>
      </c>
      <c r="P1352">
        <v>78.121799999999993</v>
      </c>
      <c r="Q1352">
        <v>14.7798</v>
      </c>
      <c r="R1352">
        <v>7.2498000000000014</v>
      </c>
      <c r="S1352" t="s">
        <v>84</v>
      </c>
      <c r="T1352">
        <v>0</v>
      </c>
      <c r="U1352">
        <v>0</v>
      </c>
      <c r="V1352">
        <v>17</v>
      </c>
      <c r="W1352">
        <v>653.06250000000011</v>
      </c>
    </row>
    <row r="1353" spans="1:23" x14ac:dyDescent="0.35">
      <c r="A1353" t="s">
        <v>2581</v>
      </c>
      <c r="B1353" t="s">
        <v>1124</v>
      </c>
      <c r="C1353" t="s">
        <v>2582</v>
      </c>
      <c r="D1353" t="s">
        <v>19</v>
      </c>
      <c r="E1353" t="s">
        <v>95</v>
      </c>
      <c r="F1353" t="s">
        <v>223</v>
      </c>
      <c r="G1353">
        <v>42.5</v>
      </c>
      <c r="H1353">
        <v>1</v>
      </c>
      <c r="I1353">
        <v>0.18</v>
      </c>
      <c r="J1353">
        <v>6.7</v>
      </c>
      <c r="K1353" t="s">
        <v>82</v>
      </c>
      <c r="L1353" t="s">
        <v>41</v>
      </c>
      <c r="M1353">
        <v>7.04</v>
      </c>
      <c r="N1353" t="s">
        <v>83</v>
      </c>
      <c r="O1353" t="b">
        <v>0</v>
      </c>
      <c r="P1353">
        <v>34.85</v>
      </c>
      <c r="Q1353">
        <v>9.35</v>
      </c>
      <c r="R1353">
        <v>-4.3899999999999988</v>
      </c>
      <c r="S1353" t="s">
        <v>103</v>
      </c>
      <c r="T1353">
        <v>0</v>
      </c>
      <c r="U1353">
        <v>0</v>
      </c>
      <c r="V1353">
        <v>2</v>
      </c>
      <c r="W1353">
        <v>3.5769999999999929</v>
      </c>
    </row>
    <row r="1354" spans="1:23" x14ac:dyDescent="0.35">
      <c r="A1354" t="s">
        <v>2583</v>
      </c>
      <c r="B1354" t="s">
        <v>105</v>
      </c>
      <c r="C1354" t="s">
        <v>592</v>
      </c>
      <c r="D1354" t="s">
        <v>12</v>
      </c>
      <c r="E1354" t="s">
        <v>95</v>
      </c>
      <c r="F1354" t="s">
        <v>844</v>
      </c>
      <c r="G1354">
        <v>663.7</v>
      </c>
      <c r="H1354">
        <v>2</v>
      </c>
      <c r="I1354">
        <v>0.09</v>
      </c>
      <c r="J1354">
        <v>4.4800000000000004</v>
      </c>
      <c r="K1354" t="s">
        <v>102</v>
      </c>
      <c r="L1354" t="s">
        <v>43</v>
      </c>
      <c r="M1354">
        <v>3.47</v>
      </c>
      <c r="N1354" t="s">
        <v>83</v>
      </c>
      <c r="O1354" t="b">
        <v>0</v>
      </c>
      <c r="P1354">
        <v>1207.934</v>
      </c>
      <c r="Q1354">
        <v>411.49400000000009</v>
      </c>
      <c r="R1354">
        <v>403.54400000000021</v>
      </c>
      <c r="S1354" t="s">
        <v>91</v>
      </c>
      <c r="T1354">
        <v>0</v>
      </c>
      <c r="U1354">
        <v>0</v>
      </c>
      <c r="V1354">
        <v>13</v>
      </c>
      <c r="W1354">
        <v>968.00819999999999</v>
      </c>
    </row>
    <row r="1355" spans="1:23" x14ac:dyDescent="0.35">
      <c r="A1355" t="s">
        <v>2584</v>
      </c>
      <c r="B1355" t="s">
        <v>960</v>
      </c>
      <c r="C1355" t="s">
        <v>1176</v>
      </c>
      <c r="D1355" t="s">
        <v>12</v>
      </c>
      <c r="E1355" t="s">
        <v>14</v>
      </c>
      <c r="F1355" t="s">
        <v>1131</v>
      </c>
      <c r="G1355">
        <v>168.08</v>
      </c>
      <c r="H1355">
        <v>1</v>
      </c>
      <c r="I1355">
        <v>0.14000000000000001</v>
      </c>
      <c r="J1355">
        <v>6.24</v>
      </c>
      <c r="K1355" t="s">
        <v>115</v>
      </c>
      <c r="L1355" t="s">
        <v>41</v>
      </c>
      <c r="M1355">
        <v>5.81</v>
      </c>
      <c r="N1355" t="s">
        <v>83</v>
      </c>
      <c r="O1355" t="b">
        <v>0</v>
      </c>
      <c r="P1355">
        <v>144.5488</v>
      </c>
      <c r="Q1355">
        <v>43.700800000000001</v>
      </c>
      <c r="R1355">
        <v>31.6508</v>
      </c>
      <c r="S1355" t="s">
        <v>84</v>
      </c>
      <c r="T1355">
        <v>0</v>
      </c>
      <c r="U1355">
        <v>0</v>
      </c>
      <c r="V1355">
        <v>4</v>
      </c>
      <c r="W1355">
        <v>28.269000000000009</v>
      </c>
    </row>
    <row r="1356" spans="1:23" x14ac:dyDescent="0.35">
      <c r="A1356" t="s">
        <v>2585</v>
      </c>
      <c r="B1356" t="s">
        <v>398</v>
      </c>
      <c r="C1356" t="s">
        <v>1539</v>
      </c>
      <c r="D1356" t="s">
        <v>15</v>
      </c>
      <c r="E1356" t="s">
        <v>14</v>
      </c>
      <c r="F1356" t="s">
        <v>332</v>
      </c>
      <c r="G1356">
        <v>194.64</v>
      </c>
      <c r="H1356">
        <v>1</v>
      </c>
      <c r="I1356">
        <v>0.1</v>
      </c>
      <c r="J1356">
        <v>5.57</v>
      </c>
      <c r="K1356" t="s">
        <v>115</v>
      </c>
      <c r="L1356" t="s">
        <v>43</v>
      </c>
      <c r="M1356">
        <v>7.14</v>
      </c>
      <c r="N1356" t="s">
        <v>83</v>
      </c>
      <c r="O1356" t="b">
        <v>0</v>
      </c>
      <c r="P1356">
        <v>175.17599999999999</v>
      </c>
      <c r="Q1356">
        <v>58.392000000000003</v>
      </c>
      <c r="R1356">
        <v>45.682000000000002</v>
      </c>
      <c r="S1356" t="s">
        <v>183</v>
      </c>
      <c r="T1356">
        <v>0</v>
      </c>
      <c r="U1356">
        <v>0</v>
      </c>
      <c r="V1356">
        <v>13</v>
      </c>
      <c r="W1356">
        <v>608.22240000000011</v>
      </c>
    </row>
    <row r="1357" spans="1:23" x14ac:dyDescent="0.35">
      <c r="A1357" t="s">
        <v>2586</v>
      </c>
      <c r="B1357" t="s">
        <v>185</v>
      </c>
      <c r="C1357" t="s">
        <v>2587</v>
      </c>
      <c r="D1357" t="s">
        <v>15</v>
      </c>
      <c r="E1357" t="s">
        <v>16</v>
      </c>
      <c r="F1357" t="s">
        <v>895</v>
      </c>
      <c r="G1357">
        <v>33.42</v>
      </c>
      <c r="H1357">
        <v>2</v>
      </c>
      <c r="I1357">
        <v>0.27</v>
      </c>
      <c r="J1357">
        <v>2.56</v>
      </c>
      <c r="K1357" t="s">
        <v>90</v>
      </c>
      <c r="L1357" t="s">
        <v>41</v>
      </c>
      <c r="M1357">
        <v>10.1</v>
      </c>
      <c r="N1357" t="s">
        <v>83</v>
      </c>
      <c r="O1357" t="b">
        <v>0</v>
      </c>
      <c r="P1357">
        <v>48.793199999999999</v>
      </c>
      <c r="Q1357">
        <v>8.6891999999999996</v>
      </c>
      <c r="R1357">
        <v>-3.970800000000001</v>
      </c>
      <c r="S1357" t="s">
        <v>128</v>
      </c>
      <c r="T1357">
        <v>0</v>
      </c>
      <c r="U1357">
        <v>0</v>
      </c>
      <c r="V1357">
        <v>14</v>
      </c>
      <c r="W1357">
        <v>704.06530000000009</v>
      </c>
    </row>
    <row r="1358" spans="1:23" x14ac:dyDescent="0.35">
      <c r="A1358" t="s">
        <v>2588</v>
      </c>
      <c r="B1358" t="s">
        <v>549</v>
      </c>
      <c r="C1358" t="s">
        <v>747</v>
      </c>
      <c r="D1358" t="s">
        <v>17</v>
      </c>
      <c r="E1358" t="s">
        <v>95</v>
      </c>
      <c r="F1358" t="s">
        <v>782</v>
      </c>
      <c r="G1358">
        <v>431.93</v>
      </c>
      <c r="H1358">
        <v>3</v>
      </c>
      <c r="I1358">
        <v>0.01</v>
      </c>
      <c r="J1358">
        <v>8.5</v>
      </c>
      <c r="K1358" t="s">
        <v>90</v>
      </c>
      <c r="L1358" t="s">
        <v>43</v>
      </c>
      <c r="M1358">
        <v>4.2699999999999996</v>
      </c>
      <c r="N1358" t="s">
        <v>83</v>
      </c>
      <c r="O1358" t="b">
        <v>0</v>
      </c>
      <c r="P1358">
        <v>1282.8321000000001</v>
      </c>
      <c r="Q1358">
        <v>505.35809999999992</v>
      </c>
      <c r="R1358">
        <v>492.5881</v>
      </c>
      <c r="S1358" t="s">
        <v>91</v>
      </c>
      <c r="T1358">
        <v>0</v>
      </c>
      <c r="U1358">
        <v>0</v>
      </c>
      <c r="V1358">
        <v>21</v>
      </c>
      <c r="W1358">
        <v>2461.3791999999999</v>
      </c>
    </row>
    <row r="1359" spans="1:23" x14ac:dyDescent="0.35">
      <c r="A1359" t="s">
        <v>2589</v>
      </c>
      <c r="B1359" t="s">
        <v>740</v>
      </c>
      <c r="C1359" t="s">
        <v>144</v>
      </c>
      <c r="D1359" t="s">
        <v>17</v>
      </c>
      <c r="E1359" t="s">
        <v>88</v>
      </c>
      <c r="F1359" t="s">
        <v>989</v>
      </c>
      <c r="G1359">
        <v>35.74</v>
      </c>
      <c r="H1359">
        <v>3</v>
      </c>
      <c r="I1359">
        <v>0.12</v>
      </c>
      <c r="J1359">
        <v>8.3699999999999992</v>
      </c>
      <c r="K1359" t="s">
        <v>102</v>
      </c>
      <c r="L1359" t="s">
        <v>41</v>
      </c>
      <c r="M1359">
        <v>11.54</v>
      </c>
      <c r="N1359" t="s">
        <v>83</v>
      </c>
      <c r="O1359" t="b">
        <v>0</v>
      </c>
      <c r="P1359">
        <v>94.3536</v>
      </c>
      <c r="Q1359">
        <v>30.02160000000001</v>
      </c>
      <c r="R1359">
        <v>10.11160000000001</v>
      </c>
      <c r="S1359" t="s">
        <v>128</v>
      </c>
      <c r="T1359">
        <v>0</v>
      </c>
      <c r="U1359">
        <v>0</v>
      </c>
      <c r="V1359">
        <v>16</v>
      </c>
      <c r="W1359">
        <v>1289.2512999999999</v>
      </c>
    </row>
    <row r="1360" spans="1:23" x14ac:dyDescent="0.35">
      <c r="A1360" t="s">
        <v>2590</v>
      </c>
      <c r="B1360" t="s">
        <v>703</v>
      </c>
      <c r="C1360" t="s">
        <v>519</v>
      </c>
      <c r="D1360" t="s">
        <v>15</v>
      </c>
      <c r="E1360" t="s">
        <v>95</v>
      </c>
      <c r="F1360" t="s">
        <v>1419</v>
      </c>
      <c r="G1360">
        <v>58.57</v>
      </c>
      <c r="H1360">
        <v>1</v>
      </c>
      <c r="I1360">
        <v>7.0000000000000007E-2</v>
      </c>
      <c r="J1360">
        <v>9.5299999999999994</v>
      </c>
      <c r="K1360" t="s">
        <v>82</v>
      </c>
      <c r="L1360" t="s">
        <v>41</v>
      </c>
      <c r="M1360">
        <v>13.98</v>
      </c>
      <c r="N1360" t="s">
        <v>83</v>
      </c>
      <c r="O1360" t="b">
        <v>0</v>
      </c>
      <c r="P1360">
        <v>54.470100000000002</v>
      </c>
      <c r="Q1360">
        <v>19.328099999999999</v>
      </c>
      <c r="R1360">
        <v>-4.1818999999999988</v>
      </c>
      <c r="S1360" t="s">
        <v>84</v>
      </c>
      <c r="T1360">
        <v>0</v>
      </c>
      <c r="U1360">
        <v>0</v>
      </c>
      <c r="V1360">
        <v>18</v>
      </c>
      <c r="W1360">
        <v>828.07060000000013</v>
      </c>
    </row>
    <row r="1361" spans="1:23" x14ac:dyDescent="0.35">
      <c r="A1361" t="s">
        <v>2591</v>
      </c>
      <c r="B1361" t="s">
        <v>598</v>
      </c>
      <c r="C1361" t="s">
        <v>2592</v>
      </c>
      <c r="D1361" t="s">
        <v>19</v>
      </c>
      <c r="E1361" t="s">
        <v>16</v>
      </c>
      <c r="F1361" t="s">
        <v>505</v>
      </c>
      <c r="G1361">
        <v>29.46</v>
      </c>
      <c r="H1361">
        <v>2</v>
      </c>
      <c r="I1361">
        <v>7.0000000000000007E-2</v>
      </c>
      <c r="J1361">
        <v>2.3199999999999998</v>
      </c>
      <c r="K1361" t="s">
        <v>90</v>
      </c>
      <c r="L1361" t="s">
        <v>41</v>
      </c>
      <c r="M1361">
        <v>12.95</v>
      </c>
      <c r="N1361" t="s">
        <v>83</v>
      </c>
      <c r="O1361" t="b">
        <v>0</v>
      </c>
      <c r="P1361">
        <v>54.7956</v>
      </c>
      <c r="Q1361">
        <v>19.4436</v>
      </c>
      <c r="R1361">
        <v>4.173600000000004</v>
      </c>
      <c r="S1361" t="s">
        <v>183</v>
      </c>
      <c r="T1361">
        <v>0</v>
      </c>
      <c r="U1361">
        <v>0</v>
      </c>
      <c r="V1361">
        <v>4</v>
      </c>
      <c r="W1361">
        <v>53.617700000000013</v>
      </c>
    </row>
    <row r="1362" spans="1:23" x14ac:dyDescent="0.35">
      <c r="A1362" t="s">
        <v>2593</v>
      </c>
      <c r="B1362" t="s">
        <v>375</v>
      </c>
      <c r="C1362" t="s">
        <v>1437</v>
      </c>
      <c r="D1362" t="s">
        <v>17</v>
      </c>
      <c r="E1362" t="s">
        <v>95</v>
      </c>
      <c r="F1362" t="s">
        <v>274</v>
      </c>
      <c r="G1362">
        <v>300.82</v>
      </c>
      <c r="H1362">
        <v>1</v>
      </c>
      <c r="I1362">
        <v>0.01</v>
      </c>
      <c r="J1362">
        <v>8.14</v>
      </c>
      <c r="K1362" t="s">
        <v>82</v>
      </c>
      <c r="L1362" t="s">
        <v>43</v>
      </c>
      <c r="M1362">
        <v>7.74</v>
      </c>
      <c r="N1362" t="s">
        <v>83</v>
      </c>
      <c r="O1362" t="b">
        <v>0</v>
      </c>
      <c r="P1362">
        <v>297.81180000000001</v>
      </c>
      <c r="Q1362">
        <v>117.3198</v>
      </c>
      <c r="R1362">
        <v>101.43980000000001</v>
      </c>
      <c r="S1362" t="s">
        <v>128</v>
      </c>
      <c r="T1362">
        <v>0</v>
      </c>
      <c r="U1362">
        <v>0</v>
      </c>
      <c r="V1362">
        <v>18</v>
      </c>
      <c r="W1362">
        <v>1591.9094</v>
      </c>
    </row>
    <row r="1363" spans="1:23" x14ac:dyDescent="0.35">
      <c r="A1363" t="s">
        <v>2594</v>
      </c>
      <c r="B1363" t="s">
        <v>93</v>
      </c>
      <c r="C1363" t="s">
        <v>534</v>
      </c>
      <c r="D1363" t="s">
        <v>20</v>
      </c>
      <c r="E1363" t="s">
        <v>88</v>
      </c>
      <c r="F1363" t="s">
        <v>608</v>
      </c>
      <c r="G1363">
        <v>18.059999999999999</v>
      </c>
      <c r="H1363">
        <v>2</v>
      </c>
      <c r="I1363">
        <v>0.14000000000000001</v>
      </c>
      <c r="J1363">
        <v>9.83</v>
      </c>
      <c r="K1363" t="s">
        <v>115</v>
      </c>
      <c r="L1363" t="s">
        <v>41</v>
      </c>
      <c r="M1363">
        <v>14.58</v>
      </c>
      <c r="N1363" t="s">
        <v>83</v>
      </c>
      <c r="O1363" t="b">
        <v>0</v>
      </c>
      <c r="P1363">
        <v>31.063199999999998</v>
      </c>
      <c r="Q1363">
        <v>9.3911999999999995</v>
      </c>
      <c r="R1363">
        <v>-15.018800000000001</v>
      </c>
      <c r="S1363" t="s">
        <v>97</v>
      </c>
      <c r="T1363">
        <v>0</v>
      </c>
      <c r="U1363">
        <v>0</v>
      </c>
      <c r="V1363">
        <v>20</v>
      </c>
      <c r="W1363">
        <v>1820.3717999999999</v>
      </c>
    </row>
    <row r="1364" spans="1:23" x14ac:dyDescent="0.35">
      <c r="A1364" t="s">
        <v>2595</v>
      </c>
      <c r="B1364" t="s">
        <v>1185</v>
      </c>
      <c r="C1364" t="s">
        <v>1964</v>
      </c>
      <c r="D1364" t="s">
        <v>12</v>
      </c>
      <c r="E1364" t="s">
        <v>16</v>
      </c>
      <c r="F1364" t="s">
        <v>723</v>
      </c>
      <c r="G1364">
        <v>43.31</v>
      </c>
      <c r="H1364">
        <v>3</v>
      </c>
      <c r="I1364">
        <v>0.22</v>
      </c>
      <c r="J1364">
        <v>7.6</v>
      </c>
      <c r="K1364" t="s">
        <v>115</v>
      </c>
      <c r="L1364" t="s">
        <v>45</v>
      </c>
      <c r="M1364">
        <v>1.17</v>
      </c>
      <c r="N1364" t="s">
        <v>83</v>
      </c>
      <c r="O1364" t="b">
        <v>0</v>
      </c>
      <c r="P1364">
        <v>101.3454</v>
      </c>
      <c r="Q1364">
        <v>23.38740000000001</v>
      </c>
      <c r="R1364">
        <v>14.617400000000011</v>
      </c>
      <c r="S1364" t="s">
        <v>183</v>
      </c>
      <c r="T1364">
        <v>0</v>
      </c>
      <c r="U1364">
        <v>0</v>
      </c>
      <c r="V1364">
        <v>5</v>
      </c>
      <c r="W1364">
        <v>67.738600000000062</v>
      </c>
    </row>
    <row r="1365" spans="1:23" x14ac:dyDescent="0.35">
      <c r="A1365" t="s">
        <v>2596</v>
      </c>
      <c r="B1365" t="s">
        <v>814</v>
      </c>
      <c r="C1365" t="s">
        <v>611</v>
      </c>
      <c r="D1365" t="s">
        <v>19</v>
      </c>
      <c r="E1365" t="s">
        <v>95</v>
      </c>
      <c r="F1365" t="s">
        <v>1202</v>
      </c>
      <c r="G1365">
        <v>379.76</v>
      </c>
      <c r="H1365">
        <v>3</v>
      </c>
      <c r="I1365">
        <v>0.03</v>
      </c>
      <c r="J1365">
        <v>7.19</v>
      </c>
      <c r="K1365" t="s">
        <v>90</v>
      </c>
      <c r="L1365" t="s">
        <v>45</v>
      </c>
      <c r="M1365">
        <v>1.55</v>
      </c>
      <c r="N1365" t="s">
        <v>83</v>
      </c>
      <c r="O1365" t="b">
        <v>0</v>
      </c>
      <c r="P1365">
        <v>1105.1016</v>
      </c>
      <c r="Q1365">
        <v>421.53359999999998</v>
      </c>
      <c r="R1365">
        <v>412.79360000000003</v>
      </c>
      <c r="S1365" t="s">
        <v>183</v>
      </c>
      <c r="T1365">
        <v>0</v>
      </c>
      <c r="U1365">
        <v>0</v>
      </c>
      <c r="V1365">
        <v>17</v>
      </c>
      <c r="W1365">
        <v>1212.4319</v>
      </c>
    </row>
    <row r="1366" spans="1:23" x14ac:dyDescent="0.35">
      <c r="A1366" t="s">
        <v>2597</v>
      </c>
      <c r="B1366" t="s">
        <v>169</v>
      </c>
      <c r="C1366" t="s">
        <v>1789</v>
      </c>
      <c r="D1366" t="s">
        <v>12</v>
      </c>
      <c r="E1366" t="s">
        <v>95</v>
      </c>
      <c r="F1366" t="s">
        <v>370</v>
      </c>
      <c r="G1366">
        <v>433.89</v>
      </c>
      <c r="H1366">
        <v>2</v>
      </c>
      <c r="I1366">
        <v>0.09</v>
      </c>
      <c r="J1366">
        <v>3.39</v>
      </c>
      <c r="K1366" t="s">
        <v>90</v>
      </c>
      <c r="L1366" t="s">
        <v>41</v>
      </c>
      <c r="M1366">
        <v>7.13</v>
      </c>
      <c r="N1366" t="s">
        <v>83</v>
      </c>
      <c r="O1366" t="b">
        <v>0</v>
      </c>
      <c r="P1366">
        <v>789.6798</v>
      </c>
      <c r="Q1366">
        <v>269.01179999999999</v>
      </c>
      <c r="R1366">
        <v>258.49180000000001</v>
      </c>
      <c r="S1366" t="s">
        <v>84</v>
      </c>
      <c r="T1366">
        <v>0</v>
      </c>
      <c r="U1366">
        <v>0</v>
      </c>
      <c r="V1366">
        <v>19</v>
      </c>
      <c r="W1366">
        <v>1747.4513999999999</v>
      </c>
    </row>
    <row r="1367" spans="1:23" x14ac:dyDescent="0.35">
      <c r="A1367" t="s">
        <v>2598</v>
      </c>
      <c r="B1367" t="s">
        <v>383</v>
      </c>
      <c r="C1367" t="s">
        <v>2120</v>
      </c>
      <c r="D1367" t="s">
        <v>19</v>
      </c>
      <c r="E1367" t="s">
        <v>95</v>
      </c>
      <c r="F1367" t="s">
        <v>958</v>
      </c>
      <c r="G1367">
        <v>313.07</v>
      </c>
      <c r="H1367">
        <v>1</v>
      </c>
      <c r="I1367">
        <v>0.17</v>
      </c>
      <c r="J1367">
        <v>6.29</v>
      </c>
      <c r="K1367" t="s">
        <v>115</v>
      </c>
      <c r="L1367" t="s">
        <v>41</v>
      </c>
      <c r="M1367">
        <v>10.48</v>
      </c>
      <c r="N1367" t="s">
        <v>83</v>
      </c>
      <c r="O1367" t="b">
        <v>0</v>
      </c>
      <c r="P1367">
        <v>259.84809999999999</v>
      </c>
      <c r="Q1367">
        <v>72.006100000000004</v>
      </c>
      <c r="R1367">
        <v>55.236100000000008</v>
      </c>
      <c r="S1367" t="s">
        <v>128</v>
      </c>
      <c r="T1367">
        <v>0</v>
      </c>
      <c r="U1367">
        <v>0</v>
      </c>
      <c r="V1367">
        <v>16</v>
      </c>
      <c r="W1367">
        <v>1044.1976</v>
      </c>
    </row>
    <row r="1368" spans="1:23" x14ac:dyDescent="0.35">
      <c r="A1368" t="s">
        <v>2599</v>
      </c>
      <c r="B1368" t="s">
        <v>491</v>
      </c>
      <c r="C1368" t="s">
        <v>2600</v>
      </c>
      <c r="D1368" t="s">
        <v>19</v>
      </c>
      <c r="E1368" t="s">
        <v>88</v>
      </c>
      <c r="F1368" t="s">
        <v>191</v>
      </c>
      <c r="G1368">
        <v>27.14</v>
      </c>
      <c r="H1368">
        <v>2</v>
      </c>
      <c r="I1368">
        <v>0.03</v>
      </c>
      <c r="J1368">
        <v>8.57</v>
      </c>
      <c r="K1368" t="s">
        <v>82</v>
      </c>
      <c r="L1368" t="s">
        <v>45</v>
      </c>
      <c r="M1368">
        <v>0.55000000000000004</v>
      </c>
      <c r="N1368" t="s">
        <v>83</v>
      </c>
      <c r="O1368" t="b">
        <v>0</v>
      </c>
      <c r="P1368">
        <v>52.651600000000002</v>
      </c>
      <c r="Q1368">
        <v>20.083600000000001</v>
      </c>
      <c r="R1368">
        <v>10.9636</v>
      </c>
      <c r="S1368" t="s">
        <v>103</v>
      </c>
      <c r="T1368">
        <v>0</v>
      </c>
      <c r="U1368">
        <v>0</v>
      </c>
      <c r="V1368">
        <v>4</v>
      </c>
      <c r="W1368">
        <v>406.16670000000011</v>
      </c>
    </row>
    <row r="1369" spans="1:23" x14ac:dyDescent="0.35">
      <c r="A1369" t="s">
        <v>2601</v>
      </c>
      <c r="B1369" t="s">
        <v>383</v>
      </c>
      <c r="C1369" t="s">
        <v>1367</v>
      </c>
      <c r="D1369" t="s">
        <v>20</v>
      </c>
      <c r="E1369" t="s">
        <v>16</v>
      </c>
      <c r="F1369" t="s">
        <v>136</v>
      </c>
      <c r="G1369">
        <v>35.35</v>
      </c>
      <c r="H1369">
        <v>2</v>
      </c>
      <c r="I1369">
        <v>0.2</v>
      </c>
      <c r="J1369">
        <v>2.75</v>
      </c>
      <c r="K1369" t="s">
        <v>82</v>
      </c>
      <c r="L1369" t="s">
        <v>43</v>
      </c>
      <c r="M1369">
        <v>7.84</v>
      </c>
      <c r="N1369" t="s">
        <v>83</v>
      </c>
      <c r="O1369" t="b">
        <v>0</v>
      </c>
      <c r="P1369">
        <v>56.56</v>
      </c>
      <c r="Q1369">
        <v>14.14</v>
      </c>
      <c r="R1369">
        <v>3.5500000000000012</v>
      </c>
      <c r="S1369" t="s">
        <v>128</v>
      </c>
      <c r="T1369">
        <v>0</v>
      </c>
      <c r="U1369">
        <v>0</v>
      </c>
      <c r="V1369">
        <v>17</v>
      </c>
      <c r="W1369">
        <v>926.81089999999995</v>
      </c>
    </row>
    <row r="1370" spans="1:23" x14ac:dyDescent="0.35">
      <c r="A1370" t="s">
        <v>2602</v>
      </c>
      <c r="B1370" t="s">
        <v>784</v>
      </c>
      <c r="C1370" t="s">
        <v>2603</v>
      </c>
      <c r="D1370" t="s">
        <v>19</v>
      </c>
      <c r="E1370" t="s">
        <v>14</v>
      </c>
      <c r="F1370" t="s">
        <v>674</v>
      </c>
      <c r="G1370">
        <v>80.12</v>
      </c>
      <c r="H1370">
        <v>2</v>
      </c>
      <c r="I1370">
        <v>0.13</v>
      </c>
      <c r="J1370">
        <v>3.44</v>
      </c>
      <c r="K1370" t="s">
        <v>102</v>
      </c>
      <c r="L1370" t="s">
        <v>41</v>
      </c>
      <c r="M1370">
        <v>6.09</v>
      </c>
      <c r="N1370" t="s">
        <v>83</v>
      </c>
      <c r="O1370" t="b">
        <v>0</v>
      </c>
      <c r="P1370">
        <v>139.40880000000001</v>
      </c>
      <c r="Q1370">
        <v>43.264800000000008</v>
      </c>
      <c r="R1370">
        <v>33.734800000000007</v>
      </c>
      <c r="S1370" t="s">
        <v>84</v>
      </c>
      <c r="T1370">
        <v>0</v>
      </c>
      <c r="U1370">
        <v>0</v>
      </c>
      <c r="V1370">
        <v>1</v>
      </c>
      <c r="W1370">
        <v>33.734800000000007</v>
      </c>
    </row>
    <row r="1371" spans="1:23" x14ac:dyDescent="0.35">
      <c r="A1371" t="s">
        <v>2604</v>
      </c>
      <c r="B1371" t="s">
        <v>229</v>
      </c>
      <c r="C1371" t="s">
        <v>1144</v>
      </c>
      <c r="D1371" t="s">
        <v>24</v>
      </c>
      <c r="E1371" t="s">
        <v>16</v>
      </c>
      <c r="F1371" t="s">
        <v>223</v>
      </c>
      <c r="G1371">
        <v>24.14</v>
      </c>
      <c r="H1371">
        <v>2</v>
      </c>
      <c r="I1371">
        <v>0.26</v>
      </c>
      <c r="J1371">
        <v>9.82</v>
      </c>
      <c r="K1371" t="s">
        <v>115</v>
      </c>
      <c r="L1371" t="s">
        <v>41</v>
      </c>
      <c r="M1371">
        <v>9.84</v>
      </c>
      <c r="N1371" t="s">
        <v>83</v>
      </c>
      <c r="O1371" t="b">
        <v>0</v>
      </c>
      <c r="P1371">
        <v>35.727200000000003</v>
      </c>
      <c r="Q1371">
        <v>6.7592000000000034</v>
      </c>
      <c r="R1371">
        <v>-12.9008</v>
      </c>
      <c r="S1371" t="s">
        <v>103</v>
      </c>
      <c r="T1371">
        <v>0</v>
      </c>
      <c r="U1371">
        <v>0</v>
      </c>
      <c r="V1371">
        <v>17</v>
      </c>
      <c r="W1371">
        <v>1657.1581000000001</v>
      </c>
    </row>
    <row r="1372" spans="1:23" x14ac:dyDescent="0.35">
      <c r="A1372" t="s">
        <v>2605</v>
      </c>
      <c r="B1372" t="s">
        <v>951</v>
      </c>
      <c r="C1372" t="s">
        <v>1206</v>
      </c>
      <c r="D1372" t="s">
        <v>17</v>
      </c>
      <c r="E1372" t="s">
        <v>16</v>
      </c>
      <c r="F1372" t="s">
        <v>605</v>
      </c>
      <c r="G1372">
        <v>17.63</v>
      </c>
      <c r="H1372">
        <v>1</v>
      </c>
      <c r="I1372">
        <v>0.22</v>
      </c>
      <c r="J1372">
        <v>7.18</v>
      </c>
      <c r="K1372" t="s">
        <v>82</v>
      </c>
      <c r="L1372" t="s">
        <v>41</v>
      </c>
      <c r="M1372">
        <v>6.81</v>
      </c>
      <c r="N1372" t="s">
        <v>83</v>
      </c>
      <c r="O1372" t="b">
        <v>0</v>
      </c>
      <c r="P1372">
        <v>13.7514</v>
      </c>
      <c r="Q1372">
        <v>3.1734000000000009</v>
      </c>
      <c r="R1372">
        <v>-10.816599999999999</v>
      </c>
      <c r="S1372" t="s">
        <v>91</v>
      </c>
      <c r="T1372">
        <v>0</v>
      </c>
      <c r="U1372">
        <v>0</v>
      </c>
      <c r="V1372">
        <v>13</v>
      </c>
      <c r="W1372">
        <v>1298.8137999999999</v>
      </c>
    </row>
    <row r="1373" spans="1:23" x14ac:dyDescent="0.35">
      <c r="A1373" t="s">
        <v>2606</v>
      </c>
      <c r="B1373" t="s">
        <v>339</v>
      </c>
      <c r="C1373" t="s">
        <v>2607</v>
      </c>
      <c r="D1373" t="s">
        <v>26</v>
      </c>
      <c r="E1373" t="s">
        <v>95</v>
      </c>
      <c r="F1373" t="s">
        <v>318</v>
      </c>
      <c r="G1373">
        <v>414.56</v>
      </c>
      <c r="H1373">
        <v>1</v>
      </c>
      <c r="I1373">
        <v>0.04</v>
      </c>
      <c r="J1373">
        <v>2.2799999999999998</v>
      </c>
      <c r="K1373" t="s">
        <v>115</v>
      </c>
      <c r="L1373" t="s">
        <v>45</v>
      </c>
      <c r="M1373">
        <v>0.53</v>
      </c>
      <c r="N1373" t="s">
        <v>83</v>
      </c>
      <c r="O1373" t="b">
        <v>0</v>
      </c>
      <c r="P1373">
        <v>397.9776</v>
      </c>
      <c r="Q1373">
        <v>149.24160000000001</v>
      </c>
      <c r="R1373">
        <v>146.4316</v>
      </c>
      <c r="S1373" t="s">
        <v>97</v>
      </c>
      <c r="T1373">
        <v>0</v>
      </c>
      <c r="U1373">
        <v>0</v>
      </c>
      <c r="V1373">
        <v>2</v>
      </c>
      <c r="W1373">
        <v>147.93469999999999</v>
      </c>
    </row>
    <row r="1374" spans="1:23" x14ac:dyDescent="0.35">
      <c r="A1374" t="s">
        <v>2608</v>
      </c>
      <c r="B1374" t="s">
        <v>1936</v>
      </c>
      <c r="C1374" t="s">
        <v>1249</v>
      </c>
      <c r="D1374" t="s">
        <v>15</v>
      </c>
      <c r="E1374" t="s">
        <v>16</v>
      </c>
      <c r="F1374" t="s">
        <v>828</v>
      </c>
      <c r="G1374">
        <v>40.44</v>
      </c>
      <c r="H1374">
        <v>1</v>
      </c>
      <c r="I1374">
        <v>0.24</v>
      </c>
      <c r="J1374">
        <v>4.57</v>
      </c>
      <c r="K1374" t="s">
        <v>90</v>
      </c>
      <c r="L1374" t="s">
        <v>48</v>
      </c>
      <c r="M1374">
        <v>13.85</v>
      </c>
      <c r="N1374" t="s">
        <v>83</v>
      </c>
      <c r="O1374" t="b">
        <v>0</v>
      </c>
      <c r="P1374">
        <v>30.734400000000001</v>
      </c>
      <c r="Q1374">
        <v>6.4703999999999979</v>
      </c>
      <c r="R1374">
        <v>-11.9496</v>
      </c>
      <c r="S1374" t="s">
        <v>103</v>
      </c>
      <c r="T1374">
        <v>0</v>
      </c>
      <c r="U1374">
        <v>0</v>
      </c>
      <c r="V1374">
        <v>24</v>
      </c>
      <c r="W1374">
        <v>2451.8616000000002</v>
      </c>
    </row>
    <row r="1375" spans="1:23" x14ac:dyDescent="0.35">
      <c r="A1375" t="s">
        <v>2609</v>
      </c>
      <c r="B1375" t="s">
        <v>320</v>
      </c>
      <c r="C1375" t="s">
        <v>767</v>
      </c>
      <c r="D1375" t="s">
        <v>12</v>
      </c>
      <c r="E1375" t="s">
        <v>88</v>
      </c>
      <c r="F1375" t="s">
        <v>1395</v>
      </c>
      <c r="G1375">
        <v>23.51</v>
      </c>
      <c r="H1375">
        <v>1</v>
      </c>
      <c r="I1375">
        <v>0.05</v>
      </c>
      <c r="J1375">
        <v>6.95</v>
      </c>
      <c r="K1375" t="s">
        <v>82</v>
      </c>
      <c r="L1375" t="s">
        <v>43</v>
      </c>
      <c r="M1375">
        <v>3.33</v>
      </c>
      <c r="N1375" t="s">
        <v>83</v>
      </c>
      <c r="O1375" t="b">
        <v>0</v>
      </c>
      <c r="P1375">
        <v>22.334499999999998</v>
      </c>
      <c r="Q1375">
        <v>8.2285000000000021</v>
      </c>
      <c r="R1375">
        <v>-2.051499999999999</v>
      </c>
      <c r="S1375" t="s">
        <v>84</v>
      </c>
      <c r="T1375">
        <v>0</v>
      </c>
      <c r="U1375">
        <v>0</v>
      </c>
      <c r="V1375">
        <v>17</v>
      </c>
      <c r="W1375">
        <v>1537.2258999999999</v>
      </c>
    </row>
    <row r="1376" spans="1:23" x14ac:dyDescent="0.35">
      <c r="A1376" t="s">
        <v>2610</v>
      </c>
      <c r="B1376" t="s">
        <v>1604</v>
      </c>
      <c r="C1376" t="s">
        <v>474</v>
      </c>
      <c r="D1376" t="s">
        <v>19</v>
      </c>
      <c r="E1376" t="s">
        <v>14</v>
      </c>
      <c r="F1376" t="s">
        <v>1041</v>
      </c>
      <c r="G1376">
        <v>172.77</v>
      </c>
      <c r="H1376">
        <v>1</v>
      </c>
      <c r="I1376">
        <v>0.22</v>
      </c>
      <c r="J1376">
        <v>7.98</v>
      </c>
      <c r="K1376" t="s">
        <v>82</v>
      </c>
      <c r="L1376" t="s">
        <v>41</v>
      </c>
      <c r="M1376">
        <v>14.62</v>
      </c>
      <c r="N1376" t="s">
        <v>83</v>
      </c>
      <c r="O1376" t="b">
        <v>0</v>
      </c>
      <c r="P1376">
        <v>134.76060000000001</v>
      </c>
      <c r="Q1376">
        <v>31.098600000000001</v>
      </c>
      <c r="R1376">
        <v>8.4986000000000033</v>
      </c>
      <c r="S1376" t="s">
        <v>97</v>
      </c>
      <c r="T1376">
        <v>0</v>
      </c>
      <c r="U1376">
        <v>0</v>
      </c>
      <c r="V1376">
        <v>18</v>
      </c>
      <c r="W1376">
        <v>2484.4470999999999</v>
      </c>
    </row>
    <row r="1377" spans="1:23" x14ac:dyDescent="0.35">
      <c r="A1377" t="s">
        <v>2611</v>
      </c>
      <c r="B1377" t="s">
        <v>261</v>
      </c>
      <c r="C1377" t="s">
        <v>1985</v>
      </c>
      <c r="D1377" t="s">
        <v>15</v>
      </c>
      <c r="E1377" t="s">
        <v>95</v>
      </c>
      <c r="F1377" t="s">
        <v>388</v>
      </c>
      <c r="G1377">
        <v>412.49</v>
      </c>
      <c r="H1377">
        <v>2</v>
      </c>
      <c r="I1377">
        <v>0.06</v>
      </c>
      <c r="J1377">
        <v>5.65</v>
      </c>
      <c r="K1377" t="s">
        <v>82</v>
      </c>
      <c r="L1377" t="s">
        <v>41</v>
      </c>
      <c r="M1377">
        <v>6.37</v>
      </c>
      <c r="N1377" t="s">
        <v>83</v>
      </c>
      <c r="O1377" t="b">
        <v>0</v>
      </c>
      <c r="P1377">
        <v>775.48119999999994</v>
      </c>
      <c r="Q1377">
        <v>280.49319999999989</v>
      </c>
      <c r="R1377">
        <v>268.47320000000002</v>
      </c>
      <c r="S1377" t="s">
        <v>103</v>
      </c>
      <c r="T1377">
        <v>0</v>
      </c>
      <c r="U1377">
        <v>0</v>
      </c>
      <c r="V1377">
        <v>21</v>
      </c>
      <c r="W1377">
        <v>694.11470000000008</v>
      </c>
    </row>
    <row r="1378" spans="1:23" x14ac:dyDescent="0.35">
      <c r="A1378" t="s">
        <v>2612</v>
      </c>
      <c r="B1378" t="s">
        <v>925</v>
      </c>
      <c r="C1378" t="s">
        <v>2136</v>
      </c>
      <c r="D1378" t="s">
        <v>12</v>
      </c>
      <c r="E1378" t="s">
        <v>95</v>
      </c>
      <c r="F1378" t="s">
        <v>127</v>
      </c>
      <c r="G1378">
        <v>369.74</v>
      </c>
      <c r="H1378">
        <v>2</v>
      </c>
      <c r="I1378">
        <v>0.04</v>
      </c>
      <c r="J1378">
        <v>4.33</v>
      </c>
      <c r="K1378" t="s">
        <v>102</v>
      </c>
      <c r="L1378" t="s">
        <v>43</v>
      </c>
      <c r="M1378">
        <v>4.99</v>
      </c>
      <c r="N1378" t="s">
        <v>83</v>
      </c>
      <c r="O1378" t="b">
        <v>0</v>
      </c>
      <c r="P1378">
        <v>709.9008</v>
      </c>
      <c r="Q1378">
        <v>266.21280000000002</v>
      </c>
      <c r="R1378">
        <v>256.89280000000002</v>
      </c>
      <c r="S1378" t="s">
        <v>91</v>
      </c>
      <c r="T1378">
        <v>0</v>
      </c>
      <c r="U1378">
        <v>0</v>
      </c>
      <c r="V1378">
        <v>3</v>
      </c>
      <c r="W1378">
        <v>251.80240000000001</v>
      </c>
    </row>
    <row r="1379" spans="1:23" x14ac:dyDescent="0.35">
      <c r="A1379" t="s">
        <v>2613</v>
      </c>
      <c r="B1379" t="s">
        <v>440</v>
      </c>
      <c r="C1379" t="s">
        <v>894</v>
      </c>
      <c r="D1379" t="s">
        <v>15</v>
      </c>
      <c r="E1379" t="s">
        <v>95</v>
      </c>
      <c r="F1379" t="s">
        <v>680</v>
      </c>
      <c r="G1379">
        <v>19.38</v>
      </c>
      <c r="H1379">
        <v>1</v>
      </c>
      <c r="I1379">
        <v>0.3</v>
      </c>
      <c r="J1379">
        <v>4.6500000000000004</v>
      </c>
      <c r="K1379" t="s">
        <v>90</v>
      </c>
      <c r="L1379" t="s">
        <v>41</v>
      </c>
      <c r="M1379">
        <v>6.68</v>
      </c>
      <c r="N1379" t="s">
        <v>83</v>
      </c>
      <c r="O1379" t="b">
        <v>0</v>
      </c>
      <c r="P1379">
        <v>13.566000000000001</v>
      </c>
      <c r="Q1379">
        <v>1.9380000000000011</v>
      </c>
      <c r="R1379">
        <v>-9.3919999999999995</v>
      </c>
      <c r="S1379" t="s">
        <v>97</v>
      </c>
      <c r="T1379">
        <v>0</v>
      </c>
      <c r="U1379">
        <v>0</v>
      </c>
      <c r="V1379">
        <v>11</v>
      </c>
      <c r="W1379">
        <v>473.62350000000021</v>
      </c>
    </row>
    <row r="1380" spans="1:23" x14ac:dyDescent="0.35">
      <c r="A1380" t="s">
        <v>2614</v>
      </c>
      <c r="B1380" t="s">
        <v>946</v>
      </c>
      <c r="C1380" t="s">
        <v>1098</v>
      </c>
      <c r="D1380" t="s">
        <v>24</v>
      </c>
      <c r="E1380" t="s">
        <v>16</v>
      </c>
      <c r="F1380" t="s">
        <v>505</v>
      </c>
      <c r="G1380">
        <v>30.91</v>
      </c>
      <c r="H1380">
        <v>3</v>
      </c>
      <c r="I1380">
        <v>0.3</v>
      </c>
      <c r="J1380">
        <v>7.77</v>
      </c>
      <c r="K1380" t="s">
        <v>90</v>
      </c>
      <c r="L1380" t="s">
        <v>41</v>
      </c>
      <c r="M1380">
        <v>14.52</v>
      </c>
      <c r="N1380" t="s">
        <v>83</v>
      </c>
      <c r="O1380" t="b">
        <v>0</v>
      </c>
      <c r="P1380">
        <v>64.911000000000001</v>
      </c>
      <c r="Q1380">
        <v>9.2730000000000032</v>
      </c>
      <c r="R1380">
        <v>-13.016999999999999</v>
      </c>
      <c r="S1380" t="s">
        <v>128</v>
      </c>
      <c r="T1380">
        <v>0</v>
      </c>
      <c r="U1380">
        <v>0</v>
      </c>
      <c r="V1380">
        <v>16</v>
      </c>
      <c r="W1380">
        <v>1224.8809000000001</v>
      </c>
    </row>
    <row r="1381" spans="1:23" x14ac:dyDescent="0.35">
      <c r="A1381" t="s">
        <v>2615</v>
      </c>
      <c r="B1381" t="s">
        <v>375</v>
      </c>
      <c r="C1381" t="s">
        <v>1045</v>
      </c>
      <c r="D1381" t="s">
        <v>28</v>
      </c>
      <c r="E1381" t="s">
        <v>95</v>
      </c>
      <c r="F1381" t="s">
        <v>171</v>
      </c>
      <c r="G1381">
        <v>23.74</v>
      </c>
      <c r="H1381">
        <v>2</v>
      </c>
      <c r="I1381">
        <v>0.01</v>
      </c>
      <c r="J1381">
        <v>9.6199999999999992</v>
      </c>
      <c r="K1381" t="s">
        <v>82</v>
      </c>
      <c r="L1381" t="s">
        <v>48</v>
      </c>
      <c r="M1381">
        <v>4.58</v>
      </c>
      <c r="N1381" t="s">
        <v>83</v>
      </c>
      <c r="O1381" t="b">
        <v>0</v>
      </c>
      <c r="P1381">
        <v>47.005200000000002</v>
      </c>
      <c r="Q1381">
        <v>18.517199999999999</v>
      </c>
      <c r="R1381">
        <v>4.3171999999999997</v>
      </c>
      <c r="S1381" t="s">
        <v>128</v>
      </c>
      <c r="T1381">
        <v>0</v>
      </c>
      <c r="U1381">
        <v>0</v>
      </c>
      <c r="V1381">
        <v>20</v>
      </c>
      <c r="W1381">
        <v>851.01980000000015</v>
      </c>
    </row>
    <row r="1382" spans="1:23" x14ac:dyDescent="0.35">
      <c r="A1382" t="s">
        <v>2616</v>
      </c>
      <c r="B1382" t="s">
        <v>491</v>
      </c>
      <c r="C1382" t="s">
        <v>2617</v>
      </c>
      <c r="D1382" t="s">
        <v>26</v>
      </c>
      <c r="E1382" t="s">
        <v>16</v>
      </c>
      <c r="F1382" t="s">
        <v>645</v>
      </c>
      <c r="G1382">
        <v>27.6</v>
      </c>
      <c r="H1382">
        <v>1</v>
      </c>
      <c r="I1382">
        <v>0.09</v>
      </c>
      <c r="J1382">
        <v>5.47</v>
      </c>
      <c r="K1382" t="s">
        <v>90</v>
      </c>
      <c r="L1382" t="s">
        <v>41</v>
      </c>
      <c r="M1382">
        <v>10.7</v>
      </c>
      <c r="N1382" t="s">
        <v>83</v>
      </c>
      <c r="O1382" t="b">
        <v>0</v>
      </c>
      <c r="P1382">
        <v>25.116</v>
      </c>
      <c r="Q1382">
        <v>8.5560000000000045</v>
      </c>
      <c r="R1382">
        <v>-7.6139999999999937</v>
      </c>
      <c r="S1382" t="s">
        <v>103</v>
      </c>
      <c r="T1382">
        <v>0</v>
      </c>
      <c r="U1382">
        <v>0</v>
      </c>
      <c r="V1382">
        <v>3</v>
      </c>
      <c r="W1382">
        <v>438.09960000000018</v>
      </c>
    </row>
    <row r="1383" spans="1:23" x14ac:dyDescent="0.35">
      <c r="A1383" t="s">
        <v>2618</v>
      </c>
      <c r="B1383" t="s">
        <v>946</v>
      </c>
      <c r="C1383" t="s">
        <v>2619</v>
      </c>
      <c r="D1383" t="s">
        <v>15</v>
      </c>
      <c r="E1383" t="s">
        <v>14</v>
      </c>
      <c r="F1383" t="s">
        <v>1299</v>
      </c>
      <c r="G1383">
        <v>186.89</v>
      </c>
      <c r="H1383">
        <v>2</v>
      </c>
      <c r="I1383">
        <v>0.1</v>
      </c>
      <c r="J1383">
        <v>5.69</v>
      </c>
      <c r="K1383" t="s">
        <v>115</v>
      </c>
      <c r="L1383" t="s">
        <v>45</v>
      </c>
      <c r="M1383">
        <v>1.75</v>
      </c>
      <c r="N1383" t="s">
        <v>83</v>
      </c>
      <c r="O1383" t="b">
        <v>1</v>
      </c>
      <c r="P1383">
        <v>336.40199999999999</v>
      </c>
      <c r="Q1383">
        <v>112.134</v>
      </c>
      <c r="R1383">
        <v>104.694</v>
      </c>
      <c r="S1383" t="s">
        <v>128</v>
      </c>
      <c r="T1383">
        <v>0</v>
      </c>
      <c r="U1383">
        <v>0</v>
      </c>
      <c r="V1383">
        <v>3</v>
      </c>
      <c r="W1383">
        <v>329.4246</v>
      </c>
    </row>
    <row r="1384" spans="1:23" x14ac:dyDescent="0.35">
      <c r="A1384" t="s">
        <v>2620</v>
      </c>
      <c r="B1384" t="s">
        <v>379</v>
      </c>
      <c r="C1384" t="s">
        <v>1839</v>
      </c>
      <c r="D1384" t="s">
        <v>12</v>
      </c>
      <c r="E1384" t="s">
        <v>16</v>
      </c>
      <c r="F1384" t="s">
        <v>409</v>
      </c>
      <c r="G1384">
        <v>24.96</v>
      </c>
      <c r="H1384">
        <v>3</v>
      </c>
      <c r="I1384">
        <v>0.1</v>
      </c>
      <c r="J1384">
        <v>2.42</v>
      </c>
      <c r="K1384" t="s">
        <v>90</v>
      </c>
      <c r="L1384" t="s">
        <v>41</v>
      </c>
      <c r="M1384">
        <v>7.68</v>
      </c>
      <c r="N1384" t="s">
        <v>83</v>
      </c>
      <c r="O1384" t="b">
        <v>0</v>
      </c>
      <c r="P1384">
        <v>67.391999999999996</v>
      </c>
      <c r="Q1384">
        <v>22.463999999999999</v>
      </c>
      <c r="R1384">
        <v>12.364000000000001</v>
      </c>
      <c r="S1384" t="s">
        <v>103</v>
      </c>
      <c r="T1384">
        <v>0</v>
      </c>
      <c r="U1384">
        <v>0</v>
      </c>
      <c r="V1384">
        <v>18</v>
      </c>
      <c r="W1384">
        <v>890.29250000000002</v>
      </c>
    </row>
    <row r="1385" spans="1:23" x14ac:dyDescent="0.35">
      <c r="A1385" t="s">
        <v>2621</v>
      </c>
      <c r="B1385" t="s">
        <v>257</v>
      </c>
      <c r="C1385" t="s">
        <v>1457</v>
      </c>
      <c r="D1385" t="s">
        <v>15</v>
      </c>
      <c r="E1385" t="s">
        <v>95</v>
      </c>
      <c r="F1385" t="s">
        <v>96</v>
      </c>
      <c r="G1385">
        <v>371.7</v>
      </c>
      <c r="H1385">
        <v>2</v>
      </c>
      <c r="I1385">
        <v>0.01</v>
      </c>
      <c r="J1385">
        <v>5.05</v>
      </c>
      <c r="K1385" t="s">
        <v>102</v>
      </c>
      <c r="L1385" t="s">
        <v>45</v>
      </c>
      <c r="M1385">
        <v>1.35</v>
      </c>
      <c r="N1385" t="s">
        <v>83</v>
      </c>
      <c r="O1385" t="b">
        <v>0</v>
      </c>
      <c r="P1385">
        <v>735.96600000000001</v>
      </c>
      <c r="Q1385">
        <v>289.92599999999999</v>
      </c>
      <c r="R1385">
        <v>283.52600000000012</v>
      </c>
      <c r="S1385" t="s">
        <v>128</v>
      </c>
      <c r="T1385">
        <v>0</v>
      </c>
      <c r="U1385">
        <v>0</v>
      </c>
      <c r="V1385">
        <v>17</v>
      </c>
      <c r="W1385">
        <v>1435.7421999999999</v>
      </c>
    </row>
    <row r="1386" spans="1:23" x14ac:dyDescent="0.35">
      <c r="A1386" t="s">
        <v>2622</v>
      </c>
      <c r="B1386" t="s">
        <v>189</v>
      </c>
      <c r="C1386" t="s">
        <v>2623</v>
      </c>
      <c r="D1386" t="s">
        <v>12</v>
      </c>
      <c r="E1386" t="s">
        <v>95</v>
      </c>
      <c r="F1386" t="s">
        <v>314</v>
      </c>
      <c r="G1386">
        <v>286.33999999999997</v>
      </c>
      <c r="H1386">
        <v>2</v>
      </c>
      <c r="I1386">
        <v>0.09</v>
      </c>
      <c r="J1386">
        <v>2.13</v>
      </c>
      <c r="K1386" t="s">
        <v>90</v>
      </c>
      <c r="L1386" t="s">
        <v>43</v>
      </c>
      <c r="M1386">
        <v>4.8899999999999997</v>
      </c>
      <c r="N1386" t="s">
        <v>83</v>
      </c>
      <c r="O1386" t="b">
        <v>0</v>
      </c>
      <c r="P1386">
        <v>521.13879999999995</v>
      </c>
      <c r="Q1386">
        <v>177.5308</v>
      </c>
      <c r="R1386">
        <v>170.51079999999999</v>
      </c>
      <c r="S1386" t="s">
        <v>91</v>
      </c>
      <c r="T1386">
        <v>0</v>
      </c>
      <c r="U1386">
        <v>0</v>
      </c>
      <c r="V1386">
        <v>4</v>
      </c>
      <c r="W1386">
        <v>169.97139999999999</v>
      </c>
    </row>
    <row r="1387" spans="1:23" x14ac:dyDescent="0.35">
      <c r="A1387" t="s">
        <v>2624</v>
      </c>
      <c r="B1387" t="s">
        <v>746</v>
      </c>
      <c r="C1387" t="s">
        <v>2625</v>
      </c>
      <c r="D1387" t="s">
        <v>12</v>
      </c>
      <c r="E1387" t="s">
        <v>88</v>
      </c>
      <c r="F1387" t="s">
        <v>251</v>
      </c>
      <c r="G1387">
        <v>12.62</v>
      </c>
      <c r="H1387">
        <v>3</v>
      </c>
      <c r="I1387">
        <v>0.18</v>
      </c>
      <c r="J1387">
        <v>6.55</v>
      </c>
      <c r="K1387" t="s">
        <v>82</v>
      </c>
      <c r="L1387" t="s">
        <v>41</v>
      </c>
      <c r="M1387">
        <v>14.23</v>
      </c>
      <c r="N1387" t="s">
        <v>141</v>
      </c>
      <c r="O1387" t="b">
        <v>0</v>
      </c>
      <c r="P1387">
        <v>31.045200000000001</v>
      </c>
      <c r="Q1387">
        <v>8.3292000000000037</v>
      </c>
      <c r="R1387">
        <v>-12.450799999999999</v>
      </c>
      <c r="S1387" t="s">
        <v>103</v>
      </c>
      <c r="T1387">
        <v>1</v>
      </c>
      <c r="U1387">
        <v>0</v>
      </c>
      <c r="V1387">
        <v>1</v>
      </c>
      <c r="W1387">
        <v>-12.450799999999999</v>
      </c>
    </row>
    <row r="1388" spans="1:23" x14ac:dyDescent="0.35">
      <c r="A1388" t="s">
        <v>2626</v>
      </c>
      <c r="B1388" t="s">
        <v>268</v>
      </c>
      <c r="C1388" t="s">
        <v>2627</v>
      </c>
      <c r="D1388" t="s">
        <v>12</v>
      </c>
      <c r="E1388" t="s">
        <v>95</v>
      </c>
      <c r="F1388" t="s">
        <v>400</v>
      </c>
      <c r="G1388">
        <v>543.30999999999995</v>
      </c>
      <c r="H1388">
        <v>2</v>
      </c>
      <c r="I1388">
        <v>0.03</v>
      </c>
      <c r="J1388">
        <v>8.24</v>
      </c>
      <c r="K1388" t="s">
        <v>90</v>
      </c>
      <c r="L1388" t="s">
        <v>45</v>
      </c>
      <c r="M1388">
        <v>1.26</v>
      </c>
      <c r="N1388" t="s">
        <v>83</v>
      </c>
      <c r="O1388" t="b">
        <v>0</v>
      </c>
      <c r="P1388">
        <v>1054.0214000000001</v>
      </c>
      <c r="Q1388">
        <v>402.04939999999999</v>
      </c>
      <c r="R1388">
        <v>392.54939999999999</v>
      </c>
      <c r="S1388" t="s">
        <v>91</v>
      </c>
      <c r="T1388">
        <v>0</v>
      </c>
      <c r="U1388">
        <v>0</v>
      </c>
      <c r="V1388">
        <v>1</v>
      </c>
      <c r="W1388">
        <v>392.54939999999999</v>
      </c>
    </row>
    <row r="1389" spans="1:23" x14ac:dyDescent="0.35">
      <c r="A1389" t="s">
        <v>2628</v>
      </c>
      <c r="B1389" t="s">
        <v>553</v>
      </c>
      <c r="C1389" t="s">
        <v>498</v>
      </c>
      <c r="D1389" t="s">
        <v>28</v>
      </c>
      <c r="E1389" t="s">
        <v>14</v>
      </c>
      <c r="F1389" t="s">
        <v>588</v>
      </c>
      <c r="G1389">
        <v>224.94</v>
      </c>
      <c r="H1389">
        <v>3</v>
      </c>
      <c r="I1389">
        <v>0.01</v>
      </c>
      <c r="J1389">
        <v>3.74</v>
      </c>
      <c r="K1389" t="s">
        <v>82</v>
      </c>
      <c r="L1389" t="s">
        <v>45</v>
      </c>
      <c r="M1389">
        <v>1.26</v>
      </c>
      <c r="N1389" t="s">
        <v>83</v>
      </c>
      <c r="O1389" t="b">
        <v>0</v>
      </c>
      <c r="P1389">
        <v>668.07179999999994</v>
      </c>
      <c r="Q1389">
        <v>263.1798</v>
      </c>
      <c r="R1389">
        <v>258.1798</v>
      </c>
      <c r="S1389" t="s">
        <v>84</v>
      </c>
      <c r="T1389">
        <v>0</v>
      </c>
      <c r="U1389">
        <v>0</v>
      </c>
      <c r="V1389">
        <v>13</v>
      </c>
      <c r="W1389">
        <v>1018.9539</v>
      </c>
    </row>
    <row r="1390" spans="1:23" x14ac:dyDescent="0.35">
      <c r="A1390" t="s">
        <v>2629</v>
      </c>
      <c r="B1390" t="s">
        <v>946</v>
      </c>
      <c r="C1390" t="s">
        <v>2448</v>
      </c>
      <c r="D1390" t="s">
        <v>24</v>
      </c>
      <c r="E1390" t="s">
        <v>16</v>
      </c>
      <c r="F1390" t="s">
        <v>472</v>
      </c>
      <c r="G1390">
        <v>39</v>
      </c>
      <c r="H1390">
        <v>3</v>
      </c>
      <c r="I1390">
        <v>0.14000000000000001</v>
      </c>
      <c r="J1390">
        <v>7.72</v>
      </c>
      <c r="K1390" t="s">
        <v>115</v>
      </c>
      <c r="L1390" t="s">
        <v>45</v>
      </c>
      <c r="M1390">
        <v>1.04</v>
      </c>
      <c r="N1390" t="s">
        <v>83</v>
      </c>
      <c r="O1390" t="b">
        <v>0</v>
      </c>
      <c r="P1390">
        <v>100.62</v>
      </c>
      <c r="Q1390">
        <v>30.42</v>
      </c>
      <c r="R1390">
        <v>21.66</v>
      </c>
      <c r="S1390" t="s">
        <v>128</v>
      </c>
      <c r="T1390">
        <v>0</v>
      </c>
      <c r="U1390">
        <v>0</v>
      </c>
      <c r="V1390">
        <v>2</v>
      </c>
      <c r="W1390">
        <v>42.916800000000002</v>
      </c>
    </row>
    <row r="1391" spans="1:23" x14ac:dyDescent="0.35">
      <c r="A1391" t="s">
        <v>2630</v>
      </c>
      <c r="B1391" t="s">
        <v>130</v>
      </c>
      <c r="C1391" t="s">
        <v>317</v>
      </c>
      <c r="D1391" t="s">
        <v>15</v>
      </c>
      <c r="E1391" t="s">
        <v>14</v>
      </c>
      <c r="F1391" t="s">
        <v>247</v>
      </c>
      <c r="G1391">
        <v>107.31</v>
      </c>
      <c r="H1391">
        <v>2</v>
      </c>
      <c r="I1391">
        <v>0.05</v>
      </c>
      <c r="J1391">
        <v>6.92</v>
      </c>
      <c r="K1391" t="s">
        <v>102</v>
      </c>
      <c r="L1391" t="s">
        <v>45</v>
      </c>
      <c r="M1391">
        <v>1.24</v>
      </c>
      <c r="N1391" t="s">
        <v>83</v>
      </c>
      <c r="O1391" t="b">
        <v>0</v>
      </c>
      <c r="P1391">
        <v>203.88900000000001</v>
      </c>
      <c r="Q1391">
        <v>75.11699999999999</v>
      </c>
      <c r="R1391">
        <v>66.956999999999994</v>
      </c>
      <c r="S1391" t="s">
        <v>84</v>
      </c>
      <c r="T1391">
        <v>0</v>
      </c>
      <c r="U1391">
        <v>0</v>
      </c>
      <c r="V1391">
        <v>21</v>
      </c>
      <c r="W1391">
        <v>1217.9494</v>
      </c>
    </row>
    <row r="1392" spans="1:23" x14ac:dyDescent="0.35">
      <c r="A1392" t="s">
        <v>2631</v>
      </c>
      <c r="B1392" t="s">
        <v>909</v>
      </c>
      <c r="C1392" t="s">
        <v>1237</v>
      </c>
      <c r="D1392" t="s">
        <v>17</v>
      </c>
      <c r="E1392" t="s">
        <v>95</v>
      </c>
      <c r="F1392" t="s">
        <v>446</v>
      </c>
      <c r="G1392">
        <v>336.36</v>
      </c>
      <c r="H1392">
        <v>1</v>
      </c>
      <c r="I1392">
        <v>0.03</v>
      </c>
      <c r="J1392">
        <v>5.82</v>
      </c>
      <c r="K1392" t="s">
        <v>82</v>
      </c>
      <c r="L1392" t="s">
        <v>45</v>
      </c>
      <c r="M1392">
        <v>1.72</v>
      </c>
      <c r="N1392" t="s">
        <v>141</v>
      </c>
      <c r="O1392" t="b">
        <v>0</v>
      </c>
      <c r="P1392">
        <v>326.26920000000001</v>
      </c>
      <c r="Q1392">
        <v>124.4532</v>
      </c>
      <c r="R1392">
        <v>116.9132</v>
      </c>
      <c r="S1392" t="s">
        <v>183</v>
      </c>
      <c r="T1392">
        <v>1</v>
      </c>
      <c r="U1392">
        <v>0</v>
      </c>
      <c r="V1392">
        <v>5</v>
      </c>
      <c r="W1392">
        <v>332.84469999999999</v>
      </c>
    </row>
    <row r="1393" spans="1:23" x14ac:dyDescent="0.35">
      <c r="A1393" t="s">
        <v>2632</v>
      </c>
      <c r="B1393" t="s">
        <v>1011</v>
      </c>
      <c r="C1393" t="s">
        <v>1199</v>
      </c>
      <c r="D1393" t="s">
        <v>19</v>
      </c>
      <c r="E1393" t="s">
        <v>16</v>
      </c>
      <c r="F1393" t="s">
        <v>231</v>
      </c>
      <c r="G1393">
        <v>15.86</v>
      </c>
      <c r="H1393">
        <v>3</v>
      </c>
      <c r="I1393">
        <v>0.25</v>
      </c>
      <c r="J1393">
        <v>8.2200000000000006</v>
      </c>
      <c r="K1393" t="s">
        <v>90</v>
      </c>
      <c r="L1393" t="s">
        <v>41</v>
      </c>
      <c r="M1393">
        <v>5.01</v>
      </c>
      <c r="N1393" t="s">
        <v>83</v>
      </c>
      <c r="O1393" t="b">
        <v>0</v>
      </c>
      <c r="P1393">
        <v>35.685000000000002</v>
      </c>
      <c r="Q1393">
        <v>7.137000000000004</v>
      </c>
      <c r="R1393">
        <v>-6.0929999999999964</v>
      </c>
      <c r="S1393" t="s">
        <v>91</v>
      </c>
      <c r="T1393">
        <v>0</v>
      </c>
      <c r="U1393">
        <v>0</v>
      </c>
      <c r="V1393">
        <v>19</v>
      </c>
      <c r="W1393">
        <v>257.53230000000002</v>
      </c>
    </row>
    <row r="1394" spans="1:23" x14ac:dyDescent="0.35">
      <c r="A1394" t="s">
        <v>2633</v>
      </c>
      <c r="B1394" t="s">
        <v>603</v>
      </c>
      <c r="C1394" t="s">
        <v>1233</v>
      </c>
      <c r="D1394" t="s">
        <v>17</v>
      </c>
      <c r="E1394" t="s">
        <v>95</v>
      </c>
      <c r="F1394" t="s">
        <v>223</v>
      </c>
      <c r="G1394">
        <v>51.42</v>
      </c>
      <c r="H1394">
        <v>2</v>
      </c>
      <c r="I1394">
        <v>0.2</v>
      </c>
      <c r="J1394">
        <v>7</v>
      </c>
      <c r="K1394" t="s">
        <v>82</v>
      </c>
      <c r="L1394" t="s">
        <v>45</v>
      </c>
      <c r="M1394">
        <v>1.55</v>
      </c>
      <c r="N1394" t="s">
        <v>83</v>
      </c>
      <c r="O1394" t="b">
        <v>0</v>
      </c>
      <c r="P1394">
        <v>82.272000000000006</v>
      </c>
      <c r="Q1394">
        <v>20.568000000000001</v>
      </c>
      <c r="R1394">
        <v>12.018000000000001</v>
      </c>
      <c r="S1394" t="s">
        <v>128</v>
      </c>
      <c r="T1394">
        <v>0</v>
      </c>
      <c r="U1394">
        <v>0</v>
      </c>
      <c r="V1394">
        <v>24</v>
      </c>
      <c r="W1394">
        <v>1634.9898000000001</v>
      </c>
    </row>
    <row r="1395" spans="1:23" x14ac:dyDescent="0.35">
      <c r="A1395" t="s">
        <v>2634</v>
      </c>
      <c r="B1395" t="s">
        <v>193</v>
      </c>
      <c r="C1395" t="s">
        <v>1739</v>
      </c>
      <c r="D1395" t="s">
        <v>20</v>
      </c>
      <c r="E1395" t="s">
        <v>95</v>
      </c>
      <c r="F1395" t="s">
        <v>757</v>
      </c>
      <c r="G1395">
        <v>372.57</v>
      </c>
      <c r="H1395">
        <v>3</v>
      </c>
      <c r="I1395">
        <v>0.23</v>
      </c>
      <c r="J1395">
        <v>9.92</v>
      </c>
      <c r="K1395" t="s">
        <v>82</v>
      </c>
      <c r="L1395" t="s">
        <v>41</v>
      </c>
      <c r="M1395">
        <v>11.1</v>
      </c>
      <c r="N1395" t="s">
        <v>83</v>
      </c>
      <c r="O1395" t="b">
        <v>0</v>
      </c>
      <c r="P1395">
        <v>860.63670000000002</v>
      </c>
      <c r="Q1395">
        <v>190.01070000000001</v>
      </c>
      <c r="R1395">
        <v>168.9907</v>
      </c>
      <c r="S1395" t="s">
        <v>97</v>
      </c>
      <c r="T1395">
        <v>0</v>
      </c>
      <c r="U1395">
        <v>0</v>
      </c>
      <c r="V1395">
        <v>18</v>
      </c>
      <c r="W1395">
        <v>1024.7711999999999</v>
      </c>
    </row>
    <row r="1396" spans="1:23" x14ac:dyDescent="0.35">
      <c r="A1396" t="s">
        <v>2635</v>
      </c>
      <c r="B1396" t="s">
        <v>302</v>
      </c>
      <c r="C1396" t="s">
        <v>2636</v>
      </c>
      <c r="D1396" t="s">
        <v>12</v>
      </c>
      <c r="E1396" t="s">
        <v>95</v>
      </c>
      <c r="F1396" t="s">
        <v>266</v>
      </c>
      <c r="G1396">
        <v>650.89</v>
      </c>
      <c r="H1396">
        <v>2</v>
      </c>
      <c r="I1396">
        <v>0.23</v>
      </c>
      <c r="J1396">
        <v>6.77</v>
      </c>
      <c r="K1396" t="s">
        <v>82</v>
      </c>
      <c r="L1396" t="s">
        <v>41</v>
      </c>
      <c r="M1396">
        <v>11.18</v>
      </c>
      <c r="N1396" t="s">
        <v>83</v>
      </c>
      <c r="O1396" t="b">
        <v>0</v>
      </c>
      <c r="P1396">
        <v>1002.3706</v>
      </c>
      <c r="Q1396">
        <v>221.30260000000001</v>
      </c>
      <c r="R1396">
        <v>203.3526</v>
      </c>
      <c r="S1396" t="s">
        <v>183</v>
      </c>
      <c r="T1396">
        <v>0</v>
      </c>
      <c r="U1396">
        <v>0</v>
      </c>
      <c r="V1396">
        <v>15</v>
      </c>
      <c r="W1396">
        <v>1009.6579</v>
      </c>
    </row>
    <row r="1397" spans="1:23" x14ac:dyDescent="0.35">
      <c r="A1397" t="s">
        <v>2637</v>
      </c>
      <c r="B1397" t="s">
        <v>236</v>
      </c>
      <c r="C1397" t="s">
        <v>2419</v>
      </c>
      <c r="D1397" t="s">
        <v>15</v>
      </c>
      <c r="E1397" t="s">
        <v>16</v>
      </c>
      <c r="F1397" t="s">
        <v>696</v>
      </c>
      <c r="G1397">
        <v>35.840000000000003</v>
      </c>
      <c r="H1397">
        <v>2</v>
      </c>
      <c r="I1397">
        <v>0.23</v>
      </c>
      <c r="J1397">
        <v>4.24</v>
      </c>
      <c r="K1397" t="s">
        <v>82</v>
      </c>
      <c r="L1397" t="s">
        <v>43</v>
      </c>
      <c r="M1397">
        <v>4.34</v>
      </c>
      <c r="N1397" t="s">
        <v>83</v>
      </c>
      <c r="O1397" t="b">
        <v>0</v>
      </c>
      <c r="P1397">
        <v>55.193600000000004</v>
      </c>
      <c r="Q1397">
        <v>12.185600000000001</v>
      </c>
      <c r="R1397">
        <v>3.6056000000000008</v>
      </c>
      <c r="S1397" t="s">
        <v>103</v>
      </c>
      <c r="T1397">
        <v>0</v>
      </c>
      <c r="U1397">
        <v>0</v>
      </c>
      <c r="V1397">
        <v>13</v>
      </c>
      <c r="W1397">
        <v>1753.325000000001</v>
      </c>
    </row>
    <row r="1398" spans="1:23" x14ac:dyDescent="0.35">
      <c r="A1398" t="s">
        <v>2638</v>
      </c>
      <c r="B1398" t="s">
        <v>455</v>
      </c>
      <c r="C1398" t="s">
        <v>1570</v>
      </c>
      <c r="D1398" t="s">
        <v>20</v>
      </c>
      <c r="E1398" t="s">
        <v>95</v>
      </c>
      <c r="F1398" t="s">
        <v>612</v>
      </c>
      <c r="G1398">
        <v>737.04</v>
      </c>
      <c r="H1398">
        <v>1</v>
      </c>
      <c r="I1398">
        <v>0.24</v>
      </c>
      <c r="J1398">
        <v>2.36</v>
      </c>
      <c r="K1398" t="s">
        <v>102</v>
      </c>
      <c r="L1398" t="s">
        <v>41</v>
      </c>
      <c r="M1398">
        <v>9.86</v>
      </c>
      <c r="N1398" t="s">
        <v>83</v>
      </c>
      <c r="O1398" t="b">
        <v>0</v>
      </c>
      <c r="P1398">
        <v>560.15039999999999</v>
      </c>
      <c r="Q1398">
        <v>117.9264</v>
      </c>
      <c r="R1398">
        <v>105.7064</v>
      </c>
      <c r="S1398" t="s">
        <v>128</v>
      </c>
      <c r="T1398">
        <v>0</v>
      </c>
      <c r="U1398">
        <v>0</v>
      </c>
      <c r="V1398">
        <v>9</v>
      </c>
      <c r="W1398">
        <v>659.01419999999996</v>
      </c>
    </row>
    <row r="1399" spans="1:23" x14ac:dyDescent="0.35">
      <c r="A1399" t="s">
        <v>2639</v>
      </c>
      <c r="B1399" t="s">
        <v>386</v>
      </c>
      <c r="C1399" t="s">
        <v>362</v>
      </c>
      <c r="D1399" t="s">
        <v>12</v>
      </c>
      <c r="E1399" t="s">
        <v>95</v>
      </c>
      <c r="F1399" t="s">
        <v>985</v>
      </c>
      <c r="G1399">
        <v>291.66000000000003</v>
      </c>
      <c r="H1399">
        <v>2</v>
      </c>
      <c r="I1399">
        <v>0.05</v>
      </c>
      <c r="J1399">
        <v>5.84</v>
      </c>
      <c r="K1399" t="s">
        <v>115</v>
      </c>
      <c r="L1399" t="s">
        <v>41</v>
      </c>
      <c r="M1399">
        <v>11.82</v>
      </c>
      <c r="N1399" t="s">
        <v>83</v>
      </c>
      <c r="O1399" t="b">
        <v>0</v>
      </c>
      <c r="P1399">
        <v>554.154</v>
      </c>
      <c r="Q1399">
        <v>204.16200000000001</v>
      </c>
      <c r="R1399">
        <v>186.50200000000001</v>
      </c>
      <c r="S1399" t="s">
        <v>97</v>
      </c>
      <c r="T1399">
        <v>0</v>
      </c>
      <c r="U1399">
        <v>0</v>
      </c>
      <c r="V1399">
        <v>18</v>
      </c>
      <c r="W1399">
        <v>1992.8879999999999</v>
      </c>
    </row>
    <row r="1400" spans="1:23" x14ac:dyDescent="0.35">
      <c r="A1400" t="s">
        <v>2640</v>
      </c>
      <c r="B1400" t="s">
        <v>699</v>
      </c>
      <c r="C1400" t="s">
        <v>94</v>
      </c>
      <c r="D1400" t="s">
        <v>12</v>
      </c>
      <c r="E1400" t="s">
        <v>14</v>
      </c>
      <c r="F1400" t="s">
        <v>101</v>
      </c>
      <c r="G1400">
        <v>153.41999999999999</v>
      </c>
      <c r="H1400">
        <v>3</v>
      </c>
      <c r="I1400">
        <v>0.02</v>
      </c>
      <c r="J1400">
        <v>5.81</v>
      </c>
      <c r="K1400" t="s">
        <v>115</v>
      </c>
      <c r="L1400" t="s">
        <v>43</v>
      </c>
      <c r="M1400">
        <v>6.86</v>
      </c>
      <c r="N1400" t="s">
        <v>83</v>
      </c>
      <c r="O1400" t="b">
        <v>0</v>
      </c>
      <c r="P1400">
        <v>451.0548</v>
      </c>
      <c r="Q1400">
        <v>174.89879999999999</v>
      </c>
      <c r="R1400">
        <v>162.22880000000001</v>
      </c>
      <c r="S1400" t="s">
        <v>91</v>
      </c>
      <c r="T1400">
        <v>0</v>
      </c>
      <c r="U1400">
        <v>0</v>
      </c>
      <c r="V1400">
        <v>25</v>
      </c>
      <c r="W1400">
        <v>2626.2725</v>
      </c>
    </row>
    <row r="1401" spans="1:23" x14ac:dyDescent="0.35">
      <c r="A1401" t="s">
        <v>2641</v>
      </c>
      <c r="B1401" t="s">
        <v>497</v>
      </c>
      <c r="C1401" t="s">
        <v>94</v>
      </c>
      <c r="D1401" t="s">
        <v>12</v>
      </c>
      <c r="E1401" t="s">
        <v>88</v>
      </c>
      <c r="F1401" t="s">
        <v>857</v>
      </c>
      <c r="G1401">
        <v>29.5</v>
      </c>
      <c r="H1401">
        <v>1</v>
      </c>
      <c r="I1401">
        <v>0.01</v>
      </c>
      <c r="J1401">
        <v>3.76</v>
      </c>
      <c r="K1401" t="s">
        <v>102</v>
      </c>
      <c r="L1401" t="s">
        <v>45</v>
      </c>
      <c r="M1401">
        <v>0.71</v>
      </c>
      <c r="N1401" t="s">
        <v>83</v>
      </c>
      <c r="O1401" t="b">
        <v>0</v>
      </c>
      <c r="P1401">
        <v>29.204999999999998</v>
      </c>
      <c r="Q1401">
        <v>11.505000000000001</v>
      </c>
      <c r="R1401">
        <v>7.0349999999999993</v>
      </c>
      <c r="S1401" t="s">
        <v>183</v>
      </c>
      <c r="T1401">
        <v>0</v>
      </c>
      <c r="U1401">
        <v>0</v>
      </c>
      <c r="V1401">
        <v>25</v>
      </c>
      <c r="W1401">
        <v>2626.2725</v>
      </c>
    </row>
    <row r="1402" spans="1:23" x14ac:dyDescent="0.35">
      <c r="A1402" t="s">
        <v>2642</v>
      </c>
      <c r="B1402" t="s">
        <v>949</v>
      </c>
      <c r="C1402" t="s">
        <v>2643</v>
      </c>
      <c r="D1402" t="s">
        <v>28</v>
      </c>
      <c r="E1402" t="s">
        <v>16</v>
      </c>
      <c r="F1402" t="s">
        <v>136</v>
      </c>
      <c r="G1402">
        <v>45.85</v>
      </c>
      <c r="H1402">
        <v>2</v>
      </c>
      <c r="I1402">
        <v>0.24</v>
      </c>
      <c r="J1402">
        <v>2.88</v>
      </c>
      <c r="K1402" t="s">
        <v>102</v>
      </c>
      <c r="L1402" t="s">
        <v>41</v>
      </c>
      <c r="M1402">
        <v>12.75</v>
      </c>
      <c r="N1402" t="s">
        <v>83</v>
      </c>
      <c r="O1402" t="b">
        <v>0</v>
      </c>
      <c r="P1402">
        <v>69.692000000000007</v>
      </c>
      <c r="Q1402">
        <v>14.672000000000001</v>
      </c>
      <c r="R1402">
        <v>-0.95799999999999474</v>
      </c>
      <c r="S1402" t="s">
        <v>103</v>
      </c>
      <c r="T1402">
        <v>0</v>
      </c>
      <c r="U1402">
        <v>0</v>
      </c>
      <c r="V1402">
        <v>4</v>
      </c>
      <c r="W1402">
        <v>84.358800000000016</v>
      </c>
    </row>
    <row r="1403" spans="1:23" x14ac:dyDescent="0.35">
      <c r="A1403" t="s">
        <v>2644</v>
      </c>
      <c r="B1403" t="s">
        <v>1831</v>
      </c>
      <c r="C1403" t="s">
        <v>2645</v>
      </c>
      <c r="D1403" t="s">
        <v>12</v>
      </c>
      <c r="E1403" t="s">
        <v>95</v>
      </c>
      <c r="F1403" t="s">
        <v>214</v>
      </c>
      <c r="G1403">
        <v>24.95</v>
      </c>
      <c r="H1403">
        <v>3</v>
      </c>
      <c r="I1403">
        <v>0.09</v>
      </c>
      <c r="J1403">
        <v>7.16</v>
      </c>
      <c r="K1403" t="s">
        <v>102</v>
      </c>
      <c r="L1403" t="s">
        <v>45</v>
      </c>
      <c r="M1403">
        <v>1.17</v>
      </c>
      <c r="N1403" t="s">
        <v>83</v>
      </c>
      <c r="O1403" t="b">
        <v>0</v>
      </c>
      <c r="P1403">
        <v>68.113500000000002</v>
      </c>
      <c r="Q1403">
        <v>23.203500000000009</v>
      </c>
      <c r="R1403">
        <v>14.8735</v>
      </c>
      <c r="S1403" t="s">
        <v>128</v>
      </c>
      <c r="T1403">
        <v>0</v>
      </c>
      <c r="U1403">
        <v>0</v>
      </c>
      <c r="V1403">
        <v>5</v>
      </c>
      <c r="W1403">
        <v>340.74450000000002</v>
      </c>
    </row>
    <row r="1404" spans="1:23" x14ac:dyDescent="0.35">
      <c r="A1404" t="s">
        <v>2646</v>
      </c>
      <c r="B1404" t="s">
        <v>143</v>
      </c>
      <c r="C1404" t="s">
        <v>246</v>
      </c>
      <c r="D1404" t="s">
        <v>12</v>
      </c>
      <c r="E1404" t="s">
        <v>95</v>
      </c>
      <c r="F1404" t="s">
        <v>119</v>
      </c>
      <c r="G1404">
        <v>346.14</v>
      </c>
      <c r="H1404">
        <v>3</v>
      </c>
      <c r="I1404">
        <v>0.03</v>
      </c>
      <c r="J1404">
        <v>8.06</v>
      </c>
      <c r="K1404" t="s">
        <v>102</v>
      </c>
      <c r="L1404" t="s">
        <v>43</v>
      </c>
      <c r="M1404">
        <v>6.54</v>
      </c>
      <c r="N1404" t="s">
        <v>83</v>
      </c>
      <c r="O1404" t="b">
        <v>0</v>
      </c>
      <c r="P1404">
        <v>1007.2674</v>
      </c>
      <c r="Q1404">
        <v>384.2154000000001</v>
      </c>
      <c r="R1404">
        <v>369.61540000000002</v>
      </c>
      <c r="S1404" t="s">
        <v>103</v>
      </c>
      <c r="T1404">
        <v>0</v>
      </c>
      <c r="U1404">
        <v>0</v>
      </c>
      <c r="V1404">
        <v>12</v>
      </c>
      <c r="W1404">
        <v>1395.4396999999999</v>
      </c>
    </row>
    <row r="1405" spans="1:23" x14ac:dyDescent="0.35">
      <c r="A1405" t="s">
        <v>2647</v>
      </c>
      <c r="B1405" t="s">
        <v>1011</v>
      </c>
      <c r="C1405" t="s">
        <v>1074</v>
      </c>
      <c r="D1405" t="s">
        <v>15</v>
      </c>
      <c r="E1405" t="s">
        <v>16</v>
      </c>
      <c r="F1405" t="s">
        <v>311</v>
      </c>
      <c r="G1405">
        <v>51.51</v>
      </c>
      <c r="H1405">
        <v>3</v>
      </c>
      <c r="I1405">
        <v>0.28999999999999998</v>
      </c>
      <c r="J1405">
        <v>5.85</v>
      </c>
      <c r="K1405" t="s">
        <v>82</v>
      </c>
      <c r="L1405" t="s">
        <v>43</v>
      </c>
      <c r="M1405">
        <v>7.12</v>
      </c>
      <c r="N1405" t="s">
        <v>83</v>
      </c>
      <c r="O1405" t="b">
        <v>0</v>
      </c>
      <c r="P1405">
        <v>109.7163</v>
      </c>
      <c r="Q1405">
        <v>16.99829999999999</v>
      </c>
      <c r="R1405">
        <v>4.0282999999999873</v>
      </c>
      <c r="S1405" t="s">
        <v>91</v>
      </c>
      <c r="T1405">
        <v>0</v>
      </c>
      <c r="U1405">
        <v>0</v>
      </c>
      <c r="V1405">
        <v>17</v>
      </c>
      <c r="W1405">
        <v>1548.1164000000001</v>
      </c>
    </row>
    <row r="1406" spans="1:23" x14ac:dyDescent="0.35">
      <c r="A1406" t="s">
        <v>2648</v>
      </c>
      <c r="B1406" t="s">
        <v>272</v>
      </c>
      <c r="C1406" t="s">
        <v>1525</v>
      </c>
      <c r="D1406" t="s">
        <v>20</v>
      </c>
      <c r="E1406" t="s">
        <v>16</v>
      </c>
      <c r="F1406" t="s">
        <v>648</v>
      </c>
      <c r="G1406">
        <v>30.77</v>
      </c>
      <c r="H1406">
        <v>3</v>
      </c>
      <c r="I1406">
        <v>0.16</v>
      </c>
      <c r="J1406">
        <v>4.55</v>
      </c>
      <c r="K1406" t="s">
        <v>82</v>
      </c>
      <c r="L1406" t="s">
        <v>41</v>
      </c>
      <c r="M1406">
        <v>14.82</v>
      </c>
      <c r="N1406" t="s">
        <v>83</v>
      </c>
      <c r="O1406" t="b">
        <v>0</v>
      </c>
      <c r="P1406">
        <v>77.540400000000005</v>
      </c>
      <c r="Q1406">
        <v>22.154399999999999</v>
      </c>
      <c r="R1406">
        <v>2.7844000000000011</v>
      </c>
      <c r="S1406" t="s">
        <v>84</v>
      </c>
      <c r="T1406">
        <v>0</v>
      </c>
      <c r="U1406">
        <v>0</v>
      </c>
      <c r="V1406">
        <v>16</v>
      </c>
      <c r="W1406">
        <v>1013.8551</v>
      </c>
    </row>
    <row r="1407" spans="1:23" x14ac:dyDescent="0.35">
      <c r="A1407" t="s">
        <v>2649</v>
      </c>
      <c r="B1407" t="s">
        <v>689</v>
      </c>
      <c r="C1407" t="s">
        <v>2650</v>
      </c>
      <c r="D1407" t="s">
        <v>26</v>
      </c>
      <c r="E1407" t="s">
        <v>16</v>
      </c>
      <c r="F1407" t="s">
        <v>214</v>
      </c>
      <c r="G1407">
        <v>30.4</v>
      </c>
      <c r="H1407">
        <v>2</v>
      </c>
      <c r="I1407">
        <v>0.18</v>
      </c>
      <c r="J1407">
        <v>5.0199999999999996</v>
      </c>
      <c r="K1407" t="s">
        <v>90</v>
      </c>
      <c r="L1407" t="s">
        <v>43</v>
      </c>
      <c r="M1407">
        <v>3.67</v>
      </c>
      <c r="N1407" t="s">
        <v>83</v>
      </c>
      <c r="O1407" t="b">
        <v>0</v>
      </c>
      <c r="P1407">
        <v>49.856000000000002</v>
      </c>
      <c r="Q1407">
        <v>13.375999999999999</v>
      </c>
      <c r="R1407">
        <v>4.6860000000000053</v>
      </c>
      <c r="S1407" t="s">
        <v>103</v>
      </c>
      <c r="T1407">
        <v>0</v>
      </c>
      <c r="U1407">
        <v>0</v>
      </c>
      <c r="V1407">
        <v>2</v>
      </c>
      <c r="W1407">
        <v>-5.0054999999999961</v>
      </c>
    </row>
    <row r="1408" spans="1:23" x14ac:dyDescent="0.35">
      <c r="A1408" t="s">
        <v>2651</v>
      </c>
      <c r="B1408" t="s">
        <v>225</v>
      </c>
      <c r="C1408" t="s">
        <v>2652</v>
      </c>
      <c r="D1408" t="s">
        <v>15</v>
      </c>
      <c r="E1408" t="s">
        <v>14</v>
      </c>
      <c r="F1408" t="s">
        <v>817</v>
      </c>
      <c r="G1408">
        <v>113.6</v>
      </c>
      <c r="H1408">
        <v>2</v>
      </c>
      <c r="I1408">
        <v>0.1</v>
      </c>
      <c r="J1408">
        <v>2.17</v>
      </c>
      <c r="K1408" t="s">
        <v>102</v>
      </c>
      <c r="L1408" t="s">
        <v>41</v>
      </c>
      <c r="M1408">
        <v>8.26</v>
      </c>
      <c r="N1408" t="s">
        <v>83</v>
      </c>
      <c r="O1408" t="b">
        <v>1</v>
      </c>
      <c r="P1408">
        <v>204.48</v>
      </c>
      <c r="Q1408">
        <v>68.16</v>
      </c>
      <c r="R1408">
        <v>57.73</v>
      </c>
      <c r="S1408" t="s">
        <v>183</v>
      </c>
      <c r="T1408">
        <v>0</v>
      </c>
      <c r="U1408">
        <v>0</v>
      </c>
      <c r="V1408">
        <v>19</v>
      </c>
      <c r="W1408">
        <v>1022.5201</v>
      </c>
    </row>
    <row r="1409" spans="1:23" x14ac:dyDescent="0.35">
      <c r="A1409" t="s">
        <v>2653</v>
      </c>
      <c r="B1409" t="s">
        <v>229</v>
      </c>
      <c r="C1409" t="s">
        <v>362</v>
      </c>
      <c r="D1409" t="s">
        <v>12</v>
      </c>
      <c r="E1409" t="s">
        <v>88</v>
      </c>
      <c r="F1409" t="s">
        <v>431</v>
      </c>
      <c r="G1409">
        <v>28.53</v>
      </c>
      <c r="H1409">
        <v>2</v>
      </c>
      <c r="I1409">
        <v>0</v>
      </c>
      <c r="J1409">
        <v>5.84</v>
      </c>
      <c r="K1409" t="s">
        <v>115</v>
      </c>
      <c r="L1409" t="s">
        <v>48</v>
      </c>
      <c r="M1409">
        <v>12.24</v>
      </c>
      <c r="N1409" t="s">
        <v>83</v>
      </c>
      <c r="O1409" t="b">
        <v>0</v>
      </c>
      <c r="P1409">
        <v>57.06</v>
      </c>
      <c r="Q1409">
        <v>22.824000000000009</v>
      </c>
      <c r="R1409">
        <v>4.7440000000000069</v>
      </c>
      <c r="S1409" t="s">
        <v>103</v>
      </c>
      <c r="T1409">
        <v>0</v>
      </c>
      <c r="U1409">
        <v>0</v>
      </c>
      <c r="V1409">
        <v>18</v>
      </c>
      <c r="W1409">
        <v>1992.8879999999999</v>
      </c>
    </row>
    <row r="1410" spans="1:23" x14ac:dyDescent="0.35">
      <c r="A1410" t="s">
        <v>2654</v>
      </c>
      <c r="B1410" t="s">
        <v>826</v>
      </c>
      <c r="C1410" t="s">
        <v>2655</v>
      </c>
      <c r="D1410" t="s">
        <v>17</v>
      </c>
      <c r="E1410" t="s">
        <v>16</v>
      </c>
      <c r="F1410" t="s">
        <v>464</v>
      </c>
      <c r="G1410">
        <v>45.66</v>
      </c>
      <c r="H1410">
        <v>2</v>
      </c>
      <c r="I1410">
        <v>0.2</v>
      </c>
      <c r="J1410">
        <v>2.82</v>
      </c>
      <c r="K1410" t="s">
        <v>115</v>
      </c>
      <c r="L1410" t="s">
        <v>41</v>
      </c>
      <c r="M1410">
        <v>10.82</v>
      </c>
      <c r="N1410" t="s">
        <v>83</v>
      </c>
      <c r="O1410" t="b">
        <v>0</v>
      </c>
      <c r="P1410">
        <v>73.055999999999997</v>
      </c>
      <c r="Q1410">
        <v>18.263999999999999</v>
      </c>
      <c r="R1410">
        <v>4.6240000000000023</v>
      </c>
      <c r="S1410" t="s">
        <v>103</v>
      </c>
      <c r="T1410">
        <v>0</v>
      </c>
      <c r="U1410">
        <v>0</v>
      </c>
      <c r="V1410">
        <v>3</v>
      </c>
      <c r="W1410">
        <v>-5.546799999999994</v>
      </c>
    </row>
    <row r="1411" spans="1:23" x14ac:dyDescent="0.35">
      <c r="A1411" t="s">
        <v>2656</v>
      </c>
      <c r="B1411" t="s">
        <v>379</v>
      </c>
      <c r="C1411" t="s">
        <v>2075</v>
      </c>
      <c r="D1411" t="s">
        <v>19</v>
      </c>
      <c r="E1411" t="s">
        <v>14</v>
      </c>
      <c r="F1411" t="s">
        <v>671</v>
      </c>
      <c r="G1411">
        <v>111.89</v>
      </c>
      <c r="H1411">
        <v>1</v>
      </c>
      <c r="I1411">
        <v>7.0000000000000007E-2</v>
      </c>
      <c r="J1411">
        <v>5.83</v>
      </c>
      <c r="K1411" t="s">
        <v>115</v>
      </c>
      <c r="L1411" t="s">
        <v>45</v>
      </c>
      <c r="M1411">
        <v>1.61</v>
      </c>
      <c r="N1411" t="s">
        <v>83</v>
      </c>
      <c r="O1411" t="b">
        <v>0</v>
      </c>
      <c r="P1411">
        <v>104.0577</v>
      </c>
      <c r="Q1411">
        <v>36.923699999999997</v>
      </c>
      <c r="R1411">
        <v>29.483699999999999</v>
      </c>
      <c r="S1411" t="s">
        <v>103</v>
      </c>
      <c r="T1411">
        <v>0</v>
      </c>
      <c r="U1411">
        <v>0</v>
      </c>
      <c r="V1411">
        <v>12</v>
      </c>
      <c r="W1411">
        <v>626.32769999999994</v>
      </c>
    </row>
    <row r="1412" spans="1:23" x14ac:dyDescent="0.35">
      <c r="A1412" t="s">
        <v>2657</v>
      </c>
      <c r="B1412" t="s">
        <v>562</v>
      </c>
      <c r="C1412" t="s">
        <v>2443</v>
      </c>
      <c r="D1412" t="s">
        <v>19</v>
      </c>
      <c r="E1412" t="s">
        <v>95</v>
      </c>
      <c r="F1412" t="s">
        <v>217</v>
      </c>
      <c r="G1412">
        <v>363.2</v>
      </c>
      <c r="H1412">
        <v>2</v>
      </c>
      <c r="I1412">
        <v>0.1</v>
      </c>
      <c r="J1412">
        <v>6.15</v>
      </c>
      <c r="K1412" t="s">
        <v>82</v>
      </c>
      <c r="L1412" t="s">
        <v>48</v>
      </c>
      <c r="M1412">
        <v>9.7799999999999994</v>
      </c>
      <c r="N1412" t="s">
        <v>83</v>
      </c>
      <c r="O1412" t="b">
        <v>1</v>
      </c>
      <c r="P1412">
        <v>653.76</v>
      </c>
      <c r="Q1412">
        <v>217.92</v>
      </c>
      <c r="R1412">
        <v>201.99</v>
      </c>
      <c r="S1412" t="s">
        <v>103</v>
      </c>
      <c r="T1412">
        <v>0</v>
      </c>
      <c r="U1412">
        <v>0</v>
      </c>
      <c r="V1412">
        <v>3</v>
      </c>
      <c r="W1412">
        <v>720.12680000000012</v>
      </c>
    </row>
    <row r="1413" spans="1:23" x14ac:dyDescent="0.35">
      <c r="A1413" t="s">
        <v>2658</v>
      </c>
      <c r="B1413" t="s">
        <v>497</v>
      </c>
      <c r="C1413" t="s">
        <v>1229</v>
      </c>
      <c r="D1413" t="s">
        <v>17</v>
      </c>
      <c r="E1413" t="s">
        <v>88</v>
      </c>
      <c r="F1413" t="s">
        <v>238</v>
      </c>
      <c r="G1413">
        <v>24.86</v>
      </c>
      <c r="H1413">
        <v>2</v>
      </c>
      <c r="I1413">
        <v>0.01</v>
      </c>
      <c r="J1413">
        <v>6.23</v>
      </c>
      <c r="K1413" t="s">
        <v>115</v>
      </c>
      <c r="L1413" t="s">
        <v>43</v>
      </c>
      <c r="M1413">
        <v>4.84</v>
      </c>
      <c r="N1413" t="s">
        <v>83</v>
      </c>
      <c r="O1413" t="b">
        <v>0</v>
      </c>
      <c r="P1413">
        <v>49.222799999999999</v>
      </c>
      <c r="Q1413">
        <v>19.390799999999999</v>
      </c>
      <c r="R1413">
        <v>8.320800000000002</v>
      </c>
      <c r="S1413" t="s">
        <v>183</v>
      </c>
      <c r="T1413">
        <v>0</v>
      </c>
      <c r="U1413">
        <v>0</v>
      </c>
      <c r="V1413">
        <v>18</v>
      </c>
      <c r="W1413">
        <v>1211.7243000000001</v>
      </c>
    </row>
    <row r="1414" spans="1:23" x14ac:dyDescent="0.35">
      <c r="A1414" t="s">
        <v>2659</v>
      </c>
      <c r="B1414" t="s">
        <v>138</v>
      </c>
      <c r="C1414" t="s">
        <v>2660</v>
      </c>
      <c r="D1414" t="s">
        <v>17</v>
      </c>
      <c r="E1414" t="s">
        <v>16</v>
      </c>
      <c r="F1414" t="s">
        <v>214</v>
      </c>
      <c r="G1414">
        <v>42.85</v>
      </c>
      <c r="H1414">
        <v>1</v>
      </c>
      <c r="I1414">
        <v>0.14000000000000001</v>
      </c>
      <c r="J1414">
        <v>6.94</v>
      </c>
      <c r="K1414" t="s">
        <v>90</v>
      </c>
      <c r="L1414" t="s">
        <v>41</v>
      </c>
      <c r="M1414">
        <v>6.54</v>
      </c>
      <c r="N1414" t="s">
        <v>83</v>
      </c>
      <c r="O1414" t="b">
        <v>0</v>
      </c>
      <c r="P1414">
        <v>36.850999999999999</v>
      </c>
      <c r="Q1414">
        <v>11.141</v>
      </c>
      <c r="R1414">
        <v>-2.3390000000000022</v>
      </c>
      <c r="S1414" t="s">
        <v>128</v>
      </c>
      <c r="T1414">
        <v>0</v>
      </c>
      <c r="U1414">
        <v>0</v>
      </c>
      <c r="V1414">
        <v>2</v>
      </c>
      <c r="W1414">
        <v>183.73439999999999</v>
      </c>
    </row>
    <row r="1415" spans="1:23" x14ac:dyDescent="0.35">
      <c r="A1415" t="s">
        <v>2661</v>
      </c>
      <c r="B1415" t="s">
        <v>330</v>
      </c>
      <c r="C1415" t="s">
        <v>2662</v>
      </c>
      <c r="D1415" t="s">
        <v>12</v>
      </c>
      <c r="E1415" t="s">
        <v>16</v>
      </c>
      <c r="F1415" t="s">
        <v>696</v>
      </c>
      <c r="G1415">
        <v>50.11</v>
      </c>
      <c r="H1415">
        <v>3</v>
      </c>
      <c r="I1415">
        <v>0.25</v>
      </c>
      <c r="J1415">
        <v>6.88</v>
      </c>
      <c r="K1415" t="s">
        <v>90</v>
      </c>
      <c r="L1415" t="s">
        <v>41</v>
      </c>
      <c r="M1415">
        <v>11.8</v>
      </c>
      <c r="N1415" t="s">
        <v>83</v>
      </c>
      <c r="O1415" t="b">
        <v>0</v>
      </c>
      <c r="P1415">
        <v>112.7475</v>
      </c>
      <c r="Q1415">
        <v>22.549499999999991</v>
      </c>
      <c r="R1415">
        <v>3.8694999999999951</v>
      </c>
      <c r="S1415" t="s">
        <v>183</v>
      </c>
      <c r="T1415">
        <v>0</v>
      </c>
      <c r="U1415">
        <v>0</v>
      </c>
      <c r="V1415">
        <v>1</v>
      </c>
      <c r="W1415">
        <v>3.8694999999999951</v>
      </c>
    </row>
    <row r="1416" spans="1:23" x14ac:dyDescent="0.35">
      <c r="A1416" t="s">
        <v>2663</v>
      </c>
      <c r="B1416" t="s">
        <v>581</v>
      </c>
      <c r="C1416" t="s">
        <v>1459</v>
      </c>
      <c r="D1416" t="s">
        <v>12</v>
      </c>
      <c r="E1416" t="s">
        <v>95</v>
      </c>
      <c r="F1416" t="s">
        <v>782</v>
      </c>
      <c r="G1416">
        <v>581.96</v>
      </c>
      <c r="H1416">
        <v>2</v>
      </c>
      <c r="I1416">
        <v>0.06</v>
      </c>
      <c r="J1416">
        <v>2.84</v>
      </c>
      <c r="K1416" t="s">
        <v>115</v>
      </c>
      <c r="L1416" t="s">
        <v>41</v>
      </c>
      <c r="M1416">
        <v>5.67</v>
      </c>
      <c r="N1416" t="s">
        <v>83</v>
      </c>
      <c r="O1416" t="b">
        <v>0</v>
      </c>
      <c r="P1416">
        <v>1094.0848000000001</v>
      </c>
      <c r="Q1416">
        <v>395.73280000000011</v>
      </c>
      <c r="R1416">
        <v>387.22280000000012</v>
      </c>
      <c r="S1416" t="s">
        <v>84</v>
      </c>
      <c r="T1416">
        <v>0</v>
      </c>
      <c r="U1416">
        <v>0</v>
      </c>
      <c r="V1416">
        <v>21</v>
      </c>
      <c r="W1416">
        <v>2879.7907</v>
      </c>
    </row>
    <row r="1417" spans="1:23" x14ac:dyDescent="0.35">
      <c r="A1417" t="s">
        <v>2664</v>
      </c>
      <c r="B1417" t="s">
        <v>1831</v>
      </c>
      <c r="C1417" t="s">
        <v>1262</v>
      </c>
      <c r="D1417" t="s">
        <v>12</v>
      </c>
      <c r="E1417" t="s">
        <v>88</v>
      </c>
      <c r="F1417" t="s">
        <v>989</v>
      </c>
      <c r="G1417">
        <v>31.64</v>
      </c>
      <c r="H1417">
        <v>3</v>
      </c>
      <c r="I1417">
        <v>0.21</v>
      </c>
      <c r="J1417">
        <v>8.26</v>
      </c>
      <c r="K1417" t="s">
        <v>90</v>
      </c>
      <c r="L1417" t="s">
        <v>41</v>
      </c>
      <c r="M1417">
        <v>7.71</v>
      </c>
      <c r="N1417" t="s">
        <v>83</v>
      </c>
      <c r="O1417" t="b">
        <v>0</v>
      </c>
      <c r="P1417">
        <v>74.986800000000002</v>
      </c>
      <c r="Q1417">
        <v>18.034800000000001</v>
      </c>
      <c r="R1417">
        <v>2.0648000000000049</v>
      </c>
      <c r="S1417" t="s">
        <v>128</v>
      </c>
      <c r="T1417">
        <v>0</v>
      </c>
      <c r="U1417">
        <v>0</v>
      </c>
      <c r="V1417">
        <v>18</v>
      </c>
      <c r="W1417">
        <v>1561.0561</v>
      </c>
    </row>
    <row r="1418" spans="1:23" x14ac:dyDescent="0.35">
      <c r="A1418" t="s">
        <v>2665</v>
      </c>
      <c r="B1418" t="s">
        <v>169</v>
      </c>
      <c r="C1418" t="s">
        <v>2666</v>
      </c>
      <c r="D1418" t="s">
        <v>12</v>
      </c>
      <c r="E1418" t="s">
        <v>95</v>
      </c>
      <c r="F1418" t="s">
        <v>377</v>
      </c>
      <c r="G1418">
        <v>68.87</v>
      </c>
      <c r="H1418">
        <v>1</v>
      </c>
      <c r="I1418">
        <v>0.1</v>
      </c>
      <c r="J1418">
        <v>2.15</v>
      </c>
      <c r="K1418" t="s">
        <v>82</v>
      </c>
      <c r="L1418" t="s">
        <v>43</v>
      </c>
      <c r="M1418">
        <v>3.62</v>
      </c>
      <c r="N1418" t="s">
        <v>83</v>
      </c>
      <c r="O1418" t="b">
        <v>1</v>
      </c>
      <c r="P1418">
        <v>61.982999999999997</v>
      </c>
      <c r="Q1418">
        <v>20.661000000000001</v>
      </c>
      <c r="R1418">
        <v>14.891</v>
      </c>
      <c r="S1418" t="s">
        <v>84</v>
      </c>
      <c r="T1418">
        <v>0</v>
      </c>
      <c r="U1418">
        <v>0</v>
      </c>
      <c r="V1418">
        <v>3</v>
      </c>
      <c r="W1418">
        <v>296.16300000000012</v>
      </c>
    </row>
    <row r="1419" spans="1:23" x14ac:dyDescent="0.35">
      <c r="A1419" t="s">
        <v>2667</v>
      </c>
      <c r="B1419" t="s">
        <v>1052</v>
      </c>
      <c r="C1419" t="s">
        <v>1105</v>
      </c>
      <c r="D1419" t="s">
        <v>12</v>
      </c>
      <c r="E1419" t="s">
        <v>16</v>
      </c>
      <c r="F1419" t="s">
        <v>854</v>
      </c>
      <c r="G1419">
        <v>1.57</v>
      </c>
      <c r="H1419">
        <v>1</v>
      </c>
      <c r="I1419">
        <v>0.14000000000000001</v>
      </c>
      <c r="J1419">
        <v>8.64</v>
      </c>
      <c r="K1419" t="s">
        <v>102</v>
      </c>
      <c r="L1419" t="s">
        <v>43</v>
      </c>
      <c r="M1419">
        <v>3.09</v>
      </c>
      <c r="N1419" t="s">
        <v>83</v>
      </c>
      <c r="O1419" t="b">
        <v>0</v>
      </c>
      <c r="P1419">
        <v>1.3502000000000001</v>
      </c>
      <c r="Q1419">
        <v>0.40820000000000012</v>
      </c>
      <c r="R1419">
        <v>-11.3218</v>
      </c>
      <c r="S1419" t="s">
        <v>128</v>
      </c>
      <c r="T1419">
        <v>0</v>
      </c>
      <c r="U1419">
        <v>0</v>
      </c>
      <c r="V1419">
        <v>15</v>
      </c>
      <c r="W1419">
        <v>813.85820000000024</v>
      </c>
    </row>
    <row r="1420" spans="1:23" x14ac:dyDescent="0.35">
      <c r="A1420" t="s">
        <v>2668</v>
      </c>
      <c r="B1420" t="s">
        <v>402</v>
      </c>
      <c r="C1420" t="s">
        <v>2669</v>
      </c>
      <c r="D1420" t="s">
        <v>12</v>
      </c>
      <c r="E1420" t="s">
        <v>95</v>
      </c>
      <c r="F1420" t="s">
        <v>286</v>
      </c>
      <c r="G1420">
        <v>302.45</v>
      </c>
      <c r="H1420">
        <v>2</v>
      </c>
      <c r="I1420">
        <v>0.2</v>
      </c>
      <c r="J1420">
        <v>7.16</v>
      </c>
      <c r="K1420" t="s">
        <v>102</v>
      </c>
      <c r="L1420" t="s">
        <v>41</v>
      </c>
      <c r="M1420">
        <v>14.49</v>
      </c>
      <c r="N1420" t="s">
        <v>83</v>
      </c>
      <c r="O1420" t="b">
        <v>0</v>
      </c>
      <c r="P1420">
        <v>483.92</v>
      </c>
      <c r="Q1420">
        <v>120.98</v>
      </c>
      <c r="R1420">
        <v>99.33</v>
      </c>
      <c r="S1420" t="s">
        <v>97</v>
      </c>
      <c r="T1420">
        <v>0</v>
      </c>
      <c r="U1420">
        <v>0</v>
      </c>
      <c r="V1420">
        <v>4</v>
      </c>
      <c r="W1420">
        <v>420.96400000000011</v>
      </c>
    </row>
    <row r="1421" spans="1:23" x14ac:dyDescent="0.35">
      <c r="A1421" t="s">
        <v>2670</v>
      </c>
      <c r="B1421" t="s">
        <v>740</v>
      </c>
      <c r="C1421" t="s">
        <v>2671</v>
      </c>
      <c r="D1421" t="s">
        <v>19</v>
      </c>
      <c r="E1421" t="s">
        <v>16</v>
      </c>
      <c r="F1421" t="s">
        <v>723</v>
      </c>
      <c r="G1421">
        <v>45.48</v>
      </c>
      <c r="H1421">
        <v>2</v>
      </c>
      <c r="I1421">
        <v>0.13</v>
      </c>
      <c r="J1421">
        <v>2.39</v>
      </c>
      <c r="K1421" t="s">
        <v>102</v>
      </c>
      <c r="L1421" t="s">
        <v>43</v>
      </c>
      <c r="M1421">
        <v>5.26</v>
      </c>
      <c r="N1421" t="s">
        <v>83</v>
      </c>
      <c r="O1421" t="b">
        <v>0</v>
      </c>
      <c r="P1421">
        <v>79.135199999999998</v>
      </c>
      <c r="Q1421">
        <v>24.559200000000001</v>
      </c>
      <c r="R1421">
        <v>16.909200000000009</v>
      </c>
      <c r="S1421" t="s">
        <v>128</v>
      </c>
      <c r="T1421">
        <v>0</v>
      </c>
      <c r="U1421">
        <v>0</v>
      </c>
      <c r="V1421">
        <v>4</v>
      </c>
      <c r="W1421">
        <v>69.453000000000017</v>
      </c>
    </row>
    <row r="1422" spans="1:23" x14ac:dyDescent="0.35">
      <c r="A1422" t="s">
        <v>2672</v>
      </c>
      <c r="B1422" t="s">
        <v>402</v>
      </c>
      <c r="C1422" t="s">
        <v>1323</v>
      </c>
      <c r="D1422" t="s">
        <v>12</v>
      </c>
      <c r="E1422" t="s">
        <v>14</v>
      </c>
      <c r="F1422" t="s">
        <v>167</v>
      </c>
      <c r="G1422">
        <v>142.18</v>
      </c>
      <c r="H1422">
        <v>1</v>
      </c>
      <c r="I1422">
        <v>0.03</v>
      </c>
      <c r="J1422">
        <v>7.76</v>
      </c>
      <c r="K1422" t="s">
        <v>102</v>
      </c>
      <c r="L1422" t="s">
        <v>45</v>
      </c>
      <c r="M1422">
        <v>1.94</v>
      </c>
      <c r="N1422" t="s">
        <v>83</v>
      </c>
      <c r="O1422" t="b">
        <v>0</v>
      </c>
      <c r="P1422">
        <v>137.91460000000001</v>
      </c>
      <c r="Q1422">
        <v>52.6066</v>
      </c>
      <c r="R1422">
        <v>42.906599999999997</v>
      </c>
      <c r="S1422" t="s">
        <v>97</v>
      </c>
      <c r="T1422">
        <v>0</v>
      </c>
      <c r="U1422">
        <v>0</v>
      </c>
      <c r="V1422">
        <v>14</v>
      </c>
      <c r="W1422">
        <v>693.67319999999995</v>
      </c>
    </row>
    <row r="1423" spans="1:23" x14ac:dyDescent="0.35">
      <c r="A1423" t="s">
        <v>2673</v>
      </c>
      <c r="B1423" t="s">
        <v>633</v>
      </c>
      <c r="C1423" t="s">
        <v>1231</v>
      </c>
      <c r="D1423" t="s">
        <v>28</v>
      </c>
      <c r="E1423" t="s">
        <v>16</v>
      </c>
      <c r="F1423" t="s">
        <v>472</v>
      </c>
      <c r="G1423">
        <v>24.44</v>
      </c>
      <c r="H1423">
        <v>2</v>
      </c>
      <c r="I1423">
        <v>0.1</v>
      </c>
      <c r="J1423">
        <v>9.31</v>
      </c>
      <c r="K1423" t="s">
        <v>82</v>
      </c>
      <c r="L1423" t="s">
        <v>43</v>
      </c>
      <c r="M1423">
        <v>7.59</v>
      </c>
      <c r="N1423" t="s">
        <v>83</v>
      </c>
      <c r="O1423" t="b">
        <v>0</v>
      </c>
      <c r="P1423">
        <v>43.991999999999997</v>
      </c>
      <c r="Q1423">
        <v>14.664</v>
      </c>
      <c r="R1423">
        <v>-2.2359999999999931</v>
      </c>
      <c r="S1423" t="s">
        <v>103</v>
      </c>
      <c r="T1423">
        <v>0</v>
      </c>
      <c r="U1423">
        <v>0</v>
      </c>
      <c r="V1423">
        <v>4</v>
      </c>
      <c r="W1423">
        <v>160.49799999999999</v>
      </c>
    </row>
    <row r="1424" spans="1:23" x14ac:dyDescent="0.35">
      <c r="A1424" t="s">
        <v>2674</v>
      </c>
      <c r="B1424" t="s">
        <v>536</v>
      </c>
      <c r="C1424" t="s">
        <v>806</v>
      </c>
      <c r="D1424" t="s">
        <v>17</v>
      </c>
      <c r="E1424" t="s">
        <v>88</v>
      </c>
      <c r="F1424" t="s">
        <v>182</v>
      </c>
      <c r="G1424">
        <v>29.21</v>
      </c>
      <c r="H1424">
        <v>1</v>
      </c>
      <c r="I1424">
        <v>0.01</v>
      </c>
      <c r="J1424">
        <v>7.65</v>
      </c>
      <c r="K1424" t="s">
        <v>115</v>
      </c>
      <c r="L1424" t="s">
        <v>43</v>
      </c>
      <c r="M1424">
        <v>5.54</v>
      </c>
      <c r="N1424" t="s">
        <v>83</v>
      </c>
      <c r="O1424" t="b">
        <v>0</v>
      </c>
      <c r="P1424">
        <v>28.917899999999999</v>
      </c>
      <c r="Q1424">
        <v>11.3919</v>
      </c>
      <c r="R1424">
        <v>-1.798100000000002</v>
      </c>
      <c r="S1424" t="s">
        <v>97</v>
      </c>
      <c r="T1424">
        <v>0</v>
      </c>
      <c r="U1424">
        <v>0</v>
      </c>
      <c r="V1424">
        <v>11</v>
      </c>
      <c r="W1424">
        <v>660.6268</v>
      </c>
    </row>
    <row r="1425" spans="1:23" x14ac:dyDescent="0.35">
      <c r="A1425" t="s">
        <v>2675</v>
      </c>
      <c r="B1425" t="s">
        <v>1054</v>
      </c>
      <c r="C1425" t="s">
        <v>1493</v>
      </c>
      <c r="D1425" t="s">
        <v>17</v>
      </c>
      <c r="E1425" t="s">
        <v>95</v>
      </c>
      <c r="F1425" t="s">
        <v>175</v>
      </c>
      <c r="G1425">
        <v>532.36</v>
      </c>
      <c r="H1425">
        <v>3</v>
      </c>
      <c r="I1425">
        <v>0.02</v>
      </c>
      <c r="J1425">
        <v>8.4700000000000006</v>
      </c>
      <c r="K1425" t="s">
        <v>90</v>
      </c>
      <c r="L1425" t="s">
        <v>45</v>
      </c>
      <c r="M1425">
        <v>0.59</v>
      </c>
      <c r="N1425" t="s">
        <v>83</v>
      </c>
      <c r="O1425" t="b">
        <v>0</v>
      </c>
      <c r="P1425">
        <v>1565.1384</v>
      </c>
      <c r="Q1425">
        <v>606.89039999999989</v>
      </c>
      <c r="R1425">
        <v>597.83039999999994</v>
      </c>
      <c r="S1425" t="s">
        <v>128</v>
      </c>
      <c r="T1425">
        <v>0</v>
      </c>
      <c r="U1425">
        <v>0</v>
      </c>
      <c r="V1425">
        <v>13</v>
      </c>
      <c r="W1425">
        <v>2570.383800000001</v>
      </c>
    </row>
    <row r="1426" spans="1:23" x14ac:dyDescent="0.35">
      <c r="A1426" t="s">
        <v>2676</v>
      </c>
      <c r="B1426" t="s">
        <v>470</v>
      </c>
      <c r="C1426" t="s">
        <v>1491</v>
      </c>
      <c r="D1426" t="s">
        <v>28</v>
      </c>
      <c r="E1426" t="s">
        <v>16</v>
      </c>
      <c r="F1426" t="s">
        <v>448</v>
      </c>
      <c r="G1426">
        <v>42.02</v>
      </c>
      <c r="H1426">
        <v>3</v>
      </c>
      <c r="I1426">
        <v>0.18</v>
      </c>
      <c r="J1426">
        <v>3.22</v>
      </c>
      <c r="K1426" t="s">
        <v>115</v>
      </c>
      <c r="L1426" t="s">
        <v>41</v>
      </c>
      <c r="M1426">
        <v>6.58</v>
      </c>
      <c r="N1426" t="s">
        <v>83</v>
      </c>
      <c r="O1426" t="b">
        <v>0</v>
      </c>
      <c r="P1426">
        <v>103.36920000000001</v>
      </c>
      <c r="Q1426">
        <v>27.733200000000011</v>
      </c>
      <c r="R1426">
        <v>17.93320000000001</v>
      </c>
      <c r="S1426" t="s">
        <v>183</v>
      </c>
      <c r="T1426">
        <v>0</v>
      </c>
      <c r="U1426">
        <v>0</v>
      </c>
      <c r="V1426">
        <v>11</v>
      </c>
      <c r="W1426">
        <v>1069.1565000000001</v>
      </c>
    </row>
    <row r="1427" spans="1:23" x14ac:dyDescent="0.35">
      <c r="A1427" t="s">
        <v>2677</v>
      </c>
      <c r="B1427" t="s">
        <v>291</v>
      </c>
      <c r="C1427" t="s">
        <v>2678</v>
      </c>
      <c r="D1427" t="s">
        <v>19</v>
      </c>
      <c r="E1427" t="s">
        <v>16</v>
      </c>
      <c r="F1427" t="s">
        <v>427</v>
      </c>
      <c r="G1427">
        <v>45.9</v>
      </c>
      <c r="H1427">
        <v>1</v>
      </c>
      <c r="I1427">
        <v>0.09</v>
      </c>
      <c r="J1427">
        <v>4.8099999999999996</v>
      </c>
      <c r="K1427" t="s">
        <v>82</v>
      </c>
      <c r="L1427" t="s">
        <v>41</v>
      </c>
      <c r="M1427">
        <v>12.34</v>
      </c>
      <c r="N1427" t="s">
        <v>83</v>
      </c>
      <c r="O1427" t="b">
        <v>0</v>
      </c>
      <c r="P1427">
        <v>41.768999999999998</v>
      </c>
      <c r="Q1427">
        <v>14.228999999999999</v>
      </c>
      <c r="R1427">
        <v>-2.9209999999999998</v>
      </c>
      <c r="S1427" t="s">
        <v>183</v>
      </c>
      <c r="T1427">
        <v>0</v>
      </c>
      <c r="U1427">
        <v>0</v>
      </c>
      <c r="V1427">
        <v>2</v>
      </c>
      <c r="W1427">
        <v>17.054200000000002</v>
      </c>
    </row>
    <row r="1428" spans="1:23" x14ac:dyDescent="0.35">
      <c r="A1428" t="s">
        <v>2679</v>
      </c>
      <c r="B1428" t="s">
        <v>951</v>
      </c>
      <c r="C1428" t="s">
        <v>139</v>
      </c>
      <c r="D1428" t="s">
        <v>15</v>
      </c>
      <c r="E1428" t="s">
        <v>16</v>
      </c>
      <c r="F1428" t="s">
        <v>464</v>
      </c>
      <c r="G1428">
        <v>48.93</v>
      </c>
      <c r="H1428">
        <v>1</v>
      </c>
      <c r="I1428">
        <v>0.16</v>
      </c>
      <c r="J1428">
        <v>7.13</v>
      </c>
      <c r="K1428" t="s">
        <v>90</v>
      </c>
      <c r="L1428" t="s">
        <v>43</v>
      </c>
      <c r="M1428">
        <v>5.57</v>
      </c>
      <c r="N1428" t="s">
        <v>83</v>
      </c>
      <c r="O1428" t="b">
        <v>0</v>
      </c>
      <c r="P1428">
        <v>41.101199999999999</v>
      </c>
      <c r="Q1428">
        <v>11.7432</v>
      </c>
      <c r="R1428">
        <v>-0.95679999999999765</v>
      </c>
      <c r="S1428" t="s">
        <v>91</v>
      </c>
      <c r="T1428">
        <v>0</v>
      </c>
      <c r="U1428">
        <v>0</v>
      </c>
      <c r="V1428">
        <v>4</v>
      </c>
      <c r="W1428">
        <v>152.31110000000001</v>
      </c>
    </row>
    <row r="1429" spans="1:23" x14ac:dyDescent="0.35">
      <c r="A1429" t="s">
        <v>2680</v>
      </c>
      <c r="B1429" t="s">
        <v>1572</v>
      </c>
      <c r="C1429" t="s">
        <v>1229</v>
      </c>
      <c r="D1429" t="s">
        <v>12</v>
      </c>
      <c r="E1429" t="s">
        <v>95</v>
      </c>
      <c r="F1429" t="s">
        <v>612</v>
      </c>
      <c r="G1429">
        <v>231.3</v>
      </c>
      <c r="H1429">
        <v>1</v>
      </c>
      <c r="I1429">
        <v>0.02</v>
      </c>
      <c r="J1429">
        <v>5.61</v>
      </c>
      <c r="K1429" t="s">
        <v>82</v>
      </c>
      <c r="L1429" t="s">
        <v>45</v>
      </c>
      <c r="M1429">
        <v>1.49</v>
      </c>
      <c r="N1429" t="s">
        <v>83</v>
      </c>
      <c r="O1429" t="b">
        <v>0</v>
      </c>
      <c r="P1429">
        <v>226.67400000000001</v>
      </c>
      <c r="Q1429">
        <v>87.894000000000005</v>
      </c>
      <c r="R1429">
        <v>80.794000000000011</v>
      </c>
      <c r="S1429" t="s">
        <v>103</v>
      </c>
      <c r="T1429">
        <v>0</v>
      </c>
      <c r="U1429">
        <v>0</v>
      </c>
      <c r="V1429">
        <v>18</v>
      </c>
      <c r="W1429">
        <v>1211.7243000000001</v>
      </c>
    </row>
    <row r="1430" spans="1:23" x14ac:dyDescent="0.35">
      <c r="A1430" t="s">
        <v>2681</v>
      </c>
      <c r="B1430" t="s">
        <v>339</v>
      </c>
      <c r="C1430" t="s">
        <v>438</v>
      </c>
      <c r="D1430" t="s">
        <v>15</v>
      </c>
      <c r="E1430" t="s">
        <v>16</v>
      </c>
      <c r="F1430" t="s">
        <v>155</v>
      </c>
      <c r="G1430">
        <v>34.880000000000003</v>
      </c>
      <c r="H1430">
        <v>2</v>
      </c>
      <c r="I1430">
        <v>0.06</v>
      </c>
      <c r="J1430">
        <v>4.16</v>
      </c>
      <c r="K1430" t="s">
        <v>102</v>
      </c>
      <c r="L1430" t="s">
        <v>41</v>
      </c>
      <c r="M1430">
        <v>14.03</v>
      </c>
      <c r="N1430" t="s">
        <v>83</v>
      </c>
      <c r="O1430" t="b">
        <v>0</v>
      </c>
      <c r="P1430">
        <v>65.574399999999997</v>
      </c>
      <c r="Q1430">
        <v>23.718399999999999</v>
      </c>
      <c r="R1430">
        <v>5.5283999999999978</v>
      </c>
      <c r="S1430" t="s">
        <v>97</v>
      </c>
      <c r="T1430">
        <v>0</v>
      </c>
      <c r="U1430">
        <v>0</v>
      </c>
      <c r="V1430">
        <v>13</v>
      </c>
      <c r="W1430">
        <v>1209.8108</v>
      </c>
    </row>
    <row r="1431" spans="1:23" x14ac:dyDescent="0.35">
      <c r="A1431" t="s">
        <v>2682</v>
      </c>
      <c r="B1431" t="s">
        <v>1572</v>
      </c>
      <c r="C1431" t="s">
        <v>2683</v>
      </c>
      <c r="D1431" t="s">
        <v>28</v>
      </c>
      <c r="E1431" t="s">
        <v>16</v>
      </c>
      <c r="F1431" t="s">
        <v>427</v>
      </c>
      <c r="G1431">
        <v>39.04</v>
      </c>
      <c r="H1431">
        <v>1</v>
      </c>
      <c r="I1431">
        <v>0.15</v>
      </c>
      <c r="J1431">
        <v>2.96</v>
      </c>
      <c r="K1431" t="s">
        <v>102</v>
      </c>
      <c r="L1431" t="s">
        <v>45</v>
      </c>
      <c r="M1431">
        <v>1</v>
      </c>
      <c r="N1431" t="s">
        <v>83</v>
      </c>
      <c r="O1431" t="b">
        <v>0</v>
      </c>
      <c r="P1431">
        <v>33.183999999999997</v>
      </c>
      <c r="Q1431">
        <v>9.759999999999998</v>
      </c>
      <c r="R1431">
        <v>5.799999999999998</v>
      </c>
      <c r="S1431" t="s">
        <v>103</v>
      </c>
      <c r="T1431">
        <v>0</v>
      </c>
      <c r="U1431">
        <v>0</v>
      </c>
      <c r="V1431">
        <v>11</v>
      </c>
      <c r="W1431">
        <v>785.52650000000006</v>
      </c>
    </row>
    <row r="1432" spans="1:23" x14ac:dyDescent="0.35">
      <c r="A1432" t="s">
        <v>2684</v>
      </c>
      <c r="B1432" t="s">
        <v>466</v>
      </c>
      <c r="C1432" t="s">
        <v>1734</v>
      </c>
      <c r="D1432" t="s">
        <v>19</v>
      </c>
      <c r="E1432" t="s">
        <v>95</v>
      </c>
      <c r="F1432" t="s">
        <v>140</v>
      </c>
      <c r="G1432">
        <v>337.37</v>
      </c>
      <c r="H1432">
        <v>2</v>
      </c>
      <c r="I1432">
        <v>0.08</v>
      </c>
      <c r="J1432">
        <v>4.07</v>
      </c>
      <c r="K1432" t="s">
        <v>82</v>
      </c>
      <c r="L1432" t="s">
        <v>45</v>
      </c>
      <c r="M1432">
        <v>1.93</v>
      </c>
      <c r="N1432" t="s">
        <v>83</v>
      </c>
      <c r="O1432" t="b">
        <v>0</v>
      </c>
      <c r="P1432">
        <v>620.76080000000002</v>
      </c>
      <c r="Q1432">
        <v>215.91679999999999</v>
      </c>
      <c r="R1432">
        <v>209.91679999999999</v>
      </c>
      <c r="S1432" t="s">
        <v>183</v>
      </c>
      <c r="T1432">
        <v>0</v>
      </c>
      <c r="U1432">
        <v>0</v>
      </c>
      <c r="V1432">
        <v>4</v>
      </c>
      <c r="W1432">
        <v>972.98339999999996</v>
      </c>
    </row>
    <row r="1433" spans="1:23" x14ac:dyDescent="0.35">
      <c r="A1433" t="s">
        <v>2685</v>
      </c>
      <c r="B1433" t="s">
        <v>622</v>
      </c>
      <c r="C1433" t="s">
        <v>2686</v>
      </c>
      <c r="D1433" t="s">
        <v>15</v>
      </c>
      <c r="E1433" t="s">
        <v>95</v>
      </c>
      <c r="F1433" t="s">
        <v>1080</v>
      </c>
      <c r="G1433">
        <v>530.4</v>
      </c>
      <c r="H1433">
        <v>2</v>
      </c>
      <c r="I1433">
        <v>0.28999999999999998</v>
      </c>
      <c r="J1433">
        <v>7.94</v>
      </c>
      <c r="K1433" t="s">
        <v>102</v>
      </c>
      <c r="L1433" t="s">
        <v>41</v>
      </c>
      <c r="M1433">
        <v>12.17</v>
      </c>
      <c r="N1433" t="s">
        <v>83</v>
      </c>
      <c r="O1433" t="b">
        <v>0</v>
      </c>
      <c r="P1433">
        <v>753.16799999999989</v>
      </c>
      <c r="Q1433">
        <v>116.688</v>
      </c>
      <c r="R1433">
        <v>96.578000000000003</v>
      </c>
      <c r="S1433" t="s">
        <v>97</v>
      </c>
      <c r="T1433">
        <v>0</v>
      </c>
      <c r="U1433">
        <v>0</v>
      </c>
      <c r="V1433">
        <v>11</v>
      </c>
      <c r="W1433">
        <v>487.95159999999998</v>
      </c>
    </row>
    <row r="1434" spans="1:23" x14ac:dyDescent="0.35">
      <c r="A1434" t="s">
        <v>2687</v>
      </c>
      <c r="B1434" t="s">
        <v>147</v>
      </c>
      <c r="C1434" t="s">
        <v>154</v>
      </c>
      <c r="D1434" t="s">
        <v>17</v>
      </c>
      <c r="E1434" t="s">
        <v>95</v>
      </c>
      <c r="F1434" t="s">
        <v>1202</v>
      </c>
      <c r="G1434">
        <v>362.33</v>
      </c>
      <c r="H1434">
        <v>1</v>
      </c>
      <c r="I1434">
        <v>7.0000000000000007E-2</v>
      </c>
      <c r="J1434">
        <v>8.82</v>
      </c>
      <c r="K1434" t="s">
        <v>82</v>
      </c>
      <c r="L1434" t="s">
        <v>43</v>
      </c>
      <c r="M1434">
        <v>4.1100000000000003</v>
      </c>
      <c r="N1434" t="s">
        <v>83</v>
      </c>
      <c r="O1434" t="b">
        <v>0</v>
      </c>
      <c r="P1434">
        <v>336.96690000000001</v>
      </c>
      <c r="Q1434">
        <v>119.5689</v>
      </c>
      <c r="R1434">
        <v>106.63890000000001</v>
      </c>
      <c r="S1434" t="s">
        <v>84</v>
      </c>
      <c r="T1434">
        <v>0</v>
      </c>
      <c r="U1434">
        <v>0</v>
      </c>
      <c r="V1434">
        <v>17</v>
      </c>
      <c r="W1434">
        <v>697.92079999999976</v>
      </c>
    </row>
    <row r="1435" spans="1:23" x14ac:dyDescent="0.35">
      <c r="A1435" t="s">
        <v>2688</v>
      </c>
      <c r="B1435" t="s">
        <v>470</v>
      </c>
      <c r="C1435" t="s">
        <v>2689</v>
      </c>
      <c r="D1435" t="s">
        <v>28</v>
      </c>
      <c r="E1435" t="s">
        <v>95</v>
      </c>
      <c r="F1435" t="s">
        <v>123</v>
      </c>
      <c r="G1435">
        <v>394.46</v>
      </c>
      <c r="H1435">
        <v>2</v>
      </c>
      <c r="I1435">
        <v>0.09</v>
      </c>
      <c r="J1435">
        <v>3.41</v>
      </c>
      <c r="K1435" t="s">
        <v>115</v>
      </c>
      <c r="L1435" t="s">
        <v>41</v>
      </c>
      <c r="M1435">
        <v>10.86</v>
      </c>
      <c r="N1435" t="s">
        <v>83</v>
      </c>
      <c r="O1435" t="b">
        <v>0</v>
      </c>
      <c r="P1435">
        <v>717.91719999999998</v>
      </c>
      <c r="Q1435">
        <v>244.5652</v>
      </c>
      <c r="R1435">
        <v>230.29519999999999</v>
      </c>
      <c r="S1435" t="s">
        <v>183</v>
      </c>
      <c r="T1435">
        <v>0</v>
      </c>
      <c r="U1435">
        <v>0</v>
      </c>
      <c r="V1435">
        <v>4</v>
      </c>
      <c r="W1435">
        <v>370.79399999999998</v>
      </c>
    </row>
    <row r="1436" spans="1:23" x14ac:dyDescent="0.35">
      <c r="A1436" t="s">
        <v>2690</v>
      </c>
      <c r="B1436" t="s">
        <v>1705</v>
      </c>
      <c r="C1436" t="s">
        <v>2401</v>
      </c>
      <c r="D1436" t="s">
        <v>12</v>
      </c>
      <c r="E1436" t="s">
        <v>88</v>
      </c>
      <c r="F1436" t="s">
        <v>760</v>
      </c>
      <c r="G1436">
        <v>42.27</v>
      </c>
      <c r="H1436">
        <v>2</v>
      </c>
      <c r="I1436">
        <v>0.23</v>
      </c>
      <c r="J1436">
        <v>2.52</v>
      </c>
      <c r="K1436" t="s">
        <v>90</v>
      </c>
      <c r="L1436" t="s">
        <v>41</v>
      </c>
      <c r="M1436">
        <v>7.84</v>
      </c>
      <c r="N1436" t="s">
        <v>83</v>
      </c>
      <c r="O1436" t="b">
        <v>0</v>
      </c>
      <c r="P1436">
        <v>65.095800000000011</v>
      </c>
      <c r="Q1436">
        <v>14.371800000000009</v>
      </c>
      <c r="R1436">
        <v>4.011800000000008</v>
      </c>
      <c r="S1436" t="s">
        <v>97</v>
      </c>
      <c r="T1436">
        <v>0</v>
      </c>
      <c r="U1436">
        <v>0</v>
      </c>
      <c r="V1436">
        <v>16</v>
      </c>
      <c r="W1436">
        <v>1734.7913000000001</v>
      </c>
    </row>
    <row r="1437" spans="1:23" x14ac:dyDescent="0.35">
      <c r="A1437" t="s">
        <v>2691</v>
      </c>
      <c r="B1437" t="s">
        <v>1586</v>
      </c>
      <c r="C1437" t="s">
        <v>873</v>
      </c>
      <c r="D1437" t="s">
        <v>19</v>
      </c>
      <c r="E1437" t="s">
        <v>95</v>
      </c>
      <c r="F1437" t="s">
        <v>757</v>
      </c>
      <c r="G1437">
        <v>385.5</v>
      </c>
      <c r="H1437">
        <v>1</v>
      </c>
      <c r="I1437">
        <v>0.06</v>
      </c>
      <c r="J1437">
        <v>7.41</v>
      </c>
      <c r="K1437" t="s">
        <v>90</v>
      </c>
      <c r="L1437" t="s">
        <v>45</v>
      </c>
      <c r="M1437">
        <v>0.84</v>
      </c>
      <c r="N1437" t="s">
        <v>83</v>
      </c>
      <c r="O1437" t="b">
        <v>0</v>
      </c>
      <c r="P1437">
        <v>362.37</v>
      </c>
      <c r="Q1437">
        <v>131.07</v>
      </c>
      <c r="R1437">
        <v>122.82</v>
      </c>
      <c r="S1437" t="s">
        <v>183</v>
      </c>
      <c r="T1437">
        <v>0</v>
      </c>
      <c r="U1437">
        <v>0</v>
      </c>
      <c r="V1437">
        <v>19</v>
      </c>
      <c r="W1437">
        <v>1610.9115999999999</v>
      </c>
    </row>
    <row r="1438" spans="1:23" x14ac:dyDescent="0.35">
      <c r="A1438" t="s">
        <v>2692</v>
      </c>
      <c r="B1438" t="s">
        <v>951</v>
      </c>
      <c r="C1438" t="s">
        <v>824</v>
      </c>
      <c r="D1438" t="s">
        <v>12</v>
      </c>
      <c r="E1438" t="s">
        <v>16</v>
      </c>
      <c r="F1438" t="s">
        <v>244</v>
      </c>
      <c r="G1438">
        <v>25.98</v>
      </c>
      <c r="H1438">
        <v>1</v>
      </c>
      <c r="I1438">
        <v>0.14000000000000001</v>
      </c>
      <c r="J1438">
        <v>9.36</v>
      </c>
      <c r="K1438" t="s">
        <v>90</v>
      </c>
      <c r="L1438" t="s">
        <v>48</v>
      </c>
      <c r="M1438">
        <v>4.46</v>
      </c>
      <c r="N1438" t="s">
        <v>83</v>
      </c>
      <c r="O1438" t="b">
        <v>0</v>
      </c>
      <c r="P1438">
        <v>22.3428</v>
      </c>
      <c r="Q1438">
        <v>6.7548000000000012</v>
      </c>
      <c r="R1438">
        <v>-7.065199999999999</v>
      </c>
      <c r="S1438" t="s">
        <v>91</v>
      </c>
      <c r="T1438">
        <v>0</v>
      </c>
      <c r="U1438">
        <v>0</v>
      </c>
      <c r="V1438">
        <v>13</v>
      </c>
      <c r="W1438">
        <v>341.28570000000002</v>
      </c>
    </row>
    <row r="1439" spans="1:23" x14ac:dyDescent="0.35">
      <c r="A1439" t="s">
        <v>2693</v>
      </c>
      <c r="B1439" t="s">
        <v>276</v>
      </c>
      <c r="C1439" t="s">
        <v>162</v>
      </c>
      <c r="D1439" t="s">
        <v>15</v>
      </c>
      <c r="E1439" t="s">
        <v>14</v>
      </c>
      <c r="F1439" t="s">
        <v>167</v>
      </c>
      <c r="G1439">
        <v>33.56</v>
      </c>
      <c r="H1439">
        <v>1</v>
      </c>
      <c r="I1439">
        <v>7.0000000000000007E-2</v>
      </c>
      <c r="J1439">
        <v>9.9700000000000006</v>
      </c>
      <c r="K1439" t="s">
        <v>90</v>
      </c>
      <c r="L1439" t="s">
        <v>43</v>
      </c>
      <c r="M1439">
        <v>5.32</v>
      </c>
      <c r="N1439" t="s">
        <v>83</v>
      </c>
      <c r="O1439" t="b">
        <v>0</v>
      </c>
      <c r="P1439">
        <v>31.210799999999999</v>
      </c>
      <c r="Q1439">
        <v>11.0748</v>
      </c>
      <c r="R1439">
        <v>-4.2152000000000012</v>
      </c>
      <c r="S1439" t="s">
        <v>97</v>
      </c>
      <c r="T1439">
        <v>0</v>
      </c>
      <c r="U1439">
        <v>0</v>
      </c>
      <c r="V1439">
        <v>16</v>
      </c>
      <c r="W1439">
        <v>1644.6956</v>
      </c>
    </row>
    <row r="1440" spans="1:23" x14ac:dyDescent="0.35">
      <c r="A1440" t="s">
        <v>2694</v>
      </c>
      <c r="B1440" t="s">
        <v>581</v>
      </c>
      <c r="C1440" t="s">
        <v>2695</v>
      </c>
      <c r="D1440" t="s">
        <v>19</v>
      </c>
      <c r="E1440" t="s">
        <v>95</v>
      </c>
      <c r="F1440" t="s">
        <v>989</v>
      </c>
      <c r="G1440">
        <v>21.63</v>
      </c>
      <c r="H1440">
        <v>2</v>
      </c>
      <c r="I1440">
        <v>0.28999999999999998</v>
      </c>
      <c r="J1440">
        <v>7.55</v>
      </c>
      <c r="K1440" t="s">
        <v>90</v>
      </c>
      <c r="L1440" t="s">
        <v>41</v>
      </c>
      <c r="M1440">
        <v>11.38</v>
      </c>
      <c r="N1440" t="s">
        <v>83</v>
      </c>
      <c r="O1440" t="b">
        <v>0</v>
      </c>
      <c r="P1440">
        <v>30.714600000000001</v>
      </c>
      <c r="Q1440">
        <v>4.7585999999999977</v>
      </c>
      <c r="R1440">
        <v>-14.1714</v>
      </c>
      <c r="S1440" t="s">
        <v>84</v>
      </c>
      <c r="T1440">
        <v>0</v>
      </c>
      <c r="U1440">
        <v>0</v>
      </c>
      <c r="V1440">
        <v>2</v>
      </c>
      <c r="W1440">
        <v>-19.1126</v>
      </c>
    </row>
    <row r="1441" spans="1:23" x14ac:dyDescent="0.35">
      <c r="A1441" t="s">
        <v>2696</v>
      </c>
      <c r="B1441" t="s">
        <v>121</v>
      </c>
      <c r="C1441" t="s">
        <v>1365</v>
      </c>
      <c r="D1441" t="s">
        <v>17</v>
      </c>
      <c r="E1441" t="s">
        <v>14</v>
      </c>
      <c r="F1441" t="s">
        <v>662</v>
      </c>
      <c r="G1441">
        <v>73.86</v>
      </c>
      <c r="H1441">
        <v>1</v>
      </c>
      <c r="I1441">
        <v>0.17</v>
      </c>
      <c r="J1441">
        <v>5.65</v>
      </c>
      <c r="K1441" t="s">
        <v>115</v>
      </c>
      <c r="L1441" t="s">
        <v>41</v>
      </c>
      <c r="M1441">
        <v>6.03</v>
      </c>
      <c r="N1441" t="s">
        <v>141</v>
      </c>
      <c r="O1441" t="b">
        <v>0</v>
      </c>
      <c r="P1441">
        <v>61.303800000000003</v>
      </c>
      <c r="Q1441">
        <v>16.9878</v>
      </c>
      <c r="R1441">
        <v>5.3078000000000003</v>
      </c>
      <c r="S1441" t="s">
        <v>103</v>
      </c>
      <c r="T1441">
        <v>1</v>
      </c>
      <c r="U1441">
        <v>0</v>
      </c>
      <c r="V1441">
        <v>17</v>
      </c>
      <c r="W1441">
        <v>922.68780000000015</v>
      </c>
    </row>
    <row r="1442" spans="1:23" x14ac:dyDescent="0.35">
      <c r="A1442" t="s">
        <v>2697</v>
      </c>
      <c r="B1442" t="s">
        <v>330</v>
      </c>
      <c r="C1442" t="s">
        <v>395</v>
      </c>
      <c r="D1442" t="s">
        <v>12</v>
      </c>
      <c r="E1442" t="s">
        <v>95</v>
      </c>
      <c r="F1442" t="s">
        <v>612</v>
      </c>
      <c r="G1442">
        <v>609.41</v>
      </c>
      <c r="H1442">
        <v>2</v>
      </c>
      <c r="I1442">
        <v>0.05</v>
      </c>
      <c r="J1442">
        <v>6.21</v>
      </c>
      <c r="K1442" t="s">
        <v>82</v>
      </c>
      <c r="L1442" t="s">
        <v>43</v>
      </c>
      <c r="M1442">
        <v>5.67</v>
      </c>
      <c r="N1442" t="s">
        <v>83</v>
      </c>
      <c r="O1442" t="b">
        <v>0</v>
      </c>
      <c r="P1442">
        <v>1157.8789999999999</v>
      </c>
      <c r="Q1442">
        <v>426.58699999999999</v>
      </c>
      <c r="R1442">
        <v>414.70699999999999</v>
      </c>
      <c r="S1442" t="s">
        <v>183</v>
      </c>
      <c r="T1442">
        <v>0</v>
      </c>
      <c r="U1442">
        <v>0</v>
      </c>
      <c r="V1442">
        <v>8</v>
      </c>
      <c r="W1442">
        <v>974.06129999999996</v>
      </c>
    </row>
    <row r="1443" spans="1:23" x14ac:dyDescent="0.35">
      <c r="A1443" t="s">
        <v>2698</v>
      </c>
      <c r="B1443" t="s">
        <v>93</v>
      </c>
      <c r="C1443" t="s">
        <v>741</v>
      </c>
      <c r="D1443" t="s">
        <v>20</v>
      </c>
      <c r="E1443" t="s">
        <v>14</v>
      </c>
      <c r="F1443" t="s">
        <v>152</v>
      </c>
      <c r="G1443">
        <v>174.37</v>
      </c>
      <c r="H1443">
        <v>3</v>
      </c>
      <c r="I1443">
        <v>0.01</v>
      </c>
      <c r="J1443">
        <v>5.08</v>
      </c>
      <c r="K1443" t="s">
        <v>115</v>
      </c>
      <c r="L1443" t="s">
        <v>43</v>
      </c>
      <c r="M1443">
        <v>7.36</v>
      </c>
      <c r="N1443" t="s">
        <v>83</v>
      </c>
      <c r="O1443" t="b">
        <v>0</v>
      </c>
      <c r="P1443">
        <v>517.87890000000004</v>
      </c>
      <c r="Q1443">
        <v>204.01290000000009</v>
      </c>
      <c r="R1443">
        <v>191.57290000000009</v>
      </c>
      <c r="S1443" t="s">
        <v>97</v>
      </c>
      <c r="T1443">
        <v>0</v>
      </c>
      <c r="U1443">
        <v>0</v>
      </c>
      <c r="V1443">
        <v>17</v>
      </c>
      <c r="W1443">
        <v>1802.7335</v>
      </c>
    </row>
    <row r="1444" spans="1:23" x14ac:dyDescent="0.35">
      <c r="A1444" t="s">
        <v>2699</v>
      </c>
      <c r="B1444" t="s">
        <v>1622</v>
      </c>
      <c r="C1444" t="s">
        <v>981</v>
      </c>
      <c r="D1444" t="s">
        <v>15</v>
      </c>
      <c r="E1444" t="s">
        <v>95</v>
      </c>
      <c r="F1444" t="s">
        <v>715</v>
      </c>
      <c r="G1444">
        <v>277.60000000000002</v>
      </c>
      <c r="H1444">
        <v>2</v>
      </c>
      <c r="I1444">
        <v>0.01</v>
      </c>
      <c r="J1444">
        <v>2.96</v>
      </c>
      <c r="K1444" t="s">
        <v>102</v>
      </c>
      <c r="L1444" t="s">
        <v>48</v>
      </c>
      <c r="M1444">
        <v>19.3</v>
      </c>
      <c r="N1444" t="s">
        <v>83</v>
      </c>
      <c r="O1444" t="b">
        <v>0</v>
      </c>
      <c r="P1444">
        <v>549.64800000000002</v>
      </c>
      <c r="Q1444">
        <v>216.52799999999999</v>
      </c>
      <c r="R1444">
        <v>194.268</v>
      </c>
      <c r="S1444" t="s">
        <v>183</v>
      </c>
      <c r="T1444">
        <v>0</v>
      </c>
      <c r="U1444">
        <v>0</v>
      </c>
      <c r="V1444">
        <v>21</v>
      </c>
      <c r="W1444">
        <v>1211.4102</v>
      </c>
    </row>
    <row r="1445" spans="1:23" x14ac:dyDescent="0.35">
      <c r="A1445" t="s">
        <v>2700</v>
      </c>
      <c r="B1445" t="s">
        <v>572</v>
      </c>
      <c r="C1445" t="s">
        <v>1115</v>
      </c>
      <c r="D1445" t="s">
        <v>26</v>
      </c>
      <c r="E1445" t="s">
        <v>95</v>
      </c>
      <c r="F1445" t="s">
        <v>400</v>
      </c>
      <c r="G1445">
        <v>278.31</v>
      </c>
      <c r="H1445">
        <v>1</v>
      </c>
      <c r="I1445">
        <v>0.1</v>
      </c>
      <c r="J1445">
        <v>2.44</v>
      </c>
      <c r="K1445" t="s">
        <v>82</v>
      </c>
      <c r="L1445" t="s">
        <v>41</v>
      </c>
      <c r="M1445">
        <v>8.6999999999999993</v>
      </c>
      <c r="N1445" t="s">
        <v>83</v>
      </c>
      <c r="O1445" t="b">
        <v>0</v>
      </c>
      <c r="P1445">
        <v>250.47900000000001</v>
      </c>
      <c r="Q1445">
        <v>83.493000000000023</v>
      </c>
      <c r="R1445">
        <v>72.353000000000023</v>
      </c>
      <c r="S1445" t="s">
        <v>183</v>
      </c>
      <c r="T1445">
        <v>0</v>
      </c>
      <c r="U1445">
        <v>0</v>
      </c>
      <c r="V1445">
        <v>13</v>
      </c>
      <c r="W1445">
        <v>590.20570000000009</v>
      </c>
    </row>
    <row r="1446" spans="1:23" x14ac:dyDescent="0.35">
      <c r="A1446" t="s">
        <v>2701</v>
      </c>
      <c r="B1446" t="s">
        <v>462</v>
      </c>
      <c r="C1446" t="s">
        <v>2702</v>
      </c>
      <c r="D1446" t="s">
        <v>17</v>
      </c>
      <c r="E1446" t="s">
        <v>14</v>
      </c>
      <c r="F1446" t="s">
        <v>210</v>
      </c>
      <c r="G1446">
        <v>87.91</v>
      </c>
      <c r="H1446">
        <v>1</v>
      </c>
      <c r="I1446">
        <v>0.13</v>
      </c>
      <c r="J1446">
        <v>3.07</v>
      </c>
      <c r="K1446" t="s">
        <v>90</v>
      </c>
      <c r="L1446" t="s">
        <v>41</v>
      </c>
      <c r="M1446">
        <v>8.1</v>
      </c>
      <c r="N1446" t="s">
        <v>83</v>
      </c>
      <c r="O1446" t="b">
        <v>0</v>
      </c>
      <c r="P1446">
        <v>76.481700000000004</v>
      </c>
      <c r="Q1446">
        <v>23.735700000000008</v>
      </c>
      <c r="R1446">
        <v>12.56570000000001</v>
      </c>
      <c r="S1446" t="s">
        <v>84</v>
      </c>
      <c r="T1446">
        <v>0</v>
      </c>
      <c r="U1446">
        <v>0</v>
      </c>
      <c r="V1446">
        <v>19</v>
      </c>
      <c r="W1446">
        <v>1054.8798999999999</v>
      </c>
    </row>
    <row r="1447" spans="1:23" x14ac:dyDescent="0.35">
      <c r="A1447" t="s">
        <v>2703</v>
      </c>
      <c r="B1447" t="s">
        <v>205</v>
      </c>
      <c r="C1447" t="s">
        <v>151</v>
      </c>
      <c r="D1447" t="s">
        <v>15</v>
      </c>
      <c r="E1447" t="s">
        <v>14</v>
      </c>
      <c r="F1447" t="s">
        <v>1321</v>
      </c>
      <c r="G1447">
        <v>100.65</v>
      </c>
      <c r="H1447">
        <v>3</v>
      </c>
      <c r="I1447">
        <v>7.0000000000000007E-2</v>
      </c>
      <c r="J1447">
        <v>4.97</v>
      </c>
      <c r="K1447" t="s">
        <v>115</v>
      </c>
      <c r="L1447" t="s">
        <v>43</v>
      </c>
      <c r="M1447">
        <v>7.4</v>
      </c>
      <c r="N1447" t="s">
        <v>83</v>
      </c>
      <c r="O1447" t="b">
        <v>0</v>
      </c>
      <c r="P1447">
        <v>280.81349999999998</v>
      </c>
      <c r="Q1447">
        <v>99.643500000000017</v>
      </c>
      <c r="R1447">
        <v>87.273500000000013</v>
      </c>
      <c r="S1447" t="s">
        <v>97</v>
      </c>
      <c r="T1447">
        <v>0</v>
      </c>
      <c r="U1447">
        <v>0</v>
      </c>
      <c r="V1447">
        <v>3</v>
      </c>
      <c r="W1447">
        <v>244.6487000000001</v>
      </c>
    </row>
    <row r="1448" spans="1:23" x14ac:dyDescent="0.35">
      <c r="A1448" t="s">
        <v>2704</v>
      </c>
      <c r="B1448" t="s">
        <v>909</v>
      </c>
      <c r="C1448" t="s">
        <v>2705</v>
      </c>
      <c r="D1448" t="s">
        <v>17</v>
      </c>
      <c r="E1448" t="s">
        <v>16</v>
      </c>
      <c r="F1448" t="s">
        <v>435</v>
      </c>
      <c r="G1448">
        <v>40.43</v>
      </c>
      <c r="H1448">
        <v>3</v>
      </c>
      <c r="I1448">
        <v>0.23</v>
      </c>
      <c r="J1448">
        <v>6.81</v>
      </c>
      <c r="K1448" t="s">
        <v>82</v>
      </c>
      <c r="L1448" t="s">
        <v>48</v>
      </c>
      <c r="M1448">
        <v>19.440000000000001</v>
      </c>
      <c r="N1448" t="s">
        <v>279</v>
      </c>
      <c r="O1448" t="b">
        <v>0</v>
      </c>
      <c r="P1448">
        <v>93.393299999999996</v>
      </c>
      <c r="Q1448">
        <v>20.61930000000001</v>
      </c>
      <c r="R1448">
        <v>-5.6306999999999903</v>
      </c>
      <c r="S1448" t="s">
        <v>183</v>
      </c>
      <c r="T1448">
        <v>0</v>
      </c>
      <c r="U1448">
        <v>1</v>
      </c>
      <c r="V1448">
        <v>3</v>
      </c>
      <c r="W1448">
        <v>17.15890000000001</v>
      </c>
    </row>
    <row r="1449" spans="1:23" x14ac:dyDescent="0.35">
      <c r="A1449" t="s">
        <v>2706</v>
      </c>
      <c r="B1449" t="s">
        <v>1107</v>
      </c>
      <c r="C1449" t="s">
        <v>1714</v>
      </c>
      <c r="D1449" t="s">
        <v>19</v>
      </c>
      <c r="E1449" t="s">
        <v>14</v>
      </c>
      <c r="F1449" t="s">
        <v>1029</v>
      </c>
      <c r="G1449">
        <v>189.44</v>
      </c>
      <c r="H1449">
        <v>1</v>
      </c>
      <c r="I1449">
        <v>0.28000000000000003</v>
      </c>
      <c r="J1449">
        <v>5.47</v>
      </c>
      <c r="K1449" t="s">
        <v>82</v>
      </c>
      <c r="L1449" t="s">
        <v>41</v>
      </c>
      <c r="M1449">
        <v>5.77</v>
      </c>
      <c r="N1449" t="s">
        <v>83</v>
      </c>
      <c r="O1449" t="b">
        <v>0</v>
      </c>
      <c r="P1449">
        <v>136.39680000000001</v>
      </c>
      <c r="Q1449">
        <v>22.73279999999998</v>
      </c>
      <c r="R1449">
        <v>11.492799999999979</v>
      </c>
      <c r="S1449" t="s">
        <v>97</v>
      </c>
      <c r="T1449">
        <v>0</v>
      </c>
      <c r="U1449">
        <v>0</v>
      </c>
      <c r="V1449">
        <v>10</v>
      </c>
      <c r="W1449">
        <v>1126.3078</v>
      </c>
    </row>
    <row r="1450" spans="1:23" x14ac:dyDescent="0.35">
      <c r="A1450" t="s">
        <v>2707</v>
      </c>
      <c r="B1450" t="s">
        <v>253</v>
      </c>
      <c r="C1450" t="s">
        <v>1223</v>
      </c>
      <c r="D1450" t="s">
        <v>17</v>
      </c>
      <c r="E1450" t="s">
        <v>16</v>
      </c>
      <c r="F1450" t="s">
        <v>696</v>
      </c>
      <c r="G1450">
        <v>48.96</v>
      </c>
      <c r="H1450">
        <v>2</v>
      </c>
      <c r="I1450">
        <v>0.12</v>
      </c>
      <c r="J1450">
        <v>3.19</v>
      </c>
      <c r="K1450" t="s">
        <v>115</v>
      </c>
      <c r="L1450" t="s">
        <v>41</v>
      </c>
      <c r="M1450">
        <v>14.53</v>
      </c>
      <c r="N1450" t="s">
        <v>83</v>
      </c>
      <c r="O1450" t="b">
        <v>0</v>
      </c>
      <c r="P1450">
        <v>86.169600000000003</v>
      </c>
      <c r="Q1450">
        <v>27.417600000000011</v>
      </c>
      <c r="R1450">
        <v>9.6976000000000084</v>
      </c>
      <c r="S1450" t="s">
        <v>183</v>
      </c>
      <c r="T1450">
        <v>0</v>
      </c>
      <c r="U1450">
        <v>0</v>
      </c>
      <c r="V1450">
        <v>17</v>
      </c>
      <c r="W1450">
        <v>1379.4491</v>
      </c>
    </row>
    <row r="1451" spans="1:23" x14ac:dyDescent="0.35">
      <c r="A1451" t="s">
        <v>2708</v>
      </c>
      <c r="B1451" t="s">
        <v>197</v>
      </c>
      <c r="C1451" t="s">
        <v>579</v>
      </c>
      <c r="D1451" t="s">
        <v>17</v>
      </c>
      <c r="E1451" t="s">
        <v>14</v>
      </c>
      <c r="F1451" t="s">
        <v>1131</v>
      </c>
      <c r="G1451">
        <v>113.29</v>
      </c>
      <c r="H1451">
        <v>3</v>
      </c>
      <c r="I1451">
        <v>0.13</v>
      </c>
      <c r="J1451">
        <v>7.64</v>
      </c>
      <c r="K1451" t="s">
        <v>102</v>
      </c>
      <c r="L1451" t="s">
        <v>41</v>
      </c>
      <c r="M1451">
        <v>5.9</v>
      </c>
      <c r="N1451" t="s">
        <v>279</v>
      </c>
      <c r="O1451" t="b">
        <v>0</v>
      </c>
      <c r="P1451">
        <v>295.68689999999998</v>
      </c>
      <c r="Q1451">
        <v>91.764899999999983</v>
      </c>
      <c r="R1451">
        <v>78.224899999999991</v>
      </c>
      <c r="S1451" t="s">
        <v>84</v>
      </c>
      <c r="T1451">
        <v>0</v>
      </c>
      <c r="U1451">
        <v>1</v>
      </c>
      <c r="V1451">
        <v>16</v>
      </c>
      <c r="W1451">
        <v>602.44460000000004</v>
      </c>
    </row>
    <row r="1452" spans="1:23" x14ac:dyDescent="0.35">
      <c r="A1452" t="s">
        <v>2709</v>
      </c>
      <c r="B1452" t="s">
        <v>433</v>
      </c>
      <c r="C1452" t="s">
        <v>2406</v>
      </c>
      <c r="D1452" t="s">
        <v>19</v>
      </c>
      <c r="E1452" t="s">
        <v>14</v>
      </c>
      <c r="F1452" t="s">
        <v>451</v>
      </c>
      <c r="G1452">
        <v>137.22</v>
      </c>
      <c r="H1452">
        <v>1</v>
      </c>
      <c r="I1452">
        <v>0.19</v>
      </c>
      <c r="J1452">
        <v>3.12</v>
      </c>
      <c r="K1452" t="s">
        <v>102</v>
      </c>
      <c r="L1452" t="s">
        <v>41</v>
      </c>
      <c r="M1452">
        <v>14.33</v>
      </c>
      <c r="N1452" t="s">
        <v>83</v>
      </c>
      <c r="O1452" t="b">
        <v>0</v>
      </c>
      <c r="P1452">
        <v>111.1482</v>
      </c>
      <c r="Q1452">
        <v>28.816200000000009</v>
      </c>
      <c r="R1452">
        <v>11.36620000000001</v>
      </c>
      <c r="S1452" t="s">
        <v>97</v>
      </c>
      <c r="T1452">
        <v>0</v>
      </c>
      <c r="U1452">
        <v>0</v>
      </c>
      <c r="V1452">
        <v>10</v>
      </c>
      <c r="W1452">
        <v>650.54720000000009</v>
      </c>
    </row>
    <row r="1453" spans="1:23" x14ac:dyDescent="0.35">
      <c r="A1453" t="s">
        <v>2710</v>
      </c>
      <c r="B1453" t="s">
        <v>125</v>
      </c>
      <c r="C1453" t="s">
        <v>1657</v>
      </c>
      <c r="D1453" t="s">
        <v>17</v>
      </c>
      <c r="E1453" t="s">
        <v>16</v>
      </c>
      <c r="F1453" t="s">
        <v>444</v>
      </c>
      <c r="G1453">
        <v>21.72</v>
      </c>
      <c r="H1453">
        <v>3</v>
      </c>
      <c r="I1453">
        <v>0.26</v>
      </c>
      <c r="J1453">
        <v>9.11</v>
      </c>
      <c r="K1453" t="s">
        <v>115</v>
      </c>
      <c r="L1453" t="s">
        <v>48</v>
      </c>
      <c r="M1453">
        <v>12.41</v>
      </c>
      <c r="N1453" t="s">
        <v>83</v>
      </c>
      <c r="O1453" t="b">
        <v>0</v>
      </c>
      <c r="P1453">
        <v>48.218400000000003</v>
      </c>
      <c r="Q1453">
        <v>9.1224000000000007</v>
      </c>
      <c r="R1453">
        <v>-12.397600000000001</v>
      </c>
      <c r="S1453" t="s">
        <v>128</v>
      </c>
      <c r="T1453">
        <v>0</v>
      </c>
      <c r="U1453">
        <v>0</v>
      </c>
      <c r="V1453">
        <v>4</v>
      </c>
      <c r="W1453">
        <v>309.71309999999988</v>
      </c>
    </row>
    <row r="1454" spans="1:23" x14ac:dyDescent="0.35">
      <c r="A1454" t="s">
        <v>2711</v>
      </c>
      <c r="B1454" t="s">
        <v>284</v>
      </c>
      <c r="C1454" t="s">
        <v>579</v>
      </c>
      <c r="D1454" t="s">
        <v>12</v>
      </c>
      <c r="E1454" t="s">
        <v>16</v>
      </c>
      <c r="F1454" t="s">
        <v>81</v>
      </c>
      <c r="G1454">
        <v>13.81</v>
      </c>
      <c r="H1454">
        <v>3</v>
      </c>
      <c r="I1454">
        <v>0.28999999999999998</v>
      </c>
      <c r="J1454">
        <v>7.4</v>
      </c>
      <c r="K1454" t="s">
        <v>82</v>
      </c>
      <c r="L1454" t="s">
        <v>41</v>
      </c>
      <c r="M1454">
        <v>11.74</v>
      </c>
      <c r="N1454" t="s">
        <v>83</v>
      </c>
      <c r="O1454" t="b">
        <v>0</v>
      </c>
      <c r="P1454">
        <v>29.415299999999998</v>
      </c>
      <c r="Q1454">
        <v>4.5572999999999979</v>
      </c>
      <c r="R1454">
        <v>-14.582700000000001</v>
      </c>
      <c r="S1454" t="s">
        <v>91</v>
      </c>
      <c r="T1454">
        <v>0</v>
      </c>
      <c r="U1454">
        <v>0</v>
      </c>
      <c r="V1454">
        <v>16</v>
      </c>
      <c r="W1454">
        <v>602.44460000000004</v>
      </c>
    </row>
    <row r="1455" spans="1:23" x14ac:dyDescent="0.35">
      <c r="A1455" t="s">
        <v>2712</v>
      </c>
      <c r="B1455" t="s">
        <v>272</v>
      </c>
      <c r="C1455" t="s">
        <v>573</v>
      </c>
      <c r="D1455" t="s">
        <v>19</v>
      </c>
      <c r="E1455" t="s">
        <v>95</v>
      </c>
      <c r="F1455" t="s">
        <v>191</v>
      </c>
      <c r="G1455">
        <v>23.54</v>
      </c>
      <c r="H1455">
        <v>1</v>
      </c>
      <c r="I1455">
        <v>0.06</v>
      </c>
      <c r="J1455">
        <v>6.42</v>
      </c>
      <c r="K1455" t="s">
        <v>82</v>
      </c>
      <c r="L1455" t="s">
        <v>45</v>
      </c>
      <c r="M1455">
        <v>1.22</v>
      </c>
      <c r="N1455" t="s">
        <v>83</v>
      </c>
      <c r="O1455" t="b">
        <v>0</v>
      </c>
      <c r="P1455">
        <v>22.127600000000001</v>
      </c>
      <c r="Q1455">
        <v>8.0035999999999987</v>
      </c>
      <c r="R1455">
        <v>0.36359999999999898</v>
      </c>
      <c r="S1455" t="s">
        <v>84</v>
      </c>
      <c r="T1455">
        <v>0</v>
      </c>
      <c r="U1455">
        <v>0</v>
      </c>
      <c r="V1455">
        <v>17</v>
      </c>
      <c r="W1455">
        <v>804.03819999999996</v>
      </c>
    </row>
    <row r="1456" spans="1:23" x14ac:dyDescent="0.35">
      <c r="A1456" t="s">
        <v>2713</v>
      </c>
      <c r="B1456" t="s">
        <v>2232</v>
      </c>
      <c r="C1456" t="s">
        <v>198</v>
      </c>
      <c r="D1456" t="s">
        <v>20</v>
      </c>
      <c r="E1456" t="s">
        <v>95</v>
      </c>
      <c r="F1456" t="s">
        <v>782</v>
      </c>
      <c r="G1456">
        <v>448.75</v>
      </c>
      <c r="H1456">
        <v>1</v>
      </c>
      <c r="I1456">
        <v>7.0000000000000007E-2</v>
      </c>
      <c r="J1456">
        <v>3.18</v>
      </c>
      <c r="K1456" t="s">
        <v>90</v>
      </c>
      <c r="L1456" t="s">
        <v>43</v>
      </c>
      <c r="M1456">
        <v>3.15</v>
      </c>
      <c r="N1456" t="s">
        <v>83</v>
      </c>
      <c r="O1456" t="b">
        <v>0</v>
      </c>
      <c r="P1456">
        <v>417.33749999999998</v>
      </c>
      <c r="Q1456">
        <v>148.08750000000001</v>
      </c>
      <c r="R1456">
        <v>141.75749999999999</v>
      </c>
      <c r="S1456" t="s">
        <v>84</v>
      </c>
      <c r="T1456">
        <v>0</v>
      </c>
      <c r="U1456">
        <v>0</v>
      </c>
      <c r="V1456">
        <v>12</v>
      </c>
      <c r="W1456">
        <v>871.18830000000014</v>
      </c>
    </row>
    <row r="1457" spans="1:23" x14ac:dyDescent="0.35">
      <c r="A1457" t="s">
        <v>2714</v>
      </c>
      <c r="B1457" t="s">
        <v>180</v>
      </c>
      <c r="C1457" t="s">
        <v>2272</v>
      </c>
      <c r="D1457" t="s">
        <v>20</v>
      </c>
      <c r="E1457" t="s">
        <v>88</v>
      </c>
      <c r="F1457" t="s">
        <v>1368</v>
      </c>
      <c r="G1457">
        <v>24</v>
      </c>
      <c r="H1457">
        <v>3</v>
      </c>
      <c r="I1457">
        <v>7.0000000000000007E-2</v>
      </c>
      <c r="J1457">
        <v>3.1</v>
      </c>
      <c r="K1457" t="s">
        <v>90</v>
      </c>
      <c r="L1457" t="s">
        <v>43</v>
      </c>
      <c r="M1457">
        <v>5.79</v>
      </c>
      <c r="N1457" t="s">
        <v>83</v>
      </c>
      <c r="O1457" t="b">
        <v>0</v>
      </c>
      <c r="P1457">
        <v>66.959999999999994</v>
      </c>
      <c r="Q1457">
        <v>23.76</v>
      </c>
      <c r="R1457">
        <v>14.87</v>
      </c>
      <c r="S1457" t="s">
        <v>183</v>
      </c>
      <c r="T1457">
        <v>0</v>
      </c>
      <c r="U1457">
        <v>0</v>
      </c>
      <c r="V1457">
        <v>12</v>
      </c>
      <c r="W1457">
        <v>462.84010000000012</v>
      </c>
    </row>
    <row r="1458" spans="1:23" x14ac:dyDescent="0.35">
      <c r="A1458" t="s">
        <v>2715</v>
      </c>
      <c r="B1458" t="s">
        <v>1147</v>
      </c>
      <c r="C1458" t="s">
        <v>2068</v>
      </c>
      <c r="D1458" t="s">
        <v>12</v>
      </c>
      <c r="E1458" t="s">
        <v>95</v>
      </c>
      <c r="F1458" t="s">
        <v>175</v>
      </c>
      <c r="G1458">
        <v>518.30999999999995</v>
      </c>
      <c r="H1458">
        <v>1</v>
      </c>
      <c r="I1458">
        <v>0.06</v>
      </c>
      <c r="J1458">
        <v>8.9499999999999993</v>
      </c>
      <c r="K1458" t="s">
        <v>102</v>
      </c>
      <c r="L1458" t="s">
        <v>43</v>
      </c>
      <c r="M1458">
        <v>7.69</v>
      </c>
      <c r="N1458" t="s">
        <v>83</v>
      </c>
      <c r="O1458" t="b">
        <v>0</v>
      </c>
      <c r="P1458">
        <v>487.21139999999991</v>
      </c>
      <c r="Q1458">
        <v>176.22540000000001</v>
      </c>
      <c r="R1458">
        <v>159.58539999999999</v>
      </c>
      <c r="S1458" t="s">
        <v>183</v>
      </c>
      <c r="T1458">
        <v>0</v>
      </c>
      <c r="U1458">
        <v>0</v>
      </c>
      <c r="V1458">
        <v>11</v>
      </c>
      <c r="W1458">
        <v>980.51310000000001</v>
      </c>
    </row>
    <row r="1459" spans="1:23" x14ac:dyDescent="0.35">
      <c r="A1459" t="s">
        <v>2716</v>
      </c>
      <c r="B1459" t="s">
        <v>784</v>
      </c>
      <c r="C1459" t="s">
        <v>2717</v>
      </c>
      <c r="D1459" t="s">
        <v>24</v>
      </c>
      <c r="E1459" t="s">
        <v>95</v>
      </c>
      <c r="F1459" t="s">
        <v>1549</v>
      </c>
      <c r="G1459">
        <v>507.69</v>
      </c>
      <c r="H1459">
        <v>1</v>
      </c>
      <c r="I1459">
        <v>0.09</v>
      </c>
      <c r="J1459">
        <v>9.48</v>
      </c>
      <c r="K1459" t="s">
        <v>82</v>
      </c>
      <c r="L1459" t="s">
        <v>48</v>
      </c>
      <c r="M1459">
        <v>11.98</v>
      </c>
      <c r="N1459" t="s">
        <v>83</v>
      </c>
      <c r="O1459" t="b">
        <v>0</v>
      </c>
      <c r="P1459">
        <v>461.99790000000002</v>
      </c>
      <c r="Q1459">
        <v>157.38390000000001</v>
      </c>
      <c r="R1459">
        <v>135.9239</v>
      </c>
      <c r="S1459" t="s">
        <v>84</v>
      </c>
      <c r="T1459">
        <v>0</v>
      </c>
      <c r="U1459">
        <v>0</v>
      </c>
      <c r="V1459">
        <v>2</v>
      </c>
      <c r="W1459">
        <v>335.05040000000002</v>
      </c>
    </row>
    <row r="1460" spans="1:23" x14ac:dyDescent="0.35">
      <c r="A1460" t="s">
        <v>2718</v>
      </c>
      <c r="B1460" t="s">
        <v>291</v>
      </c>
      <c r="C1460" t="s">
        <v>2008</v>
      </c>
      <c r="D1460" t="s">
        <v>15</v>
      </c>
      <c r="E1460" t="s">
        <v>95</v>
      </c>
      <c r="F1460" t="s">
        <v>667</v>
      </c>
      <c r="G1460">
        <v>370.05</v>
      </c>
      <c r="H1460">
        <v>3</v>
      </c>
      <c r="I1460">
        <v>0.08</v>
      </c>
      <c r="J1460">
        <v>6.38</v>
      </c>
      <c r="K1460" t="s">
        <v>82</v>
      </c>
      <c r="L1460" t="s">
        <v>41</v>
      </c>
      <c r="M1460">
        <v>14.71</v>
      </c>
      <c r="N1460" t="s">
        <v>83</v>
      </c>
      <c r="O1460" t="b">
        <v>0</v>
      </c>
      <c r="P1460">
        <v>1021.338</v>
      </c>
      <c r="Q1460">
        <v>355.24799999999999</v>
      </c>
      <c r="R1460">
        <v>334.15800000000007</v>
      </c>
      <c r="S1460" t="s">
        <v>183</v>
      </c>
      <c r="T1460">
        <v>0</v>
      </c>
      <c r="U1460">
        <v>0</v>
      </c>
      <c r="V1460">
        <v>13</v>
      </c>
      <c r="W1460">
        <v>919.70389999999998</v>
      </c>
    </row>
    <row r="1461" spans="1:23" x14ac:dyDescent="0.35">
      <c r="A1461" t="s">
        <v>2719</v>
      </c>
      <c r="B1461" t="s">
        <v>134</v>
      </c>
      <c r="C1461" t="s">
        <v>1739</v>
      </c>
      <c r="D1461" t="s">
        <v>12</v>
      </c>
      <c r="E1461" t="s">
        <v>16</v>
      </c>
      <c r="F1461" t="s">
        <v>505</v>
      </c>
      <c r="G1461">
        <v>50.21</v>
      </c>
      <c r="H1461">
        <v>1</v>
      </c>
      <c r="I1461">
        <v>0.13</v>
      </c>
      <c r="J1461">
        <v>9.18</v>
      </c>
      <c r="K1461" t="s">
        <v>90</v>
      </c>
      <c r="L1461" t="s">
        <v>41</v>
      </c>
      <c r="M1461">
        <v>9.92</v>
      </c>
      <c r="N1461" t="s">
        <v>83</v>
      </c>
      <c r="O1461" t="b">
        <v>0</v>
      </c>
      <c r="P1461">
        <v>43.682699999999997</v>
      </c>
      <c r="Q1461">
        <v>13.556699999999999</v>
      </c>
      <c r="R1461">
        <v>-5.5433000000000021</v>
      </c>
      <c r="S1461" t="s">
        <v>128</v>
      </c>
      <c r="T1461">
        <v>0</v>
      </c>
      <c r="U1461">
        <v>0</v>
      </c>
      <c r="V1461">
        <v>18</v>
      </c>
      <c r="W1461">
        <v>1024.7711999999999</v>
      </c>
    </row>
    <row r="1462" spans="1:23" x14ac:dyDescent="0.35">
      <c r="A1462" t="s">
        <v>2720</v>
      </c>
      <c r="B1462" t="s">
        <v>383</v>
      </c>
      <c r="C1462" t="s">
        <v>2721</v>
      </c>
      <c r="D1462" t="s">
        <v>15</v>
      </c>
      <c r="E1462" t="s">
        <v>88</v>
      </c>
      <c r="F1462" t="s">
        <v>870</v>
      </c>
      <c r="G1462">
        <v>38.29</v>
      </c>
      <c r="H1462">
        <v>3</v>
      </c>
      <c r="I1462">
        <v>0.1</v>
      </c>
      <c r="J1462">
        <v>2.76</v>
      </c>
      <c r="K1462" t="s">
        <v>102</v>
      </c>
      <c r="L1462" t="s">
        <v>41</v>
      </c>
      <c r="M1462">
        <v>5.85</v>
      </c>
      <c r="N1462" t="s">
        <v>83</v>
      </c>
      <c r="O1462" t="b">
        <v>1</v>
      </c>
      <c r="P1462">
        <v>103.383</v>
      </c>
      <c r="Q1462">
        <v>34.461000000000013</v>
      </c>
      <c r="R1462">
        <v>25.85100000000001</v>
      </c>
      <c r="S1462" t="s">
        <v>128</v>
      </c>
      <c r="T1462">
        <v>0</v>
      </c>
      <c r="U1462">
        <v>0</v>
      </c>
      <c r="V1462">
        <v>2</v>
      </c>
      <c r="W1462">
        <v>23.260600000000011</v>
      </c>
    </row>
    <row r="1463" spans="1:23" x14ac:dyDescent="0.35">
      <c r="A1463" t="s">
        <v>2722</v>
      </c>
      <c r="B1463" t="s">
        <v>1018</v>
      </c>
      <c r="C1463" t="s">
        <v>812</v>
      </c>
      <c r="D1463" t="s">
        <v>26</v>
      </c>
      <c r="E1463" t="s">
        <v>16</v>
      </c>
      <c r="F1463" t="s">
        <v>132</v>
      </c>
      <c r="G1463">
        <v>40.58</v>
      </c>
      <c r="H1463">
        <v>2</v>
      </c>
      <c r="I1463">
        <v>7.0000000000000007E-2</v>
      </c>
      <c r="J1463">
        <v>5.25</v>
      </c>
      <c r="K1463" t="s">
        <v>82</v>
      </c>
      <c r="L1463" t="s">
        <v>43</v>
      </c>
      <c r="M1463">
        <v>3</v>
      </c>
      <c r="N1463" t="s">
        <v>83</v>
      </c>
      <c r="O1463" t="b">
        <v>0</v>
      </c>
      <c r="P1463">
        <v>75.478799999999993</v>
      </c>
      <c r="Q1463">
        <v>26.782799999999991</v>
      </c>
      <c r="R1463">
        <v>18.532799999999991</v>
      </c>
      <c r="S1463" t="s">
        <v>183</v>
      </c>
      <c r="T1463">
        <v>0</v>
      </c>
      <c r="U1463">
        <v>0</v>
      </c>
      <c r="V1463">
        <v>19</v>
      </c>
      <c r="W1463">
        <v>617.94619999999986</v>
      </c>
    </row>
    <row r="1464" spans="1:23" x14ac:dyDescent="0.35">
      <c r="A1464" t="s">
        <v>2723</v>
      </c>
      <c r="B1464" t="s">
        <v>86</v>
      </c>
      <c r="C1464" t="s">
        <v>2464</v>
      </c>
      <c r="D1464" t="s">
        <v>12</v>
      </c>
      <c r="E1464" t="s">
        <v>16</v>
      </c>
      <c r="F1464" t="s">
        <v>605</v>
      </c>
      <c r="G1464">
        <v>58.22</v>
      </c>
      <c r="H1464">
        <v>2</v>
      </c>
      <c r="I1464">
        <v>0.16</v>
      </c>
      <c r="J1464">
        <v>8.99</v>
      </c>
      <c r="K1464" t="s">
        <v>102</v>
      </c>
      <c r="L1464" t="s">
        <v>45</v>
      </c>
      <c r="M1464">
        <v>1.26</v>
      </c>
      <c r="N1464" t="s">
        <v>83</v>
      </c>
      <c r="O1464" t="b">
        <v>0</v>
      </c>
      <c r="P1464">
        <v>97.809600000000003</v>
      </c>
      <c r="Q1464">
        <v>27.945599999999999</v>
      </c>
      <c r="R1464">
        <v>17.695599999999999</v>
      </c>
      <c r="S1464" t="s">
        <v>91</v>
      </c>
      <c r="T1464">
        <v>0</v>
      </c>
      <c r="U1464">
        <v>0</v>
      </c>
      <c r="V1464">
        <v>14</v>
      </c>
      <c r="W1464">
        <v>1664.0038999999999</v>
      </c>
    </row>
    <row r="1465" spans="1:23" x14ac:dyDescent="0.35">
      <c r="A1465" t="s">
        <v>2724</v>
      </c>
      <c r="B1465" t="s">
        <v>276</v>
      </c>
      <c r="C1465" t="s">
        <v>1766</v>
      </c>
      <c r="D1465" t="s">
        <v>12</v>
      </c>
      <c r="E1465" t="s">
        <v>14</v>
      </c>
      <c r="F1465" t="s">
        <v>163</v>
      </c>
      <c r="G1465">
        <v>137.35</v>
      </c>
      <c r="H1465">
        <v>2</v>
      </c>
      <c r="I1465">
        <v>0.13</v>
      </c>
      <c r="J1465">
        <v>6.32</v>
      </c>
      <c r="K1465" t="s">
        <v>102</v>
      </c>
      <c r="L1465" t="s">
        <v>41</v>
      </c>
      <c r="M1465">
        <v>6.14</v>
      </c>
      <c r="N1465" t="s">
        <v>83</v>
      </c>
      <c r="O1465" t="b">
        <v>0</v>
      </c>
      <c r="P1465">
        <v>238.989</v>
      </c>
      <c r="Q1465">
        <v>74.168999999999983</v>
      </c>
      <c r="R1465">
        <v>61.708999999999982</v>
      </c>
      <c r="S1465" t="s">
        <v>97</v>
      </c>
      <c r="T1465">
        <v>0</v>
      </c>
      <c r="U1465">
        <v>0</v>
      </c>
      <c r="V1465">
        <v>19</v>
      </c>
      <c r="W1465">
        <v>2240.0264999999999</v>
      </c>
    </row>
    <row r="1466" spans="1:23" x14ac:dyDescent="0.35">
      <c r="A1466" t="s">
        <v>2725</v>
      </c>
      <c r="B1466" t="s">
        <v>134</v>
      </c>
      <c r="C1466" t="s">
        <v>1634</v>
      </c>
      <c r="D1466" t="s">
        <v>15</v>
      </c>
      <c r="E1466" t="s">
        <v>88</v>
      </c>
      <c r="F1466" t="s">
        <v>708</v>
      </c>
      <c r="G1466">
        <v>32</v>
      </c>
      <c r="H1466">
        <v>2</v>
      </c>
      <c r="I1466">
        <v>0.13</v>
      </c>
      <c r="J1466">
        <v>8.24</v>
      </c>
      <c r="K1466" t="s">
        <v>102</v>
      </c>
      <c r="L1466" t="s">
        <v>41</v>
      </c>
      <c r="M1466">
        <v>9.32</v>
      </c>
      <c r="N1466" t="s">
        <v>83</v>
      </c>
      <c r="O1466" t="b">
        <v>0</v>
      </c>
      <c r="P1466">
        <v>55.68</v>
      </c>
      <c r="Q1466">
        <v>17.28</v>
      </c>
      <c r="R1466">
        <v>-0.28000000000000108</v>
      </c>
      <c r="S1466" t="s">
        <v>128</v>
      </c>
      <c r="T1466">
        <v>0</v>
      </c>
      <c r="U1466">
        <v>0</v>
      </c>
      <c r="V1466">
        <v>4</v>
      </c>
      <c r="W1466">
        <v>556.72420000000011</v>
      </c>
    </row>
    <row r="1467" spans="1:23" x14ac:dyDescent="0.35">
      <c r="A1467" t="s">
        <v>2726</v>
      </c>
      <c r="B1467" t="s">
        <v>1157</v>
      </c>
      <c r="C1467" t="s">
        <v>80</v>
      </c>
      <c r="D1467" t="s">
        <v>19</v>
      </c>
      <c r="E1467" t="s">
        <v>88</v>
      </c>
      <c r="F1467" t="s">
        <v>457</v>
      </c>
      <c r="G1467">
        <v>24.07</v>
      </c>
      <c r="H1467">
        <v>2</v>
      </c>
      <c r="I1467">
        <v>0.22</v>
      </c>
      <c r="J1467">
        <v>6.72</v>
      </c>
      <c r="K1467" t="s">
        <v>90</v>
      </c>
      <c r="L1467" t="s">
        <v>41</v>
      </c>
      <c r="M1467">
        <v>11.41</v>
      </c>
      <c r="N1467" t="s">
        <v>83</v>
      </c>
      <c r="O1467" t="b">
        <v>0</v>
      </c>
      <c r="P1467">
        <v>37.549199999999999</v>
      </c>
      <c r="Q1467">
        <v>8.6651999999999987</v>
      </c>
      <c r="R1467">
        <v>-9.4648000000000003</v>
      </c>
      <c r="S1467" t="s">
        <v>103</v>
      </c>
      <c r="T1467">
        <v>0</v>
      </c>
      <c r="U1467">
        <v>0</v>
      </c>
      <c r="V1467">
        <v>23</v>
      </c>
      <c r="W1467">
        <v>2212.105</v>
      </c>
    </row>
    <row r="1468" spans="1:23" x14ac:dyDescent="0.35">
      <c r="A1468" t="s">
        <v>2727</v>
      </c>
      <c r="B1468" t="s">
        <v>572</v>
      </c>
      <c r="C1468" t="s">
        <v>190</v>
      </c>
      <c r="D1468" t="s">
        <v>12</v>
      </c>
      <c r="E1468" t="s">
        <v>95</v>
      </c>
      <c r="F1468" t="s">
        <v>1061</v>
      </c>
      <c r="G1468">
        <v>323.63</v>
      </c>
      <c r="H1468">
        <v>1</v>
      </c>
      <c r="I1468">
        <v>0.06</v>
      </c>
      <c r="J1468">
        <v>3.02</v>
      </c>
      <c r="K1468" t="s">
        <v>115</v>
      </c>
      <c r="L1468" t="s">
        <v>48</v>
      </c>
      <c r="M1468">
        <v>11.02</v>
      </c>
      <c r="N1468" t="s">
        <v>83</v>
      </c>
      <c r="O1468" t="b">
        <v>0</v>
      </c>
      <c r="P1468">
        <v>304.2122</v>
      </c>
      <c r="Q1468">
        <v>110.0342</v>
      </c>
      <c r="R1468">
        <v>95.994200000000006</v>
      </c>
      <c r="S1468" t="s">
        <v>183</v>
      </c>
      <c r="T1468">
        <v>0</v>
      </c>
      <c r="U1468">
        <v>0</v>
      </c>
      <c r="V1468">
        <v>21</v>
      </c>
      <c r="W1468">
        <v>1065.6361999999999</v>
      </c>
    </row>
    <row r="1469" spans="1:23" x14ac:dyDescent="0.35">
      <c r="A1469" t="s">
        <v>2728</v>
      </c>
      <c r="B1469" t="s">
        <v>79</v>
      </c>
      <c r="C1469" t="s">
        <v>2424</v>
      </c>
      <c r="D1469" t="s">
        <v>12</v>
      </c>
      <c r="E1469" t="s">
        <v>16</v>
      </c>
      <c r="F1469" t="s">
        <v>475</v>
      </c>
      <c r="G1469">
        <v>73.38</v>
      </c>
      <c r="H1469">
        <v>3</v>
      </c>
      <c r="I1469">
        <v>0.22</v>
      </c>
      <c r="J1469">
        <v>8.5500000000000007</v>
      </c>
      <c r="K1469" t="s">
        <v>90</v>
      </c>
      <c r="L1469" t="s">
        <v>43</v>
      </c>
      <c r="M1469">
        <v>6.11</v>
      </c>
      <c r="N1469" t="s">
        <v>83</v>
      </c>
      <c r="O1469" t="b">
        <v>0</v>
      </c>
      <c r="P1469">
        <v>171.70920000000001</v>
      </c>
      <c r="Q1469">
        <v>39.625200000000007</v>
      </c>
      <c r="R1469">
        <v>24.96520000000001</v>
      </c>
      <c r="S1469" t="s">
        <v>84</v>
      </c>
      <c r="T1469">
        <v>0</v>
      </c>
      <c r="U1469">
        <v>0</v>
      </c>
      <c r="V1469">
        <v>2</v>
      </c>
      <c r="W1469">
        <v>110.0044</v>
      </c>
    </row>
    <row r="1470" spans="1:23" x14ac:dyDescent="0.35">
      <c r="A1470" t="s">
        <v>2729</v>
      </c>
      <c r="B1470" t="s">
        <v>109</v>
      </c>
      <c r="C1470" t="s">
        <v>2184</v>
      </c>
      <c r="D1470" t="s">
        <v>15</v>
      </c>
      <c r="E1470" t="s">
        <v>95</v>
      </c>
      <c r="F1470" t="s">
        <v>726</v>
      </c>
      <c r="G1470">
        <v>338.63</v>
      </c>
      <c r="H1470">
        <v>1</v>
      </c>
      <c r="I1470">
        <v>0.1</v>
      </c>
      <c r="J1470">
        <v>8.4</v>
      </c>
      <c r="K1470" t="s">
        <v>102</v>
      </c>
      <c r="L1470" t="s">
        <v>41</v>
      </c>
      <c r="M1470">
        <v>8.65</v>
      </c>
      <c r="N1470" t="s">
        <v>83</v>
      </c>
      <c r="O1470" t="b">
        <v>0</v>
      </c>
      <c r="P1470">
        <v>304.767</v>
      </c>
      <c r="Q1470">
        <v>101.589</v>
      </c>
      <c r="R1470">
        <v>84.539000000000001</v>
      </c>
      <c r="S1470" t="s">
        <v>103</v>
      </c>
      <c r="T1470">
        <v>0</v>
      </c>
      <c r="U1470">
        <v>0</v>
      </c>
      <c r="V1470">
        <v>15</v>
      </c>
      <c r="W1470">
        <v>859.42560000000003</v>
      </c>
    </row>
    <row r="1471" spans="1:23" x14ac:dyDescent="0.35">
      <c r="A1471" t="s">
        <v>2730</v>
      </c>
      <c r="B1471" t="s">
        <v>826</v>
      </c>
      <c r="C1471" t="s">
        <v>1262</v>
      </c>
      <c r="D1471" t="s">
        <v>12</v>
      </c>
      <c r="E1471" t="s">
        <v>95</v>
      </c>
      <c r="F1471" t="s">
        <v>421</v>
      </c>
      <c r="G1471">
        <v>429.85</v>
      </c>
      <c r="H1471">
        <v>1</v>
      </c>
      <c r="I1471">
        <v>0.1</v>
      </c>
      <c r="J1471">
        <v>4.8</v>
      </c>
      <c r="K1471" t="s">
        <v>82</v>
      </c>
      <c r="L1471" t="s">
        <v>41</v>
      </c>
      <c r="M1471">
        <v>7.09</v>
      </c>
      <c r="N1471" t="s">
        <v>83</v>
      </c>
      <c r="O1471" t="b">
        <v>1</v>
      </c>
      <c r="P1471">
        <v>386.86500000000001</v>
      </c>
      <c r="Q1471">
        <v>128.95500000000001</v>
      </c>
      <c r="R1471">
        <v>117.065</v>
      </c>
      <c r="S1471" t="s">
        <v>103</v>
      </c>
      <c r="T1471">
        <v>0</v>
      </c>
      <c r="U1471">
        <v>0</v>
      </c>
      <c r="V1471">
        <v>18</v>
      </c>
      <c r="W1471">
        <v>1561.0561</v>
      </c>
    </row>
    <row r="1472" spans="1:23" x14ac:dyDescent="0.35">
      <c r="A1472" t="s">
        <v>2731</v>
      </c>
      <c r="B1472" t="s">
        <v>130</v>
      </c>
      <c r="C1472" t="s">
        <v>2732</v>
      </c>
      <c r="D1472" t="s">
        <v>20</v>
      </c>
      <c r="E1472" t="s">
        <v>95</v>
      </c>
      <c r="F1472" t="s">
        <v>1709</v>
      </c>
      <c r="G1472">
        <v>267.63</v>
      </c>
      <c r="H1472">
        <v>2</v>
      </c>
      <c r="I1472">
        <v>0.22</v>
      </c>
      <c r="J1472">
        <v>4.83</v>
      </c>
      <c r="K1472" t="s">
        <v>102</v>
      </c>
      <c r="L1472" t="s">
        <v>41</v>
      </c>
      <c r="M1472">
        <v>7.64</v>
      </c>
      <c r="N1472" t="s">
        <v>83</v>
      </c>
      <c r="O1472" t="b">
        <v>0</v>
      </c>
      <c r="P1472">
        <v>417.50279999999998</v>
      </c>
      <c r="Q1472">
        <v>96.346799999999959</v>
      </c>
      <c r="R1472">
        <v>83.876799999999974</v>
      </c>
      <c r="S1472" t="s">
        <v>84</v>
      </c>
      <c r="T1472">
        <v>0</v>
      </c>
      <c r="U1472">
        <v>0</v>
      </c>
      <c r="V1472">
        <v>4</v>
      </c>
      <c r="W1472">
        <v>312.24369999999999</v>
      </c>
    </row>
    <row r="1473" spans="1:23" x14ac:dyDescent="0.35">
      <c r="A1473" t="s">
        <v>2733</v>
      </c>
      <c r="B1473" t="s">
        <v>130</v>
      </c>
      <c r="C1473" t="s">
        <v>131</v>
      </c>
      <c r="D1473" t="s">
        <v>15</v>
      </c>
      <c r="E1473" t="s">
        <v>14</v>
      </c>
      <c r="F1473" t="s">
        <v>234</v>
      </c>
      <c r="G1473">
        <v>142.53</v>
      </c>
      <c r="H1473">
        <v>2</v>
      </c>
      <c r="I1473">
        <v>0.21</v>
      </c>
      <c r="J1473">
        <v>3.38</v>
      </c>
      <c r="K1473" t="s">
        <v>115</v>
      </c>
      <c r="L1473" t="s">
        <v>41</v>
      </c>
      <c r="M1473">
        <v>5.99</v>
      </c>
      <c r="N1473" t="s">
        <v>83</v>
      </c>
      <c r="O1473" t="b">
        <v>0</v>
      </c>
      <c r="P1473">
        <v>225.19739999999999</v>
      </c>
      <c r="Q1473">
        <v>54.161400000000008</v>
      </c>
      <c r="R1473">
        <v>44.79140000000001</v>
      </c>
      <c r="S1473" t="s">
        <v>84</v>
      </c>
      <c r="T1473">
        <v>0</v>
      </c>
      <c r="U1473">
        <v>0</v>
      </c>
      <c r="V1473">
        <v>18</v>
      </c>
      <c r="W1473">
        <v>988.7876</v>
      </c>
    </row>
    <row r="1474" spans="1:23" x14ac:dyDescent="0.35">
      <c r="A1474" t="s">
        <v>2734</v>
      </c>
      <c r="B1474" t="s">
        <v>1705</v>
      </c>
      <c r="C1474" t="s">
        <v>467</v>
      </c>
      <c r="D1474" t="s">
        <v>19</v>
      </c>
      <c r="E1474" t="s">
        <v>95</v>
      </c>
      <c r="F1474" t="s">
        <v>985</v>
      </c>
      <c r="G1474">
        <v>323.82</v>
      </c>
      <c r="H1474">
        <v>3</v>
      </c>
      <c r="I1474">
        <v>0.22</v>
      </c>
      <c r="J1474">
        <v>6.48</v>
      </c>
      <c r="K1474" t="s">
        <v>90</v>
      </c>
      <c r="L1474" t="s">
        <v>41</v>
      </c>
      <c r="M1474">
        <v>13.62</v>
      </c>
      <c r="N1474" t="s">
        <v>83</v>
      </c>
      <c r="O1474" t="b">
        <v>0</v>
      </c>
      <c r="P1474">
        <v>757.73880000000008</v>
      </c>
      <c r="Q1474">
        <v>174.86280000000011</v>
      </c>
      <c r="R1474">
        <v>154.76280000000011</v>
      </c>
      <c r="S1474" t="s">
        <v>97</v>
      </c>
      <c r="T1474">
        <v>0</v>
      </c>
      <c r="U1474">
        <v>0</v>
      </c>
      <c r="V1474">
        <v>17</v>
      </c>
      <c r="W1474">
        <v>460.26070000000021</v>
      </c>
    </row>
    <row r="1475" spans="1:23" x14ac:dyDescent="0.35">
      <c r="A1475" t="s">
        <v>2735</v>
      </c>
      <c r="B1475" t="s">
        <v>99</v>
      </c>
      <c r="C1475" t="s">
        <v>2736</v>
      </c>
      <c r="D1475" t="s">
        <v>15</v>
      </c>
      <c r="E1475" t="s">
        <v>14</v>
      </c>
      <c r="F1475" t="s">
        <v>355</v>
      </c>
      <c r="G1475">
        <v>115.47</v>
      </c>
      <c r="H1475">
        <v>1</v>
      </c>
      <c r="I1475">
        <v>7.0000000000000007E-2</v>
      </c>
      <c r="J1475">
        <v>5.32</v>
      </c>
      <c r="K1475" t="s">
        <v>90</v>
      </c>
      <c r="L1475" t="s">
        <v>43</v>
      </c>
      <c r="M1475">
        <v>6.21</v>
      </c>
      <c r="N1475" t="s">
        <v>83</v>
      </c>
      <c r="O1475" t="b">
        <v>0</v>
      </c>
      <c r="P1475">
        <v>107.3871</v>
      </c>
      <c r="Q1475">
        <v>38.105099999999993</v>
      </c>
      <c r="R1475">
        <v>26.575099999999988</v>
      </c>
      <c r="S1475" t="s">
        <v>103</v>
      </c>
      <c r="T1475">
        <v>0</v>
      </c>
      <c r="U1475">
        <v>0</v>
      </c>
      <c r="V1475">
        <v>1</v>
      </c>
      <c r="W1475">
        <v>26.575099999999988</v>
      </c>
    </row>
    <row r="1476" spans="1:23" x14ac:dyDescent="0.35">
      <c r="A1476" t="s">
        <v>2737</v>
      </c>
      <c r="B1476" t="s">
        <v>346</v>
      </c>
      <c r="C1476" t="s">
        <v>1220</v>
      </c>
      <c r="D1476" t="s">
        <v>20</v>
      </c>
      <c r="E1476" t="s">
        <v>88</v>
      </c>
      <c r="F1476" t="s">
        <v>1195</v>
      </c>
      <c r="G1476">
        <v>14.55</v>
      </c>
      <c r="H1476">
        <v>3</v>
      </c>
      <c r="I1476">
        <v>0.19</v>
      </c>
      <c r="J1476">
        <v>3.1</v>
      </c>
      <c r="K1476" t="s">
        <v>115</v>
      </c>
      <c r="L1476" t="s">
        <v>41</v>
      </c>
      <c r="M1476">
        <v>11.92</v>
      </c>
      <c r="N1476" t="s">
        <v>83</v>
      </c>
      <c r="O1476" t="b">
        <v>0</v>
      </c>
      <c r="P1476">
        <v>35.356499999999997</v>
      </c>
      <c r="Q1476">
        <v>9.1665000000000045</v>
      </c>
      <c r="R1476">
        <v>-5.8534999999999968</v>
      </c>
      <c r="S1476" t="s">
        <v>97</v>
      </c>
      <c r="T1476">
        <v>0</v>
      </c>
      <c r="U1476">
        <v>0</v>
      </c>
      <c r="V1476">
        <v>2</v>
      </c>
      <c r="W1476">
        <v>-4.794099999999986</v>
      </c>
    </row>
    <row r="1477" spans="1:23" x14ac:dyDescent="0.35">
      <c r="A1477" t="s">
        <v>2738</v>
      </c>
      <c r="B1477" t="s">
        <v>545</v>
      </c>
      <c r="C1477" t="s">
        <v>2739</v>
      </c>
      <c r="D1477" t="s">
        <v>12</v>
      </c>
      <c r="E1477" t="s">
        <v>16</v>
      </c>
      <c r="F1477" t="s">
        <v>475</v>
      </c>
      <c r="G1477">
        <v>58.2</v>
      </c>
      <c r="H1477">
        <v>1</v>
      </c>
      <c r="I1477">
        <v>0.08</v>
      </c>
      <c r="J1477">
        <v>8.68</v>
      </c>
      <c r="K1477" t="s">
        <v>115</v>
      </c>
      <c r="L1477" t="s">
        <v>43</v>
      </c>
      <c r="M1477">
        <v>4.8600000000000003</v>
      </c>
      <c r="N1477" t="s">
        <v>83</v>
      </c>
      <c r="O1477" t="b">
        <v>0</v>
      </c>
      <c r="P1477">
        <v>53.543999999999997</v>
      </c>
      <c r="Q1477">
        <v>18.623999999999999</v>
      </c>
      <c r="R1477">
        <v>5.0840000000000032</v>
      </c>
      <c r="S1477" t="s">
        <v>91</v>
      </c>
      <c r="T1477">
        <v>0</v>
      </c>
      <c r="U1477">
        <v>0</v>
      </c>
      <c r="V1477">
        <v>3</v>
      </c>
      <c r="W1477">
        <v>16.684799999999999</v>
      </c>
    </row>
    <row r="1478" spans="1:23" x14ac:dyDescent="0.35">
      <c r="A1478" t="s">
        <v>2740</v>
      </c>
      <c r="B1478" t="s">
        <v>562</v>
      </c>
      <c r="C1478" t="s">
        <v>2741</v>
      </c>
      <c r="D1478" t="s">
        <v>17</v>
      </c>
      <c r="E1478" t="s">
        <v>88</v>
      </c>
      <c r="F1478" t="s">
        <v>791</v>
      </c>
      <c r="G1478">
        <v>23.71</v>
      </c>
      <c r="H1478">
        <v>3</v>
      </c>
      <c r="I1478">
        <v>0.16</v>
      </c>
      <c r="J1478">
        <v>5.16</v>
      </c>
      <c r="K1478" t="s">
        <v>82</v>
      </c>
      <c r="L1478" t="s">
        <v>41</v>
      </c>
      <c r="M1478">
        <v>8.25</v>
      </c>
      <c r="N1478" t="s">
        <v>83</v>
      </c>
      <c r="O1478" t="b">
        <v>0</v>
      </c>
      <c r="P1478">
        <v>59.749200000000002</v>
      </c>
      <c r="Q1478">
        <v>17.071200000000001</v>
      </c>
      <c r="R1478">
        <v>3.6611999999999969</v>
      </c>
      <c r="S1478" t="s">
        <v>103</v>
      </c>
      <c r="T1478">
        <v>0</v>
      </c>
      <c r="U1478">
        <v>0</v>
      </c>
      <c r="V1478">
        <v>2</v>
      </c>
      <c r="W1478">
        <v>14.216200000000001</v>
      </c>
    </row>
    <row r="1479" spans="1:23" x14ac:dyDescent="0.35">
      <c r="A1479" t="s">
        <v>2742</v>
      </c>
      <c r="B1479" t="s">
        <v>500</v>
      </c>
      <c r="C1479" t="s">
        <v>1162</v>
      </c>
      <c r="D1479" t="s">
        <v>20</v>
      </c>
      <c r="E1479" t="s">
        <v>88</v>
      </c>
      <c r="F1479" t="s">
        <v>509</v>
      </c>
      <c r="G1479">
        <v>39.11</v>
      </c>
      <c r="H1479">
        <v>3</v>
      </c>
      <c r="I1479">
        <v>0.11</v>
      </c>
      <c r="J1479">
        <v>4.46</v>
      </c>
      <c r="K1479" t="s">
        <v>115</v>
      </c>
      <c r="L1479" t="s">
        <v>41</v>
      </c>
      <c r="M1479">
        <v>11.92</v>
      </c>
      <c r="N1479" t="s">
        <v>83</v>
      </c>
      <c r="O1479" t="b">
        <v>0</v>
      </c>
      <c r="P1479">
        <v>104.4237</v>
      </c>
      <c r="Q1479">
        <v>34.025700000000001</v>
      </c>
      <c r="R1479">
        <v>17.645700000000001</v>
      </c>
      <c r="S1479" t="s">
        <v>91</v>
      </c>
      <c r="T1479">
        <v>0</v>
      </c>
      <c r="U1479">
        <v>0</v>
      </c>
      <c r="V1479">
        <v>10</v>
      </c>
      <c r="W1479">
        <v>644.64019999999982</v>
      </c>
    </row>
    <row r="1480" spans="1:23" x14ac:dyDescent="0.35">
      <c r="A1480" t="s">
        <v>2743</v>
      </c>
      <c r="B1480" t="s">
        <v>984</v>
      </c>
      <c r="C1480" t="s">
        <v>1069</v>
      </c>
      <c r="D1480" t="s">
        <v>12</v>
      </c>
      <c r="E1480" t="s">
        <v>88</v>
      </c>
      <c r="F1480" t="s">
        <v>760</v>
      </c>
      <c r="G1480">
        <v>27.47</v>
      </c>
      <c r="H1480">
        <v>1</v>
      </c>
      <c r="I1480">
        <v>0.19</v>
      </c>
      <c r="J1480">
        <v>9.83</v>
      </c>
      <c r="K1480" t="s">
        <v>102</v>
      </c>
      <c r="L1480" t="s">
        <v>41</v>
      </c>
      <c r="M1480">
        <v>12.44</v>
      </c>
      <c r="N1480" t="s">
        <v>83</v>
      </c>
      <c r="O1480" t="b">
        <v>0</v>
      </c>
      <c r="P1480">
        <v>22.250699999999998</v>
      </c>
      <c r="Q1480">
        <v>5.7687000000000026</v>
      </c>
      <c r="R1480">
        <v>-16.501300000000001</v>
      </c>
      <c r="S1480" t="s">
        <v>97</v>
      </c>
      <c r="T1480">
        <v>0</v>
      </c>
      <c r="U1480">
        <v>0</v>
      </c>
      <c r="V1480">
        <v>18</v>
      </c>
      <c r="W1480">
        <v>2032.4559999999999</v>
      </c>
    </row>
    <row r="1481" spans="1:23" x14ac:dyDescent="0.35">
      <c r="A1481" t="s">
        <v>2744</v>
      </c>
      <c r="B1481" t="s">
        <v>150</v>
      </c>
      <c r="C1481" t="s">
        <v>2745</v>
      </c>
      <c r="D1481" t="s">
        <v>12</v>
      </c>
      <c r="E1481" t="s">
        <v>95</v>
      </c>
      <c r="F1481" t="s">
        <v>270</v>
      </c>
      <c r="G1481">
        <v>317.91000000000003</v>
      </c>
      <c r="H1481">
        <v>1</v>
      </c>
      <c r="I1481">
        <v>0.05</v>
      </c>
      <c r="J1481">
        <v>8.01</v>
      </c>
      <c r="K1481" t="s">
        <v>115</v>
      </c>
      <c r="L1481" t="s">
        <v>43</v>
      </c>
      <c r="M1481">
        <v>5.53</v>
      </c>
      <c r="N1481" t="s">
        <v>83</v>
      </c>
      <c r="O1481" t="b">
        <v>0</v>
      </c>
      <c r="P1481">
        <v>302.0145</v>
      </c>
      <c r="Q1481">
        <v>111.2685</v>
      </c>
      <c r="R1481">
        <v>97.728499999999997</v>
      </c>
      <c r="S1481" t="s">
        <v>128</v>
      </c>
      <c r="T1481">
        <v>0</v>
      </c>
      <c r="U1481">
        <v>0</v>
      </c>
      <c r="V1481">
        <v>4</v>
      </c>
      <c r="W1481">
        <v>785.1981999999997</v>
      </c>
    </row>
    <row r="1482" spans="1:23" x14ac:dyDescent="0.35">
      <c r="A1482" t="s">
        <v>2746</v>
      </c>
      <c r="B1482" t="s">
        <v>177</v>
      </c>
      <c r="C1482" t="s">
        <v>508</v>
      </c>
      <c r="D1482" t="s">
        <v>28</v>
      </c>
      <c r="E1482" t="s">
        <v>88</v>
      </c>
      <c r="F1482" t="s">
        <v>199</v>
      </c>
      <c r="G1482">
        <v>17.71</v>
      </c>
      <c r="H1482">
        <v>2</v>
      </c>
      <c r="I1482">
        <v>0.13</v>
      </c>
      <c r="J1482">
        <v>2.8</v>
      </c>
      <c r="K1482" t="s">
        <v>90</v>
      </c>
      <c r="L1482" t="s">
        <v>41</v>
      </c>
      <c r="M1482">
        <v>9.6</v>
      </c>
      <c r="N1482" t="s">
        <v>83</v>
      </c>
      <c r="O1482" t="b">
        <v>0</v>
      </c>
      <c r="P1482">
        <v>30.8154</v>
      </c>
      <c r="Q1482">
        <v>9.5633999999999997</v>
      </c>
      <c r="R1482">
        <v>-2.8365999999999971</v>
      </c>
      <c r="S1482" t="s">
        <v>128</v>
      </c>
      <c r="T1482">
        <v>0</v>
      </c>
      <c r="U1482">
        <v>0</v>
      </c>
      <c r="V1482">
        <v>21</v>
      </c>
      <c r="W1482">
        <v>1777.9158</v>
      </c>
    </row>
    <row r="1483" spans="1:23" x14ac:dyDescent="0.35">
      <c r="A1483" t="s">
        <v>2747</v>
      </c>
      <c r="B1483" t="s">
        <v>946</v>
      </c>
      <c r="C1483" t="s">
        <v>2748</v>
      </c>
      <c r="D1483" t="s">
        <v>17</v>
      </c>
      <c r="E1483" t="s">
        <v>16</v>
      </c>
      <c r="F1483" t="s">
        <v>547</v>
      </c>
      <c r="G1483">
        <v>26.26</v>
      </c>
      <c r="H1483">
        <v>1</v>
      </c>
      <c r="I1483">
        <v>0.28000000000000003</v>
      </c>
      <c r="J1483">
        <v>7.73</v>
      </c>
      <c r="K1483" t="s">
        <v>115</v>
      </c>
      <c r="L1483" t="s">
        <v>45</v>
      </c>
      <c r="M1483">
        <v>0.56000000000000005</v>
      </c>
      <c r="N1483" t="s">
        <v>83</v>
      </c>
      <c r="O1483" t="b">
        <v>0</v>
      </c>
      <c r="P1483">
        <v>18.9072</v>
      </c>
      <c r="Q1483">
        <v>3.1511999999999998</v>
      </c>
      <c r="R1483">
        <v>-5.1388000000000016</v>
      </c>
      <c r="S1483" t="s">
        <v>128</v>
      </c>
      <c r="T1483">
        <v>0</v>
      </c>
      <c r="U1483">
        <v>0</v>
      </c>
      <c r="V1483">
        <v>3</v>
      </c>
      <c r="W1483">
        <v>102.6388</v>
      </c>
    </row>
    <row r="1484" spans="1:23" x14ac:dyDescent="0.35">
      <c r="A1484" t="s">
        <v>2749</v>
      </c>
      <c r="B1484" t="s">
        <v>113</v>
      </c>
      <c r="C1484" t="s">
        <v>738</v>
      </c>
      <c r="D1484" t="s">
        <v>12</v>
      </c>
      <c r="E1484" t="s">
        <v>95</v>
      </c>
      <c r="F1484" t="s">
        <v>1251</v>
      </c>
      <c r="G1484">
        <v>623.5</v>
      </c>
      <c r="H1484">
        <v>3</v>
      </c>
      <c r="I1484">
        <v>0.02</v>
      </c>
      <c r="J1484">
        <v>7.19</v>
      </c>
      <c r="K1484" t="s">
        <v>90</v>
      </c>
      <c r="L1484" t="s">
        <v>48</v>
      </c>
      <c r="M1484">
        <v>14.6</v>
      </c>
      <c r="N1484" t="s">
        <v>83</v>
      </c>
      <c r="O1484" t="b">
        <v>0</v>
      </c>
      <c r="P1484">
        <v>1833.09</v>
      </c>
      <c r="Q1484">
        <v>710.79</v>
      </c>
      <c r="R1484">
        <v>689</v>
      </c>
      <c r="S1484" t="s">
        <v>84</v>
      </c>
      <c r="T1484">
        <v>0</v>
      </c>
      <c r="U1484">
        <v>0</v>
      </c>
      <c r="V1484">
        <v>16</v>
      </c>
      <c r="W1484">
        <v>2256.5427</v>
      </c>
    </row>
    <row r="1485" spans="1:23" x14ac:dyDescent="0.35">
      <c r="A1485" t="s">
        <v>2750</v>
      </c>
      <c r="B1485" t="s">
        <v>177</v>
      </c>
      <c r="C1485" t="s">
        <v>1103</v>
      </c>
      <c r="D1485" t="s">
        <v>12</v>
      </c>
      <c r="E1485" t="s">
        <v>95</v>
      </c>
      <c r="F1485" t="s">
        <v>400</v>
      </c>
      <c r="G1485">
        <v>529.61</v>
      </c>
      <c r="H1485">
        <v>2</v>
      </c>
      <c r="I1485">
        <v>0.06</v>
      </c>
      <c r="J1485">
        <v>5.99</v>
      </c>
      <c r="K1485" t="s">
        <v>82</v>
      </c>
      <c r="L1485" t="s">
        <v>43</v>
      </c>
      <c r="M1485">
        <v>6.88</v>
      </c>
      <c r="N1485" t="s">
        <v>83</v>
      </c>
      <c r="O1485" t="b">
        <v>0</v>
      </c>
      <c r="P1485">
        <v>995.66679999999997</v>
      </c>
      <c r="Q1485">
        <v>360.13479999999993</v>
      </c>
      <c r="R1485">
        <v>347.26479999999992</v>
      </c>
      <c r="S1485" t="s">
        <v>128</v>
      </c>
      <c r="T1485">
        <v>0</v>
      </c>
      <c r="U1485">
        <v>0</v>
      </c>
      <c r="V1485">
        <v>23</v>
      </c>
      <c r="W1485">
        <v>2031.5921000000001</v>
      </c>
    </row>
    <row r="1486" spans="1:23" x14ac:dyDescent="0.35">
      <c r="A1486" t="s">
        <v>2751</v>
      </c>
      <c r="B1486" t="s">
        <v>125</v>
      </c>
      <c r="C1486" t="s">
        <v>1821</v>
      </c>
      <c r="D1486" t="s">
        <v>26</v>
      </c>
      <c r="E1486" t="s">
        <v>16</v>
      </c>
      <c r="F1486" t="s">
        <v>624</v>
      </c>
      <c r="G1486">
        <v>68.260000000000005</v>
      </c>
      <c r="H1486">
        <v>2</v>
      </c>
      <c r="I1486">
        <v>0.14000000000000001</v>
      </c>
      <c r="J1486">
        <v>6.57</v>
      </c>
      <c r="K1486" t="s">
        <v>115</v>
      </c>
      <c r="L1486" t="s">
        <v>43</v>
      </c>
      <c r="M1486">
        <v>3.05</v>
      </c>
      <c r="N1486" t="s">
        <v>83</v>
      </c>
      <c r="O1486" t="b">
        <v>0</v>
      </c>
      <c r="P1486">
        <v>117.4072</v>
      </c>
      <c r="Q1486">
        <v>35.495199999999997</v>
      </c>
      <c r="R1486">
        <v>25.8752</v>
      </c>
      <c r="S1486" t="s">
        <v>128</v>
      </c>
      <c r="T1486">
        <v>0</v>
      </c>
      <c r="U1486">
        <v>0</v>
      </c>
      <c r="V1486">
        <v>13</v>
      </c>
      <c r="W1486">
        <v>930.44320000000005</v>
      </c>
    </row>
    <row r="1487" spans="1:23" x14ac:dyDescent="0.35">
      <c r="A1487" t="s">
        <v>2752</v>
      </c>
      <c r="B1487" t="s">
        <v>346</v>
      </c>
      <c r="C1487" t="s">
        <v>2552</v>
      </c>
      <c r="D1487" t="s">
        <v>17</v>
      </c>
      <c r="E1487" t="s">
        <v>95</v>
      </c>
      <c r="F1487" t="s">
        <v>167</v>
      </c>
      <c r="G1487">
        <v>134.05000000000001</v>
      </c>
      <c r="H1487">
        <v>3</v>
      </c>
      <c r="I1487">
        <v>0.06</v>
      </c>
      <c r="J1487">
        <v>6.74</v>
      </c>
      <c r="K1487" t="s">
        <v>82</v>
      </c>
      <c r="L1487" t="s">
        <v>45</v>
      </c>
      <c r="M1487">
        <v>1.06</v>
      </c>
      <c r="N1487" t="s">
        <v>83</v>
      </c>
      <c r="O1487" t="b">
        <v>0</v>
      </c>
      <c r="P1487">
        <v>378.02100000000002</v>
      </c>
      <c r="Q1487">
        <v>136.73099999999999</v>
      </c>
      <c r="R1487">
        <v>128.93100000000001</v>
      </c>
      <c r="S1487" t="s">
        <v>97</v>
      </c>
      <c r="T1487">
        <v>0</v>
      </c>
      <c r="U1487">
        <v>0</v>
      </c>
      <c r="V1487">
        <v>4</v>
      </c>
      <c r="W1487">
        <v>291.47640000000001</v>
      </c>
    </row>
    <row r="1488" spans="1:23" x14ac:dyDescent="0.35">
      <c r="A1488" t="s">
        <v>2753</v>
      </c>
      <c r="B1488" t="s">
        <v>197</v>
      </c>
      <c r="C1488" t="s">
        <v>1045</v>
      </c>
      <c r="D1488" t="s">
        <v>20</v>
      </c>
      <c r="E1488" t="s">
        <v>95</v>
      </c>
      <c r="F1488" t="s">
        <v>123</v>
      </c>
      <c r="G1488">
        <v>583.83000000000004</v>
      </c>
      <c r="H1488">
        <v>1</v>
      </c>
      <c r="I1488">
        <v>0.26</v>
      </c>
      <c r="J1488">
        <v>6.78</v>
      </c>
      <c r="K1488" t="s">
        <v>102</v>
      </c>
      <c r="L1488" t="s">
        <v>41</v>
      </c>
      <c r="M1488">
        <v>12.09</v>
      </c>
      <c r="N1488" t="s">
        <v>83</v>
      </c>
      <c r="O1488" t="b">
        <v>0</v>
      </c>
      <c r="P1488">
        <v>432.0342</v>
      </c>
      <c r="Q1488">
        <v>81.736199999999997</v>
      </c>
      <c r="R1488">
        <v>62.866199999999992</v>
      </c>
      <c r="S1488" t="s">
        <v>84</v>
      </c>
      <c r="T1488">
        <v>0</v>
      </c>
      <c r="U1488">
        <v>0</v>
      </c>
      <c r="V1488">
        <v>20</v>
      </c>
      <c r="W1488">
        <v>851.01980000000015</v>
      </c>
    </row>
    <row r="1489" spans="1:23" x14ac:dyDescent="0.35">
      <c r="A1489" t="s">
        <v>2754</v>
      </c>
      <c r="B1489" t="s">
        <v>826</v>
      </c>
      <c r="C1489" t="s">
        <v>2755</v>
      </c>
      <c r="D1489" t="s">
        <v>12</v>
      </c>
      <c r="E1489" t="s">
        <v>88</v>
      </c>
      <c r="F1489" t="s">
        <v>493</v>
      </c>
      <c r="G1489">
        <v>22.42</v>
      </c>
      <c r="H1489">
        <v>3</v>
      </c>
      <c r="I1489">
        <v>0.04</v>
      </c>
      <c r="J1489">
        <v>3.31</v>
      </c>
      <c r="K1489" t="s">
        <v>115</v>
      </c>
      <c r="L1489" t="s">
        <v>48</v>
      </c>
      <c r="M1489">
        <v>16.72</v>
      </c>
      <c r="N1489" t="s">
        <v>83</v>
      </c>
      <c r="O1489" t="b">
        <v>0</v>
      </c>
      <c r="P1489">
        <v>64.569600000000008</v>
      </c>
      <c r="Q1489">
        <v>24.21360000000001</v>
      </c>
      <c r="R1489">
        <v>4.1836000000000091</v>
      </c>
      <c r="S1489" t="s">
        <v>103</v>
      </c>
      <c r="T1489">
        <v>0</v>
      </c>
      <c r="U1489">
        <v>0</v>
      </c>
      <c r="V1489">
        <v>3</v>
      </c>
      <c r="W1489">
        <v>279.30959999999999</v>
      </c>
    </row>
    <row r="1490" spans="1:23" x14ac:dyDescent="0.35">
      <c r="A1490" t="s">
        <v>2756</v>
      </c>
      <c r="B1490" t="s">
        <v>197</v>
      </c>
      <c r="C1490" t="s">
        <v>511</v>
      </c>
      <c r="D1490" t="s">
        <v>17</v>
      </c>
      <c r="E1490" t="s">
        <v>88</v>
      </c>
      <c r="F1490" t="s">
        <v>431</v>
      </c>
      <c r="G1490">
        <v>22.87</v>
      </c>
      <c r="H1490">
        <v>1</v>
      </c>
      <c r="I1490">
        <v>0.05</v>
      </c>
      <c r="J1490">
        <v>3.94</v>
      </c>
      <c r="K1490" t="s">
        <v>115</v>
      </c>
      <c r="L1490" t="s">
        <v>43</v>
      </c>
      <c r="M1490">
        <v>3.77</v>
      </c>
      <c r="N1490" t="s">
        <v>83</v>
      </c>
      <c r="O1490" t="b">
        <v>0</v>
      </c>
      <c r="P1490">
        <v>21.726500000000001</v>
      </c>
      <c r="Q1490">
        <v>8.0045000000000019</v>
      </c>
      <c r="R1490">
        <v>0.29450000000000198</v>
      </c>
      <c r="S1490" t="s">
        <v>84</v>
      </c>
      <c r="T1490">
        <v>0</v>
      </c>
      <c r="U1490">
        <v>0</v>
      </c>
      <c r="V1490">
        <v>15</v>
      </c>
      <c r="W1490">
        <v>518.36400000000003</v>
      </c>
    </row>
    <row r="1491" spans="1:23" x14ac:dyDescent="0.35">
      <c r="A1491" t="s">
        <v>2757</v>
      </c>
      <c r="B1491" t="s">
        <v>1340</v>
      </c>
      <c r="C1491" t="s">
        <v>2587</v>
      </c>
      <c r="D1491" t="s">
        <v>12</v>
      </c>
      <c r="E1491" t="s">
        <v>95</v>
      </c>
      <c r="F1491" t="s">
        <v>1290</v>
      </c>
      <c r="G1491">
        <v>88.91</v>
      </c>
      <c r="H1491">
        <v>3</v>
      </c>
      <c r="I1491">
        <v>0.03</v>
      </c>
      <c r="J1491">
        <v>8.3699999999999992</v>
      </c>
      <c r="K1491" t="s">
        <v>82</v>
      </c>
      <c r="L1491" t="s">
        <v>45</v>
      </c>
      <c r="M1491">
        <v>0.55000000000000004</v>
      </c>
      <c r="N1491" t="s">
        <v>83</v>
      </c>
      <c r="O1491" t="b">
        <v>0</v>
      </c>
      <c r="P1491">
        <v>258.72809999999998</v>
      </c>
      <c r="Q1491">
        <v>98.690099999999958</v>
      </c>
      <c r="R1491">
        <v>89.770099999999971</v>
      </c>
      <c r="S1491" t="s">
        <v>84</v>
      </c>
      <c r="T1491">
        <v>0</v>
      </c>
      <c r="U1491">
        <v>0</v>
      </c>
      <c r="V1491">
        <v>14</v>
      </c>
      <c r="W1491">
        <v>704.06530000000009</v>
      </c>
    </row>
    <row r="1492" spans="1:23" x14ac:dyDescent="0.35">
      <c r="A1492" t="s">
        <v>2758</v>
      </c>
      <c r="B1492" t="s">
        <v>437</v>
      </c>
      <c r="C1492" t="s">
        <v>2759</v>
      </c>
      <c r="D1492" t="s">
        <v>12</v>
      </c>
      <c r="E1492" t="s">
        <v>88</v>
      </c>
      <c r="F1492" t="s">
        <v>457</v>
      </c>
      <c r="G1492">
        <v>25.73</v>
      </c>
      <c r="H1492">
        <v>1</v>
      </c>
      <c r="I1492">
        <v>0.05</v>
      </c>
      <c r="J1492">
        <v>4.99</v>
      </c>
      <c r="K1492" t="s">
        <v>82</v>
      </c>
      <c r="L1492" t="s">
        <v>45</v>
      </c>
      <c r="M1492">
        <v>1.71</v>
      </c>
      <c r="N1492" t="s">
        <v>83</v>
      </c>
      <c r="O1492" t="b">
        <v>0</v>
      </c>
      <c r="P1492">
        <v>24.4435</v>
      </c>
      <c r="Q1492">
        <v>9.0055000000000014</v>
      </c>
      <c r="R1492">
        <v>2.3055000000000012</v>
      </c>
      <c r="S1492" t="s">
        <v>103</v>
      </c>
      <c r="T1492">
        <v>0</v>
      </c>
      <c r="U1492">
        <v>0</v>
      </c>
      <c r="V1492">
        <v>3</v>
      </c>
      <c r="W1492">
        <v>796.26870000000019</v>
      </c>
    </row>
    <row r="1493" spans="1:23" x14ac:dyDescent="0.35">
      <c r="A1493" t="s">
        <v>2760</v>
      </c>
      <c r="B1493" t="s">
        <v>731</v>
      </c>
      <c r="C1493" t="s">
        <v>1632</v>
      </c>
      <c r="D1493" t="s">
        <v>17</v>
      </c>
      <c r="E1493" t="s">
        <v>14</v>
      </c>
      <c r="F1493" t="s">
        <v>332</v>
      </c>
      <c r="G1493">
        <v>128.06</v>
      </c>
      <c r="H1493">
        <v>1</v>
      </c>
      <c r="I1493">
        <v>0.11</v>
      </c>
      <c r="J1493">
        <v>9.24</v>
      </c>
      <c r="K1493" t="s">
        <v>82</v>
      </c>
      <c r="L1493" t="s">
        <v>41</v>
      </c>
      <c r="M1493">
        <v>10.17</v>
      </c>
      <c r="N1493" t="s">
        <v>83</v>
      </c>
      <c r="O1493" t="b">
        <v>0</v>
      </c>
      <c r="P1493">
        <v>113.9734</v>
      </c>
      <c r="Q1493">
        <v>37.1374</v>
      </c>
      <c r="R1493">
        <v>17.727399999999999</v>
      </c>
      <c r="S1493" t="s">
        <v>84</v>
      </c>
      <c r="T1493">
        <v>0</v>
      </c>
      <c r="U1493">
        <v>0</v>
      </c>
      <c r="V1493">
        <v>13</v>
      </c>
      <c r="W1493">
        <v>796.03620000000024</v>
      </c>
    </row>
    <row r="1494" spans="1:23" x14ac:dyDescent="0.35">
      <c r="A1494" t="s">
        <v>2761</v>
      </c>
      <c r="B1494" t="s">
        <v>143</v>
      </c>
      <c r="C1494" t="s">
        <v>80</v>
      </c>
      <c r="D1494" t="s">
        <v>17</v>
      </c>
      <c r="E1494" t="s">
        <v>16</v>
      </c>
      <c r="F1494" t="s">
        <v>472</v>
      </c>
      <c r="G1494">
        <v>49.96</v>
      </c>
      <c r="H1494">
        <v>1</v>
      </c>
      <c r="I1494">
        <v>0.23</v>
      </c>
      <c r="J1494">
        <v>8.48</v>
      </c>
      <c r="K1494" t="s">
        <v>115</v>
      </c>
      <c r="L1494" t="s">
        <v>45</v>
      </c>
      <c r="M1494">
        <v>1.49</v>
      </c>
      <c r="N1494" t="s">
        <v>83</v>
      </c>
      <c r="O1494" t="b">
        <v>0</v>
      </c>
      <c r="P1494">
        <v>38.469200000000001</v>
      </c>
      <c r="Q1494">
        <v>8.4932000000000016</v>
      </c>
      <c r="R1494">
        <v>-1.476799999999999</v>
      </c>
      <c r="S1494" t="s">
        <v>103</v>
      </c>
      <c r="T1494">
        <v>0</v>
      </c>
      <c r="U1494">
        <v>0</v>
      </c>
      <c r="V1494">
        <v>23</v>
      </c>
      <c r="W1494">
        <v>2212.105</v>
      </c>
    </row>
    <row r="1495" spans="1:23" x14ac:dyDescent="0.35">
      <c r="A1495" t="s">
        <v>2762</v>
      </c>
      <c r="B1495" t="s">
        <v>925</v>
      </c>
      <c r="C1495" t="s">
        <v>317</v>
      </c>
      <c r="D1495" t="s">
        <v>12</v>
      </c>
      <c r="E1495" t="s">
        <v>95</v>
      </c>
      <c r="F1495" t="s">
        <v>770</v>
      </c>
      <c r="G1495">
        <v>223.87</v>
      </c>
      <c r="H1495">
        <v>2</v>
      </c>
      <c r="I1495">
        <v>0.1</v>
      </c>
      <c r="J1495">
        <v>2.52</v>
      </c>
      <c r="K1495" t="s">
        <v>82</v>
      </c>
      <c r="L1495" t="s">
        <v>43</v>
      </c>
      <c r="M1495">
        <v>4.0199999999999996</v>
      </c>
      <c r="N1495" t="s">
        <v>83</v>
      </c>
      <c r="O1495" t="b">
        <v>0</v>
      </c>
      <c r="P1495">
        <v>402.96600000000001</v>
      </c>
      <c r="Q1495">
        <v>134.322</v>
      </c>
      <c r="R1495">
        <v>127.782</v>
      </c>
      <c r="S1495" t="s">
        <v>91</v>
      </c>
      <c r="T1495">
        <v>0</v>
      </c>
      <c r="U1495">
        <v>0</v>
      </c>
      <c r="V1495">
        <v>21</v>
      </c>
      <c r="W1495">
        <v>1217.9494</v>
      </c>
    </row>
    <row r="1496" spans="1:23" x14ac:dyDescent="0.35">
      <c r="A1496" t="s">
        <v>2763</v>
      </c>
      <c r="B1496" t="s">
        <v>802</v>
      </c>
      <c r="C1496" t="s">
        <v>2764</v>
      </c>
      <c r="D1496" t="s">
        <v>19</v>
      </c>
      <c r="E1496" t="s">
        <v>16</v>
      </c>
      <c r="F1496" t="s">
        <v>895</v>
      </c>
      <c r="G1496">
        <v>38.9</v>
      </c>
      <c r="H1496">
        <v>3</v>
      </c>
      <c r="I1496">
        <v>0.23</v>
      </c>
      <c r="J1496">
        <v>6.32</v>
      </c>
      <c r="K1496" t="s">
        <v>115</v>
      </c>
      <c r="L1496" t="s">
        <v>41</v>
      </c>
      <c r="M1496">
        <v>9.0500000000000007</v>
      </c>
      <c r="N1496" t="s">
        <v>83</v>
      </c>
      <c r="O1496" t="b">
        <v>0</v>
      </c>
      <c r="P1496">
        <v>89.858999999999995</v>
      </c>
      <c r="Q1496">
        <v>19.838999999999999</v>
      </c>
      <c r="R1496">
        <v>4.4689999999999976</v>
      </c>
      <c r="S1496" t="s">
        <v>84</v>
      </c>
      <c r="T1496">
        <v>0</v>
      </c>
      <c r="U1496">
        <v>0</v>
      </c>
      <c r="V1496">
        <v>4</v>
      </c>
      <c r="W1496">
        <v>73.711199999999991</v>
      </c>
    </row>
    <row r="1497" spans="1:23" x14ac:dyDescent="0.35">
      <c r="A1497" t="s">
        <v>2765</v>
      </c>
      <c r="B1497" t="s">
        <v>1135</v>
      </c>
      <c r="C1497" t="s">
        <v>362</v>
      </c>
      <c r="D1497" t="s">
        <v>15</v>
      </c>
      <c r="E1497" t="s">
        <v>95</v>
      </c>
      <c r="F1497" t="s">
        <v>217</v>
      </c>
      <c r="G1497">
        <v>455.27</v>
      </c>
      <c r="H1497">
        <v>1</v>
      </c>
      <c r="I1497">
        <v>0.08</v>
      </c>
      <c r="J1497">
        <v>5.49</v>
      </c>
      <c r="K1497" t="s">
        <v>90</v>
      </c>
      <c r="L1497" t="s">
        <v>45</v>
      </c>
      <c r="M1497">
        <v>1.71</v>
      </c>
      <c r="N1497" t="s">
        <v>141</v>
      </c>
      <c r="O1497" t="b">
        <v>0</v>
      </c>
      <c r="P1497">
        <v>418.84840000000003</v>
      </c>
      <c r="Q1497">
        <v>145.68639999999999</v>
      </c>
      <c r="R1497">
        <v>138.48640000000009</v>
      </c>
      <c r="S1497" t="s">
        <v>103</v>
      </c>
      <c r="T1497">
        <v>1</v>
      </c>
      <c r="U1497">
        <v>0</v>
      </c>
      <c r="V1497">
        <v>18</v>
      </c>
      <c r="W1497">
        <v>1992.8879999999999</v>
      </c>
    </row>
    <row r="1498" spans="1:23" x14ac:dyDescent="0.35">
      <c r="A1498" t="s">
        <v>2766</v>
      </c>
      <c r="B1498" t="s">
        <v>113</v>
      </c>
      <c r="C1498" t="s">
        <v>1241</v>
      </c>
      <c r="D1498" t="s">
        <v>15</v>
      </c>
      <c r="E1498" t="s">
        <v>95</v>
      </c>
      <c r="F1498" t="s">
        <v>840</v>
      </c>
      <c r="G1498">
        <v>479.85</v>
      </c>
      <c r="H1498">
        <v>2</v>
      </c>
      <c r="I1498">
        <v>0.1</v>
      </c>
      <c r="J1498">
        <v>6.15</v>
      </c>
      <c r="K1498" t="s">
        <v>102</v>
      </c>
      <c r="L1498" t="s">
        <v>45</v>
      </c>
      <c r="M1498">
        <v>1.85</v>
      </c>
      <c r="N1498" t="s">
        <v>83</v>
      </c>
      <c r="O1498" t="b">
        <v>1</v>
      </c>
      <c r="P1498">
        <v>863.73</v>
      </c>
      <c r="Q1498">
        <v>287.91000000000003</v>
      </c>
      <c r="R1498">
        <v>279.91000000000003</v>
      </c>
      <c r="S1498" t="s">
        <v>84</v>
      </c>
      <c r="T1498">
        <v>0</v>
      </c>
      <c r="U1498">
        <v>0</v>
      </c>
      <c r="V1498">
        <v>11</v>
      </c>
      <c r="W1498">
        <v>1331.6206</v>
      </c>
    </row>
    <row r="1499" spans="1:23" x14ac:dyDescent="0.35">
      <c r="A1499" t="s">
        <v>2767</v>
      </c>
      <c r="B1499" t="s">
        <v>268</v>
      </c>
      <c r="C1499" t="s">
        <v>2768</v>
      </c>
      <c r="D1499" t="s">
        <v>12</v>
      </c>
      <c r="E1499" t="s">
        <v>88</v>
      </c>
      <c r="F1499" t="s">
        <v>468</v>
      </c>
      <c r="G1499">
        <v>28.71</v>
      </c>
      <c r="H1499">
        <v>2</v>
      </c>
      <c r="I1499">
        <v>0.15</v>
      </c>
      <c r="J1499">
        <v>9.89</v>
      </c>
      <c r="K1499" t="s">
        <v>90</v>
      </c>
      <c r="L1499" t="s">
        <v>41</v>
      </c>
      <c r="M1499">
        <v>14.34</v>
      </c>
      <c r="N1499" t="s">
        <v>83</v>
      </c>
      <c r="O1499" t="b">
        <v>0</v>
      </c>
      <c r="P1499">
        <v>48.807000000000002</v>
      </c>
      <c r="Q1499">
        <v>14.355</v>
      </c>
      <c r="R1499">
        <v>-9.8749999999999964</v>
      </c>
      <c r="S1499" t="s">
        <v>91</v>
      </c>
      <c r="T1499">
        <v>0</v>
      </c>
      <c r="U1499">
        <v>0</v>
      </c>
      <c r="V1499">
        <v>3</v>
      </c>
      <c r="W1499">
        <v>44.182999999999993</v>
      </c>
    </row>
    <row r="1500" spans="1:23" x14ac:dyDescent="0.35">
      <c r="A1500" t="s">
        <v>2769</v>
      </c>
      <c r="B1500" t="s">
        <v>949</v>
      </c>
      <c r="C1500" t="s">
        <v>2770</v>
      </c>
      <c r="D1500" t="s">
        <v>15</v>
      </c>
      <c r="E1500" t="s">
        <v>95</v>
      </c>
      <c r="F1500" t="s">
        <v>844</v>
      </c>
      <c r="G1500">
        <v>375.21</v>
      </c>
      <c r="H1500">
        <v>1</v>
      </c>
      <c r="I1500">
        <v>0.22</v>
      </c>
      <c r="J1500">
        <v>9.06</v>
      </c>
      <c r="K1500" t="s">
        <v>82</v>
      </c>
      <c r="L1500" t="s">
        <v>41</v>
      </c>
      <c r="M1500">
        <v>9.6300000000000008</v>
      </c>
      <c r="N1500" t="s">
        <v>141</v>
      </c>
      <c r="O1500" t="b">
        <v>0</v>
      </c>
      <c r="P1500">
        <v>292.66379999999998</v>
      </c>
      <c r="Q1500">
        <v>67.537800000000004</v>
      </c>
      <c r="R1500">
        <v>48.847800000000007</v>
      </c>
      <c r="S1500" t="s">
        <v>103</v>
      </c>
      <c r="T1500">
        <v>1</v>
      </c>
      <c r="U1500">
        <v>0</v>
      </c>
      <c r="V1500">
        <v>1</v>
      </c>
      <c r="W1500">
        <v>48.847800000000007</v>
      </c>
    </row>
    <row r="1501" spans="1:23" x14ac:dyDescent="0.35">
      <c r="A1501" t="s">
        <v>2771</v>
      </c>
      <c r="B1501" t="s">
        <v>402</v>
      </c>
      <c r="C1501" t="s">
        <v>1025</v>
      </c>
      <c r="D1501" t="s">
        <v>12</v>
      </c>
      <c r="E1501" t="s">
        <v>14</v>
      </c>
      <c r="F1501" t="s">
        <v>1740</v>
      </c>
      <c r="G1501">
        <v>132.52000000000001</v>
      </c>
      <c r="H1501">
        <v>2</v>
      </c>
      <c r="I1501">
        <v>0.28000000000000003</v>
      </c>
      <c r="J1501">
        <v>9.24</v>
      </c>
      <c r="K1501" t="s">
        <v>115</v>
      </c>
      <c r="L1501" t="s">
        <v>41</v>
      </c>
      <c r="M1501">
        <v>10.57</v>
      </c>
      <c r="N1501" t="s">
        <v>83</v>
      </c>
      <c r="O1501" t="b">
        <v>0</v>
      </c>
      <c r="P1501">
        <v>190.8288</v>
      </c>
      <c r="Q1501">
        <v>31.8048</v>
      </c>
      <c r="R1501">
        <v>11.9948</v>
      </c>
      <c r="S1501" t="s">
        <v>97</v>
      </c>
      <c r="T1501">
        <v>0</v>
      </c>
      <c r="U1501">
        <v>0</v>
      </c>
      <c r="V1501">
        <v>13</v>
      </c>
      <c r="W1501">
        <v>817.44529999999997</v>
      </c>
    </row>
    <row r="1502" spans="1:23" x14ac:dyDescent="0.35">
      <c r="A1502" t="s">
        <v>2772</v>
      </c>
      <c r="B1502" t="s">
        <v>466</v>
      </c>
      <c r="C1502" t="s">
        <v>2773</v>
      </c>
      <c r="D1502" t="s">
        <v>19</v>
      </c>
      <c r="E1502" t="s">
        <v>88</v>
      </c>
      <c r="F1502" t="s">
        <v>718</v>
      </c>
      <c r="G1502">
        <v>25.32</v>
      </c>
      <c r="H1502">
        <v>3</v>
      </c>
      <c r="I1502">
        <v>0.04</v>
      </c>
      <c r="J1502">
        <v>7.01</v>
      </c>
      <c r="K1502" t="s">
        <v>82</v>
      </c>
      <c r="L1502" t="s">
        <v>43</v>
      </c>
      <c r="M1502">
        <v>5.62</v>
      </c>
      <c r="N1502" t="s">
        <v>141</v>
      </c>
      <c r="O1502" t="b">
        <v>0</v>
      </c>
      <c r="P1502">
        <v>72.921599999999998</v>
      </c>
      <c r="Q1502">
        <v>27.345600000000001</v>
      </c>
      <c r="R1502">
        <v>14.7156</v>
      </c>
      <c r="S1502" t="s">
        <v>183</v>
      </c>
      <c r="T1502">
        <v>1</v>
      </c>
      <c r="U1502">
        <v>0</v>
      </c>
      <c r="V1502">
        <v>4</v>
      </c>
      <c r="W1502">
        <v>118.4083999999999</v>
      </c>
    </row>
    <row r="1503" spans="1:23" x14ac:dyDescent="0.35">
      <c r="A1503" t="s">
        <v>2774</v>
      </c>
      <c r="B1503" t="s">
        <v>951</v>
      </c>
      <c r="C1503" t="s">
        <v>2143</v>
      </c>
      <c r="D1503" t="s">
        <v>12</v>
      </c>
      <c r="E1503" t="s">
        <v>16</v>
      </c>
      <c r="F1503" t="s">
        <v>300</v>
      </c>
      <c r="G1503">
        <v>63.89</v>
      </c>
      <c r="H1503">
        <v>1</v>
      </c>
      <c r="I1503">
        <v>0.2</v>
      </c>
      <c r="J1503">
        <v>4.3600000000000003</v>
      </c>
      <c r="K1503" t="s">
        <v>82</v>
      </c>
      <c r="L1503" t="s">
        <v>45</v>
      </c>
      <c r="M1503">
        <v>1.57</v>
      </c>
      <c r="N1503" t="s">
        <v>83</v>
      </c>
      <c r="O1503" t="b">
        <v>0</v>
      </c>
      <c r="P1503">
        <v>51.112000000000002</v>
      </c>
      <c r="Q1503">
        <v>12.778000000000009</v>
      </c>
      <c r="R1503">
        <v>6.8480000000000052</v>
      </c>
      <c r="S1503" t="s">
        <v>91</v>
      </c>
      <c r="T1503">
        <v>0</v>
      </c>
      <c r="U1503">
        <v>0</v>
      </c>
      <c r="V1503">
        <v>14</v>
      </c>
      <c r="W1503">
        <v>292.22550000000012</v>
      </c>
    </row>
    <row r="1504" spans="1:23" x14ac:dyDescent="0.35">
      <c r="A1504" t="s">
        <v>2775</v>
      </c>
      <c r="B1504" t="s">
        <v>629</v>
      </c>
      <c r="C1504" t="s">
        <v>1530</v>
      </c>
      <c r="D1504" t="s">
        <v>12</v>
      </c>
      <c r="E1504" t="s">
        <v>16</v>
      </c>
      <c r="F1504" t="s">
        <v>1050</v>
      </c>
      <c r="G1504">
        <v>13.87</v>
      </c>
      <c r="H1504">
        <v>3</v>
      </c>
      <c r="I1504">
        <v>7.0000000000000007E-2</v>
      </c>
      <c r="J1504">
        <v>6.38</v>
      </c>
      <c r="K1504" t="s">
        <v>115</v>
      </c>
      <c r="L1504" t="s">
        <v>41</v>
      </c>
      <c r="M1504">
        <v>9.67</v>
      </c>
      <c r="N1504" t="s">
        <v>83</v>
      </c>
      <c r="O1504" t="b">
        <v>0</v>
      </c>
      <c r="P1504">
        <v>38.697299999999998</v>
      </c>
      <c r="Q1504">
        <v>13.731299999999999</v>
      </c>
      <c r="R1504">
        <v>-2.3187000000000002</v>
      </c>
      <c r="S1504" t="s">
        <v>128</v>
      </c>
      <c r="T1504">
        <v>0</v>
      </c>
      <c r="U1504">
        <v>0</v>
      </c>
      <c r="V1504">
        <v>15</v>
      </c>
      <c r="W1504">
        <v>971.28840000000002</v>
      </c>
    </row>
    <row r="1505" spans="1:23" x14ac:dyDescent="0.35">
      <c r="A1505" t="s">
        <v>2776</v>
      </c>
      <c r="B1505" t="s">
        <v>1996</v>
      </c>
      <c r="C1505" t="s">
        <v>2519</v>
      </c>
      <c r="D1505" t="s">
        <v>12</v>
      </c>
      <c r="E1505" t="s">
        <v>16</v>
      </c>
      <c r="F1505" t="s">
        <v>444</v>
      </c>
      <c r="G1505">
        <v>37.770000000000003</v>
      </c>
      <c r="H1505">
        <v>1</v>
      </c>
      <c r="I1505">
        <v>0.22</v>
      </c>
      <c r="J1505">
        <v>7.14</v>
      </c>
      <c r="K1505" t="s">
        <v>90</v>
      </c>
      <c r="L1505" t="s">
        <v>41</v>
      </c>
      <c r="M1505">
        <v>7.79</v>
      </c>
      <c r="N1505" t="s">
        <v>83</v>
      </c>
      <c r="O1505" t="b">
        <v>0</v>
      </c>
      <c r="P1505">
        <v>29.460599999999999</v>
      </c>
      <c r="Q1505">
        <v>6.7986000000000004</v>
      </c>
      <c r="R1505">
        <v>-8.1313999999999993</v>
      </c>
      <c r="S1505" t="s">
        <v>91</v>
      </c>
      <c r="T1505">
        <v>0</v>
      </c>
      <c r="U1505">
        <v>0</v>
      </c>
      <c r="V1505">
        <v>16</v>
      </c>
      <c r="W1505">
        <v>835.06150000000002</v>
      </c>
    </row>
    <row r="1506" spans="1:23" x14ac:dyDescent="0.35">
      <c r="A1506" t="s">
        <v>2777</v>
      </c>
      <c r="B1506" t="s">
        <v>1054</v>
      </c>
      <c r="C1506" t="s">
        <v>894</v>
      </c>
      <c r="D1506" t="s">
        <v>19</v>
      </c>
      <c r="E1506" t="s">
        <v>16</v>
      </c>
      <c r="F1506" t="s">
        <v>214</v>
      </c>
      <c r="G1506">
        <v>34.65</v>
      </c>
      <c r="H1506">
        <v>3</v>
      </c>
      <c r="I1506">
        <v>0.19</v>
      </c>
      <c r="J1506">
        <v>5.71</v>
      </c>
      <c r="K1506" t="s">
        <v>115</v>
      </c>
      <c r="L1506" t="s">
        <v>45</v>
      </c>
      <c r="M1506">
        <v>1.51</v>
      </c>
      <c r="N1506" t="s">
        <v>141</v>
      </c>
      <c r="O1506" t="b">
        <v>0</v>
      </c>
      <c r="P1506">
        <v>84.1995</v>
      </c>
      <c r="Q1506">
        <v>21.82950000000001</v>
      </c>
      <c r="R1506">
        <v>14.609500000000009</v>
      </c>
      <c r="S1506" t="s">
        <v>128</v>
      </c>
      <c r="T1506">
        <v>1</v>
      </c>
      <c r="U1506">
        <v>0</v>
      </c>
      <c r="V1506">
        <v>11</v>
      </c>
      <c r="W1506">
        <v>473.62350000000021</v>
      </c>
    </row>
    <row r="1507" spans="1:23" x14ac:dyDescent="0.35">
      <c r="A1507" t="s">
        <v>2778</v>
      </c>
      <c r="B1507" t="s">
        <v>185</v>
      </c>
      <c r="C1507" t="s">
        <v>815</v>
      </c>
      <c r="D1507" t="s">
        <v>12</v>
      </c>
      <c r="E1507" t="s">
        <v>88</v>
      </c>
      <c r="F1507" t="s">
        <v>509</v>
      </c>
      <c r="G1507">
        <v>27.9</v>
      </c>
      <c r="H1507">
        <v>3</v>
      </c>
      <c r="I1507">
        <v>0.1</v>
      </c>
      <c r="J1507">
        <v>9.68</v>
      </c>
      <c r="K1507" t="s">
        <v>115</v>
      </c>
      <c r="L1507" t="s">
        <v>41</v>
      </c>
      <c r="M1507">
        <v>11.08</v>
      </c>
      <c r="N1507" t="s">
        <v>83</v>
      </c>
      <c r="O1507" t="b">
        <v>0</v>
      </c>
      <c r="P1507">
        <v>75.33</v>
      </c>
      <c r="Q1507">
        <v>25.11000000000001</v>
      </c>
      <c r="R1507">
        <v>4.3500000000000094</v>
      </c>
      <c r="S1507" t="s">
        <v>128</v>
      </c>
      <c r="T1507">
        <v>0</v>
      </c>
      <c r="U1507">
        <v>0</v>
      </c>
      <c r="V1507">
        <v>15</v>
      </c>
      <c r="W1507">
        <v>1377.5636</v>
      </c>
    </row>
    <row r="1508" spans="1:23" x14ac:dyDescent="0.35">
      <c r="A1508" t="s">
        <v>2779</v>
      </c>
      <c r="B1508" t="s">
        <v>1379</v>
      </c>
      <c r="C1508" t="s">
        <v>1327</v>
      </c>
      <c r="D1508" t="s">
        <v>12</v>
      </c>
      <c r="E1508" t="s">
        <v>88</v>
      </c>
      <c r="F1508" t="s">
        <v>483</v>
      </c>
      <c r="G1508">
        <v>28.32</v>
      </c>
      <c r="H1508">
        <v>1</v>
      </c>
      <c r="I1508">
        <v>0.16</v>
      </c>
      <c r="J1508">
        <v>6.14</v>
      </c>
      <c r="K1508" t="s">
        <v>102</v>
      </c>
      <c r="L1508" t="s">
        <v>41</v>
      </c>
      <c r="M1508">
        <v>8.24</v>
      </c>
      <c r="N1508" t="s">
        <v>83</v>
      </c>
      <c r="O1508" t="b">
        <v>0</v>
      </c>
      <c r="P1508">
        <v>23.788799999999998</v>
      </c>
      <c r="Q1508">
        <v>6.7967999999999984</v>
      </c>
      <c r="R1508">
        <v>-7.5832000000000006</v>
      </c>
      <c r="S1508" t="s">
        <v>183</v>
      </c>
      <c r="T1508">
        <v>0</v>
      </c>
      <c r="U1508">
        <v>0</v>
      </c>
      <c r="V1508">
        <v>19</v>
      </c>
      <c r="W1508">
        <v>1271.3681999999999</v>
      </c>
    </row>
    <row r="1509" spans="1:23" x14ac:dyDescent="0.35">
      <c r="A1509" t="s">
        <v>2780</v>
      </c>
      <c r="B1509" t="s">
        <v>619</v>
      </c>
      <c r="C1509" t="s">
        <v>2781</v>
      </c>
      <c r="D1509" t="s">
        <v>17</v>
      </c>
      <c r="E1509" t="s">
        <v>88</v>
      </c>
      <c r="F1509" t="s">
        <v>693</v>
      </c>
      <c r="G1509">
        <v>26.81</v>
      </c>
      <c r="H1509">
        <v>2</v>
      </c>
      <c r="I1509">
        <v>0.05</v>
      </c>
      <c r="J1509">
        <v>6.06</v>
      </c>
      <c r="K1509" t="s">
        <v>102</v>
      </c>
      <c r="L1509" t="s">
        <v>43</v>
      </c>
      <c r="M1509">
        <v>5.45</v>
      </c>
      <c r="N1509" t="s">
        <v>83</v>
      </c>
      <c r="O1509" t="b">
        <v>0</v>
      </c>
      <c r="P1509">
        <v>50.938999999999993</v>
      </c>
      <c r="Q1509">
        <v>18.766999999999999</v>
      </c>
      <c r="R1509">
        <v>7.2569999999999961</v>
      </c>
      <c r="S1509" t="s">
        <v>91</v>
      </c>
      <c r="T1509">
        <v>0</v>
      </c>
      <c r="U1509">
        <v>0</v>
      </c>
      <c r="V1509">
        <v>5</v>
      </c>
      <c r="W1509">
        <v>785.54840000000013</v>
      </c>
    </row>
    <row r="1510" spans="1:23" x14ac:dyDescent="0.35">
      <c r="A1510" t="s">
        <v>2782</v>
      </c>
      <c r="B1510" t="s">
        <v>746</v>
      </c>
      <c r="C1510" t="s">
        <v>2783</v>
      </c>
      <c r="D1510" t="s">
        <v>19</v>
      </c>
      <c r="E1510" t="s">
        <v>95</v>
      </c>
      <c r="F1510" t="s">
        <v>217</v>
      </c>
      <c r="G1510">
        <v>253.99</v>
      </c>
      <c r="H1510">
        <v>1</v>
      </c>
      <c r="I1510">
        <v>0.02</v>
      </c>
      <c r="J1510">
        <v>3.24</v>
      </c>
      <c r="K1510" t="s">
        <v>102</v>
      </c>
      <c r="L1510" t="s">
        <v>43</v>
      </c>
      <c r="M1510">
        <v>3.13</v>
      </c>
      <c r="N1510" t="s">
        <v>83</v>
      </c>
      <c r="O1510" t="b">
        <v>0</v>
      </c>
      <c r="P1510">
        <v>248.9102</v>
      </c>
      <c r="Q1510">
        <v>96.516199999999998</v>
      </c>
      <c r="R1510">
        <v>90.146199999999993</v>
      </c>
      <c r="S1510" t="s">
        <v>103</v>
      </c>
      <c r="T1510">
        <v>0</v>
      </c>
      <c r="U1510">
        <v>0</v>
      </c>
      <c r="V1510">
        <v>2</v>
      </c>
      <c r="W1510">
        <v>132.93740000000011</v>
      </c>
    </row>
    <row r="1511" spans="1:23" x14ac:dyDescent="0.35">
      <c r="A1511" t="s">
        <v>2784</v>
      </c>
      <c r="B1511" t="s">
        <v>413</v>
      </c>
      <c r="C1511" t="s">
        <v>1437</v>
      </c>
      <c r="D1511" t="s">
        <v>24</v>
      </c>
      <c r="E1511" t="s">
        <v>95</v>
      </c>
      <c r="F1511" t="s">
        <v>195</v>
      </c>
      <c r="G1511">
        <v>18.329999999999998</v>
      </c>
      <c r="H1511">
        <v>2</v>
      </c>
      <c r="I1511">
        <v>0.05</v>
      </c>
      <c r="J1511">
        <v>9.8000000000000007</v>
      </c>
      <c r="K1511" t="s">
        <v>115</v>
      </c>
      <c r="L1511" t="s">
        <v>45</v>
      </c>
      <c r="M1511">
        <v>1.31</v>
      </c>
      <c r="N1511" t="s">
        <v>83</v>
      </c>
      <c r="O1511" t="b">
        <v>0</v>
      </c>
      <c r="P1511">
        <v>34.826999999999998</v>
      </c>
      <c r="Q1511">
        <v>12.831</v>
      </c>
      <c r="R1511">
        <v>1.7209999999999981</v>
      </c>
      <c r="S1511" t="s">
        <v>84</v>
      </c>
      <c r="T1511">
        <v>0</v>
      </c>
      <c r="U1511">
        <v>0</v>
      </c>
      <c r="V1511">
        <v>18</v>
      </c>
      <c r="W1511">
        <v>1591.9094</v>
      </c>
    </row>
    <row r="1512" spans="1:23" x14ac:dyDescent="0.35">
      <c r="A1512" t="s">
        <v>2785</v>
      </c>
      <c r="B1512" t="s">
        <v>1810</v>
      </c>
      <c r="C1512" t="s">
        <v>2504</v>
      </c>
      <c r="D1512" t="s">
        <v>15</v>
      </c>
      <c r="E1512" t="s">
        <v>14</v>
      </c>
      <c r="F1512" t="s">
        <v>755</v>
      </c>
      <c r="G1512">
        <v>119.16</v>
      </c>
      <c r="H1512">
        <v>3</v>
      </c>
      <c r="I1512">
        <v>0.24</v>
      </c>
      <c r="J1512">
        <v>7.91</v>
      </c>
      <c r="K1512" t="s">
        <v>82</v>
      </c>
      <c r="L1512" t="s">
        <v>41</v>
      </c>
      <c r="M1512">
        <v>6.21</v>
      </c>
      <c r="N1512" t="s">
        <v>141</v>
      </c>
      <c r="O1512" t="b">
        <v>0</v>
      </c>
      <c r="P1512">
        <v>271.6848</v>
      </c>
      <c r="Q1512">
        <v>57.196800000000003</v>
      </c>
      <c r="R1512">
        <v>43.076799999999992</v>
      </c>
      <c r="S1512" t="s">
        <v>84</v>
      </c>
      <c r="T1512">
        <v>1</v>
      </c>
      <c r="U1512">
        <v>0</v>
      </c>
      <c r="V1512">
        <v>11</v>
      </c>
      <c r="W1512">
        <v>596.44000000000005</v>
      </c>
    </row>
    <row r="1513" spans="1:23" x14ac:dyDescent="0.35">
      <c r="A1513" t="s">
        <v>2786</v>
      </c>
      <c r="B1513" t="s">
        <v>553</v>
      </c>
      <c r="C1513" t="s">
        <v>812</v>
      </c>
      <c r="D1513" t="s">
        <v>26</v>
      </c>
      <c r="E1513" t="s">
        <v>16</v>
      </c>
      <c r="F1513" t="s">
        <v>1050</v>
      </c>
      <c r="G1513">
        <v>43.48</v>
      </c>
      <c r="H1513">
        <v>3</v>
      </c>
      <c r="I1513">
        <v>0.08</v>
      </c>
      <c r="J1513">
        <v>4.8600000000000003</v>
      </c>
      <c r="K1513" t="s">
        <v>102</v>
      </c>
      <c r="L1513" t="s">
        <v>41</v>
      </c>
      <c r="M1513">
        <v>6.08</v>
      </c>
      <c r="N1513" t="s">
        <v>83</v>
      </c>
      <c r="O1513" t="b">
        <v>0</v>
      </c>
      <c r="P1513">
        <v>120.0048</v>
      </c>
      <c r="Q1513">
        <v>41.740800000000007</v>
      </c>
      <c r="R1513">
        <v>30.80080000000001</v>
      </c>
      <c r="S1513" t="s">
        <v>84</v>
      </c>
      <c r="T1513">
        <v>0</v>
      </c>
      <c r="U1513">
        <v>0</v>
      </c>
      <c r="V1513">
        <v>19</v>
      </c>
      <c r="W1513">
        <v>617.94619999999986</v>
      </c>
    </row>
    <row r="1514" spans="1:23" x14ac:dyDescent="0.35">
      <c r="A1514" t="s">
        <v>2787</v>
      </c>
      <c r="B1514" t="s">
        <v>949</v>
      </c>
      <c r="C1514" t="s">
        <v>2788</v>
      </c>
      <c r="D1514" t="s">
        <v>19</v>
      </c>
      <c r="E1514" t="s">
        <v>16</v>
      </c>
      <c r="F1514" t="s">
        <v>107</v>
      </c>
      <c r="G1514">
        <v>42.5</v>
      </c>
      <c r="H1514">
        <v>2</v>
      </c>
      <c r="I1514">
        <v>0.14000000000000001</v>
      </c>
      <c r="J1514">
        <v>5.57</v>
      </c>
      <c r="K1514" t="s">
        <v>82</v>
      </c>
      <c r="L1514" t="s">
        <v>43</v>
      </c>
      <c r="M1514">
        <v>4.1900000000000004</v>
      </c>
      <c r="N1514" t="s">
        <v>83</v>
      </c>
      <c r="O1514" t="b">
        <v>0</v>
      </c>
      <c r="P1514">
        <v>73.099999999999994</v>
      </c>
      <c r="Q1514">
        <v>22.099999999999991</v>
      </c>
      <c r="R1514">
        <v>12.339999999999989</v>
      </c>
      <c r="S1514" t="s">
        <v>103</v>
      </c>
      <c r="T1514">
        <v>0</v>
      </c>
      <c r="U1514">
        <v>0</v>
      </c>
      <c r="V1514">
        <v>3</v>
      </c>
      <c r="W1514">
        <v>74.799599999999998</v>
      </c>
    </row>
    <row r="1515" spans="1:23" x14ac:dyDescent="0.35">
      <c r="A1515" t="s">
        <v>2789</v>
      </c>
      <c r="B1515" t="s">
        <v>572</v>
      </c>
      <c r="C1515" t="s">
        <v>198</v>
      </c>
      <c r="D1515" t="s">
        <v>12</v>
      </c>
      <c r="E1515" t="s">
        <v>88</v>
      </c>
      <c r="F1515" t="s">
        <v>693</v>
      </c>
      <c r="G1515">
        <v>40.880000000000003</v>
      </c>
      <c r="H1515">
        <v>1</v>
      </c>
      <c r="I1515">
        <v>0.15</v>
      </c>
      <c r="J1515">
        <v>8.6</v>
      </c>
      <c r="K1515" t="s">
        <v>102</v>
      </c>
      <c r="L1515" t="s">
        <v>41</v>
      </c>
      <c r="M1515">
        <v>8.43</v>
      </c>
      <c r="N1515" t="s">
        <v>83</v>
      </c>
      <c r="O1515" t="b">
        <v>0</v>
      </c>
      <c r="P1515">
        <v>34.747999999999998</v>
      </c>
      <c r="Q1515">
        <v>10.220000000000001</v>
      </c>
      <c r="R1515">
        <v>-6.8099999999999987</v>
      </c>
      <c r="S1515" t="s">
        <v>183</v>
      </c>
      <c r="T1515">
        <v>0</v>
      </c>
      <c r="U1515">
        <v>0</v>
      </c>
      <c r="V1515">
        <v>12</v>
      </c>
      <c r="W1515">
        <v>871.18830000000014</v>
      </c>
    </row>
    <row r="1516" spans="1:23" x14ac:dyDescent="0.35">
      <c r="A1516" t="s">
        <v>2790</v>
      </c>
      <c r="B1516" t="s">
        <v>562</v>
      </c>
      <c r="C1516" t="s">
        <v>1045</v>
      </c>
      <c r="D1516" t="s">
        <v>28</v>
      </c>
      <c r="E1516" t="s">
        <v>95</v>
      </c>
      <c r="F1516" t="s">
        <v>457</v>
      </c>
      <c r="G1516">
        <v>27.41</v>
      </c>
      <c r="H1516">
        <v>1</v>
      </c>
      <c r="I1516">
        <v>0.13</v>
      </c>
      <c r="J1516">
        <v>6.63</v>
      </c>
      <c r="K1516" t="s">
        <v>115</v>
      </c>
      <c r="L1516" t="s">
        <v>41</v>
      </c>
      <c r="M1516">
        <v>12.6</v>
      </c>
      <c r="N1516" t="s">
        <v>83</v>
      </c>
      <c r="O1516" t="b">
        <v>0</v>
      </c>
      <c r="P1516">
        <v>23.846699999999998</v>
      </c>
      <c r="Q1516">
        <v>7.4006999999999996</v>
      </c>
      <c r="R1516">
        <v>-11.8293</v>
      </c>
      <c r="S1516" t="s">
        <v>103</v>
      </c>
      <c r="T1516">
        <v>0</v>
      </c>
      <c r="U1516">
        <v>0</v>
      </c>
      <c r="V1516">
        <v>20</v>
      </c>
      <c r="W1516">
        <v>851.01980000000015</v>
      </c>
    </row>
    <row r="1517" spans="1:23" x14ac:dyDescent="0.35">
      <c r="A1517" t="s">
        <v>2791</v>
      </c>
      <c r="B1517" t="s">
        <v>437</v>
      </c>
      <c r="C1517" t="s">
        <v>1812</v>
      </c>
      <c r="D1517" t="s">
        <v>12</v>
      </c>
      <c r="E1517" t="s">
        <v>88</v>
      </c>
      <c r="F1517" t="s">
        <v>182</v>
      </c>
      <c r="G1517">
        <v>39.450000000000003</v>
      </c>
      <c r="H1517">
        <v>1</v>
      </c>
      <c r="I1517">
        <v>0.1</v>
      </c>
      <c r="J1517">
        <v>9.43</v>
      </c>
      <c r="K1517" t="s">
        <v>82</v>
      </c>
      <c r="L1517" t="s">
        <v>41</v>
      </c>
      <c r="M1517">
        <v>10.039999999999999</v>
      </c>
      <c r="N1517" t="s">
        <v>83</v>
      </c>
      <c r="O1517" t="b">
        <v>0</v>
      </c>
      <c r="P1517">
        <v>35.505000000000003</v>
      </c>
      <c r="Q1517">
        <v>11.835000000000001</v>
      </c>
      <c r="R1517">
        <v>-7.634999999999998</v>
      </c>
      <c r="S1517" t="s">
        <v>103</v>
      </c>
      <c r="T1517">
        <v>0</v>
      </c>
      <c r="U1517">
        <v>0</v>
      </c>
      <c r="V1517">
        <v>12</v>
      </c>
      <c r="W1517">
        <v>754.26030000000003</v>
      </c>
    </row>
    <row r="1518" spans="1:23" x14ac:dyDescent="0.35">
      <c r="A1518" t="s">
        <v>2792</v>
      </c>
      <c r="B1518" t="s">
        <v>225</v>
      </c>
      <c r="C1518" t="s">
        <v>2288</v>
      </c>
      <c r="D1518" t="s">
        <v>15</v>
      </c>
      <c r="E1518" t="s">
        <v>14</v>
      </c>
      <c r="F1518" t="s">
        <v>234</v>
      </c>
      <c r="G1518">
        <v>105.66</v>
      </c>
      <c r="H1518">
        <v>2</v>
      </c>
      <c r="I1518">
        <v>0.24</v>
      </c>
      <c r="J1518">
        <v>8.17</v>
      </c>
      <c r="K1518" t="s">
        <v>115</v>
      </c>
      <c r="L1518" t="s">
        <v>41</v>
      </c>
      <c r="M1518">
        <v>5.51</v>
      </c>
      <c r="N1518" t="s">
        <v>83</v>
      </c>
      <c r="O1518" t="b">
        <v>0</v>
      </c>
      <c r="P1518">
        <v>160.60319999999999</v>
      </c>
      <c r="Q1518">
        <v>33.811199999999999</v>
      </c>
      <c r="R1518">
        <v>20.1312</v>
      </c>
      <c r="S1518" t="s">
        <v>183</v>
      </c>
      <c r="T1518">
        <v>0</v>
      </c>
      <c r="U1518">
        <v>0</v>
      </c>
      <c r="V1518">
        <v>4</v>
      </c>
      <c r="W1518">
        <v>36.544700000000013</v>
      </c>
    </row>
    <row r="1519" spans="1:23" x14ac:dyDescent="0.35">
      <c r="A1519" t="s">
        <v>2793</v>
      </c>
      <c r="B1519" t="s">
        <v>261</v>
      </c>
      <c r="C1519" t="s">
        <v>2794</v>
      </c>
      <c r="D1519" t="s">
        <v>12</v>
      </c>
      <c r="E1519" t="s">
        <v>95</v>
      </c>
      <c r="F1519" t="s">
        <v>400</v>
      </c>
      <c r="G1519">
        <v>473.78</v>
      </c>
      <c r="H1519">
        <v>2</v>
      </c>
      <c r="I1519">
        <v>7.0000000000000007E-2</v>
      </c>
      <c r="J1519">
        <v>3.48</v>
      </c>
      <c r="K1519" t="s">
        <v>90</v>
      </c>
      <c r="L1519" t="s">
        <v>45</v>
      </c>
      <c r="M1519">
        <v>0.97</v>
      </c>
      <c r="N1519" t="s">
        <v>83</v>
      </c>
      <c r="O1519" t="b">
        <v>0</v>
      </c>
      <c r="P1519">
        <v>881.23079999999993</v>
      </c>
      <c r="Q1519">
        <v>312.69479999999999</v>
      </c>
      <c r="R1519">
        <v>308.2448</v>
      </c>
      <c r="S1519" t="s">
        <v>103</v>
      </c>
      <c r="T1519">
        <v>0</v>
      </c>
      <c r="U1519">
        <v>0</v>
      </c>
      <c r="V1519">
        <v>3</v>
      </c>
      <c r="W1519">
        <v>650.23520000000008</v>
      </c>
    </row>
    <row r="1520" spans="1:23" x14ac:dyDescent="0.35">
      <c r="A1520" t="s">
        <v>2795</v>
      </c>
      <c r="B1520" t="s">
        <v>320</v>
      </c>
      <c r="C1520" t="s">
        <v>1377</v>
      </c>
      <c r="D1520" t="s">
        <v>12</v>
      </c>
      <c r="E1520" t="s">
        <v>14</v>
      </c>
      <c r="F1520" t="s">
        <v>152</v>
      </c>
      <c r="G1520">
        <v>56.25</v>
      </c>
      <c r="H1520">
        <v>1</v>
      </c>
      <c r="I1520">
        <v>0.06</v>
      </c>
      <c r="J1520">
        <v>7.97</v>
      </c>
      <c r="K1520" t="s">
        <v>82</v>
      </c>
      <c r="L1520" t="s">
        <v>43</v>
      </c>
      <c r="M1520">
        <v>5.86</v>
      </c>
      <c r="N1520" t="s">
        <v>141</v>
      </c>
      <c r="O1520" t="b">
        <v>0</v>
      </c>
      <c r="P1520">
        <v>52.875</v>
      </c>
      <c r="Q1520">
        <v>19.125</v>
      </c>
      <c r="R1520">
        <v>5.2949999999999999</v>
      </c>
      <c r="S1520" t="s">
        <v>84</v>
      </c>
      <c r="T1520">
        <v>1</v>
      </c>
      <c r="U1520">
        <v>0</v>
      </c>
      <c r="V1520">
        <v>17</v>
      </c>
      <c r="W1520">
        <v>1418.6872000000001</v>
      </c>
    </row>
    <row r="1521" spans="1:23" x14ac:dyDescent="0.35">
      <c r="A1521" t="s">
        <v>2796</v>
      </c>
      <c r="B1521" t="s">
        <v>784</v>
      </c>
      <c r="C1521" t="s">
        <v>2797</v>
      </c>
      <c r="D1521" t="s">
        <v>20</v>
      </c>
      <c r="E1521" t="s">
        <v>95</v>
      </c>
      <c r="F1521" t="s">
        <v>421</v>
      </c>
      <c r="G1521">
        <v>460.5</v>
      </c>
      <c r="H1521">
        <v>3</v>
      </c>
      <c r="I1521">
        <v>0.13</v>
      </c>
      <c r="J1521">
        <v>8.19</v>
      </c>
      <c r="K1521" t="s">
        <v>102</v>
      </c>
      <c r="L1521" t="s">
        <v>41</v>
      </c>
      <c r="M1521">
        <v>5.29</v>
      </c>
      <c r="N1521" t="s">
        <v>83</v>
      </c>
      <c r="O1521" t="b">
        <v>0</v>
      </c>
      <c r="P1521">
        <v>1201.905</v>
      </c>
      <c r="Q1521">
        <v>373.005</v>
      </c>
      <c r="R1521">
        <v>359.52499999999998</v>
      </c>
      <c r="S1521" t="s">
        <v>84</v>
      </c>
      <c r="T1521">
        <v>0</v>
      </c>
      <c r="U1521">
        <v>0</v>
      </c>
      <c r="V1521">
        <v>13</v>
      </c>
      <c r="W1521">
        <v>922.11009999999999</v>
      </c>
    </row>
    <row r="1522" spans="1:23" x14ac:dyDescent="0.35">
      <c r="A1522" t="s">
        <v>2798</v>
      </c>
      <c r="B1522" t="s">
        <v>208</v>
      </c>
      <c r="C1522" t="s">
        <v>1692</v>
      </c>
      <c r="D1522" t="s">
        <v>12</v>
      </c>
      <c r="E1522" t="s">
        <v>95</v>
      </c>
      <c r="F1522" t="s">
        <v>304</v>
      </c>
      <c r="G1522">
        <v>457.19</v>
      </c>
      <c r="H1522">
        <v>2</v>
      </c>
      <c r="I1522">
        <v>0.01</v>
      </c>
      <c r="J1522">
        <v>2.64</v>
      </c>
      <c r="K1522" t="s">
        <v>82</v>
      </c>
      <c r="L1522" t="s">
        <v>48</v>
      </c>
      <c r="M1522">
        <v>6.03</v>
      </c>
      <c r="N1522" t="s">
        <v>83</v>
      </c>
      <c r="O1522" t="b">
        <v>0</v>
      </c>
      <c r="P1522">
        <v>905.23620000000005</v>
      </c>
      <c r="Q1522">
        <v>356.60820000000001</v>
      </c>
      <c r="R1522">
        <v>347.93819999999999</v>
      </c>
      <c r="S1522" t="s">
        <v>183</v>
      </c>
      <c r="T1522">
        <v>0</v>
      </c>
      <c r="U1522">
        <v>0</v>
      </c>
      <c r="V1522">
        <v>14</v>
      </c>
      <c r="W1522">
        <v>948.8134</v>
      </c>
    </row>
    <row r="1523" spans="1:23" x14ac:dyDescent="0.35">
      <c r="A1523" t="s">
        <v>2799</v>
      </c>
      <c r="B1523" t="s">
        <v>433</v>
      </c>
      <c r="C1523" t="s">
        <v>1839</v>
      </c>
      <c r="D1523" t="s">
        <v>12</v>
      </c>
      <c r="E1523" t="s">
        <v>14</v>
      </c>
      <c r="F1523" t="s">
        <v>332</v>
      </c>
      <c r="G1523">
        <v>120.21</v>
      </c>
      <c r="H1523">
        <v>3</v>
      </c>
      <c r="I1523">
        <v>0.22</v>
      </c>
      <c r="J1523">
        <v>6.15</v>
      </c>
      <c r="K1523" t="s">
        <v>102</v>
      </c>
      <c r="L1523" t="s">
        <v>41</v>
      </c>
      <c r="M1523">
        <v>9.6</v>
      </c>
      <c r="N1523" t="s">
        <v>83</v>
      </c>
      <c r="O1523" t="b">
        <v>0</v>
      </c>
      <c r="P1523">
        <v>281.29140000000001</v>
      </c>
      <c r="Q1523">
        <v>64.913400000000024</v>
      </c>
      <c r="R1523">
        <v>49.163400000000017</v>
      </c>
      <c r="S1523" t="s">
        <v>97</v>
      </c>
      <c r="T1523">
        <v>0</v>
      </c>
      <c r="U1523">
        <v>0</v>
      </c>
      <c r="V1523">
        <v>18</v>
      </c>
      <c r="W1523">
        <v>890.29250000000002</v>
      </c>
    </row>
    <row r="1524" spans="1:23" x14ac:dyDescent="0.35">
      <c r="A1524" t="s">
        <v>2800</v>
      </c>
      <c r="B1524" t="s">
        <v>1240</v>
      </c>
      <c r="C1524" t="s">
        <v>2592</v>
      </c>
      <c r="D1524" t="s">
        <v>12</v>
      </c>
      <c r="E1524" t="s">
        <v>16</v>
      </c>
      <c r="F1524" t="s">
        <v>293</v>
      </c>
      <c r="G1524">
        <v>47.62</v>
      </c>
      <c r="H1524">
        <v>1</v>
      </c>
      <c r="I1524">
        <v>0.19</v>
      </c>
      <c r="J1524">
        <v>4</v>
      </c>
      <c r="K1524" t="s">
        <v>82</v>
      </c>
      <c r="L1524" t="s">
        <v>48</v>
      </c>
      <c r="M1524">
        <v>19.16</v>
      </c>
      <c r="N1524" t="s">
        <v>83</v>
      </c>
      <c r="O1524" t="b">
        <v>0</v>
      </c>
      <c r="P1524">
        <v>38.572200000000002</v>
      </c>
      <c r="Q1524">
        <v>10.0002</v>
      </c>
      <c r="R1524">
        <v>-13.159800000000001</v>
      </c>
      <c r="S1524" t="s">
        <v>91</v>
      </c>
      <c r="T1524">
        <v>0</v>
      </c>
      <c r="U1524">
        <v>0</v>
      </c>
      <c r="V1524">
        <v>4</v>
      </c>
      <c r="W1524">
        <v>53.617700000000013</v>
      </c>
    </row>
    <row r="1525" spans="1:23" x14ac:dyDescent="0.35">
      <c r="A1525" t="s">
        <v>2801</v>
      </c>
      <c r="B1525" t="s">
        <v>800</v>
      </c>
      <c r="C1525" t="s">
        <v>246</v>
      </c>
      <c r="D1525" t="s">
        <v>28</v>
      </c>
      <c r="E1525" t="s">
        <v>14</v>
      </c>
      <c r="F1525" t="s">
        <v>460</v>
      </c>
      <c r="G1525">
        <v>126.64</v>
      </c>
      <c r="H1525">
        <v>1</v>
      </c>
      <c r="I1525">
        <v>0.24</v>
      </c>
      <c r="J1525">
        <v>7.85</v>
      </c>
      <c r="K1525" t="s">
        <v>115</v>
      </c>
      <c r="L1525" t="s">
        <v>41</v>
      </c>
      <c r="M1525">
        <v>10.6</v>
      </c>
      <c r="N1525" t="s">
        <v>83</v>
      </c>
      <c r="O1525" t="b">
        <v>0</v>
      </c>
      <c r="P1525">
        <v>96.246399999999994</v>
      </c>
      <c r="Q1525">
        <v>20.26240000000001</v>
      </c>
      <c r="R1525">
        <v>1.812400000000014</v>
      </c>
      <c r="S1525" t="s">
        <v>84</v>
      </c>
      <c r="T1525">
        <v>0</v>
      </c>
      <c r="U1525">
        <v>0</v>
      </c>
      <c r="V1525">
        <v>12</v>
      </c>
      <c r="W1525">
        <v>1395.4396999999999</v>
      </c>
    </row>
    <row r="1526" spans="1:23" x14ac:dyDescent="0.35">
      <c r="A1526" t="s">
        <v>2802</v>
      </c>
      <c r="B1526" t="s">
        <v>208</v>
      </c>
      <c r="C1526" t="s">
        <v>654</v>
      </c>
      <c r="D1526" t="s">
        <v>12</v>
      </c>
      <c r="E1526" t="s">
        <v>88</v>
      </c>
      <c r="F1526" t="s">
        <v>658</v>
      </c>
      <c r="G1526">
        <v>32.97</v>
      </c>
      <c r="H1526">
        <v>1</v>
      </c>
      <c r="I1526">
        <v>0</v>
      </c>
      <c r="J1526">
        <v>2.27</v>
      </c>
      <c r="K1526" t="s">
        <v>115</v>
      </c>
      <c r="L1526" t="s">
        <v>43</v>
      </c>
      <c r="M1526">
        <v>7.74</v>
      </c>
      <c r="N1526" t="s">
        <v>83</v>
      </c>
      <c r="O1526" t="b">
        <v>0</v>
      </c>
      <c r="P1526">
        <v>32.97</v>
      </c>
      <c r="Q1526">
        <v>13.188000000000001</v>
      </c>
      <c r="R1526">
        <v>3.177999999999999</v>
      </c>
      <c r="S1526" t="s">
        <v>183</v>
      </c>
      <c r="T1526">
        <v>0</v>
      </c>
      <c r="U1526">
        <v>0</v>
      </c>
      <c r="V1526">
        <v>3</v>
      </c>
      <c r="W1526">
        <v>136.2116</v>
      </c>
    </row>
    <row r="1527" spans="1:23" x14ac:dyDescent="0.35">
      <c r="A1527" t="s">
        <v>2803</v>
      </c>
      <c r="B1527" t="s">
        <v>208</v>
      </c>
      <c r="C1527" t="s">
        <v>2804</v>
      </c>
      <c r="D1527" t="s">
        <v>12</v>
      </c>
      <c r="E1527" t="s">
        <v>16</v>
      </c>
      <c r="F1527" t="s">
        <v>244</v>
      </c>
      <c r="G1527">
        <v>30.58</v>
      </c>
      <c r="H1527">
        <v>1</v>
      </c>
      <c r="I1527">
        <v>0.28999999999999998</v>
      </c>
      <c r="J1527">
        <v>6.34</v>
      </c>
      <c r="K1527" t="s">
        <v>90</v>
      </c>
      <c r="L1527" t="s">
        <v>43</v>
      </c>
      <c r="M1527">
        <v>5.32</v>
      </c>
      <c r="N1527" t="s">
        <v>83</v>
      </c>
      <c r="O1527" t="b">
        <v>0</v>
      </c>
      <c r="P1527">
        <v>21.7118</v>
      </c>
      <c r="Q1527">
        <v>3.3637999999999981</v>
      </c>
      <c r="R1527">
        <v>-8.2962000000000025</v>
      </c>
      <c r="S1527" t="s">
        <v>183</v>
      </c>
      <c r="T1527">
        <v>0</v>
      </c>
      <c r="U1527">
        <v>0</v>
      </c>
      <c r="V1527">
        <v>14</v>
      </c>
      <c r="W1527">
        <v>128.99529999999999</v>
      </c>
    </row>
    <row r="1528" spans="1:23" x14ac:dyDescent="0.35">
      <c r="A1528" t="s">
        <v>2805</v>
      </c>
      <c r="B1528" t="s">
        <v>562</v>
      </c>
      <c r="C1528" t="s">
        <v>1789</v>
      </c>
      <c r="D1528" t="s">
        <v>19</v>
      </c>
      <c r="E1528" t="s">
        <v>16</v>
      </c>
      <c r="F1528" t="s">
        <v>481</v>
      </c>
      <c r="G1528">
        <v>47.93</v>
      </c>
      <c r="H1528">
        <v>2</v>
      </c>
      <c r="I1528">
        <v>0.08</v>
      </c>
      <c r="J1528">
        <v>5.84</v>
      </c>
      <c r="K1528" t="s">
        <v>82</v>
      </c>
      <c r="L1528" t="s">
        <v>45</v>
      </c>
      <c r="M1528">
        <v>1.03</v>
      </c>
      <c r="N1528" t="s">
        <v>83</v>
      </c>
      <c r="O1528" t="b">
        <v>0</v>
      </c>
      <c r="P1528">
        <v>88.191200000000009</v>
      </c>
      <c r="Q1528">
        <v>30.675200000000011</v>
      </c>
      <c r="R1528">
        <v>23.80520000000001</v>
      </c>
      <c r="S1528" t="s">
        <v>103</v>
      </c>
      <c r="T1528">
        <v>0</v>
      </c>
      <c r="U1528">
        <v>0</v>
      </c>
      <c r="V1528">
        <v>19</v>
      </c>
      <c r="W1528">
        <v>1747.4513999999999</v>
      </c>
    </row>
    <row r="1529" spans="1:23" x14ac:dyDescent="0.35">
      <c r="A1529" t="s">
        <v>2806</v>
      </c>
      <c r="B1529" t="s">
        <v>105</v>
      </c>
      <c r="C1529" t="s">
        <v>2417</v>
      </c>
      <c r="D1529" t="s">
        <v>15</v>
      </c>
      <c r="E1529" t="s">
        <v>95</v>
      </c>
      <c r="F1529" t="s">
        <v>844</v>
      </c>
      <c r="G1529">
        <v>463.31</v>
      </c>
      <c r="H1529">
        <v>2</v>
      </c>
      <c r="I1529">
        <v>0.16</v>
      </c>
      <c r="J1529">
        <v>6.34</v>
      </c>
      <c r="K1529" t="s">
        <v>82</v>
      </c>
      <c r="L1529" t="s">
        <v>41</v>
      </c>
      <c r="M1529">
        <v>11.55</v>
      </c>
      <c r="N1529" t="s">
        <v>83</v>
      </c>
      <c r="O1529" t="b">
        <v>0</v>
      </c>
      <c r="P1529">
        <v>778.36079999999993</v>
      </c>
      <c r="Q1529">
        <v>222.38879999999989</v>
      </c>
      <c r="R1529">
        <v>204.49879999999999</v>
      </c>
      <c r="S1529" t="s">
        <v>91</v>
      </c>
      <c r="T1529">
        <v>0</v>
      </c>
      <c r="U1529">
        <v>0</v>
      </c>
      <c r="V1529">
        <v>14</v>
      </c>
      <c r="W1529">
        <v>892.75159999999994</v>
      </c>
    </row>
    <row r="1530" spans="1:23" x14ac:dyDescent="0.35">
      <c r="A1530" t="s">
        <v>2807</v>
      </c>
      <c r="B1530" t="s">
        <v>1348</v>
      </c>
      <c r="C1530" t="s">
        <v>131</v>
      </c>
      <c r="D1530" t="s">
        <v>12</v>
      </c>
      <c r="E1530" t="s">
        <v>88</v>
      </c>
      <c r="F1530" t="s">
        <v>1618</v>
      </c>
      <c r="G1530">
        <v>29.83</v>
      </c>
      <c r="H1530">
        <v>3</v>
      </c>
      <c r="I1530">
        <v>0.1</v>
      </c>
      <c r="J1530">
        <v>4</v>
      </c>
      <c r="K1530" t="s">
        <v>102</v>
      </c>
      <c r="L1530" t="s">
        <v>45</v>
      </c>
      <c r="M1530">
        <v>0.6</v>
      </c>
      <c r="N1530" t="s">
        <v>83</v>
      </c>
      <c r="O1530" t="b">
        <v>0</v>
      </c>
      <c r="P1530">
        <v>80.540999999999997</v>
      </c>
      <c r="Q1530">
        <v>26.847000000000001</v>
      </c>
      <c r="R1530">
        <v>22.247</v>
      </c>
      <c r="S1530" t="s">
        <v>97</v>
      </c>
      <c r="T1530">
        <v>0</v>
      </c>
      <c r="U1530">
        <v>0</v>
      </c>
      <c r="V1530">
        <v>18</v>
      </c>
      <c r="W1530">
        <v>988.7876</v>
      </c>
    </row>
    <row r="1531" spans="1:23" x14ac:dyDescent="0.35">
      <c r="A1531" t="s">
        <v>2808</v>
      </c>
      <c r="B1531" t="s">
        <v>349</v>
      </c>
      <c r="C1531" t="s">
        <v>1539</v>
      </c>
      <c r="D1531" t="s">
        <v>12</v>
      </c>
      <c r="E1531" t="s">
        <v>16</v>
      </c>
      <c r="F1531" t="s">
        <v>505</v>
      </c>
      <c r="G1531">
        <v>32.72</v>
      </c>
      <c r="H1531">
        <v>1</v>
      </c>
      <c r="I1531">
        <v>0.05</v>
      </c>
      <c r="J1531">
        <v>9.1999999999999993</v>
      </c>
      <c r="K1531" t="s">
        <v>82</v>
      </c>
      <c r="L1531" t="s">
        <v>45</v>
      </c>
      <c r="M1531">
        <v>1.0900000000000001</v>
      </c>
      <c r="N1531" t="s">
        <v>83</v>
      </c>
      <c r="O1531" t="b">
        <v>0</v>
      </c>
      <c r="P1531">
        <v>31.084</v>
      </c>
      <c r="Q1531">
        <v>11.452</v>
      </c>
      <c r="R1531">
        <v>1.161999999999999</v>
      </c>
      <c r="S1531" t="s">
        <v>128</v>
      </c>
      <c r="T1531">
        <v>0</v>
      </c>
      <c r="U1531">
        <v>0</v>
      </c>
      <c r="V1531">
        <v>13</v>
      </c>
      <c r="W1531">
        <v>608.22240000000011</v>
      </c>
    </row>
    <row r="1532" spans="1:23" x14ac:dyDescent="0.35">
      <c r="A1532" t="s">
        <v>2809</v>
      </c>
      <c r="B1532" t="s">
        <v>1147</v>
      </c>
      <c r="C1532" t="s">
        <v>1962</v>
      </c>
      <c r="D1532" t="s">
        <v>24</v>
      </c>
      <c r="E1532" t="s">
        <v>88</v>
      </c>
      <c r="F1532" t="s">
        <v>975</v>
      </c>
      <c r="G1532">
        <v>24.95</v>
      </c>
      <c r="H1532">
        <v>3</v>
      </c>
      <c r="I1532">
        <v>7.0000000000000007E-2</v>
      </c>
      <c r="J1532">
        <v>9.8800000000000008</v>
      </c>
      <c r="K1532" t="s">
        <v>90</v>
      </c>
      <c r="L1532" t="s">
        <v>45</v>
      </c>
      <c r="M1532">
        <v>1.1200000000000001</v>
      </c>
      <c r="N1532" t="s">
        <v>83</v>
      </c>
      <c r="O1532" t="b">
        <v>0</v>
      </c>
      <c r="P1532">
        <v>69.610499999999988</v>
      </c>
      <c r="Q1532">
        <v>24.700499999999991</v>
      </c>
      <c r="R1532">
        <v>13.700499999999989</v>
      </c>
      <c r="S1532" t="s">
        <v>183</v>
      </c>
      <c r="T1532">
        <v>0</v>
      </c>
      <c r="U1532">
        <v>0</v>
      </c>
      <c r="V1532">
        <v>15</v>
      </c>
      <c r="W1532">
        <v>526.91089999999997</v>
      </c>
    </row>
    <row r="1533" spans="1:23" x14ac:dyDescent="0.35">
      <c r="A1533" t="s">
        <v>2810</v>
      </c>
      <c r="B1533" t="s">
        <v>1687</v>
      </c>
      <c r="C1533" t="s">
        <v>1514</v>
      </c>
      <c r="D1533" t="s">
        <v>19</v>
      </c>
      <c r="E1533" t="s">
        <v>95</v>
      </c>
      <c r="F1533" t="s">
        <v>568</v>
      </c>
      <c r="G1533">
        <v>402.16</v>
      </c>
      <c r="H1533">
        <v>2</v>
      </c>
      <c r="I1533">
        <v>0.02</v>
      </c>
      <c r="J1533">
        <v>6.14</v>
      </c>
      <c r="K1533" t="s">
        <v>115</v>
      </c>
      <c r="L1533" t="s">
        <v>45</v>
      </c>
      <c r="M1533">
        <v>1.23</v>
      </c>
      <c r="N1533" t="s">
        <v>83</v>
      </c>
      <c r="O1533" t="b">
        <v>0</v>
      </c>
      <c r="P1533">
        <v>788.23360000000002</v>
      </c>
      <c r="Q1533">
        <v>305.64159999999998</v>
      </c>
      <c r="R1533">
        <v>298.27159999999998</v>
      </c>
      <c r="S1533" t="s">
        <v>97</v>
      </c>
      <c r="T1533">
        <v>0</v>
      </c>
      <c r="U1533">
        <v>0</v>
      </c>
      <c r="V1533">
        <v>17</v>
      </c>
      <c r="W1533">
        <v>1667.5844</v>
      </c>
    </row>
    <row r="1534" spans="1:23" x14ac:dyDescent="0.35">
      <c r="A1534" t="s">
        <v>2811</v>
      </c>
      <c r="B1534" t="s">
        <v>379</v>
      </c>
      <c r="C1534" t="s">
        <v>480</v>
      </c>
      <c r="D1534" t="s">
        <v>24</v>
      </c>
      <c r="E1534" t="s">
        <v>95</v>
      </c>
      <c r="F1534" t="s">
        <v>286</v>
      </c>
      <c r="G1534">
        <v>723.76</v>
      </c>
      <c r="H1534">
        <v>1</v>
      </c>
      <c r="I1534">
        <v>0.01</v>
      </c>
      <c r="J1534">
        <v>2.1800000000000002</v>
      </c>
      <c r="K1534" t="s">
        <v>115</v>
      </c>
      <c r="L1534" t="s">
        <v>43</v>
      </c>
      <c r="M1534">
        <v>5.0599999999999996</v>
      </c>
      <c r="N1534" t="s">
        <v>83</v>
      </c>
      <c r="O1534" t="b">
        <v>0</v>
      </c>
      <c r="P1534">
        <v>716.52239999999995</v>
      </c>
      <c r="Q1534">
        <v>282.26639999999998</v>
      </c>
      <c r="R1534">
        <v>275.02640000000002</v>
      </c>
      <c r="S1534" t="s">
        <v>103</v>
      </c>
      <c r="T1534">
        <v>0</v>
      </c>
      <c r="U1534">
        <v>0</v>
      </c>
      <c r="V1534">
        <v>16</v>
      </c>
      <c r="W1534">
        <v>483.59550000000002</v>
      </c>
    </row>
    <row r="1535" spans="1:23" x14ac:dyDescent="0.35">
      <c r="A1535" t="s">
        <v>2812</v>
      </c>
      <c r="B1535" t="s">
        <v>150</v>
      </c>
      <c r="C1535" t="s">
        <v>2813</v>
      </c>
      <c r="D1535" t="s">
        <v>17</v>
      </c>
      <c r="E1535" t="s">
        <v>95</v>
      </c>
      <c r="F1535" t="s">
        <v>985</v>
      </c>
      <c r="G1535">
        <v>435.27</v>
      </c>
      <c r="H1535">
        <v>3</v>
      </c>
      <c r="I1535">
        <v>0.22</v>
      </c>
      <c r="J1535">
        <v>6</v>
      </c>
      <c r="K1535" t="s">
        <v>115</v>
      </c>
      <c r="L1535" t="s">
        <v>41</v>
      </c>
      <c r="M1535">
        <v>7.71</v>
      </c>
      <c r="N1535" t="s">
        <v>83</v>
      </c>
      <c r="O1535" t="b">
        <v>0</v>
      </c>
      <c r="P1535">
        <v>1018.5318</v>
      </c>
      <c r="Q1535">
        <v>235.04580000000001</v>
      </c>
      <c r="R1535">
        <v>221.33580000000001</v>
      </c>
      <c r="S1535" t="s">
        <v>128</v>
      </c>
      <c r="T1535">
        <v>0</v>
      </c>
      <c r="U1535">
        <v>0</v>
      </c>
      <c r="V1535">
        <v>2</v>
      </c>
      <c r="W1535">
        <v>346.36579999999992</v>
      </c>
    </row>
    <row r="1536" spans="1:23" x14ac:dyDescent="0.35">
      <c r="A1536" t="s">
        <v>2814</v>
      </c>
      <c r="B1536" t="s">
        <v>814</v>
      </c>
      <c r="C1536" t="s">
        <v>2815</v>
      </c>
      <c r="D1536" t="s">
        <v>12</v>
      </c>
      <c r="E1536" t="s">
        <v>16</v>
      </c>
      <c r="F1536" t="s">
        <v>1050</v>
      </c>
      <c r="G1536">
        <v>37.85</v>
      </c>
      <c r="H1536">
        <v>3</v>
      </c>
      <c r="I1536">
        <v>0.25</v>
      </c>
      <c r="J1536">
        <v>8.7799999999999994</v>
      </c>
      <c r="K1536" t="s">
        <v>82</v>
      </c>
      <c r="L1536" t="s">
        <v>48</v>
      </c>
      <c r="M1536">
        <v>14.36</v>
      </c>
      <c r="N1536" t="s">
        <v>83</v>
      </c>
      <c r="O1536" t="b">
        <v>0</v>
      </c>
      <c r="P1536">
        <v>85.162500000000009</v>
      </c>
      <c r="Q1536">
        <v>17.032499999999999</v>
      </c>
      <c r="R1536">
        <v>-6.1075000000000017</v>
      </c>
      <c r="S1536" t="s">
        <v>183</v>
      </c>
      <c r="T1536">
        <v>0</v>
      </c>
      <c r="U1536">
        <v>0</v>
      </c>
      <c r="V1536">
        <v>13</v>
      </c>
      <c r="W1536">
        <v>1150.4376000000011</v>
      </c>
    </row>
    <row r="1537" spans="1:23" x14ac:dyDescent="0.35">
      <c r="A1537" t="s">
        <v>2816</v>
      </c>
      <c r="B1537" t="s">
        <v>383</v>
      </c>
      <c r="C1537" t="s">
        <v>682</v>
      </c>
      <c r="D1537" t="s">
        <v>17</v>
      </c>
      <c r="E1537" t="s">
        <v>16</v>
      </c>
      <c r="F1537" t="s">
        <v>478</v>
      </c>
      <c r="G1537">
        <v>39.51</v>
      </c>
      <c r="H1537">
        <v>2</v>
      </c>
      <c r="I1537">
        <v>7.0000000000000007E-2</v>
      </c>
      <c r="J1537">
        <v>3.08</v>
      </c>
      <c r="K1537" t="s">
        <v>102</v>
      </c>
      <c r="L1537" t="s">
        <v>41</v>
      </c>
      <c r="M1537">
        <v>12.6</v>
      </c>
      <c r="N1537" t="s">
        <v>279</v>
      </c>
      <c r="O1537" t="b">
        <v>0</v>
      </c>
      <c r="P1537">
        <v>73.488599999999991</v>
      </c>
      <c r="Q1537">
        <v>26.076599999999988</v>
      </c>
      <c r="R1537">
        <v>10.396599999999991</v>
      </c>
      <c r="S1537" t="s">
        <v>128</v>
      </c>
      <c r="T1537">
        <v>0</v>
      </c>
      <c r="U1537">
        <v>1</v>
      </c>
      <c r="V1537">
        <v>15</v>
      </c>
      <c r="W1537">
        <v>1215.0599</v>
      </c>
    </row>
    <row r="1538" spans="1:23" x14ac:dyDescent="0.35">
      <c r="A1538" t="s">
        <v>2817</v>
      </c>
      <c r="B1538" t="s">
        <v>832</v>
      </c>
      <c r="C1538" t="s">
        <v>1276</v>
      </c>
      <c r="D1538" t="s">
        <v>20</v>
      </c>
      <c r="E1538" t="s">
        <v>95</v>
      </c>
      <c r="F1538" t="s">
        <v>119</v>
      </c>
      <c r="G1538">
        <v>304.27999999999997</v>
      </c>
      <c r="H1538">
        <v>3</v>
      </c>
      <c r="I1538">
        <v>0.3</v>
      </c>
      <c r="J1538">
        <v>3.31</v>
      </c>
      <c r="K1538" t="s">
        <v>102</v>
      </c>
      <c r="L1538" t="s">
        <v>41</v>
      </c>
      <c r="M1538">
        <v>5.64</v>
      </c>
      <c r="N1538" t="s">
        <v>141</v>
      </c>
      <c r="O1538" t="b">
        <v>0</v>
      </c>
      <c r="P1538">
        <v>638.98799999999994</v>
      </c>
      <c r="Q1538">
        <v>91.284000000000006</v>
      </c>
      <c r="R1538">
        <v>82.333999999999989</v>
      </c>
      <c r="S1538" t="s">
        <v>97</v>
      </c>
      <c r="T1538">
        <v>1</v>
      </c>
      <c r="U1538">
        <v>0</v>
      </c>
      <c r="V1538">
        <v>22</v>
      </c>
      <c r="W1538">
        <v>1844.2474</v>
      </c>
    </row>
    <row r="1539" spans="1:23" x14ac:dyDescent="0.35">
      <c r="A1539" t="s">
        <v>2818</v>
      </c>
      <c r="B1539" t="s">
        <v>751</v>
      </c>
      <c r="C1539" t="s">
        <v>2819</v>
      </c>
      <c r="D1539" t="s">
        <v>26</v>
      </c>
      <c r="E1539" t="s">
        <v>14</v>
      </c>
      <c r="F1539" t="s">
        <v>817</v>
      </c>
      <c r="G1539">
        <v>177.88</v>
      </c>
      <c r="H1539">
        <v>2</v>
      </c>
      <c r="I1539">
        <v>0.03</v>
      </c>
      <c r="J1539">
        <v>2.02</v>
      </c>
      <c r="K1539" t="s">
        <v>82</v>
      </c>
      <c r="L1539" t="s">
        <v>48</v>
      </c>
      <c r="M1539">
        <v>6.07</v>
      </c>
      <c r="N1539" t="s">
        <v>83</v>
      </c>
      <c r="O1539" t="b">
        <v>0</v>
      </c>
      <c r="P1539">
        <v>345.0872</v>
      </c>
      <c r="Q1539">
        <v>131.63120000000001</v>
      </c>
      <c r="R1539">
        <v>123.5412</v>
      </c>
      <c r="S1539" t="s">
        <v>97</v>
      </c>
      <c r="T1539">
        <v>0</v>
      </c>
      <c r="U1539">
        <v>0</v>
      </c>
      <c r="V1539">
        <v>2</v>
      </c>
      <c r="W1539">
        <v>172.5772</v>
      </c>
    </row>
    <row r="1540" spans="1:23" x14ac:dyDescent="0.35">
      <c r="A1540" t="s">
        <v>2820</v>
      </c>
      <c r="B1540" t="s">
        <v>1097</v>
      </c>
      <c r="C1540" t="s">
        <v>2401</v>
      </c>
      <c r="D1540" t="s">
        <v>17</v>
      </c>
      <c r="E1540" t="s">
        <v>14</v>
      </c>
      <c r="F1540" t="s">
        <v>1207</v>
      </c>
      <c r="G1540">
        <v>111.42</v>
      </c>
      <c r="H1540">
        <v>1</v>
      </c>
      <c r="I1540">
        <v>7.0000000000000007E-2</v>
      </c>
      <c r="J1540">
        <v>4.6399999999999997</v>
      </c>
      <c r="K1540" t="s">
        <v>90</v>
      </c>
      <c r="L1540" t="s">
        <v>45</v>
      </c>
      <c r="M1540">
        <v>1.89</v>
      </c>
      <c r="N1540" t="s">
        <v>83</v>
      </c>
      <c r="O1540" t="b">
        <v>0</v>
      </c>
      <c r="P1540">
        <v>103.6206</v>
      </c>
      <c r="Q1540">
        <v>36.768599999999992</v>
      </c>
      <c r="R1540">
        <v>30.238599999999991</v>
      </c>
      <c r="S1540" t="s">
        <v>183</v>
      </c>
      <c r="T1540">
        <v>0</v>
      </c>
      <c r="U1540">
        <v>0</v>
      </c>
      <c r="V1540">
        <v>16</v>
      </c>
      <c r="W1540">
        <v>1734.7913000000001</v>
      </c>
    </row>
    <row r="1541" spans="1:23" x14ac:dyDescent="0.35">
      <c r="A1541" t="s">
        <v>2821</v>
      </c>
      <c r="B1541" t="s">
        <v>425</v>
      </c>
      <c r="C1541" t="s">
        <v>2345</v>
      </c>
      <c r="D1541" t="s">
        <v>17</v>
      </c>
      <c r="E1541" t="s">
        <v>95</v>
      </c>
      <c r="F1541" t="s">
        <v>119</v>
      </c>
      <c r="G1541">
        <v>466.14</v>
      </c>
      <c r="H1541">
        <v>3</v>
      </c>
      <c r="I1541">
        <v>0.1</v>
      </c>
      <c r="J1541">
        <v>7.93</v>
      </c>
      <c r="K1541" t="s">
        <v>82</v>
      </c>
      <c r="L1541" t="s">
        <v>43</v>
      </c>
      <c r="M1541">
        <v>7.76</v>
      </c>
      <c r="N1541" t="s">
        <v>83</v>
      </c>
      <c r="O1541" t="b">
        <v>0</v>
      </c>
      <c r="P1541">
        <v>1258.578</v>
      </c>
      <c r="Q1541">
        <v>419.52600000000018</v>
      </c>
      <c r="R1541">
        <v>403.83600000000018</v>
      </c>
      <c r="S1541" t="s">
        <v>84</v>
      </c>
      <c r="T1541">
        <v>0</v>
      </c>
      <c r="U1541">
        <v>0</v>
      </c>
      <c r="V1541">
        <v>13</v>
      </c>
      <c r="W1541">
        <v>2024.7270000000001</v>
      </c>
    </row>
    <row r="1542" spans="1:23" x14ac:dyDescent="0.35">
      <c r="A1542" t="s">
        <v>2822</v>
      </c>
      <c r="B1542" t="s">
        <v>559</v>
      </c>
      <c r="C1542" t="s">
        <v>550</v>
      </c>
      <c r="D1542" t="s">
        <v>19</v>
      </c>
      <c r="E1542" t="s">
        <v>95</v>
      </c>
      <c r="F1542" t="s">
        <v>1709</v>
      </c>
      <c r="G1542">
        <v>595.32000000000005</v>
      </c>
      <c r="H1542">
        <v>3</v>
      </c>
      <c r="I1542">
        <v>0.28000000000000003</v>
      </c>
      <c r="J1542">
        <v>2.39</v>
      </c>
      <c r="K1542" t="s">
        <v>102</v>
      </c>
      <c r="L1542" t="s">
        <v>41</v>
      </c>
      <c r="M1542">
        <v>11.3</v>
      </c>
      <c r="N1542" t="s">
        <v>83</v>
      </c>
      <c r="O1542" t="b">
        <v>0</v>
      </c>
      <c r="P1542">
        <v>1285.8912</v>
      </c>
      <c r="Q1542">
        <v>214.3152</v>
      </c>
      <c r="R1542">
        <v>200.62520000000001</v>
      </c>
      <c r="S1542" t="s">
        <v>128</v>
      </c>
      <c r="T1542">
        <v>0</v>
      </c>
      <c r="U1542">
        <v>0</v>
      </c>
      <c r="V1542">
        <v>20</v>
      </c>
      <c r="W1542">
        <v>1632.1878999999999</v>
      </c>
    </row>
    <row r="1543" spans="1:23" x14ac:dyDescent="0.35">
      <c r="A1543" t="s">
        <v>2823</v>
      </c>
      <c r="B1543" t="s">
        <v>323</v>
      </c>
      <c r="C1543" t="s">
        <v>684</v>
      </c>
      <c r="D1543" t="s">
        <v>12</v>
      </c>
      <c r="E1543" t="s">
        <v>95</v>
      </c>
      <c r="F1543" t="s">
        <v>127</v>
      </c>
      <c r="G1543">
        <v>455.69</v>
      </c>
      <c r="H1543">
        <v>2</v>
      </c>
      <c r="I1543">
        <v>0.21</v>
      </c>
      <c r="J1543">
        <v>9.27</v>
      </c>
      <c r="K1543" t="s">
        <v>102</v>
      </c>
      <c r="L1543" t="s">
        <v>41</v>
      </c>
      <c r="M1543">
        <v>8.64</v>
      </c>
      <c r="N1543" t="s">
        <v>83</v>
      </c>
      <c r="O1543" t="b">
        <v>0</v>
      </c>
      <c r="P1543">
        <v>719.99020000000007</v>
      </c>
      <c r="Q1543">
        <v>173.1622000000001</v>
      </c>
      <c r="R1543">
        <v>155.2522000000001</v>
      </c>
      <c r="S1543" t="s">
        <v>91</v>
      </c>
      <c r="T1543">
        <v>0</v>
      </c>
      <c r="U1543">
        <v>0</v>
      </c>
      <c r="V1543">
        <v>19</v>
      </c>
      <c r="W1543">
        <v>2541.4793</v>
      </c>
    </row>
    <row r="1544" spans="1:23" x14ac:dyDescent="0.35">
      <c r="A1544" t="s">
        <v>2824</v>
      </c>
      <c r="B1544" t="s">
        <v>1622</v>
      </c>
      <c r="C1544" t="s">
        <v>2825</v>
      </c>
      <c r="D1544" t="s">
        <v>15</v>
      </c>
      <c r="E1544" t="s">
        <v>16</v>
      </c>
      <c r="F1544" t="s">
        <v>351</v>
      </c>
      <c r="G1544">
        <v>38.83</v>
      </c>
      <c r="H1544">
        <v>3</v>
      </c>
      <c r="I1544">
        <v>0.09</v>
      </c>
      <c r="J1544">
        <v>6.23</v>
      </c>
      <c r="K1544" t="s">
        <v>102</v>
      </c>
      <c r="L1544" t="s">
        <v>43</v>
      </c>
      <c r="M1544">
        <v>4.97</v>
      </c>
      <c r="N1544" t="s">
        <v>83</v>
      </c>
      <c r="O1544" t="b">
        <v>0</v>
      </c>
      <c r="P1544">
        <v>106.0059</v>
      </c>
      <c r="Q1544">
        <v>36.111900000000013</v>
      </c>
      <c r="R1544">
        <v>24.91190000000001</v>
      </c>
      <c r="S1544" t="s">
        <v>183</v>
      </c>
      <c r="T1544">
        <v>0</v>
      </c>
      <c r="U1544">
        <v>0</v>
      </c>
      <c r="V1544">
        <v>14</v>
      </c>
      <c r="W1544">
        <v>673.92430000000013</v>
      </c>
    </row>
    <row r="1545" spans="1:23" x14ac:dyDescent="0.35">
      <c r="A1545" t="s">
        <v>2826</v>
      </c>
      <c r="B1545" t="s">
        <v>603</v>
      </c>
      <c r="C1545" t="s">
        <v>704</v>
      </c>
      <c r="D1545" t="s">
        <v>24</v>
      </c>
      <c r="E1545" t="s">
        <v>88</v>
      </c>
      <c r="F1545" t="s">
        <v>530</v>
      </c>
      <c r="G1545">
        <v>29.6</v>
      </c>
      <c r="H1545">
        <v>3</v>
      </c>
      <c r="I1545">
        <v>7.0000000000000007E-2</v>
      </c>
      <c r="J1545">
        <v>4.4400000000000004</v>
      </c>
      <c r="K1545" t="s">
        <v>90</v>
      </c>
      <c r="L1545" t="s">
        <v>41</v>
      </c>
      <c r="M1545">
        <v>13.97</v>
      </c>
      <c r="N1545" t="s">
        <v>83</v>
      </c>
      <c r="O1545" t="b">
        <v>0</v>
      </c>
      <c r="P1545">
        <v>82.584000000000003</v>
      </c>
      <c r="Q1545">
        <v>29.303999999999991</v>
      </c>
      <c r="R1545">
        <v>10.894</v>
      </c>
      <c r="S1545" t="s">
        <v>128</v>
      </c>
      <c r="T1545">
        <v>0</v>
      </c>
      <c r="U1545">
        <v>0</v>
      </c>
      <c r="V1545">
        <v>18</v>
      </c>
      <c r="W1545">
        <v>2368.9762999999998</v>
      </c>
    </row>
    <row r="1546" spans="1:23" x14ac:dyDescent="0.35">
      <c r="A1546" t="s">
        <v>2827</v>
      </c>
      <c r="B1546" t="s">
        <v>1597</v>
      </c>
      <c r="C1546" t="s">
        <v>2828</v>
      </c>
      <c r="D1546" t="s">
        <v>19</v>
      </c>
      <c r="E1546" t="s">
        <v>14</v>
      </c>
      <c r="F1546" t="s">
        <v>203</v>
      </c>
      <c r="G1546">
        <v>51.54</v>
      </c>
      <c r="H1546">
        <v>3</v>
      </c>
      <c r="I1546">
        <v>0.04</v>
      </c>
      <c r="J1546">
        <v>7.97</v>
      </c>
      <c r="K1546" t="s">
        <v>90</v>
      </c>
      <c r="L1546" t="s">
        <v>43</v>
      </c>
      <c r="M1546">
        <v>4.59</v>
      </c>
      <c r="N1546" t="s">
        <v>83</v>
      </c>
      <c r="O1546" t="b">
        <v>0</v>
      </c>
      <c r="P1546">
        <v>148.43520000000001</v>
      </c>
      <c r="Q1546">
        <v>55.663200000000003</v>
      </c>
      <c r="R1546">
        <v>43.103200000000001</v>
      </c>
      <c r="S1546" t="s">
        <v>183</v>
      </c>
      <c r="T1546">
        <v>0</v>
      </c>
      <c r="U1546">
        <v>0</v>
      </c>
      <c r="V1546">
        <v>9</v>
      </c>
      <c r="W1546">
        <v>611.10510000000011</v>
      </c>
    </row>
    <row r="1547" spans="1:23" x14ac:dyDescent="0.35">
      <c r="A1547" t="s">
        <v>2829</v>
      </c>
      <c r="B1547" t="s">
        <v>1135</v>
      </c>
      <c r="C1547" t="s">
        <v>1444</v>
      </c>
      <c r="D1547" t="s">
        <v>12</v>
      </c>
      <c r="E1547" t="s">
        <v>16</v>
      </c>
      <c r="F1547" t="s">
        <v>244</v>
      </c>
      <c r="G1547">
        <v>47.97</v>
      </c>
      <c r="H1547">
        <v>2</v>
      </c>
      <c r="I1547">
        <v>0.2</v>
      </c>
      <c r="J1547">
        <v>3.92</v>
      </c>
      <c r="K1547" t="s">
        <v>102</v>
      </c>
      <c r="L1547" t="s">
        <v>43</v>
      </c>
      <c r="M1547">
        <v>7.92</v>
      </c>
      <c r="N1547" t="s">
        <v>83</v>
      </c>
      <c r="O1547" t="b">
        <v>0</v>
      </c>
      <c r="P1547">
        <v>76.751999999999995</v>
      </c>
      <c r="Q1547">
        <v>19.187999999999999</v>
      </c>
      <c r="R1547">
        <v>7.3479999999999954</v>
      </c>
      <c r="S1547" t="s">
        <v>103</v>
      </c>
      <c r="T1547">
        <v>0</v>
      </c>
      <c r="U1547">
        <v>0</v>
      </c>
      <c r="V1547">
        <v>17</v>
      </c>
      <c r="W1547">
        <v>1703.8866</v>
      </c>
    </row>
    <row r="1548" spans="1:23" x14ac:dyDescent="0.35">
      <c r="A1548" t="s">
        <v>2830</v>
      </c>
      <c r="B1548" t="s">
        <v>105</v>
      </c>
      <c r="C1548" t="s">
        <v>1298</v>
      </c>
      <c r="D1548" t="s">
        <v>15</v>
      </c>
      <c r="E1548" t="s">
        <v>16</v>
      </c>
      <c r="F1548" t="s">
        <v>1077</v>
      </c>
      <c r="G1548">
        <v>54.46</v>
      </c>
      <c r="H1548">
        <v>1</v>
      </c>
      <c r="I1548">
        <v>0.18</v>
      </c>
      <c r="J1548">
        <v>6.43</v>
      </c>
      <c r="K1548" t="s">
        <v>90</v>
      </c>
      <c r="L1548" t="s">
        <v>48</v>
      </c>
      <c r="M1548">
        <v>10.130000000000001</v>
      </c>
      <c r="N1548" t="s">
        <v>83</v>
      </c>
      <c r="O1548" t="b">
        <v>0</v>
      </c>
      <c r="P1548">
        <v>44.657200000000003</v>
      </c>
      <c r="Q1548">
        <v>11.981199999999999</v>
      </c>
      <c r="R1548">
        <v>-4.5788000000000011</v>
      </c>
      <c r="S1548" t="s">
        <v>91</v>
      </c>
      <c r="T1548">
        <v>0</v>
      </c>
      <c r="U1548">
        <v>0</v>
      </c>
      <c r="V1548">
        <v>13</v>
      </c>
      <c r="W1548">
        <v>953.92600000000039</v>
      </c>
    </row>
    <row r="1549" spans="1:23" x14ac:dyDescent="0.35">
      <c r="A1549" t="s">
        <v>2831</v>
      </c>
      <c r="B1549" t="s">
        <v>1054</v>
      </c>
      <c r="C1549" t="s">
        <v>2504</v>
      </c>
      <c r="D1549" t="s">
        <v>19</v>
      </c>
      <c r="E1549" t="s">
        <v>14</v>
      </c>
      <c r="F1549" t="s">
        <v>159</v>
      </c>
      <c r="G1549">
        <v>119.78</v>
      </c>
      <c r="H1549">
        <v>3</v>
      </c>
      <c r="I1549">
        <v>0.02</v>
      </c>
      <c r="J1549">
        <v>4.1500000000000004</v>
      </c>
      <c r="K1549" t="s">
        <v>90</v>
      </c>
      <c r="L1549" t="s">
        <v>48</v>
      </c>
      <c r="M1549">
        <v>5.76</v>
      </c>
      <c r="N1549" t="s">
        <v>83</v>
      </c>
      <c r="O1549" t="b">
        <v>0</v>
      </c>
      <c r="P1549">
        <v>352.15320000000003</v>
      </c>
      <c r="Q1549">
        <v>136.54920000000001</v>
      </c>
      <c r="R1549">
        <v>126.6392</v>
      </c>
      <c r="S1549" t="s">
        <v>128</v>
      </c>
      <c r="T1549">
        <v>0</v>
      </c>
      <c r="U1549">
        <v>0</v>
      </c>
      <c r="V1549">
        <v>11</v>
      </c>
      <c r="W1549">
        <v>596.44000000000005</v>
      </c>
    </row>
    <row r="1550" spans="1:23" x14ac:dyDescent="0.35">
      <c r="A1550" t="s">
        <v>2832</v>
      </c>
      <c r="B1550" t="s">
        <v>130</v>
      </c>
      <c r="C1550" t="s">
        <v>1365</v>
      </c>
      <c r="D1550" t="s">
        <v>15</v>
      </c>
      <c r="E1550" t="s">
        <v>14</v>
      </c>
      <c r="F1550" t="s">
        <v>577</v>
      </c>
      <c r="G1550">
        <v>135.44</v>
      </c>
      <c r="H1550">
        <v>3</v>
      </c>
      <c r="I1550">
        <v>0.08</v>
      </c>
      <c r="J1550">
        <v>2.98</v>
      </c>
      <c r="K1550" t="s">
        <v>90</v>
      </c>
      <c r="L1550" t="s">
        <v>41</v>
      </c>
      <c r="M1550">
        <v>7.33</v>
      </c>
      <c r="N1550" t="s">
        <v>83</v>
      </c>
      <c r="O1550" t="b">
        <v>0</v>
      </c>
      <c r="P1550">
        <v>373.81439999999998</v>
      </c>
      <c r="Q1550">
        <v>130.02240000000009</v>
      </c>
      <c r="R1550">
        <v>119.7124000000001</v>
      </c>
      <c r="S1550" t="s">
        <v>84</v>
      </c>
      <c r="T1550">
        <v>0</v>
      </c>
      <c r="U1550">
        <v>0</v>
      </c>
      <c r="V1550">
        <v>17</v>
      </c>
      <c r="W1550">
        <v>922.68780000000015</v>
      </c>
    </row>
    <row r="1551" spans="1:23" x14ac:dyDescent="0.35">
      <c r="A1551" t="s">
        <v>2833</v>
      </c>
      <c r="B1551" t="s">
        <v>339</v>
      </c>
      <c r="C1551" t="s">
        <v>1136</v>
      </c>
      <c r="D1551" t="s">
        <v>20</v>
      </c>
      <c r="E1551" t="s">
        <v>14</v>
      </c>
      <c r="F1551" t="s">
        <v>775</v>
      </c>
      <c r="G1551">
        <v>117.66</v>
      </c>
      <c r="H1551">
        <v>1</v>
      </c>
      <c r="I1551">
        <v>0</v>
      </c>
      <c r="J1551">
        <v>7.73</v>
      </c>
      <c r="K1551" t="s">
        <v>82</v>
      </c>
      <c r="L1551" t="s">
        <v>48</v>
      </c>
      <c r="M1551">
        <v>15.67</v>
      </c>
      <c r="N1551" t="s">
        <v>83</v>
      </c>
      <c r="O1551" t="b">
        <v>0</v>
      </c>
      <c r="P1551">
        <v>117.66</v>
      </c>
      <c r="Q1551">
        <v>47.064000000000007</v>
      </c>
      <c r="R1551">
        <v>23.664000000000009</v>
      </c>
      <c r="S1551" t="s">
        <v>97</v>
      </c>
      <c r="T1551">
        <v>0</v>
      </c>
      <c r="U1551">
        <v>0</v>
      </c>
      <c r="V1551">
        <v>22</v>
      </c>
      <c r="W1551">
        <v>2267.721500000001</v>
      </c>
    </row>
    <row r="1552" spans="1:23" x14ac:dyDescent="0.35">
      <c r="A1552" t="s">
        <v>2834</v>
      </c>
      <c r="B1552" t="s">
        <v>1240</v>
      </c>
      <c r="C1552" t="s">
        <v>2835</v>
      </c>
      <c r="D1552" t="s">
        <v>19</v>
      </c>
      <c r="E1552" t="s">
        <v>16</v>
      </c>
      <c r="F1552" t="s">
        <v>427</v>
      </c>
      <c r="G1552">
        <v>36.39</v>
      </c>
      <c r="H1552">
        <v>1</v>
      </c>
      <c r="I1552">
        <v>0.19</v>
      </c>
      <c r="J1552">
        <v>9.35</v>
      </c>
      <c r="K1552" t="s">
        <v>82</v>
      </c>
      <c r="L1552" t="s">
        <v>43</v>
      </c>
      <c r="M1552">
        <v>7.52</v>
      </c>
      <c r="N1552" t="s">
        <v>83</v>
      </c>
      <c r="O1552" t="b">
        <v>0</v>
      </c>
      <c r="P1552">
        <v>29.475899999999999</v>
      </c>
      <c r="Q1552">
        <v>7.6419000000000032</v>
      </c>
      <c r="R1552">
        <v>-9.2280999999999942</v>
      </c>
      <c r="S1552" t="s">
        <v>91</v>
      </c>
      <c r="T1552">
        <v>0</v>
      </c>
      <c r="U1552">
        <v>0</v>
      </c>
      <c r="V1552">
        <v>14</v>
      </c>
      <c r="W1552">
        <v>781.73050000000001</v>
      </c>
    </row>
    <row r="1553" spans="1:23" x14ac:dyDescent="0.35">
      <c r="A1553" t="s">
        <v>2836</v>
      </c>
      <c r="B1553" t="s">
        <v>1563</v>
      </c>
      <c r="C1553" t="s">
        <v>1972</v>
      </c>
      <c r="D1553" t="s">
        <v>20</v>
      </c>
      <c r="E1553" t="s">
        <v>88</v>
      </c>
      <c r="F1553" t="s">
        <v>693</v>
      </c>
      <c r="G1553">
        <v>14.55</v>
      </c>
      <c r="H1553">
        <v>3</v>
      </c>
      <c r="I1553">
        <v>0.1</v>
      </c>
      <c r="J1553">
        <v>3.42</v>
      </c>
      <c r="K1553" t="s">
        <v>115</v>
      </c>
      <c r="L1553" t="s">
        <v>43</v>
      </c>
      <c r="M1553">
        <v>6.42</v>
      </c>
      <c r="N1553" t="s">
        <v>83</v>
      </c>
      <c r="O1553" t="b">
        <v>0</v>
      </c>
      <c r="P1553">
        <v>39.284999999999997</v>
      </c>
      <c r="Q1553">
        <v>13.095000000000001</v>
      </c>
      <c r="R1553">
        <v>3.255000000000003</v>
      </c>
      <c r="S1553" t="s">
        <v>91</v>
      </c>
      <c r="T1553">
        <v>0</v>
      </c>
      <c r="U1553">
        <v>0</v>
      </c>
      <c r="V1553">
        <v>24</v>
      </c>
      <c r="W1553">
        <v>2290.0473000000002</v>
      </c>
    </row>
    <row r="1554" spans="1:23" x14ac:dyDescent="0.35">
      <c r="A1554" t="s">
        <v>2837</v>
      </c>
      <c r="B1554" t="s">
        <v>1107</v>
      </c>
      <c r="C1554" t="s">
        <v>1162</v>
      </c>
      <c r="D1554" t="s">
        <v>17</v>
      </c>
      <c r="E1554" t="s">
        <v>16</v>
      </c>
      <c r="F1554" t="s">
        <v>648</v>
      </c>
      <c r="G1554">
        <v>44.66</v>
      </c>
      <c r="H1554">
        <v>3</v>
      </c>
      <c r="I1554">
        <v>0.13</v>
      </c>
      <c r="J1554">
        <v>9.6300000000000008</v>
      </c>
      <c r="K1554" t="s">
        <v>102</v>
      </c>
      <c r="L1554" t="s">
        <v>41</v>
      </c>
      <c r="M1554">
        <v>13.65</v>
      </c>
      <c r="N1554" t="s">
        <v>141</v>
      </c>
      <c r="O1554" t="b">
        <v>0</v>
      </c>
      <c r="P1554">
        <v>116.5626</v>
      </c>
      <c r="Q1554">
        <v>36.174599999999998</v>
      </c>
      <c r="R1554">
        <v>12.894600000000001</v>
      </c>
      <c r="S1554" t="s">
        <v>97</v>
      </c>
      <c r="T1554">
        <v>1</v>
      </c>
      <c r="U1554">
        <v>0</v>
      </c>
      <c r="V1554">
        <v>10</v>
      </c>
      <c r="W1554">
        <v>644.64019999999982</v>
      </c>
    </row>
    <row r="1555" spans="1:23" x14ac:dyDescent="0.35">
      <c r="A1555" t="s">
        <v>2838</v>
      </c>
      <c r="B1555" t="s">
        <v>814</v>
      </c>
      <c r="C1555" t="s">
        <v>2412</v>
      </c>
      <c r="D1555" t="s">
        <v>15</v>
      </c>
      <c r="E1555" t="s">
        <v>14</v>
      </c>
      <c r="F1555" t="s">
        <v>187</v>
      </c>
      <c r="G1555">
        <v>150.16999999999999</v>
      </c>
      <c r="H1555">
        <v>2</v>
      </c>
      <c r="I1555">
        <v>0.05</v>
      </c>
      <c r="J1555">
        <v>5.25</v>
      </c>
      <c r="K1555" t="s">
        <v>90</v>
      </c>
      <c r="L1555" t="s">
        <v>43</v>
      </c>
      <c r="M1555">
        <v>7.49</v>
      </c>
      <c r="N1555" t="s">
        <v>83</v>
      </c>
      <c r="O1555" t="b">
        <v>0</v>
      </c>
      <c r="P1555">
        <v>285.32299999999998</v>
      </c>
      <c r="Q1555">
        <v>105.119</v>
      </c>
      <c r="R1555">
        <v>92.379000000000005</v>
      </c>
      <c r="S1555" t="s">
        <v>183</v>
      </c>
      <c r="T1555">
        <v>0</v>
      </c>
      <c r="U1555">
        <v>0</v>
      </c>
      <c r="V1555">
        <v>20</v>
      </c>
      <c r="W1555">
        <v>1201.8497</v>
      </c>
    </row>
    <row r="1556" spans="1:23" x14ac:dyDescent="0.35">
      <c r="A1556" t="s">
        <v>2839</v>
      </c>
      <c r="B1556" t="s">
        <v>909</v>
      </c>
      <c r="C1556" t="s">
        <v>1459</v>
      </c>
      <c r="D1556" t="s">
        <v>15</v>
      </c>
      <c r="E1556" t="s">
        <v>95</v>
      </c>
      <c r="F1556" t="s">
        <v>96</v>
      </c>
      <c r="G1556">
        <v>555.94000000000005</v>
      </c>
      <c r="H1556">
        <v>2</v>
      </c>
      <c r="I1556">
        <v>0.03</v>
      </c>
      <c r="J1556">
        <v>7.87</v>
      </c>
      <c r="K1556" t="s">
        <v>115</v>
      </c>
      <c r="L1556" t="s">
        <v>48</v>
      </c>
      <c r="M1556">
        <v>6.8</v>
      </c>
      <c r="N1556" t="s">
        <v>83</v>
      </c>
      <c r="O1556" t="b">
        <v>0</v>
      </c>
      <c r="P1556">
        <v>1078.5236</v>
      </c>
      <c r="Q1556">
        <v>411.3956</v>
      </c>
      <c r="R1556">
        <v>396.72559999999987</v>
      </c>
      <c r="S1556" t="s">
        <v>183</v>
      </c>
      <c r="T1556">
        <v>0</v>
      </c>
      <c r="U1556">
        <v>0</v>
      </c>
      <c r="V1556">
        <v>21</v>
      </c>
      <c r="W1556">
        <v>2879.7907</v>
      </c>
    </row>
    <row r="1557" spans="1:23" x14ac:dyDescent="0.35">
      <c r="A1557" t="s">
        <v>2840</v>
      </c>
      <c r="B1557" t="s">
        <v>553</v>
      </c>
      <c r="C1557" t="s">
        <v>837</v>
      </c>
      <c r="D1557" t="s">
        <v>12</v>
      </c>
      <c r="E1557" t="s">
        <v>16</v>
      </c>
      <c r="F1557" t="s">
        <v>648</v>
      </c>
      <c r="G1557">
        <v>50.75</v>
      </c>
      <c r="H1557">
        <v>3</v>
      </c>
      <c r="I1557">
        <v>0.18</v>
      </c>
      <c r="J1557">
        <v>2.14</v>
      </c>
      <c r="K1557" t="s">
        <v>90</v>
      </c>
      <c r="L1557" t="s">
        <v>45</v>
      </c>
      <c r="M1557">
        <v>1.87</v>
      </c>
      <c r="N1557" t="s">
        <v>141</v>
      </c>
      <c r="O1557" t="b">
        <v>0</v>
      </c>
      <c r="P1557">
        <v>124.845</v>
      </c>
      <c r="Q1557">
        <v>33.495000000000019</v>
      </c>
      <c r="R1557">
        <v>29.485000000000021</v>
      </c>
      <c r="S1557" t="s">
        <v>84</v>
      </c>
      <c r="T1557">
        <v>1</v>
      </c>
      <c r="U1557">
        <v>0</v>
      </c>
      <c r="V1557">
        <v>15</v>
      </c>
      <c r="W1557">
        <v>634.02250000000004</v>
      </c>
    </row>
    <row r="1558" spans="1:23" x14ac:dyDescent="0.35">
      <c r="A1558" t="s">
        <v>2841</v>
      </c>
      <c r="B1558" t="s">
        <v>951</v>
      </c>
      <c r="C1558" t="s">
        <v>1837</v>
      </c>
      <c r="D1558" t="s">
        <v>19</v>
      </c>
      <c r="E1558" t="s">
        <v>16</v>
      </c>
      <c r="F1558" t="s">
        <v>1316</v>
      </c>
      <c r="G1558">
        <v>11.62</v>
      </c>
      <c r="H1558">
        <v>1</v>
      </c>
      <c r="I1558">
        <v>0.22</v>
      </c>
      <c r="J1558">
        <v>7.75</v>
      </c>
      <c r="K1558" t="s">
        <v>90</v>
      </c>
      <c r="L1558" t="s">
        <v>48</v>
      </c>
      <c r="M1558">
        <v>14.02</v>
      </c>
      <c r="N1558" t="s">
        <v>83</v>
      </c>
      <c r="O1558" t="b">
        <v>0</v>
      </c>
      <c r="P1558">
        <v>9.0635999999999992</v>
      </c>
      <c r="Q1558">
        <v>2.0916000000000001</v>
      </c>
      <c r="R1558">
        <v>-19.6784</v>
      </c>
      <c r="S1558" t="s">
        <v>91</v>
      </c>
      <c r="T1558">
        <v>0</v>
      </c>
      <c r="U1558">
        <v>0</v>
      </c>
      <c r="V1558">
        <v>2</v>
      </c>
      <c r="W1558">
        <v>13.18039999999999</v>
      </c>
    </row>
    <row r="1559" spans="1:23" x14ac:dyDescent="0.35">
      <c r="A1559" t="s">
        <v>2842</v>
      </c>
      <c r="B1559" t="s">
        <v>298</v>
      </c>
      <c r="C1559" t="s">
        <v>1461</v>
      </c>
      <c r="D1559" t="s">
        <v>12</v>
      </c>
      <c r="E1559" t="s">
        <v>95</v>
      </c>
      <c r="F1559" t="s">
        <v>667</v>
      </c>
      <c r="G1559">
        <v>335.75</v>
      </c>
      <c r="H1559">
        <v>3</v>
      </c>
      <c r="I1559">
        <v>0</v>
      </c>
      <c r="J1559">
        <v>3.39</v>
      </c>
      <c r="K1559" t="s">
        <v>82</v>
      </c>
      <c r="L1559" t="s">
        <v>48</v>
      </c>
      <c r="M1559">
        <v>19.95</v>
      </c>
      <c r="N1559" t="s">
        <v>141</v>
      </c>
      <c r="O1559" t="b">
        <v>0</v>
      </c>
      <c r="P1559">
        <v>1007.25</v>
      </c>
      <c r="Q1559">
        <v>402.9</v>
      </c>
      <c r="R1559">
        <v>379.56</v>
      </c>
      <c r="S1559" t="s">
        <v>183</v>
      </c>
      <c r="T1559">
        <v>1</v>
      </c>
      <c r="U1559">
        <v>0</v>
      </c>
      <c r="V1559">
        <v>13</v>
      </c>
      <c r="W1559">
        <v>1727.3852999999999</v>
      </c>
    </row>
    <row r="1560" spans="1:23" x14ac:dyDescent="0.35">
      <c r="A1560" t="s">
        <v>2843</v>
      </c>
      <c r="B1560" t="s">
        <v>814</v>
      </c>
      <c r="C1560" t="s">
        <v>2844</v>
      </c>
      <c r="D1560" t="s">
        <v>15</v>
      </c>
      <c r="E1560" t="s">
        <v>95</v>
      </c>
      <c r="F1560" t="s">
        <v>1549</v>
      </c>
      <c r="G1560">
        <v>496.52</v>
      </c>
      <c r="H1560">
        <v>1</v>
      </c>
      <c r="I1560">
        <v>0.1</v>
      </c>
      <c r="J1560">
        <v>6.57</v>
      </c>
      <c r="K1560" t="s">
        <v>90</v>
      </c>
      <c r="L1560" t="s">
        <v>45</v>
      </c>
      <c r="M1560">
        <v>1.82</v>
      </c>
      <c r="N1560" t="s">
        <v>83</v>
      </c>
      <c r="O1560" t="b">
        <v>1</v>
      </c>
      <c r="P1560">
        <v>446.86799999999999</v>
      </c>
      <c r="Q1560">
        <v>148.95599999999999</v>
      </c>
      <c r="R1560">
        <v>140.566</v>
      </c>
      <c r="S1560" t="s">
        <v>183</v>
      </c>
      <c r="T1560">
        <v>0</v>
      </c>
      <c r="U1560">
        <v>0</v>
      </c>
      <c r="V1560">
        <v>2</v>
      </c>
      <c r="W1560">
        <v>135.68799999999999</v>
      </c>
    </row>
    <row r="1561" spans="1:23" x14ac:dyDescent="0.35">
      <c r="A1561" t="s">
        <v>2845</v>
      </c>
      <c r="B1561" t="s">
        <v>629</v>
      </c>
      <c r="C1561" t="s">
        <v>981</v>
      </c>
      <c r="D1561" t="s">
        <v>15</v>
      </c>
      <c r="E1561" t="s">
        <v>95</v>
      </c>
      <c r="F1561" t="s">
        <v>919</v>
      </c>
      <c r="G1561">
        <v>38.56</v>
      </c>
      <c r="H1561">
        <v>3</v>
      </c>
      <c r="I1561">
        <v>0.25</v>
      </c>
      <c r="J1561">
        <v>6</v>
      </c>
      <c r="K1561" t="s">
        <v>102</v>
      </c>
      <c r="L1561" t="s">
        <v>48</v>
      </c>
      <c r="M1561">
        <v>6.71</v>
      </c>
      <c r="N1561" t="s">
        <v>83</v>
      </c>
      <c r="O1561" t="b">
        <v>0</v>
      </c>
      <c r="P1561">
        <v>86.76</v>
      </c>
      <c r="Q1561">
        <v>17.352</v>
      </c>
      <c r="R1561">
        <v>4.642000000000003</v>
      </c>
      <c r="S1561" t="s">
        <v>128</v>
      </c>
      <c r="T1561">
        <v>0</v>
      </c>
      <c r="U1561">
        <v>0</v>
      </c>
      <c r="V1561">
        <v>21</v>
      </c>
      <c r="W1561">
        <v>1211.4102</v>
      </c>
    </row>
    <row r="1562" spans="1:23" x14ac:dyDescent="0.35">
      <c r="A1562" t="s">
        <v>2846</v>
      </c>
      <c r="B1562" t="s">
        <v>291</v>
      </c>
      <c r="C1562" t="s">
        <v>904</v>
      </c>
      <c r="D1562" t="s">
        <v>12</v>
      </c>
      <c r="E1562" t="s">
        <v>88</v>
      </c>
      <c r="F1562" t="s">
        <v>551</v>
      </c>
      <c r="G1562">
        <v>32.76</v>
      </c>
      <c r="H1562">
        <v>1</v>
      </c>
      <c r="I1562">
        <v>0.08</v>
      </c>
      <c r="J1562">
        <v>6.41</v>
      </c>
      <c r="K1562" t="s">
        <v>82</v>
      </c>
      <c r="L1562" t="s">
        <v>43</v>
      </c>
      <c r="M1562">
        <v>4.3</v>
      </c>
      <c r="N1562" t="s">
        <v>83</v>
      </c>
      <c r="O1562" t="b">
        <v>0</v>
      </c>
      <c r="P1562">
        <v>30.139199999999999</v>
      </c>
      <c r="Q1562">
        <v>10.4832</v>
      </c>
      <c r="R1562">
        <v>-0.2268000000000007</v>
      </c>
      <c r="S1562" t="s">
        <v>183</v>
      </c>
      <c r="T1562">
        <v>0</v>
      </c>
      <c r="U1562">
        <v>0</v>
      </c>
      <c r="V1562">
        <v>18</v>
      </c>
      <c r="W1562">
        <v>1454.9709</v>
      </c>
    </row>
    <row r="1563" spans="1:23" x14ac:dyDescent="0.35">
      <c r="A1563" t="s">
        <v>2847</v>
      </c>
      <c r="B1563" t="s">
        <v>940</v>
      </c>
      <c r="C1563" t="s">
        <v>1797</v>
      </c>
      <c r="D1563" t="s">
        <v>20</v>
      </c>
      <c r="E1563" t="s">
        <v>95</v>
      </c>
      <c r="F1563" t="s">
        <v>1363</v>
      </c>
      <c r="G1563">
        <v>425.93</v>
      </c>
      <c r="H1563">
        <v>2</v>
      </c>
      <c r="I1563">
        <v>0.06</v>
      </c>
      <c r="J1563">
        <v>2.6</v>
      </c>
      <c r="K1563" t="s">
        <v>102</v>
      </c>
      <c r="L1563" t="s">
        <v>41</v>
      </c>
      <c r="M1563">
        <v>7.24</v>
      </c>
      <c r="N1563" t="s">
        <v>83</v>
      </c>
      <c r="O1563" t="b">
        <v>0</v>
      </c>
      <c r="P1563">
        <v>800.74839999999995</v>
      </c>
      <c r="Q1563">
        <v>289.63240000000002</v>
      </c>
      <c r="R1563">
        <v>279.79239999999999</v>
      </c>
      <c r="S1563" t="s">
        <v>84</v>
      </c>
      <c r="T1563">
        <v>0</v>
      </c>
      <c r="U1563">
        <v>0</v>
      </c>
      <c r="V1563">
        <v>4</v>
      </c>
      <c r="W1563">
        <v>271.38600000000002</v>
      </c>
    </row>
    <row r="1564" spans="1:23" x14ac:dyDescent="0.35">
      <c r="A1564" t="s">
        <v>2848</v>
      </c>
      <c r="B1564" t="s">
        <v>1097</v>
      </c>
      <c r="C1564" t="s">
        <v>1941</v>
      </c>
      <c r="D1564" t="s">
        <v>12</v>
      </c>
      <c r="E1564" t="s">
        <v>95</v>
      </c>
      <c r="F1564" t="s">
        <v>958</v>
      </c>
      <c r="G1564">
        <v>537.12</v>
      </c>
      <c r="H1564">
        <v>1</v>
      </c>
      <c r="I1564">
        <v>7.0000000000000007E-2</v>
      </c>
      <c r="J1564">
        <v>3.07</v>
      </c>
      <c r="K1564" t="s">
        <v>115</v>
      </c>
      <c r="L1564" t="s">
        <v>43</v>
      </c>
      <c r="M1564">
        <v>7.09</v>
      </c>
      <c r="N1564" t="s">
        <v>83</v>
      </c>
      <c r="O1564" t="b">
        <v>0</v>
      </c>
      <c r="P1564">
        <v>499.52159999999998</v>
      </c>
      <c r="Q1564">
        <v>177.24959999999999</v>
      </c>
      <c r="R1564">
        <v>167.08959999999999</v>
      </c>
      <c r="S1564" t="s">
        <v>183</v>
      </c>
      <c r="T1564">
        <v>0</v>
      </c>
      <c r="U1564">
        <v>0</v>
      </c>
      <c r="V1564">
        <v>16</v>
      </c>
      <c r="W1564">
        <v>1002.6642000000001</v>
      </c>
    </row>
    <row r="1565" spans="1:23" x14ac:dyDescent="0.35">
      <c r="A1565" t="s">
        <v>2849</v>
      </c>
      <c r="B1565" t="s">
        <v>1124</v>
      </c>
      <c r="C1565" t="s">
        <v>938</v>
      </c>
      <c r="D1565" t="s">
        <v>19</v>
      </c>
      <c r="E1565" t="s">
        <v>16</v>
      </c>
      <c r="F1565" t="s">
        <v>351</v>
      </c>
      <c r="G1565">
        <v>47.92</v>
      </c>
      <c r="H1565">
        <v>1</v>
      </c>
      <c r="I1565">
        <v>0.1</v>
      </c>
      <c r="J1565">
        <v>2.73</v>
      </c>
      <c r="K1565" t="s">
        <v>90</v>
      </c>
      <c r="L1565" t="s">
        <v>43</v>
      </c>
      <c r="M1565">
        <v>7.99</v>
      </c>
      <c r="N1565" t="s">
        <v>83</v>
      </c>
      <c r="O1565" t="b">
        <v>0</v>
      </c>
      <c r="P1565">
        <v>43.128</v>
      </c>
      <c r="Q1565">
        <v>14.375999999999999</v>
      </c>
      <c r="R1565">
        <v>3.656000000000001</v>
      </c>
      <c r="S1565" t="s">
        <v>103</v>
      </c>
      <c r="T1565">
        <v>0</v>
      </c>
      <c r="U1565">
        <v>0</v>
      </c>
      <c r="V1565">
        <v>15</v>
      </c>
      <c r="W1565">
        <v>393.45659999999998</v>
      </c>
    </row>
    <row r="1566" spans="1:23" x14ac:dyDescent="0.35">
      <c r="A1566" t="s">
        <v>2850</v>
      </c>
      <c r="B1566" t="s">
        <v>189</v>
      </c>
      <c r="C1566" t="s">
        <v>1377</v>
      </c>
      <c r="D1566" t="s">
        <v>12</v>
      </c>
      <c r="E1566" t="s">
        <v>95</v>
      </c>
      <c r="F1566" t="s">
        <v>96</v>
      </c>
      <c r="G1566">
        <v>415.06</v>
      </c>
      <c r="H1566">
        <v>1</v>
      </c>
      <c r="I1566">
        <v>0.12</v>
      </c>
      <c r="J1566">
        <v>4.34</v>
      </c>
      <c r="K1566" t="s">
        <v>115</v>
      </c>
      <c r="L1566" t="s">
        <v>41</v>
      </c>
      <c r="M1566">
        <v>14.2</v>
      </c>
      <c r="N1566" t="s">
        <v>83</v>
      </c>
      <c r="O1566" t="b">
        <v>0</v>
      </c>
      <c r="P1566">
        <v>365.25279999999998</v>
      </c>
      <c r="Q1566">
        <v>116.21680000000001</v>
      </c>
      <c r="R1566">
        <v>97.6768</v>
      </c>
      <c r="S1566" t="s">
        <v>91</v>
      </c>
      <c r="T1566">
        <v>0</v>
      </c>
      <c r="U1566">
        <v>0</v>
      </c>
      <c r="V1566">
        <v>17</v>
      </c>
      <c r="W1566">
        <v>1418.6872000000001</v>
      </c>
    </row>
    <row r="1567" spans="1:23" x14ac:dyDescent="0.35">
      <c r="A1567" t="s">
        <v>2851</v>
      </c>
      <c r="B1567" t="s">
        <v>951</v>
      </c>
      <c r="C1567" t="s">
        <v>2852</v>
      </c>
      <c r="D1567" t="s">
        <v>19</v>
      </c>
      <c r="E1567" t="s">
        <v>88</v>
      </c>
      <c r="F1567" t="s">
        <v>975</v>
      </c>
      <c r="G1567">
        <v>17.239999999999998</v>
      </c>
      <c r="H1567">
        <v>2</v>
      </c>
      <c r="I1567">
        <v>0.06</v>
      </c>
      <c r="J1567">
        <v>9.2100000000000009</v>
      </c>
      <c r="K1567" t="s">
        <v>102</v>
      </c>
      <c r="L1567" t="s">
        <v>43</v>
      </c>
      <c r="M1567">
        <v>5.95</v>
      </c>
      <c r="N1567" t="s">
        <v>83</v>
      </c>
      <c r="O1567" t="b">
        <v>0</v>
      </c>
      <c r="P1567">
        <v>32.411199999999987</v>
      </c>
      <c r="Q1567">
        <v>11.7232</v>
      </c>
      <c r="R1567">
        <v>-3.4368000000000052</v>
      </c>
      <c r="S1567" t="s">
        <v>91</v>
      </c>
      <c r="T1567">
        <v>0</v>
      </c>
      <c r="U1567">
        <v>0</v>
      </c>
      <c r="V1567">
        <v>1</v>
      </c>
      <c r="W1567">
        <v>-3.4368000000000052</v>
      </c>
    </row>
    <row r="1568" spans="1:23" x14ac:dyDescent="0.35">
      <c r="A1568" t="s">
        <v>2853</v>
      </c>
      <c r="B1568" t="s">
        <v>86</v>
      </c>
      <c r="C1568" t="s">
        <v>1349</v>
      </c>
      <c r="D1568" t="s">
        <v>24</v>
      </c>
      <c r="E1568" t="s">
        <v>16</v>
      </c>
      <c r="F1568" t="s">
        <v>311</v>
      </c>
      <c r="G1568">
        <v>37.840000000000003</v>
      </c>
      <c r="H1568">
        <v>1</v>
      </c>
      <c r="I1568">
        <v>0.13</v>
      </c>
      <c r="J1568">
        <v>8.5500000000000007</v>
      </c>
      <c r="K1568" t="s">
        <v>102</v>
      </c>
      <c r="L1568" t="s">
        <v>41</v>
      </c>
      <c r="M1568">
        <v>13.61</v>
      </c>
      <c r="N1568" t="s">
        <v>83</v>
      </c>
      <c r="O1568" t="b">
        <v>0</v>
      </c>
      <c r="P1568">
        <v>32.9208</v>
      </c>
      <c r="Q1568">
        <v>10.216799999999999</v>
      </c>
      <c r="R1568">
        <v>-11.943199999999999</v>
      </c>
      <c r="S1568" t="s">
        <v>91</v>
      </c>
      <c r="T1568">
        <v>0</v>
      </c>
      <c r="U1568">
        <v>0</v>
      </c>
      <c r="V1568">
        <v>19</v>
      </c>
      <c r="W1568">
        <v>560.5712000000002</v>
      </c>
    </row>
    <row r="1569" spans="1:23" x14ac:dyDescent="0.35">
      <c r="A1569" t="s">
        <v>2854</v>
      </c>
      <c r="B1569" t="s">
        <v>372</v>
      </c>
      <c r="C1569" t="s">
        <v>1382</v>
      </c>
      <c r="D1569" t="s">
        <v>12</v>
      </c>
      <c r="E1569" t="s">
        <v>16</v>
      </c>
      <c r="F1569" t="s">
        <v>1316</v>
      </c>
      <c r="G1569">
        <v>55.05</v>
      </c>
      <c r="H1569">
        <v>3</v>
      </c>
      <c r="I1569">
        <v>0.15</v>
      </c>
      <c r="J1569">
        <v>5.69</v>
      </c>
      <c r="K1569" t="s">
        <v>82</v>
      </c>
      <c r="L1569" t="s">
        <v>43</v>
      </c>
      <c r="M1569">
        <v>6.25</v>
      </c>
      <c r="N1569" t="s">
        <v>83</v>
      </c>
      <c r="O1569" t="b">
        <v>0</v>
      </c>
      <c r="P1569">
        <v>140.3775</v>
      </c>
      <c r="Q1569">
        <v>41.28749999999998</v>
      </c>
      <c r="R1569">
        <v>29.347499999999979</v>
      </c>
      <c r="S1569" t="s">
        <v>183</v>
      </c>
      <c r="T1569">
        <v>0</v>
      </c>
      <c r="U1569">
        <v>0</v>
      </c>
      <c r="V1569">
        <v>12</v>
      </c>
      <c r="W1569">
        <v>1227.502500000001</v>
      </c>
    </row>
    <row r="1570" spans="1:23" x14ac:dyDescent="0.35">
      <c r="A1570" t="s">
        <v>2855</v>
      </c>
      <c r="B1570" t="s">
        <v>165</v>
      </c>
      <c r="C1570" t="s">
        <v>2856</v>
      </c>
      <c r="D1570" t="s">
        <v>12</v>
      </c>
      <c r="E1570" t="s">
        <v>16</v>
      </c>
      <c r="F1570" t="s">
        <v>478</v>
      </c>
      <c r="G1570">
        <v>41.09</v>
      </c>
      <c r="H1570">
        <v>2</v>
      </c>
      <c r="I1570">
        <v>0.19</v>
      </c>
      <c r="J1570">
        <v>5.38</v>
      </c>
      <c r="K1570" t="s">
        <v>82</v>
      </c>
      <c r="L1570" t="s">
        <v>41</v>
      </c>
      <c r="M1570">
        <v>5.53</v>
      </c>
      <c r="N1570" t="s">
        <v>83</v>
      </c>
      <c r="O1570" t="b">
        <v>0</v>
      </c>
      <c r="P1570">
        <v>66.56580000000001</v>
      </c>
      <c r="Q1570">
        <v>17.25780000000001</v>
      </c>
      <c r="R1570">
        <v>6.3478000000000101</v>
      </c>
      <c r="S1570" t="s">
        <v>91</v>
      </c>
      <c r="T1570">
        <v>0</v>
      </c>
      <c r="U1570">
        <v>0</v>
      </c>
      <c r="V1570">
        <v>4</v>
      </c>
      <c r="W1570">
        <v>334.95080000000002</v>
      </c>
    </row>
    <row r="1571" spans="1:23" x14ac:dyDescent="0.35">
      <c r="A1571" t="s">
        <v>2857</v>
      </c>
      <c r="B1571" t="s">
        <v>212</v>
      </c>
      <c r="C1571" t="s">
        <v>1111</v>
      </c>
      <c r="D1571" t="s">
        <v>26</v>
      </c>
      <c r="E1571" t="s">
        <v>95</v>
      </c>
      <c r="F1571" t="s">
        <v>715</v>
      </c>
      <c r="G1571">
        <v>527.17999999999995</v>
      </c>
      <c r="H1571">
        <v>1</v>
      </c>
      <c r="I1571">
        <v>0.09</v>
      </c>
      <c r="J1571">
        <v>5.66</v>
      </c>
      <c r="K1571" t="s">
        <v>115</v>
      </c>
      <c r="L1571" t="s">
        <v>43</v>
      </c>
      <c r="M1571">
        <v>3.62</v>
      </c>
      <c r="N1571" t="s">
        <v>83</v>
      </c>
      <c r="O1571" t="b">
        <v>0</v>
      </c>
      <c r="P1571">
        <v>479.73379999999997</v>
      </c>
      <c r="Q1571">
        <v>163.42580000000001</v>
      </c>
      <c r="R1571">
        <v>154.14580000000001</v>
      </c>
      <c r="S1571" t="s">
        <v>91</v>
      </c>
      <c r="T1571">
        <v>0</v>
      </c>
      <c r="U1571">
        <v>0</v>
      </c>
      <c r="V1571">
        <v>13</v>
      </c>
      <c r="W1571">
        <v>1139.0393999999999</v>
      </c>
    </row>
    <row r="1572" spans="1:23" x14ac:dyDescent="0.35">
      <c r="A1572" t="s">
        <v>2858</v>
      </c>
      <c r="B1572" t="s">
        <v>1604</v>
      </c>
      <c r="C1572" t="s">
        <v>1079</v>
      </c>
      <c r="D1572" t="s">
        <v>15</v>
      </c>
      <c r="E1572" t="s">
        <v>95</v>
      </c>
      <c r="F1572" t="s">
        <v>985</v>
      </c>
      <c r="G1572">
        <v>574.85</v>
      </c>
      <c r="H1572">
        <v>1</v>
      </c>
      <c r="I1572">
        <v>0.13</v>
      </c>
      <c r="J1572">
        <v>2.2200000000000002</v>
      </c>
      <c r="K1572" t="s">
        <v>102</v>
      </c>
      <c r="L1572" t="s">
        <v>41</v>
      </c>
      <c r="M1572">
        <v>9.44</v>
      </c>
      <c r="N1572" t="s">
        <v>141</v>
      </c>
      <c r="O1572" t="b">
        <v>0</v>
      </c>
      <c r="P1572">
        <v>500.11950000000002</v>
      </c>
      <c r="Q1572">
        <v>155.20949999999999</v>
      </c>
      <c r="R1572">
        <v>143.54949999999999</v>
      </c>
      <c r="S1572" t="s">
        <v>97</v>
      </c>
      <c r="T1572">
        <v>1</v>
      </c>
      <c r="U1572">
        <v>0</v>
      </c>
      <c r="V1572">
        <v>16</v>
      </c>
      <c r="W1572">
        <v>1067.1288</v>
      </c>
    </row>
    <row r="1573" spans="1:23" x14ac:dyDescent="0.35">
      <c r="A1573" t="s">
        <v>2859</v>
      </c>
      <c r="B1573" t="s">
        <v>594</v>
      </c>
      <c r="C1573" t="s">
        <v>2860</v>
      </c>
      <c r="D1573" t="s">
        <v>24</v>
      </c>
      <c r="E1573" t="s">
        <v>88</v>
      </c>
      <c r="F1573" t="s">
        <v>916</v>
      </c>
      <c r="G1573">
        <v>16.010000000000002</v>
      </c>
      <c r="H1573">
        <v>1</v>
      </c>
      <c r="I1573">
        <v>0.06</v>
      </c>
      <c r="J1573">
        <v>9.15</v>
      </c>
      <c r="K1573" t="s">
        <v>82</v>
      </c>
      <c r="L1573" t="s">
        <v>45</v>
      </c>
      <c r="M1573">
        <v>0.78</v>
      </c>
      <c r="N1573" t="s">
        <v>83</v>
      </c>
      <c r="O1573" t="b">
        <v>0</v>
      </c>
      <c r="P1573">
        <v>15.0494</v>
      </c>
      <c r="Q1573">
        <v>5.4433999999999996</v>
      </c>
      <c r="R1573">
        <v>-4.4865999999999993</v>
      </c>
      <c r="S1573" t="s">
        <v>128</v>
      </c>
      <c r="T1573">
        <v>0</v>
      </c>
      <c r="U1573">
        <v>0</v>
      </c>
      <c r="V1573">
        <v>1</v>
      </c>
      <c r="W1573">
        <v>-4.4865999999999993</v>
      </c>
    </row>
    <row r="1574" spans="1:23" x14ac:dyDescent="0.35">
      <c r="A1574" t="s">
        <v>2861</v>
      </c>
      <c r="B1574" t="s">
        <v>1572</v>
      </c>
      <c r="C1574" t="s">
        <v>2862</v>
      </c>
      <c r="D1574" t="s">
        <v>15</v>
      </c>
      <c r="E1574" t="s">
        <v>16</v>
      </c>
      <c r="F1574" t="s">
        <v>448</v>
      </c>
      <c r="G1574">
        <v>48.67</v>
      </c>
      <c r="H1574">
        <v>3</v>
      </c>
      <c r="I1574">
        <v>0.19</v>
      </c>
      <c r="J1574">
        <v>2.73</v>
      </c>
      <c r="K1574" t="s">
        <v>115</v>
      </c>
      <c r="L1574" t="s">
        <v>41</v>
      </c>
      <c r="M1574">
        <v>7.42</v>
      </c>
      <c r="N1574" t="s">
        <v>83</v>
      </c>
      <c r="O1574" t="b">
        <v>0</v>
      </c>
      <c r="P1574">
        <v>118.2681</v>
      </c>
      <c r="Q1574">
        <v>30.662100000000009</v>
      </c>
      <c r="R1574">
        <v>20.512100000000011</v>
      </c>
      <c r="S1574" t="s">
        <v>103</v>
      </c>
      <c r="T1574">
        <v>0</v>
      </c>
      <c r="U1574">
        <v>0</v>
      </c>
      <c r="V1574">
        <v>2</v>
      </c>
      <c r="W1574">
        <v>172.27969999999999</v>
      </c>
    </row>
    <row r="1575" spans="1:23" x14ac:dyDescent="0.35">
      <c r="A1575" t="s">
        <v>2863</v>
      </c>
      <c r="B1575" t="s">
        <v>236</v>
      </c>
      <c r="C1575" t="s">
        <v>2864</v>
      </c>
      <c r="D1575" t="s">
        <v>20</v>
      </c>
      <c r="E1575" t="s">
        <v>16</v>
      </c>
      <c r="F1575" t="s">
        <v>311</v>
      </c>
      <c r="G1575">
        <v>55.42</v>
      </c>
      <c r="H1575">
        <v>3</v>
      </c>
      <c r="I1575">
        <v>0.1</v>
      </c>
      <c r="J1575">
        <v>4.79</v>
      </c>
      <c r="K1575" t="s">
        <v>82</v>
      </c>
      <c r="L1575" t="s">
        <v>43</v>
      </c>
      <c r="M1575">
        <v>7.45</v>
      </c>
      <c r="N1575" t="s">
        <v>83</v>
      </c>
      <c r="O1575" t="b">
        <v>1</v>
      </c>
      <c r="P1575">
        <v>149.63399999999999</v>
      </c>
      <c r="Q1575">
        <v>49.878</v>
      </c>
      <c r="R1575">
        <v>37.637999999999998</v>
      </c>
      <c r="S1575" t="s">
        <v>103</v>
      </c>
      <c r="T1575">
        <v>0</v>
      </c>
      <c r="U1575">
        <v>0</v>
      </c>
      <c r="V1575">
        <v>3</v>
      </c>
      <c r="W1575">
        <v>485.77979999999991</v>
      </c>
    </row>
    <row r="1576" spans="1:23" x14ac:dyDescent="0.35">
      <c r="A1576" t="s">
        <v>2865</v>
      </c>
      <c r="B1576" t="s">
        <v>93</v>
      </c>
      <c r="C1576" t="s">
        <v>1864</v>
      </c>
      <c r="D1576" t="s">
        <v>28</v>
      </c>
      <c r="E1576" t="s">
        <v>88</v>
      </c>
      <c r="F1576" t="s">
        <v>502</v>
      </c>
      <c r="G1576">
        <v>22.31</v>
      </c>
      <c r="H1576">
        <v>3</v>
      </c>
      <c r="I1576">
        <v>7.0000000000000007E-2</v>
      </c>
      <c r="J1576">
        <v>4.72</v>
      </c>
      <c r="K1576" t="s">
        <v>115</v>
      </c>
      <c r="L1576" t="s">
        <v>41</v>
      </c>
      <c r="M1576">
        <v>6.52</v>
      </c>
      <c r="N1576" t="s">
        <v>83</v>
      </c>
      <c r="O1576" t="b">
        <v>0</v>
      </c>
      <c r="P1576">
        <v>62.244899999999987</v>
      </c>
      <c r="Q1576">
        <v>22.0869</v>
      </c>
      <c r="R1576">
        <v>10.846899999999991</v>
      </c>
      <c r="S1576" t="s">
        <v>97</v>
      </c>
      <c r="T1576">
        <v>0</v>
      </c>
      <c r="U1576">
        <v>0</v>
      </c>
      <c r="V1576">
        <v>4</v>
      </c>
      <c r="W1576">
        <v>60.787299999999981</v>
      </c>
    </row>
    <row r="1577" spans="1:23" x14ac:dyDescent="0.35">
      <c r="A1577" t="s">
        <v>2866</v>
      </c>
      <c r="B1577" t="s">
        <v>180</v>
      </c>
      <c r="C1577" t="s">
        <v>915</v>
      </c>
      <c r="D1577" t="s">
        <v>19</v>
      </c>
      <c r="E1577" t="s">
        <v>95</v>
      </c>
      <c r="F1577" t="s">
        <v>1363</v>
      </c>
      <c r="G1577">
        <v>388.92</v>
      </c>
      <c r="H1577">
        <v>3</v>
      </c>
      <c r="I1577">
        <v>0.09</v>
      </c>
      <c r="J1577">
        <v>5.46</v>
      </c>
      <c r="K1577" t="s">
        <v>115</v>
      </c>
      <c r="L1577" t="s">
        <v>41</v>
      </c>
      <c r="M1577">
        <v>10.89</v>
      </c>
      <c r="N1577" t="s">
        <v>141</v>
      </c>
      <c r="O1577" t="b">
        <v>0</v>
      </c>
      <c r="P1577">
        <v>1061.7516000000001</v>
      </c>
      <c r="Q1577">
        <v>361.69560000000013</v>
      </c>
      <c r="R1577">
        <v>345.3456000000001</v>
      </c>
      <c r="S1577" t="s">
        <v>183</v>
      </c>
      <c r="T1577">
        <v>1</v>
      </c>
      <c r="U1577">
        <v>0</v>
      </c>
      <c r="V1577">
        <v>11</v>
      </c>
      <c r="W1577">
        <v>1442.5102999999999</v>
      </c>
    </row>
    <row r="1578" spans="1:23" x14ac:dyDescent="0.35">
      <c r="A1578" t="s">
        <v>2867</v>
      </c>
      <c r="B1578" t="s">
        <v>973</v>
      </c>
      <c r="C1578" t="s">
        <v>2868</v>
      </c>
      <c r="D1578" t="s">
        <v>12</v>
      </c>
      <c r="E1578" t="s">
        <v>16</v>
      </c>
      <c r="F1578" t="s">
        <v>307</v>
      </c>
      <c r="G1578">
        <v>19.12</v>
      </c>
      <c r="H1578">
        <v>1</v>
      </c>
      <c r="I1578">
        <v>0.28000000000000003</v>
      </c>
      <c r="J1578">
        <v>7.05</v>
      </c>
      <c r="K1578" t="s">
        <v>82</v>
      </c>
      <c r="L1578" t="s">
        <v>48</v>
      </c>
      <c r="M1578">
        <v>10.96</v>
      </c>
      <c r="N1578" t="s">
        <v>83</v>
      </c>
      <c r="O1578" t="b">
        <v>0</v>
      </c>
      <c r="P1578">
        <v>13.766400000000001</v>
      </c>
      <c r="Q1578">
        <v>2.2944000000000009</v>
      </c>
      <c r="R1578">
        <v>-15.7156</v>
      </c>
      <c r="S1578" t="s">
        <v>183</v>
      </c>
      <c r="T1578">
        <v>0</v>
      </c>
      <c r="U1578">
        <v>0</v>
      </c>
      <c r="V1578">
        <v>2</v>
      </c>
      <c r="W1578">
        <v>193.00240000000011</v>
      </c>
    </row>
    <row r="1579" spans="1:23" x14ac:dyDescent="0.35">
      <c r="A1579" t="s">
        <v>2869</v>
      </c>
      <c r="B1579" t="s">
        <v>425</v>
      </c>
      <c r="C1579" t="s">
        <v>938</v>
      </c>
      <c r="D1579" t="s">
        <v>15</v>
      </c>
      <c r="E1579" t="s">
        <v>16</v>
      </c>
      <c r="F1579" t="s">
        <v>1762</v>
      </c>
      <c r="G1579">
        <v>44.99</v>
      </c>
      <c r="H1579">
        <v>1</v>
      </c>
      <c r="I1579">
        <v>0.14000000000000001</v>
      </c>
      <c r="J1579">
        <v>5.47</v>
      </c>
      <c r="K1579" t="s">
        <v>102</v>
      </c>
      <c r="L1579" t="s">
        <v>45</v>
      </c>
      <c r="M1579">
        <v>0.97</v>
      </c>
      <c r="N1579" t="s">
        <v>83</v>
      </c>
      <c r="O1579" t="b">
        <v>0</v>
      </c>
      <c r="P1579">
        <v>38.691400000000002</v>
      </c>
      <c r="Q1579">
        <v>11.6974</v>
      </c>
      <c r="R1579">
        <v>5.2574000000000023</v>
      </c>
      <c r="S1579" t="s">
        <v>84</v>
      </c>
      <c r="T1579">
        <v>0</v>
      </c>
      <c r="U1579">
        <v>0</v>
      </c>
      <c r="V1579">
        <v>15</v>
      </c>
      <c r="W1579">
        <v>393.45659999999998</v>
      </c>
    </row>
    <row r="1580" spans="1:23" x14ac:dyDescent="0.35">
      <c r="A1580" t="s">
        <v>2870</v>
      </c>
      <c r="B1580" t="s">
        <v>539</v>
      </c>
      <c r="C1580" t="s">
        <v>474</v>
      </c>
      <c r="D1580" t="s">
        <v>12</v>
      </c>
      <c r="E1580" t="s">
        <v>95</v>
      </c>
      <c r="F1580" t="s">
        <v>314</v>
      </c>
      <c r="G1580">
        <v>255.98</v>
      </c>
      <c r="H1580">
        <v>1</v>
      </c>
      <c r="I1580">
        <v>0</v>
      </c>
      <c r="J1580">
        <v>6.94</v>
      </c>
      <c r="K1580" t="s">
        <v>90</v>
      </c>
      <c r="L1580" t="s">
        <v>45</v>
      </c>
      <c r="M1580">
        <v>1.54</v>
      </c>
      <c r="N1580" t="s">
        <v>83</v>
      </c>
      <c r="O1580" t="b">
        <v>0</v>
      </c>
      <c r="P1580">
        <v>255.98</v>
      </c>
      <c r="Q1580">
        <v>102.392</v>
      </c>
      <c r="R1580">
        <v>93.912000000000006</v>
      </c>
      <c r="S1580" t="s">
        <v>183</v>
      </c>
      <c r="T1580">
        <v>0</v>
      </c>
      <c r="U1580">
        <v>0</v>
      </c>
      <c r="V1580">
        <v>18</v>
      </c>
      <c r="W1580">
        <v>2484.4470999999999</v>
      </c>
    </row>
    <row r="1581" spans="1:23" x14ac:dyDescent="0.35">
      <c r="A1581" t="s">
        <v>2871</v>
      </c>
      <c r="B1581" t="s">
        <v>940</v>
      </c>
      <c r="C1581" t="s">
        <v>2872</v>
      </c>
      <c r="D1581" t="s">
        <v>20</v>
      </c>
      <c r="E1581" t="s">
        <v>88</v>
      </c>
      <c r="F1581" t="s">
        <v>870</v>
      </c>
      <c r="G1581">
        <v>28.52</v>
      </c>
      <c r="H1581">
        <v>1</v>
      </c>
      <c r="I1581">
        <v>0.08</v>
      </c>
      <c r="J1581">
        <v>6.1</v>
      </c>
      <c r="K1581" t="s">
        <v>115</v>
      </c>
      <c r="L1581" t="s">
        <v>45</v>
      </c>
      <c r="M1581">
        <v>1.02</v>
      </c>
      <c r="N1581" t="s">
        <v>83</v>
      </c>
      <c r="O1581" t="b">
        <v>0</v>
      </c>
      <c r="P1581">
        <v>26.238399999999999</v>
      </c>
      <c r="Q1581">
        <v>9.1264000000000038</v>
      </c>
      <c r="R1581">
        <v>2.0064000000000051</v>
      </c>
      <c r="S1581" t="s">
        <v>84</v>
      </c>
      <c r="T1581">
        <v>0</v>
      </c>
      <c r="U1581">
        <v>0</v>
      </c>
      <c r="V1581">
        <v>3</v>
      </c>
      <c r="W1581">
        <v>176.6576</v>
      </c>
    </row>
    <row r="1582" spans="1:23" x14ac:dyDescent="0.35">
      <c r="A1582" t="s">
        <v>2873</v>
      </c>
      <c r="B1582" t="s">
        <v>1348</v>
      </c>
      <c r="C1582" t="s">
        <v>2874</v>
      </c>
      <c r="D1582" t="s">
        <v>20</v>
      </c>
      <c r="E1582" t="s">
        <v>16</v>
      </c>
      <c r="F1582" t="s">
        <v>244</v>
      </c>
      <c r="G1582">
        <v>26.17</v>
      </c>
      <c r="H1582">
        <v>2</v>
      </c>
      <c r="I1582">
        <v>0.1</v>
      </c>
      <c r="J1582">
        <v>9.08</v>
      </c>
      <c r="K1582" t="s">
        <v>115</v>
      </c>
      <c r="L1582" t="s">
        <v>41</v>
      </c>
      <c r="M1582">
        <v>14.99</v>
      </c>
      <c r="N1582" t="s">
        <v>83</v>
      </c>
      <c r="O1582" t="b">
        <v>0</v>
      </c>
      <c r="P1582">
        <v>47.106000000000002</v>
      </c>
      <c r="Q1582">
        <v>15.702</v>
      </c>
      <c r="R1582">
        <v>-8.3679999999999986</v>
      </c>
      <c r="S1582" t="s">
        <v>97</v>
      </c>
      <c r="T1582">
        <v>0</v>
      </c>
      <c r="U1582">
        <v>0</v>
      </c>
      <c r="V1582">
        <v>1</v>
      </c>
      <c r="W1582">
        <v>-8.3679999999999986</v>
      </c>
    </row>
    <row r="1583" spans="1:23" x14ac:dyDescent="0.35">
      <c r="A1583" t="s">
        <v>2875</v>
      </c>
      <c r="B1583" t="s">
        <v>349</v>
      </c>
      <c r="C1583" t="s">
        <v>1105</v>
      </c>
      <c r="D1583" t="s">
        <v>17</v>
      </c>
      <c r="E1583" t="s">
        <v>88</v>
      </c>
      <c r="F1583" t="s">
        <v>502</v>
      </c>
      <c r="G1583">
        <v>19.27</v>
      </c>
      <c r="H1583">
        <v>2</v>
      </c>
      <c r="I1583">
        <v>0.09</v>
      </c>
      <c r="J1583">
        <v>9.83</v>
      </c>
      <c r="K1583" t="s">
        <v>82</v>
      </c>
      <c r="L1583" t="s">
        <v>43</v>
      </c>
      <c r="M1583">
        <v>5.2</v>
      </c>
      <c r="N1583" t="s">
        <v>83</v>
      </c>
      <c r="O1583" t="b">
        <v>0</v>
      </c>
      <c r="P1583">
        <v>35.071399999999997</v>
      </c>
      <c r="Q1583">
        <v>11.9474</v>
      </c>
      <c r="R1583">
        <v>-3.0826000000000029</v>
      </c>
      <c r="S1583" t="s">
        <v>128</v>
      </c>
      <c r="T1583">
        <v>0</v>
      </c>
      <c r="U1583">
        <v>0</v>
      </c>
      <c r="V1583">
        <v>15</v>
      </c>
      <c r="W1583">
        <v>813.85820000000024</v>
      </c>
    </row>
    <row r="1584" spans="1:23" x14ac:dyDescent="0.35">
      <c r="A1584" t="s">
        <v>2876</v>
      </c>
      <c r="B1584" t="s">
        <v>180</v>
      </c>
      <c r="C1584" t="s">
        <v>2406</v>
      </c>
      <c r="D1584" t="s">
        <v>15</v>
      </c>
      <c r="E1584" t="s">
        <v>14</v>
      </c>
      <c r="F1584" t="s">
        <v>210</v>
      </c>
      <c r="G1584">
        <v>154.66</v>
      </c>
      <c r="H1584">
        <v>1</v>
      </c>
      <c r="I1584">
        <v>0.03</v>
      </c>
      <c r="J1584">
        <v>8.89</v>
      </c>
      <c r="K1584" t="s">
        <v>115</v>
      </c>
      <c r="L1584" t="s">
        <v>45</v>
      </c>
      <c r="M1584">
        <v>1.23</v>
      </c>
      <c r="N1584" t="s">
        <v>83</v>
      </c>
      <c r="O1584" t="b">
        <v>0</v>
      </c>
      <c r="P1584">
        <v>150.02019999999999</v>
      </c>
      <c r="Q1584">
        <v>57.224200000000003</v>
      </c>
      <c r="R1584">
        <v>47.104199999999992</v>
      </c>
      <c r="S1584" t="s">
        <v>183</v>
      </c>
      <c r="T1584">
        <v>0</v>
      </c>
      <c r="U1584">
        <v>0</v>
      </c>
      <c r="V1584">
        <v>10</v>
      </c>
      <c r="W1584">
        <v>650.54720000000009</v>
      </c>
    </row>
    <row r="1585" spans="1:23" x14ac:dyDescent="0.35">
      <c r="A1585" t="s">
        <v>2877</v>
      </c>
      <c r="B1585" t="s">
        <v>1345</v>
      </c>
      <c r="C1585" t="s">
        <v>1063</v>
      </c>
      <c r="D1585" t="s">
        <v>19</v>
      </c>
      <c r="E1585" t="s">
        <v>95</v>
      </c>
      <c r="F1585" t="s">
        <v>266</v>
      </c>
      <c r="G1585">
        <v>430.84</v>
      </c>
      <c r="H1585">
        <v>2</v>
      </c>
      <c r="I1585">
        <v>0.08</v>
      </c>
      <c r="J1585">
        <v>3.81</v>
      </c>
      <c r="K1585" t="s">
        <v>90</v>
      </c>
      <c r="L1585" t="s">
        <v>45</v>
      </c>
      <c r="M1585">
        <v>1.34</v>
      </c>
      <c r="N1585" t="s">
        <v>83</v>
      </c>
      <c r="O1585" t="b">
        <v>0</v>
      </c>
      <c r="P1585">
        <v>792.74559999999997</v>
      </c>
      <c r="Q1585">
        <v>275.73759999999999</v>
      </c>
      <c r="R1585">
        <v>270.58760000000012</v>
      </c>
      <c r="S1585" t="s">
        <v>183</v>
      </c>
      <c r="T1585">
        <v>0</v>
      </c>
      <c r="U1585">
        <v>0</v>
      </c>
      <c r="V1585">
        <v>4</v>
      </c>
      <c r="W1585">
        <v>1397.3271999999999</v>
      </c>
    </row>
    <row r="1586" spans="1:23" x14ac:dyDescent="0.35">
      <c r="A1586" t="s">
        <v>2878</v>
      </c>
      <c r="B1586" t="s">
        <v>229</v>
      </c>
      <c r="C1586" t="s">
        <v>700</v>
      </c>
      <c r="D1586" t="s">
        <v>17</v>
      </c>
      <c r="E1586" t="s">
        <v>88</v>
      </c>
      <c r="F1586" t="s">
        <v>89</v>
      </c>
      <c r="G1586">
        <v>25.81</v>
      </c>
      <c r="H1586">
        <v>3</v>
      </c>
      <c r="I1586">
        <v>0.1</v>
      </c>
      <c r="J1586">
        <v>4.01</v>
      </c>
      <c r="K1586" t="s">
        <v>90</v>
      </c>
      <c r="L1586" t="s">
        <v>41</v>
      </c>
      <c r="M1586">
        <v>12.16</v>
      </c>
      <c r="N1586" t="s">
        <v>83</v>
      </c>
      <c r="O1586" t="b">
        <v>0</v>
      </c>
      <c r="P1586">
        <v>69.686999999999998</v>
      </c>
      <c r="Q1586">
        <v>23.22900000000001</v>
      </c>
      <c r="R1586">
        <v>7.0590000000000046</v>
      </c>
      <c r="S1586" t="s">
        <v>103</v>
      </c>
      <c r="T1586">
        <v>0</v>
      </c>
      <c r="U1586">
        <v>0</v>
      </c>
      <c r="V1586">
        <v>14</v>
      </c>
      <c r="W1586">
        <v>945.60969999999998</v>
      </c>
    </row>
    <row r="1587" spans="1:23" x14ac:dyDescent="0.35">
      <c r="A1587" t="s">
        <v>2879</v>
      </c>
      <c r="B1587" t="s">
        <v>633</v>
      </c>
      <c r="C1587" t="s">
        <v>2880</v>
      </c>
      <c r="D1587" t="s">
        <v>17</v>
      </c>
      <c r="E1587" t="s">
        <v>14</v>
      </c>
      <c r="F1587" t="s">
        <v>203</v>
      </c>
      <c r="G1587">
        <v>186.19</v>
      </c>
      <c r="H1587">
        <v>3</v>
      </c>
      <c r="I1587">
        <v>0.17</v>
      </c>
      <c r="J1587">
        <v>3.64</v>
      </c>
      <c r="K1587" t="s">
        <v>82</v>
      </c>
      <c r="L1587" t="s">
        <v>41</v>
      </c>
      <c r="M1587">
        <v>14.98</v>
      </c>
      <c r="N1587" t="s">
        <v>83</v>
      </c>
      <c r="O1587" t="b">
        <v>0</v>
      </c>
      <c r="P1587">
        <v>463.61309999999992</v>
      </c>
      <c r="Q1587">
        <v>128.47110000000001</v>
      </c>
      <c r="R1587">
        <v>109.8511</v>
      </c>
      <c r="S1587" t="s">
        <v>103</v>
      </c>
      <c r="T1587">
        <v>0</v>
      </c>
      <c r="U1587">
        <v>0</v>
      </c>
      <c r="V1587">
        <v>2</v>
      </c>
      <c r="W1587">
        <v>97.678099999999958</v>
      </c>
    </row>
    <row r="1588" spans="1:23" x14ac:dyDescent="0.35">
      <c r="A1588" t="s">
        <v>2881</v>
      </c>
      <c r="B1588" t="s">
        <v>633</v>
      </c>
      <c r="C1588" t="s">
        <v>2419</v>
      </c>
      <c r="D1588" t="s">
        <v>17</v>
      </c>
      <c r="E1588" t="s">
        <v>95</v>
      </c>
      <c r="F1588" t="s">
        <v>274</v>
      </c>
      <c r="G1588">
        <v>493.85</v>
      </c>
      <c r="H1588">
        <v>1</v>
      </c>
      <c r="I1588">
        <v>0.02</v>
      </c>
      <c r="J1588">
        <v>4.3899999999999997</v>
      </c>
      <c r="K1588" t="s">
        <v>90</v>
      </c>
      <c r="L1588" t="s">
        <v>45</v>
      </c>
      <c r="M1588">
        <v>0.9</v>
      </c>
      <c r="N1588" t="s">
        <v>83</v>
      </c>
      <c r="O1588" t="b">
        <v>0</v>
      </c>
      <c r="P1588">
        <v>483.97300000000001</v>
      </c>
      <c r="Q1588">
        <v>187.66300000000001</v>
      </c>
      <c r="R1588">
        <v>182.37299999999999</v>
      </c>
      <c r="S1588" t="s">
        <v>103</v>
      </c>
      <c r="T1588">
        <v>0</v>
      </c>
      <c r="U1588">
        <v>0</v>
      </c>
      <c r="V1588">
        <v>13</v>
      </c>
      <c r="W1588">
        <v>1753.325000000001</v>
      </c>
    </row>
    <row r="1589" spans="1:23" x14ac:dyDescent="0.35">
      <c r="A1589" t="s">
        <v>2882</v>
      </c>
      <c r="B1589" t="s">
        <v>689</v>
      </c>
      <c r="C1589" t="s">
        <v>1233</v>
      </c>
      <c r="D1589" t="s">
        <v>17</v>
      </c>
      <c r="E1589" t="s">
        <v>16</v>
      </c>
      <c r="F1589" t="s">
        <v>854</v>
      </c>
      <c r="G1589">
        <v>35.82</v>
      </c>
      <c r="H1589">
        <v>2</v>
      </c>
      <c r="I1589">
        <v>0.25</v>
      </c>
      <c r="J1589">
        <v>8.48</v>
      </c>
      <c r="K1589" t="s">
        <v>115</v>
      </c>
      <c r="L1589" t="s">
        <v>41</v>
      </c>
      <c r="M1589">
        <v>12.98</v>
      </c>
      <c r="N1589" t="s">
        <v>279</v>
      </c>
      <c r="O1589" t="b">
        <v>0</v>
      </c>
      <c r="P1589">
        <v>53.73</v>
      </c>
      <c r="Q1589">
        <v>10.746</v>
      </c>
      <c r="R1589">
        <v>-10.714</v>
      </c>
      <c r="S1589" t="s">
        <v>103</v>
      </c>
      <c r="T1589">
        <v>0</v>
      </c>
      <c r="U1589">
        <v>1</v>
      </c>
      <c r="V1589">
        <v>24</v>
      </c>
      <c r="W1589">
        <v>1634.9898000000001</v>
      </c>
    </row>
    <row r="1590" spans="1:23" x14ac:dyDescent="0.35">
      <c r="A1590" t="s">
        <v>2883</v>
      </c>
      <c r="B1590" t="s">
        <v>442</v>
      </c>
      <c r="C1590" t="s">
        <v>2884</v>
      </c>
      <c r="D1590" t="s">
        <v>15</v>
      </c>
      <c r="E1590" t="s">
        <v>95</v>
      </c>
      <c r="F1590" t="s">
        <v>270</v>
      </c>
      <c r="G1590">
        <v>466.15</v>
      </c>
      <c r="H1590">
        <v>1</v>
      </c>
      <c r="I1590">
        <v>0.04</v>
      </c>
      <c r="J1590">
        <v>6.71</v>
      </c>
      <c r="K1590" t="s">
        <v>115</v>
      </c>
      <c r="L1590" t="s">
        <v>43</v>
      </c>
      <c r="M1590">
        <v>5.54</v>
      </c>
      <c r="N1590" t="s">
        <v>141</v>
      </c>
      <c r="O1590" t="b">
        <v>0</v>
      </c>
      <c r="P1590">
        <v>447.50400000000002</v>
      </c>
      <c r="Q1590">
        <v>167.81399999999999</v>
      </c>
      <c r="R1590">
        <v>155.56399999999999</v>
      </c>
      <c r="S1590" t="s">
        <v>128</v>
      </c>
      <c r="T1590">
        <v>1</v>
      </c>
      <c r="U1590">
        <v>0</v>
      </c>
      <c r="V1590">
        <v>1</v>
      </c>
      <c r="W1590">
        <v>155.56399999999999</v>
      </c>
    </row>
    <row r="1591" spans="1:23" x14ac:dyDescent="0.35">
      <c r="A1591" t="s">
        <v>2885</v>
      </c>
      <c r="B1591" t="s">
        <v>405</v>
      </c>
      <c r="C1591" t="s">
        <v>2886</v>
      </c>
      <c r="D1591" t="s">
        <v>15</v>
      </c>
      <c r="E1591" t="s">
        <v>14</v>
      </c>
      <c r="F1591" t="s">
        <v>101</v>
      </c>
      <c r="G1591">
        <v>107.94</v>
      </c>
      <c r="H1591">
        <v>3</v>
      </c>
      <c r="I1591">
        <v>0.17</v>
      </c>
      <c r="J1591">
        <v>5.59</v>
      </c>
      <c r="K1591" t="s">
        <v>90</v>
      </c>
      <c r="L1591" t="s">
        <v>41</v>
      </c>
      <c r="M1591">
        <v>11.91</v>
      </c>
      <c r="N1591" t="s">
        <v>83</v>
      </c>
      <c r="O1591" t="b">
        <v>0</v>
      </c>
      <c r="P1591">
        <v>268.7706</v>
      </c>
      <c r="Q1591">
        <v>74.4786</v>
      </c>
      <c r="R1591">
        <v>56.9786</v>
      </c>
      <c r="S1591" t="s">
        <v>103</v>
      </c>
      <c r="T1591">
        <v>0</v>
      </c>
      <c r="U1591">
        <v>0</v>
      </c>
      <c r="V1591">
        <v>4</v>
      </c>
      <c r="W1591">
        <v>95.322900000000004</v>
      </c>
    </row>
    <row r="1592" spans="1:23" x14ac:dyDescent="0.35">
      <c r="A1592" t="s">
        <v>2887</v>
      </c>
      <c r="B1592" t="s">
        <v>1240</v>
      </c>
      <c r="C1592" t="s">
        <v>707</v>
      </c>
      <c r="D1592" t="s">
        <v>24</v>
      </c>
      <c r="E1592" t="s">
        <v>14</v>
      </c>
      <c r="F1592" t="s">
        <v>167</v>
      </c>
      <c r="G1592">
        <v>173.08</v>
      </c>
      <c r="H1592">
        <v>1</v>
      </c>
      <c r="I1592">
        <v>0.05</v>
      </c>
      <c r="J1592">
        <v>3</v>
      </c>
      <c r="K1592" t="s">
        <v>90</v>
      </c>
      <c r="L1592" t="s">
        <v>41</v>
      </c>
      <c r="M1592">
        <v>8.81</v>
      </c>
      <c r="N1592" t="s">
        <v>83</v>
      </c>
      <c r="O1592" t="b">
        <v>0</v>
      </c>
      <c r="P1592">
        <v>164.42599999999999</v>
      </c>
      <c r="Q1592">
        <v>60.578000000000017</v>
      </c>
      <c r="R1592">
        <v>48.768000000000008</v>
      </c>
      <c r="S1592" t="s">
        <v>91</v>
      </c>
      <c r="T1592">
        <v>0</v>
      </c>
      <c r="U1592">
        <v>0</v>
      </c>
      <c r="V1592">
        <v>12</v>
      </c>
      <c r="W1592">
        <v>629.01880000000017</v>
      </c>
    </row>
    <row r="1593" spans="1:23" x14ac:dyDescent="0.35">
      <c r="A1593" t="s">
        <v>2888</v>
      </c>
      <c r="B1593" t="s">
        <v>326</v>
      </c>
      <c r="C1593" t="s">
        <v>788</v>
      </c>
      <c r="D1593" t="s">
        <v>24</v>
      </c>
      <c r="E1593" t="s">
        <v>95</v>
      </c>
      <c r="F1593" t="s">
        <v>127</v>
      </c>
      <c r="G1593">
        <v>446.54</v>
      </c>
      <c r="H1593">
        <v>2</v>
      </c>
      <c r="I1593">
        <v>0.12</v>
      </c>
      <c r="J1593">
        <v>3.78</v>
      </c>
      <c r="K1593" t="s">
        <v>102</v>
      </c>
      <c r="L1593" t="s">
        <v>41</v>
      </c>
      <c r="M1593">
        <v>8.31</v>
      </c>
      <c r="N1593" t="s">
        <v>141</v>
      </c>
      <c r="O1593" t="b">
        <v>0</v>
      </c>
      <c r="P1593">
        <v>785.9104000000001</v>
      </c>
      <c r="Q1593">
        <v>250.06240000000011</v>
      </c>
      <c r="R1593">
        <v>237.97240000000011</v>
      </c>
      <c r="S1593" t="s">
        <v>103</v>
      </c>
      <c r="T1593">
        <v>1</v>
      </c>
      <c r="U1593">
        <v>0</v>
      </c>
      <c r="V1593">
        <v>16</v>
      </c>
      <c r="W1593">
        <v>1850.9514999999999</v>
      </c>
    </row>
    <row r="1594" spans="1:23" x14ac:dyDescent="0.35">
      <c r="A1594" t="s">
        <v>2889</v>
      </c>
      <c r="B1594" t="s">
        <v>193</v>
      </c>
      <c r="C1594" t="s">
        <v>80</v>
      </c>
      <c r="D1594" t="s">
        <v>12</v>
      </c>
      <c r="E1594" t="s">
        <v>95</v>
      </c>
      <c r="F1594" t="s">
        <v>1080</v>
      </c>
      <c r="G1594">
        <v>498.47</v>
      </c>
      <c r="H1594">
        <v>1</v>
      </c>
      <c r="I1594">
        <v>0.09</v>
      </c>
      <c r="J1594">
        <v>8.68</v>
      </c>
      <c r="K1594" t="s">
        <v>102</v>
      </c>
      <c r="L1594" t="s">
        <v>43</v>
      </c>
      <c r="M1594">
        <v>5.28</v>
      </c>
      <c r="N1594" t="s">
        <v>83</v>
      </c>
      <c r="O1594" t="b">
        <v>0</v>
      </c>
      <c r="P1594">
        <v>453.60770000000002</v>
      </c>
      <c r="Q1594">
        <v>154.5257</v>
      </c>
      <c r="R1594">
        <v>140.56569999999999</v>
      </c>
      <c r="S1594" t="s">
        <v>97</v>
      </c>
      <c r="T1594">
        <v>0</v>
      </c>
      <c r="U1594">
        <v>0</v>
      </c>
      <c r="V1594">
        <v>23</v>
      </c>
      <c r="W1594">
        <v>2212.105</v>
      </c>
    </row>
    <row r="1595" spans="1:23" x14ac:dyDescent="0.35">
      <c r="A1595" t="s">
        <v>2890</v>
      </c>
      <c r="B1595" t="s">
        <v>284</v>
      </c>
      <c r="C1595" t="s">
        <v>1045</v>
      </c>
      <c r="D1595" t="s">
        <v>12</v>
      </c>
      <c r="E1595" t="s">
        <v>16</v>
      </c>
      <c r="F1595" t="s">
        <v>527</v>
      </c>
      <c r="G1595">
        <v>63.96</v>
      </c>
      <c r="H1595">
        <v>3</v>
      </c>
      <c r="I1595">
        <v>0.06</v>
      </c>
      <c r="J1595">
        <v>4.45</v>
      </c>
      <c r="K1595" t="s">
        <v>82</v>
      </c>
      <c r="L1595" t="s">
        <v>48</v>
      </c>
      <c r="M1595">
        <v>13.24</v>
      </c>
      <c r="N1595" t="s">
        <v>83</v>
      </c>
      <c r="O1595" t="b">
        <v>0</v>
      </c>
      <c r="P1595">
        <v>180.3672</v>
      </c>
      <c r="Q1595">
        <v>65.239199999999997</v>
      </c>
      <c r="R1595">
        <v>47.549199999999999</v>
      </c>
      <c r="S1595" t="s">
        <v>91</v>
      </c>
      <c r="T1595">
        <v>0</v>
      </c>
      <c r="U1595">
        <v>0</v>
      </c>
      <c r="V1595">
        <v>20</v>
      </c>
      <c r="W1595">
        <v>851.01980000000015</v>
      </c>
    </row>
    <row r="1596" spans="1:23" x14ac:dyDescent="0.35">
      <c r="A1596" t="s">
        <v>2891</v>
      </c>
      <c r="B1596" t="s">
        <v>1348</v>
      </c>
      <c r="C1596" t="s">
        <v>2825</v>
      </c>
      <c r="D1596" t="s">
        <v>17</v>
      </c>
      <c r="E1596" t="s">
        <v>88</v>
      </c>
      <c r="F1596" t="s">
        <v>509</v>
      </c>
      <c r="G1596">
        <v>19.68</v>
      </c>
      <c r="H1596">
        <v>2</v>
      </c>
      <c r="I1596">
        <v>0.2</v>
      </c>
      <c r="J1596">
        <v>5.1100000000000003</v>
      </c>
      <c r="K1596" t="s">
        <v>102</v>
      </c>
      <c r="L1596" t="s">
        <v>41</v>
      </c>
      <c r="M1596">
        <v>13.29</v>
      </c>
      <c r="N1596" t="s">
        <v>83</v>
      </c>
      <c r="O1596" t="b">
        <v>0</v>
      </c>
      <c r="P1596">
        <v>31.488</v>
      </c>
      <c r="Q1596">
        <v>7.8719999999999999</v>
      </c>
      <c r="R1596">
        <v>-10.528</v>
      </c>
      <c r="S1596" t="s">
        <v>97</v>
      </c>
      <c r="T1596">
        <v>0</v>
      </c>
      <c r="U1596">
        <v>0</v>
      </c>
      <c r="V1596">
        <v>14</v>
      </c>
      <c r="W1596">
        <v>673.92430000000013</v>
      </c>
    </row>
    <row r="1597" spans="1:23" x14ac:dyDescent="0.35">
      <c r="A1597" t="s">
        <v>2892</v>
      </c>
      <c r="B1597" t="s">
        <v>949</v>
      </c>
      <c r="C1597" t="s">
        <v>144</v>
      </c>
      <c r="D1597" t="s">
        <v>28</v>
      </c>
      <c r="E1597" t="s">
        <v>16</v>
      </c>
      <c r="F1597" t="s">
        <v>278</v>
      </c>
      <c r="G1597">
        <v>33.479999999999997</v>
      </c>
      <c r="H1597">
        <v>1</v>
      </c>
      <c r="I1597">
        <v>0.28000000000000003</v>
      </c>
      <c r="J1597">
        <v>5.49</v>
      </c>
      <c r="K1597" t="s">
        <v>90</v>
      </c>
      <c r="L1597" t="s">
        <v>43</v>
      </c>
      <c r="M1597">
        <v>4.3899999999999997</v>
      </c>
      <c r="N1597" t="s">
        <v>83</v>
      </c>
      <c r="O1597" t="b">
        <v>0</v>
      </c>
      <c r="P1597">
        <v>24.105599999999999</v>
      </c>
      <c r="Q1597">
        <v>4.0175999999999981</v>
      </c>
      <c r="R1597">
        <v>-5.8624000000000009</v>
      </c>
      <c r="S1597" t="s">
        <v>103</v>
      </c>
      <c r="T1597">
        <v>0</v>
      </c>
      <c r="U1597">
        <v>0</v>
      </c>
      <c r="V1597">
        <v>16</v>
      </c>
      <c r="W1597">
        <v>1289.2512999999999</v>
      </c>
    </row>
    <row r="1598" spans="1:23" x14ac:dyDescent="0.35">
      <c r="A1598" t="s">
        <v>2893</v>
      </c>
      <c r="B1598" t="s">
        <v>249</v>
      </c>
      <c r="C1598" t="s">
        <v>684</v>
      </c>
      <c r="D1598" t="s">
        <v>15</v>
      </c>
      <c r="E1598" t="s">
        <v>16</v>
      </c>
      <c r="F1598" t="s">
        <v>624</v>
      </c>
      <c r="G1598">
        <v>33.07</v>
      </c>
      <c r="H1598">
        <v>1</v>
      </c>
      <c r="I1598">
        <v>0.14000000000000001</v>
      </c>
      <c r="J1598">
        <v>9.1199999999999992</v>
      </c>
      <c r="K1598" t="s">
        <v>90</v>
      </c>
      <c r="L1598" t="s">
        <v>43</v>
      </c>
      <c r="M1598">
        <v>5.68</v>
      </c>
      <c r="N1598" t="s">
        <v>83</v>
      </c>
      <c r="O1598" t="b">
        <v>0</v>
      </c>
      <c r="P1598">
        <v>28.440200000000001</v>
      </c>
      <c r="Q1598">
        <v>8.5982000000000021</v>
      </c>
      <c r="R1598">
        <v>-6.2017999999999969</v>
      </c>
      <c r="S1598" t="s">
        <v>91</v>
      </c>
      <c r="T1598">
        <v>0</v>
      </c>
      <c r="U1598">
        <v>0</v>
      </c>
      <c r="V1598">
        <v>19</v>
      </c>
      <c r="W1598">
        <v>2541.4793</v>
      </c>
    </row>
    <row r="1599" spans="1:23" x14ac:dyDescent="0.35">
      <c r="A1599" t="s">
        <v>2894</v>
      </c>
      <c r="B1599" t="s">
        <v>497</v>
      </c>
      <c r="C1599" t="s">
        <v>1908</v>
      </c>
      <c r="D1599" t="s">
        <v>24</v>
      </c>
      <c r="E1599" t="s">
        <v>88</v>
      </c>
      <c r="F1599" t="s">
        <v>718</v>
      </c>
      <c r="G1599">
        <v>3.57</v>
      </c>
      <c r="H1599">
        <v>1</v>
      </c>
      <c r="I1599">
        <v>0.01</v>
      </c>
      <c r="J1599">
        <v>6.69</v>
      </c>
      <c r="K1599" t="s">
        <v>115</v>
      </c>
      <c r="L1599" t="s">
        <v>43</v>
      </c>
      <c r="M1599">
        <v>4.6399999999999997</v>
      </c>
      <c r="N1599" t="s">
        <v>83</v>
      </c>
      <c r="O1599" t="b">
        <v>0</v>
      </c>
      <c r="P1599">
        <v>3.5343</v>
      </c>
      <c r="Q1599">
        <v>1.3923000000000001</v>
      </c>
      <c r="R1599">
        <v>-9.9376999999999995</v>
      </c>
      <c r="S1599" t="s">
        <v>183</v>
      </c>
      <c r="T1599">
        <v>0</v>
      </c>
      <c r="U1599">
        <v>0</v>
      </c>
      <c r="V1599">
        <v>5</v>
      </c>
      <c r="W1599">
        <v>-10.085599999999999</v>
      </c>
    </row>
    <row r="1600" spans="1:23" x14ac:dyDescent="0.35">
      <c r="A1600" t="s">
        <v>2895</v>
      </c>
      <c r="B1600" t="s">
        <v>826</v>
      </c>
      <c r="C1600" t="s">
        <v>2543</v>
      </c>
      <c r="D1600" t="s">
        <v>12</v>
      </c>
      <c r="E1600" t="s">
        <v>16</v>
      </c>
      <c r="F1600" t="s">
        <v>481</v>
      </c>
      <c r="G1600">
        <v>24.91</v>
      </c>
      <c r="H1600">
        <v>2</v>
      </c>
      <c r="I1600">
        <v>0.23</v>
      </c>
      <c r="J1600">
        <v>4.97</v>
      </c>
      <c r="K1600" t="s">
        <v>90</v>
      </c>
      <c r="L1600" t="s">
        <v>41</v>
      </c>
      <c r="M1600">
        <v>14.75</v>
      </c>
      <c r="N1600" t="s">
        <v>83</v>
      </c>
      <c r="O1600" t="b">
        <v>0</v>
      </c>
      <c r="P1600">
        <v>38.361400000000003</v>
      </c>
      <c r="Q1600">
        <v>8.4694000000000038</v>
      </c>
      <c r="R1600">
        <v>-11.2506</v>
      </c>
      <c r="S1600" t="s">
        <v>103</v>
      </c>
      <c r="T1600">
        <v>0</v>
      </c>
      <c r="U1600">
        <v>0</v>
      </c>
      <c r="V1600">
        <v>16</v>
      </c>
      <c r="W1600">
        <v>1076.8631</v>
      </c>
    </row>
    <row r="1601" spans="1:23" x14ac:dyDescent="0.35">
      <c r="A1601" t="s">
        <v>2896</v>
      </c>
      <c r="B1601" t="s">
        <v>949</v>
      </c>
      <c r="C1601" t="s">
        <v>529</v>
      </c>
      <c r="D1601" t="s">
        <v>12</v>
      </c>
      <c r="E1601" t="s">
        <v>16</v>
      </c>
      <c r="F1601" t="s">
        <v>1077</v>
      </c>
      <c r="G1601">
        <v>18.309999999999999</v>
      </c>
      <c r="H1601">
        <v>1</v>
      </c>
      <c r="I1601">
        <v>0.28000000000000003</v>
      </c>
      <c r="J1601">
        <v>8.8000000000000007</v>
      </c>
      <c r="K1601" t="s">
        <v>90</v>
      </c>
      <c r="L1601" t="s">
        <v>41</v>
      </c>
      <c r="M1601">
        <v>8.2200000000000006</v>
      </c>
      <c r="N1601" t="s">
        <v>83</v>
      </c>
      <c r="O1601" t="b">
        <v>0</v>
      </c>
      <c r="P1601">
        <v>13.183199999999999</v>
      </c>
      <c r="Q1601">
        <v>2.1972</v>
      </c>
      <c r="R1601">
        <v>-14.822800000000001</v>
      </c>
      <c r="S1601" t="s">
        <v>103</v>
      </c>
      <c r="T1601">
        <v>0</v>
      </c>
      <c r="U1601">
        <v>0</v>
      </c>
      <c r="V1601">
        <v>22</v>
      </c>
      <c r="W1601">
        <v>2226.7773000000002</v>
      </c>
    </row>
    <row r="1602" spans="1:23" x14ac:dyDescent="0.35">
      <c r="A1602" t="s">
        <v>2897</v>
      </c>
      <c r="B1602" t="s">
        <v>581</v>
      </c>
      <c r="C1602" t="s">
        <v>2898</v>
      </c>
      <c r="D1602" t="s">
        <v>12</v>
      </c>
      <c r="E1602" t="s">
        <v>95</v>
      </c>
      <c r="F1602" t="s">
        <v>667</v>
      </c>
      <c r="G1602">
        <v>474.08</v>
      </c>
      <c r="H1602">
        <v>3</v>
      </c>
      <c r="I1602">
        <v>0.21</v>
      </c>
      <c r="J1602">
        <v>5.41</v>
      </c>
      <c r="K1602" t="s">
        <v>82</v>
      </c>
      <c r="L1602" t="s">
        <v>41</v>
      </c>
      <c r="M1602">
        <v>7.75</v>
      </c>
      <c r="N1602" t="s">
        <v>83</v>
      </c>
      <c r="O1602" t="b">
        <v>0</v>
      </c>
      <c r="P1602">
        <v>1123.5696</v>
      </c>
      <c r="Q1602">
        <v>270.2256000000001</v>
      </c>
      <c r="R1602">
        <v>257.06560000000007</v>
      </c>
      <c r="S1602" t="s">
        <v>84</v>
      </c>
      <c r="T1602">
        <v>0</v>
      </c>
      <c r="U1602">
        <v>0</v>
      </c>
      <c r="V1602">
        <v>21</v>
      </c>
      <c r="W1602">
        <v>1859.8818000000001</v>
      </c>
    </row>
    <row r="1603" spans="1:23" x14ac:dyDescent="0.35">
      <c r="A1603" t="s">
        <v>2899</v>
      </c>
      <c r="B1603" t="s">
        <v>1597</v>
      </c>
      <c r="C1603" t="s">
        <v>1231</v>
      </c>
      <c r="D1603" t="s">
        <v>19</v>
      </c>
      <c r="E1603" t="s">
        <v>95</v>
      </c>
      <c r="F1603" t="s">
        <v>541</v>
      </c>
      <c r="G1603">
        <v>332.82</v>
      </c>
      <c r="H1603">
        <v>1</v>
      </c>
      <c r="I1603">
        <v>0.05</v>
      </c>
      <c r="J1603">
        <v>6.23</v>
      </c>
      <c r="K1603" t="s">
        <v>102</v>
      </c>
      <c r="L1603" t="s">
        <v>43</v>
      </c>
      <c r="M1603">
        <v>4.7699999999999996</v>
      </c>
      <c r="N1603" t="s">
        <v>141</v>
      </c>
      <c r="O1603" t="b">
        <v>0</v>
      </c>
      <c r="P1603">
        <v>316.17899999999997</v>
      </c>
      <c r="Q1603">
        <v>116.48699999999999</v>
      </c>
      <c r="R1603">
        <v>105.48699999999999</v>
      </c>
      <c r="S1603" t="s">
        <v>183</v>
      </c>
      <c r="T1603">
        <v>1</v>
      </c>
      <c r="U1603">
        <v>0</v>
      </c>
      <c r="V1603">
        <v>4</v>
      </c>
      <c r="W1603">
        <v>160.49799999999999</v>
      </c>
    </row>
    <row r="1604" spans="1:23" x14ac:dyDescent="0.35">
      <c r="A1604" t="s">
        <v>2900</v>
      </c>
      <c r="B1604" t="s">
        <v>521</v>
      </c>
      <c r="C1604" t="s">
        <v>1608</v>
      </c>
      <c r="D1604" t="s">
        <v>28</v>
      </c>
      <c r="E1604" t="s">
        <v>95</v>
      </c>
      <c r="F1604" t="s">
        <v>286</v>
      </c>
      <c r="G1604">
        <v>325.44</v>
      </c>
      <c r="H1604">
        <v>1</v>
      </c>
      <c r="I1604">
        <v>0.03</v>
      </c>
      <c r="J1604">
        <v>4.87</v>
      </c>
      <c r="K1604" t="s">
        <v>90</v>
      </c>
      <c r="L1604" t="s">
        <v>48</v>
      </c>
      <c r="M1604">
        <v>18.89</v>
      </c>
      <c r="N1604" t="s">
        <v>83</v>
      </c>
      <c r="O1604" t="b">
        <v>0</v>
      </c>
      <c r="P1604">
        <v>315.67680000000001</v>
      </c>
      <c r="Q1604">
        <v>120.4128</v>
      </c>
      <c r="R1604">
        <v>96.652800000000042</v>
      </c>
      <c r="S1604" t="s">
        <v>84</v>
      </c>
      <c r="T1604">
        <v>0</v>
      </c>
      <c r="U1604">
        <v>0</v>
      </c>
      <c r="V1604">
        <v>19</v>
      </c>
      <c r="W1604">
        <v>3225.0970000000002</v>
      </c>
    </row>
    <row r="1605" spans="1:23" x14ac:dyDescent="0.35">
      <c r="A1605" t="s">
        <v>2901</v>
      </c>
      <c r="B1605" t="s">
        <v>130</v>
      </c>
      <c r="C1605" t="s">
        <v>2041</v>
      </c>
      <c r="D1605" t="s">
        <v>17</v>
      </c>
      <c r="E1605" t="s">
        <v>14</v>
      </c>
      <c r="F1605" t="s">
        <v>247</v>
      </c>
      <c r="G1605">
        <v>145.15</v>
      </c>
      <c r="H1605">
        <v>1</v>
      </c>
      <c r="I1605">
        <v>0.04</v>
      </c>
      <c r="J1605">
        <v>3.88</v>
      </c>
      <c r="K1605" t="s">
        <v>82</v>
      </c>
      <c r="L1605" t="s">
        <v>43</v>
      </c>
      <c r="M1605">
        <v>3.94</v>
      </c>
      <c r="N1605" t="s">
        <v>279</v>
      </c>
      <c r="O1605" t="b">
        <v>0</v>
      </c>
      <c r="P1605">
        <v>139.34399999999999</v>
      </c>
      <c r="Q1605">
        <v>52.253999999999991</v>
      </c>
      <c r="R1605">
        <v>44.43399999999999</v>
      </c>
      <c r="S1605" t="s">
        <v>84</v>
      </c>
      <c r="T1605">
        <v>0</v>
      </c>
      <c r="U1605">
        <v>1</v>
      </c>
      <c r="V1605">
        <v>8</v>
      </c>
      <c r="W1605">
        <v>839.38100000000009</v>
      </c>
    </row>
    <row r="1606" spans="1:23" x14ac:dyDescent="0.35">
      <c r="A1606" t="s">
        <v>2902</v>
      </c>
      <c r="B1606" t="s">
        <v>225</v>
      </c>
      <c r="C1606" t="s">
        <v>2903</v>
      </c>
      <c r="D1606" t="s">
        <v>19</v>
      </c>
      <c r="E1606" t="s">
        <v>14</v>
      </c>
      <c r="F1606" t="s">
        <v>655</v>
      </c>
      <c r="G1606">
        <v>114.07</v>
      </c>
      <c r="H1606">
        <v>3</v>
      </c>
      <c r="I1606">
        <v>0.03</v>
      </c>
      <c r="J1606">
        <v>9.11</v>
      </c>
      <c r="K1606" t="s">
        <v>90</v>
      </c>
      <c r="L1606" t="s">
        <v>48</v>
      </c>
      <c r="M1606">
        <v>6.55</v>
      </c>
      <c r="N1606" t="s">
        <v>83</v>
      </c>
      <c r="O1606" t="b">
        <v>0</v>
      </c>
      <c r="P1606">
        <v>331.94369999999998</v>
      </c>
      <c r="Q1606">
        <v>126.6177</v>
      </c>
      <c r="R1606">
        <v>110.9577</v>
      </c>
      <c r="S1606" t="s">
        <v>183</v>
      </c>
      <c r="T1606">
        <v>0</v>
      </c>
      <c r="U1606">
        <v>0</v>
      </c>
      <c r="V1606">
        <v>7</v>
      </c>
      <c r="W1606">
        <v>374.85550000000012</v>
      </c>
    </row>
    <row r="1607" spans="1:23" x14ac:dyDescent="0.35">
      <c r="A1607" t="s">
        <v>2904</v>
      </c>
      <c r="B1607" t="s">
        <v>257</v>
      </c>
      <c r="C1607" t="s">
        <v>2587</v>
      </c>
      <c r="D1607" t="s">
        <v>17</v>
      </c>
      <c r="E1607" t="s">
        <v>14</v>
      </c>
      <c r="F1607" t="s">
        <v>324</v>
      </c>
      <c r="G1607">
        <v>140.16999999999999</v>
      </c>
      <c r="H1607">
        <v>3</v>
      </c>
      <c r="I1607">
        <v>0.09</v>
      </c>
      <c r="J1607">
        <v>3.93</v>
      </c>
      <c r="K1607" t="s">
        <v>115</v>
      </c>
      <c r="L1607" t="s">
        <v>41</v>
      </c>
      <c r="M1607">
        <v>5.71</v>
      </c>
      <c r="N1607" t="s">
        <v>83</v>
      </c>
      <c r="O1607" t="b">
        <v>0</v>
      </c>
      <c r="P1607">
        <v>382.66410000000002</v>
      </c>
      <c r="Q1607">
        <v>130.35810000000001</v>
      </c>
      <c r="R1607">
        <v>120.71810000000001</v>
      </c>
      <c r="S1607" t="s">
        <v>128</v>
      </c>
      <c r="T1607">
        <v>0</v>
      </c>
      <c r="U1607">
        <v>0</v>
      </c>
      <c r="V1607">
        <v>14</v>
      </c>
      <c r="W1607">
        <v>704.06530000000009</v>
      </c>
    </row>
    <row r="1608" spans="1:23" x14ac:dyDescent="0.35">
      <c r="A1608" t="s">
        <v>2905</v>
      </c>
      <c r="B1608" t="s">
        <v>633</v>
      </c>
      <c r="C1608" t="s">
        <v>514</v>
      </c>
      <c r="D1608" t="s">
        <v>17</v>
      </c>
      <c r="E1608" t="s">
        <v>95</v>
      </c>
      <c r="F1608" t="s">
        <v>782</v>
      </c>
      <c r="G1608">
        <v>446.3</v>
      </c>
      <c r="H1608">
        <v>3</v>
      </c>
      <c r="I1608">
        <v>0.13</v>
      </c>
      <c r="J1608">
        <v>6.8</v>
      </c>
      <c r="K1608" t="s">
        <v>90</v>
      </c>
      <c r="L1608" t="s">
        <v>41</v>
      </c>
      <c r="M1608">
        <v>10.79</v>
      </c>
      <c r="N1608" t="s">
        <v>83</v>
      </c>
      <c r="O1608" t="b">
        <v>0</v>
      </c>
      <c r="P1608">
        <v>1164.8430000000001</v>
      </c>
      <c r="Q1608">
        <v>361.50299999999999</v>
      </c>
      <c r="R1608">
        <v>343.91300000000012</v>
      </c>
      <c r="S1608" t="s">
        <v>103</v>
      </c>
      <c r="T1608">
        <v>0</v>
      </c>
      <c r="U1608">
        <v>0</v>
      </c>
      <c r="V1608">
        <v>26</v>
      </c>
      <c r="W1608">
        <v>3580.811200000001</v>
      </c>
    </row>
    <row r="1609" spans="1:23" x14ac:dyDescent="0.35">
      <c r="A1609" t="s">
        <v>2906</v>
      </c>
      <c r="B1609" t="s">
        <v>1007</v>
      </c>
      <c r="C1609" t="s">
        <v>827</v>
      </c>
      <c r="D1609" t="s">
        <v>26</v>
      </c>
      <c r="E1609" t="s">
        <v>16</v>
      </c>
      <c r="F1609" t="s">
        <v>624</v>
      </c>
      <c r="G1609">
        <v>42.13</v>
      </c>
      <c r="H1609">
        <v>2</v>
      </c>
      <c r="I1609">
        <v>7.0000000000000007E-2</v>
      </c>
      <c r="J1609">
        <v>6.97</v>
      </c>
      <c r="K1609" t="s">
        <v>90</v>
      </c>
      <c r="L1609" t="s">
        <v>41</v>
      </c>
      <c r="M1609">
        <v>13.41</v>
      </c>
      <c r="N1609" t="s">
        <v>83</v>
      </c>
      <c r="O1609" t="b">
        <v>0</v>
      </c>
      <c r="P1609">
        <v>78.361800000000002</v>
      </c>
      <c r="Q1609">
        <v>27.805800000000001</v>
      </c>
      <c r="R1609">
        <v>7.4257999999999988</v>
      </c>
      <c r="S1609" t="s">
        <v>103</v>
      </c>
      <c r="T1609">
        <v>0</v>
      </c>
      <c r="U1609">
        <v>0</v>
      </c>
      <c r="V1609">
        <v>17</v>
      </c>
      <c r="W1609">
        <v>797.77100000000007</v>
      </c>
    </row>
    <row r="1610" spans="1:23" x14ac:dyDescent="0.35">
      <c r="A1610" t="s">
        <v>2907</v>
      </c>
      <c r="B1610" t="s">
        <v>375</v>
      </c>
      <c r="C1610" t="s">
        <v>1539</v>
      </c>
      <c r="D1610" t="s">
        <v>12</v>
      </c>
      <c r="E1610" t="s">
        <v>95</v>
      </c>
      <c r="F1610" t="s">
        <v>757</v>
      </c>
      <c r="G1610">
        <v>426.22</v>
      </c>
      <c r="H1610">
        <v>2</v>
      </c>
      <c r="I1610">
        <v>0.05</v>
      </c>
      <c r="J1610">
        <v>6.01</v>
      </c>
      <c r="K1610" t="s">
        <v>102</v>
      </c>
      <c r="L1610" t="s">
        <v>43</v>
      </c>
      <c r="M1610">
        <v>3.52</v>
      </c>
      <c r="N1610" t="s">
        <v>83</v>
      </c>
      <c r="O1610" t="b">
        <v>0</v>
      </c>
      <c r="P1610">
        <v>809.81799999999998</v>
      </c>
      <c r="Q1610">
        <v>298.35399999999998</v>
      </c>
      <c r="R1610">
        <v>288.82400000000001</v>
      </c>
      <c r="S1610" t="s">
        <v>128</v>
      </c>
      <c r="T1610">
        <v>0</v>
      </c>
      <c r="U1610">
        <v>0</v>
      </c>
      <c r="V1610">
        <v>13</v>
      </c>
      <c r="W1610">
        <v>608.22240000000011</v>
      </c>
    </row>
    <row r="1611" spans="1:23" x14ac:dyDescent="0.35">
      <c r="A1611" t="s">
        <v>2908</v>
      </c>
      <c r="B1611" t="s">
        <v>264</v>
      </c>
      <c r="C1611" t="s">
        <v>1382</v>
      </c>
      <c r="D1611" t="s">
        <v>12</v>
      </c>
      <c r="E1611" t="s">
        <v>14</v>
      </c>
      <c r="F1611" t="s">
        <v>1131</v>
      </c>
      <c r="G1611">
        <v>98.65</v>
      </c>
      <c r="H1611">
        <v>2</v>
      </c>
      <c r="I1611">
        <v>0.1</v>
      </c>
      <c r="J1611">
        <v>2.92</v>
      </c>
      <c r="K1611" t="s">
        <v>102</v>
      </c>
      <c r="L1611" t="s">
        <v>45</v>
      </c>
      <c r="M1611">
        <v>0.52</v>
      </c>
      <c r="N1611" t="s">
        <v>83</v>
      </c>
      <c r="O1611" t="b">
        <v>1</v>
      </c>
      <c r="P1611">
        <v>177.57</v>
      </c>
      <c r="Q1611">
        <v>59.190000000000033</v>
      </c>
      <c r="R1611">
        <v>55.750000000000028</v>
      </c>
      <c r="S1611" t="s">
        <v>97</v>
      </c>
      <c r="T1611">
        <v>0</v>
      </c>
      <c r="U1611">
        <v>0</v>
      </c>
      <c r="V1611">
        <v>12</v>
      </c>
      <c r="W1611">
        <v>1227.502500000001</v>
      </c>
    </row>
    <row r="1612" spans="1:23" x14ac:dyDescent="0.35">
      <c r="A1612" t="s">
        <v>2909</v>
      </c>
      <c r="B1612" t="s">
        <v>1228</v>
      </c>
      <c r="C1612" t="s">
        <v>2910</v>
      </c>
      <c r="D1612" t="s">
        <v>15</v>
      </c>
      <c r="E1612" t="s">
        <v>14</v>
      </c>
      <c r="F1612" t="s">
        <v>662</v>
      </c>
      <c r="G1612">
        <v>157.03</v>
      </c>
      <c r="H1612">
        <v>1</v>
      </c>
      <c r="I1612">
        <v>0.03</v>
      </c>
      <c r="J1612">
        <v>8.43</v>
      </c>
      <c r="K1612" t="s">
        <v>115</v>
      </c>
      <c r="L1612" t="s">
        <v>45</v>
      </c>
      <c r="M1612">
        <v>1.27</v>
      </c>
      <c r="N1612" t="s">
        <v>83</v>
      </c>
      <c r="O1612" t="b">
        <v>0</v>
      </c>
      <c r="P1612">
        <v>152.31909999999999</v>
      </c>
      <c r="Q1612">
        <v>58.101099999999988</v>
      </c>
      <c r="R1612">
        <v>48.401099999999992</v>
      </c>
      <c r="S1612" t="s">
        <v>84</v>
      </c>
      <c r="T1612">
        <v>0</v>
      </c>
      <c r="U1612">
        <v>0</v>
      </c>
      <c r="V1612">
        <v>2</v>
      </c>
      <c r="W1612">
        <v>78.144100000000009</v>
      </c>
    </row>
    <row r="1613" spans="1:23" x14ac:dyDescent="0.35">
      <c r="A1613" t="s">
        <v>2911</v>
      </c>
      <c r="B1613" t="s">
        <v>86</v>
      </c>
      <c r="C1613" t="s">
        <v>2452</v>
      </c>
      <c r="D1613" t="s">
        <v>15</v>
      </c>
      <c r="E1613" t="s">
        <v>14</v>
      </c>
      <c r="F1613" t="s">
        <v>101</v>
      </c>
      <c r="G1613">
        <v>77.38</v>
      </c>
      <c r="H1613">
        <v>2</v>
      </c>
      <c r="I1613">
        <v>0.01</v>
      </c>
      <c r="J1613">
        <v>4.71</v>
      </c>
      <c r="K1613" t="s">
        <v>90</v>
      </c>
      <c r="L1613" t="s">
        <v>45</v>
      </c>
      <c r="M1613">
        <v>1.04</v>
      </c>
      <c r="N1613" t="s">
        <v>83</v>
      </c>
      <c r="O1613" t="b">
        <v>0</v>
      </c>
      <c r="P1613">
        <v>153.2124</v>
      </c>
      <c r="Q1613">
        <v>60.356400000000008</v>
      </c>
      <c r="R1613">
        <v>54.606400000000008</v>
      </c>
      <c r="S1613" t="s">
        <v>91</v>
      </c>
      <c r="T1613">
        <v>0</v>
      </c>
      <c r="U1613">
        <v>0</v>
      </c>
      <c r="V1613">
        <v>13</v>
      </c>
      <c r="W1613">
        <v>820.09640000000013</v>
      </c>
    </row>
    <row r="1614" spans="1:23" x14ac:dyDescent="0.35">
      <c r="A1614" t="s">
        <v>2912</v>
      </c>
      <c r="B1614" t="s">
        <v>536</v>
      </c>
      <c r="C1614" t="s">
        <v>2913</v>
      </c>
      <c r="D1614" t="s">
        <v>24</v>
      </c>
      <c r="E1614" t="s">
        <v>95</v>
      </c>
      <c r="F1614" t="s">
        <v>175</v>
      </c>
      <c r="G1614">
        <v>332.58</v>
      </c>
      <c r="H1614">
        <v>1</v>
      </c>
      <c r="I1614">
        <v>0.06</v>
      </c>
      <c r="J1614">
        <v>5.22</v>
      </c>
      <c r="K1614" t="s">
        <v>115</v>
      </c>
      <c r="L1614" t="s">
        <v>41</v>
      </c>
      <c r="M1614">
        <v>14.2</v>
      </c>
      <c r="N1614" t="s">
        <v>83</v>
      </c>
      <c r="O1614" t="b">
        <v>0</v>
      </c>
      <c r="P1614">
        <v>312.62519999999989</v>
      </c>
      <c r="Q1614">
        <v>113.0772</v>
      </c>
      <c r="R1614">
        <v>93.65719999999996</v>
      </c>
      <c r="S1614" t="s">
        <v>97</v>
      </c>
      <c r="T1614">
        <v>0</v>
      </c>
      <c r="U1614">
        <v>0</v>
      </c>
      <c r="V1614">
        <v>1</v>
      </c>
      <c r="W1614">
        <v>93.65719999999996</v>
      </c>
    </row>
    <row r="1615" spans="1:23" x14ac:dyDescent="0.35">
      <c r="A1615" t="s">
        <v>2914</v>
      </c>
      <c r="B1615" t="s">
        <v>1018</v>
      </c>
      <c r="C1615" t="s">
        <v>687</v>
      </c>
      <c r="D1615" t="s">
        <v>20</v>
      </c>
      <c r="E1615" t="s">
        <v>14</v>
      </c>
      <c r="F1615" t="s">
        <v>1041</v>
      </c>
      <c r="G1615">
        <v>95.75</v>
      </c>
      <c r="H1615">
        <v>3</v>
      </c>
      <c r="I1615">
        <v>0.14000000000000001</v>
      </c>
      <c r="J1615">
        <v>5.52</v>
      </c>
      <c r="K1615" t="s">
        <v>82</v>
      </c>
      <c r="L1615" t="s">
        <v>41</v>
      </c>
      <c r="M1615">
        <v>11.93</v>
      </c>
      <c r="N1615" t="s">
        <v>83</v>
      </c>
      <c r="O1615" t="b">
        <v>0</v>
      </c>
      <c r="P1615">
        <v>247.035</v>
      </c>
      <c r="Q1615">
        <v>74.685000000000002</v>
      </c>
      <c r="R1615">
        <v>57.234999999999999</v>
      </c>
      <c r="S1615" t="s">
        <v>183</v>
      </c>
      <c r="T1615">
        <v>0</v>
      </c>
      <c r="U1615">
        <v>0</v>
      </c>
      <c r="V1615">
        <v>3</v>
      </c>
      <c r="W1615">
        <v>245.06870000000001</v>
      </c>
    </row>
    <row r="1616" spans="1:23" x14ac:dyDescent="0.35">
      <c r="A1616" t="s">
        <v>2915</v>
      </c>
      <c r="B1616" t="s">
        <v>330</v>
      </c>
      <c r="C1616" t="s">
        <v>915</v>
      </c>
      <c r="D1616" t="s">
        <v>12</v>
      </c>
      <c r="E1616" t="s">
        <v>88</v>
      </c>
      <c r="F1616" t="s">
        <v>171</v>
      </c>
      <c r="G1616">
        <v>35.35</v>
      </c>
      <c r="H1616">
        <v>1</v>
      </c>
      <c r="I1616">
        <v>0.09</v>
      </c>
      <c r="J1616">
        <v>7.52</v>
      </c>
      <c r="K1616" t="s">
        <v>90</v>
      </c>
      <c r="L1616" t="s">
        <v>43</v>
      </c>
      <c r="M1616">
        <v>5.61</v>
      </c>
      <c r="N1616" t="s">
        <v>83</v>
      </c>
      <c r="O1616" t="b">
        <v>0</v>
      </c>
      <c r="P1616">
        <v>32.168500000000002</v>
      </c>
      <c r="Q1616">
        <v>10.958500000000001</v>
      </c>
      <c r="R1616">
        <v>-2.1714999999999982</v>
      </c>
      <c r="S1616" t="s">
        <v>183</v>
      </c>
      <c r="T1616">
        <v>0</v>
      </c>
      <c r="U1616">
        <v>0</v>
      </c>
      <c r="V1616">
        <v>11</v>
      </c>
      <c r="W1616">
        <v>1442.5102999999999</v>
      </c>
    </row>
    <row r="1617" spans="1:23" x14ac:dyDescent="0.35">
      <c r="A1617" t="s">
        <v>2916</v>
      </c>
      <c r="B1617" t="s">
        <v>639</v>
      </c>
      <c r="C1617" t="s">
        <v>178</v>
      </c>
      <c r="D1617" t="s">
        <v>12</v>
      </c>
      <c r="E1617" t="s">
        <v>14</v>
      </c>
      <c r="F1617" t="s">
        <v>1113</v>
      </c>
      <c r="G1617">
        <v>136.94</v>
      </c>
      <c r="H1617">
        <v>3</v>
      </c>
      <c r="I1617">
        <v>0.03</v>
      </c>
      <c r="J1617">
        <v>8.86</v>
      </c>
      <c r="K1617" t="s">
        <v>102</v>
      </c>
      <c r="L1617" t="s">
        <v>45</v>
      </c>
      <c r="M1617">
        <v>1.88</v>
      </c>
      <c r="N1617" t="s">
        <v>83</v>
      </c>
      <c r="O1617" t="b">
        <v>0</v>
      </c>
      <c r="P1617">
        <v>398.49540000000002</v>
      </c>
      <c r="Q1617">
        <v>152.0034</v>
      </c>
      <c r="R1617">
        <v>141.26339999999999</v>
      </c>
      <c r="S1617" t="s">
        <v>103</v>
      </c>
      <c r="T1617">
        <v>0</v>
      </c>
      <c r="U1617">
        <v>0</v>
      </c>
      <c r="V1617">
        <v>4</v>
      </c>
      <c r="W1617">
        <v>755.68869999999993</v>
      </c>
    </row>
    <row r="1618" spans="1:23" x14ac:dyDescent="0.35">
      <c r="A1618" t="s">
        <v>2917</v>
      </c>
      <c r="B1618" t="s">
        <v>491</v>
      </c>
      <c r="C1618" t="s">
        <v>2452</v>
      </c>
      <c r="D1618" t="s">
        <v>12</v>
      </c>
      <c r="E1618" t="s">
        <v>16</v>
      </c>
      <c r="F1618" t="s">
        <v>107</v>
      </c>
      <c r="G1618">
        <v>50.98</v>
      </c>
      <c r="H1618">
        <v>2</v>
      </c>
      <c r="I1618">
        <v>7.0000000000000007E-2</v>
      </c>
      <c r="J1618">
        <v>4.62</v>
      </c>
      <c r="K1618" t="s">
        <v>90</v>
      </c>
      <c r="L1618" t="s">
        <v>41</v>
      </c>
      <c r="M1618">
        <v>9.42</v>
      </c>
      <c r="N1618" t="s">
        <v>83</v>
      </c>
      <c r="O1618" t="b">
        <v>0</v>
      </c>
      <c r="P1618">
        <v>94.822800000000001</v>
      </c>
      <c r="Q1618">
        <v>33.646799999999992</v>
      </c>
      <c r="R1618">
        <v>19.6068</v>
      </c>
      <c r="S1618" t="s">
        <v>103</v>
      </c>
      <c r="T1618">
        <v>0</v>
      </c>
      <c r="U1618">
        <v>0</v>
      </c>
      <c r="V1618">
        <v>13</v>
      </c>
      <c r="W1618">
        <v>820.09640000000013</v>
      </c>
    </row>
    <row r="1619" spans="1:23" x14ac:dyDescent="0.35">
      <c r="A1619" t="s">
        <v>2918</v>
      </c>
      <c r="B1619" t="s">
        <v>1586</v>
      </c>
      <c r="C1619" t="s">
        <v>2919</v>
      </c>
      <c r="D1619" t="s">
        <v>12</v>
      </c>
      <c r="E1619" t="s">
        <v>95</v>
      </c>
      <c r="F1619" t="s">
        <v>844</v>
      </c>
      <c r="G1619">
        <v>402.43</v>
      </c>
      <c r="H1619">
        <v>3</v>
      </c>
      <c r="I1619">
        <v>0.23</v>
      </c>
      <c r="J1619">
        <v>7.91</v>
      </c>
      <c r="K1619" t="s">
        <v>90</v>
      </c>
      <c r="L1619" t="s">
        <v>41</v>
      </c>
      <c r="M1619">
        <v>6.85</v>
      </c>
      <c r="N1619" t="s">
        <v>83</v>
      </c>
      <c r="O1619" t="b">
        <v>0</v>
      </c>
      <c r="P1619">
        <v>929.61329999999998</v>
      </c>
      <c r="Q1619">
        <v>205.2393000000001</v>
      </c>
      <c r="R1619">
        <v>190.47930000000011</v>
      </c>
      <c r="S1619" t="s">
        <v>183</v>
      </c>
      <c r="T1619">
        <v>0</v>
      </c>
      <c r="U1619">
        <v>0</v>
      </c>
      <c r="V1619">
        <v>5</v>
      </c>
      <c r="W1619">
        <v>658.9109000000002</v>
      </c>
    </row>
    <row r="1620" spans="1:23" x14ac:dyDescent="0.35">
      <c r="A1620" t="s">
        <v>2920</v>
      </c>
      <c r="B1620" t="s">
        <v>921</v>
      </c>
      <c r="C1620" t="s">
        <v>1748</v>
      </c>
      <c r="D1620" t="s">
        <v>12</v>
      </c>
      <c r="E1620" t="s">
        <v>14</v>
      </c>
      <c r="F1620" t="s">
        <v>671</v>
      </c>
      <c r="G1620">
        <v>136.44999999999999</v>
      </c>
      <c r="H1620">
        <v>1</v>
      </c>
      <c r="I1620">
        <v>0.22</v>
      </c>
      <c r="J1620">
        <v>9.17</v>
      </c>
      <c r="K1620" t="s">
        <v>90</v>
      </c>
      <c r="L1620" t="s">
        <v>41</v>
      </c>
      <c r="M1620">
        <v>8.92</v>
      </c>
      <c r="N1620" t="s">
        <v>83</v>
      </c>
      <c r="O1620" t="b">
        <v>0</v>
      </c>
      <c r="P1620">
        <v>106.431</v>
      </c>
      <c r="Q1620">
        <v>24.561000000000011</v>
      </c>
      <c r="R1620">
        <v>6.4710000000000072</v>
      </c>
      <c r="S1620" t="s">
        <v>84</v>
      </c>
      <c r="T1620">
        <v>0</v>
      </c>
      <c r="U1620">
        <v>0</v>
      </c>
      <c r="V1620">
        <v>2</v>
      </c>
      <c r="W1620">
        <v>26.694700000000001</v>
      </c>
    </row>
    <row r="1621" spans="1:23" x14ac:dyDescent="0.35">
      <c r="A1621" t="s">
        <v>2921</v>
      </c>
      <c r="B1621" t="s">
        <v>130</v>
      </c>
      <c r="C1621" t="s">
        <v>894</v>
      </c>
      <c r="D1621" t="s">
        <v>12</v>
      </c>
      <c r="E1621" t="s">
        <v>16</v>
      </c>
      <c r="F1621" t="s">
        <v>624</v>
      </c>
      <c r="G1621">
        <v>43.39</v>
      </c>
      <c r="H1621">
        <v>1</v>
      </c>
      <c r="I1621">
        <v>0.18</v>
      </c>
      <c r="J1621">
        <v>2.86</v>
      </c>
      <c r="K1621" t="s">
        <v>102</v>
      </c>
      <c r="L1621" t="s">
        <v>43</v>
      </c>
      <c r="M1621">
        <v>3.11</v>
      </c>
      <c r="N1621" t="s">
        <v>83</v>
      </c>
      <c r="O1621" t="b">
        <v>0</v>
      </c>
      <c r="P1621">
        <v>35.579800000000013</v>
      </c>
      <c r="Q1621">
        <v>9.5458000000000087</v>
      </c>
      <c r="R1621">
        <v>3.5758000000000072</v>
      </c>
      <c r="S1621" t="s">
        <v>84</v>
      </c>
      <c r="T1621">
        <v>0</v>
      </c>
      <c r="U1621">
        <v>0</v>
      </c>
      <c r="V1621">
        <v>11</v>
      </c>
      <c r="W1621">
        <v>473.62350000000021</v>
      </c>
    </row>
    <row r="1622" spans="1:23" x14ac:dyDescent="0.35">
      <c r="A1622" t="s">
        <v>2922</v>
      </c>
      <c r="B1622" t="s">
        <v>298</v>
      </c>
      <c r="C1622" t="s">
        <v>812</v>
      </c>
      <c r="D1622" t="s">
        <v>12</v>
      </c>
      <c r="E1622" t="s">
        <v>88</v>
      </c>
      <c r="F1622" t="s">
        <v>551</v>
      </c>
      <c r="G1622">
        <v>25.73</v>
      </c>
      <c r="H1622">
        <v>2</v>
      </c>
      <c r="I1622">
        <v>0.01</v>
      </c>
      <c r="J1622">
        <v>6.03</v>
      </c>
      <c r="K1622" t="s">
        <v>82</v>
      </c>
      <c r="L1622" t="s">
        <v>45</v>
      </c>
      <c r="M1622">
        <v>1.57</v>
      </c>
      <c r="N1622" t="s">
        <v>83</v>
      </c>
      <c r="O1622" t="b">
        <v>0</v>
      </c>
      <c r="P1622">
        <v>50.945399999999999</v>
      </c>
      <c r="Q1622">
        <v>20.069400000000002</v>
      </c>
      <c r="R1622">
        <v>12.4694</v>
      </c>
      <c r="S1622" t="s">
        <v>183</v>
      </c>
      <c r="T1622">
        <v>0</v>
      </c>
      <c r="U1622">
        <v>0</v>
      </c>
      <c r="V1622">
        <v>19</v>
      </c>
      <c r="W1622">
        <v>617.94619999999986</v>
      </c>
    </row>
    <row r="1623" spans="1:23" x14ac:dyDescent="0.35">
      <c r="A1623" t="s">
        <v>2923</v>
      </c>
      <c r="B1623" t="s">
        <v>549</v>
      </c>
      <c r="C1623" t="s">
        <v>2924</v>
      </c>
      <c r="D1623" t="s">
        <v>15</v>
      </c>
      <c r="E1623" t="s">
        <v>95</v>
      </c>
      <c r="F1623" t="s">
        <v>489</v>
      </c>
      <c r="G1623">
        <v>543.66</v>
      </c>
      <c r="H1623">
        <v>1</v>
      </c>
      <c r="I1623">
        <v>0.1</v>
      </c>
      <c r="J1623">
        <v>6.58</v>
      </c>
      <c r="K1623" t="s">
        <v>102</v>
      </c>
      <c r="L1623" t="s">
        <v>41</v>
      </c>
      <c r="M1623">
        <v>10.16</v>
      </c>
      <c r="N1623" t="s">
        <v>83</v>
      </c>
      <c r="O1623" t="b">
        <v>0</v>
      </c>
      <c r="P1623">
        <v>489.29399999999998</v>
      </c>
      <c r="Q1623">
        <v>163.09800000000001</v>
      </c>
      <c r="R1623">
        <v>146.358</v>
      </c>
      <c r="S1623" t="s">
        <v>91</v>
      </c>
      <c r="T1623">
        <v>0</v>
      </c>
      <c r="U1623">
        <v>0</v>
      </c>
      <c r="V1623">
        <v>1</v>
      </c>
      <c r="W1623">
        <v>146.358</v>
      </c>
    </row>
    <row r="1624" spans="1:23" x14ac:dyDescent="0.35">
      <c r="A1624" t="s">
        <v>2925</v>
      </c>
      <c r="B1624" t="s">
        <v>298</v>
      </c>
      <c r="C1624" t="s">
        <v>2926</v>
      </c>
      <c r="D1624" t="s">
        <v>19</v>
      </c>
      <c r="E1624" t="s">
        <v>16</v>
      </c>
      <c r="F1624" t="s">
        <v>895</v>
      </c>
      <c r="G1624">
        <v>40.33</v>
      </c>
      <c r="H1624">
        <v>1</v>
      </c>
      <c r="I1624">
        <v>0.1</v>
      </c>
      <c r="J1624">
        <v>2.6</v>
      </c>
      <c r="K1624" t="s">
        <v>115</v>
      </c>
      <c r="L1624" t="s">
        <v>48</v>
      </c>
      <c r="M1624">
        <v>15.36</v>
      </c>
      <c r="N1624" t="s">
        <v>83</v>
      </c>
      <c r="O1624" t="b">
        <v>1</v>
      </c>
      <c r="P1624">
        <v>36.296999999999997</v>
      </c>
      <c r="Q1624">
        <v>12.099</v>
      </c>
      <c r="R1624">
        <v>-5.8610000000000007</v>
      </c>
      <c r="S1624" t="s">
        <v>183</v>
      </c>
      <c r="T1624">
        <v>0</v>
      </c>
      <c r="U1624">
        <v>0</v>
      </c>
      <c r="V1624">
        <v>3</v>
      </c>
      <c r="W1624">
        <v>21.46779999999999</v>
      </c>
    </row>
    <row r="1625" spans="1:23" x14ac:dyDescent="0.35">
      <c r="A1625" t="s">
        <v>2927</v>
      </c>
      <c r="B1625" t="s">
        <v>165</v>
      </c>
      <c r="C1625" t="s">
        <v>2055</v>
      </c>
      <c r="D1625" t="s">
        <v>12</v>
      </c>
      <c r="E1625" t="s">
        <v>16</v>
      </c>
      <c r="F1625" t="s">
        <v>932</v>
      </c>
      <c r="G1625">
        <v>37.85</v>
      </c>
      <c r="H1625">
        <v>1</v>
      </c>
      <c r="I1625">
        <v>0.2</v>
      </c>
      <c r="J1625">
        <v>8.39</v>
      </c>
      <c r="K1625" t="s">
        <v>115</v>
      </c>
      <c r="L1625" t="s">
        <v>45</v>
      </c>
      <c r="M1625">
        <v>0.73</v>
      </c>
      <c r="N1625" t="s">
        <v>83</v>
      </c>
      <c r="O1625" t="b">
        <v>0</v>
      </c>
      <c r="P1625">
        <v>30.28</v>
      </c>
      <c r="Q1625">
        <v>7.57</v>
      </c>
      <c r="R1625">
        <v>-1.5500000000000009</v>
      </c>
      <c r="S1625" t="s">
        <v>91</v>
      </c>
      <c r="T1625">
        <v>0</v>
      </c>
      <c r="U1625">
        <v>0</v>
      </c>
      <c r="V1625">
        <v>3</v>
      </c>
      <c r="W1625">
        <v>23.300400000000021</v>
      </c>
    </row>
    <row r="1626" spans="1:23" x14ac:dyDescent="0.35">
      <c r="A1626" t="s">
        <v>2928</v>
      </c>
      <c r="B1626" t="s">
        <v>121</v>
      </c>
      <c r="C1626" t="s">
        <v>837</v>
      </c>
      <c r="D1626" t="s">
        <v>12</v>
      </c>
      <c r="E1626" t="s">
        <v>16</v>
      </c>
      <c r="F1626" t="s">
        <v>478</v>
      </c>
      <c r="G1626">
        <v>46</v>
      </c>
      <c r="H1626">
        <v>1</v>
      </c>
      <c r="I1626">
        <v>0.12</v>
      </c>
      <c r="J1626">
        <v>5.78</v>
      </c>
      <c r="K1626" t="s">
        <v>90</v>
      </c>
      <c r="L1626" t="s">
        <v>43</v>
      </c>
      <c r="M1626">
        <v>6.97</v>
      </c>
      <c r="N1626" t="s">
        <v>83</v>
      </c>
      <c r="O1626" t="b">
        <v>0</v>
      </c>
      <c r="P1626">
        <v>40.479999999999997</v>
      </c>
      <c r="Q1626">
        <v>12.88</v>
      </c>
      <c r="R1626">
        <v>0.12999999999999901</v>
      </c>
      <c r="S1626" t="s">
        <v>103</v>
      </c>
      <c r="T1626">
        <v>0</v>
      </c>
      <c r="U1626">
        <v>0</v>
      </c>
      <c r="V1626">
        <v>15</v>
      </c>
      <c r="W1626">
        <v>634.02250000000004</v>
      </c>
    </row>
    <row r="1627" spans="1:23" x14ac:dyDescent="0.35">
      <c r="A1627" t="s">
        <v>2929</v>
      </c>
      <c r="B1627" t="s">
        <v>1810</v>
      </c>
      <c r="C1627" t="s">
        <v>1278</v>
      </c>
      <c r="D1627" t="s">
        <v>12</v>
      </c>
      <c r="E1627" t="s">
        <v>95</v>
      </c>
      <c r="F1627" t="s">
        <v>421</v>
      </c>
      <c r="G1627">
        <v>293.83</v>
      </c>
      <c r="H1627">
        <v>3</v>
      </c>
      <c r="I1627">
        <v>7.0000000000000007E-2</v>
      </c>
      <c r="J1627">
        <v>5.37</v>
      </c>
      <c r="K1627" t="s">
        <v>82</v>
      </c>
      <c r="L1627" t="s">
        <v>43</v>
      </c>
      <c r="M1627">
        <v>6.16</v>
      </c>
      <c r="N1627" t="s">
        <v>83</v>
      </c>
      <c r="O1627" t="b">
        <v>0</v>
      </c>
      <c r="P1627">
        <v>819.78569999999991</v>
      </c>
      <c r="Q1627">
        <v>290.8916999999999</v>
      </c>
      <c r="R1627">
        <v>279.36169999999993</v>
      </c>
      <c r="S1627" t="s">
        <v>84</v>
      </c>
      <c r="T1627">
        <v>0</v>
      </c>
      <c r="U1627">
        <v>0</v>
      </c>
      <c r="V1627">
        <v>11</v>
      </c>
      <c r="W1627">
        <v>803.82609999999988</v>
      </c>
    </row>
    <row r="1628" spans="1:23" x14ac:dyDescent="0.35">
      <c r="A1628" t="s">
        <v>2930</v>
      </c>
      <c r="B1628" t="s">
        <v>1052</v>
      </c>
      <c r="C1628" t="s">
        <v>1305</v>
      </c>
      <c r="D1628" t="s">
        <v>17</v>
      </c>
      <c r="E1628" t="s">
        <v>88</v>
      </c>
      <c r="F1628" t="s">
        <v>111</v>
      </c>
      <c r="G1628">
        <v>19.53</v>
      </c>
      <c r="H1628">
        <v>2</v>
      </c>
      <c r="I1628">
        <v>0.06</v>
      </c>
      <c r="J1628">
        <v>4.8600000000000003</v>
      </c>
      <c r="K1628" t="s">
        <v>82</v>
      </c>
      <c r="L1628" t="s">
        <v>43</v>
      </c>
      <c r="M1628">
        <v>5.31</v>
      </c>
      <c r="N1628" t="s">
        <v>279</v>
      </c>
      <c r="O1628" t="b">
        <v>0</v>
      </c>
      <c r="P1628">
        <v>36.7164</v>
      </c>
      <c r="Q1628">
        <v>13.2804</v>
      </c>
      <c r="R1628">
        <v>3.1103999999999998</v>
      </c>
      <c r="S1628" t="s">
        <v>128</v>
      </c>
      <c r="T1628">
        <v>0</v>
      </c>
      <c r="U1628">
        <v>1</v>
      </c>
      <c r="V1628">
        <v>4</v>
      </c>
      <c r="W1628">
        <v>276.37130000000002</v>
      </c>
    </row>
    <row r="1629" spans="1:23" x14ac:dyDescent="0.35">
      <c r="A1629" t="s">
        <v>2931</v>
      </c>
      <c r="B1629" t="s">
        <v>925</v>
      </c>
      <c r="C1629" t="s">
        <v>2932</v>
      </c>
      <c r="D1629" t="s">
        <v>28</v>
      </c>
      <c r="E1629" t="s">
        <v>88</v>
      </c>
      <c r="F1629" t="s">
        <v>680</v>
      </c>
      <c r="G1629">
        <v>22.13</v>
      </c>
      <c r="H1629">
        <v>2</v>
      </c>
      <c r="I1629">
        <v>0.04</v>
      </c>
      <c r="J1629">
        <v>9.61</v>
      </c>
      <c r="K1629" t="s">
        <v>115</v>
      </c>
      <c r="L1629" t="s">
        <v>48</v>
      </c>
      <c r="M1629">
        <v>19.07</v>
      </c>
      <c r="N1629" t="s">
        <v>83</v>
      </c>
      <c r="O1629" t="b">
        <v>0</v>
      </c>
      <c r="P1629">
        <v>42.489600000000003</v>
      </c>
      <c r="Q1629">
        <v>15.9336</v>
      </c>
      <c r="R1629">
        <v>-12.7464</v>
      </c>
      <c r="S1629" t="s">
        <v>91</v>
      </c>
      <c r="T1629">
        <v>0</v>
      </c>
      <c r="U1629">
        <v>0</v>
      </c>
      <c r="V1629">
        <v>2</v>
      </c>
      <c r="W1629">
        <v>-13.6989</v>
      </c>
    </row>
    <row r="1630" spans="1:23" x14ac:dyDescent="0.35">
      <c r="A1630" t="s">
        <v>2933</v>
      </c>
      <c r="B1630" t="s">
        <v>1576</v>
      </c>
      <c r="C1630" t="s">
        <v>717</v>
      </c>
      <c r="D1630" t="s">
        <v>12</v>
      </c>
      <c r="E1630" t="s">
        <v>14</v>
      </c>
      <c r="F1630" t="s">
        <v>662</v>
      </c>
      <c r="G1630">
        <v>113.89</v>
      </c>
      <c r="H1630">
        <v>1</v>
      </c>
      <c r="I1630">
        <v>0.11</v>
      </c>
      <c r="J1630">
        <v>3.39</v>
      </c>
      <c r="K1630" t="s">
        <v>82</v>
      </c>
      <c r="L1630" t="s">
        <v>41</v>
      </c>
      <c r="M1630">
        <v>6.78</v>
      </c>
      <c r="N1630" t="s">
        <v>83</v>
      </c>
      <c r="O1630" t="b">
        <v>0</v>
      </c>
      <c r="P1630">
        <v>101.3621</v>
      </c>
      <c r="Q1630">
        <v>33.028099999999988</v>
      </c>
      <c r="R1630">
        <v>22.8581</v>
      </c>
      <c r="S1630" t="s">
        <v>97</v>
      </c>
      <c r="T1630">
        <v>0</v>
      </c>
      <c r="U1630">
        <v>0</v>
      </c>
      <c r="V1630">
        <v>17</v>
      </c>
      <c r="W1630">
        <v>684.79100000000005</v>
      </c>
    </row>
    <row r="1631" spans="1:23" x14ac:dyDescent="0.35">
      <c r="A1631" t="s">
        <v>2934</v>
      </c>
      <c r="B1631" t="s">
        <v>500</v>
      </c>
      <c r="C1631" t="s">
        <v>790</v>
      </c>
      <c r="D1631" t="s">
        <v>19</v>
      </c>
      <c r="E1631" t="s">
        <v>16</v>
      </c>
      <c r="F1631" t="s">
        <v>337</v>
      </c>
      <c r="G1631">
        <v>8.66</v>
      </c>
      <c r="H1631">
        <v>2</v>
      </c>
      <c r="I1631">
        <v>0.28000000000000003</v>
      </c>
      <c r="J1631">
        <v>2.4500000000000002</v>
      </c>
      <c r="K1631" t="s">
        <v>82</v>
      </c>
      <c r="L1631" t="s">
        <v>43</v>
      </c>
      <c r="M1631">
        <v>7.42</v>
      </c>
      <c r="N1631" t="s">
        <v>83</v>
      </c>
      <c r="O1631" t="b">
        <v>0</v>
      </c>
      <c r="P1631">
        <v>12.4704</v>
      </c>
      <c r="Q1631">
        <v>2.0783999999999998</v>
      </c>
      <c r="R1631">
        <v>-7.7916000000000007</v>
      </c>
      <c r="S1631" t="s">
        <v>91</v>
      </c>
      <c r="T1631">
        <v>0</v>
      </c>
      <c r="U1631">
        <v>0</v>
      </c>
      <c r="V1631">
        <v>14</v>
      </c>
      <c r="W1631">
        <v>572.77920000000006</v>
      </c>
    </row>
    <row r="1632" spans="1:23" x14ac:dyDescent="0.35">
      <c r="A1632" t="s">
        <v>2935</v>
      </c>
      <c r="B1632" t="s">
        <v>575</v>
      </c>
      <c r="C1632" t="s">
        <v>2936</v>
      </c>
      <c r="D1632" t="s">
        <v>12</v>
      </c>
      <c r="E1632" t="s">
        <v>95</v>
      </c>
      <c r="F1632" t="s">
        <v>175</v>
      </c>
      <c r="G1632">
        <v>306.39</v>
      </c>
      <c r="H1632">
        <v>3</v>
      </c>
      <c r="I1632">
        <v>0.22</v>
      </c>
      <c r="J1632">
        <v>7.15</v>
      </c>
      <c r="K1632" t="s">
        <v>90</v>
      </c>
      <c r="L1632" t="s">
        <v>41</v>
      </c>
      <c r="M1632">
        <v>12.13</v>
      </c>
      <c r="N1632" t="s">
        <v>83</v>
      </c>
      <c r="O1632" t="b">
        <v>0</v>
      </c>
      <c r="P1632">
        <v>716.95259999999996</v>
      </c>
      <c r="Q1632">
        <v>165.45060000000001</v>
      </c>
      <c r="R1632">
        <v>146.17060000000001</v>
      </c>
      <c r="S1632" t="s">
        <v>91</v>
      </c>
      <c r="T1632">
        <v>0</v>
      </c>
      <c r="U1632">
        <v>0</v>
      </c>
      <c r="V1632">
        <v>9</v>
      </c>
      <c r="W1632">
        <v>432.25459999999998</v>
      </c>
    </row>
    <row r="1633" spans="1:23" x14ac:dyDescent="0.35">
      <c r="A1633" t="s">
        <v>2937</v>
      </c>
      <c r="B1633" t="s">
        <v>500</v>
      </c>
      <c r="C1633" t="s">
        <v>720</v>
      </c>
      <c r="D1633" t="s">
        <v>17</v>
      </c>
      <c r="E1633" t="s">
        <v>16</v>
      </c>
      <c r="F1633" t="s">
        <v>259</v>
      </c>
      <c r="G1633">
        <v>30.93</v>
      </c>
      <c r="H1633">
        <v>3</v>
      </c>
      <c r="I1633">
        <v>0.25</v>
      </c>
      <c r="J1633">
        <v>2.36</v>
      </c>
      <c r="K1633" t="s">
        <v>90</v>
      </c>
      <c r="L1633" t="s">
        <v>45</v>
      </c>
      <c r="M1633">
        <v>1.77</v>
      </c>
      <c r="N1633" t="s">
        <v>83</v>
      </c>
      <c r="O1633" t="b">
        <v>0</v>
      </c>
      <c r="P1633">
        <v>69.592500000000001</v>
      </c>
      <c r="Q1633">
        <v>13.918500000000011</v>
      </c>
      <c r="R1633">
        <v>9.7885000000000097</v>
      </c>
      <c r="S1633" t="s">
        <v>91</v>
      </c>
      <c r="T1633">
        <v>0</v>
      </c>
      <c r="U1633">
        <v>0</v>
      </c>
      <c r="V1633">
        <v>20</v>
      </c>
      <c r="W1633">
        <v>2012.6106</v>
      </c>
    </row>
    <row r="1634" spans="1:23" x14ac:dyDescent="0.35">
      <c r="A1634" t="s">
        <v>2938</v>
      </c>
      <c r="B1634" t="s">
        <v>1622</v>
      </c>
      <c r="C1634" t="s">
        <v>1564</v>
      </c>
      <c r="D1634" t="s">
        <v>15</v>
      </c>
      <c r="E1634" t="s">
        <v>95</v>
      </c>
      <c r="F1634" t="s">
        <v>541</v>
      </c>
      <c r="G1634">
        <v>475.38</v>
      </c>
      <c r="H1634">
        <v>1</v>
      </c>
      <c r="I1634">
        <v>0.02</v>
      </c>
      <c r="J1634">
        <v>2.41</v>
      </c>
      <c r="K1634" t="s">
        <v>115</v>
      </c>
      <c r="L1634" t="s">
        <v>45</v>
      </c>
      <c r="M1634">
        <v>0.83</v>
      </c>
      <c r="N1634" t="s">
        <v>83</v>
      </c>
      <c r="O1634" t="b">
        <v>0</v>
      </c>
      <c r="P1634">
        <v>465.87240000000003</v>
      </c>
      <c r="Q1634">
        <v>180.64439999999999</v>
      </c>
      <c r="R1634">
        <v>177.40440000000001</v>
      </c>
      <c r="S1634" t="s">
        <v>183</v>
      </c>
      <c r="T1634">
        <v>0</v>
      </c>
      <c r="U1634">
        <v>0</v>
      </c>
      <c r="V1634">
        <v>12</v>
      </c>
      <c r="W1634">
        <v>854.08709999999985</v>
      </c>
    </row>
    <row r="1635" spans="1:23" x14ac:dyDescent="0.35">
      <c r="A1635" t="s">
        <v>2939</v>
      </c>
      <c r="B1635" t="s">
        <v>1831</v>
      </c>
      <c r="C1635" t="s">
        <v>2940</v>
      </c>
      <c r="D1635" t="s">
        <v>19</v>
      </c>
      <c r="E1635" t="s">
        <v>16</v>
      </c>
      <c r="F1635" t="s">
        <v>259</v>
      </c>
      <c r="G1635">
        <v>43.88</v>
      </c>
      <c r="H1635">
        <v>2</v>
      </c>
      <c r="I1635">
        <v>0.15</v>
      </c>
      <c r="J1635">
        <v>9.23</v>
      </c>
      <c r="K1635" t="s">
        <v>115</v>
      </c>
      <c r="L1635" t="s">
        <v>41</v>
      </c>
      <c r="M1635">
        <v>13.56</v>
      </c>
      <c r="N1635" t="s">
        <v>83</v>
      </c>
      <c r="O1635" t="b">
        <v>0</v>
      </c>
      <c r="P1635">
        <v>74.596000000000004</v>
      </c>
      <c r="Q1635">
        <v>21.94</v>
      </c>
      <c r="R1635">
        <v>-0.84999999999999432</v>
      </c>
      <c r="S1635" t="s">
        <v>128</v>
      </c>
      <c r="T1635">
        <v>0</v>
      </c>
      <c r="U1635">
        <v>0</v>
      </c>
      <c r="V1635">
        <v>3</v>
      </c>
      <c r="W1635">
        <v>105.8518</v>
      </c>
    </row>
    <row r="1636" spans="1:23" x14ac:dyDescent="0.35">
      <c r="A1636" t="s">
        <v>2941</v>
      </c>
      <c r="B1636" t="s">
        <v>773</v>
      </c>
      <c r="C1636" t="s">
        <v>2623</v>
      </c>
      <c r="D1636" t="s">
        <v>12</v>
      </c>
      <c r="E1636" t="s">
        <v>88</v>
      </c>
      <c r="F1636" t="s">
        <v>1066</v>
      </c>
      <c r="G1636">
        <v>27.09</v>
      </c>
      <c r="H1636">
        <v>3</v>
      </c>
      <c r="I1636">
        <v>0.02</v>
      </c>
      <c r="J1636">
        <v>4.4800000000000004</v>
      </c>
      <c r="K1636" t="s">
        <v>115</v>
      </c>
      <c r="L1636" t="s">
        <v>43</v>
      </c>
      <c r="M1636">
        <v>6.02</v>
      </c>
      <c r="N1636" t="s">
        <v>83</v>
      </c>
      <c r="O1636" t="b">
        <v>0</v>
      </c>
      <c r="P1636">
        <v>79.644599999999997</v>
      </c>
      <c r="Q1636">
        <v>30.8826</v>
      </c>
      <c r="R1636">
        <v>20.3826</v>
      </c>
      <c r="S1636" t="s">
        <v>97</v>
      </c>
      <c r="T1636">
        <v>0</v>
      </c>
      <c r="U1636">
        <v>0</v>
      </c>
      <c r="V1636">
        <v>4</v>
      </c>
      <c r="W1636">
        <v>169.97139999999999</v>
      </c>
    </row>
    <row r="1637" spans="1:23" x14ac:dyDescent="0.35">
      <c r="A1637" t="s">
        <v>2942</v>
      </c>
      <c r="B1637" t="s">
        <v>394</v>
      </c>
      <c r="C1637" t="s">
        <v>732</v>
      </c>
      <c r="D1637" t="s">
        <v>24</v>
      </c>
      <c r="E1637" t="s">
        <v>95</v>
      </c>
      <c r="F1637" t="s">
        <v>726</v>
      </c>
      <c r="G1637">
        <v>600.82000000000005</v>
      </c>
      <c r="H1637">
        <v>1</v>
      </c>
      <c r="I1637">
        <v>0.18</v>
      </c>
      <c r="J1637">
        <v>8.15</v>
      </c>
      <c r="K1637" t="s">
        <v>82</v>
      </c>
      <c r="L1637" t="s">
        <v>41</v>
      </c>
      <c r="M1637">
        <v>14.9</v>
      </c>
      <c r="N1637" t="s">
        <v>141</v>
      </c>
      <c r="O1637" t="b">
        <v>0</v>
      </c>
      <c r="P1637">
        <v>492.6724000000001</v>
      </c>
      <c r="Q1637">
        <v>132.18040000000011</v>
      </c>
      <c r="R1637">
        <v>109.13040000000009</v>
      </c>
      <c r="S1637" t="s">
        <v>91</v>
      </c>
      <c r="T1637">
        <v>1</v>
      </c>
      <c r="U1637">
        <v>0</v>
      </c>
      <c r="V1637">
        <v>14</v>
      </c>
      <c r="W1637">
        <v>1535.6043999999999</v>
      </c>
    </row>
    <row r="1638" spans="1:23" x14ac:dyDescent="0.35">
      <c r="A1638" t="s">
        <v>2943</v>
      </c>
      <c r="B1638" t="s">
        <v>556</v>
      </c>
      <c r="C1638" t="s">
        <v>546</v>
      </c>
      <c r="D1638" t="s">
        <v>12</v>
      </c>
      <c r="E1638" t="s">
        <v>95</v>
      </c>
      <c r="F1638" t="s">
        <v>1080</v>
      </c>
      <c r="G1638">
        <v>267.76</v>
      </c>
      <c r="H1638">
        <v>3</v>
      </c>
      <c r="I1638">
        <v>0.06</v>
      </c>
      <c r="J1638">
        <v>7.36</v>
      </c>
      <c r="K1638" t="s">
        <v>102</v>
      </c>
      <c r="L1638" t="s">
        <v>48</v>
      </c>
      <c r="M1638">
        <v>6.87</v>
      </c>
      <c r="N1638" t="s">
        <v>83</v>
      </c>
      <c r="O1638" t="b">
        <v>0</v>
      </c>
      <c r="P1638">
        <v>755.08319999999992</v>
      </c>
      <c r="Q1638">
        <v>273.11520000000002</v>
      </c>
      <c r="R1638">
        <v>258.88519999999988</v>
      </c>
      <c r="S1638" t="s">
        <v>128</v>
      </c>
      <c r="T1638">
        <v>0</v>
      </c>
      <c r="U1638">
        <v>0</v>
      </c>
      <c r="V1638">
        <v>15</v>
      </c>
      <c r="W1638">
        <v>998.18510000000003</v>
      </c>
    </row>
    <row r="1639" spans="1:23" x14ac:dyDescent="0.35">
      <c r="A1639" t="s">
        <v>2944</v>
      </c>
      <c r="B1639" t="s">
        <v>984</v>
      </c>
      <c r="C1639" t="s">
        <v>2225</v>
      </c>
      <c r="D1639" t="s">
        <v>12</v>
      </c>
      <c r="E1639" t="s">
        <v>16</v>
      </c>
      <c r="F1639" t="s">
        <v>828</v>
      </c>
      <c r="G1639">
        <v>44.07</v>
      </c>
      <c r="H1639">
        <v>3</v>
      </c>
      <c r="I1639">
        <v>0.15</v>
      </c>
      <c r="J1639">
        <v>5.52</v>
      </c>
      <c r="K1639" t="s">
        <v>102</v>
      </c>
      <c r="L1639" t="s">
        <v>43</v>
      </c>
      <c r="M1639">
        <v>7.12</v>
      </c>
      <c r="N1639" t="s">
        <v>83</v>
      </c>
      <c r="O1639" t="b">
        <v>0</v>
      </c>
      <c r="P1639">
        <v>112.3785</v>
      </c>
      <c r="Q1639">
        <v>33.052499999999988</v>
      </c>
      <c r="R1639">
        <v>20.412499999999991</v>
      </c>
      <c r="S1639" t="s">
        <v>97</v>
      </c>
      <c r="T1639">
        <v>0</v>
      </c>
      <c r="U1639">
        <v>0</v>
      </c>
      <c r="V1639">
        <v>17</v>
      </c>
      <c r="W1639">
        <v>713.60439999999994</v>
      </c>
    </row>
    <row r="1640" spans="1:23" x14ac:dyDescent="0.35">
      <c r="A1640" t="s">
        <v>2945</v>
      </c>
      <c r="B1640" t="s">
        <v>1268</v>
      </c>
      <c r="C1640" t="s">
        <v>1869</v>
      </c>
      <c r="D1640" t="s">
        <v>12</v>
      </c>
      <c r="E1640" t="s">
        <v>16</v>
      </c>
      <c r="F1640" t="s">
        <v>472</v>
      </c>
      <c r="G1640">
        <v>12.36</v>
      </c>
      <c r="H1640">
        <v>3</v>
      </c>
      <c r="I1640">
        <v>0.15</v>
      </c>
      <c r="J1640">
        <v>7.02</v>
      </c>
      <c r="K1640" t="s">
        <v>90</v>
      </c>
      <c r="L1640" t="s">
        <v>45</v>
      </c>
      <c r="M1640">
        <v>1.55</v>
      </c>
      <c r="N1640" t="s">
        <v>83</v>
      </c>
      <c r="O1640" t="b">
        <v>0</v>
      </c>
      <c r="P1640">
        <v>31.518000000000001</v>
      </c>
      <c r="Q1640">
        <v>9.27</v>
      </c>
      <c r="R1640">
        <v>0.69999999999999929</v>
      </c>
      <c r="S1640" t="s">
        <v>183</v>
      </c>
      <c r="T1640">
        <v>0</v>
      </c>
      <c r="U1640">
        <v>0</v>
      </c>
      <c r="V1640">
        <v>5</v>
      </c>
      <c r="W1640">
        <v>272.25259999999997</v>
      </c>
    </row>
    <row r="1641" spans="1:23" x14ac:dyDescent="0.35">
      <c r="A1641" t="s">
        <v>2946</v>
      </c>
      <c r="B1641" t="s">
        <v>386</v>
      </c>
      <c r="C1641" t="s">
        <v>2947</v>
      </c>
      <c r="D1641" t="s">
        <v>17</v>
      </c>
      <c r="E1641" t="s">
        <v>14</v>
      </c>
      <c r="F1641" t="s">
        <v>588</v>
      </c>
      <c r="G1641">
        <v>135.34</v>
      </c>
      <c r="H1641">
        <v>1</v>
      </c>
      <c r="I1641">
        <v>0.15</v>
      </c>
      <c r="J1641">
        <v>4.1900000000000004</v>
      </c>
      <c r="K1641" t="s">
        <v>90</v>
      </c>
      <c r="L1641" t="s">
        <v>41</v>
      </c>
      <c r="M1641">
        <v>13.23</v>
      </c>
      <c r="N1641" t="s">
        <v>83</v>
      </c>
      <c r="O1641" t="b">
        <v>0</v>
      </c>
      <c r="P1641">
        <v>115.039</v>
      </c>
      <c r="Q1641">
        <v>33.835000000000008</v>
      </c>
      <c r="R1641">
        <v>16.41500000000001</v>
      </c>
      <c r="S1641" t="s">
        <v>97</v>
      </c>
      <c r="T1641">
        <v>0</v>
      </c>
      <c r="U1641">
        <v>0</v>
      </c>
      <c r="V1641">
        <v>4</v>
      </c>
      <c r="W1641">
        <v>28.53550000000002</v>
      </c>
    </row>
    <row r="1642" spans="1:23" x14ac:dyDescent="0.35">
      <c r="A1642" t="s">
        <v>2948</v>
      </c>
      <c r="B1642" t="s">
        <v>562</v>
      </c>
      <c r="C1642" t="s">
        <v>1278</v>
      </c>
      <c r="D1642" t="s">
        <v>15</v>
      </c>
      <c r="E1642" t="s">
        <v>95</v>
      </c>
      <c r="F1642" t="s">
        <v>289</v>
      </c>
      <c r="G1642">
        <v>157.32</v>
      </c>
      <c r="H1642">
        <v>3</v>
      </c>
      <c r="I1642">
        <v>0.11</v>
      </c>
      <c r="J1642">
        <v>8.9</v>
      </c>
      <c r="K1642" t="s">
        <v>102</v>
      </c>
      <c r="L1642" t="s">
        <v>41</v>
      </c>
      <c r="M1642">
        <v>14.05</v>
      </c>
      <c r="N1642" t="s">
        <v>83</v>
      </c>
      <c r="O1642" t="b">
        <v>0</v>
      </c>
      <c r="P1642">
        <v>420.0444</v>
      </c>
      <c r="Q1642">
        <v>136.86840000000001</v>
      </c>
      <c r="R1642">
        <v>113.91840000000001</v>
      </c>
      <c r="S1642" t="s">
        <v>103</v>
      </c>
      <c r="T1642">
        <v>0</v>
      </c>
      <c r="U1642">
        <v>0</v>
      </c>
      <c r="V1642">
        <v>11</v>
      </c>
      <c r="W1642">
        <v>803.82609999999988</v>
      </c>
    </row>
    <row r="1643" spans="1:23" x14ac:dyDescent="0.35">
      <c r="A1643" t="s">
        <v>2949</v>
      </c>
      <c r="B1643" t="s">
        <v>316</v>
      </c>
      <c r="C1643" t="s">
        <v>2764</v>
      </c>
      <c r="D1643" t="s">
        <v>15</v>
      </c>
      <c r="E1643" t="s">
        <v>14</v>
      </c>
      <c r="F1643" t="s">
        <v>324</v>
      </c>
      <c r="G1643">
        <v>167.61</v>
      </c>
      <c r="H1643">
        <v>1</v>
      </c>
      <c r="I1643">
        <v>0.05</v>
      </c>
      <c r="J1643">
        <v>6.31</v>
      </c>
      <c r="K1643" t="s">
        <v>102</v>
      </c>
      <c r="L1643" t="s">
        <v>43</v>
      </c>
      <c r="M1643">
        <v>3.78</v>
      </c>
      <c r="N1643" t="s">
        <v>83</v>
      </c>
      <c r="O1643" t="b">
        <v>0</v>
      </c>
      <c r="P1643">
        <v>159.2295</v>
      </c>
      <c r="Q1643">
        <v>58.663499999999999</v>
      </c>
      <c r="R1643">
        <v>48.573500000000003</v>
      </c>
      <c r="S1643" t="s">
        <v>91</v>
      </c>
      <c r="T1643">
        <v>0</v>
      </c>
      <c r="U1643">
        <v>0</v>
      </c>
      <c r="V1643">
        <v>4</v>
      </c>
      <c r="W1643">
        <v>73.711199999999991</v>
      </c>
    </row>
    <row r="1644" spans="1:23" x14ac:dyDescent="0.35">
      <c r="A1644" t="s">
        <v>2950</v>
      </c>
      <c r="B1644" t="s">
        <v>1810</v>
      </c>
      <c r="C1644" t="s">
        <v>2951</v>
      </c>
      <c r="D1644" t="s">
        <v>12</v>
      </c>
      <c r="E1644" t="s">
        <v>14</v>
      </c>
      <c r="F1644" t="s">
        <v>677</v>
      </c>
      <c r="G1644">
        <v>108.69</v>
      </c>
      <c r="H1644">
        <v>3</v>
      </c>
      <c r="I1644">
        <v>0.21</v>
      </c>
      <c r="J1644">
        <v>3.72</v>
      </c>
      <c r="K1644" t="s">
        <v>115</v>
      </c>
      <c r="L1644" t="s">
        <v>41</v>
      </c>
      <c r="M1644">
        <v>5.4</v>
      </c>
      <c r="N1644" t="s">
        <v>83</v>
      </c>
      <c r="O1644" t="b">
        <v>0</v>
      </c>
      <c r="P1644">
        <v>257.59530000000001</v>
      </c>
      <c r="Q1644">
        <v>61.953300000000013</v>
      </c>
      <c r="R1644">
        <v>52.833300000000008</v>
      </c>
      <c r="S1644" t="s">
        <v>84</v>
      </c>
      <c r="T1644">
        <v>0</v>
      </c>
      <c r="U1644">
        <v>0</v>
      </c>
      <c r="V1644">
        <v>5</v>
      </c>
      <c r="W1644">
        <v>677.38310000000001</v>
      </c>
    </row>
    <row r="1645" spans="1:23" x14ac:dyDescent="0.35">
      <c r="A1645" t="s">
        <v>2952</v>
      </c>
      <c r="B1645" t="s">
        <v>901</v>
      </c>
      <c r="C1645" t="s">
        <v>170</v>
      </c>
      <c r="D1645" t="s">
        <v>24</v>
      </c>
      <c r="E1645" t="s">
        <v>16</v>
      </c>
      <c r="F1645" t="s">
        <v>337</v>
      </c>
      <c r="G1645">
        <v>22.77</v>
      </c>
      <c r="H1645">
        <v>3</v>
      </c>
      <c r="I1645">
        <v>0.08</v>
      </c>
      <c r="J1645">
        <v>4.9400000000000004</v>
      </c>
      <c r="K1645" t="s">
        <v>102</v>
      </c>
      <c r="L1645" t="s">
        <v>41</v>
      </c>
      <c r="M1645">
        <v>8.57</v>
      </c>
      <c r="N1645" t="s">
        <v>83</v>
      </c>
      <c r="O1645" t="b">
        <v>0</v>
      </c>
      <c r="P1645">
        <v>62.845200000000013</v>
      </c>
      <c r="Q1645">
        <v>21.859200000000008</v>
      </c>
      <c r="R1645">
        <v>8.3492000000000068</v>
      </c>
      <c r="S1645" t="s">
        <v>128</v>
      </c>
      <c r="T1645">
        <v>0</v>
      </c>
      <c r="U1645">
        <v>0</v>
      </c>
      <c r="V1645">
        <v>14</v>
      </c>
      <c r="W1645">
        <v>1066.5287000000001</v>
      </c>
    </row>
    <row r="1646" spans="1:23" x14ac:dyDescent="0.35">
      <c r="A1646" t="s">
        <v>2953</v>
      </c>
      <c r="B1646" t="s">
        <v>442</v>
      </c>
      <c r="C1646" t="s">
        <v>1150</v>
      </c>
      <c r="D1646" t="s">
        <v>24</v>
      </c>
      <c r="E1646" t="s">
        <v>16</v>
      </c>
      <c r="F1646" t="s">
        <v>307</v>
      </c>
      <c r="G1646">
        <v>52.99</v>
      </c>
      <c r="H1646">
        <v>3</v>
      </c>
      <c r="I1646">
        <v>0.14000000000000001</v>
      </c>
      <c r="J1646">
        <v>9.33</v>
      </c>
      <c r="K1646" t="s">
        <v>82</v>
      </c>
      <c r="L1646" t="s">
        <v>41</v>
      </c>
      <c r="M1646">
        <v>13.13</v>
      </c>
      <c r="N1646" t="s">
        <v>83</v>
      </c>
      <c r="O1646" t="b">
        <v>0</v>
      </c>
      <c r="P1646">
        <v>136.71420000000001</v>
      </c>
      <c r="Q1646">
        <v>41.332200000000007</v>
      </c>
      <c r="R1646">
        <v>18.87220000000001</v>
      </c>
      <c r="S1646" t="s">
        <v>128</v>
      </c>
      <c r="T1646">
        <v>0</v>
      </c>
      <c r="U1646">
        <v>0</v>
      </c>
      <c r="V1646">
        <v>18</v>
      </c>
      <c r="W1646">
        <v>2077.6332000000002</v>
      </c>
    </row>
    <row r="1647" spans="1:23" x14ac:dyDescent="0.35">
      <c r="A1647" t="s">
        <v>2954</v>
      </c>
      <c r="B1647" t="s">
        <v>740</v>
      </c>
      <c r="C1647" t="s">
        <v>2274</v>
      </c>
      <c r="D1647" t="s">
        <v>12</v>
      </c>
      <c r="E1647" t="s">
        <v>14</v>
      </c>
      <c r="F1647" t="s">
        <v>655</v>
      </c>
      <c r="G1647">
        <v>168.28</v>
      </c>
      <c r="H1647">
        <v>3</v>
      </c>
      <c r="I1647">
        <v>0.06</v>
      </c>
      <c r="J1647">
        <v>4.26</v>
      </c>
      <c r="K1647" t="s">
        <v>102</v>
      </c>
      <c r="L1647" t="s">
        <v>48</v>
      </c>
      <c r="M1647">
        <v>12.48</v>
      </c>
      <c r="N1647" t="s">
        <v>83</v>
      </c>
      <c r="O1647" t="b">
        <v>0</v>
      </c>
      <c r="P1647">
        <v>474.5496</v>
      </c>
      <c r="Q1647">
        <v>171.6456</v>
      </c>
      <c r="R1647">
        <v>154.90559999999999</v>
      </c>
      <c r="S1647" t="s">
        <v>128</v>
      </c>
      <c r="T1647">
        <v>0</v>
      </c>
      <c r="U1647">
        <v>0</v>
      </c>
      <c r="V1647">
        <v>16</v>
      </c>
      <c r="W1647">
        <v>1447.4284</v>
      </c>
    </row>
    <row r="1648" spans="1:23" x14ac:dyDescent="0.35">
      <c r="A1648" t="s">
        <v>2955</v>
      </c>
      <c r="B1648" t="s">
        <v>559</v>
      </c>
      <c r="C1648" t="s">
        <v>2956</v>
      </c>
      <c r="D1648" t="s">
        <v>12</v>
      </c>
      <c r="E1648" t="s">
        <v>88</v>
      </c>
      <c r="F1648" t="s">
        <v>944</v>
      </c>
      <c r="G1648">
        <v>26.3</v>
      </c>
      <c r="H1648">
        <v>3</v>
      </c>
      <c r="I1648">
        <v>0.09</v>
      </c>
      <c r="J1648">
        <v>5.33</v>
      </c>
      <c r="K1648" t="s">
        <v>102</v>
      </c>
      <c r="L1648" t="s">
        <v>43</v>
      </c>
      <c r="M1648">
        <v>4.88</v>
      </c>
      <c r="N1648" t="s">
        <v>83</v>
      </c>
      <c r="O1648" t="b">
        <v>0</v>
      </c>
      <c r="P1648">
        <v>71.799000000000007</v>
      </c>
      <c r="Q1648">
        <v>24.459</v>
      </c>
      <c r="R1648">
        <v>14.249000000000001</v>
      </c>
      <c r="S1648" t="s">
        <v>128</v>
      </c>
      <c r="T1648">
        <v>0</v>
      </c>
      <c r="U1648">
        <v>0</v>
      </c>
      <c r="V1648">
        <v>2</v>
      </c>
      <c r="W1648">
        <v>18.724799999999998</v>
      </c>
    </row>
    <row r="1649" spans="1:23" x14ac:dyDescent="0.35">
      <c r="A1649" t="s">
        <v>2957</v>
      </c>
      <c r="B1649" t="s">
        <v>320</v>
      </c>
      <c r="C1649" t="s">
        <v>2868</v>
      </c>
      <c r="D1649" t="s">
        <v>15</v>
      </c>
      <c r="E1649" t="s">
        <v>14</v>
      </c>
      <c r="F1649" t="s">
        <v>1029</v>
      </c>
      <c r="G1649">
        <v>187.4</v>
      </c>
      <c r="H1649">
        <v>3</v>
      </c>
      <c r="I1649">
        <v>0.01</v>
      </c>
      <c r="J1649">
        <v>2.8</v>
      </c>
      <c r="K1649" t="s">
        <v>115</v>
      </c>
      <c r="L1649" t="s">
        <v>43</v>
      </c>
      <c r="M1649">
        <v>7.74</v>
      </c>
      <c r="N1649" t="s">
        <v>83</v>
      </c>
      <c r="O1649" t="b">
        <v>0</v>
      </c>
      <c r="P1649">
        <v>556.57800000000009</v>
      </c>
      <c r="Q1649">
        <v>219.2580000000001</v>
      </c>
      <c r="R1649">
        <v>208.7180000000001</v>
      </c>
      <c r="S1649" t="s">
        <v>84</v>
      </c>
      <c r="T1649">
        <v>0</v>
      </c>
      <c r="U1649">
        <v>0</v>
      </c>
      <c r="V1649">
        <v>2</v>
      </c>
      <c r="W1649">
        <v>193.00240000000011</v>
      </c>
    </row>
    <row r="1650" spans="1:23" x14ac:dyDescent="0.35">
      <c r="A1650" t="s">
        <v>2958</v>
      </c>
      <c r="B1650" t="s">
        <v>660</v>
      </c>
      <c r="C1650" t="s">
        <v>1827</v>
      </c>
      <c r="D1650" t="s">
        <v>15</v>
      </c>
      <c r="E1650" t="s">
        <v>95</v>
      </c>
      <c r="F1650" t="s">
        <v>844</v>
      </c>
      <c r="G1650">
        <v>157.61000000000001</v>
      </c>
      <c r="H1650">
        <v>3</v>
      </c>
      <c r="I1650">
        <v>0.06</v>
      </c>
      <c r="J1650">
        <v>4.18</v>
      </c>
      <c r="K1650" t="s">
        <v>102</v>
      </c>
      <c r="L1650" t="s">
        <v>48</v>
      </c>
      <c r="M1650">
        <v>4.3600000000000003</v>
      </c>
      <c r="N1650" t="s">
        <v>83</v>
      </c>
      <c r="O1650" t="b">
        <v>0</v>
      </c>
      <c r="P1650">
        <v>444.46019999999999</v>
      </c>
      <c r="Q1650">
        <v>160.76220000000001</v>
      </c>
      <c r="R1650">
        <v>152.22219999999999</v>
      </c>
      <c r="S1650" t="s">
        <v>84</v>
      </c>
      <c r="T1650">
        <v>0</v>
      </c>
      <c r="U1650">
        <v>0</v>
      </c>
      <c r="V1650">
        <v>16</v>
      </c>
      <c r="W1650">
        <v>894.23690000000011</v>
      </c>
    </row>
    <row r="1651" spans="1:23" x14ac:dyDescent="0.35">
      <c r="A1651" t="s">
        <v>2959</v>
      </c>
      <c r="B1651" t="s">
        <v>549</v>
      </c>
      <c r="C1651" t="s">
        <v>952</v>
      </c>
      <c r="D1651" t="s">
        <v>17</v>
      </c>
      <c r="E1651" t="s">
        <v>14</v>
      </c>
      <c r="F1651" t="s">
        <v>1029</v>
      </c>
      <c r="G1651">
        <v>113.36</v>
      </c>
      <c r="H1651">
        <v>2</v>
      </c>
      <c r="I1651">
        <v>0.02</v>
      </c>
      <c r="J1651">
        <v>3.67</v>
      </c>
      <c r="K1651" t="s">
        <v>82</v>
      </c>
      <c r="L1651" t="s">
        <v>45</v>
      </c>
      <c r="M1651">
        <v>1.41</v>
      </c>
      <c r="N1651" t="s">
        <v>83</v>
      </c>
      <c r="O1651" t="b">
        <v>0</v>
      </c>
      <c r="P1651">
        <v>222.18559999999999</v>
      </c>
      <c r="Q1651">
        <v>86.153600000000012</v>
      </c>
      <c r="R1651">
        <v>81.073600000000013</v>
      </c>
      <c r="S1651" t="s">
        <v>91</v>
      </c>
      <c r="T1651">
        <v>0</v>
      </c>
      <c r="U1651">
        <v>0</v>
      </c>
      <c r="V1651">
        <v>14</v>
      </c>
      <c r="W1651">
        <v>1617.7791999999999</v>
      </c>
    </row>
    <row r="1652" spans="1:23" x14ac:dyDescent="0.35">
      <c r="A1652" t="s">
        <v>2960</v>
      </c>
      <c r="B1652" t="s">
        <v>925</v>
      </c>
      <c r="C1652" t="s">
        <v>148</v>
      </c>
      <c r="D1652" t="s">
        <v>26</v>
      </c>
      <c r="E1652" t="s">
        <v>88</v>
      </c>
      <c r="F1652" t="s">
        <v>680</v>
      </c>
      <c r="G1652">
        <v>22.42</v>
      </c>
      <c r="H1652">
        <v>2</v>
      </c>
      <c r="I1652">
        <v>0.06</v>
      </c>
      <c r="J1652">
        <v>2.34</v>
      </c>
      <c r="K1652" t="s">
        <v>115</v>
      </c>
      <c r="L1652" t="s">
        <v>43</v>
      </c>
      <c r="M1652">
        <v>5.68</v>
      </c>
      <c r="N1652" t="s">
        <v>83</v>
      </c>
      <c r="O1652" t="b">
        <v>0</v>
      </c>
      <c r="P1652">
        <v>42.1496</v>
      </c>
      <c r="Q1652">
        <v>15.2456</v>
      </c>
      <c r="R1652">
        <v>7.2256</v>
      </c>
      <c r="S1652" t="s">
        <v>91</v>
      </c>
      <c r="T1652">
        <v>0</v>
      </c>
      <c r="U1652">
        <v>0</v>
      </c>
      <c r="V1652">
        <v>15</v>
      </c>
      <c r="W1652">
        <v>339.33949999999999</v>
      </c>
    </row>
    <row r="1653" spans="1:23" x14ac:dyDescent="0.35">
      <c r="A1653" t="s">
        <v>2961</v>
      </c>
      <c r="B1653" t="s">
        <v>559</v>
      </c>
      <c r="C1653" t="s">
        <v>1505</v>
      </c>
      <c r="D1653" t="s">
        <v>12</v>
      </c>
      <c r="E1653" t="s">
        <v>95</v>
      </c>
      <c r="F1653" t="s">
        <v>1251</v>
      </c>
      <c r="G1653">
        <v>484.83</v>
      </c>
      <c r="H1653">
        <v>1</v>
      </c>
      <c r="I1653">
        <v>0.1</v>
      </c>
      <c r="J1653">
        <v>5.05</v>
      </c>
      <c r="K1653" t="s">
        <v>115</v>
      </c>
      <c r="L1653" t="s">
        <v>41</v>
      </c>
      <c r="M1653">
        <v>8.33</v>
      </c>
      <c r="N1653" t="s">
        <v>141</v>
      </c>
      <c r="O1653" t="b">
        <v>1</v>
      </c>
      <c r="P1653">
        <v>436.34699999999998</v>
      </c>
      <c r="Q1653">
        <v>145.44900000000001</v>
      </c>
      <c r="R1653">
        <v>132.06899999999999</v>
      </c>
      <c r="S1653" t="s">
        <v>128</v>
      </c>
      <c r="T1653">
        <v>1</v>
      </c>
      <c r="U1653">
        <v>0</v>
      </c>
      <c r="V1653">
        <v>12</v>
      </c>
      <c r="W1653">
        <v>1051.6015</v>
      </c>
    </row>
    <row r="1654" spans="1:23" x14ac:dyDescent="0.35">
      <c r="A1654" t="s">
        <v>2962</v>
      </c>
      <c r="B1654" t="s">
        <v>660</v>
      </c>
      <c r="C1654" t="s">
        <v>1045</v>
      </c>
      <c r="D1654" t="s">
        <v>19</v>
      </c>
      <c r="E1654" t="s">
        <v>16</v>
      </c>
      <c r="F1654" t="s">
        <v>464</v>
      </c>
      <c r="G1654">
        <v>9.43</v>
      </c>
      <c r="H1654">
        <v>2</v>
      </c>
      <c r="I1654">
        <v>0.1</v>
      </c>
      <c r="J1654">
        <v>9.3800000000000008</v>
      </c>
      <c r="K1654" t="s">
        <v>90</v>
      </c>
      <c r="L1654" t="s">
        <v>43</v>
      </c>
      <c r="M1654">
        <v>3.74</v>
      </c>
      <c r="N1654" t="s">
        <v>83</v>
      </c>
      <c r="O1654" t="b">
        <v>0</v>
      </c>
      <c r="P1654">
        <v>16.974</v>
      </c>
      <c r="Q1654">
        <v>5.6580000000000013</v>
      </c>
      <c r="R1654">
        <v>-7.4619999999999997</v>
      </c>
      <c r="S1654" t="s">
        <v>84</v>
      </c>
      <c r="T1654">
        <v>0</v>
      </c>
      <c r="U1654">
        <v>0</v>
      </c>
      <c r="V1654">
        <v>20</v>
      </c>
      <c r="W1654">
        <v>851.01980000000015</v>
      </c>
    </row>
    <row r="1655" spans="1:23" x14ac:dyDescent="0.35">
      <c r="A1655" t="s">
        <v>2963</v>
      </c>
      <c r="B1655" t="s">
        <v>429</v>
      </c>
      <c r="C1655" t="s">
        <v>2543</v>
      </c>
      <c r="D1655" t="s">
        <v>28</v>
      </c>
      <c r="E1655" t="s">
        <v>95</v>
      </c>
      <c r="F1655" t="s">
        <v>163</v>
      </c>
      <c r="G1655">
        <v>122.57</v>
      </c>
      <c r="H1655">
        <v>3</v>
      </c>
      <c r="I1655">
        <v>0.28000000000000003</v>
      </c>
      <c r="J1655">
        <v>9.0500000000000007</v>
      </c>
      <c r="K1655" t="s">
        <v>115</v>
      </c>
      <c r="L1655" t="s">
        <v>41</v>
      </c>
      <c r="M1655">
        <v>13.64</v>
      </c>
      <c r="N1655" t="s">
        <v>83</v>
      </c>
      <c r="O1655" t="b">
        <v>0</v>
      </c>
      <c r="P1655">
        <v>264.75119999999998</v>
      </c>
      <c r="Q1655">
        <v>44.125200000000007</v>
      </c>
      <c r="R1655">
        <v>21.435200000000009</v>
      </c>
      <c r="S1655" t="s">
        <v>128</v>
      </c>
      <c r="T1655">
        <v>0</v>
      </c>
      <c r="U1655">
        <v>0</v>
      </c>
      <c r="V1655">
        <v>16</v>
      </c>
      <c r="W1655">
        <v>1076.8631</v>
      </c>
    </row>
    <row r="1656" spans="1:23" x14ac:dyDescent="0.35">
      <c r="A1656" t="s">
        <v>2964</v>
      </c>
      <c r="B1656" t="s">
        <v>740</v>
      </c>
      <c r="C1656" t="s">
        <v>2230</v>
      </c>
      <c r="D1656" t="s">
        <v>15</v>
      </c>
      <c r="E1656" t="s">
        <v>95</v>
      </c>
      <c r="F1656" t="s">
        <v>857</v>
      </c>
      <c r="G1656">
        <v>33.21</v>
      </c>
      <c r="H1656">
        <v>1</v>
      </c>
      <c r="I1656">
        <v>0.01</v>
      </c>
      <c r="J1656">
        <v>5.07</v>
      </c>
      <c r="K1656" t="s">
        <v>90</v>
      </c>
      <c r="L1656" t="s">
        <v>48</v>
      </c>
      <c r="M1656">
        <v>6.17</v>
      </c>
      <c r="N1656" t="s">
        <v>83</v>
      </c>
      <c r="O1656" t="b">
        <v>0</v>
      </c>
      <c r="P1656">
        <v>32.877899999999997</v>
      </c>
      <c r="Q1656">
        <v>12.951900000000011</v>
      </c>
      <c r="R1656">
        <v>1.7119000000000051</v>
      </c>
      <c r="S1656" t="s">
        <v>128</v>
      </c>
      <c r="T1656">
        <v>0</v>
      </c>
      <c r="U1656">
        <v>0</v>
      </c>
      <c r="V1656">
        <v>11</v>
      </c>
      <c r="W1656">
        <v>1983.5051000000001</v>
      </c>
    </row>
    <row r="1657" spans="1:23" x14ac:dyDescent="0.35">
      <c r="A1657" t="s">
        <v>2965</v>
      </c>
      <c r="B1657" t="s">
        <v>169</v>
      </c>
      <c r="C1657" t="s">
        <v>362</v>
      </c>
      <c r="D1657" t="s">
        <v>12</v>
      </c>
      <c r="E1657" t="s">
        <v>95</v>
      </c>
      <c r="F1657" t="s">
        <v>612</v>
      </c>
      <c r="G1657">
        <v>388.12</v>
      </c>
      <c r="H1657">
        <v>2</v>
      </c>
      <c r="I1657">
        <v>7.0000000000000007E-2</v>
      </c>
      <c r="J1657">
        <v>4.5199999999999996</v>
      </c>
      <c r="K1657" t="s">
        <v>115</v>
      </c>
      <c r="L1657" t="s">
        <v>43</v>
      </c>
      <c r="M1657">
        <v>4.43</v>
      </c>
      <c r="N1657" t="s">
        <v>83</v>
      </c>
      <c r="O1657" t="b">
        <v>0</v>
      </c>
      <c r="P1657">
        <v>721.90319999999997</v>
      </c>
      <c r="Q1657">
        <v>256.1592</v>
      </c>
      <c r="R1657">
        <v>247.20920000000001</v>
      </c>
      <c r="S1657" t="s">
        <v>84</v>
      </c>
      <c r="T1657">
        <v>0</v>
      </c>
      <c r="U1657">
        <v>0</v>
      </c>
      <c r="V1657">
        <v>18</v>
      </c>
      <c r="W1657">
        <v>1992.8879999999999</v>
      </c>
    </row>
    <row r="1658" spans="1:23" x14ac:dyDescent="0.35">
      <c r="A1658" t="s">
        <v>2966</v>
      </c>
      <c r="B1658" t="s">
        <v>1018</v>
      </c>
      <c r="C1658" t="s">
        <v>2898</v>
      </c>
      <c r="D1658" t="s">
        <v>17</v>
      </c>
      <c r="E1658" t="s">
        <v>88</v>
      </c>
      <c r="F1658" t="s">
        <v>1677</v>
      </c>
      <c r="G1658">
        <v>22.78</v>
      </c>
      <c r="H1658">
        <v>2</v>
      </c>
      <c r="I1658">
        <v>0.13</v>
      </c>
      <c r="J1658">
        <v>2.68</v>
      </c>
      <c r="K1658" t="s">
        <v>90</v>
      </c>
      <c r="L1658" t="s">
        <v>41</v>
      </c>
      <c r="M1658">
        <v>12.52</v>
      </c>
      <c r="N1658" t="s">
        <v>83</v>
      </c>
      <c r="O1658" t="b">
        <v>0</v>
      </c>
      <c r="P1658">
        <v>39.6372</v>
      </c>
      <c r="Q1658">
        <v>12.3012</v>
      </c>
      <c r="R1658">
        <v>-2.8988000000000009</v>
      </c>
      <c r="S1658" t="s">
        <v>183</v>
      </c>
      <c r="T1658">
        <v>0</v>
      </c>
      <c r="U1658">
        <v>0</v>
      </c>
      <c r="V1658">
        <v>21</v>
      </c>
      <c r="W1658">
        <v>1859.8818000000001</v>
      </c>
    </row>
    <row r="1659" spans="1:23" x14ac:dyDescent="0.35">
      <c r="A1659" t="s">
        <v>2967</v>
      </c>
      <c r="B1659" t="s">
        <v>1586</v>
      </c>
      <c r="C1659" t="s">
        <v>1916</v>
      </c>
      <c r="D1659" t="s">
        <v>17</v>
      </c>
      <c r="E1659" t="s">
        <v>95</v>
      </c>
      <c r="F1659" t="s">
        <v>96</v>
      </c>
      <c r="G1659">
        <v>292.27</v>
      </c>
      <c r="H1659">
        <v>3</v>
      </c>
      <c r="I1659">
        <v>0.01</v>
      </c>
      <c r="J1659">
        <v>9.61</v>
      </c>
      <c r="K1659" t="s">
        <v>115</v>
      </c>
      <c r="L1659" t="s">
        <v>43</v>
      </c>
      <c r="M1659">
        <v>7.5</v>
      </c>
      <c r="N1659" t="s">
        <v>83</v>
      </c>
      <c r="O1659" t="b">
        <v>0</v>
      </c>
      <c r="P1659">
        <v>868.04189999999994</v>
      </c>
      <c r="Q1659">
        <v>341.95589999999999</v>
      </c>
      <c r="R1659">
        <v>324.84589999999997</v>
      </c>
      <c r="S1659" t="s">
        <v>183</v>
      </c>
      <c r="T1659">
        <v>0</v>
      </c>
      <c r="U1659">
        <v>0</v>
      </c>
      <c r="V1659">
        <v>17</v>
      </c>
      <c r="W1659">
        <v>868.86450000000013</v>
      </c>
    </row>
    <row r="1660" spans="1:23" x14ac:dyDescent="0.35">
      <c r="A1660" t="s">
        <v>2968</v>
      </c>
      <c r="B1660" t="s">
        <v>951</v>
      </c>
      <c r="C1660" t="s">
        <v>1276</v>
      </c>
      <c r="D1660" t="s">
        <v>12</v>
      </c>
      <c r="E1660" t="s">
        <v>95</v>
      </c>
      <c r="F1660" t="s">
        <v>667</v>
      </c>
      <c r="G1660">
        <v>588.95000000000005</v>
      </c>
      <c r="H1660">
        <v>1</v>
      </c>
      <c r="I1660">
        <v>0.11</v>
      </c>
      <c r="J1660">
        <v>6.85</v>
      </c>
      <c r="K1660" t="s">
        <v>102</v>
      </c>
      <c r="L1660" t="s">
        <v>41</v>
      </c>
      <c r="M1660">
        <v>6.79</v>
      </c>
      <c r="N1660" t="s">
        <v>141</v>
      </c>
      <c r="O1660" t="b">
        <v>0</v>
      </c>
      <c r="P1660">
        <v>524.16550000000007</v>
      </c>
      <c r="Q1660">
        <v>170.79550000000009</v>
      </c>
      <c r="R1660">
        <v>157.1555000000001</v>
      </c>
      <c r="S1660" t="s">
        <v>91</v>
      </c>
      <c r="T1660">
        <v>1</v>
      </c>
      <c r="U1660">
        <v>0</v>
      </c>
      <c r="V1660">
        <v>22</v>
      </c>
      <c r="W1660">
        <v>1844.2474</v>
      </c>
    </row>
    <row r="1661" spans="1:23" x14ac:dyDescent="0.35">
      <c r="A1661" t="s">
        <v>2969</v>
      </c>
      <c r="B1661" t="s">
        <v>173</v>
      </c>
      <c r="C1661" t="s">
        <v>158</v>
      </c>
      <c r="D1661" t="s">
        <v>15</v>
      </c>
      <c r="E1661" t="s">
        <v>16</v>
      </c>
      <c r="F1661" t="s">
        <v>278</v>
      </c>
      <c r="G1661">
        <v>22.08</v>
      </c>
      <c r="H1661">
        <v>1</v>
      </c>
      <c r="I1661">
        <v>0.2</v>
      </c>
      <c r="J1661">
        <v>3.19</v>
      </c>
      <c r="K1661" t="s">
        <v>90</v>
      </c>
      <c r="L1661" t="s">
        <v>48</v>
      </c>
      <c r="M1661">
        <v>17.440000000000001</v>
      </c>
      <c r="N1661" t="s">
        <v>83</v>
      </c>
      <c r="O1661" t="b">
        <v>0</v>
      </c>
      <c r="P1661">
        <v>17.664000000000001</v>
      </c>
      <c r="Q1661">
        <v>4.4159999999999986</v>
      </c>
      <c r="R1661">
        <v>-16.214000000000009</v>
      </c>
      <c r="S1661" t="s">
        <v>128</v>
      </c>
      <c r="T1661">
        <v>0</v>
      </c>
      <c r="U1661">
        <v>0</v>
      </c>
      <c r="V1661">
        <v>22</v>
      </c>
      <c r="W1661">
        <v>1549.7446</v>
      </c>
    </row>
    <row r="1662" spans="1:23" x14ac:dyDescent="0.35">
      <c r="A1662" t="s">
        <v>2970</v>
      </c>
      <c r="B1662" t="s">
        <v>784</v>
      </c>
      <c r="C1662" t="s">
        <v>154</v>
      </c>
      <c r="D1662" t="s">
        <v>26</v>
      </c>
      <c r="E1662" t="s">
        <v>88</v>
      </c>
      <c r="F1662" t="s">
        <v>195</v>
      </c>
      <c r="G1662">
        <v>10.42</v>
      </c>
      <c r="H1662">
        <v>2</v>
      </c>
      <c r="I1662">
        <v>0.2</v>
      </c>
      <c r="J1662">
        <v>2.57</v>
      </c>
      <c r="K1662" t="s">
        <v>115</v>
      </c>
      <c r="L1662" t="s">
        <v>41</v>
      </c>
      <c r="M1662">
        <v>9.1999999999999993</v>
      </c>
      <c r="N1662" t="s">
        <v>83</v>
      </c>
      <c r="O1662" t="b">
        <v>0</v>
      </c>
      <c r="P1662">
        <v>16.672000000000001</v>
      </c>
      <c r="Q1662">
        <v>4.168000000000001</v>
      </c>
      <c r="R1662">
        <v>-7.6019999999999994</v>
      </c>
      <c r="S1662" t="s">
        <v>84</v>
      </c>
      <c r="T1662">
        <v>0</v>
      </c>
      <c r="U1662">
        <v>0</v>
      </c>
      <c r="V1662">
        <v>17</v>
      </c>
      <c r="W1662">
        <v>697.92079999999976</v>
      </c>
    </row>
    <row r="1663" spans="1:23" x14ac:dyDescent="0.35">
      <c r="A1663" t="s">
        <v>2971</v>
      </c>
      <c r="B1663" t="s">
        <v>1054</v>
      </c>
      <c r="C1663" t="s">
        <v>2972</v>
      </c>
      <c r="D1663" t="s">
        <v>12</v>
      </c>
      <c r="E1663" t="s">
        <v>16</v>
      </c>
      <c r="F1663" t="s">
        <v>478</v>
      </c>
      <c r="G1663">
        <v>44.14</v>
      </c>
      <c r="H1663">
        <v>1</v>
      </c>
      <c r="I1663">
        <v>7.0000000000000007E-2</v>
      </c>
      <c r="J1663">
        <v>8.3000000000000007</v>
      </c>
      <c r="K1663" t="s">
        <v>90</v>
      </c>
      <c r="L1663" t="s">
        <v>43</v>
      </c>
      <c r="M1663">
        <v>5.95</v>
      </c>
      <c r="N1663" t="s">
        <v>83</v>
      </c>
      <c r="O1663" t="b">
        <v>0</v>
      </c>
      <c r="P1663">
        <v>41.050199999999997</v>
      </c>
      <c r="Q1663">
        <v>14.5662</v>
      </c>
      <c r="R1663">
        <v>0.31619999999999848</v>
      </c>
      <c r="S1663" t="s">
        <v>128</v>
      </c>
      <c r="T1663">
        <v>0</v>
      </c>
      <c r="U1663">
        <v>0</v>
      </c>
      <c r="V1663">
        <v>4</v>
      </c>
      <c r="W1663">
        <v>376.32259999999991</v>
      </c>
    </row>
    <row r="1664" spans="1:23" x14ac:dyDescent="0.35">
      <c r="A1664" t="s">
        <v>2973</v>
      </c>
      <c r="B1664" t="s">
        <v>562</v>
      </c>
      <c r="C1664" t="s">
        <v>2974</v>
      </c>
      <c r="D1664" t="s">
        <v>26</v>
      </c>
      <c r="E1664" t="s">
        <v>95</v>
      </c>
      <c r="F1664" t="s">
        <v>328</v>
      </c>
      <c r="G1664">
        <v>414.25</v>
      </c>
      <c r="H1664">
        <v>2</v>
      </c>
      <c r="I1664">
        <v>0.1</v>
      </c>
      <c r="J1664">
        <v>4.83</v>
      </c>
      <c r="K1664" t="s">
        <v>90</v>
      </c>
      <c r="L1664" t="s">
        <v>43</v>
      </c>
      <c r="M1664">
        <v>3.93</v>
      </c>
      <c r="N1664" t="s">
        <v>83</v>
      </c>
      <c r="O1664" t="b">
        <v>0</v>
      </c>
      <c r="P1664">
        <v>745.65</v>
      </c>
      <c r="Q1664">
        <v>248.55</v>
      </c>
      <c r="R1664">
        <v>239.79</v>
      </c>
      <c r="S1664" t="s">
        <v>103</v>
      </c>
      <c r="T1664">
        <v>0</v>
      </c>
      <c r="U1664">
        <v>0</v>
      </c>
      <c r="V1664">
        <v>3</v>
      </c>
      <c r="W1664">
        <v>648.22020000000009</v>
      </c>
    </row>
    <row r="1665" spans="1:23" x14ac:dyDescent="0.35">
      <c r="A1665" t="s">
        <v>2975</v>
      </c>
      <c r="B1665" t="s">
        <v>276</v>
      </c>
      <c r="C1665" t="s">
        <v>2976</v>
      </c>
      <c r="D1665" t="s">
        <v>19</v>
      </c>
      <c r="E1665" t="s">
        <v>14</v>
      </c>
      <c r="F1665" t="s">
        <v>377</v>
      </c>
      <c r="G1665">
        <v>152.38</v>
      </c>
      <c r="H1665">
        <v>3</v>
      </c>
      <c r="I1665">
        <v>0.19</v>
      </c>
      <c r="J1665">
        <v>4.72</v>
      </c>
      <c r="K1665" t="s">
        <v>90</v>
      </c>
      <c r="L1665" t="s">
        <v>41</v>
      </c>
      <c r="M1665">
        <v>12.94</v>
      </c>
      <c r="N1665" t="s">
        <v>83</v>
      </c>
      <c r="O1665" t="b">
        <v>0</v>
      </c>
      <c r="P1665">
        <v>370.28339999999997</v>
      </c>
      <c r="Q1665">
        <v>95.999400000000037</v>
      </c>
      <c r="R1665">
        <v>78.33940000000004</v>
      </c>
      <c r="S1665" t="s">
        <v>97</v>
      </c>
      <c r="T1665">
        <v>0</v>
      </c>
      <c r="U1665">
        <v>0</v>
      </c>
      <c r="V1665">
        <v>2</v>
      </c>
      <c r="W1665">
        <v>288.99400000000003</v>
      </c>
    </row>
    <row r="1666" spans="1:23" x14ac:dyDescent="0.35">
      <c r="A1666" t="s">
        <v>2977</v>
      </c>
      <c r="B1666" t="s">
        <v>105</v>
      </c>
      <c r="C1666" t="s">
        <v>611</v>
      </c>
      <c r="D1666" t="s">
        <v>15</v>
      </c>
      <c r="E1666" t="s">
        <v>16</v>
      </c>
      <c r="F1666" t="s">
        <v>360</v>
      </c>
      <c r="G1666">
        <v>27.95</v>
      </c>
      <c r="H1666">
        <v>2</v>
      </c>
      <c r="I1666">
        <v>0.18</v>
      </c>
      <c r="J1666">
        <v>5.68</v>
      </c>
      <c r="K1666" t="s">
        <v>102</v>
      </c>
      <c r="L1666" t="s">
        <v>45</v>
      </c>
      <c r="M1666">
        <v>0.56999999999999995</v>
      </c>
      <c r="N1666" t="s">
        <v>83</v>
      </c>
      <c r="O1666" t="b">
        <v>0</v>
      </c>
      <c r="P1666">
        <v>45.838000000000001</v>
      </c>
      <c r="Q1666">
        <v>12.298</v>
      </c>
      <c r="R1666">
        <v>6.0480000000000018</v>
      </c>
      <c r="S1666" t="s">
        <v>91</v>
      </c>
      <c r="T1666">
        <v>0</v>
      </c>
      <c r="U1666">
        <v>0</v>
      </c>
      <c r="V1666">
        <v>17</v>
      </c>
      <c r="W1666">
        <v>1212.4319</v>
      </c>
    </row>
    <row r="1667" spans="1:23" x14ac:dyDescent="0.35">
      <c r="A1667" t="s">
        <v>2978</v>
      </c>
      <c r="B1667" t="s">
        <v>442</v>
      </c>
      <c r="C1667" t="s">
        <v>2979</v>
      </c>
      <c r="D1667" t="s">
        <v>12</v>
      </c>
      <c r="E1667" t="s">
        <v>14</v>
      </c>
      <c r="F1667" t="s">
        <v>210</v>
      </c>
      <c r="G1667">
        <v>140.15</v>
      </c>
      <c r="H1667">
        <v>3</v>
      </c>
      <c r="I1667">
        <v>0.11</v>
      </c>
      <c r="J1667">
        <v>8.8800000000000008</v>
      </c>
      <c r="K1667" t="s">
        <v>115</v>
      </c>
      <c r="L1667" t="s">
        <v>41</v>
      </c>
      <c r="M1667">
        <v>9.52</v>
      </c>
      <c r="N1667" t="s">
        <v>83</v>
      </c>
      <c r="O1667" t="b">
        <v>0</v>
      </c>
      <c r="P1667">
        <v>374.20049999999998</v>
      </c>
      <c r="Q1667">
        <v>121.93049999999999</v>
      </c>
      <c r="R1667">
        <v>103.5305</v>
      </c>
      <c r="S1667" t="s">
        <v>128</v>
      </c>
      <c r="T1667">
        <v>0</v>
      </c>
      <c r="U1667">
        <v>0</v>
      </c>
      <c r="V1667">
        <v>3</v>
      </c>
      <c r="W1667">
        <v>547.05150000000003</v>
      </c>
    </row>
    <row r="1668" spans="1:23" x14ac:dyDescent="0.35">
      <c r="A1668" t="s">
        <v>2980</v>
      </c>
      <c r="B1668" t="s">
        <v>984</v>
      </c>
      <c r="C1668" t="s">
        <v>480</v>
      </c>
      <c r="D1668" t="s">
        <v>17</v>
      </c>
      <c r="E1668" t="s">
        <v>88</v>
      </c>
      <c r="F1668" t="s">
        <v>468</v>
      </c>
      <c r="G1668">
        <v>24.76</v>
      </c>
      <c r="H1668">
        <v>2</v>
      </c>
      <c r="I1668">
        <v>0.05</v>
      </c>
      <c r="J1668">
        <v>8.94</v>
      </c>
      <c r="K1668" t="s">
        <v>90</v>
      </c>
      <c r="L1668" t="s">
        <v>43</v>
      </c>
      <c r="M1668">
        <v>5.04</v>
      </c>
      <c r="N1668" t="s">
        <v>83</v>
      </c>
      <c r="O1668" t="b">
        <v>0</v>
      </c>
      <c r="P1668">
        <v>47.043999999999997</v>
      </c>
      <c r="Q1668">
        <v>17.332000000000001</v>
      </c>
      <c r="R1668">
        <v>3.3520000000000039</v>
      </c>
      <c r="S1668" t="s">
        <v>97</v>
      </c>
      <c r="T1668">
        <v>0</v>
      </c>
      <c r="U1668">
        <v>0</v>
      </c>
      <c r="V1668">
        <v>16</v>
      </c>
      <c r="W1668">
        <v>483.59550000000002</v>
      </c>
    </row>
    <row r="1669" spans="1:23" x14ac:dyDescent="0.35">
      <c r="A1669" t="s">
        <v>2981</v>
      </c>
      <c r="B1669" t="s">
        <v>193</v>
      </c>
      <c r="C1669" t="s">
        <v>1088</v>
      </c>
      <c r="D1669" t="s">
        <v>19</v>
      </c>
      <c r="E1669" t="s">
        <v>95</v>
      </c>
      <c r="F1669" t="s">
        <v>631</v>
      </c>
      <c r="G1669">
        <v>536.97</v>
      </c>
      <c r="H1669">
        <v>2</v>
      </c>
      <c r="I1669">
        <v>0.1</v>
      </c>
      <c r="J1669">
        <v>7.16</v>
      </c>
      <c r="K1669" t="s">
        <v>102</v>
      </c>
      <c r="L1669" t="s">
        <v>43</v>
      </c>
      <c r="M1669">
        <v>3.73</v>
      </c>
      <c r="N1669" t="s">
        <v>83</v>
      </c>
      <c r="O1669" t="b">
        <v>1</v>
      </c>
      <c r="P1669">
        <v>966.54600000000005</v>
      </c>
      <c r="Q1669">
        <v>322.18200000000002</v>
      </c>
      <c r="R1669">
        <v>311.29199999999997</v>
      </c>
      <c r="S1669" t="s">
        <v>97</v>
      </c>
      <c r="T1669">
        <v>0</v>
      </c>
      <c r="U1669">
        <v>0</v>
      </c>
      <c r="V1669">
        <v>12</v>
      </c>
      <c r="W1669">
        <v>1213.271</v>
      </c>
    </row>
    <row r="1670" spans="1:23" x14ac:dyDescent="0.35">
      <c r="A1670" t="s">
        <v>2982</v>
      </c>
      <c r="B1670" t="s">
        <v>349</v>
      </c>
      <c r="C1670" t="s">
        <v>2983</v>
      </c>
      <c r="D1670" t="s">
        <v>17</v>
      </c>
      <c r="E1670" t="s">
        <v>16</v>
      </c>
      <c r="F1670" t="s">
        <v>300</v>
      </c>
      <c r="G1670">
        <v>43.71</v>
      </c>
      <c r="H1670">
        <v>1</v>
      </c>
      <c r="I1670">
        <v>0.19</v>
      </c>
      <c r="J1670">
        <v>2.75</v>
      </c>
      <c r="K1670" t="s">
        <v>82</v>
      </c>
      <c r="L1670" t="s">
        <v>41</v>
      </c>
      <c r="M1670">
        <v>8.2100000000000009</v>
      </c>
      <c r="N1670" t="s">
        <v>83</v>
      </c>
      <c r="O1670" t="b">
        <v>0</v>
      </c>
      <c r="P1670">
        <v>35.405099999999997</v>
      </c>
      <c r="Q1670">
        <v>9.1791000000000036</v>
      </c>
      <c r="R1670">
        <v>-1.7808999999999959</v>
      </c>
      <c r="S1670" t="s">
        <v>128</v>
      </c>
      <c r="T1670">
        <v>0</v>
      </c>
      <c r="U1670">
        <v>0</v>
      </c>
      <c r="V1670">
        <v>2</v>
      </c>
      <c r="W1670">
        <v>37.905900000000017</v>
      </c>
    </row>
    <row r="1671" spans="1:23" x14ac:dyDescent="0.35">
      <c r="A1671" t="s">
        <v>2984</v>
      </c>
      <c r="B1671" t="s">
        <v>143</v>
      </c>
      <c r="C1671" t="s">
        <v>1500</v>
      </c>
      <c r="D1671" t="s">
        <v>24</v>
      </c>
      <c r="E1671" t="s">
        <v>88</v>
      </c>
      <c r="F1671" t="s">
        <v>877</v>
      </c>
      <c r="G1671">
        <v>16.89</v>
      </c>
      <c r="H1671">
        <v>1</v>
      </c>
      <c r="I1671">
        <v>0.13</v>
      </c>
      <c r="J1671">
        <v>9.0299999999999994</v>
      </c>
      <c r="K1671" t="s">
        <v>102</v>
      </c>
      <c r="L1671" t="s">
        <v>41</v>
      </c>
      <c r="M1671">
        <v>10.56</v>
      </c>
      <c r="N1671" t="s">
        <v>83</v>
      </c>
      <c r="O1671" t="b">
        <v>0</v>
      </c>
      <c r="P1671">
        <v>14.6943</v>
      </c>
      <c r="Q1671">
        <v>4.5602999999999998</v>
      </c>
      <c r="R1671">
        <v>-15.0297</v>
      </c>
      <c r="S1671" t="s">
        <v>103</v>
      </c>
      <c r="T1671">
        <v>0</v>
      </c>
      <c r="U1671">
        <v>0</v>
      </c>
      <c r="V1671">
        <v>20</v>
      </c>
      <c r="W1671">
        <v>1871.6422</v>
      </c>
    </row>
    <row r="1672" spans="1:23" x14ac:dyDescent="0.35">
      <c r="A1672" t="s">
        <v>2985</v>
      </c>
      <c r="B1672" t="s">
        <v>660</v>
      </c>
      <c r="C1672" t="s">
        <v>321</v>
      </c>
      <c r="D1672" t="s">
        <v>15</v>
      </c>
      <c r="E1672" t="s">
        <v>95</v>
      </c>
      <c r="F1672" t="s">
        <v>217</v>
      </c>
      <c r="G1672">
        <v>433.46</v>
      </c>
      <c r="H1672">
        <v>3</v>
      </c>
      <c r="I1672">
        <v>0.01</v>
      </c>
      <c r="J1672">
        <v>7.16</v>
      </c>
      <c r="K1672" t="s">
        <v>115</v>
      </c>
      <c r="L1672" t="s">
        <v>43</v>
      </c>
      <c r="M1672">
        <v>6.48</v>
      </c>
      <c r="N1672" t="s">
        <v>83</v>
      </c>
      <c r="O1672" t="b">
        <v>0</v>
      </c>
      <c r="P1672">
        <v>1287.3761999999999</v>
      </c>
      <c r="Q1672">
        <v>507.14819999999997</v>
      </c>
      <c r="R1672">
        <v>493.50819999999999</v>
      </c>
      <c r="S1672" t="s">
        <v>84</v>
      </c>
      <c r="T1672">
        <v>0</v>
      </c>
      <c r="U1672">
        <v>0</v>
      </c>
      <c r="V1672">
        <v>15</v>
      </c>
      <c r="W1672">
        <v>1951.8117999999999</v>
      </c>
    </row>
    <row r="1673" spans="1:23" x14ac:dyDescent="0.35">
      <c r="A1673" t="s">
        <v>2986</v>
      </c>
      <c r="B1673" t="s">
        <v>954</v>
      </c>
      <c r="C1673" t="s">
        <v>411</v>
      </c>
      <c r="D1673" t="s">
        <v>12</v>
      </c>
      <c r="E1673" t="s">
        <v>16</v>
      </c>
      <c r="F1673" t="s">
        <v>214</v>
      </c>
      <c r="G1673">
        <v>52.75</v>
      </c>
      <c r="H1673">
        <v>2</v>
      </c>
      <c r="I1673">
        <v>0.24</v>
      </c>
      <c r="J1673">
        <v>3.11</v>
      </c>
      <c r="K1673" t="s">
        <v>90</v>
      </c>
      <c r="L1673" t="s">
        <v>41</v>
      </c>
      <c r="M1673">
        <v>12.53</v>
      </c>
      <c r="N1673" t="s">
        <v>83</v>
      </c>
      <c r="O1673" t="b">
        <v>0</v>
      </c>
      <c r="P1673">
        <v>80.180000000000007</v>
      </c>
      <c r="Q1673">
        <v>16.88000000000001</v>
      </c>
      <c r="R1673">
        <v>1.2400000000000111</v>
      </c>
      <c r="S1673" t="s">
        <v>91</v>
      </c>
      <c r="T1673">
        <v>0</v>
      </c>
      <c r="U1673">
        <v>0</v>
      </c>
      <c r="V1673">
        <v>10</v>
      </c>
      <c r="W1673">
        <v>700.08530000000007</v>
      </c>
    </row>
    <row r="1674" spans="1:23" x14ac:dyDescent="0.35">
      <c r="A1674" t="s">
        <v>2987</v>
      </c>
      <c r="B1674" t="s">
        <v>364</v>
      </c>
      <c r="C1674" t="s">
        <v>508</v>
      </c>
      <c r="D1674" t="s">
        <v>17</v>
      </c>
      <c r="E1674" t="s">
        <v>95</v>
      </c>
      <c r="F1674" t="s">
        <v>701</v>
      </c>
      <c r="G1674">
        <v>472.23</v>
      </c>
      <c r="H1674">
        <v>3</v>
      </c>
      <c r="I1674">
        <v>0.05</v>
      </c>
      <c r="J1674">
        <v>6.75</v>
      </c>
      <c r="K1674" t="s">
        <v>115</v>
      </c>
      <c r="L1674" t="s">
        <v>48</v>
      </c>
      <c r="M1674">
        <v>10.42</v>
      </c>
      <c r="N1674" t="s">
        <v>279</v>
      </c>
      <c r="O1674" t="b">
        <v>0</v>
      </c>
      <c r="P1674">
        <v>1345.8554999999999</v>
      </c>
      <c r="Q1674">
        <v>495.84149999999988</v>
      </c>
      <c r="R1674">
        <v>478.67149999999992</v>
      </c>
      <c r="S1674" t="s">
        <v>97</v>
      </c>
      <c r="T1674">
        <v>0</v>
      </c>
      <c r="U1674">
        <v>1</v>
      </c>
      <c r="V1674">
        <v>21</v>
      </c>
      <c r="W1674">
        <v>1777.9158</v>
      </c>
    </row>
    <row r="1675" spans="1:23" x14ac:dyDescent="0.35">
      <c r="A1675" t="s">
        <v>2988</v>
      </c>
      <c r="B1675" t="s">
        <v>326</v>
      </c>
      <c r="C1675" t="s">
        <v>661</v>
      </c>
      <c r="D1675" t="s">
        <v>24</v>
      </c>
      <c r="E1675" t="s">
        <v>95</v>
      </c>
      <c r="F1675" t="s">
        <v>770</v>
      </c>
      <c r="G1675">
        <v>353.84</v>
      </c>
      <c r="H1675">
        <v>1</v>
      </c>
      <c r="I1675">
        <v>0.11</v>
      </c>
      <c r="J1675">
        <v>9.65</v>
      </c>
      <c r="K1675" t="s">
        <v>102</v>
      </c>
      <c r="L1675" t="s">
        <v>41</v>
      </c>
      <c r="M1675">
        <v>7.43</v>
      </c>
      <c r="N1675" t="s">
        <v>83</v>
      </c>
      <c r="O1675" t="b">
        <v>0</v>
      </c>
      <c r="P1675">
        <v>314.91759999999999</v>
      </c>
      <c r="Q1675">
        <v>102.61360000000001</v>
      </c>
      <c r="R1675">
        <v>85.533600000000021</v>
      </c>
      <c r="S1675" t="s">
        <v>103</v>
      </c>
      <c r="T1675">
        <v>0</v>
      </c>
      <c r="U1675">
        <v>0</v>
      </c>
      <c r="V1675">
        <v>20</v>
      </c>
      <c r="W1675">
        <v>715.11930000000018</v>
      </c>
    </row>
    <row r="1676" spans="1:23" x14ac:dyDescent="0.35">
      <c r="A1676" t="s">
        <v>2989</v>
      </c>
      <c r="B1676" t="s">
        <v>261</v>
      </c>
      <c r="C1676" t="s">
        <v>812</v>
      </c>
      <c r="D1676" t="s">
        <v>17</v>
      </c>
      <c r="E1676" t="s">
        <v>88</v>
      </c>
      <c r="F1676" t="s">
        <v>191</v>
      </c>
      <c r="G1676">
        <v>16.920000000000002</v>
      </c>
      <c r="H1676">
        <v>1</v>
      </c>
      <c r="I1676">
        <v>0.02</v>
      </c>
      <c r="J1676">
        <v>7.02</v>
      </c>
      <c r="K1676" t="s">
        <v>90</v>
      </c>
      <c r="L1676" t="s">
        <v>43</v>
      </c>
      <c r="M1676">
        <v>6.69</v>
      </c>
      <c r="N1676" t="s">
        <v>279</v>
      </c>
      <c r="O1676" t="b">
        <v>0</v>
      </c>
      <c r="P1676">
        <v>16.581600000000002</v>
      </c>
      <c r="Q1676">
        <v>6.4296000000000006</v>
      </c>
      <c r="R1676">
        <v>-7.2804000000000002</v>
      </c>
      <c r="S1676" t="s">
        <v>103</v>
      </c>
      <c r="T1676">
        <v>0</v>
      </c>
      <c r="U1676">
        <v>1</v>
      </c>
      <c r="V1676">
        <v>19</v>
      </c>
      <c r="W1676">
        <v>617.94619999999986</v>
      </c>
    </row>
    <row r="1677" spans="1:23" x14ac:dyDescent="0.35">
      <c r="A1677" t="s">
        <v>2990</v>
      </c>
      <c r="B1677" t="s">
        <v>99</v>
      </c>
      <c r="C1677" t="s">
        <v>1976</v>
      </c>
      <c r="D1677" t="s">
        <v>12</v>
      </c>
      <c r="E1677" t="s">
        <v>14</v>
      </c>
      <c r="F1677" t="s">
        <v>451</v>
      </c>
      <c r="G1677">
        <v>151.85</v>
      </c>
      <c r="H1677">
        <v>1</v>
      </c>
      <c r="I1677">
        <v>0.09</v>
      </c>
      <c r="J1677">
        <v>9.85</v>
      </c>
      <c r="K1677" t="s">
        <v>102</v>
      </c>
      <c r="L1677" t="s">
        <v>43</v>
      </c>
      <c r="M1677">
        <v>7.53</v>
      </c>
      <c r="N1677" t="s">
        <v>83</v>
      </c>
      <c r="O1677" t="b">
        <v>0</v>
      </c>
      <c r="P1677">
        <v>138.18350000000001</v>
      </c>
      <c r="Q1677">
        <v>47.07350000000001</v>
      </c>
      <c r="R1677">
        <v>29.693500000000011</v>
      </c>
      <c r="S1677" t="s">
        <v>103</v>
      </c>
      <c r="T1677">
        <v>0</v>
      </c>
      <c r="U1677">
        <v>0</v>
      </c>
      <c r="V1677">
        <v>23</v>
      </c>
      <c r="W1677">
        <v>1284.9342999999999</v>
      </c>
    </row>
    <row r="1678" spans="1:23" x14ac:dyDescent="0.35">
      <c r="A1678" t="s">
        <v>2991</v>
      </c>
      <c r="B1678" t="s">
        <v>320</v>
      </c>
      <c r="C1678" t="s">
        <v>299</v>
      </c>
      <c r="D1678" t="s">
        <v>15</v>
      </c>
      <c r="E1678" t="s">
        <v>14</v>
      </c>
      <c r="F1678" t="s">
        <v>643</v>
      </c>
      <c r="G1678">
        <v>125.02</v>
      </c>
      <c r="H1678">
        <v>3</v>
      </c>
      <c r="I1678">
        <v>0.16</v>
      </c>
      <c r="J1678">
        <v>4.49</v>
      </c>
      <c r="K1678" t="s">
        <v>115</v>
      </c>
      <c r="L1678" t="s">
        <v>41</v>
      </c>
      <c r="M1678">
        <v>10.78</v>
      </c>
      <c r="N1678" t="s">
        <v>83</v>
      </c>
      <c r="O1678" t="b">
        <v>0</v>
      </c>
      <c r="P1678">
        <v>315.05040000000002</v>
      </c>
      <c r="Q1678">
        <v>90.014399999999966</v>
      </c>
      <c r="R1678">
        <v>74.74439999999997</v>
      </c>
      <c r="S1678" t="s">
        <v>84</v>
      </c>
      <c r="T1678">
        <v>0</v>
      </c>
      <c r="U1678">
        <v>0</v>
      </c>
      <c r="V1678">
        <v>11</v>
      </c>
      <c r="W1678">
        <v>748.72979999999995</v>
      </c>
    </row>
    <row r="1679" spans="1:23" x14ac:dyDescent="0.35">
      <c r="A1679" t="s">
        <v>2992</v>
      </c>
      <c r="B1679" t="s">
        <v>996</v>
      </c>
      <c r="C1679" t="s">
        <v>1071</v>
      </c>
      <c r="D1679" t="s">
        <v>12</v>
      </c>
      <c r="E1679" t="s">
        <v>16</v>
      </c>
      <c r="F1679" t="s">
        <v>351</v>
      </c>
      <c r="G1679">
        <v>40.04</v>
      </c>
      <c r="H1679">
        <v>3</v>
      </c>
      <c r="I1679">
        <v>0.18</v>
      </c>
      <c r="J1679">
        <v>5.62</v>
      </c>
      <c r="K1679" t="s">
        <v>82</v>
      </c>
      <c r="L1679" t="s">
        <v>48</v>
      </c>
      <c r="M1679">
        <v>12.54</v>
      </c>
      <c r="N1679" t="s">
        <v>83</v>
      </c>
      <c r="O1679" t="b">
        <v>0</v>
      </c>
      <c r="P1679">
        <v>98.498400000000018</v>
      </c>
      <c r="Q1679">
        <v>26.426400000000012</v>
      </c>
      <c r="R1679">
        <v>8.2664000000000151</v>
      </c>
      <c r="S1679" t="s">
        <v>128</v>
      </c>
      <c r="T1679">
        <v>0</v>
      </c>
      <c r="U1679">
        <v>0</v>
      </c>
      <c r="V1679">
        <v>17</v>
      </c>
      <c r="W1679">
        <v>1567.6953000000001</v>
      </c>
    </row>
    <row r="1680" spans="1:23" x14ac:dyDescent="0.35">
      <c r="A1680" t="s">
        <v>2993</v>
      </c>
      <c r="B1680" t="s">
        <v>462</v>
      </c>
      <c r="C1680" t="s">
        <v>2347</v>
      </c>
      <c r="D1680" t="s">
        <v>15</v>
      </c>
      <c r="E1680" t="s">
        <v>95</v>
      </c>
      <c r="F1680" t="s">
        <v>1061</v>
      </c>
      <c r="G1680">
        <v>450.08</v>
      </c>
      <c r="H1680">
        <v>2</v>
      </c>
      <c r="I1680">
        <v>7.0000000000000007E-2</v>
      </c>
      <c r="J1680">
        <v>2.09</v>
      </c>
      <c r="K1680" t="s">
        <v>82</v>
      </c>
      <c r="L1680" t="s">
        <v>43</v>
      </c>
      <c r="M1680">
        <v>5.78</v>
      </c>
      <c r="N1680" t="s">
        <v>83</v>
      </c>
      <c r="O1680" t="b">
        <v>0</v>
      </c>
      <c r="P1680">
        <v>837.14879999999994</v>
      </c>
      <c r="Q1680">
        <v>297.05279999999988</v>
      </c>
      <c r="R1680">
        <v>289.18279999999999</v>
      </c>
      <c r="S1680" t="s">
        <v>84</v>
      </c>
      <c r="T1680">
        <v>0</v>
      </c>
      <c r="U1680">
        <v>0</v>
      </c>
      <c r="V1680">
        <v>3</v>
      </c>
      <c r="W1680">
        <v>333.88699999999989</v>
      </c>
    </row>
    <row r="1681" spans="1:23" x14ac:dyDescent="0.35">
      <c r="A1681" t="s">
        <v>2994</v>
      </c>
      <c r="B1681" t="s">
        <v>581</v>
      </c>
      <c r="C1681" t="s">
        <v>1367</v>
      </c>
      <c r="D1681" t="s">
        <v>12</v>
      </c>
      <c r="E1681" t="s">
        <v>14</v>
      </c>
      <c r="F1681" t="s">
        <v>460</v>
      </c>
      <c r="G1681">
        <v>106.97</v>
      </c>
      <c r="H1681">
        <v>1</v>
      </c>
      <c r="I1681">
        <v>0.03</v>
      </c>
      <c r="J1681">
        <v>9.2899999999999991</v>
      </c>
      <c r="K1681" t="s">
        <v>82</v>
      </c>
      <c r="L1681" t="s">
        <v>45</v>
      </c>
      <c r="M1681">
        <v>1.26</v>
      </c>
      <c r="N1681" t="s">
        <v>83</v>
      </c>
      <c r="O1681" t="b">
        <v>0</v>
      </c>
      <c r="P1681">
        <v>103.76090000000001</v>
      </c>
      <c r="Q1681">
        <v>39.57889999999999</v>
      </c>
      <c r="R1681">
        <v>29.0289</v>
      </c>
      <c r="S1681" t="s">
        <v>84</v>
      </c>
      <c r="T1681">
        <v>0</v>
      </c>
      <c r="U1681">
        <v>0</v>
      </c>
      <c r="V1681">
        <v>17</v>
      </c>
      <c r="W1681">
        <v>926.81089999999995</v>
      </c>
    </row>
    <row r="1682" spans="1:23" x14ac:dyDescent="0.35">
      <c r="A1682" t="s">
        <v>2995</v>
      </c>
      <c r="B1682" t="s">
        <v>79</v>
      </c>
      <c r="C1682" t="s">
        <v>162</v>
      </c>
      <c r="D1682" t="s">
        <v>12</v>
      </c>
      <c r="E1682" t="s">
        <v>14</v>
      </c>
      <c r="F1682" t="s">
        <v>677</v>
      </c>
      <c r="G1682">
        <v>90.43</v>
      </c>
      <c r="H1682">
        <v>2</v>
      </c>
      <c r="I1682">
        <v>0.04</v>
      </c>
      <c r="J1682">
        <v>3.09</v>
      </c>
      <c r="K1682" t="s">
        <v>82</v>
      </c>
      <c r="L1682" t="s">
        <v>43</v>
      </c>
      <c r="M1682">
        <v>7.11</v>
      </c>
      <c r="N1682" t="s">
        <v>141</v>
      </c>
      <c r="O1682" t="b">
        <v>0</v>
      </c>
      <c r="P1682">
        <v>173.62559999999999</v>
      </c>
      <c r="Q1682">
        <v>65.109600000000015</v>
      </c>
      <c r="R1682">
        <v>54.909600000000012</v>
      </c>
      <c r="S1682" t="s">
        <v>84</v>
      </c>
      <c r="T1682">
        <v>1</v>
      </c>
      <c r="U1682">
        <v>0</v>
      </c>
      <c r="V1682">
        <v>16</v>
      </c>
      <c r="W1682">
        <v>1644.6956</v>
      </c>
    </row>
    <row r="1683" spans="1:23" x14ac:dyDescent="0.35">
      <c r="A1683" t="s">
        <v>2996</v>
      </c>
      <c r="B1683" t="s">
        <v>462</v>
      </c>
      <c r="C1683" t="s">
        <v>2997</v>
      </c>
      <c r="D1683" t="s">
        <v>12</v>
      </c>
      <c r="E1683" t="s">
        <v>95</v>
      </c>
      <c r="F1683" t="s">
        <v>596</v>
      </c>
      <c r="G1683">
        <v>373.6</v>
      </c>
      <c r="H1683">
        <v>2</v>
      </c>
      <c r="I1683">
        <v>0.1</v>
      </c>
      <c r="J1683">
        <v>6.7</v>
      </c>
      <c r="K1683" t="s">
        <v>82</v>
      </c>
      <c r="L1683" t="s">
        <v>45</v>
      </c>
      <c r="M1683">
        <v>1.29</v>
      </c>
      <c r="N1683" t="s">
        <v>83</v>
      </c>
      <c r="O1683" t="b">
        <v>0</v>
      </c>
      <c r="P1683">
        <v>672.48</v>
      </c>
      <c r="Q1683">
        <v>224.16000000000011</v>
      </c>
      <c r="R1683">
        <v>216.17</v>
      </c>
      <c r="S1683" t="s">
        <v>84</v>
      </c>
      <c r="T1683">
        <v>0</v>
      </c>
      <c r="U1683">
        <v>0</v>
      </c>
      <c r="V1683">
        <v>4</v>
      </c>
      <c r="W1683">
        <v>436.82920000000001</v>
      </c>
    </row>
    <row r="1684" spans="1:23" x14ac:dyDescent="0.35">
      <c r="A1684" t="s">
        <v>2998</v>
      </c>
      <c r="B1684" t="s">
        <v>740</v>
      </c>
      <c r="C1684" t="s">
        <v>2999</v>
      </c>
      <c r="D1684" t="s">
        <v>26</v>
      </c>
      <c r="E1684" t="s">
        <v>95</v>
      </c>
      <c r="F1684" t="s">
        <v>512</v>
      </c>
      <c r="G1684">
        <v>240.25</v>
      </c>
      <c r="H1684">
        <v>1</v>
      </c>
      <c r="I1684">
        <v>0.01</v>
      </c>
      <c r="J1684">
        <v>2.42</v>
      </c>
      <c r="K1684" t="s">
        <v>90</v>
      </c>
      <c r="L1684" t="s">
        <v>43</v>
      </c>
      <c r="M1684">
        <v>4.09</v>
      </c>
      <c r="N1684" t="s">
        <v>83</v>
      </c>
      <c r="O1684" t="b">
        <v>0</v>
      </c>
      <c r="P1684">
        <v>237.8475</v>
      </c>
      <c r="Q1684">
        <v>93.697500000000005</v>
      </c>
      <c r="R1684">
        <v>87.187499999999986</v>
      </c>
      <c r="S1684" t="s">
        <v>128</v>
      </c>
      <c r="T1684">
        <v>0</v>
      </c>
      <c r="U1684">
        <v>0</v>
      </c>
      <c r="V1684">
        <v>11</v>
      </c>
      <c r="W1684">
        <v>1274.9931999999999</v>
      </c>
    </row>
    <row r="1685" spans="1:23" x14ac:dyDescent="0.35">
      <c r="A1685" t="s">
        <v>3000</v>
      </c>
      <c r="B1685" t="s">
        <v>545</v>
      </c>
      <c r="C1685" t="s">
        <v>3001</v>
      </c>
      <c r="D1685" t="s">
        <v>19</v>
      </c>
      <c r="E1685" t="s">
        <v>88</v>
      </c>
      <c r="F1685" t="s">
        <v>251</v>
      </c>
      <c r="G1685">
        <v>21.58</v>
      </c>
      <c r="H1685">
        <v>3</v>
      </c>
      <c r="I1685">
        <v>0.22</v>
      </c>
      <c r="J1685">
        <v>6.37</v>
      </c>
      <c r="K1685" t="s">
        <v>82</v>
      </c>
      <c r="L1685" t="s">
        <v>41</v>
      </c>
      <c r="M1685">
        <v>9.9</v>
      </c>
      <c r="N1685" t="s">
        <v>83</v>
      </c>
      <c r="O1685" t="b">
        <v>0</v>
      </c>
      <c r="P1685">
        <v>50.497199999999999</v>
      </c>
      <c r="Q1685">
        <v>11.6532</v>
      </c>
      <c r="R1685">
        <v>-4.6167999999999942</v>
      </c>
      <c r="S1685" t="s">
        <v>91</v>
      </c>
      <c r="T1685">
        <v>0</v>
      </c>
      <c r="U1685">
        <v>0</v>
      </c>
      <c r="V1685">
        <v>3</v>
      </c>
      <c r="W1685">
        <v>308.59240000000011</v>
      </c>
    </row>
    <row r="1686" spans="1:23" x14ac:dyDescent="0.35">
      <c r="A1686" t="s">
        <v>3002</v>
      </c>
      <c r="B1686" t="s">
        <v>500</v>
      </c>
      <c r="C1686" t="s">
        <v>3003</v>
      </c>
      <c r="D1686" t="s">
        <v>12</v>
      </c>
      <c r="E1686" t="s">
        <v>16</v>
      </c>
      <c r="F1686" t="s">
        <v>481</v>
      </c>
      <c r="G1686">
        <v>53.35</v>
      </c>
      <c r="H1686">
        <v>1</v>
      </c>
      <c r="I1686">
        <v>0.17</v>
      </c>
      <c r="J1686">
        <v>2.0099999999999998</v>
      </c>
      <c r="K1686" t="s">
        <v>102</v>
      </c>
      <c r="L1686" t="s">
        <v>45</v>
      </c>
      <c r="M1686">
        <v>1.68</v>
      </c>
      <c r="N1686" t="s">
        <v>83</v>
      </c>
      <c r="O1686" t="b">
        <v>0</v>
      </c>
      <c r="P1686">
        <v>44.280500000000004</v>
      </c>
      <c r="Q1686">
        <v>12.2705</v>
      </c>
      <c r="R1686">
        <v>8.5804999999999989</v>
      </c>
      <c r="S1686" t="s">
        <v>91</v>
      </c>
      <c r="T1686">
        <v>0</v>
      </c>
      <c r="U1686">
        <v>0</v>
      </c>
      <c r="V1686">
        <v>18</v>
      </c>
      <c r="W1686">
        <v>1081.7529999999999</v>
      </c>
    </row>
    <row r="1687" spans="1:23" x14ac:dyDescent="0.35">
      <c r="A1687" t="s">
        <v>3004</v>
      </c>
      <c r="B1687" t="s">
        <v>386</v>
      </c>
      <c r="C1687" t="s">
        <v>206</v>
      </c>
      <c r="D1687" t="s">
        <v>15</v>
      </c>
      <c r="E1687" t="s">
        <v>16</v>
      </c>
      <c r="F1687" t="s">
        <v>311</v>
      </c>
      <c r="G1687">
        <v>48.83</v>
      </c>
      <c r="H1687">
        <v>2</v>
      </c>
      <c r="I1687">
        <v>0.17</v>
      </c>
      <c r="J1687">
        <v>2.4300000000000002</v>
      </c>
      <c r="K1687" t="s">
        <v>115</v>
      </c>
      <c r="L1687" t="s">
        <v>43</v>
      </c>
      <c r="M1687">
        <v>4.05</v>
      </c>
      <c r="N1687" t="s">
        <v>83</v>
      </c>
      <c r="O1687" t="b">
        <v>0</v>
      </c>
      <c r="P1687">
        <v>81.0578</v>
      </c>
      <c r="Q1687">
        <v>22.4618</v>
      </c>
      <c r="R1687">
        <v>15.9818</v>
      </c>
      <c r="S1687" t="s">
        <v>97</v>
      </c>
      <c r="T1687">
        <v>0</v>
      </c>
      <c r="U1687">
        <v>0</v>
      </c>
      <c r="V1687">
        <v>13</v>
      </c>
      <c r="W1687">
        <v>1440.3262</v>
      </c>
    </row>
    <row r="1688" spans="1:23" x14ac:dyDescent="0.35">
      <c r="A1688" t="s">
        <v>3005</v>
      </c>
      <c r="B1688" t="s">
        <v>1348</v>
      </c>
      <c r="C1688" t="s">
        <v>3006</v>
      </c>
      <c r="D1688" t="s">
        <v>17</v>
      </c>
      <c r="E1688" t="s">
        <v>14</v>
      </c>
      <c r="F1688" t="s">
        <v>1321</v>
      </c>
      <c r="G1688">
        <v>59.7</v>
      </c>
      <c r="H1688">
        <v>2</v>
      </c>
      <c r="I1688">
        <v>0.03</v>
      </c>
      <c r="J1688">
        <v>4.7300000000000004</v>
      </c>
      <c r="K1688" t="s">
        <v>82</v>
      </c>
      <c r="L1688" t="s">
        <v>43</v>
      </c>
      <c r="M1688">
        <v>3.18</v>
      </c>
      <c r="N1688" t="s">
        <v>83</v>
      </c>
      <c r="O1688" t="b">
        <v>0</v>
      </c>
      <c r="P1688">
        <v>115.818</v>
      </c>
      <c r="Q1688">
        <v>44.177999999999997</v>
      </c>
      <c r="R1688">
        <v>36.268000000000001</v>
      </c>
      <c r="S1688" t="s">
        <v>97</v>
      </c>
      <c r="T1688">
        <v>0</v>
      </c>
      <c r="U1688">
        <v>0</v>
      </c>
      <c r="V1688">
        <v>2</v>
      </c>
      <c r="W1688">
        <v>66.445600000000013</v>
      </c>
    </row>
    <row r="1689" spans="1:23" x14ac:dyDescent="0.35">
      <c r="A1689" t="s">
        <v>3007</v>
      </c>
      <c r="B1689" t="s">
        <v>669</v>
      </c>
      <c r="C1689" t="s">
        <v>2225</v>
      </c>
      <c r="D1689" t="s">
        <v>19</v>
      </c>
      <c r="E1689" t="s">
        <v>16</v>
      </c>
      <c r="F1689" t="s">
        <v>1762</v>
      </c>
      <c r="G1689">
        <v>53.63</v>
      </c>
      <c r="H1689">
        <v>2</v>
      </c>
      <c r="I1689">
        <v>0.14000000000000001</v>
      </c>
      <c r="J1689">
        <v>4.37</v>
      </c>
      <c r="K1689" t="s">
        <v>102</v>
      </c>
      <c r="L1689" t="s">
        <v>41</v>
      </c>
      <c r="M1689">
        <v>12.6</v>
      </c>
      <c r="N1689" t="s">
        <v>83</v>
      </c>
      <c r="O1689" t="b">
        <v>0</v>
      </c>
      <c r="P1689">
        <v>92.243600000000001</v>
      </c>
      <c r="Q1689">
        <v>27.88760000000001</v>
      </c>
      <c r="R1689">
        <v>10.917600000000011</v>
      </c>
      <c r="S1689" t="s">
        <v>183</v>
      </c>
      <c r="T1689">
        <v>0</v>
      </c>
      <c r="U1689">
        <v>0</v>
      </c>
      <c r="V1689">
        <v>17</v>
      </c>
      <c r="W1689">
        <v>713.60439999999994</v>
      </c>
    </row>
    <row r="1690" spans="1:23" x14ac:dyDescent="0.35">
      <c r="A1690" t="s">
        <v>3008</v>
      </c>
      <c r="B1690" t="s">
        <v>276</v>
      </c>
      <c r="C1690" t="s">
        <v>3009</v>
      </c>
      <c r="D1690" t="s">
        <v>28</v>
      </c>
      <c r="E1690" t="s">
        <v>95</v>
      </c>
      <c r="F1690" t="s">
        <v>1419</v>
      </c>
      <c r="G1690">
        <v>127.04</v>
      </c>
      <c r="H1690">
        <v>1</v>
      </c>
      <c r="I1690">
        <v>7.0000000000000007E-2</v>
      </c>
      <c r="J1690">
        <v>5.45</v>
      </c>
      <c r="K1690" t="s">
        <v>90</v>
      </c>
      <c r="L1690" t="s">
        <v>48</v>
      </c>
      <c r="M1690">
        <v>19.97</v>
      </c>
      <c r="N1690" t="s">
        <v>83</v>
      </c>
      <c r="O1690" t="b">
        <v>0</v>
      </c>
      <c r="P1690">
        <v>118.1472</v>
      </c>
      <c r="Q1690">
        <v>41.923200000000001</v>
      </c>
      <c r="R1690">
        <v>16.5032</v>
      </c>
      <c r="S1690" t="s">
        <v>97</v>
      </c>
      <c r="T1690">
        <v>0</v>
      </c>
      <c r="U1690">
        <v>0</v>
      </c>
      <c r="V1690">
        <v>5</v>
      </c>
      <c r="W1690">
        <v>1113.3207</v>
      </c>
    </row>
    <row r="1691" spans="1:23" x14ac:dyDescent="0.35">
      <c r="A1691" t="s">
        <v>3010</v>
      </c>
      <c r="B1691" t="s">
        <v>117</v>
      </c>
      <c r="C1691" t="s">
        <v>906</v>
      </c>
      <c r="D1691" t="s">
        <v>12</v>
      </c>
      <c r="E1691" t="s">
        <v>14</v>
      </c>
      <c r="F1691" t="s">
        <v>1299</v>
      </c>
      <c r="G1691">
        <v>146.08000000000001</v>
      </c>
      <c r="H1691">
        <v>1</v>
      </c>
      <c r="I1691">
        <v>0.01</v>
      </c>
      <c r="J1691">
        <v>4.43</v>
      </c>
      <c r="K1691" t="s">
        <v>90</v>
      </c>
      <c r="L1691" t="s">
        <v>45</v>
      </c>
      <c r="M1691">
        <v>0.52</v>
      </c>
      <c r="N1691" t="s">
        <v>83</v>
      </c>
      <c r="O1691" t="b">
        <v>0</v>
      </c>
      <c r="P1691">
        <v>144.61920000000001</v>
      </c>
      <c r="Q1691">
        <v>56.971200000000003</v>
      </c>
      <c r="R1691">
        <v>52.021199999999993</v>
      </c>
      <c r="S1691" t="s">
        <v>84</v>
      </c>
      <c r="T1691">
        <v>0</v>
      </c>
      <c r="U1691">
        <v>0</v>
      </c>
      <c r="V1691">
        <v>5</v>
      </c>
      <c r="W1691">
        <v>449.81810000000007</v>
      </c>
    </row>
    <row r="1692" spans="1:23" x14ac:dyDescent="0.35">
      <c r="A1692" t="s">
        <v>3011</v>
      </c>
      <c r="B1692" t="s">
        <v>134</v>
      </c>
      <c r="C1692" t="s">
        <v>3012</v>
      </c>
      <c r="D1692" t="s">
        <v>15</v>
      </c>
      <c r="E1692" t="s">
        <v>14</v>
      </c>
      <c r="F1692" t="s">
        <v>577</v>
      </c>
      <c r="G1692">
        <v>162.80000000000001</v>
      </c>
      <c r="H1692">
        <v>1</v>
      </c>
      <c r="I1692">
        <v>0.16</v>
      </c>
      <c r="J1692">
        <v>2.12</v>
      </c>
      <c r="K1692" t="s">
        <v>82</v>
      </c>
      <c r="L1692" t="s">
        <v>41</v>
      </c>
      <c r="M1692">
        <v>13.71</v>
      </c>
      <c r="N1692" t="s">
        <v>83</v>
      </c>
      <c r="O1692" t="b">
        <v>0</v>
      </c>
      <c r="P1692">
        <v>136.75200000000001</v>
      </c>
      <c r="Q1692">
        <v>39.072000000000003</v>
      </c>
      <c r="R1692">
        <v>23.242000000000001</v>
      </c>
      <c r="S1692" t="s">
        <v>128</v>
      </c>
      <c r="T1692">
        <v>0</v>
      </c>
      <c r="U1692">
        <v>0</v>
      </c>
      <c r="V1692">
        <v>3</v>
      </c>
      <c r="W1692">
        <v>457.07360000000011</v>
      </c>
    </row>
    <row r="1693" spans="1:23" x14ac:dyDescent="0.35">
      <c r="A1693" t="s">
        <v>3013</v>
      </c>
      <c r="B1693" t="s">
        <v>208</v>
      </c>
      <c r="C1693" t="s">
        <v>190</v>
      </c>
      <c r="D1693" t="s">
        <v>15</v>
      </c>
      <c r="E1693" t="s">
        <v>95</v>
      </c>
      <c r="F1693" t="s">
        <v>187</v>
      </c>
      <c r="G1693">
        <v>123.41</v>
      </c>
      <c r="H1693">
        <v>2</v>
      </c>
      <c r="I1693">
        <v>0.18</v>
      </c>
      <c r="J1693">
        <v>8.8800000000000008</v>
      </c>
      <c r="K1693" t="s">
        <v>115</v>
      </c>
      <c r="L1693" t="s">
        <v>41</v>
      </c>
      <c r="M1693">
        <v>13.3</v>
      </c>
      <c r="N1693" t="s">
        <v>83</v>
      </c>
      <c r="O1693" t="b">
        <v>0</v>
      </c>
      <c r="P1693">
        <v>202.39240000000001</v>
      </c>
      <c r="Q1693">
        <v>54.300400000000018</v>
      </c>
      <c r="R1693">
        <v>32.120400000000018</v>
      </c>
      <c r="S1693" t="s">
        <v>183</v>
      </c>
      <c r="T1693">
        <v>0</v>
      </c>
      <c r="U1693">
        <v>0</v>
      </c>
      <c r="V1693">
        <v>21</v>
      </c>
      <c r="W1693">
        <v>1065.6361999999999</v>
      </c>
    </row>
    <row r="1694" spans="1:23" x14ac:dyDescent="0.35">
      <c r="A1694" t="s">
        <v>3014</v>
      </c>
      <c r="B1694" t="s">
        <v>1705</v>
      </c>
      <c r="C1694" t="s">
        <v>3015</v>
      </c>
      <c r="D1694" t="s">
        <v>20</v>
      </c>
      <c r="E1694" t="s">
        <v>14</v>
      </c>
      <c r="F1694" t="s">
        <v>247</v>
      </c>
      <c r="G1694">
        <v>111.93</v>
      </c>
      <c r="H1694">
        <v>2</v>
      </c>
      <c r="I1694">
        <v>0.22</v>
      </c>
      <c r="J1694">
        <v>2.27</v>
      </c>
      <c r="K1694" t="s">
        <v>82</v>
      </c>
      <c r="L1694" t="s">
        <v>41</v>
      </c>
      <c r="M1694">
        <v>6.81</v>
      </c>
      <c r="N1694" t="s">
        <v>83</v>
      </c>
      <c r="O1694" t="b">
        <v>0</v>
      </c>
      <c r="P1694">
        <v>174.61080000000001</v>
      </c>
      <c r="Q1694">
        <v>40.294800000000009</v>
      </c>
      <c r="R1694">
        <v>31.214800000000011</v>
      </c>
      <c r="S1694" t="s">
        <v>97</v>
      </c>
      <c r="T1694">
        <v>0</v>
      </c>
      <c r="U1694">
        <v>0</v>
      </c>
      <c r="V1694">
        <v>2</v>
      </c>
      <c r="W1694">
        <v>31.576200000000011</v>
      </c>
    </row>
    <row r="1695" spans="1:23" x14ac:dyDescent="0.35">
      <c r="A1695" t="s">
        <v>3016</v>
      </c>
      <c r="B1695" t="s">
        <v>1563</v>
      </c>
      <c r="C1695" t="s">
        <v>110</v>
      </c>
      <c r="D1695" t="s">
        <v>17</v>
      </c>
      <c r="E1695" t="s">
        <v>88</v>
      </c>
      <c r="F1695" t="s">
        <v>1066</v>
      </c>
      <c r="G1695">
        <v>19.32</v>
      </c>
      <c r="H1695">
        <v>2</v>
      </c>
      <c r="I1695">
        <v>0.08</v>
      </c>
      <c r="J1695">
        <v>5.15</v>
      </c>
      <c r="K1695" t="s">
        <v>90</v>
      </c>
      <c r="L1695" t="s">
        <v>41</v>
      </c>
      <c r="M1695">
        <v>9.64</v>
      </c>
      <c r="N1695" t="s">
        <v>83</v>
      </c>
      <c r="O1695" t="b">
        <v>0</v>
      </c>
      <c r="P1695">
        <v>35.5488</v>
      </c>
      <c r="Q1695">
        <v>12.364800000000001</v>
      </c>
      <c r="R1695">
        <v>-2.425200000000002</v>
      </c>
      <c r="S1695" t="s">
        <v>91</v>
      </c>
      <c r="T1695">
        <v>0</v>
      </c>
      <c r="U1695">
        <v>0</v>
      </c>
      <c r="V1695">
        <v>20</v>
      </c>
      <c r="W1695">
        <v>1794.1578999999999</v>
      </c>
    </row>
    <row r="1696" spans="1:23" x14ac:dyDescent="0.35">
      <c r="A1696" t="s">
        <v>3017</v>
      </c>
      <c r="B1696" t="s">
        <v>93</v>
      </c>
      <c r="C1696" t="s">
        <v>1022</v>
      </c>
      <c r="D1696" t="s">
        <v>12</v>
      </c>
      <c r="E1696" t="s">
        <v>16</v>
      </c>
      <c r="F1696" t="s">
        <v>605</v>
      </c>
      <c r="G1696">
        <v>43.15</v>
      </c>
      <c r="H1696">
        <v>3</v>
      </c>
      <c r="I1696">
        <v>0.3</v>
      </c>
      <c r="J1696">
        <v>6.13</v>
      </c>
      <c r="K1696" t="s">
        <v>115</v>
      </c>
      <c r="L1696" t="s">
        <v>45</v>
      </c>
      <c r="M1696">
        <v>1.28</v>
      </c>
      <c r="N1696" t="s">
        <v>83</v>
      </c>
      <c r="O1696" t="b">
        <v>0</v>
      </c>
      <c r="P1696">
        <v>90.614999999999981</v>
      </c>
      <c r="Q1696">
        <v>12.94499999999999</v>
      </c>
      <c r="R1696">
        <v>5.534999999999993</v>
      </c>
      <c r="S1696" t="s">
        <v>97</v>
      </c>
      <c r="T1696">
        <v>0</v>
      </c>
      <c r="U1696">
        <v>0</v>
      </c>
      <c r="V1696">
        <v>14</v>
      </c>
      <c r="W1696">
        <v>909.32830000000001</v>
      </c>
    </row>
    <row r="1697" spans="1:23" x14ac:dyDescent="0.35">
      <c r="A1697" t="s">
        <v>3018</v>
      </c>
      <c r="B1697" t="s">
        <v>1524</v>
      </c>
      <c r="C1697" t="s">
        <v>1731</v>
      </c>
      <c r="D1697" t="s">
        <v>15</v>
      </c>
      <c r="E1697" t="s">
        <v>14</v>
      </c>
      <c r="F1697" t="s">
        <v>255</v>
      </c>
      <c r="G1697">
        <v>155.78</v>
      </c>
      <c r="H1697">
        <v>2</v>
      </c>
      <c r="I1697">
        <v>0.28000000000000003</v>
      </c>
      <c r="J1697">
        <v>3.23</v>
      </c>
      <c r="K1697" t="s">
        <v>82</v>
      </c>
      <c r="L1697" t="s">
        <v>41</v>
      </c>
      <c r="M1697">
        <v>14.71</v>
      </c>
      <c r="N1697" t="s">
        <v>83</v>
      </c>
      <c r="O1697" t="b">
        <v>0</v>
      </c>
      <c r="P1697">
        <v>224.32320000000001</v>
      </c>
      <c r="Q1697">
        <v>37.387199999999979</v>
      </c>
      <c r="R1697">
        <v>19.447199999999981</v>
      </c>
      <c r="S1697" t="s">
        <v>128</v>
      </c>
      <c r="T1697">
        <v>0</v>
      </c>
      <c r="U1697">
        <v>0</v>
      </c>
      <c r="V1697">
        <v>15</v>
      </c>
      <c r="W1697">
        <v>1276.2064</v>
      </c>
    </row>
    <row r="1698" spans="1:23" x14ac:dyDescent="0.35">
      <c r="A1698" t="s">
        <v>3019</v>
      </c>
      <c r="B1698" t="s">
        <v>960</v>
      </c>
      <c r="C1698" t="s">
        <v>118</v>
      </c>
      <c r="D1698" t="s">
        <v>24</v>
      </c>
      <c r="E1698" t="s">
        <v>95</v>
      </c>
      <c r="F1698" t="s">
        <v>421</v>
      </c>
      <c r="G1698">
        <v>349.69</v>
      </c>
      <c r="H1698">
        <v>3</v>
      </c>
      <c r="I1698">
        <v>0.28000000000000003</v>
      </c>
      <c r="J1698">
        <v>4.29</v>
      </c>
      <c r="K1698" t="s">
        <v>82</v>
      </c>
      <c r="L1698" t="s">
        <v>41</v>
      </c>
      <c r="M1698">
        <v>7.94</v>
      </c>
      <c r="N1698" t="s">
        <v>83</v>
      </c>
      <c r="O1698" t="b">
        <v>0</v>
      </c>
      <c r="P1698">
        <v>755.33039999999994</v>
      </c>
      <c r="Q1698">
        <v>125.8884</v>
      </c>
      <c r="R1698">
        <v>113.6584</v>
      </c>
      <c r="S1698" t="s">
        <v>84</v>
      </c>
      <c r="T1698">
        <v>0</v>
      </c>
      <c r="U1698">
        <v>0</v>
      </c>
      <c r="V1698">
        <v>18</v>
      </c>
      <c r="W1698">
        <v>839.61260000000016</v>
      </c>
    </row>
    <row r="1699" spans="1:23" x14ac:dyDescent="0.35">
      <c r="A1699" t="s">
        <v>3020</v>
      </c>
      <c r="B1699" t="s">
        <v>193</v>
      </c>
      <c r="C1699" t="s">
        <v>170</v>
      </c>
      <c r="D1699" t="s">
        <v>26</v>
      </c>
      <c r="E1699" t="s">
        <v>16</v>
      </c>
      <c r="F1699" t="s">
        <v>145</v>
      </c>
      <c r="G1699">
        <v>34.450000000000003</v>
      </c>
      <c r="H1699">
        <v>3</v>
      </c>
      <c r="I1699">
        <v>0.05</v>
      </c>
      <c r="J1699">
        <v>6.82</v>
      </c>
      <c r="K1699" t="s">
        <v>115</v>
      </c>
      <c r="L1699" t="s">
        <v>41</v>
      </c>
      <c r="M1699">
        <v>8.31</v>
      </c>
      <c r="N1699" t="s">
        <v>141</v>
      </c>
      <c r="O1699" t="b">
        <v>0</v>
      </c>
      <c r="P1699">
        <v>98.182500000000005</v>
      </c>
      <c r="Q1699">
        <v>36.172499999999999</v>
      </c>
      <c r="R1699">
        <v>21.0425</v>
      </c>
      <c r="S1699" t="s">
        <v>97</v>
      </c>
      <c r="T1699">
        <v>1</v>
      </c>
      <c r="U1699">
        <v>0</v>
      </c>
      <c r="V1699">
        <v>14</v>
      </c>
      <c r="W1699">
        <v>1066.5287000000001</v>
      </c>
    </row>
    <row r="1700" spans="1:23" x14ac:dyDescent="0.35">
      <c r="A1700" t="s">
        <v>3021</v>
      </c>
      <c r="B1700" t="s">
        <v>559</v>
      </c>
      <c r="C1700" t="s">
        <v>2464</v>
      </c>
      <c r="D1700" t="s">
        <v>17</v>
      </c>
      <c r="E1700" t="s">
        <v>16</v>
      </c>
      <c r="F1700" t="s">
        <v>435</v>
      </c>
      <c r="G1700">
        <v>44.72</v>
      </c>
      <c r="H1700">
        <v>1</v>
      </c>
      <c r="I1700">
        <v>0.09</v>
      </c>
      <c r="J1700">
        <v>8.18</v>
      </c>
      <c r="K1700" t="s">
        <v>102</v>
      </c>
      <c r="L1700" t="s">
        <v>45</v>
      </c>
      <c r="M1700">
        <v>0.97</v>
      </c>
      <c r="N1700" t="s">
        <v>279</v>
      </c>
      <c r="O1700" t="b">
        <v>0</v>
      </c>
      <c r="P1700">
        <v>40.6952</v>
      </c>
      <c r="Q1700">
        <v>13.863200000000001</v>
      </c>
      <c r="R1700">
        <v>4.7132000000000023</v>
      </c>
      <c r="S1700" t="s">
        <v>128</v>
      </c>
      <c r="T1700">
        <v>0</v>
      </c>
      <c r="U1700">
        <v>1</v>
      </c>
      <c r="V1700">
        <v>14</v>
      </c>
      <c r="W1700">
        <v>1664.0038999999999</v>
      </c>
    </row>
    <row r="1701" spans="1:23" x14ac:dyDescent="0.35">
      <c r="A1701" t="s">
        <v>3022</v>
      </c>
      <c r="B1701" t="s">
        <v>559</v>
      </c>
      <c r="C1701" t="s">
        <v>3023</v>
      </c>
      <c r="D1701" t="s">
        <v>19</v>
      </c>
      <c r="E1701" t="s">
        <v>16</v>
      </c>
      <c r="F1701" t="s">
        <v>696</v>
      </c>
      <c r="G1701">
        <v>41.11</v>
      </c>
      <c r="H1701">
        <v>2</v>
      </c>
      <c r="I1701">
        <v>0.28000000000000003</v>
      </c>
      <c r="J1701">
        <v>9.15</v>
      </c>
      <c r="K1701" t="s">
        <v>82</v>
      </c>
      <c r="L1701" t="s">
        <v>43</v>
      </c>
      <c r="M1701">
        <v>3.25</v>
      </c>
      <c r="N1701" t="s">
        <v>83</v>
      </c>
      <c r="O1701" t="b">
        <v>0</v>
      </c>
      <c r="P1701">
        <v>59.198399999999999</v>
      </c>
      <c r="Q1701">
        <v>9.8664000000000005</v>
      </c>
      <c r="R1701">
        <v>-2.5336000000000021</v>
      </c>
      <c r="S1701" t="s">
        <v>128</v>
      </c>
      <c r="T1701">
        <v>0</v>
      </c>
      <c r="U1701">
        <v>0</v>
      </c>
      <c r="V1701">
        <v>3</v>
      </c>
      <c r="W1701">
        <v>497.60059999999999</v>
      </c>
    </row>
    <row r="1702" spans="1:23" x14ac:dyDescent="0.35">
      <c r="A1702" t="s">
        <v>3024</v>
      </c>
      <c r="B1702" t="s">
        <v>208</v>
      </c>
      <c r="C1702" t="s">
        <v>2184</v>
      </c>
      <c r="D1702" t="s">
        <v>12</v>
      </c>
      <c r="E1702" t="s">
        <v>16</v>
      </c>
      <c r="F1702" t="s">
        <v>895</v>
      </c>
      <c r="G1702">
        <v>33.4</v>
      </c>
      <c r="H1702">
        <v>2</v>
      </c>
      <c r="I1702">
        <v>0.1</v>
      </c>
      <c r="J1702">
        <v>4.72</v>
      </c>
      <c r="K1702" t="s">
        <v>90</v>
      </c>
      <c r="L1702" t="s">
        <v>45</v>
      </c>
      <c r="M1702">
        <v>0.5</v>
      </c>
      <c r="N1702" t="s">
        <v>83</v>
      </c>
      <c r="O1702" t="b">
        <v>1</v>
      </c>
      <c r="P1702">
        <v>60.12</v>
      </c>
      <c r="Q1702">
        <v>20.04</v>
      </c>
      <c r="R1702">
        <v>14.82</v>
      </c>
      <c r="S1702" t="s">
        <v>183</v>
      </c>
      <c r="T1702">
        <v>0</v>
      </c>
      <c r="U1702">
        <v>0</v>
      </c>
      <c r="V1702">
        <v>15</v>
      </c>
      <c r="W1702">
        <v>859.42560000000003</v>
      </c>
    </row>
    <row r="1703" spans="1:23" x14ac:dyDescent="0.35">
      <c r="A1703" t="s">
        <v>3025</v>
      </c>
      <c r="B1703" t="s">
        <v>143</v>
      </c>
      <c r="C1703" t="s">
        <v>2105</v>
      </c>
      <c r="D1703" t="s">
        <v>24</v>
      </c>
      <c r="E1703" t="s">
        <v>95</v>
      </c>
      <c r="F1703" t="s">
        <v>127</v>
      </c>
      <c r="G1703">
        <v>435.38</v>
      </c>
      <c r="H1703">
        <v>3</v>
      </c>
      <c r="I1703">
        <v>0.06</v>
      </c>
      <c r="J1703">
        <v>5.5</v>
      </c>
      <c r="K1703" t="s">
        <v>102</v>
      </c>
      <c r="L1703" t="s">
        <v>45</v>
      </c>
      <c r="M1703">
        <v>1.33</v>
      </c>
      <c r="N1703" t="s">
        <v>83</v>
      </c>
      <c r="O1703" t="b">
        <v>0</v>
      </c>
      <c r="P1703">
        <v>1227.7716</v>
      </c>
      <c r="Q1703">
        <v>444.08760000000001</v>
      </c>
      <c r="R1703">
        <v>437.25760000000002</v>
      </c>
      <c r="S1703" t="s">
        <v>103</v>
      </c>
      <c r="T1703">
        <v>0</v>
      </c>
      <c r="U1703">
        <v>0</v>
      </c>
      <c r="V1703">
        <v>15</v>
      </c>
      <c r="W1703">
        <v>908.25459999999998</v>
      </c>
    </row>
    <row r="1704" spans="1:23" x14ac:dyDescent="0.35">
      <c r="A1704" t="s">
        <v>3026</v>
      </c>
      <c r="B1704" t="s">
        <v>349</v>
      </c>
      <c r="C1704" t="s">
        <v>2228</v>
      </c>
      <c r="D1704" t="s">
        <v>15</v>
      </c>
      <c r="E1704" t="s">
        <v>16</v>
      </c>
      <c r="F1704" t="s">
        <v>605</v>
      </c>
      <c r="G1704">
        <v>26.21</v>
      </c>
      <c r="H1704">
        <v>2</v>
      </c>
      <c r="I1704">
        <v>0.2</v>
      </c>
      <c r="J1704">
        <v>3.06</v>
      </c>
      <c r="K1704" t="s">
        <v>102</v>
      </c>
      <c r="L1704" t="s">
        <v>45</v>
      </c>
      <c r="M1704">
        <v>1.03</v>
      </c>
      <c r="N1704" t="s">
        <v>83</v>
      </c>
      <c r="O1704" t="b">
        <v>0</v>
      </c>
      <c r="P1704">
        <v>41.936000000000007</v>
      </c>
      <c r="Q1704">
        <v>10.484000000000011</v>
      </c>
      <c r="R1704">
        <v>6.394000000000009</v>
      </c>
      <c r="S1704" t="s">
        <v>128</v>
      </c>
      <c r="T1704">
        <v>0</v>
      </c>
      <c r="U1704">
        <v>0</v>
      </c>
      <c r="V1704">
        <v>13</v>
      </c>
      <c r="W1704">
        <v>478.67059999999998</v>
      </c>
    </row>
    <row r="1705" spans="1:23" x14ac:dyDescent="0.35">
      <c r="A1705" t="s">
        <v>3027</v>
      </c>
      <c r="B1705" t="s">
        <v>814</v>
      </c>
      <c r="C1705" t="s">
        <v>3028</v>
      </c>
      <c r="D1705" t="s">
        <v>12</v>
      </c>
      <c r="E1705" t="s">
        <v>95</v>
      </c>
      <c r="F1705" t="s">
        <v>489</v>
      </c>
      <c r="G1705">
        <v>393.25</v>
      </c>
      <c r="H1705">
        <v>2</v>
      </c>
      <c r="I1705">
        <v>0.01</v>
      </c>
      <c r="J1705">
        <v>9.51</v>
      </c>
      <c r="K1705" t="s">
        <v>90</v>
      </c>
      <c r="L1705" t="s">
        <v>43</v>
      </c>
      <c r="M1705">
        <v>6.14</v>
      </c>
      <c r="N1705" t="s">
        <v>83</v>
      </c>
      <c r="O1705" t="b">
        <v>0</v>
      </c>
      <c r="P1705">
        <v>778.63499999999999</v>
      </c>
      <c r="Q1705">
        <v>306.73500000000001</v>
      </c>
      <c r="R1705">
        <v>291.08499999999998</v>
      </c>
      <c r="S1705" t="s">
        <v>183</v>
      </c>
      <c r="T1705">
        <v>0</v>
      </c>
      <c r="U1705">
        <v>0</v>
      </c>
      <c r="V1705">
        <v>3</v>
      </c>
      <c r="W1705">
        <v>507.73030000000011</v>
      </c>
    </row>
    <row r="1706" spans="1:23" x14ac:dyDescent="0.35">
      <c r="A1706" t="s">
        <v>3029</v>
      </c>
      <c r="B1706" t="s">
        <v>302</v>
      </c>
      <c r="C1706" t="s">
        <v>1111</v>
      </c>
      <c r="D1706" t="s">
        <v>15</v>
      </c>
      <c r="E1706" t="s">
        <v>16</v>
      </c>
      <c r="F1706" t="s">
        <v>282</v>
      </c>
      <c r="G1706">
        <v>38.6</v>
      </c>
      <c r="H1706">
        <v>3</v>
      </c>
      <c r="I1706">
        <v>0.3</v>
      </c>
      <c r="J1706">
        <v>3.56</v>
      </c>
      <c r="K1706" t="s">
        <v>90</v>
      </c>
      <c r="L1706" t="s">
        <v>41</v>
      </c>
      <c r="M1706">
        <v>13.7</v>
      </c>
      <c r="N1706" t="s">
        <v>83</v>
      </c>
      <c r="O1706" t="b">
        <v>0</v>
      </c>
      <c r="P1706">
        <v>81.06</v>
      </c>
      <c r="Q1706">
        <v>11.58</v>
      </c>
      <c r="R1706">
        <v>-5.68</v>
      </c>
      <c r="S1706" t="s">
        <v>183</v>
      </c>
      <c r="T1706">
        <v>0</v>
      </c>
      <c r="U1706">
        <v>0</v>
      </c>
      <c r="V1706">
        <v>13</v>
      </c>
      <c r="W1706">
        <v>1139.0393999999999</v>
      </c>
    </row>
    <row r="1707" spans="1:23" x14ac:dyDescent="0.35">
      <c r="A1707" t="s">
        <v>3030</v>
      </c>
      <c r="B1707" t="s">
        <v>1622</v>
      </c>
      <c r="C1707" t="s">
        <v>2228</v>
      </c>
      <c r="D1707" t="s">
        <v>17</v>
      </c>
      <c r="E1707" t="s">
        <v>95</v>
      </c>
      <c r="F1707" t="s">
        <v>96</v>
      </c>
      <c r="G1707">
        <v>667.78</v>
      </c>
      <c r="H1707">
        <v>1</v>
      </c>
      <c r="I1707">
        <v>0.15</v>
      </c>
      <c r="J1707">
        <v>6.17</v>
      </c>
      <c r="K1707" t="s">
        <v>90</v>
      </c>
      <c r="L1707" t="s">
        <v>41</v>
      </c>
      <c r="M1707">
        <v>10.84</v>
      </c>
      <c r="N1707" t="s">
        <v>279</v>
      </c>
      <c r="O1707" t="b">
        <v>0</v>
      </c>
      <c r="P1707">
        <v>567.61299999999994</v>
      </c>
      <c r="Q1707">
        <v>166.94499999999999</v>
      </c>
      <c r="R1707">
        <v>149.935</v>
      </c>
      <c r="S1707" t="s">
        <v>183</v>
      </c>
      <c r="T1707">
        <v>0</v>
      </c>
      <c r="U1707">
        <v>1</v>
      </c>
      <c r="V1707">
        <v>13</v>
      </c>
      <c r="W1707">
        <v>478.67059999999998</v>
      </c>
    </row>
    <row r="1708" spans="1:23" x14ac:dyDescent="0.35">
      <c r="A1708" t="s">
        <v>3031</v>
      </c>
      <c r="B1708" t="s">
        <v>740</v>
      </c>
      <c r="C1708" t="s">
        <v>587</v>
      </c>
      <c r="D1708" t="s">
        <v>17</v>
      </c>
      <c r="E1708" t="s">
        <v>95</v>
      </c>
      <c r="F1708" t="s">
        <v>1080</v>
      </c>
      <c r="G1708">
        <v>357.7</v>
      </c>
      <c r="H1708">
        <v>3</v>
      </c>
      <c r="I1708">
        <v>0.02</v>
      </c>
      <c r="J1708">
        <v>4.2699999999999996</v>
      </c>
      <c r="K1708" t="s">
        <v>90</v>
      </c>
      <c r="L1708" t="s">
        <v>43</v>
      </c>
      <c r="M1708">
        <v>5.91</v>
      </c>
      <c r="N1708" t="s">
        <v>83</v>
      </c>
      <c r="O1708" t="b">
        <v>0</v>
      </c>
      <c r="P1708">
        <v>1051.6379999999999</v>
      </c>
      <c r="Q1708">
        <v>407.77800000000002</v>
      </c>
      <c r="R1708">
        <v>397.59800000000001</v>
      </c>
      <c r="S1708" t="s">
        <v>128</v>
      </c>
      <c r="T1708">
        <v>0</v>
      </c>
      <c r="U1708">
        <v>0</v>
      </c>
      <c r="V1708">
        <v>17</v>
      </c>
      <c r="W1708">
        <v>1791.7837</v>
      </c>
    </row>
    <row r="1709" spans="1:23" x14ac:dyDescent="0.35">
      <c r="A1709" t="s">
        <v>3032</v>
      </c>
      <c r="B1709" t="s">
        <v>437</v>
      </c>
      <c r="C1709" t="s">
        <v>3033</v>
      </c>
      <c r="D1709" t="s">
        <v>12</v>
      </c>
      <c r="E1709" t="s">
        <v>16</v>
      </c>
      <c r="F1709" t="s">
        <v>307</v>
      </c>
      <c r="G1709">
        <v>25.25</v>
      </c>
      <c r="H1709">
        <v>2</v>
      </c>
      <c r="I1709">
        <v>0.26</v>
      </c>
      <c r="J1709">
        <v>9.59</v>
      </c>
      <c r="K1709" t="s">
        <v>115</v>
      </c>
      <c r="L1709" t="s">
        <v>43</v>
      </c>
      <c r="M1709">
        <v>4.0599999999999996</v>
      </c>
      <c r="N1709" t="s">
        <v>141</v>
      </c>
      <c r="O1709" t="b">
        <v>0</v>
      </c>
      <c r="P1709">
        <v>37.369999999999997</v>
      </c>
      <c r="Q1709">
        <v>7.07</v>
      </c>
      <c r="R1709">
        <v>-6.5799999999999983</v>
      </c>
      <c r="S1709" t="s">
        <v>103</v>
      </c>
      <c r="T1709">
        <v>1</v>
      </c>
      <c r="U1709">
        <v>0</v>
      </c>
      <c r="V1709">
        <v>3</v>
      </c>
      <c r="W1709">
        <v>80.117700000000042</v>
      </c>
    </row>
    <row r="1710" spans="1:23" x14ac:dyDescent="0.35">
      <c r="A1710" t="s">
        <v>3034</v>
      </c>
      <c r="B1710" t="s">
        <v>437</v>
      </c>
      <c r="C1710" t="s">
        <v>226</v>
      </c>
      <c r="D1710" t="s">
        <v>15</v>
      </c>
      <c r="E1710" t="s">
        <v>95</v>
      </c>
      <c r="F1710" t="s">
        <v>217</v>
      </c>
      <c r="G1710">
        <v>533.75</v>
      </c>
      <c r="H1710">
        <v>3</v>
      </c>
      <c r="I1710">
        <v>0.17</v>
      </c>
      <c r="J1710">
        <v>9.16</v>
      </c>
      <c r="K1710" t="s">
        <v>102</v>
      </c>
      <c r="L1710" t="s">
        <v>41</v>
      </c>
      <c r="M1710">
        <v>13.44</v>
      </c>
      <c r="N1710" t="s">
        <v>83</v>
      </c>
      <c r="O1710" t="b">
        <v>0</v>
      </c>
      <c r="P1710">
        <v>1329.0374999999999</v>
      </c>
      <c r="Q1710">
        <v>368.28749999999991</v>
      </c>
      <c r="R1710">
        <v>345.68749999999989</v>
      </c>
      <c r="S1710" t="s">
        <v>103</v>
      </c>
      <c r="T1710">
        <v>0</v>
      </c>
      <c r="U1710">
        <v>0</v>
      </c>
      <c r="V1710">
        <v>14</v>
      </c>
      <c r="W1710">
        <v>789.34999999999991</v>
      </c>
    </row>
    <row r="1711" spans="1:23" x14ac:dyDescent="0.35">
      <c r="A1711" t="s">
        <v>3035</v>
      </c>
      <c r="B1711" t="s">
        <v>622</v>
      </c>
      <c r="C1711" t="s">
        <v>1298</v>
      </c>
      <c r="D1711" t="s">
        <v>12</v>
      </c>
      <c r="E1711" t="s">
        <v>95</v>
      </c>
      <c r="F1711" t="s">
        <v>770</v>
      </c>
      <c r="G1711">
        <v>353.99</v>
      </c>
      <c r="H1711">
        <v>2</v>
      </c>
      <c r="I1711">
        <v>0.04</v>
      </c>
      <c r="J1711">
        <v>9.43</v>
      </c>
      <c r="K1711" t="s">
        <v>102</v>
      </c>
      <c r="L1711" t="s">
        <v>43</v>
      </c>
      <c r="M1711">
        <v>4.3600000000000003</v>
      </c>
      <c r="N1711" t="s">
        <v>83</v>
      </c>
      <c r="O1711" t="b">
        <v>0</v>
      </c>
      <c r="P1711">
        <v>679.66079999999999</v>
      </c>
      <c r="Q1711">
        <v>254.87280000000001</v>
      </c>
      <c r="R1711">
        <v>241.08279999999999</v>
      </c>
      <c r="S1711" t="s">
        <v>97</v>
      </c>
      <c r="T1711">
        <v>0</v>
      </c>
      <c r="U1711">
        <v>0</v>
      </c>
      <c r="V1711">
        <v>13</v>
      </c>
      <c r="W1711">
        <v>953.92600000000039</v>
      </c>
    </row>
    <row r="1712" spans="1:23" x14ac:dyDescent="0.35">
      <c r="A1712" t="s">
        <v>3036</v>
      </c>
      <c r="B1712" t="s">
        <v>1572</v>
      </c>
      <c r="C1712" t="s">
        <v>1155</v>
      </c>
      <c r="D1712" t="s">
        <v>19</v>
      </c>
      <c r="E1712" t="s">
        <v>88</v>
      </c>
      <c r="F1712" t="s">
        <v>219</v>
      </c>
      <c r="G1712">
        <v>21.61</v>
      </c>
      <c r="H1712">
        <v>1</v>
      </c>
      <c r="I1712">
        <v>7.0000000000000007E-2</v>
      </c>
      <c r="J1712">
        <v>6.69</v>
      </c>
      <c r="K1712" t="s">
        <v>90</v>
      </c>
      <c r="L1712" t="s">
        <v>43</v>
      </c>
      <c r="M1712">
        <v>4.13</v>
      </c>
      <c r="N1712" t="s">
        <v>141</v>
      </c>
      <c r="O1712" t="b">
        <v>0</v>
      </c>
      <c r="P1712">
        <v>20.097300000000001</v>
      </c>
      <c r="Q1712">
        <v>7.1312999999999978</v>
      </c>
      <c r="R1712">
        <v>-3.688700000000003</v>
      </c>
      <c r="S1712" t="s">
        <v>103</v>
      </c>
      <c r="T1712">
        <v>1</v>
      </c>
      <c r="U1712">
        <v>0</v>
      </c>
      <c r="V1712">
        <v>13</v>
      </c>
      <c r="W1712">
        <v>1050.3983000000001</v>
      </c>
    </row>
    <row r="1713" spans="1:23" x14ac:dyDescent="0.35">
      <c r="A1713" t="s">
        <v>3037</v>
      </c>
      <c r="B1713" t="s">
        <v>1240</v>
      </c>
      <c r="C1713" t="s">
        <v>1839</v>
      </c>
      <c r="D1713" t="s">
        <v>15</v>
      </c>
      <c r="E1713" t="s">
        <v>95</v>
      </c>
      <c r="F1713" t="s">
        <v>270</v>
      </c>
      <c r="G1713">
        <v>182.5</v>
      </c>
      <c r="H1713">
        <v>2</v>
      </c>
      <c r="I1713">
        <v>0.02</v>
      </c>
      <c r="J1713">
        <v>2.99</v>
      </c>
      <c r="K1713" t="s">
        <v>115</v>
      </c>
      <c r="L1713" t="s">
        <v>45</v>
      </c>
      <c r="M1713">
        <v>1.38</v>
      </c>
      <c r="N1713" t="s">
        <v>141</v>
      </c>
      <c r="O1713" t="b">
        <v>0</v>
      </c>
      <c r="P1713">
        <v>357.7</v>
      </c>
      <c r="Q1713">
        <v>138.69999999999999</v>
      </c>
      <c r="R1713">
        <v>134.33000000000001</v>
      </c>
      <c r="S1713" t="s">
        <v>91</v>
      </c>
      <c r="T1713">
        <v>1</v>
      </c>
      <c r="U1713">
        <v>0</v>
      </c>
      <c r="V1713">
        <v>18</v>
      </c>
      <c r="W1713">
        <v>890.29250000000002</v>
      </c>
    </row>
    <row r="1714" spans="1:23" x14ac:dyDescent="0.35">
      <c r="A1714" t="s">
        <v>3038</v>
      </c>
      <c r="B1714" t="s">
        <v>487</v>
      </c>
      <c r="C1714" t="s">
        <v>1036</v>
      </c>
      <c r="D1714" t="s">
        <v>28</v>
      </c>
      <c r="E1714" t="s">
        <v>95</v>
      </c>
      <c r="F1714" t="s">
        <v>370</v>
      </c>
      <c r="G1714">
        <v>556.63</v>
      </c>
      <c r="H1714">
        <v>2</v>
      </c>
      <c r="I1714">
        <v>0.23</v>
      </c>
      <c r="J1714">
        <v>2.5099999999999998</v>
      </c>
      <c r="K1714" t="s">
        <v>115</v>
      </c>
      <c r="L1714" t="s">
        <v>41</v>
      </c>
      <c r="M1714">
        <v>9.1199999999999992</v>
      </c>
      <c r="N1714" t="s">
        <v>83</v>
      </c>
      <c r="O1714" t="b">
        <v>0</v>
      </c>
      <c r="P1714">
        <v>857.21019999999999</v>
      </c>
      <c r="Q1714">
        <v>189.2542</v>
      </c>
      <c r="R1714">
        <v>177.6242</v>
      </c>
      <c r="S1714" t="s">
        <v>97</v>
      </c>
      <c r="T1714">
        <v>0</v>
      </c>
      <c r="U1714">
        <v>0</v>
      </c>
      <c r="V1714">
        <v>16</v>
      </c>
      <c r="W1714">
        <v>1151.5438999999999</v>
      </c>
    </row>
    <row r="1715" spans="1:23" x14ac:dyDescent="0.35">
      <c r="A1715" t="s">
        <v>3039</v>
      </c>
      <c r="B1715" t="s">
        <v>386</v>
      </c>
      <c r="C1715" t="s">
        <v>3040</v>
      </c>
      <c r="D1715" t="s">
        <v>15</v>
      </c>
      <c r="E1715" t="s">
        <v>16</v>
      </c>
      <c r="F1715" t="s">
        <v>624</v>
      </c>
      <c r="G1715">
        <v>40.450000000000003</v>
      </c>
      <c r="H1715">
        <v>3</v>
      </c>
      <c r="I1715">
        <v>0.27</v>
      </c>
      <c r="J1715">
        <v>6.84</v>
      </c>
      <c r="K1715" t="s">
        <v>82</v>
      </c>
      <c r="L1715" t="s">
        <v>48</v>
      </c>
      <c r="M1715">
        <v>15.89</v>
      </c>
      <c r="N1715" t="s">
        <v>83</v>
      </c>
      <c r="O1715" t="b">
        <v>0</v>
      </c>
      <c r="P1715">
        <v>88.58550000000001</v>
      </c>
      <c r="Q1715">
        <v>15.77550000000001</v>
      </c>
      <c r="R1715">
        <v>-6.9544999999999924</v>
      </c>
      <c r="S1715" t="s">
        <v>97</v>
      </c>
      <c r="T1715">
        <v>0</v>
      </c>
      <c r="U1715">
        <v>0</v>
      </c>
      <c r="V1715">
        <v>4</v>
      </c>
      <c r="W1715">
        <v>99.960099999999997</v>
      </c>
    </row>
    <row r="1716" spans="1:23" x14ac:dyDescent="0.35">
      <c r="A1716" t="s">
        <v>3041</v>
      </c>
      <c r="B1716" t="s">
        <v>1147</v>
      </c>
      <c r="C1716" t="s">
        <v>3042</v>
      </c>
      <c r="D1716" t="s">
        <v>12</v>
      </c>
      <c r="E1716" t="s">
        <v>14</v>
      </c>
      <c r="F1716" t="s">
        <v>1113</v>
      </c>
      <c r="G1716">
        <v>70.180000000000007</v>
      </c>
      <c r="H1716">
        <v>1</v>
      </c>
      <c r="I1716">
        <v>7.0000000000000007E-2</v>
      </c>
      <c r="J1716">
        <v>6.68</v>
      </c>
      <c r="K1716" t="s">
        <v>82</v>
      </c>
      <c r="L1716" t="s">
        <v>43</v>
      </c>
      <c r="M1716">
        <v>5.97</v>
      </c>
      <c r="N1716" t="s">
        <v>83</v>
      </c>
      <c r="O1716" t="b">
        <v>0</v>
      </c>
      <c r="P1716">
        <v>65.267399999999995</v>
      </c>
      <c r="Q1716">
        <v>23.159399999999991</v>
      </c>
      <c r="R1716">
        <v>10.509399999999991</v>
      </c>
      <c r="S1716" t="s">
        <v>183</v>
      </c>
      <c r="T1716">
        <v>0</v>
      </c>
      <c r="U1716">
        <v>0</v>
      </c>
      <c r="V1716">
        <v>10</v>
      </c>
      <c r="W1716">
        <v>197.87870000000001</v>
      </c>
    </row>
    <row r="1717" spans="1:23" x14ac:dyDescent="0.35">
      <c r="A1717" t="s">
        <v>3043</v>
      </c>
      <c r="B1717" t="s">
        <v>583</v>
      </c>
      <c r="C1717" t="s">
        <v>94</v>
      </c>
      <c r="D1717" t="s">
        <v>12</v>
      </c>
      <c r="E1717" t="s">
        <v>95</v>
      </c>
      <c r="F1717" t="s">
        <v>541</v>
      </c>
      <c r="G1717">
        <v>528.17999999999995</v>
      </c>
      <c r="H1717">
        <v>3</v>
      </c>
      <c r="I1717">
        <v>0.15</v>
      </c>
      <c r="J1717">
        <v>2.89</v>
      </c>
      <c r="K1717" t="s">
        <v>82</v>
      </c>
      <c r="L1717" t="s">
        <v>41</v>
      </c>
      <c r="M1717">
        <v>10.83</v>
      </c>
      <c r="N1717" t="s">
        <v>83</v>
      </c>
      <c r="O1717" t="b">
        <v>0</v>
      </c>
      <c r="P1717">
        <v>1346.8589999999999</v>
      </c>
      <c r="Q1717">
        <v>396.13499999999999</v>
      </c>
      <c r="R1717">
        <v>382.41500000000002</v>
      </c>
      <c r="S1717" t="s">
        <v>84</v>
      </c>
      <c r="T1717">
        <v>0</v>
      </c>
      <c r="U1717">
        <v>0</v>
      </c>
      <c r="V1717">
        <v>25</v>
      </c>
      <c r="W1717">
        <v>2626.2725</v>
      </c>
    </row>
    <row r="1718" spans="1:23" x14ac:dyDescent="0.35">
      <c r="A1718" t="s">
        <v>3044</v>
      </c>
      <c r="B1718" t="s">
        <v>586</v>
      </c>
      <c r="C1718" t="s">
        <v>2303</v>
      </c>
      <c r="D1718" t="s">
        <v>28</v>
      </c>
      <c r="E1718" t="s">
        <v>88</v>
      </c>
      <c r="F1718" t="s">
        <v>415</v>
      </c>
      <c r="G1718">
        <v>32.69</v>
      </c>
      <c r="H1718">
        <v>3</v>
      </c>
      <c r="I1718">
        <v>0.06</v>
      </c>
      <c r="J1718">
        <v>7.52</v>
      </c>
      <c r="K1718" t="s">
        <v>115</v>
      </c>
      <c r="L1718" t="s">
        <v>45</v>
      </c>
      <c r="M1718">
        <v>0.88</v>
      </c>
      <c r="N1718" t="s">
        <v>83</v>
      </c>
      <c r="O1718" t="b">
        <v>0</v>
      </c>
      <c r="P1718">
        <v>92.1858</v>
      </c>
      <c r="Q1718">
        <v>33.343799999999987</v>
      </c>
      <c r="R1718">
        <v>24.9438</v>
      </c>
      <c r="S1718" t="s">
        <v>91</v>
      </c>
      <c r="T1718">
        <v>0</v>
      </c>
      <c r="U1718">
        <v>0</v>
      </c>
      <c r="V1718">
        <v>16</v>
      </c>
      <c r="W1718">
        <v>1427.3232</v>
      </c>
    </row>
    <row r="1719" spans="1:23" x14ac:dyDescent="0.35">
      <c r="A1719" t="s">
        <v>3045</v>
      </c>
      <c r="B1719" t="s">
        <v>253</v>
      </c>
      <c r="C1719" t="s">
        <v>1527</v>
      </c>
      <c r="D1719" t="s">
        <v>12</v>
      </c>
      <c r="E1719" t="s">
        <v>16</v>
      </c>
      <c r="F1719" t="s">
        <v>337</v>
      </c>
      <c r="G1719">
        <v>47.08</v>
      </c>
      <c r="H1719">
        <v>2</v>
      </c>
      <c r="I1719">
        <v>7.0000000000000007E-2</v>
      </c>
      <c r="J1719">
        <v>7.52</v>
      </c>
      <c r="K1719" t="s">
        <v>90</v>
      </c>
      <c r="L1719" t="s">
        <v>45</v>
      </c>
      <c r="M1719">
        <v>1.7</v>
      </c>
      <c r="N1719" t="s">
        <v>83</v>
      </c>
      <c r="O1719" t="b">
        <v>0</v>
      </c>
      <c r="P1719">
        <v>87.568799999999996</v>
      </c>
      <c r="Q1719">
        <v>31.072800000000001</v>
      </c>
      <c r="R1719">
        <v>21.852799999999998</v>
      </c>
      <c r="S1719" t="s">
        <v>183</v>
      </c>
      <c r="T1719">
        <v>0</v>
      </c>
      <c r="U1719">
        <v>0</v>
      </c>
      <c r="V1719">
        <v>19</v>
      </c>
      <c r="W1719">
        <v>1549.5698</v>
      </c>
    </row>
    <row r="1720" spans="1:23" x14ac:dyDescent="0.35">
      <c r="A1720" t="s">
        <v>3046</v>
      </c>
      <c r="B1720" t="s">
        <v>832</v>
      </c>
      <c r="C1720" t="s">
        <v>158</v>
      </c>
      <c r="D1720" t="s">
        <v>17</v>
      </c>
      <c r="E1720" t="s">
        <v>95</v>
      </c>
      <c r="F1720" t="s">
        <v>318</v>
      </c>
      <c r="G1720">
        <v>503.49</v>
      </c>
      <c r="H1720">
        <v>1</v>
      </c>
      <c r="I1720">
        <v>0.1</v>
      </c>
      <c r="J1720">
        <v>9.83</v>
      </c>
      <c r="K1720" t="s">
        <v>115</v>
      </c>
      <c r="L1720" t="s">
        <v>45</v>
      </c>
      <c r="M1720">
        <v>1.04</v>
      </c>
      <c r="N1720" t="s">
        <v>83</v>
      </c>
      <c r="O1720" t="b">
        <v>1</v>
      </c>
      <c r="P1720">
        <v>453.14100000000002</v>
      </c>
      <c r="Q1720">
        <v>151.04700000000011</v>
      </c>
      <c r="R1720">
        <v>140.17699999999999</v>
      </c>
      <c r="S1720" t="s">
        <v>97</v>
      </c>
      <c r="T1720">
        <v>0</v>
      </c>
      <c r="U1720">
        <v>0</v>
      </c>
      <c r="V1720">
        <v>22</v>
      </c>
      <c r="W1720">
        <v>1549.7446</v>
      </c>
    </row>
    <row r="1721" spans="1:23" x14ac:dyDescent="0.35">
      <c r="A1721" t="s">
        <v>3047</v>
      </c>
      <c r="B1721" t="s">
        <v>669</v>
      </c>
      <c r="C1721" t="s">
        <v>495</v>
      </c>
      <c r="D1721" t="s">
        <v>15</v>
      </c>
      <c r="E1721" t="s">
        <v>95</v>
      </c>
      <c r="F1721" t="s">
        <v>596</v>
      </c>
      <c r="G1721">
        <v>179.89</v>
      </c>
      <c r="H1721">
        <v>2</v>
      </c>
      <c r="I1721">
        <v>0.06</v>
      </c>
      <c r="J1721">
        <v>2.95</v>
      </c>
      <c r="K1721" t="s">
        <v>82</v>
      </c>
      <c r="L1721" t="s">
        <v>43</v>
      </c>
      <c r="M1721">
        <v>6.76</v>
      </c>
      <c r="N1721" t="s">
        <v>141</v>
      </c>
      <c r="O1721" t="b">
        <v>0</v>
      </c>
      <c r="P1721">
        <v>338.19319999999988</v>
      </c>
      <c r="Q1721">
        <v>122.3252</v>
      </c>
      <c r="R1721">
        <v>112.6152</v>
      </c>
      <c r="S1721" t="s">
        <v>183</v>
      </c>
      <c r="T1721">
        <v>1</v>
      </c>
      <c r="U1721">
        <v>0</v>
      </c>
      <c r="V1721">
        <v>16</v>
      </c>
      <c r="W1721">
        <v>854.14519999999993</v>
      </c>
    </row>
    <row r="1722" spans="1:23" x14ac:dyDescent="0.35">
      <c r="A1722" t="s">
        <v>3048</v>
      </c>
      <c r="B1722" t="s">
        <v>751</v>
      </c>
      <c r="C1722" t="s">
        <v>1269</v>
      </c>
      <c r="D1722" t="s">
        <v>19</v>
      </c>
      <c r="E1722" t="s">
        <v>14</v>
      </c>
      <c r="F1722" t="s">
        <v>1109</v>
      </c>
      <c r="G1722">
        <v>85.11</v>
      </c>
      <c r="H1722">
        <v>1</v>
      </c>
      <c r="I1722">
        <v>0</v>
      </c>
      <c r="J1722">
        <v>4.21</v>
      </c>
      <c r="K1722" t="s">
        <v>90</v>
      </c>
      <c r="L1722" t="s">
        <v>43</v>
      </c>
      <c r="M1722">
        <v>4.04</v>
      </c>
      <c r="N1722" t="s">
        <v>83</v>
      </c>
      <c r="O1722" t="b">
        <v>0</v>
      </c>
      <c r="P1722">
        <v>85.11</v>
      </c>
      <c r="Q1722">
        <v>34.043999999999997</v>
      </c>
      <c r="R1722">
        <v>25.794</v>
      </c>
      <c r="S1722" t="s">
        <v>97</v>
      </c>
      <c r="T1722">
        <v>0</v>
      </c>
      <c r="U1722">
        <v>0</v>
      </c>
      <c r="V1722">
        <v>2</v>
      </c>
      <c r="W1722">
        <v>19.898500000000009</v>
      </c>
    </row>
    <row r="1723" spans="1:23" x14ac:dyDescent="0.35">
      <c r="A1723" t="s">
        <v>3049</v>
      </c>
      <c r="B1723" t="s">
        <v>2158</v>
      </c>
      <c r="C1723" t="s">
        <v>2748</v>
      </c>
      <c r="D1723" t="s">
        <v>19</v>
      </c>
      <c r="E1723" t="s">
        <v>88</v>
      </c>
      <c r="F1723" t="s">
        <v>530</v>
      </c>
      <c r="G1723">
        <v>25.83</v>
      </c>
      <c r="H1723">
        <v>1</v>
      </c>
      <c r="I1723">
        <v>0.08</v>
      </c>
      <c r="J1723">
        <v>4.5</v>
      </c>
      <c r="K1723" t="s">
        <v>102</v>
      </c>
      <c r="L1723" t="s">
        <v>43</v>
      </c>
      <c r="M1723">
        <v>7.41</v>
      </c>
      <c r="N1723" t="s">
        <v>83</v>
      </c>
      <c r="O1723" t="b">
        <v>0</v>
      </c>
      <c r="P1723">
        <v>23.7636</v>
      </c>
      <c r="Q1723">
        <v>8.2656000000000027</v>
      </c>
      <c r="R1723">
        <v>-3.644399999999997</v>
      </c>
      <c r="S1723" t="s">
        <v>128</v>
      </c>
      <c r="T1723">
        <v>0</v>
      </c>
      <c r="U1723">
        <v>0</v>
      </c>
      <c r="V1723">
        <v>3</v>
      </c>
      <c r="W1723">
        <v>102.6388</v>
      </c>
    </row>
    <row r="1724" spans="1:23" x14ac:dyDescent="0.35">
      <c r="A1724" t="s">
        <v>3050</v>
      </c>
      <c r="B1724" t="s">
        <v>556</v>
      </c>
      <c r="C1724" t="s">
        <v>1074</v>
      </c>
      <c r="D1724" t="s">
        <v>12</v>
      </c>
      <c r="E1724" t="s">
        <v>16</v>
      </c>
      <c r="F1724" t="s">
        <v>293</v>
      </c>
      <c r="G1724">
        <v>53.9</v>
      </c>
      <c r="H1724">
        <v>3</v>
      </c>
      <c r="I1724">
        <v>0.13</v>
      </c>
      <c r="J1724">
        <v>8.52</v>
      </c>
      <c r="K1724" t="s">
        <v>90</v>
      </c>
      <c r="L1724" t="s">
        <v>41</v>
      </c>
      <c r="M1724">
        <v>9.14</v>
      </c>
      <c r="N1724" t="s">
        <v>83</v>
      </c>
      <c r="O1724" t="b">
        <v>0</v>
      </c>
      <c r="P1724">
        <v>140.679</v>
      </c>
      <c r="Q1724">
        <v>43.659000000000013</v>
      </c>
      <c r="R1724">
        <v>25.999000000000009</v>
      </c>
      <c r="S1724" t="s">
        <v>128</v>
      </c>
      <c r="T1724">
        <v>0</v>
      </c>
      <c r="U1724">
        <v>0</v>
      </c>
      <c r="V1724">
        <v>17</v>
      </c>
      <c r="W1724">
        <v>1548.1164000000001</v>
      </c>
    </row>
    <row r="1725" spans="1:23" x14ac:dyDescent="0.35">
      <c r="A1725" t="s">
        <v>3051</v>
      </c>
      <c r="B1725" t="s">
        <v>99</v>
      </c>
      <c r="C1725" t="s">
        <v>213</v>
      </c>
      <c r="D1725" t="s">
        <v>20</v>
      </c>
      <c r="E1725" t="s">
        <v>88</v>
      </c>
      <c r="F1725" t="s">
        <v>171</v>
      </c>
      <c r="G1725">
        <v>10.87</v>
      </c>
      <c r="H1725">
        <v>3</v>
      </c>
      <c r="I1725">
        <v>0.08</v>
      </c>
      <c r="J1725">
        <v>8.2899999999999991</v>
      </c>
      <c r="K1725" t="s">
        <v>90</v>
      </c>
      <c r="L1725" t="s">
        <v>41</v>
      </c>
      <c r="M1725">
        <v>13.25</v>
      </c>
      <c r="N1725" t="s">
        <v>83</v>
      </c>
      <c r="O1725" t="b">
        <v>0</v>
      </c>
      <c r="P1725">
        <v>30.001200000000001</v>
      </c>
      <c r="Q1725">
        <v>10.4352</v>
      </c>
      <c r="R1725">
        <v>-11.104799999999999</v>
      </c>
      <c r="S1725" t="s">
        <v>103</v>
      </c>
      <c r="T1725">
        <v>0</v>
      </c>
      <c r="U1725">
        <v>0</v>
      </c>
      <c r="V1725">
        <v>14</v>
      </c>
      <c r="W1725">
        <v>989.94770000000005</v>
      </c>
    </row>
    <row r="1726" spans="1:23" x14ac:dyDescent="0.35">
      <c r="A1726" t="s">
        <v>3052</v>
      </c>
      <c r="B1726" t="s">
        <v>622</v>
      </c>
      <c r="C1726" t="s">
        <v>981</v>
      </c>
      <c r="D1726" t="s">
        <v>17</v>
      </c>
      <c r="E1726" t="s">
        <v>14</v>
      </c>
      <c r="F1726" t="s">
        <v>1306</v>
      </c>
      <c r="G1726">
        <v>144.86000000000001</v>
      </c>
      <c r="H1726">
        <v>2</v>
      </c>
      <c r="I1726">
        <v>0.09</v>
      </c>
      <c r="J1726">
        <v>4.87</v>
      </c>
      <c r="K1726" t="s">
        <v>90</v>
      </c>
      <c r="L1726" t="s">
        <v>41</v>
      </c>
      <c r="M1726">
        <v>12.6</v>
      </c>
      <c r="N1726" t="s">
        <v>83</v>
      </c>
      <c r="O1726" t="b">
        <v>0</v>
      </c>
      <c r="P1726">
        <v>263.64519999999999</v>
      </c>
      <c r="Q1726">
        <v>89.813200000000023</v>
      </c>
      <c r="R1726">
        <v>72.343200000000024</v>
      </c>
      <c r="S1726" t="s">
        <v>97</v>
      </c>
      <c r="T1726">
        <v>0</v>
      </c>
      <c r="U1726">
        <v>0</v>
      </c>
      <c r="V1726">
        <v>21</v>
      </c>
      <c r="W1726">
        <v>1211.4102</v>
      </c>
    </row>
    <row r="1727" spans="1:23" x14ac:dyDescent="0.35">
      <c r="A1727" t="s">
        <v>3053</v>
      </c>
      <c r="B1727" t="s">
        <v>125</v>
      </c>
      <c r="C1727" t="s">
        <v>3054</v>
      </c>
      <c r="D1727" t="s">
        <v>19</v>
      </c>
      <c r="E1727" t="s">
        <v>14</v>
      </c>
      <c r="F1727" t="s">
        <v>1740</v>
      </c>
      <c r="G1727">
        <v>156.68</v>
      </c>
      <c r="H1727">
        <v>3</v>
      </c>
      <c r="I1727">
        <v>0.04</v>
      </c>
      <c r="J1727">
        <v>3.51</v>
      </c>
      <c r="K1727" t="s">
        <v>90</v>
      </c>
      <c r="L1727" t="s">
        <v>43</v>
      </c>
      <c r="M1727">
        <v>7.78</v>
      </c>
      <c r="N1727" t="s">
        <v>83</v>
      </c>
      <c r="O1727" t="b">
        <v>0</v>
      </c>
      <c r="P1727">
        <v>451.23840000000001</v>
      </c>
      <c r="Q1727">
        <v>169.21440000000001</v>
      </c>
      <c r="R1727">
        <v>157.92439999999999</v>
      </c>
      <c r="S1727" t="s">
        <v>128</v>
      </c>
      <c r="T1727">
        <v>0</v>
      </c>
      <c r="U1727">
        <v>0</v>
      </c>
      <c r="V1727">
        <v>2</v>
      </c>
      <c r="W1727">
        <v>157.35939999999999</v>
      </c>
    </row>
    <row r="1728" spans="1:23" x14ac:dyDescent="0.35">
      <c r="A1728" t="s">
        <v>3055</v>
      </c>
      <c r="B1728" t="s">
        <v>165</v>
      </c>
      <c r="C1728" t="s">
        <v>3056</v>
      </c>
      <c r="D1728" t="s">
        <v>26</v>
      </c>
      <c r="E1728" t="s">
        <v>95</v>
      </c>
      <c r="F1728" t="s">
        <v>701</v>
      </c>
      <c r="G1728">
        <v>403.59</v>
      </c>
      <c r="H1728">
        <v>1</v>
      </c>
      <c r="I1728">
        <v>0.06</v>
      </c>
      <c r="J1728">
        <v>6.69</v>
      </c>
      <c r="K1728" t="s">
        <v>82</v>
      </c>
      <c r="L1728" t="s">
        <v>41</v>
      </c>
      <c r="M1728">
        <v>10.33</v>
      </c>
      <c r="N1728" t="s">
        <v>83</v>
      </c>
      <c r="O1728" t="b">
        <v>0</v>
      </c>
      <c r="P1728">
        <v>379.37459999999987</v>
      </c>
      <c r="Q1728">
        <v>137.22059999999999</v>
      </c>
      <c r="R1728">
        <v>120.20059999999999</v>
      </c>
      <c r="S1728" t="s">
        <v>91</v>
      </c>
      <c r="T1728">
        <v>0</v>
      </c>
      <c r="U1728">
        <v>0</v>
      </c>
      <c r="V1728">
        <v>2</v>
      </c>
      <c r="W1728">
        <v>598.95180000000016</v>
      </c>
    </row>
    <row r="1729" spans="1:23" x14ac:dyDescent="0.35">
      <c r="A1729" t="s">
        <v>3057</v>
      </c>
      <c r="B1729" t="s">
        <v>553</v>
      </c>
      <c r="C1729" t="s">
        <v>2797</v>
      </c>
      <c r="D1729" t="s">
        <v>12</v>
      </c>
      <c r="E1729" t="s">
        <v>16</v>
      </c>
      <c r="F1729" t="s">
        <v>1077</v>
      </c>
      <c r="G1729">
        <v>35.520000000000003</v>
      </c>
      <c r="H1729">
        <v>2</v>
      </c>
      <c r="I1729">
        <v>0.26</v>
      </c>
      <c r="J1729">
        <v>3.69</v>
      </c>
      <c r="K1729" t="s">
        <v>82</v>
      </c>
      <c r="L1729" t="s">
        <v>48</v>
      </c>
      <c r="M1729">
        <v>19</v>
      </c>
      <c r="N1729" t="s">
        <v>141</v>
      </c>
      <c r="O1729" t="b">
        <v>0</v>
      </c>
      <c r="P1729">
        <v>52.569600000000001</v>
      </c>
      <c r="Q1729">
        <v>9.9456000000000007</v>
      </c>
      <c r="R1729">
        <v>-12.744400000000001</v>
      </c>
      <c r="S1729" t="s">
        <v>84</v>
      </c>
      <c r="T1729">
        <v>1</v>
      </c>
      <c r="U1729">
        <v>0</v>
      </c>
      <c r="V1729">
        <v>13</v>
      </c>
      <c r="W1729">
        <v>922.11009999999999</v>
      </c>
    </row>
    <row r="1730" spans="1:23" x14ac:dyDescent="0.35">
      <c r="A1730" t="s">
        <v>3058</v>
      </c>
      <c r="B1730" t="s">
        <v>147</v>
      </c>
      <c r="C1730" t="s">
        <v>2421</v>
      </c>
      <c r="D1730" t="s">
        <v>12</v>
      </c>
      <c r="E1730" t="s">
        <v>16</v>
      </c>
      <c r="F1730" t="s">
        <v>278</v>
      </c>
      <c r="G1730">
        <v>30.95</v>
      </c>
      <c r="H1730">
        <v>2</v>
      </c>
      <c r="I1730">
        <v>0.1</v>
      </c>
      <c r="J1730">
        <v>9.1</v>
      </c>
      <c r="K1730" t="s">
        <v>82</v>
      </c>
      <c r="L1730" t="s">
        <v>41</v>
      </c>
      <c r="M1730">
        <v>5.19</v>
      </c>
      <c r="N1730" t="s">
        <v>83</v>
      </c>
      <c r="O1730" t="b">
        <v>1</v>
      </c>
      <c r="P1730">
        <v>55.71</v>
      </c>
      <c r="Q1730">
        <v>18.57</v>
      </c>
      <c r="R1730">
        <v>4.2800000000000011</v>
      </c>
      <c r="S1730" t="s">
        <v>84</v>
      </c>
      <c r="T1730">
        <v>0</v>
      </c>
      <c r="U1730">
        <v>0</v>
      </c>
      <c r="V1730">
        <v>4</v>
      </c>
      <c r="W1730">
        <v>559.92859999999985</v>
      </c>
    </row>
    <row r="1731" spans="1:23" x14ac:dyDescent="0.35">
      <c r="A1731" t="s">
        <v>3059</v>
      </c>
      <c r="B1731" t="s">
        <v>197</v>
      </c>
      <c r="C1731" t="s">
        <v>926</v>
      </c>
      <c r="D1731" t="s">
        <v>28</v>
      </c>
      <c r="E1731" t="s">
        <v>88</v>
      </c>
      <c r="F1731" t="s">
        <v>1554</v>
      </c>
      <c r="G1731">
        <v>37.229999999999997</v>
      </c>
      <c r="H1731">
        <v>2</v>
      </c>
      <c r="I1731">
        <v>0.03</v>
      </c>
      <c r="J1731">
        <v>6.45</v>
      </c>
      <c r="K1731" t="s">
        <v>90</v>
      </c>
      <c r="L1731" t="s">
        <v>43</v>
      </c>
      <c r="M1731">
        <v>3.34</v>
      </c>
      <c r="N1731" t="s">
        <v>83</v>
      </c>
      <c r="O1731" t="b">
        <v>0</v>
      </c>
      <c r="P1731">
        <v>72.226199999999992</v>
      </c>
      <c r="Q1731">
        <v>27.5502</v>
      </c>
      <c r="R1731">
        <v>17.760200000000001</v>
      </c>
      <c r="S1731" t="s">
        <v>84</v>
      </c>
      <c r="T1731">
        <v>0</v>
      </c>
      <c r="U1731">
        <v>0</v>
      </c>
      <c r="V1731">
        <v>14</v>
      </c>
      <c r="W1731">
        <v>1569.6587999999999</v>
      </c>
    </row>
    <row r="1732" spans="1:23" x14ac:dyDescent="0.35">
      <c r="A1732" t="s">
        <v>3060</v>
      </c>
      <c r="B1732" t="s">
        <v>1497</v>
      </c>
      <c r="C1732" t="s">
        <v>1249</v>
      </c>
      <c r="D1732" t="s">
        <v>12</v>
      </c>
      <c r="E1732" t="s">
        <v>95</v>
      </c>
      <c r="F1732" t="s">
        <v>81</v>
      </c>
      <c r="G1732">
        <v>51.5</v>
      </c>
      <c r="H1732">
        <v>2</v>
      </c>
      <c r="I1732">
        <v>0.24</v>
      </c>
      <c r="J1732">
        <v>8.76</v>
      </c>
      <c r="K1732" t="s">
        <v>102</v>
      </c>
      <c r="L1732" t="s">
        <v>41</v>
      </c>
      <c r="M1732">
        <v>5.84</v>
      </c>
      <c r="N1732" t="s">
        <v>83</v>
      </c>
      <c r="O1732" t="b">
        <v>0</v>
      </c>
      <c r="P1732">
        <v>78.28</v>
      </c>
      <c r="Q1732">
        <v>16.48</v>
      </c>
      <c r="R1732">
        <v>1.8800000000000039</v>
      </c>
      <c r="S1732" t="s">
        <v>103</v>
      </c>
      <c r="T1732">
        <v>0</v>
      </c>
      <c r="U1732">
        <v>0</v>
      </c>
      <c r="V1732">
        <v>24</v>
      </c>
      <c r="W1732">
        <v>2451.8616000000002</v>
      </c>
    </row>
    <row r="1733" spans="1:23" x14ac:dyDescent="0.35">
      <c r="A1733" t="s">
        <v>3061</v>
      </c>
      <c r="B1733" t="s">
        <v>784</v>
      </c>
      <c r="C1733" t="s">
        <v>1580</v>
      </c>
      <c r="D1733" t="s">
        <v>17</v>
      </c>
      <c r="E1733" t="s">
        <v>95</v>
      </c>
      <c r="F1733" t="s">
        <v>667</v>
      </c>
      <c r="G1733">
        <v>554.28</v>
      </c>
      <c r="H1733">
        <v>2</v>
      </c>
      <c r="I1733">
        <v>0.16</v>
      </c>
      <c r="J1733">
        <v>2.1800000000000002</v>
      </c>
      <c r="K1733" t="s">
        <v>90</v>
      </c>
      <c r="L1733" t="s">
        <v>41</v>
      </c>
      <c r="M1733">
        <v>6.1</v>
      </c>
      <c r="N1733" t="s">
        <v>83</v>
      </c>
      <c r="O1733" t="b">
        <v>0</v>
      </c>
      <c r="P1733">
        <v>931.19039999999995</v>
      </c>
      <c r="Q1733">
        <v>266.05439999999999</v>
      </c>
      <c r="R1733">
        <v>257.77440000000001</v>
      </c>
      <c r="S1733" t="s">
        <v>84</v>
      </c>
      <c r="T1733">
        <v>0</v>
      </c>
      <c r="U1733">
        <v>0</v>
      </c>
      <c r="V1733">
        <v>9</v>
      </c>
      <c r="W1733">
        <v>1363.6424999999999</v>
      </c>
    </row>
    <row r="1734" spans="1:23" x14ac:dyDescent="0.35">
      <c r="A1734" t="s">
        <v>3062</v>
      </c>
      <c r="B1734" t="s">
        <v>323</v>
      </c>
      <c r="C1734" t="s">
        <v>837</v>
      </c>
      <c r="D1734" t="s">
        <v>15</v>
      </c>
      <c r="E1734" t="s">
        <v>16</v>
      </c>
      <c r="F1734" t="s">
        <v>214</v>
      </c>
      <c r="G1734">
        <v>55.51</v>
      </c>
      <c r="H1734">
        <v>1</v>
      </c>
      <c r="I1734">
        <v>7.0000000000000007E-2</v>
      </c>
      <c r="J1734">
        <v>7.87</v>
      </c>
      <c r="K1734" t="s">
        <v>115</v>
      </c>
      <c r="L1734" t="s">
        <v>43</v>
      </c>
      <c r="M1734">
        <v>7.86</v>
      </c>
      <c r="N1734" t="s">
        <v>83</v>
      </c>
      <c r="O1734" t="b">
        <v>0</v>
      </c>
      <c r="P1734">
        <v>51.624299999999998</v>
      </c>
      <c r="Q1734">
        <v>18.318300000000001</v>
      </c>
      <c r="R1734">
        <v>2.5882999999999998</v>
      </c>
      <c r="S1734" t="s">
        <v>91</v>
      </c>
      <c r="T1734">
        <v>0</v>
      </c>
      <c r="U1734">
        <v>0</v>
      </c>
      <c r="V1734">
        <v>15</v>
      </c>
      <c r="W1734">
        <v>634.02250000000004</v>
      </c>
    </row>
    <row r="1735" spans="1:23" x14ac:dyDescent="0.35">
      <c r="A1735" t="s">
        <v>3063</v>
      </c>
      <c r="B1735" t="s">
        <v>316</v>
      </c>
      <c r="C1735" t="s">
        <v>779</v>
      </c>
      <c r="D1735" t="s">
        <v>15</v>
      </c>
      <c r="E1735" t="s">
        <v>14</v>
      </c>
      <c r="F1735" t="s">
        <v>167</v>
      </c>
      <c r="G1735">
        <v>112.44</v>
      </c>
      <c r="H1735">
        <v>3</v>
      </c>
      <c r="I1735">
        <v>0.19</v>
      </c>
      <c r="J1735">
        <v>3.12</v>
      </c>
      <c r="K1735" t="s">
        <v>82</v>
      </c>
      <c r="L1735" t="s">
        <v>41</v>
      </c>
      <c r="M1735">
        <v>13.03</v>
      </c>
      <c r="N1735" t="s">
        <v>83</v>
      </c>
      <c r="O1735" t="b">
        <v>0</v>
      </c>
      <c r="P1735">
        <v>273.22919999999999</v>
      </c>
      <c r="Q1735">
        <v>70.837199999999996</v>
      </c>
      <c r="R1735">
        <v>54.687199999999997</v>
      </c>
      <c r="S1735" t="s">
        <v>91</v>
      </c>
      <c r="T1735">
        <v>0</v>
      </c>
      <c r="U1735">
        <v>0</v>
      </c>
      <c r="V1735">
        <v>20</v>
      </c>
      <c r="W1735">
        <v>1330.2448999999999</v>
      </c>
    </row>
    <row r="1736" spans="1:23" x14ac:dyDescent="0.35">
      <c r="A1736" t="s">
        <v>3064</v>
      </c>
      <c r="B1736" t="s">
        <v>1185</v>
      </c>
      <c r="C1736" t="s">
        <v>1343</v>
      </c>
      <c r="D1736" t="s">
        <v>19</v>
      </c>
      <c r="E1736" t="s">
        <v>95</v>
      </c>
      <c r="F1736" t="s">
        <v>631</v>
      </c>
      <c r="G1736">
        <v>351.01</v>
      </c>
      <c r="H1736">
        <v>1</v>
      </c>
      <c r="I1736">
        <v>0.06</v>
      </c>
      <c r="J1736">
        <v>6.47</v>
      </c>
      <c r="K1736" t="s">
        <v>90</v>
      </c>
      <c r="L1736" t="s">
        <v>45</v>
      </c>
      <c r="M1736">
        <v>1.67</v>
      </c>
      <c r="N1736" t="s">
        <v>83</v>
      </c>
      <c r="O1736" t="b">
        <v>0</v>
      </c>
      <c r="P1736">
        <v>329.94940000000003</v>
      </c>
      <c r="Q1736">
        <v>119.3434</v>
      </c>
      <c r="R1736">
        <v>111.2034</v>
      </c>
      <c r="S1736" t="s">
        <v>183</v>
      </c>
      <c r="T1736">
        <v>0</v>
      </c>
      <c r="U1736">
        <v>0</v>
      </c>
      <c r="V1736">
        <v>17</v>
      </c>
      <c r="W1736">
        <v>1079.2648999999999</v>
      </c>
    </row>
    <row r="1737" spans="1:23" x14ac:dyDescent="0.35">
      <c r="A1737" t="s">
        <v>3065</v>
      </c>
      <c r="B1737" t="s">
        <v>353</v>
      </c>
      <c r="C1737" t="s">
        <v>1069</v>
      </c>
      <c r="D1737" t="s">
        <v>20</v>
      </c>
      <c r="E1737" t="s">
        <v>14</v>
      </c>
      <c r="F1737" t="s">
        <v>674</v>
      </c>
      <c r="G1737">
        <v>131.02000000000001</v>
      </c>
      <c r="H1737">
        <v>1</v>
      </c>
      <c r="I1737">
        <v>0.05</v>
      </c>
      <c r="J1737">
        <v>5.01</v>
      </c>
      <c r="K1737" t="s">
        <v>115</v>
      </c>
      <c r="L1737" t="s">
        <v>45</v>
      </c>
      <c r="M1737">
        <v>1.86</v>
      </c>
      <c r="N1737" t="s">
        <v>83</v>
      </c>
      <c r="O1737" t="b">
        <v>0</v>
      </c>
      <c r="P1737">
        <v>124.46899999999999</v>
      </c>
      <c r="Q1737">
        <v>45.856999999999999</v>
      </c>
      <c r="R1737">
        <v>38.987000000000002</v>
      </c>
      <c r="S1737" t="s">
        <v>91</v>
      </c>
      <c r="T1737">
        <v>0</v>
      </c>
      <c r="U1737">
        <v>0</v>
      </c>
      <c r="V1737">
        <v>18</v>
      </c>
      <c r="W1737">
        <v>2032.4559999999999</v>
      </c>
    </row>
    <row r="1738" spans="1:23" x14ac:dyDescent="0.35">
      <c r="A1738" t="s">
        <v>3066</v>
      </c>
      <c r="B1738" t="s">
        <v>185</v>
      </c>
      <c r="C1738" t="s">
        <v>2345</v>
      </c>
      <c r="D1738" t="s">
        <v>19</v>
      </c>
      <c r="E1738" t="s">
        <v>14</v>
      </c>
      <c r="F1738" t="s">
        <v>755</v>
      </c>
      <c r="G1738">
        <v>71.930000000000007</v>
      </c>
      <c r="H1738">
        <v>3</v>
      </c>
      <c r="I1738">
        <v>0.08</v>
      </c>
      <c r="J1738">
        <v>2.5499999999999998</v>
      </c>
      <c r="K1738" t="s">
        <v>82</v>
      </c>
      <c r="L1738" t="s">
        <v>41</v>
      </c>
      <c r="M1738">
        <v>12.13</v>
      </c>
      <c r="N1738" t="s">
        <v>83</v>
      </c>
      <c r="O1738" t="b">
        <v>0</v>
      </c>
      <c r="P1738">
        <v>198.52680000000001</v>
      </c>
      <c r="Q1738">
        <v>69.052800000000019</v>
      </c>
      <c r="R1738">
        <v>54.372800000000019</v>
      </c>
      <c r="S1738" t="s">
        <v>128</v>
      </c>
      <c r="T1738">
        <v>0</v>
      </c>
      <c r="U1738">
        <v>0</v>
      </c>
      <c r="V1738">
        <v>13</v>
      </c>
      <c r="W1738">
        <v>2024.7270000000001</v>
      </c>
    </row>
    <row r="1739" spans="1:23" x14ac:dyDescent="0.35">
      <c r="A1739" t="s">
        <v>3067</v>
      </c>
      <c r="B1739" t="s">
        <v>901</v>
      </c>
      <c r="C1739" t="s">
        <v>779</v>
      </c>
      <c r="D1739" t="s">
        <v>15</v>
      </c>
      <c r="E1739" t="s">
        <v>14</v>
      </c>
      <c r="F1739" t="s">
        <v>247</v>
      </c>
      <c r="G1739">
        <v>119.75</v>
      </c>
      <c r="H1739">
        <v>1</v>
      </c>
      <c r="I1739">
        <v>0.28000000000000003</v>
      </c>
      <c r="J1739">
        <v>2.2000000000000002</v>
      </c>
      <c r="K1739" t="s">
        <v>82</v>
      </c>
      <c r="L1739" t="s">
        <v>41</v>
      </c>
      <c r="M1739">
        <v>5.18</v>
      </c>
      <c r="N1739" t="s">
        <v>83</v>
      </c>
      <c r="O1739" t="b">
        <v>0</v>
      </c>
      <c r="P1739">
        <v>86.22</v>
      </c>
      <c r="Q1739">
        <v>14.37</v>
      </c>
      <c r="R1739">
        <v>6.9900000000000047</v>
      </c>
      <c r="S1739" t="s">
        <v>128</v>
      </c>
      <c r="T1739">
        <v>0</v>
      </c>
      <c r="U1739">
        <v>0</v>
      </c>
      <c r="V1739">
        <v>20</v>
      </c>
      <c r="W1739">
        <v>1330.2448999999999</v>
      </c>
    </row>
    <row r="1740" spans="1:23" x14ac:dyDescent="0.35">
      <c r="A1740" t="s">
        <v>3068</v>
      </c>
      <c r="B1740" t="s">
        <v>386</v>
      </c>
      <c r="C1740" t="s">
        <v>395</v>
      </c>
      <c r="D1740" t="s">
        <v>12</v>
      </c>
      <c r="E1740" t="s">
        <v>95</v>
      </c>
      <c r="F1740" t="s">
        <v>286</v>
      </c>
      <c r="G1740">
        <v>467.7</v>
      </c>
      <c r="H1740">
        <v>1</v>
      </c>
      <c r="I1740">
        <v>0.02</v>
      </c>
      <c r="J1740">
        <v>8.0399999999999991</v>
      </c>
      <c r="K1740" t="s">
        <v>115</v>
      </c>
      <c r="L1740" t="s">
        <v>43</v>
      </c>
      <c r="M1740">
        <v>6.68</v>
      </c>
      <c r="N1740" t="s">
        <v>141</v>
      </c>
      <c r="O1740" t="b">
        <v>0</v>
      </c>
      <c r="P1740">
        <v>458.346</v>
      </c>
      <c r="Q1740">
        <v>177.726</v>
      </c>
      <c r="R1740">
        <v>163.006</v>
      </c>
      <c r="S1740" t="s">
        <v>97</v>
      </c>
      <c r="T1740">
        <v>1</v>
      </c>
      <c r="U1740">
        <v>0</v>
      </c>
      <c r="V1740">
        <v>8</v>
      </c>
      <c r="W1740">
        <v>974.06129999999996</v>
      </c>
    </row>
    <row r="1741" spans="1:23" x14ac:dyDescent="0.35">
      <c r="A1741" t="s">
        <v>3069</v>
      </c>
      <c r="B1741" t="s">
        <v>390</v>
      </c>
      <c r="C1741" t="s">
        <v>2188</v>
      </c>
      <c r="D1741" t="s">
        <v>19</v>
      </c>
      <c r="E1741" t="s">
        <v>16</v>
      </c>
      <c r="F1741" t="s">
        <v>448</v>
      </c>
      <c r="G1741">
        <v>44.67</v>
      </c>
      <c r="H1741">
        <v>1</v>
      </c>
      <c r="I1741">
        <v>0.12</v>
      </c>
      <c r="J1741">
        <v>3.04</v>
      </c>
      <c r="K1741" t="s">
        <v>115</v>
      </c>
      <c r="L1741" t="s">
        <v>43</v>
      </c>
      <c r="M1741">
        <v>7.52</v>
      </c>
      <c r="N1741" t="s">
        <v>83</v>
      </c>
      <c r="O1741" t="b">
        <v>0</v>
      </c>
      <c r="P1741">
        <v>39.309600000000003</v>
      </c>
      <c r="Q1741">
        <v>12.5076</v>
      </c>
      <c r="R1741">
        <v>1.9476000000000051</v>
      </c>
      <c r="S1741" t="s">
        <v>91</v>
      </c>
      <c r="T1741">
        <v>0</v>
      </c>
      <c r="U1741">
        <v>0</v>
      </c>
      <c r="V1741">
        <v>19</v>
      </c>
      <c r="W1741">
        <v>967.64179999999999</v>
      </c>
    </row>
    <row r="1742" spans="1:23" x14ac:dyDescent="0.35">
      <c r="A1742" t="s">
        <v>3070</v>
      </c>
      <c r="B1742" t="s">
        <v>1379</v>
      </c>
      <c r="C1742" t="s">
        <v>3071</v>
      </c>
      <c r="D1742" t="s">
        <v>12</v>
      </c>
      <c r="E1742" t="s">
        <v>88</v>
      </c>
      <c r="F1742" t="s">
        <v>468</v>
      </c>
      <c r="G1742">
        <v>20.81</v>
      </c>
      <c r="H1742">
        <v>3</v>
      </c>
      <c r="I1742">
        <v>0.1</v>
      </c>
      <c r="J1742">
        <v>2.76</v>
      </c>
      <c r="K1742" t="s">
        <v>90</v>
      </c>
      <c r="L1742" t="s">
        <v>41</v>
      </c>
      <c r="M1742">
        <v>8.67</v>
      </c>
      <c r="N1742" t="s">
        <v>83</v>
      </c>
      <c r="O1742" t="b">
        <v>1</v>
      </c>
      <c r="P1742">
        <v>56.186999999999998</v>
      </c>
      <c r="Q1742">
        <v>18.72900000000001</v>
      </c>
      <c r="R1742">
        <v>7.2990000000000066</v>
      </c>
      <c r="S1742" t="s">
        <v>183</v>
      </c>
      <c r="T1742">
        <v>0</v>
      </c>
      <c r="U1742">
        <v>0</v>
      </c>
      <c r="V1742">
        <v>4</v>
      </c>
      <c r="W1742">
        <v>247.67339999999999</v>
      </c>
    </row>
    <row r="1743" spans="1:23" x14ac:dyDescent="0.35">
      <c r="A1743" t="s">
        <v>3072</v>
      </c>
      <c r="B1743" t="s">
        <v>909</v>
      </c>
      <c r="C1743" t="s">
        <v>941</v>
      </c>
      <c r="D1743" t="s">
        <v>24</v>
      </c>
      <c r="E1743" t="s">
        <v>95</v>
      </c>
      <c r="F1743" t="s">
        <v>289</v>
      </c>
      <c r="G1743">
        <v>487.8</v>
      </c>
      <c r="H1743">
        <v>3</v>
      </c>
      <c r="I1743">
        <v>0.09</v>
      </c>
      <c r="J1743">
        <v>3.59</v>
      </c>
      <c r="K1743" t="s">
        <v>102</v>
      </c>
      <c r="L1743" t="s">
        <v>41</v>
      </c>
      <c r="M1743">
        <v>6.23</v>
      </c>
      <c r="N1743" t="s">
        <v>83</v>
      </c>
      <c r="O1743" t="b">
        <v>0</v>
      </c>
      <c r="P1743">
        <v>1331.694</v>
      </c>
      <c r="Q1743">
        <v>453.65400000000011</v>
      </c>
      <c r="R1743">
        <v>443.83400000000012</v>
      </c>
      <c r="S1743" t="s">
        <v>183</v>
      </c>
      <c r="T1743">
        <v>0</v>
      </c>
      <c r="U1743">
        <v>0</v>
      </c>
      <c r="V1743">
        <v>16</v>
      </c>
      <c r="W1743">
        <v>2262.3416999999999</v>
      </c>
    </row>
    <row r="1744" spans="1:23" x14ac:dyDescent="0.35">
      <c r="A1744" t="s">
        <v>3073</v>
      </c>
      <c r="B1744" t="s">
        <v>787</v>
      </c>
      <c r="C1744" t="s">
        <v>3074</v>
      </c>
      <c r="D1744" t="s">
        <v>17</v>
      </c>
      <c r="E1744" t="s">
        <v>95</v>
      </c>
      <c r="F1744" t="s">
        <v>175</v>
      </c>
      <c r="G1744">
        <v>421.69</v>
      </c>
      <c r="H1744">
        <v>3</v>
      </c>
      <c r="I1744">
        <v>0.06</v>
      </c>
      <c r="J1744">
        <v>6.97</v>
      </c>
      <c r="K1744" t="s">
        <v>90</v>
      </c>
      <c r="L1744" t="s">
        <v>43</v>
      </c>
      <c r="M1744">
        <v>5.55</v>
      </c>
      <c r="N1744" t="s">
        <v>279</v>
      </c>
      <c r="O1744" t="b">
        <v>0</v>
      </c>
      <c r="P1744">
        <v>1189.1658</v>
      </c>
      <c r="Q1744">
        <v>430.1237999999999</v>
      </c>
      <c r="R1744">
        <v>417.60379999999992</v>
      </c>
      <c r="S1744" t="s">
        <v>97</v>
      </c>
      <c r="T1744">
        <v>0</v>
      </c>
      <c r="U1744">
        <v>1</v>
      </c>
      <c r="V1744">
        <v>3</v>
      </c>
      <c r="W1744">
        <v>513.4627999999999</v>
      </c>
    </row>
    <row r="1745" spans="1:23" x14ac:dyDescent="0.35">
      <c r="A1745" t="s">
        <v>3075</v>
      </c>
      <c r="B1745" t="s">
        <v>1124</v>
      </c>
      <c r="C1745" t="s">
        <v>3076</v>
      </c>
      <c r="D1745" t="s">
        <v>15</v>
      </c>
      <c r="E1745" t="s">
        <v>88</v>
      </c>
      <c r="F1745" t="s">
        <v>975</v>
      </c>
      <c r="G1745">
        <v>19.07</v>
      </c>
      <c r="H1745">
        <v>1</v>
      </c>
      <c r="I1745">
        <v>0.17</v>
      </c>
      <c r="J1745">
        <v>2.96</v>
      </c>
      <c r="K1745" t="s">
        <v>102</v>
      </c>
      <c r="L1745" t="s">
        <v>41</v>
      </c>
      <c r="M1745">
        <v>13.17</v>
      </c>
      <c r="N1745" t="s">
        <v>83</v>
      </c>
      <c r="O1745" t="b">
        <v>0</v>
      </c>
      <c r="P1745">
        <v>15.828099999999999</v>
      </c>
      <c r="Q1745">
        <v>4.386099999999999</v>
      </c>
      <c r="R1745">
        <v>-11.7439</v>
      </c>
      <c r="S1745" t="s">
        <v>103</v>
      </c>
      <c r="T1745">
        <v>0</v>
      </c>
      <c r="U1745">
        <v>0</v>
      </c>
      <c r="V1745">
        <v>2</v>
      </c>
      <c r="W1745">
        <v>-20.585100000000001</v>
      </c>
    </row>
    <row r="1746" spans="1:23" x14ac:dyDescent="0.35">
      <c r="A1746" t="s">
        <v>3077</v>
      </c>
      <c r="B1746" t="s">
        <v>549</v>
      </c>
      <c r="C1746" t="s">
        <v>277</v>
      </c>
      <c r="D1746" t="s">
        <v>12</v>
      </c>
      <c r="E1746" t="s">
        <v>14</v>
      </c>
      <c r="F1746" t="s">
        <v>817</v>
      </c>
      <c r="G1746">
        <v>155.05000000000001</v>
      </c>
      <c r="H1746">
        <v>2</v>
      </c>
      <c r="I1746">
        <v>0.03</v>
      </c>
      <c r="J1746">
        <v>9.9700000000000006</v>
      </c>
      <c r="K1746" t="s">
        <v>102</v>
      </c>
      <c r="L1746" t="s">
        <v>43</v>
      </c>
      <c r="M1746">
        <v>6.85</v>
      </c>
      <c r="N1746" t="s">
        <v>83</v>
      </c>
      <c r="O1746" t="b">
        <v>0</v>
      </c>
      <c r="P1746">
        <v>300.79700000000003</v>
      </c>
      <c r="Q1746">
        <v>114.73699999999999</v>
      </c>
      <c r="R1746">
        <v>97.917000000000044</v>
      </c>
      <c r="S1746" t="s">
        <v>91</v>
      </c>
      <c r="T1746">
        <v>0</v>
      </c>
      <c r="U1746">
        <v>0</v>
      </c>
      <c r="V1746">
        <v>17</v>
      </c>
      <c r="W1746">
        <v>653.06250000000011</v>
      </c>
    </row>
    <row r="1747" spans="1:23" x14ac:dyDescent="0.35">
      <c r="A1747" t="s">
        <v>3078</v>
      </c>
      <c r="B1747" t="s">
        <v>1018</v>
      </c>
      <c r="C1747" t="s">
        <v>3079</v>
      </c>
      <c r="D1747" t="s">
        <v>26</v>
      </c>
      <c r="E1747" t="s">
        <v>95</v>
      </c>
      <c r="F1747" t="s">
        <v>568</v>
      </c>
      <c r="G1747">
        <v>468.89</v>
      </c>
      <c r="H1747">
        <v>1</v>
      </c>
      <c r="I1747">
        <v>0.04</v>
      </c>
      <c r="J1747">
        <v>3.11</v>
      </c>
      <c r="K1747" t="s">
        <v>102</v>
      </c>
      <c r="L1747" t="s">
        <v>48</v>
      </c>
      <c r="M1747">
        <v>5.84</v>
      </c>
      <c r="N1747" t="s">
        <v>83</v>
      </c>
      <c r="O1747" t="b">
        <v>0</v>
      </c>
      <c r="P1747">
        <v>450.13440000000003</v>
      </c>
      <c r="Q1747">
        <v>168.8004</v>
      </c>
      <c r="R1747">
        <v>159.85040000000001</v>
      </c>
      <c r="S1747" t="s">
        <v>183</v>
      </c>
      <c r="T1747">
        <v>0</v>
      </c>
      <c r="U1747">
        <v>0</v>
      </c>
      <c r="V1747">
        <v>2</v>
      </c>
      <c r="W1747">
        <v>156.5196</v>
      </c>
    </row>
    <row r="1748" spans="1:23" x14ac:dyDescent="0.35">
      <c r="A1748" t="s">
        <v>3080</v>
      </c>
      <c r="B1748" t="s">
        <v>553</v>
      </c>
      <c r="C1748" t="s">
        <v>1941</v>
      </c>
      <c r="D1748" t="s">
        <v>19</v>
      </c>
      <c r="E1748" t="s">
        <v>88</v>
      </c>
      <c r="F1748" t="s">
        <v>658</v>
      </c>
      <c r="G1748">
        <v>23.94</v>
      </c>
      <c r="H1748">
        <v>3</v>
      </c>
      <c r="I1748">
        <v>0.23</v>
      </c>
      <c r="J1748">
        <v>5.47</v>
      </c>
      <c r="K1748" t="s">
        <v>115</v>
      </c>
      <c r="L1748" t="s">
        <v>41</v>
      </c>
      <c r="M1748">
        <v>6.03</v>
      </c>
      <c r="N1748" t="s">
        <v>83</v>
      </c>
      <c r="O1748" t="b">
        <v>0</v>
      </c>
      <c r="P1748">
        <v>55.301400000000008</v>
      </c>
      <c r="Q1748">
        <v>12.2094</v>
      </c>
      <c r="R1748">
        <v>0.70940000000000225</v>
      </c>
      <c r="S1748" t="s">
        <v>84</v>
      </c>
      <c r="T1748">
        <v>0</v>
      </c>
      <c r="U1748">
        <v>0</v>
      </c>
      <c r="V1748">
        <v>16</v>
      </c>
      <c r="W1748">
        <v>1002.6642000000001</v>
      </c>
    </row>
    <row r="1749" spans="1:23" x14ac:dyDescent="0.35">
      <c r="A1749" t="s">
        <v>3081</v>
      </c>
      <c r="B1749" t="s">
        <v>1705</v>
      </c>
      <c r="C1749" t="s">
        <v>859</v>
      </c>
      <c r="D1749" t="s">
        <v>20</v>
      </c>
      <c r="E1749" t="s">
        <v>14</v>
      </c>
      <c r="F1749" t="s">
        <v>1290</v>
      </c>
      <c r="G1749">
        <v>60.77</v>
      </c>
      <c r="H1749">
        <v>1</v>
      </c>
      <c r="I1749">
        <v>0.3</v>
      </c>
      <c r="J1749">
        <v>3.77</v>
      </c>
      <c r="K1749" t="s">
        <v>102</v>
      </c>
      <c r="L1749" t="s">
        <v>41</v>
      </c>
      <c r="M1749">
        <v>14.5</v>
      </c>
      <c r="N1749" t="s">
        <v>83</v>
      </c>
      <c r="O1749" t="b">
        <v>0</v>
      </c>
      <c r="P1749">
        <v>42.539000000000001</v>
      </c>
      <c r="Q1749">
        <v>6.0769999999999982</v>
      </c>
      <c r="R1749">
        <v>-12.193</v>
      </c>
      <c r="S1749" t="s">
        <v>97</v>
      </c>
      <c r="T1749">
        <v>0</v>
      </c>
      <c r="U1749">
        <v>0</v>
      </c>
      <c r="V1749">
        <v>12</v>
      </c>
      <c r="W1749">
        <v>810.99489999999992</v>
      </c>
    </row>
    <row r="1750" spans="1:23" x14ac:dyDescent="0.35">
      <c r="A1750" t="s">
        <v>3082</v>
      </c>
      <c r="B1750" t="s">
        <v>113</v>
      </c>
      <c r="C1750" t="s">
        <v>1074</v>
      </c>
      <c r="D1750" t="s">
        <v>12</v>
      </c>
      <c r="E1750" t="s">
        <v>14</v>
      </c>
      <c r="F1750" t="s">
        <v>1419</v>
      </c>
      <c r="G1750">
        <v>137.25</v>
      </c>
      <c r="H1750">
        <v>2</v>
      </c>
      <c r="I1750">
        <v>0.06</v>
      </c>
      <c r="J1750">
        <v>5.37</v>
      </c>
      <c r="K1750" t="s">
        <v>90</v>
      </c>
      <c r="L1750" t="s">
        <v>48</v>
      </c>
      <c r="M1750">
        <v>12.72</v>
      </c>
      <c r="N1750" t="s">
        <v>83</v>
      </c>
      <c r="O1750" t="b">
        <v>0</v>
      </c>
      <c r="P1750">
        <v>258.02999999999997</v>
      </c>
      <c r="Q1750">
        <v>93.329999999999984</v>
      </c>
      <c r="R1750">
        <v>75.239999999999981</v>
      </c>
      <c r="S1750" t="s">
        <v>84</v>
      </c>
      <c r="T1750">
        <v>0</v>
      </c>
      <c r="U1750">
        <v>0</v>
      </c>
      <c r="V1750">
        <v>17</v>
      </c>
      <c r="W1750">
        <v>1548.1164000000001</v>
      </c>
    </row>
    <row r="1751" spans="1:23" x14ac:dyDescent="0.35">
      <c r="A1751" t="s">
        <v>3083</v>
      </c>
      <c r="B1751" t="s">
        <v>147</v>
      </c>
      <c r="C1751" t="s">
        <v>839</v>
      </c>
      <c r="D1751" t="s">
        <v>19</v>
      </c>
      <c r="E1751" t="s">
        <v>88</v>
      </c>
      <c r="F1751" t="s">
        <v>2335</v>
      </c>
      <c r="G1751">
        <v>34.5</v>
      </c>
      <c r="H1751">
        <v>3</v>
      </c>
      <c r="I1751">
        <v>0.01</v>
      </c>
      <c r="J1751">
        <v>4.5</v>
      </c>
      <c r="K1751" t="s">
        <v>82</v>
      </c>
      <c r="L1751" t="s">
        <v>43</v>
      </c>
      <c r="M1751">
        <v>5.45</v>
      </c>
      <c r="N1751" t="s">
        <v>83</v>
      </c>
      <c r="O1751" t="b">
        <v>0</v>
      </c>
      <c r="P1751">
        <v>102.465</v>
      </c>
      <c r="Q1751">
        <v>40.365000000000009</v>
      </c>
      <c r="R1751">
        <v>30.41500000000001</v>
      </c>
      <c r="S1751" t="s">
        <v>84</v>
      </c>
      <c r="T1751">
        <v>0</v>
      </c>
      <c r="U1751">
        <v>0</v>
      </c>
      <c r="V1751">
        <v>16</v>
      </c>
      <c r="W1751">
        <v>1210.0518</v>
      </c>
    </row>
    <row r="1752" spans="1:23" x14ac:dyDescent="0.35">
      <c r="A1752" t="s">
        <v>3084</v>
      </c>
      <c r="B1752" t="s">
        <v>699</v>
      </c>
      <c r="C1752" t="s">
        <v>369</v>
      </c>
      <c r="D1752" t="s">
        <v>19</v>
      </c>
      <c r="E1752" t="s">
        <v>16</v>
      </c>
      <c r="F1752" t="s">
        <v>155</v>
      </c>
      <c r="G1752">
        <v>45.06</v>
      </c>
      <c r="H1752">
        <v>3</v>
      </c>
      <c r="I1752">
        <v>0.06</v>
      </c>
      <c r="J1752">
        <v>8.77</v>
      </c>
      <c r="K1752" t="s">
        <v>102</v>
      </c>
      <c r="L1752" t="s">
        <v>41</v>
      </c>
      <c r="M1752">
        <v>5.16</v>
      </c>
      <c r="N1752" t="s">
        <v>83</v>
      </c>
      <c r="O1752" t="b">
        <v>0</v>
      </c>
      <c r="P1752">
        <v>127.0692</v>
      </c>
      <c r="Q1752">
        <v>45.961199999999991</v>
      </c>
      <c r="R1752">
        <v>32.031199999999991</v>
      </c>
      <c r="S1752" t="s">
        <v>91</v>
      </c>
      <c r="T1752">
        <v>0</v>
      </c>
      <c r="U1752">
        <v>0</v>
      </c>
      <c r="V1752">
        <v>20</v>
      </c>
      <c r="W1752">
        <v>1391.7496000000001</v>
      </c>
    </row>
    <row r="1753" spans="1:23" x14ac:dyDescent="0.35">
      <c r="A1753" t="s">
        <v>3085</v>
      </c>
      <c r="B1753" t="s">
        <v>117</v>
      </c>
      <c r="C1753" t="s">
        <v>1354</v>
      </c>
      <c r="D1753" t="s">
        <v>19</v>
      </c>
      <c r="E1753" t="s">
        <v>88</v>
      </c>
      <c r="F1753" t="s">
        <v>877</v>
      </c>
      <c r="G1753">
        <v>28.33</v>
      </c>
      <c r="H1753">
        <v>2</v>
      </c>
      <c r="I1753">
        <v>7.0000000000000007E-2</v>
      </c>
      <c r="J1753">
        <v>5.4</v>
      </c>
      <c r="K1753" t="s">
        <v>115</v>
      </c>
      <c r="L1753" t="s">
        <v>43</v>
      </c>
      <c r="M1753">
        <v>7.05</v>
      </c>
      <c r="N1753" t="s">
        <v>83</v>
      </c>
      <c r="O1753" t="b">
        <v>0</v>
      </c>
      <c r="P1753">
        <v>52.693800000000003</v>
      </c>
      <c r="Q1753">
        <v>18.697800000000001</v>
      </c>
      <c r="R1753">
        <v>6.2478000000000016</v>
      </c>
      <c r="S1753" t="s">
        <v>84</v>
      </c>
      <c r="T1753">
        <v>0</v>
      </c>
      <c r="U1753">
        <v>0</v>
      </c>
      <c r="V1753">
        <v>14</v>
      </c>
      <c r="W1753">
        <v>753.40749999999991</v>
      </c>
    </row>
    <row r="1754" spans="1:23" x14ac:dyDescent="0.35">
      <c r="A1754" t="s">
        <v>3086</v>
      </c>
      <c r="B1754" t="s">
        <v>800</v>
      </c>
      <c r="C1754" t="s">
        <v>2244</v>
      </c>
      <c r="D1754" t="s">
        <v>19</v>
      </c>
      <c r="E1754" t="s">
        <v>88</v>
      </c>
      <c r="F1754" t="s">
        <v>227</v>
      </c>
      <c r="G1754">
        <v>27.43</v>
      </c>
      <c r="H1754">
        <v>1</v>
      </c>
      <c r="I1754">
        <v>0.27</v>
      </c>
      <c r="J1754">
        <v>5.98</v>
      </c>
      <c r="K1754" t="s">
        <v>102</v>
      </c>
      <c r="L1754" t="s">
        <v>41</v>
      </c>
      <c r="M1754">
        <v>7.4</v>
      </c>
      <c r="N1754" t="s">
        <v>83</v>
      </c>
      <c r="O1754" t="b">
        <v>0</v>
      </c>
      <c r="P1754">
        <v>20.023900000000001</v>
      </c>
      <c r="Q1754">
        <v>3.5658999999999992</v>
      </c>
      <c r="R1754">
        <v>-9.8141000000000016</v>
      </c>
      <c r="S1754" t="s">
        <v>84</v>
      </c>
      <c r="T1754">
        <v>0</v>
      </c>
      <c r="U1754">
        <v>0</v>
      </c>
      <c r="V1754">
        <v>3</v>
      </c>
      <c r="W1754">
        <v>-7.5114999999999963</v>
      </c>
    </row>
    <row r="1755" spans="1:23" x14ac:dyDescent="0.35">
      <c r="A1755" t="s">
        <v>3087</v>
      </c>
      <c r="B1755" t="s">
        <v>491</v>
      </c>
      <c r="C1755" t="s">
        <v>158</v>
      </c>
      <c r="D1755" t="s">
        <v>28</v>
      </c>
      <c r="E1755" t="s">
        <v>95</v>
      </c>
      <c r="F1755" t="s">
        <v>286</v>
      </c>
      <c r="G1755">
        <v>410.93</v>
      </c>
      <c r="H1755">
        <v>2</v>
      </c>
      <c r="I1755">
        <v>0.2</v>
      </c>
      <c r="J1755">
        <v>6.67</v>
      </c>
      <c r="K1755" t="s">
        <v>90</v>
      </c>
      <c r="L1755" t="s">
        <v>41</v>
      </c>
      <c r="M1755">
        <v>10.96</v>
      </c>
      <c r="N1755" t="s">
        <v>83</v>
      </c>
      <c r="O1755" t="b">
        <v>0</v>
      </c>
      <c r="P1755">
        <v>657.48800000000006</v>
      </c>
      <c r="Q1755">
        <v>164.3720000000001</v>
      </c>
      <c r="R1755">
        <v>146.7420000000001</v>
      </c>
      <c r="S1755" t="s">
        <v>103</v>
      </c>
      <c r="T1755">
        <v>0</v>
      </c>
      <c r="U1755">
        <v>0</v>
      </c>
      <c r="V1755">
        <v>22</v>
      </c>
      <c r="W1755">
        <v>1549.7446</v>
      </c>
    </row>
    <row r="1756" spans="1:23" x14ac:dyDescent="0.35">
      <c r="A1756" t="s">
        <v>3088</v>
      </c>
      <c r="B1756" t="s">
        <v>134</v>
      </c>
      <c r="C1756" t="s">
        <v>2108</v>
      </c>
      <c r="D1756" t="s">
        <v>24</v>
      </c>
      <c r="E1756" t="s">
        <v>16</v>
      </c>
      <c r="F1756" t="s">
        <v>231</v>
      </c>
      <c r="G1756">
        <v>23.74</v>
      </c>
      <c r="H1756">
        <v>3</v>
      </c>
      <c r="I1756">
        <v>0.24</v>
      </c>
      <c r="J1756">
        <v>2.4700000000000002</v>
      </c>
      <c r="K1756" t="s">
        <v>82</v>
      </c>
      <c r="L1756" t="s">
        <v>48</v>
      </c>
      <c r="M1756">
        <v>16.27</v>
      </c>
      <c r="N1756" t="s">
        <v>141</v>
      </c>
      <c r="O1756" t="b">
        <v>0</v>
      </c>
      <c r="P1756">
        <v>54.127200000000002</v>
      </c>
      <c r="Q1756">
        <v>11.395200000000001</v>
      </c>
      <c r="R1756">
        <v>-7.3447999999999958</v>
      </c>
      <c r="S1756" t="s">
        <v>128</v>
      </c>
      <c r="T1756">
        <v>1</v>
      </c>
      <c r="U1756">
        <v>0</v>
      </c>
      <c r="V1756">
        <v>18</v>
      </c>
      <c r="W1756">
        <v>1247.6645000000001</v>
      </c>
    </row>
    <row r="1757" spans="1:23" x14ac:dyDescent="0.35">
      <c r="A1757" t="s">
        <v>3089</v>
      </c>
      <c r="B1757" t="s">
        <v>257</v>
      </c>
      <c r="C1757" t="s">
        <v>517</v>
      </c>
      <c r="D1757" t="s">
        <v>26</v>
      </c>
      <c r="E1757" t="s">
        <v>88</v>
      </c>
      <c r="F1757" t="s">
        <v>1618</v>
      </c>
      <c r="G1757">
        <v>29.93</v>
      </c>
      <c r="H1757">
        <v>2</v>
      </c>
      <c r="I1757">
        <v>0.14000000000000001</v>
      </c>
      <c r="J1757">
        <v>4.8099999999999996</v>
      </c>
      <c r="K1757" t="s">
        <v>82</v>
      </c>
      <c r="L1757" t="s">
        <v>41</v>
      </c>
      <c r="M1757">
        <v>9.77</v>
      </c>
      <c r="N1757" t="s">
        <v>83</v>
      </c>
      <c r="O1757" t="b">
        <v>0</v>
      </c>
      <c r="P1757">
        <v>51.479599999999998</v>
      </c>
      <c r="Q1757">
        <v>15.563599999999999</v>
      </c>
      <c r="R1757">
        <v>0.98360000000000281</v>
      </c>
      <c r="S1757" t="s">
        <v>128</v>
      </c>
      <c r="T1757">
        <v>0</v>
      </c>
      <c r="U1757">
        <v>0</v>
      </c>
      <c r="V1757">
        <v>15</v>
      </c>
      <c r="W1757">
        <v>842.76920000000007</v>
      </c>
    </row>
    <row r="1758" spans="1:23" x14ac:dyDescent="0.35">
      <c r="A1758" t="s">
        <v>3090</v>
      </c>
      <c r="B1758" t="s">
        <v>189</v>
      </c>
      <c r="C1758" t="s">
        <v>3091</v>
      </c>
      <c r="D1758" t="s">
        <v>12</v>
      </c>
      <c r="E1758" t="s">
        <v>14</v>
      </c>
      <c r="F1758" t="s">
        <v>1207</v>
      </c>
      <c r="G1758">
        <v>180.91</v>
      </c>
      <c r="H1758">
        <v>1</v>
      </c>
      <c r="I1758">
        <v>0.08</v>
      </c>
      <c r="J1758">
        <v>3.87</v>
      </c>
      <c r="K1758" t="s">
        <v>90</v>
      </c>
      <c r="L1758" t="s">
        <v>43</v>
      </c>
      <c r="M1758">
        <v>3.9</v>
      </c>
      <c r="N1758" t="s">
        <v>83</v>
      </c>
      <c r="O1758" t="b">
        <v>0</v>
      </c>
      <c r="P1758">
        <v>166.43719999999999</v>
      </c>
      <c r="Q1758">
        <v>57.891199999999998</v>
      </c>
      <c r="R1758">
        <v>50.121200000000002</v>
      </c>
      <c r="S1758" t="s">
        <v>91</v>
      </c>
      <c r="T1758">
        <v>0</v>
      </c>
      <c r="U1758">
        <v>0</v>
      </c>
      <c r="V1758">
        <v>18</v>
      </c>
      <c r="W1758">
        <v>1465.0103999999999</v>
      </c>
    </row>
    <row r="1759" spans="1:23" x14ac:dyDescent="0.35">
      <c r="A1759" t="s">
        <v>3092</v>
      </c>
      <c r="B1759" t="s">
        <v>507</v>
      </c>
      <c r="C1759" t="s">
        <v>3093</v>
      </c>
      <c r="D1759" t="s">
        <v>19</v>
      </c>
      <c r="E1759" t="s">
        <v>95</v>
      </c>
      <c r="F1759" t="s">
        <v>167</v>
      </c>
      <c r="G1759">
        <v>112.54</v>
      </c>
      <c r="H1759">
        <v>1</v>
      </c>
      <c r="I1759">
        <v>0.3</v>
      </c>
      <c r="J1759">
        <v>8.14</v>
      </c>
      <c r="K1759" t="s">
        <v>90</v>
      </c>
      <c r="L1759" t="s">
        <v>41</v>
      </c>
      <c r="M1759">
        <v>13.24</v>
      </c>
      <c r="N1759" t="s">
        <v>83</v>
      </c>
      <c r="O1759" t="b">
        <v>0</v>
      </c>
      <c r="P1759">
        <v>78.778000000000006</v>
      </c>
      <c r="Q1759">
        <v>11.254</v>
      </c>
      <c r="R1759">
        <v>-10.125999999999999</v>
      </c>
      <c r="S1759" t="s">
        <v>84</v>
      </c>
      <c r="T1759">
        <v>0</v>
      </c>
      <c r="U1759">
        <v>0</v>
      </c>
      <c r="V1759">
        <v>2</v>
      </c>
      <c r="W1759">
        <v>39.180000000000007</v>
      </c>
    </row>
    <row r="1760" spans="1:23" x14ac:dyDescent="0.35">
      <c r="A1760" t="s">
        <v>3094</v>
      </c>
      <c r="B1760" t="s">
        <v>1124</v>
      </c>
      <c r="C1760" t="s">
        <v>2919</v>
      </c>
      <c r="D1760" t="s">
        <v>20</v>
      </c>
      <c r="E1760" t="s">
        <v>16</v>
      </c>
      <c r="F1760" t="s">
        <v>919</v>
      </c>
      <c r="G1760">
        <v>27.66</v>
      </c>
      <c r="H1760">
        <v>2</v>
      </c>
      <c r="I1760">
        <v>0.24</v>
      </c>
      <c r="J1760">
        <v>8.92</v>
      </c>
      <c r="K1760" t="s">
        <v>82</v>
      </c>
      <c r="L1760" t="s">
        <v>41</v>
      </c>
      <c r="M1760">
        <v>12.52</v>
      </c>
      <c r="N1760" t="s">
        <v>83</v>
      </c>
      <c r="O1760" t="b">
        <v>0</v>
      </c>
      <c r="P1760">
        <v>42.043199999999999</v>
      </c>
      <c r="Q1760">
        <v>8.8511999999999986</v>
      </c>
      <c r="R1760">
        <v>-12.588800000000001</v>
      </c>
      <c r="S1760" t="s">
        <v>103</v>
      </c>
      <c r="T1760">
        <v>0</v>
      </c>
      <c r="U1760">
        <v>0</v>
      </c>
      <c r="V1760">
        <v>5</v>
      </c>
      <c r="W1760">
        <v>658.9109000000002</v>
      </c>
    </row>
    <row r="1761" spans="1:23" x14ac:dyDescent="0.35">
      <c r="A1761" t="s">
        <v>3095</v>
      </c>
      <c r="B1761" t="s">
        <v>261</v>
      </c>
      <c r="C1761" t="s">
        <v>550</v>
      </c>
      <c r="D1761" t="s">
        <v>15</v>
      </c>
      <c r="E1761" t="s">
        <v>88</v>
      </c>
      <c r="F1761" t="s">
        <v>431</v>
      </c>
      <c r="G1761">
        <v>22.73</v>
      </c>
      <c r="H1761">
        <v>2</v>
      </c>
      <c r="I1761">
        <v>0.17</v>
      </c>
      <c r="J1761">
        <v>9.49</v>
      </c>
      <c r="K1761" t="s">
        <v>102</v>
      </c>
      <c r="L1761" t="s">
        <v>41</v>
      </c>
      <c r="M1761">
        <v>14.74</v>
      </c>
      <c r="N1761" t="s">
        <v>83</v>
      </c>
      <c r="O1761" t="b">
        <v>0</v>
      </c>
      <c r="P1761">
        <v>37.7318</v>
      </c>
      <c r="Q1761">
        <v>10.4558</v>
      </c>
      <c r="R1761">
        <v>-13.7742</v>
      </c>
      <c r="S1761" t="s">
        <v>103</v>
      </c>
      <c r="T1761">
        <v>0</v>
      </c>
      <c r="U1761">
        <v>0</v>
      </c>
      <c r="V1761">
        <v>20</v>
      </c>
      <c r="W1761">
        <v>1632.1878999999999</v>
      </c>
    </row>
    <row r="1762" spans="1:23" x14ac:dyDescent="0.35">
      <c r="A1762" t="s">
        <v>3096</v>
      </c>
      <c r="B1762" t="s">
        <v>466</v>
      </c>
      <c r="C1762" t="s">
        <v>246</v>
      </c>
      <c r="D1762" t="s">
        <v>19</v>
      </c>
      <c r="E1762" t="s">
        <v>95</v>
      </c>
      <c r="F1762" t="s">
        <v>2069</v>
      </c>
      <c r="G1762">
        <v>633.59</v>
      </c>
      <c r="H1762">
        <v>1</v>
      </c>
      <c r="I1762">
        <v>0.18</v>
      </c>
      <c r="J1762">
        <v>8.7100000000000009</v>
      </c>
      <c r="K1762" t="s">
        <v>115</v>
      </c>
      <c r="L1762" t="s">
        <v>41</v>
      </c>
      <c r="M1762">
        <v>11.45</v>
      </c>
      <c r="N1762" t="s">
        <v>83</v>
      </c>
      <c r="O1762" t="b">
        <v>0</v>
      </c>
      <c r="P1762">
        <v>519.54380000000003</v>
      </c>
      <c r="Q1762">
        <v>139.38980000000001</v>
      </c>
      <c r="R1762">
        <v>119.2298</v>
      </c>
      <c r="S1762" t="s">
        <v>183</v>
      </c>
      <c r="T1762">
        <v>0</v>
      </c>
      <c r="U1762">
        <v>0</v>
      </c>
      <c r="V1762">
        <v>12</v>
      </c>
      <c r="W1762">
        <v>1395.4396999999999</v>
      </c>
    </row>
    <row r="1763" spans="1:23" x14ac:dyDescent="0.35">
      <c r="A1763" t="s">
        <v>3097</v>
      </c>
      <c r="B1763" t="s">
        <v>150</v>
      </c>
      <c r="C1763" t="s">
        <v>463</v>
      </c>
      <c r="D1763" t="s">
        <v>15</v>
      </c>
      <c r="E1763" t="s">
        <v>95</v>
      </c>
      <c r="F1763" t="s">
        <v>757</v>
      </c>
      <c r="G1763">
        <v>360.8</v>
      </c>
      <c r="H1763">
        <v>2</v>
      </c>
      <c r="I1763">
        <v>0.01</v>
      </c>
      <c r="J1763">
        <v>3.57</v>
      </c>
      <c r="K1763" t="s">
        <v>90</v>
      </c>
      <c r="L1763" t="s">
        <v>45</v>
      </c>
      <c r="M1763">
        <v>0.56999999999999995</v>
      </c>
      <c r="N1763" t="s">
        <v>141</v>
      </c>
      <c r="O1763" t="b">
        <v>0</v>
      </c>
      <c r="P1763">
        <v>714.38400000000001</v>
      </c>
      <c r="Q1763">
        <v>281.42399999999998</v>
      </c>
      <c r="R1763">
        <v>277.28399999999999</v>
      </c>
      <c r="S1763" t="s">
        <v>128</v>
      </c>
      <c r="T1763">
        <v>1</v>
      </c>
      <c r="U1763">
        <v>0</v>
      </c>
      <c r="V1763">
        <v>23</v>
      </c>
      <c r="W1763">
        <v>2182.6779999999999</v>
      </c>
    </row>
    <row r="1764" spans="1:23" x14ac:dyDescent="0.35">
      <c r="A1764" t="s">
        <v>3098</v>
      </c>
      <c r="B1764" t="s">
        <v>559</v>
      </c>
      <c r="C1764" t="s">
        <v>1223</v>
      </c>
      <c r="D1764" t="s">
        <v>12</v>
      </c>
      <c r="E1764" t="s">
        <v>16</v>
      </c>
      <c r="F1764" t="s">
        <v>241</v>
      </c>
      <c r="G1764">
        <v>39.07</v>
      </c>
      <c r="H1764">
        <v>1</v>
      </c>
      <c r="I1764">
        <v>0.11</v>
      </c>
      <c r="J1764">
        <v>2.35</v>
      </c>
      <c r="K1764" t="s">
        <v>82</v>
      </c>
      <c r="L1764" t="s">
        <v>48</v>
      </c>
      <c r="M1764">
        <v>16.5</v>
      </c>
      <c r="N1764" t="s">
        <v>83</v>
      </c>
      <c r="O1764" t="b">
        <v>0</v>
      </c>
      <c r="P1764">
        <v>34.772300000000001</v>
      </c>
      <c r="Q1764">
        <v>11.330299999999999</v>
      </c>
      <c r="R1764">
        <v>-7.5197000000000003</v>
      </c>
      <c r="S1764" t="s">
        <v>128</v>
      </c>
      <c r="T1764">
        <v>0</v>
      </c>
      <c r="U1764">
        <v>0</v>
      </c>
      <c r="V1764">
        <v>17</v>
      </c>
      <c r="W1764">
        <v>1379.4491</v>
      </c>
    </row>
    <row r="1765" spans="1:23" x14ac:dyDescent="0.35">
      <c r="A1765" t="s">
        <v>3099</v>
      </c>
      <c r="B1765" t="s">
        <v>539</v>
      </c>
      <c r="C1765" t="s">
        <v>3100</v>
      </c>
      <c r="D1765" t="s">
        <v>17</v>
      </c>
      <c r="E1765" t="s">
        <v>88</v>
      </c>
      <c r="F1765" t="s">
        <v>251</v>
      </c>
      <c r="G1765">
        <v>40.479999999999997</v>
      </c>
      <c r="H1765">
        <v>3</v>
      </c>
      <c r="I1765">
        <v>0.06</v>
      </c>
      <c r="J1765">
        <v>2.23</v>
      </c>
      <c r="K1765" t="s">
        <v>115</v>
      </c>
      <c r="L1765" t="s">
        <v>48</v>
      </c>
      <c r="M1765">
        <v>14.14</v>
      </c>
      <c r="N1765" t="s">
        <v>83</v>
      </c>
      <c r="O1765" t="b">
        <v>0</v>
      </c>
      <c r="P1765">
        <v>114.1536</v>
      </c>
      <c r="Q1765">
        <v>41.289600000000007</v>
      </c>
      <c r="R1765">
        <v>24.91960000000001</v>
      </c>
      <c r="S1765" t="s">
        <v>183</v>
      </c>
      <c r="T1765">
        <v>0</v>
      </c>
      <c r="U1765">
        <v>0</v>
      </c>
      <c r="V1765">
        <v>2</v>
      </c>
      <c r="W1765">
        <v>61.269400000000019</v>
      </c>
    </row>
    <row r="1766" spans="1:23" x14ac:dyDescent="0.35">
      <c r="A1766" t="s">
        <v>3101</v>
      </c>
      <c r="B1766" t="s">
        <v>832</v>
      </c>
      <c r="C1766" t="s">
        <v>504</v>
      </c>
      <c r="D1766" t="s">
        <v>19</v>
      </c>
      <c r="E1766" t="s">
        <v>16</v>
      </c>
      <c r="F1766" t="s">
        <v>300</v>
      </c>
      <c r="G1766">
        <v>36.299999999999997</v>
      </c>
      <c r="H1766">
        <v>1</v>
      </c>
      <c r="I1766">
        <v>0.14000000000000001</v>
      </c>
      <c r="J1766">
        <v>6.47</v>
      </c>
      <c r="K1766" t="s">
        <v>102</v>
      </c>
      <c r="L1766" t="s">
        <v>41</v>
      </c>
      <c r="M1766">
        <v>14.18</v>
      </c>
      <c r="N1766" t="s">
        <v>83</v>
      </c>
      <c r="O1766" t="b">
        <v>0</v>
      </c>
      <c r="P1766">
        <v>31.218</v>
      </c>
      <c r="Q1766">
        <v>9.4380000000000006</v>
      </c>
      <c r="R1766">
        <v>-11.212</v>
      </c>
      <c r="S1766" t="s">
        <v>97</v>
      </c>
      <c r="T1766">
        <v>0</v>
      </c>
      <c r="U1766">
        <v>0</v>
      </c>
      <c r="V1766">
        <v>11</v>
      </c>
      <c r="W1766">
        <v>869.23220000000015</v>
      </c>
    </row>
    <row r="1767" spans="1:23" x14ac:dyDescent="0.35">
      <c r="A1767" t="s">
        <v>3102</v>
      </c>
      <c r="B1767" t="s">
        <v>229</v>
      </c>
      <c r="C1767" t="s">
        <v>2655</v>
      </c>
      <c r="D1767" t="s">
        <v>17</v>
      </c>
      <c r="E1767" t="s">
        <v>16</v>
      </c>
      <c r="F1767" t="s">
        <v>624</v>
      </c>
      <c r="G1767">
        <v>30.15</v>
      </c>
      <c r="H1767">
        <v>2</v>
      </c>
      <c r="I1767">
        <v>0.24</v>
      </c>
      <c r="J1767">
        <v>7.33</v>
      </c>
      <c r="K1767" t="s">
        <v>82</v>
      </c>
      <c r="L1767" t="s">
        <v>41</v>
      </c>
      <c r="M1767">
        <v>8.8699999999999992</v>
      </c>
      <c r="N1767" t="s">
        <v>83</v>
      </c>
      <c r="O1767" t="b">
        <v>0</v>
      </c>
      <c r="P1767">
        <v>45.828000000000003</v>
      </c>
      <c r="Q1767">
        <v>9.6479999999999961</v>
      </c>
      <c r="R1767">
        <v>-6.5520000000000032</v>
      </c>
      <c r="S1767" t="s">
        <v>103</v>
      </c>
      <c r="T1767">
        <v>0</v>
      </c>
      <c r="U1767">
        <v>0</v>
      </c>
      <c r="V1767">
        <v>3</v>
      </c>
      <c r="W1767">
        <v>-5.546799999999994</v>
      </c>
    </row>
    <row r="1768" spans="1:23" x14ac:dyDescent="0.35">
      <c r="A1768" t="s">
        <v>3103</v>
      </c>
      <c r="B1768" t="s">
        <v>996</v>
      </c>
      <c r="C1768" t="s">
        <v>1382</v>
      </c>
      <c r="D1768" t="s">
        <v>19</v>
      </c>
      <c r="E1768" t="s">
        <v>95</v>
      </c>
      <c r="F1768" t="s">
        <v>1077</v>
      </c>
      <c r="G1768">
        <v>65.14</v>
      </c>
      <c r="H1768">
        <v>3</v>
      </c>
      <c r="I1768">
        <v>0.16</v>
      </c>
      <c r="J1768">
        <v>2.02</v>
      </c>
      <c r="K1768" t="s">
        <v>115</v>
      </c>
      <c r="L1768" t="s">
        <v>45</v>
      </c>
      <c r="M1768">
        <v>1.83</v>
      </c>
      <c r="N1768" t="s">
        <v>83</v>
      </c>
      <c r="O1768" t="b">
        <v>0</v>
      </c>
      <c r="P1768">
        <v>164.15280000000001</v>
      </c>
      <c r="Q1768">
        <v>46.900799999999997</v>
      </c>
      <c r="R1768">
        <v>43.050800000000002</v>
      </c>
      <c r="S1768" t="s">
        <v>128</v>
      </c>
      <c r="T1768">
        <v>0</v>
      </c>
      <c r="U1768">
        <v>0</v>
      </c>
      <c r="V1768">
        <v>12</v>
      </c>
      <c r="W1768">
        <v>1227.502500000001</v>
      </c>
    </row>
    <row r="1769" spans="1:23" x14ac:dyDescent="0.35">
      <c r="A1769" t="s">
        <v>3104</v>
      </c>
      <c r="B1769" t="s">
        <v>566</v>
      </c>
      <c r="C1769" t="s">
        <v>3105</v>
      </c>
      <c r="D1769" t="s">
        <v>12</v>
      </c>
      <c r="E1769" t="s">
        <v>16</v>
      </c>
      <c r="F1769" t="s">
        <v>145</v>
      </c>
      <c r="G1769">
        <v>29.52</v>
      </c>
      <c r="H1769">
        <v>1</v>
      </c>
      <c r="I1769">
        <v>0.15</v>
      </c>
      <c r="J1769">
        <v>2.1</v>
      </c>
      <c r="K1769" t="s">
        <v>115</v>
      </c>
      <c r="L1769" t="s">
        <v>43</v>
      </c>
      <c r="M1769">
        <v>5.38</v>
      </c>
      <c r="N1769" t="s">
        <v>83</v>
      </c>
      <c r="O1769" t="b">
        <v>0</v>
      </c>
      <c r="P1769">
        <v>25.091999999999999</v>
      </c>
      <c r="Q1769">
        <v>7.379999999999999</v>
      </c>
      <c r="R1769">
        <v>-0.10000000000000139</v>
      </c>
      <c r="S1769" t="s">
        <v>103</v>
      </c>
      <c r="T1769">
        <v>0</v>
      </c>
      <c r="U1769">
        <v>0</v>
      </c>
      <c r="V1769">
        <v>2</v>
      </c>
      <c r="W1769">
        <v>-5.4350000000000023</v>
      </c>
    </row>
    <row r="1770" spans="1:23" x14ac:dyDescent="0.35">
      <c r="A1770" t="s">
        <v>3106</v>
      </c>
      <c r="B1770" t="s">
        <v>814</v>
      </c>
      <c r="C1770" t="s">
        <v>1548</v>
      </c>
      <c r="D1770" t="s">
        <v>24</v>
      </c>
      <c r="E1770" t="s">
        <v>88</v>
      </c>
      <c r="F1770" t="s">
        <v>483</v>
      </c>
      <c r="G1770">
        <v>15.89</v>
      </c>
      <c r="H1770">
        <v>2</v>
      </c>
      <c r="I1770">
        <v>0.17</v>
      </c>
      <c r="J1770">
        <v>7.45</v>
      </c>
      <c r="K1770" t="s">
        <v>82</v>
      </c>
      <c r="L1770" t="s">
        <v>41</v>
      </c>
      <c r="M1770">
        <v>7.34</v>
      </c>
      <c r="N1770" t="s">
        <v>83</v>
      </c>
      <c r="O1770" t="b">
        <v>0</v>
      </c>
      <c r="P1770">
        <v>26.377400000000002</v>
      </c>
      <c r="Q1770">
        <v>7.3093999999999966</v>
      </c>
      <c r="R1770">
        <v>-7.4806000000000026</v>
      </c>
      <c r="S1770" t="s">
        <v>183</v>
      </c>
      <c r="T1770">
        <v>0</v>
      </c>
      <c r="U1770">
        <v>0</v>
      </c>
      <c r="V1770">
        <v>7</v>
      </c>
      <c r="W1770">
        <v>601.35070000000019</v>
      </c>
    </row>
    <row r="1771" spans="1:23" x14ac:dyDescent="0.35">
      <c r="A1771" t="s">
        <v>3107</v>
      </c>
      <c r="B1771" t="s">
        <v>639</v>
      </c>
      <c r="C1771" t="s">
        <v>3108</v>
      </c>
      <c r="D1771" t="s">
        <v>12</v>
      </c>
      <c r="E1771" t="s">
        <v>14</v>
      </c>
      <c r="F1771" t="s">
        <v>744</v>
      </c>
      <c r="G1771">
        <v>144.37</v>
      </c>
      <c r="H1771">
        <v>3</v>
      </c>
      <c r="I1771">
        <v>7.0000000000000007E-2</v>
      </c>
      <c r="J1771">
        <v>8.6300000000000008</v>
      </c>
      <c r="K1771" t="s">
        <v>82</v>
      </c>
      <c r="L1771" t="s">
        <v>48</v>
      </c>
      <c r="M1771">
        <v>10.67</v>
      </c>
      <c r="N1771" t="s">
        <v>83</v>
      </c>
      <c r="O1771" t="b">
        <v>0</v>
      </c>
      <c r="P1771">
        <v>402.79230000000001</v>
      </c>
      <c r="Q1771">
        <v>142.9263</v>
      </c>
      <c r="R1771">
        <v>123.6263</v>
      </c>
      <c r="S1771" t="s">
        <v>103</v>
      </c>
      <c r="T1771">
        <v>0</v>
      </c>
      <c r="U1771">
        <v>0</v>
      </c>
      <c r="V1771">
        <v>4</v>
      </c>
      <c r="W1771">
        <v>435.09230000000002</v>
      </c>
    </row>
    <row r="1772" spans="1:23" x14ac:dyDescent="0.35">
      <c r="A1772" t="s">
        <v>3109</v>
      </c>
      <c r="B1772" t="s">
        <v>261</v>
      </c>
      <c r="C1772" t="s">
        <v>3110</v>
      </c>
      <c r="D1772" t="s">
        <v>15</v>
      </c>
      <c r="E1772" t="s">
        <v>16</v>
      </c>
      <c r="F1772" t="s">
        <v>645</v>
      </c>
      <c r="G1772">
        <v>13.64</v>
      </c>
      <c r="H1772">
        <v>1</v>
      </c>
      <c r="I1772">
        <v>0.16</v>
      </c>
      <c r="J1772">
        <v>2.23</v>
      </c>
      <c r="K1772" t="s">
        <v>115</v>
      </c>
      <c r="L1772" t="s">
        <v>48</v>
      </c>
      <c r="M1772">
        <v>4.72</v>
      </c>
      <c r="N1772" t="s">
        <v>83</v>
      </c>
      <c r="O1772" t="b">
        <v>0</v>
      </c>
      <c r="P1772">
        <v>11.457599999999999</v>
      </c>
      <c r="Q1772">
        <v>3.2736000000000001</v>
      </c>
      <c r="R1772">
        <v>-3.6763999999999988</v>
      </c>
      <c r="S1772" t="s">
        <v>103</v>
      </c>
      <c r="T1772">
        <v>0</v>
      </c>
      <c r="U1772">
        <v>0</v>
      </c>
      <c r="V1772">
        <v>1</v>
      </c>
      <c r="W1772">
        <v>-3.6763999999999988</v>
      </c>
    </row>
    <row r="1773" spans="1:23" x14ac:dyDescent="0.35">
      <c r="A1773" t="s">
        <v>3111</v>
      </c>
      <c r="B1773" t="s">
        <v>212</v>
      </c>
      <c r="C1773" t="s">
        <v>806</v>
      </c>
      <c r="D1773" t="s">
        <v>15</v>
      </c>
      <c r="E1773" t="s">
        <v>16</v>
      </c>
      <c r="F1773" t="s">
        <v>723</v>
      </c>
      <c r="G1773">
        <v>46.95</v>
      </c>
      <c r="H1773">
        <v>3</v>
      </c>
      <c r="I1773">
        <v>0.1</v>
      </c>
      <c r="J1773">
        <v>9.23</v>
      </c>
      <c r="K1773" t="s">
        <v>115</v>
      </c>
      <c r="L1773" t="s">
        <v>43</v>
      </c>
      <c r="M1773">
        <v>4.12</v>
      </c>
      <c r="N1773" t="s">
        <v>83</v>
      </c>
      <c r="O1773" t="b">
        <v>1</v>
      </c>
      <c r="P1773">
        <v>126.765</v>
      </c>
      <c r="Q1773">
        <v>42.255000000000017</v>
      </c>
      <c r="R1773">
        <v>28.905000000000019</v>
      </c>
      <c r="S1773" t="s">
        <v>91</v>
      </c>
      <c r="T1773">
        <v>0</v>
      </c>
      <c r="U1773">
        <v>0</v>
      </c>
      <c r="V1773">
        <v>11</v>
      </c>
      <c r="W1773">
        <v>660.6268</v>
      </c>
    </row>
    <row r="1774" spans="1:23" x14ac:dyDescent="0.35">
      <c r="A1774" t="s">
        <v>3112</v>
      </c>
      <c r="B1774" t="s">
        <v>309</v>
      </c>
      <c r="C1774" t="s">
        <v>2794</v>
      </c>
      <c r="D1774" t="s">
        <v>26</v>
      </c>
      <c r="E1774" t="s">
        <v>95</v>
      </c>
      <c r="F1774" t="s">
        <v>568</v>
      </c>
      <c r="G1774">
        <v>434.04</v>
      </c>
      <c r="H1774">
        <v>2</v>
      </c>
      <c r="I1774">
        <v>0.01</v>
      </c>
      <c r="J1774">
        <v>5.75</v>
      </c>
      <c r="K1774" t="s">
        <v>90</v>
      </c>
      <c r="L1774" t="s">
        <v>45</v>
      </c>
      <c r="M1774">
        <v>0.77</v>
      </c>
      <c r="N1774" t="s">
        <v>83</v>
      </c>
      <c r="O1774" t="b">
        <v>0</v>
      </c>
      <c r="P1774">
        <v>859.39920000000006</v>
      </c>
      <c r="Q1774">
        <v>338.55120000000011</v>
      </c>
      <c r="R1774">
        <v>332.03120000000013</v>
      </c>
      <c r="S1774" t="s">
        <v>128</v>
      </c>
      <c r="T1774">
        <v>0</v>
      </c>
      <c r="U1774">
        <v>0</v>
      </c>
      <c r="V1774">
        <v>3</v>
      </c>
      <c r="W1774">
        <v>650.23520000000008</v>
      </c>
    </row>
    <row r="1775" spans="1:23" x14ac:dyDescent="0.35">
      <c r="A1775" t="s">
        <v>3113</v>
      </c>
      <c r="B1775" t="s">
        <v>229</v>
      </c>
      <c r="C1775" t="s">
        <v>1367</v>
      </c>
      <c r="D1775" t="s">
        <v>12</v>
      </c>
      <c r="E1775" t="s">
        <v>95</v>
      </c>
      <c r="F1775" t="s">
        <v>328</v>
      </c>
      <c r="G1775">
        <v>428.91</v>
      </c>
      <c r="H1775">
        <v>1</v>
      </c>
      <c r="I1775">
        <v>0.1</v>
      </c>
      <c r="J1775">
        <v>6.23</v>
      </c>
      <c r="K1775" t="s">
        <v>115</v>
      </c>
      <c r="L1775" t="s">
        <v>45</v>
      </c>
      <c r="M1775">
        <v>1.66</v>
      </c>
      <c r="N1775" t="s">
        <v>83</v>
      </c>
      <c r="O1775" t="b">
        <v>0</v>
      </c>
      <c r="P1775">
        <v>386.01900000000001</v>
      </c>
      <c r="Q1775">
        <v>128.673</v>
      </c>
      <c r="R1775">
        <v>120.783</v>
      </c>
      <c r="S1775" t="s">
        <v>103</v>
      </c>
      <c r="T1775">
        <v>0</v>
      </c>
      <c r="U1775">
        <v>0</v>
      </c>
      <c r="V1775">
        <v>17</v>
      </c>
      <c r="W1775">
        <v>926.81089999999995</v>
      </c>
    </row>
    <row r="1776" spans="1:23" x14ac:dyDescent="0.35">
      <c r="A1776" t="s">
        <v>3114</v>
      </c>
      <c r="B1776" t="s">
        <v>946</v>
      </c>
      <c r="C1776" t="s">
        <v>1038</v>
      </c>
      <c r="D1776" t="s">
        <v>15</v>
      </c>
      <c r="E1776" t="s">
        <v>95</v>
      </c>
      <c r="F1776" t="s">
        <v>127</v>
      </c>
      <c r="G1776">
        <v>333.57</v>
      </c>
      <c r="H1776">
        <v>1</v>
      </c>
      <c r="I1776">
        <v>0.09</v>
      </c>
      <c r="J1776">
        <v>8.86</v>
      </c>
      <c r="K1776" t="s">
        <v>115</v>
      </c>
      <c r="L1776" t="s">
        <v>43</v>
      </c>
      <c r="M1776">
        <v>3.3</v>
      </c>
      <c r="N1776" t="s">
        <v>83</v>
      </c>
      <c r="O1776" t="b">
        <v>0</v>
      </c>
      <c r="P1776">
        <v>303.5487</v>
      </c>
      <c r="Q1776">
        <v>103.4067</v>
      </c>
      <c r="R1776">
        <v>91.246700000000004</v>
      </c>
      <c r="S1776" t="s">
        <v>128</v>
      </c>
      <c r="T1776">
        <v>0</v>
      </c>
      <c r="U1776">
        <v>0</v>
      </c>
      <c r="V1776">
        <v>16</v>
      </c>
      <c r="W1776">
        <v>1838.8379</v>
      </c>
    </row>
    <row r="1777" spans="1:23" x14ac:dyDescent="0.35">
      <c r="A1777" t="s">
        <v>3115</v>
      </c>
      <c r="B1777" t="s">
        <v>629</v>
      </c>
      <c r="C1777" t="s">
        <v>3116</v>
      </c>
      <c r="D1777" t="s">
        <v>19</v>
      </c>
      <c r="E1777" t="s">
        <v>88</v>
      </c>
      <c r="F1777" t="s">
        <v>708</v>
      </c>
      <c r="G1777">
        <v>13.3</v>
      </c>
      <c r="H1777">
        <v>2</v>
      </c>
      <c r="I1777">
        <v>0.16</v>
      </c>
      <c r="J1777">
        <v>6.41</v>
      </c>
      <c r="K1777" t="s">
        <v>82</v>
      </c>
      <c r="L1777" t="s">
        <v>41</v>
      </c>
      <c r="M1777">
        <v>14.5</v>
      </c>
      <c r="N1777" t="s">
        <v>83</v>
      </c>
      <c r="O1777" t="b">
        <v>0</v>
      </c>
      <c r="P1777">
        <v>22.344000000000001</v>
      </c>
      <c r="Q1777">
        <v>6.3840000000000003</v>
      </c>
      <c r="R1777">
        <v>-14.526</v>
      </c>
      <c r="S1777" t="s">
        <v>128</v>
      </c>
      <c r="T1777">
        <v>0</v>
      </c>
      <c r="U1777">
        <v>0</v>
      </c>
      <c r="V1777">
        <v>4</v>
      </c>
      <c r="W1777">
        <v>390.90870000000001</v>
      </c>
    </row>
    <row r="1778" spans="1:23" x14ac:dyDescent="0.35">
      <c r="A1778" t="s">
        <v>3117</v>
      </c>
      <c r="B1778" t="s">
        <v>394</v>
      </c>
      <c r="C1778" t="s">
        <v>3118</v>
      </c>
      <c r="D1778" t="s">
        <v>17</v>
      </c>
      <c r="E1778" t="s">
        <v>14</v>
      </c>
      <c r="F1778" t="s">
        <v>101</v>
      </c>
      <c r="G1778">
        <v>129.74</v>
      </c>
      <c r="H1778">
        <v>3</v>
      </c>
      <c r="I1778">
        <v>0.01</v>
      </c>
      <c r="J1778">
        <v>8</v>
      </c>
      <c r="K1778" t="s">
        <v>115</v>
      </c>
      <c r="L1778" t="s">
        <v>43</v>
      </c>
      <c r="M1778">
        <v>6.66</v>
      </c>
      <c r="N1778" t="s">
        <v>83</v>
      </c>
      <c r="O1778" t="b">
        <v>0</v>
      </c>
      <c r="P1778">
        <v>385.32780000000002</v>
      </c>
      <c r="Q1778">
        <v>151.79580000000001</v>
      </c>
      <c r="R1778">
        <v>137.13579999999999</v>
      </c>
      <c r="S1778" t="s">
        <v>91</v>
      </c>
      <c r="T1778">
        <v>0</v>
      </c>
      <c r="U1778">
        <v>0</v>
      </c>
      <c r="V1778">
        <v>16</v>
      </c>
      <c r="W1778">
        <v>2599.2321999999999</v>
      </c>
    </row>
    <row r="1779" spans="1:23" x14ac:dyDescent="0.35">
      <c r="A1779" t="s">
        <v>3119</v>
      </c>
      <c r="B1779" t="s">
        <v>264</v>
      </c>
      <c r="C1779" t="s">
        <v>1249</v>
      </c>
      <c r="D1779" t="s">
        <v>12</v>
      </c>
      <c r="E1779" t="s">
        <v>16</v>
      </c>
      <c r="F1779" t="s">
        <v>282</v>
      </c>
      <c r="G1779">
        <v>37.35</v>
      </c>
      <c r="H1779">
        <v>3</v>
      </c>
      <c r="I1779">
        <v>0.25</v>
      </c>
      <c r="J1779">
        <v>3.71</v>
      </c>
      <c r="K1779" t="s">
        <v>102</v>
      </c>
      <c r="L1779" t="s">
        <v>48</v>
      </c>
      <c r="M1779">
        <v>19.600000000000001</v>
      </c>
      <c r="N1779" t="s">
        <v>83</v>
      </c>
      <c r="O1779" t="b">
        <v>0</v>
      </c>
      <c r="P1779">
        <v>84.037500000000009</v>
      </c>
      <c r="Q1779">
        <v>16.807500000000001</v>
      </c>
      <c r="R1779">
        <v>-6.5024999999999977</v>
      </c>
      <c r="S1779" t="s">
        <v>97</v>
      </c>
      <c r="T1779">
        <v>0</v>
      </c>
      <c r="U1779">
        <v>0</v>
      </c>
      <c r="V1779">
        <v>24</v>
      </c>
      <c r="W1779">
        <v>2451.8616000000002</v>
      </c>
    </row>
    <row r="1780" spans="1:23" x14ac:dyDescent="0.35">
      <c r="A1780" t="s">
        <v>3120</v>
      </c>
      <c r="B1780" t="s">
        <v>405</v>
      </c>
      <c r="C1780" t="s">
        <v>453</v>
      </c>
      <c r="D1780" t="s">
        <v>15</v>
      </c>
      <c r="E1780" t="s">
        <v>95</v>
      </c>
      <c r="F1780" t="s">
        <v>596</v>
      </c>
      <c r="G1780">
        <v>565.22</v>
      </c>
      <c r="H1780">
        <v>1</v>
      </c>
      <c r="I1780">
        <v>0.08</v>
      </c>
      <c r="J1780">
        <v>8.7799999999999994</v>
      </c>
      <c r="K1780" t="s">
        <v>102</v>
      </c>
      <c r="L1780" t="s">
        <v>43</v>
      </c>
      <c r="M1780">
        <v>3.45</v>
      </c>
      <c r="N1780" t="s">
        <v>83</v>
      </c>
      <c r="O1780" t="b">
        <v>0</v>
      </c>
      <c r="P1780">
        <v>520.00240000000008</v>
      </c>
      <c r="Q1780">
        <v>180.8704000000001</v>
      </c>
      <c r="R1780">
        <v>168.64040000000011</v>
      </c>
      <c r="S1780" t="s">
        <v>103</v>
      </c>
      <c r="T1780">
        <v>0</v>
      </c>
      <c r="U1780">
        <v>0</v>
      </c>
      <c r="V1780">
        <v>24</v>
      </c>
      <c r="W1780">
        <v>1094.1242999999999</v>
      </c>
    </row>
    <row r="1781" spans="1:23" x14ac:dyDescent="0.35">
      <c r="A1781" t="s">
        <v>3121</v>
      </c>
      <c r="B1781" t="s">
        <v>121</v>
      </c>
      <c r="C1781" t="s">
        <v>673</v>
      </c>
      <c r="D1781" t="s">
        <v>20</v>
      </c>
      <c r="E1781" t="s">
        <v>95</v>
      </c>
      <c r="F1781" t="s">
        <v>726</v>
      </c>
      <c r="G1781">
        <v>319</v>
      </c>
      <c r="H1781">
        <v>1</v>
      </c>
      <c r="I1781">
        <v>7.0000000000000007E-2</v>
      </c>
      <c r="J1781">
        <v>2.4900000000000002</v>
      </c>
      <c r="K1781" t="s">
        <v>115</v>
      </c>
      <c r="L1781" t="s">
        <v>41</v>
      </c>
      <c r="M1781">
        <v>6.38</v>
      </c>
      <c r="N1781" t="s">
        <v>141</v>
      </c>
      <c r="O1781" t="b">
        <v>0</v>
      </c>
      <c r="P1781">
        <v>296.67</v>
      </c>
      <c r="Q1781">
        <v>105.27</v>
      </c>
      <c r="R1781">
        <v>96.399999999999963</v>
      </c>
      <c r="S1781" t="s">
        <v>103</v>
      </c>
      <c r="T1781">
        <v>1</v>
      </c>
      <c r="U1781">
        <v>0</v>
      </c>
      <c r="V1781">
        <v>15</v>
      </c>
      <c r="W1781">
        <v>1127.8425</v>
      </c>
    </row>
    <row r="1782" spans="1:23" x14ac:dyDescent="0.35">
      <c r="A1782" t="s">
        <v>3122</v>
      </c>
      <c r="B1782" t="s">
        <v>901</v>
      </c>
      <c r="C1782" t="s">
        <v>3123</v>
      </c>
      <c r="D1782" t="s">
        <v>12</v>
      </c>
      <c r="E1782" t="s">
        <v>95</v>
      </c>
      <c r="F1782" t="s">
        <v>541</v>
      </c>
      <c r="G1782">
        <v>459.78</v>
      </c>
      <c r="H1782">
        <v>2</v>
      </c>
      <c r="I1782">
        <v>0.02</v>
      </c>
      <c r="J1782">
        <v>5.36</v>
      </c>
      <c r="K1782" t="s">
        <v>115</v>
      </c>
      <c r="L1782" t="s">
        <v>48</v>
      </c>
      <c r="M1782">
        <v>7.06</v>
      </c>
      <c r="N1782" t="s">
        <v>83</v>
      </c>
      <c r="O1782" t="b">
        <v>0</v>
      </c>
      <c r="P1782">
        <v>901.16880000000003</v>
      </c>
      <c r="Q1782">
        <v>349.43279999999999</v>
      </c>
      <c r="R1782">
        <v>337.01279999999991</v>
      </c>
      <c r="S1782" t="s">
        <v>128</v>
      </c>
      <c r="T1782">
        <v>0</v>
      </c>
      <c r="U1782">
        <v>0</v>
      </c>
      <c r="V1782">
        <v>4</v>
      </c>
      <c r="W1782">
        <v>1092.4960000000001</v>
      </c>
    </row>
    <row r="1783" spans="1:23" x14ac:dyDescent="0.35">
      <c r="A1783" t="s">
        <v>3124</v>
      </c>
      <c r="B1783" t="s">
        <v>946</v>
      </c>
      <c r="C1783" t="s">
        <v>2523</v>
      </c>
      <c r="D1783" t="s">
        <v>19</v>
      </c>
      <c r="E1783" t="s">
        <v>16</v>
      </c>
      <c r="F1783" t="s">
        <v>1762</v>
      </c>
      <c r="G1783">
        <v>46.78</v>
      </c>
      <c r="H1783">
        <v>1</v>
      </c>
      <c r="I1783">
        <v>0.13</v>
      </c>
      <c r="J1783">
        <v>4.21</v>
      </c>
      <c r="K1783" t="s">
        <v>82</v>
      </c>
      <c r="L1783" t="s">
        <v>45</v>
      </c>
      <c r="M1783">
        <v>1.92</v>
      </c>
      <c r="N1783" t="s">
        <v>83</v>
      </c>
      <c r="O1783" t="b">
        <v>0</v>
      </c>
      <c r="P1783">
        <v>40.698599999999999</v>
      </c>
      <c r="Q1783">
        <v>12.630599999999999</v>
      </c>
      <c r="R1783">
        <v>6.5005999999999977</v>
      </c>
      <c r="S1783" t="s">
        <v>128</v>
      </c>
      <c r="T1783">
        <v>0</v>
      </c>
      <c r="U1783">
        <v>0</v>
      </c>
      <c r="V1783">
        <v>13</v>
      </c>
      <c r="W1783">
        <v>464.18990000000008</v>
      </c>
    </row>
    <row r="1784" spans="1:23" x14ac:dyDescent="0.35">
      <c r="A1784" t="s">
        <v>3125</v>
      </c>
      <c r="B1784" t="s">
        <v>405</v>
      </c>
      <c r="C1784" t="s">
        <v>1731</v>
      </c>
      <c r="D1784" t="s">
        <v>24</v>
      </c>
      <c r="E1784" t="s">
        <v>95</v>
      </c>
      <c r="F1784" t="s">
        <v>388</v>
      </c>
      <c r="G1784">
        <v>373.19</v>
      </c>
      <c r="H1784">
        <v>2</v>
      </c>
      <c r="I1784">
        <v>0.04</v>
      </c>
      <c r="J1784">
        <v>8.26</v>
      </c>
      <c r="K1784" t="s">
        <v>102</v>
      </c>
      <c r="L1784" t="s">
        <v>43</v>
      </c>
      <c r="M1784">
        <v>7.5</v>
      </c>
      <c r="N1784" t="s">
        <v>83</v>
      </c>
      <c r="O1784" t="b">
        <v>0</v>
      </c>
      <c r="P1784">
        <v>716.52479999999991</v>
      </c>
      <c r="Q1784">
        <v>268.69679999999988</v>
      </c>
      <c r="R1784">
        <v>252.93679999999989</v>
      </c>
      <c r="S1784" t="s">
        <v>103</v>
      </c>
      <c r="T1784">
        <v>0</v>
      </c>
      <c r="U1784">
        <v>0</v>
      </c>
      <c r="V1784">
        <v>15</v>
      </c>
      <c r="W1784">
        <v>1276.2064</v>
      </c>
    </row>
    <row r="1785" spans="1:23" x14ac:dyDescent="0.35">
      <c r="A1785" t="s">
        <v>3126</v>
      </c>
      <c r="B1785" t="s">
        <v>79</v>
      </c>
      <c r="C1785" t="s">
        <v>3127</v>
      </c>
      <c r="D1785" t="s">
        <v>26</v>
      </c>
      <c r="E1785" t="s">
        <v>14</v>
      </c>
      <c r="F1785" t="s">
        <v>1740</v>
      </c>
      <c r="G1785">
        <v>120.17</v>
      </c>
      <c r="H1785">
        <v>1</v>
      </c>
      <c r="I1785">
        <v>0.1</v>
      </c>
      <c r="J1785">
        <v>6.52</v>
      </c>
      <c r="K1785" t="s">
        <v>115</v>
      </c>
      <c r="L1785" t="s">
        <v>43</v>
      </c>
      <c r="M1785">
        <v>3.19</v>
      </c>
      <c r="N1785" t="s">
        <v>83</v>
      </c>
      <c r="O1785" t="b">
        <v>0</v>
      </c>
      <c r="P1785">
        <v>108.15300000000001</v>
      </c>
      <c r="Q1785">
        <v>36.051000000000002</v>
      </c>
      <c r="R1785">
        <v>26.341000000000001</v>
      </c>
      <c r="S1785" t="s">
        <v>84</v>
      </c>
      <c r="T1785">
        <v>0</v>
      </c>
      <c r="U1785">
        <v>0</v>
      </c>
      <c r="V1785">
        <v>3</v>
      </c>
      <c r="W1785">
        <v>84.03270000000002</v>
      </c>
    </row>
    <row r="1786" spans="1:23" x14ac:dyDescent="0.35">
      <c r="A1786" t="s">
        <v>3128</v>
      </c>
      <c r="B1786" t="s">
        <v>556</v>
      </c>
      <c r="C1786" t="s">
        <v>3042</v>
      </c>
      <c r="D1786" t="s">
        <v>17</v>
      </c>
      <c r="E1786" t="s">
        <v>95</v>
      </c>
      <c r="F1786" t="s">
        <v>289</v>
      </c>
      <c r="G1786">
        <v>245.7</v>
      </c>
      <c r="H1786">
        <v>2</v>
      </c>
      <c r="I1786">
        <v>0.05</v>
      </c>
      <c r="J1786">
        <v>8.9499999999999993</v>
      </c>
      <c r="K1786" t="s">
        <v>82</v>
      </c>
      <c r="L1786" t="s">
        <v>43</v>
      </c>
      <c r="M1786">
        <v>7.76</v>
      </c>
      <c r="N1786" t="s">
        <v>83</v>
      </c>
      <c r="O1786" t="b">
        <v>0</v>
      </c>
      <c r="P1786">
        <v>466.83</v>
      </c>
      <c r="Q1786">
        <v>171.99</v>
      </c>
      <c r="R1786">
        <v>155.28</v>
      </c>
      <c r="S1786" t="s">
        <v>128</v>
      </c>
      <c r="T1786">
        <v>0</v>
      </c>
      <c r="U1786">
        <v>0</v>
      </c>
      <c r="V1786">
        <v>10</v>
      </c>
      <c r="W1786">
        <v>197.87870000000001</v>
      </c>
    </row>
    <row r="1787" spans="1:23" x14ac:dyDescent="0.35">
      <c r="A1787" t="s">
        <v>3129</v>
      </c>
      <c r="B1787" t="s">
        <v>147</v>
      </c>
      <c r="C1787" t="s">
        <v>1180</v>
      </c>
      <c r="D1787" t="s">
        <v>12</v>
      </c>
      <c r="E1787" t="s">
        <v>16</v>
      </c>
      <c r="F1787" t="s">
        <v>136</v>
      </c>
      <c r="G1787">
        <v>31.29</v>
      </c>
      <c r="H1787">
        <v>1</v>
      </c>
      <c r="I1787">
        <v>0.23</v>
      </c>
      <c r="J1787">
        <v>3.3</v>
      </c>
      <c r="K1787" t="s">
        <v>82</v>
      </c>
      <c r="L1787" t="s">
        <v>43</v>
      </c>
      <c r="M1787">
        <v>3.72</v>
      </c>
      <c r="N1787" t="s">
        <v>83</v>
      </c>
      <c r="O1787" t="b">
        <v>0</v>
      </c>
      <c r="P1787">
        <v>24.093299999999999</v>
      </c>
      <c r="Q1787">
        <v>5.3193000000000019</v>
      </c>
      <c r="R1787">
        <v>-1.7006999999999981</v>
      </c>
      <c r="S1787" t="s">
        <v>84</v>
      </c>
      <c r="T1787">
        <v>0</v>
      </c>
      <c r="U1787">
        <v>0</v>
      </c>
      <c r="V1787">
        <v>9</v>
      </c>
      <c r="W1787">
        <v>643.43370000000004</v>
      </c>
    </row>
    <row r="1788" spans="1:23" x14ac:dyDescent="0.35">
      <c r="A1788" t="s">
        <v>3130</v>
      </c>
      <c r="B1788" t="s">
        <v>368</v>
      </c>
      <c r="C1788" t="s">
        <v>3131</v>
      </c>
      <c r="D1788" t="s">
        <v>12</v>
      </c>
      <c r="E1788" t="s">
        <v>14</v>
      </c>
      <c r="F1788" t="s">
        <v>1332</v>
      </c>
      <c r="G1788">
        <v>95.31</v>
      </c>
      <c r="H1788">
        <v>2</v>
      </c>
      <c r="I1788">
        <v>0.1</v>
      </c>
      <c r="J1788">
        <v>3.26</v>
      </c>
      <c r="K1788" t="s">
        <v>82</v>
      </c>
      <c r="L1788" t="s">
        <v>41</v>
      </c>
      <c r="M1788">
        <v>12.19</v>
      </c>
      <c r="N1788" t="s">
        <v>83</v>
      </c>
      <c r="O1788" t="b">
        <v>0</v>
      </c>
      <c r="P1788">
        <v>171.55799999999999</v>
      </c>
      <c r="Q1788">
        <v>57.186000000000021</v>
      </c>
      <c r="R1788">
        <v>41.736000000000018</v>
      </c>
      <c r="S1788" t="s">
        <v>97</v>
      </c>
      <c r="T1788">
        <v>0</v>
      </c>
      <c r="U1788">
        <v>0</v>
      </c>
      <c r="V1788">
        <v>4</v>
      </c>
      <c r="W1788">
        <v>482.69970000000001</v>
      </c>
    </row>
    <row r="1789" spans="1:23" x14ac:dyDescent="0.35">
      <c r="A1789" t="s">
        <v>3132</v>
      </c>
      <c r="B1789" t="s">
        <v>940</v>
      </c>
      <c r="C1789" t="s">
        <v>3133</v>
      </c>
      <c r="D1789" t="s">
        <v>17</v>
      </c>
      <c r="E1789" t="s">
        <v>14</v>
      </c>
      <c r="F1789" t="s">
        <v>1072</v>
      </c>
      <c r="G1789">
        <v>147.94</v>
      </c>
      <c r="H1789">
        <v>3</v>
      </c>
      <c r="I1789">
        <v>0.22</v>
      </c>
      <c r="J1789">
        <v>9.3699999999999992</v>
      </c>
      <c r="K1789" t="s">
        <v>102</v>
      </c>
      <c r="L1789" t="s">
        <v>41</v>
      </c>
      <c r="M1789">
        <v>12.18</v>
      </c>
      <c r="N1789" t="s">
        <v>83</v>
      </c>
      <c r="O1789" t="b">
        <v>0</v>
      </c>
      <c r="P1789">
        <v>346.17959999999999</v>
      </c>
      <c r="Q1789">
        <v>79.88760000000002</v>
      </c>
      <c r="R1789">
        <v>58.337600000000023</v>
      </c>
      <c r="S1789" t="s">
        <v>84</v>
      </c>
      <c r="T1789">
        <v>0</v>
      </c>
      <c r="U1789">
        <v>0</v>
      </c>
      <c r="V1789">
        <v>3</v>
      </c>
      <c r="W1789">
        <v>390.96159999999992</v>
      </c>
    </row>
    <row r="1790" spans="1:23" x14ac:dyDescent="0.35">
      <c r="A1790" t="s">
        <v>3134</v>
      </c>
      <c r="B1790" t="s">
        <v>425</v>
      </c>
      <c r="C1790" t="s">
        <v>657</v>
      </c>
      <c r="D1790" t="s">
        <v>15</v>
      </c>
      <c r="E1790" t="s">
        <v>95</v>
      </c>
      <c r="F1790" t="s">
        <v>274</v>
      </c>
      <c r="G1790">
        <v>361.58</v>
      </c>
      <c r="H1790">
        <v>1</v>
      </c>
      <c r="I1790">
        <v>0.01</v>
      </c>
      <c r="J1790">
        <v>9.65</v>
      </c>
      <c r="K1790" t="s">
        <v>115</v>
      </c>
      <c r="L1790" t="s">
        <v>43</v>
      </c>
      <c r="M1790">
        <v>7.31</v>
      </c>
      <c r="N1790" t="s">
        <v>83</v>
      </c>
      <c r="O1790" t="b">
        <v>0</v>
      </c>
      <c r="P1790">
        <v>357.96420000000001</v>
      </c>
      <c r="Q1790">
        <v>141.0162</v>
      </c>
      <c r="R1790">
        <v>124.0562</v>
      </c>
      <c r="S1790" t="s">
        <v>84</v>
      </c>
      <c r="T1790">
        <v>0</v>
      </c>
      <c r="U1790">
        <v>0</v>
      </c>
      <c r="V1790">
        <v>28</v>
      </c>
      <c r="W1790">
        <v>2965.6505000000002</v>
      </c>
    </row>
    <row r="1791" spans="1:23" x14ac:dyDescent="0.35">
      <c r="A1791" t="s">
        <v>3135</v>
      </c>
      <c r="B1791" t="s">
        <v>229</v>
      </c>
      <c r="C1791" t="s">
        <v>373</v>
      </c>
      <c r="D1791" t="s">
        <v>15</v>
      </c>
      <c r="E1791" t="s">
        <v>95</v>
      </c>
      <c r="F1791" t="s">
        <v>715</v>
      </c>
      <c r="G1791">
        <v>445.93</v>
      </c>
      <c r="H1791">
        <v>1</v>
      </c>
      <c r="I1791">
        <v>0.1</v>
      </c>
      <c r="J1791">
        <v>6.09</v>
      </c>
      <c r="K1791" t="s">
        <v>102</v>
      </c>
      <c r="L1791" t="s">
        <v>41</v>
      </c>
      <c r="M1791">
        <v>11.24</v>
      </c>
      <c r="N1791" t="s">
        <v>83</v>
      </c>
      <c r="O1791" t="b">
        <v>1</v>
      </c>
      <c r="P1791">
        <v>401.33699999999999</v>
      </c>
      <c r="Q1791">
        <v>133.779</v>
      </c>
      <c r="R1791">
        <v>116.449</v>
      </c>
      <c r="S1791" t="s">
        <v>103</v>
      </c>
      <c r="T1791">
        <v>0</v>
      </c>
      <c r="U1791">
        <v>0</v>
      </c>
      <c r="V1791">
        <v>16</v>
      </c>
      <c r="W1791">
        <v>819.02729999999997</v>
      </c>
    </row>
    <row r="1792" spans="1:23" x14ac:dyDescent="0.35">
      <c r="A1792" t="s">
        <v>3136</v>
      </c>
      <c r="B1792" t="s">
        <v>639</v>
      </c>
      <c r="C1792" t="s">
        <v>3137</v>
      </c>
      <c r="D1792" t="s">
        <v>20</v>
      </c>
      <c r="E1792" t="s">
        <v>16</v>
      </c>
      <c r="F1792" t="s">
        <v>241</v>
      </c>
      <c r="G1792">
        <v>15.74</v>
      </c>
      <c r="H1792">
        <v>3</v>
      </c>
      <c r="I1792">
        <v>0.27</v>
      </c>
      <c r="J1792">
        <v>6.47</v>
      </c>
      <c r="K1792" t="s">
        <v>90</v>
      </c>
      <c r="L1792" t="s">
        <v>45</v>
      </c>
      <c r="M1792">
        <v>1.79</v>
      </c>
      <c r="N1792" t="s">
        <v>83</v>
      </c>
      <c r="O1792" t="b">
        <v>0</v>
      </c>
      <c r="P1792">
        <v>34.470599999999997</v>
      </c>
      <c r="Q1792">
        <v>6.1386000000000003</v>
      </c>
      <c r="R1792">
        <v>-2.1214</v>
      </c>
      <c r="S1792" t="s">
        <v>103</v>
      </c>
      <c r="T1792">
        <v>0</v>
      </c>
      <c r="U1792">
        <v>0</v>
      </c>
      <c r="V1792">
        <v>4</v>
      </c>
      <c r="W1792">
        <v>-2.0891000000000051</v>
      </c>
    </row>
    <row r="1793" spans="1:23" x14ac:dyDescent="0.35">
      <c r="A1793" t="s">
        <v>3138</v>
      </c>
      <c r="B1793" t="s">
        <v>1147</v>
      </c>
      <c r="C1793" t="s">
        <v>1469</v>
      </c>
      <c r="D1793" t="s">
        <v>17</v>
      </c>
      <c r="E1793" t="s">
        <v>16</v>
      </c>
      <c r="F1793" t="s">
        <v>231</v>
      </c>
      <c r="G1793">
        <v>32.1</v>
      </c>
      <c r="H1793">
        <v>3</v>
      </c>
      <c r="I1793">
        <v>0.14000000000000001</v>
      </c>
      <c r="J1793">
        <v>4.97</v>
      </c>
      <c r="K1793" t="s">
        <v>90</v>
      </c>
      <c r="L1793" t="s">
        <v>41</v>
      </c>
      <c r="M1793">
        <v>5.63</v>
      </c>
      <c r="N1793" t="s">
        <v>83</v>
      </c>
      <c r="O1793" t="b">
        <v>0</v>
      </c>
      <c r="P1793">
        <v>82.818000000000012</v>
      </c>
      <c r="Q1793">
        <v>25.038000000000011</v>
      </c>
      <c r="R1793">
        <v>14.438000000000009</v>
      </c>
      <c r="S1793" t="s">
        <v>183</v>
      </c>
      <c r="T1793">
        <v>0</v>
      </c>
      <c r="U1793">
        <v>0</v>
      </c>
      <c r="V1793">
        <v>24</v>
      </c>
      <c r="W1793">
        <v>1849.9422999999999</v>
      </c>
    </row>
    <row r="1794" spans="1:23" x14ac:dyDescent="0.35">
      <c r="A1794" t="s">
        <v>3139</v>
      </c>
      <c r="B1794" t="s">
        <v>639</v>
      </c>
      <c r="C1794" t="s">
        <v>170</v>
      </c>
      <c r="D1794" t="s">
        <v>15</v>
      </c>
      <c r="E1794" t="s">
        <v>14</v>
      </c>
      <c r="F1794" t="s">
        <v>324</v>
      </c>
      <c r="G1794">
        <v>125.47</v>
      </c>
      <c r="H1794">
        <v>2</v>
      </c>
      <c r="I1794">
        <v>0.08</v>
      </c>
      <c r="J1794">
        <v>3.29</v>
      </c>
      <c r="K1794" t="s">
        <v>82</v>
      </c>
      <c r="L1794" t="s">
        <v>45</v>
      </c>
      <c r="M1794">
        <v>0.81</v>
      </c>
      <c r="N1794" t="s">
        <v>83</v>
      </c>
      <c r="O1794" t="b">
        <v>0</v>
      </c>
      <c r="P1794">
        <v>230.8648</v>
      </c>
      <c r="Q1794">
        <v>80.30080000000001</v>
      </c>
      <c r="R1794">
        <v>76.200800000000015</v>
      </c>
      <c r="S1794" t="s">
        <v>103</v>
      </c>
      <c r="T1794">
        <v>0</v>
      </c>
      <c r="U1794">
        <v>0</v>
      </c>
      <c r="V1794">
        <v>14</v>
      </c>
      <c r="W1794">
        <v>1066.5287000000001</v>
      </c>
    </row>
    <row r="1795" spans="1:23" x14ac:dyDescent="0.35">
      <c r="A1795" t="s">
        <v>3140</v>
      </c>
      <c r="B1795" t="s">
        <v>323</v>
      </c>
      <c r="C1795" t="s">
        <v>820</v>
      </c>
      <c r="D1795" t="s">
        <v>15</v>
      </c>
      <c r="E1795" t="s">
        <v>95</v>
      </c>
      <c r="F1795" t="s">
        <v>119</v>
      </c>
      <c r="G1795">
        <v>393.52</v>
      </c>
      <c r="H1795">
        <v>3</v>
      </c>
      <c r="I1795">
        <v>0.26</v>
      </c>
      <c r="J1795">
        <v>4.46</v>
      </c>
      <c r="K1795" t="s">
        <v>115</v>
      </c>
      <c r="L1795" t="s">
        <v>41</v>
      </c>
      <c r="M1795">
        <v>5.87</v>
      </c>
      <c r="N1795" t="s">
        <v>83</v>
      </c>
      <c r="O1795" t="b">
        <v>0</v>
      </c>
      <c r="P1795">
        <v>873.61439999999993</v>
      </c>
      <c r="Q1795">
        <v>165.2784</v>
      </c>
      <c r="R1795">
        <v>154.94839999999999</v>
      </c>
      <c r="S1795" t="s">
        <v>91</v>
      </c>
      <c r="T1795">
        <v>0</v>
      </c>
      <c r="U1795">
        <v>0</v>
      </c>
      <c r="V1795">
        <v>17</v>
      </c>
      <c r="W1795">
        <v>1105.1192000000001</v>
      </c>
    </row>
    <row r="1796" spans="1:23" x14ac:dyDescent="0.35">
      <c r="A1796" t="s">
        <v>3141</v>
      </c>
      <c r="B1796" t="s">
        <v>320</v>
      </c>
      <c r="C1796" t="s">
        <v>1714</v>
      </c>
      <c r="D1796" t="s">
        <v>12</v>
      </c>
      <c r="E1796" t="s">
        <v>95</v>
      </c>
      <c r="F1796" t="s">
        <v>1202</v>
      </c>
      <c r="G1796">
        <v>479.71</v>
      </c>
      <c r="H1796">
        <v>3</v>
      </c>
      <c r="I1796">
        <v>0.04</v>
      </c>
      <c r="J1796">
        <v>2.63</v>
      </c>
      <c r="K1796" t="s">
        <v>102</v>
      </c>
      <c r="L1796" t="s">
        <v>43</v>
      </c>
      <c r="M1796">
        <v>5.95</v>
      </c>
      <c r="N1796" t="s">
        <v>83</v>
      </c>
      <c r="O1796" t="b">
        <v>0</v>
      </c>
      <c r="P1796">
        <v>1381.5648000000001</v>
      </c>
      <c r="Q1796">
        <v>518.08679999999993</v>
      </c>
      <c r="R1796">
        <v>509.5068</v>
      </c>
      <c r="S1796" t="s">
        <v>84</v>
      </c>
      <c r="T1796">
        <v>0</v>
      </c>
      <c r="U1796">
        <v>0</v>
      </c>
      <c r="V1796">
        <v>10</v>
      </c>
      <c r="W1796">
        <v>1126.3078</v>
      </c>
    </row>
    <row r="1797" spans="1:23" x14ac:dyDescent="0.35">
      <c r="A1797" t="s">
        <v>3142</v>
      </c>
      <c r="B1797" t="s">
        <v>1124</v>
      </c>
      <c r="C1797" t="s">
        <v>2514</v>
      </c>
      <c r="D1797" t="s">
        <v>15</v>
      </c>
      <c r="E1797" t="s">
        <v>16</v>
      </c>
      <c r="F1797" t="s">
        <v>132</v>
      </c>
      <c r="G1797">
        <v>43.34</v>
      </c>
      <c r="H1797">
        <v>1</v>
      </c>
      <c r="I1797">
        <v>0.28999999999999998</v>
      </c>
      <c r="J1797">
        <v>6.58</v>
      </c>
      <c r="K1797" t="s">
        <v>82</v>
      </c>
      <c r="L1797" t="s">
        <v>43</v>
      </c>
      <c r="M1797">
        <v>4.96</v>
      </c>
      <c r="N1797" t="s">
        <v>83</v>
      </c>
      <c r="O1797" t="b">
        <v>0</v>
      </c>
      <c r="P1797">
        <v>30.7714</v>
      </c>
      <c r="Q1797">
        <v>4.7673999999999994</v>
      </c>
      <c r="R1797">
        <v>-6.7726000000000006</v>
      </c>
      <c r="S1797" t="s">
        <v>103</v>
      </c>
      <c r="T1797">
        <v>0</v>
      </c>
      <c r="U1797">
        <v>0</v>
      </c>
      <c r="V1797">
        <v>12</v>
      </c>
      <c r="W1797">
        <v>177.1542</v>
      </c>
    </row>
    <row r="1798" spans="1:23" x14ac:dyDescent="0.35">
      <c r="A1798" t="s">
        <v>3143</v>
      </c>
      <c r="B1798" t="s">
        <v>413</v>
      </c>
      <c r="C1798" t="s">
        <v>373</v>
      </c>
      <c r="D1798" t="s">
        <v>19</v>
      </c>
      <c r="E1798" t="s">
        <v>16</v>
      </c>
      <c r="F1798" t="s">
        <v>932</v>
      </c>
      <c r="G1798">
        <v>25.46</v>
      </c>
      <c r="H1798">
        <v>1</v>
      </c>
      <c r="I1798">
        <v>0.1</v>
      </c>
      <c r="J1798">
        <v>6.29</v>
      </c>
      <c r="K1798" t="s">
        <v>82</v>
      </c>
      <c r="L1798" t="s">
        <v>45</v>
      </c>
      <c r="M1798">
        <v>0.84</v>
      </c>
      <c r="N1798" t="s">
        <v>83</v>
      </c>
      <c r="O1798" t="b">
        <v>0</v>
      </c>
      <c r="P1798">
        <v>22.914000000000001</v>
      </c>
      <c r="Q1798">
        <v>7.6380000000000017</v>
      </c>
      <c r="R1798">
        <v>0.50800000000000178</v>
      </c>
      <c r="S1798" t="s">
        <v>84</v>
      </c>
      <c r="T1798">
        <v>0</v>
      </c>
      <c r="U1798">
        <v>0</v>
      </c>
      <c r="V1798">
        <v>16</v>
      </c>
      <c r="W1798">
        <v>819.02729999999997</v>
      </c>
    </row>
    <row r="1799" spans="1:23" x14ac:dyDescent="0.35">
      <c r="A1799" t="s">
        <v>3144</v>
      </c>
      <c r="B1799" t="s">
        <v>626</v>
      </c>
      <c r="C1799" t="s">
        <v>3145</v>
      </c>
      <c r="D1799" t="s">
        <v>17</v>
      </c>
      <c r="E1799" t="s">
        <v>16</v>
      </c>
      <c r="F1799" t="s">
        <v>624</v>
      </c>
      <c r="G1799">
        <v>35.950000000000003</v>
      </c>
      <c r="H1799">
        <v>1</v>
      </c>
      <c r="I1799">
        <v>0.17</v>
      </c>
      <c r="J1799">
        <v>4.63</v>
      </c>
      <c r="K1799" t="s">
        <v>115</v>
      </c>
      <c r="L1799" t="s">
        <v>41</v>
      </c>
      <c r="M1799">
        <v>12.05</v>
      </c>
      <c r="N1799" t="s">
        <v>83</v>
      </c>
      <c r="O1799" t="b">
        <v>0</v>
      </c>
      <c r="P1799">
        <v>29.8385</v>
      </c>
      <c r="Q1799">
        <v>8.2684999999999995</v>
      </c>
      <c r="R1799">
        <v>-8.4115000000000002</v>
      </c>
      <c r="S1799" t="s">
        <v>97</v>
      </c>
      <c r="T1799">
        <v>0</v>
      </c>
      <c r="U1799">
        <v>0</v>
      </c>
      <c r="V1799">
        <v>3</v>
      </c>
      <c r="W1799">
        <v>702.79750000000001</v>
      </c>
    </row>
    <row r="1800" spans="1:23" x14ac:dyDescent="0.35">
      <c r="A1800" t="s">
        <v>3146</v>
      </c>
      <c r="B1800" t="s">
        <v>951</v>
      </c>
      <c r="C1800" t="s">
        <v>3147</v>
      </c>
      <c r="D1800" t="s">
        <v>24</v>
      </c>
      <c r="E1800" t="s">
        <v>88</v>
      </c>
      <c r="F1800" t="s">
        <v>916</v>
      </c>
      <c r="G1800">
        <v>32.74</v>
      </c>
      <c r="H1800">
        <v>2</v>
      </c>
      <c r="I1800">
        <v>0.04</v>
      </c>
      <c r="J1800">
        <v>3.98</v>
      </c>
      <c r="K1800" t="s">
        <v>90</v>
      </c>
      <c r="L1800" t="s">
        <v>48</v>
      </c>
      <c r="M1800">
        <v>15.08</v>
      </c>
      <c r="N1800" t="s">
        <v>83</v>
      </c>
      <c r="O1800" t="b">
        <v>0</v>
      </c>
      <c r="P1800">
        <v>62.860799999999998</v>
      </c>
      <c r="Q1800">
        <v>23.572800000000001</v>
      </c>
      <c r="R1800">
        <v>4.5128000000000021</v>
      </c>
      <c r="S1800" t="s">
        <v>91</v>
      </c>
      <c r="T1800">
        <v>0</v>
      </c>
      <c r="U1800">
        <v>0</v>
      </c>
      <c r="V1800">
        <v>7</v>
      </c>
      <c r="W1800">
        <v>295.73939999999999</v>
      </c>
    </row>
    <row r="1801" spans="1:23" x14ac:dyDescent="0.35">
      <c r="A1801" t="s">
        <v>3148</v>
      </c>
      <c r="B1801" t="s">
        <v>996</v>
      </c>
      <c r="C1801" t="s">
        <v>1684</v>
      </c>
      <c r="D1801" t="s">
        <v>12</v>
      </c>
      <c r="E1801" t="s">
        <v>95</v>
      </c>
      <c r="F1801" t="s">
        <v>1251</v>
      </c>
      <c r="G1801">
        <v>348.41</v>
      </c>
      <c r="H1801">
        <v>3</v>
      </c>
      <c r="I1801">
        <v>0.11</v>
      </c>
      <c r="J1801">
        <v>8.9499999999999993</v>
      </c>
      <c r="K1801" t="s">
        <v>82</v>
      </c>
      <c r="L1801" t="s">
        <v>41</v>
      </c>
      <c r="M1801">
        <v>7.16</v>
      </c>
      <c r="N1801" t="s">
        <v>83</v>
      </c>
      <c r="O1801" t="b">
        <v>0</v>
      </c>
      <c r="P1801">
        <v>930.25469999999996</v>
      </c>
      <c r="Q1801">
        <v>303.11669999999998</v>
      </c>
      <c r="R1801">
        <v>287.00670000000002</v>
      </c>
      <c r="S1801" t="s">
        <v>128</v>
      </c>
      <c r="T1801">
        <v>0</v>
      </c>
      <c r="U1801">
        <v>0</v>
      </c>
      <c r="V1801">
        <v>13</v>
      </c>
      <c r="W1801">
        <v>668.51220000000001</v>
      </c>
    </row>
    <row r="1802" spans="1:23" x14ac:dyDescent="0.35">
      <c r="A1802" t="s">
        <v>3149</v>
      </c>
      <c r="B1802" t="s">
        <v>442</v>
      </c>
      <c r="C1802" t="s">
        <v>3150</v>
      </c>
      <c r="D1802" t="s">
        <v>12</v>
      </c>
      <c r="E1802" t="s">
        <v>16</v>
      </c>
      <c r="F1802" t="s">
        <v>854</v>
      </c>
      <c r="G1802">
        <v>63.97</v>
      </c>
      <c r="H1802">
        <v>1</v>
      </c>
      <c r="I1802">
        <v>0.15</v>
      </c>
      <c r="J1802">
        <v>4.5199999999999996</v>
      </c>
      <c r="K1802" t="s">
        <v>102</v>
      </c>
      <c r="L1802" t="s">
        <v>41</v>
      </c>
      <c r="M1802">
        <v>7.79</v>
      </c>
      <c r="N1802" t="s">
        <v>83</v>
      </c>
      <c r="O1802" t="b">
        <v>0</v>
      </c>
      <c r="P1802">
        <v>54.374499999999998</v>
      </c>
      <c r="Q1802">
        <v>15.9925</v>
      </c>
      <c r="R1802">
        <v>3.682500000000001</v>
      </c>
      <c r="S1802" t="s">
        <v>128</v>
      </c>
      <c r="T1802">
        <v>0</v>
      </c>
      <c r="U1802">
        <v>0</v>
      </c>
      <c r="V1802">
        <v>5</v>
      </c>
      <c r="W1802">
        <v>134.0380000000001</v>
      </c>
    </row>
    <row r="1803" spans="1:23" x14ac:dyDescent="0.35">
      <c r="A1803" t="s">
        <v>3151</v>
      </c>
      <c r="B1803" t="s">
        <v>268</v>
      </c>
      <c r="C1803" t="s">
        <v>3152</v>
      </c>
      <c r="D1803" t="s">
        <v>12</v>
      </c>
      <c r="E1803" t="s">
        <v>95</v>
      </c>
      <c r="F1803" t="s">
        <v>123</v>
      </c>
      <c r="G1803">
        <v>413.96</v>
      </c>
      <c r="H1803">
        <v>2</v>
      </c>
      <c r="I1803">
        <v>0.09</v>
      </c>
      <c r="J1803">
        <v>4.01</v>
      </c>
      <c r="K1803" t="s">
        <v>90</v>
      </c>
      <c r="L1803" t="s">
        <v>45</v>
      </c>
      <c r="M1803">
        <v>0.8</v>
      </c>
      <c r="N1803" t="s">
        <v>83</v>
      </c>
      <c r="O1803" t="b">
        <v>0</v>
      </c>
      <c r="P1803">
        <v>753.40719999999999</v>
      </c>
      <c r="Q1803">
        <v>256.65519999999998</v>
      </c>
      <c r="R1803">
        <v>251.84520000000001</v>
      </c>
      <c r="S1803" t="s">
        <v>91</v>
      </c>
      <c r="T1803">
        <v>0</v>
      </c>
      <c r="U1803">
        <v>0</v>
      </c>
      <c r="V1803">
        <v>4</v>
      </c>
      <c r="W1803">
        <v>238.28260000000009</v>
      </c>
    </row>
    <row r="1804" spans="1:23" x14ac:dyDescent="0.35">
      <c r="A1804" t="s">
        <v>3153</v>
      </c>
      <c r="B1804" t="s">
        <v>249</v>
      </c>
      <c r="C1804" t="s">
        <v>3154</v>
      </c>
      <c r="D1804" t="s">
        <v>15</v>
      </c>
      <c r="E1804" t="s">
        <v>95</v>
      </c>
      <c r="F1804" t="s">
        <v>782</v>
      </c>
      <c r="G1804">
        <v>557.37</v>
      </c>
      <c r="H1804">
        <v>1</v>
      </c>
      <c r="I1804">
        <v>0.04</v>
      </c>
      <c r="J1804">
        <v>3.46</v>
      </c>
      <c r="K1804" t="s">
        <v>102</v>
      </c>
      <c r="L1804" t="s">
        <v>48</v>
      </c>
      <c r="M1804">
        <v>9.77</v>
      </c>
      <c r="N1804" t="s">
        <v>141</v>
      </c>
      <c r="O1804" t="b">
        <v>0</v>
      </c>
      <c r="P1804">
        <v>535.0752</v>
      </c>
      <c r="Q1804">
        <v>200.6532</v>
      </c>
      <c r="R1804">
        <v>187.42320000000001</v>
      </c>
      <c r="S1804" t="s">
        <v>91</v>
      </c>
      <c r="T1804">
        <v>1</v>
      </c>
      <c r="U1804">
        <v>0</v>
      </c>
      <c r="V1804">
        <v>17</v>
      </c>
      <c r="W1804">
        <v>1115.5671</v>
      </c>
    </row>
    <row r="1805" spans="1:23" x14ac:dyDescent="0.35">
      <c r="A1805" t="s">
        <v>3155</v>
      </c>
      <c r="B1805" t="s">
        <v>1604</v>
      </c>
      <c r="C1805" t="s">
        <v>3156</v>
      </c>
      <c r="D1805" t="s">
        <v>12</v>
      </c>
      <c r="E1805" t="s">
        <v>14</v>
      </c>
      <c r="F1805" t="s">
        <v>1029</v>
      </c>
      <c r="G1805">
        <v>111.81</v>
      </c>
      <c r="H1805">
        <v>3</v>
      </c>
      <c r="I1805">
        <v>0.1</v>
      </c>
      <c r="J1805">
        <v>8.14</v>
      </c>
      <c r="K1805" t="s">
        <v>82</v>
      </c>
      <c r="L1805" t="s">
        <v>41</v>
      </c>
      <c r="M1805">
        <v>12.97</v>
      </c>
      <c r="N1805" t="s">
        <v>83</v>
      </c>
      <c r="O1805" t="b">
        <v>0</v>
      </c>
      <c r="P1805">
        <v>301.887</v>
      </c>
      <c r="Q1805">
        <v>100.629</v>
      </c>
      <c r="R1805">
        <v>79.518999999999991</v>
      </c>
      <c r="S1805" t="s">
        <v>97</v>
      </c>
      <c r="T1805">
        <v>0</v>
      </c>
      <c r="U1805">
        <v>0</v>
      </c>
      <c r="V1805">
        <v>1</v>
      </c>
      <c r="W1805">
        <v>79.518999999999991</v>
      </c>
    </row>
    <row r="1806" spans="1:23" x14ac:dyDescent="0.35">
      <c r="A1806" t="s">
        <v>3157</v>
      </c>
      <c r="B1806" t="s">
        <v>572</v>
      </c>
      <c r="C1806" t="s">
        <v>1893</v>
      </c>
      <c r="D1806" t="s">
        <v>15</v>
      </c>
      <c r="E1806" t="s">
        <v>16</v>
      </c>
      <c r="F1806" t="s">
        <v>136</v>
      </c>
      <c r="G1806">
        <v>43.82</v>
      </c>
      <c r="H1806">
        <v>3</v>
      </c>
      <c r="I1806">
        <v>0.1</v>
      </c>
      <c r="J1806">
        <v>6.64</v>
      </c>
      <c r="K1806" t="s">
        <v>90</v>
      </c>
      <c r="L1806" t="s">
        <v>43</v>
      </c>
      <c r="M1806">
        <v>4.59</v>
      </c>
      <c r="N1806" t="s">
        <v>83</v>
      </c>
      <c r="O1806" t="b">
        <v>1</v>
      </c>
      <c r="P1806">
        <v>118.31399999999999</v>
      </c>
      <c r="Q1806">
        <v>39.438000000000002</v>
      </c>
      <c r="R1806">
        <v>28.207999999999998</v>
      </c>
      <c r="S1806" t="s">
        <v>183</v>
      </c>
      <c r="T1806">
        <v>0</v>
      </c>
      <c r="U1806">
        <v>0</v>
      </c>
      <c r="V1806">
        <v>3</v>
      </c>
      <c r="W1806">
        <v>63.107799999999997</v>
      </c>
    </row>
    <row r="1807" spans="1:23" x14ac:dyDescent="0.35">
      <c r="A1807" t="s">
        <v>3158</v>
      </c>
      <c r="B1807" t="s">
        <v>386</v>
      </c>
      <c r="C1807" t="s">
        <v>2262</v>
      </c>
      <c r="D1807" t="s">
        <v>12</v>
      </c>
      <c r="E1807" t="s">
        <v>95</v>
      </c>
      <c r="F1807" t="s">
        <v>541</v>
      </c>
      <c r="G1807">
        <v>458.34</v>
      </c>
      <c r="H1807">
        <v>2</v>
      </c>
      <c r="I1807">
        <v>0.08</v>
      </c>
      <c r="J1807">
        <v>2.12</v>
      </c>
      <c r="K1807" t="s">
        <v>102</v>
      </c>
      <c r="L1807" t="s">
        <v>41</v>
      </c>
      <c r="M1807">
        <v>12.63</v>
      </c>
      <c r="N1807" t="s">
        <v>83</v>
      </c>
      <c r="O1807" t="b">
        <v>0</v>
      </c>
      <c r="P1807">
        <v>843.34559999999999</v>
      </c>
      <c r="Q1807">
        <v>293.33760000000012</v>
      </c>
      <c r="R1807">
        <v>278.58760000000012</v>
      </c>
      <c r="S1807" t="s">
        <v>97</v>
      </c>
      <c r="T1807">
        <v>0</v>
      </c>
      <c r="U1807">
        <v>0</v>
      </c>
      <c r="V1807">
        <v>3</v>
      </c>
      <c r="W1807">
        <v>284.35300000000012</v>
      </c>
    </row>
    <row r="1808" spans="1:23" x14ac:dyDescent="0.35">
      <c r="A1808" t="s">
        <v>3159</v>
      </c>
      <c r="B1808" t="s">
        <v>249</v>
      </c>
      <c r="C1808" t="s">
        <v>3154</v>
      </c>
      <c r="D1808" t="s">
        <v>17</v>
      </c>
      <c r="E1808" t="s">
        <v>88</v>
      </c>
      <c r="F1808" t="s">
        <v>791</v>
      </c>
      <c r="G1808">
        <v>33.69</v>
      </c>
      <c r="H1808">
        <v>3</v>
      </c>
      <c r="I1808">
        <v>0.28000000000000003</v>
      </c>
      <c r="J1808">
        <v>6.58</v>
      </c>
      <c r="K1808" t="s">
        <v>82</v>
      </c>
      <c r="L1808" t="s">
        <v>41</v>
      </c>
      <c r="M1808">
        <v>10.45</v>
      </c>
      <c r="N1808" t="s">
        <v>83</v>
      </c>
      <c r="O1808" t="b">
        <v>0</v>
      </c>
      <c r="P1808">
        <v>72.770399999999995</v>
      </c>
      <c r="Q1808">
        <v>12.128399999999999</v>
      </c>
      <c r="R1808">
        <v>-4.901600000000002</v>
      </c>
      <c r="S1808" t="s">
        <v>91</v>
      </c>
      <c r="T1808">
        <v>0</v>
      </c>
      <c r="U1808">
        <v>0</v>
      </c>
      <c r="V1808">
        <v>17</v>
      </c>
      <c r="W1808">
        <v>1115.5671</v>
      </c>
    </row>
    <row r="1809" spans="1:23" x14ac:dyDescent="0.35">
      <c r="A1809" t="s">
        <v>3160</v>
      </c>
      <c r="B1809" t="s">
        <v>1007</v>
      </c>
      <c r="C1809" t="s">
        <v>2018</v>
      </c>
      <c r="D1809" t="s">
        <v>28</v>
      </c>
      <c r="E1809" t="s">
        <v>95</v>
      </c>
      <c r="F1809" t="s">
        <v>370</v>
      </c>
      <c r="G1809">
        <v>462.78</v>
      </c>
      <c r="H1809">
        <v>1</v>
      </c>
      <c r="I1809">
        <v>0.04</v>
      </c>
      <c r="J1809">
        <v>8.59</v>
      </c>
      <c r="K1809" t="s">
        <v>90</v>
      </c>
      <c r="L1809" t="s">
        <v>45</v>
      </c>
      <c r="M1809">
        <v>1.22</v>
      </c>
      <c r="N1809" t="s">
        <v>83</v>
      </c>
      <c r="O1809" t="b">
        <v>0</v>
      </c>
      <c r="P1809">
        <v>444.2688</v>
      </c>
      <c r="Q1809">
        <v>166.60079999999999</v>
      </c>
      <c r="R1809">
        <v>156.79079999999999</v>
      </c>
      <c r="S1809" t="s">
        <v>103</v>
      </c>
      <c r="T1809">
        <v>0</v>
      </c>
      <c r="U1809">
        <v>0</v>
      </c>
      <c r="V1809">
        <v>21</v>
      </c>
      <c r="W1809">
        <v>1190.9679000000001</v>
      </c>
    </row>
    <row r="1810" spans="1:23" x14ac:dyDescent="0.35">
      <c r="A1810" t="s">
        <v>3161</v>
      </c>
      <c r="B1810" t="s">
        <v>575</v>
      </c>
      <c r="C1810" t="s">
        <v>1750</v>
      </c>
      <c r="D1810" t="s">
        <v>24</v>
      </c>
      <c r="E1810" t="s">
        <v>88</v>
      </c>
      <c r="F1810" t="s">
        <v>1368</v>
      </c>
      <c r="G1810">
        <v>17.809999999999999</v>
      </c>
      <c r="H1810">
        <v>3</v>
      </c>
      <c r="I1810">
        <v>0.01</v>
      </c>
      <c r="J1810">
        <v>3.63</v>
      </c>
      <c r="K1810" t="s">
        <v>115</v>
      </c>
      <c r="L1810" t="s">
        <v>45</v>
      </c>
      <c r="M1810">
        <v>0.74</v>
      </c>
      <c r="N1810" t="s">
        <v>83</v>
      </c>
      <c r="O1810" t="b">
        <v>0</v>
      </c>
      <c r="P1810">
        <v>52.895699999999991</v>
      </c>
      <c r="Q1810">
        <v>20.837700000000002</v>
      </c>
      <c r="R1810">
        <v>16.467700000000001</v>
      </c>
      <c r="S1810" t="s">
        <v>91</v>
      </c>
      <c r="T1810">
        <v>0</v>
      </c>
      <c r="U1810">
        <v>0</v>
      </c>
      <c r="V1810">
        <v>8</v>
      </c>
      <c r="W1810">
        <v>148.17320000000001</v>
      </c>
    </row>
    <row r="1811" spans="1:23" x14ac:dyDescent="0.35">
      <c r="A1811" t="s">
        <v>3162</v>
      </c>
      <c r="B1811" t="s">
        <v>398</v>
      </c>
      <c r="C1811" t="s">
        <v>1525</v>
      </c>
      <c r="D1811" t="s">
        <v>15</v>
      </c>
      <c r="E1811" t="s">
        <v>88</v>
      </c>
      <c r="F1811" t="s">
        <v>509</v>
      </c>
      <c r="G1811">
        <v>22.9</v>
      </c>
      <c r="H1811">
        <v>3</v>
      </c>
      <c r="I1811">
        <v>0.14000000000000001</v>
      </c>
      <c r="J1811">
        <v>5.15</v>
      </c>
      <c r="K1811" t="s">
        <v>90</v>
      </c>
      <c r="L1811" t="s">
        <v>41</v>
      </c>
      <c r="M1811">
        <v>5.92</v>
      </c>
      <c r="N1811" t="s">
        <v>83</v>
      </c>
      <c r="O1811" t="b">
        <v>0</v>
      </c>
      <c r="P1811">
        <v>59.081999999999987</v>
      </c>
      <c r="Q1811">
        <v>17.861999999999991</v>
      </c>
      <c r="R1811">
        <v>6.7919999999999936</v>
      </c>
      <c r="S1811" t="s">
        <v>183</v>
      </c>
      <c r="T1811">
        <v>0</v>
      </c>
      <c r="U1811">
        <v>0</v>
      </c>
      <c r="V1811">
        <v>16</v>
      </c>
      <c r="W1811">
        <v>1013.8551</v>
      </c>
    </row>
    <row r="1812" spans="1:23" x14ac:dyDescent="0.35">
      <c r="A1812" t="s">
        <v>3163</v>
      </c>
      <c r="B1812" t="s">
        <v>125</v>
      </c>
      <c r="C1812" t="s">
        <v>359</v>
      </c>
      <c r="D1812" t="s">
        <v>19</v>
      </c>
      <c r="E1812" t="s">
        <v>16</v>
      </c>
      <c r="F1812" t="s">
        <v>919</v>
      </c>
      <c r="G1812">
        <v>28.49</v>
      </c>
      <c r="H1812">
        <v>1</v>
      </c>
      <c r="I1812">
        <v>0.3</v>
      </c>
      <c r="J1812">
        <v>3.64</v>
      </c>
      <c r="K1812" t="s">
        <v>102</v>
      </c>
      <c r="L1812" t="s">
        <v>45</v>
      </c>
      <c r="M1812">
        <v>1.58</v>
      </c>
      <c r="N1812" t="s">
        <v>83</v>
      </c>
      <c r="O1812" t="b">
        <v>0</v>
      </c>
      <c r="P1812">
        <v>19.943000000000001</v>
      </c>
      <c r="Q1812">
        <v>2.8490000000000002</v>
      </c>
      <c r="R1812">
        <v>-2.371</v>
      </c>
      <c r="S1812" t="s">
        <v>128</v>
      </c>
      <c r="T1812">
        <v>0</v>
      </c>
      <c r="U1812">
        <v>0</v>
      </c>
      <c r="V1812">
        <v>18</v>
      </c>
      <c r="W1812">
        <v>1656.8806999999999</v>
      </c>
    </row>
    <row r="1813" spans="1:23" x14ac:dyDescent="0.35">
      <c r="A1813" t="s">
        <v>3164</v>
      </c>
      <c r="B1813" t="s">
        <v>629</v>
      </c>
      <c r="C1813" t="s">
        <v>3165</v>
      </c>
      <c r="D1813" t="s">
        <v>28</v>
      </c>
      <c r="E1813" t="s">
        <v>16</v>
      </c>
      <c r="F1813" t="s">
        <v>464</v>
      </c>
      <c r="G1813">
        <v>51.21</v>
      </c>
      <c r="H1813">
        <v>3</v>
      </c>
      <c r="I1813">
        <v>0.1</v>
      </c>
      <c r="J1813">
        <v>9.1999999999999993</v>
      </c>
      <c r="K1813" t="s">
        <v>115</v>
      </c>
      <c r="L1813" t="s">
        <v>43</v>
      </c>
      <c r="M1813">
        <v>5.51</v>
      </c>
      <c r="N1813" t="s">
        <v>83</v>
      </c>
      <c r="O1813" t="b">
        <v>1</v>
      </c>
      <c r="P1813">
        <v>138.267</v>
      </c>
      <c r="Q1813">
        <v>46.088999999999999</v>
      </c>
      <c r="R1813">
        <v>31.379000000000001</v>
      </c>
      <c r="S1813" t="s">
        <v>128</v>
      </c>
      <c r="T1813">
        <v>0</v>
      </c>
      <c r="U1813">
        <v>0</v>
      </c>
      <c r="V1813">
        <v>3</v>
      </c>
      <c r="W1813">
        <v>22.526900000000001</v>
      </c>
    </row>
    <row r="1814" spans="1:23" x14ac:dyDescent="0.35">
      <c r="A1814" t="s">
        <v>3166</v>
      </c>
      <c r="B1814" t="s">
        <v>323</v>
      </c>
      <c r="C1814" t="s">
        <v>2184</v>
      </c>
      <c r="D1814" t="s">
        <v>12</v>
      </c>
      <c r="E1814" t="s">
        <v>88</v>
      </c>
      <c r="F1814" t="s">
        <v>111</v>
      </c>
      <c r="G1814">
        <v>36.46</v>
      </c>
      <c r="H1814">
        <v>2</v>
      </c>
      <c r="I1814">
        <v>0.15</v>
      </c>
      <c r="J1814">
        <v>7.17</v>
      </c>
      <c r="K1814" t="s">
        <v>90</v>
      </c>
      <c r="L1814" t="s">
        <v>41</v>
      </c>
      <c r="M1814">
        <v>9.36</v>
      </c>
      <c r="N1814" t="s">
        <v>83</v>
      </c>
      <c r="O1814" t="b">
        <v>0</v>
      </c>
      <c r="P1814">
        <v>61.981999999999999</v>
      </c>
      <c r="Q1814">
        <v>18.23</v>
      </c>
      <c r="R1814">
        <v>1.699999999999996</v>
      </c>
      <c r="S1814" t="s">
        <v>91</v>
      </c>
      <c r="T1814">
        <v>0</v>
      </c>
      <c r="U1814">
        <v>0</v>
      </c>
      <c r="V1814">
        <v>15</v>
      </c>
      <c r="W1814">
        <v>859.42560000000003</v>
      </c>
    </row>
    <row r="1815" spans="1:23" x14ac:dyDescent="0.35">
      <c r="A1815" t="s">
        <v>3167</v>
      </c>
      <c r="B1815" t="s">
        <v>390</v>
      </c>
      <c r="C1815" t="s">
        <v>434</v>
      </c>
      <c r="D1815" t="s">
        <v>19</v>
      </c>
      <c r="E1815" t="s">
        <v>95</v>
      </c>
      <c r="F1815" t="s">
        <v>1554</v>
      </c>
      <c r="G1815">
        <v>13.4</v>
      </c>
      <c r="H1815">
        <v>3</v>
      </c>
      <c r="I1815">
        <v>0.05</v>
      </c>
      <c r="J1815">
        <v>3.87</v>
      </c>
      <c r="K1815" t="s">
        <v>90</v>
      </c>
      <c r="L1815" t="s">
        <v>45</v>
      </c>
      <c r="M1815">
        <v>1.9</v>
      </c>
      <c r="N1815" t="s">
        <v>83</v>
      </c>
      <c r="O1815" t="b">
        <v>0</v>
      </c>
      <c r="P1815">
        <v>38.19</v>
      </c>
      <c r="Q1815">
        <v>14.07</v>
      </c>
      <c r="R1815">
        <v>8.2999999999999972</v>
      </c>
      <c r="S1815" t="s">
        <v>91</v>
      </c>
      <c r="T1815">
        <v>0</v>
      </c>
      <c r="U1815">
        <v>0</v>
      </c>
      <c r="V1815">
        <v>17</v>
      </c>
      <c r="W1815">
        <v>709.66280000000006</v>
      </c>
    </row>
    <row r="1816" spans="1:23" x14ac:dyDescent="0.35">
      <c r="A1816" t="s">
        <v>3168</v>
      </c>
      <c r="B1816" t="s">
        <v>185</v>
      </c>
      <c r="C1816" t="s">
        <v>310</v>
      </c>
      <c r="D1816" t="s">
        <v>15</v>
      </c>
      <c r="E1816" t="s">
        <v>95</v>
      </c>
      <c r="F1816" t="s">
        <v>840</v>
      </c>
      <c r="G1816">
        <v>536.41</v>
      </c>
      <c r="H1816">
        <v>3</v>
      </c>
      <c r="I1816">
        <v>0.09</v>
      </c>
      <c r="J1816">
        <v>3.71</v>
      </c>
      <c r="K1816" t="s">
        <v>102</v>
      </c>
      <c r="L1816" t="s">
        <v>48</v>
      </c>
      <c r="M1816">
        <v>19.489999999999998</v>
      </c>
      <c r="N1816" t="s">
        <v>83</v>
      </c>
      <c r="O1816" t="b">
        <v>0</v>
      </c>
      <c r="P1816">
        <v>1464.3993</v>
      </c>
      <c r="Q1816">
        <v>498.86130000000003</v>
      </c>
      <c r="R1816">
        <v>475.66129999999998</v>
      </c>
      <c r="S1816" t="s">
        <v>128</v>
      </c>
      <c r="T1816">
        <v>0</v>
      </c>
      <c r="U1816">
        <v>0</v>
      </c>
      <c r="V1816">
        <v>16</v>
      </c>
      <c r="W1816">
        <v>1399.8426999999999</v>
      </c>
    </row>
    <row r="1817" spans="1:23" x14ac:dyDescent="0.35">
      <c r="A1817" t="s">
        <v>3169</v>
      </c>
      <c r="B1817" t="s">
        <v>619</v>
      </c>
      <c r="C1817" t="s">
        <v>2464</v>
      </c>
      <c r="D1817" t="s">
        <v>19</v>
      </c>
      <c r="E1817" t="s">
        <v>95</v>
      </c>
      <c r="F1817" t="s">
        <v>270</v>
      </c>
      <c r="G1817">
        <v>501.89</v>
      </c>
      <c r="H1817">
        <v>3</v>
      </c>
      <c r="I1817">
        <v>7.0000000000000007E-2</v>
      </c>
      <c r="J1817">
        <v>8.85</v>
      </c>
      <c r="K1817" t="s">
        <v>90</v>
      </c>
      <c r="L1817" t="s">
        <v>43</v>
      </c>
      <c r="M1817">
        <v>4.04</v>
      </c>
      <c r="N1817" t="s">
        <v>83</v>
      </c>
      <c r="O1817" t="b">
        <v>0</v>
      </c>
      <c r="P1817">
        <v>1400.2731000000001</v>
      </c>
      <c r="Q1817">
        <v>496.87109999999979</v>
      </c>
      <c r="R1817">
        <v>483.98109999999991</v>
      </c>
      <c r="S1817" t="s">
        <v>91</v>
      </c>
      <c r="T1817">
        <v>0</v>
      </c>
      <c r="U1817">
        <v>0</v>
      </c>
      <c r="V1817">
        <v>14</v>
      </c>
      <c r="W1817">
        <v>1664.0038999999999</v>
      </c>
    </row>
    <row r="1818" spans="1:23" x14ac:dyDescent="0.35">
      <c r="A1818" t="s">
        <v>3170</v>
      </c>
      <c r="B1818" t="s">
        <v>185</v>
      </c>
      <c r="C1818" t="s">
        <v>1827</v>
      </c>
      <c r="D1818" t="s">
        <v>12</v>
      </c>
      <c r="E1818" t="s">
        <v>95</v>
      </c>
      <c r="F1818" t="s">
        <v>314</v>
      </c>
      <c r="G1818">
        <v>356.28</v>
      </c>
      <c r="H1818">
        <v>3</v>
      </c>
      <c r="I1818">
        <v>0.18</v>
      </c>
      <c r="J1818">
        <v>6.43</v>
      </c>
      <c r="K1818" t="s">
        <v>82</v>
      </c>
      <c r="L1818" t="s">
        <v>41</v>
      </c>
      <c r="M1818">
        <v>7.35</v>
      </c>
      <c r="N1818" t="s">
        <v>83</v>
      </c>
      <c r="O1818" t="b">
        <v>0</v>
      </c>
      <c r="P1818">
        <v>876.44880000000001</v>
      </c>
      <c r="Q1818">
        <v>235.1448</v>
      </c>
      <c r="R1818">
        <v>221.3648</v>
      </c>
      <c r="S1818" t="s">
        <v>128</v>
      </c>
      <c r="T1818">
        <v>0</v>
      </c>
      <c r="U1818">
        <v>0</v>
      </c>
      <c r="V1818">
        <v>16</v>
      </c>
      <c r="W1818">
        <v>894.23690000000011</v>
      </c>
    </row>
    <row r="1819" spans="1:23" x14ac:dyDescent="0.35">
      <c r="A1819" t="s">
        <v>3171</v>
      </c>
      <c r="B1819" t="s">
        <v>909</v>
      </c>
      <c r="C1819" t="s">
        <v>1500</v>
      </c>
      <c r="D1819" t="s">
        <v>17</v>
      </c>
      <c r="E1819" t="s">
        <v>95</v>
      </c>
      <c r="F1819" t="s">
        <v>701</v>
      </c>
      <c r="G1819">
        <v>347.89</v>
      </c>
      <c r="H1819">
        <v>3</v>
      </c>
      <c r="I1819">
        <v>0.05</v>
      </c>
      <c r="J1819">
        <v>8.67</v>
      </c>
      <c r="K1819" t="s">
        <v>115</v>
      </c>
      <c r="L1819" t="s">
        <v>43</v>
      </c>
      <c r="M1819">
        <v>5.23</v>
      </c>
      <c r="N1819" t="s">
        <v>83</v>
      </c>
      <c r="O1819" t="b">
        <v>0</v>
      </c>
      <c r="P1819">
        <v>991.48649999999998</v>
      </c>
      <c r="Q1819">
        <v>365.28449999999998</v>
      </c>
      <c r="R1819">
        <v>351.3845</v>
      </c>
      <c r="S1819" t="s">
        <v>183</v>
      </c>
      <c r="T1819">
        <v>0</v>
      </c>
      <c r="U1819">
        <v>0</v>
      </c>
      <c r="V1819">
        <v>20</v>
      </c>
      <c r="W1819">
        <v>1871.6422</v>
      </c>
    </row>
    <row r="1820" spans="1:23" x14ac:dyDescent="0.35">
      <c r="A1820" t="s">
        <v>3172</v>
      </c>
      <c r="B1820" t="s">
        <v>559</v>
      </c>
      <c r="C1820" t="s">
        <v>2116</v>
      </c>
      <c r="D1820" t="s">
        <v>12</v>
      </c>
      <c r="E1820" t="s">
        <v>95</v>
      </c>
      <c r="F1820" t="s">
        <v>304</v>
      </c>
      <c r="G1820">
        <v>229.31</v>
      </c>
      <c r="H1820">
        <v>1</v>
      </c>
      <c r="I1820">
        <v>0.1</v>
      </c>
      <c r="J1820">
        <v>7.27</v>
      </c>
      <c r="K1820" t="s">
        <v>90</v>
      </c>
      <c r="L1820" t="s">
        <v>48</v>
      </c>
      <c r="M1820">
        <v>19.11</v>
      </c>
      <c r="N1820" t="s">
        <v>83</v>
      </c>
      <c r="O1820" t="b">
        <v>1</v>
      </c>
      <c r="P1820">
        <v>206.37899999999999</v>
      </c>
      <c r="Q1820">
        <v>68.793000000000035</v>
      </c>
      <c r="R1820">
        <v>42.413000000000039</v>
      </c>
      <c r="S1820" t="s">
        <v>128</v>
      </c>
      <c r="T1820">
        <v>0</v>
      </c>
      <c r="U1820">
        <v>0</v>
      </c>
      <c r="V1820">
        <v>10</v>
      </c>
      <c r="W1820">
        <v>686.79230000000007</v>
      </c>
    </row>
    <row r="1821" spans="1:23" x14ac:dyDescent="0.35">
      <c r="A1821" t="s">
        <v>3173</v>
      </c>
      <c r="B1821" t="s">
        <v>1586</v>
      </c>
      <c r="C1821" t="s">
        <v>1144</v>
      </c>
      <c r="D1821" t="s">
        <v>15</v>
      </c>
      <c r="E1821" t="s">
        <v>95</v>
      </c>
      <c r="F1821" t="s">
        <v>300</v>
      </c>
      <c r="G1821">
        <v>34.99</v>
      </c>
      <c r="H1821">
        <v>2</v>
      </c>
      <c r="I1821">
        <v>0.12</v>
      </c>
      <c r="J1821">
        <v>4.42</v>
      </c>
      <c r="K1821" t="s">
        <v>115</v>
      </c>
      <c r="L1821" t="s">
        <v>41</v>
      </c>
      <c r="M1821">
        <v>5.53</v>
      </c>
      <c r="N1821" t="s">
        <v>83</v>
      </c>
      <c r="O1821" t="b">
        <v>0</v>
      </c>
      <c r="P1821">
        <v>61.582400000000007</v>
      </c>
      <c r="Q1821">
        <v>19.594400000000011</v>
      </c>
      <c r="R1821">
        <v>9.6444000000000081</v>
      </c>
      <c r="S1821" t="s">
        <v>183</v>
      </c>
      <c r="T1821">
        <v>0</v>
      </c>
      <c r="U1821">
        <v>0</v>
      </c>
      <c r="V1821">
        <v>17</v>
      </c>
      <c r="W1821">
        <v>1657.1581000000001</v>
      </c>
    </row>
    <row r="1822" spans="1:23" x14ac:dyDescent="0.35">
      <c r="A1822" t="s">
        <v>3174</v>
      </c>
      <c r="B1822" t="s">
        <v>731</v>
      </c>
      <c r="C1822" t="s">
        <v>3175</v>
      </c>
      <c r="D1822" t="s">
        <v>19</v>
      </c>
      <c r="E1822" t="s">
        <v>14</v>
      </c>
      <c r="F1822" t="s">
        <v>817</v>
      </c>
      <c r="G1822">
        <v>60.19</v>
      </c>
      <c r="H1822">
        <v>1</v>
      </c>
      <c r="I1822">
        <v>0.01</v>
      </c>
      <c r="J1822">
        <v>8.18</v>
      </c>
      <c r="K1822" t="s">
        <v>82</v>
      </c>
      <c r="L1822" t="s">
        <v>43</v>
      </c>
      <c r="M1822">
        <v>6.08</v>
      </c>
      <c r="N1822" t="s">
        <v>83</v>
      </c>
      <c r="O1822" t="b">
        <v>0</v>
      </c>
      <c r="P1822">
        <v>59.588099999999997</v>
      </c>
      <c r="Q1822">
        <v>23.4741</v>
      </c>
      <c r="R1822">
        <v>9.2141000000000002</v>
      </c>
      <c r="S1822" t="s">
        <v>84</v>
      </c>
      <c r="T1822">
        <v>0</v>
      </c>
      <c r="U1822">
        <v>0</v>
      </c>
      <c r="V1822">
        <v>12</v>
      </c>
      <c r="W1822">
        <v>454.81139999999999</v>
      </c>
    </row>
    <row r="1823" spans="1:23" x14ac:dyDescent="0.35">
      <c r="A1823" t="s">
        <v>3176</v>
      </c>
      <c r="B1823" t="s">
        <v>703</v>
      </c>
      <c r="C1823" t="s">
        <v>3177</v>
      </c>
      <c r="D1823" t="s">
        <v>24</v>
      </c>
      <c r="E1823" t="s">
        <v>95</v>
      </c>
      <c r="F1823" t="s">
        <v>985</v>
      </c>
      <c r="G1823">
        <v>369.68</v>
      </c>
      <c r="H1823">
        <v>2</v>
      </c>
      <c r="I1823">
        <v>0.08</v>
      </c>
      <c r="J1823">
        <v>9.76</v>
      </c>
      <c r="K1823" t="s">
        <v>82</v>
      </c>
      <c r="L1823" t="s">
        <v>48</v>
      </c>
      <c r="M1823">
        <v>14.45</v>
      </c>
      <c r="N1823" t="s">
        <v>83</v>
      </c>
      <c r="O1823" t="b">
        <v>0</v>
      </c>
      <c r="P1823">
        <v>680.21120000000008</v>
      </c>
      <c r="Q1823">
        <v>236.59520000000009</v>
      </c>
      <c r="R1823">
        <v>212.38520000000011</v>
      </c>
      <c r="S1823" t="s">
        <v>84</v>
      </c>
      <c r="T1823">
        <v>0</v>
      </c>
      <c r="U1823">
        <v>0</v>
      </c>
      <c r="V1823">
        <v>3</v>
      </c>
      <c r="W1823">
        <v>267.16720000000009</v>
      </c>
    </row>
    <row r="1824" spans="1:23" x14ac:dyDescent="0.35">
      <c r="A1824" t="s">
        <v>3178</v>
      </c>
      <c r="B1824" t="s">
        <v>276</v>
      </c>
      <c r="C1824" t="s">
        <v>519</v>
      </c>
      <c r="D1824" t="s">
        <v>20</v>
      </c>
      <c r="E1824" t="s">
        <v>88</v>
      </c>
      <c r="F1824" t="s">
        <v>877</v>
      </c>
      <c r="G1824">
        <v>20.64</v>
      </c>
      <c r="H1824">
        <v>2</v>
      </c>
      <c r="I1824">
        <v>0.28000000000000003</v>
      </c>
      <c r="J1824">
        <v>3.78</v>
      </c>
      <c r="K1824" t="s">
        <v>102</v>
      </c>
      <c r="L1824" t="s">
        <v>41</v>
      </c>
      <c r="M1824">
        <v>11.64</v>
      </c>
      <c r="N1824" t="s">
        <v>83</v>
      </c>
      <c r="O1824" t="b">
        <v>0</v>
      </c>
      <c r="P1824">
        <v>29.721599999999999</v>
      </c>
      <c r="Q1824">
        <v>4.953599999999998</v>
      </c>
      <c r="R1824">
        <v>-10.4664</v>
      </c>
      <c r="S1824" t="s">
        <v>97</v>
      </c>
      <c r="T1824">
        <v>0</v>
      </c>
      <c r="U1824">
        <v>0</v>
      </c>
      <c r="V1824">
        <v>18</v>
      </c>
      <c r="W1824">
        <v>828.07060000000013</v>
      </c>
    </row>
    <row r="1825" spans="1:23" x14ac:dyDescent="0.35">
      <c r="A1825" t="s">
        <v>3179</v>
      </c>
      <c r="B1825" t="s">
        <v>826</v>
      </c>
      <c r="C1825" t="s">
        <v>1548</v>
      </c>
      <c r="D1825" t="s">
        <v>19</v>
      </c>
      <c r="E1825" t="s">
        <v>14</v>
      </c>
      <c r="F1825" t="s">
        <v>1109</v>
      </c>
      <c r="G1825">
        <v>161.91</v>
      </c>
      <c r="H1825">
        <v>3</v>
      </c>
      <c r="I1825">
        <v>0.03</v>
      </c>
      <c r="J1825">
        <v>7.44</v>
      </c>
      <c r="K1825" t="s">
        <v>90</v>
      </c>
      <c r="L1825" t="s">
        <v>43</v>
      </c>
      <c r="M1825">
        <v>6.39</v>
      </c>
      <c r="N1825" t="s">
        <v>83</v>
      </c>
      <c r="O1825" t="b">
        <v>0</v>
      </c>
      <c r="P1825">
        <v>471.15809999999999</v>
      </c>
      <c r="Q1825">
        <v>179.7201</v>
      </c>
      <c r="R1825">
        <v>165.89009999999999</v>
      </c>
      <c r="S1825" t="s">
        <v>103</v>
      </c>
      <c r="T1825">
        <v>0</v>
      </c>
      <c r="U1825">
        <v>0</v>
      </c>
      <c r="V1825">
        <v>7</v>
      </c>
      <c r="W1825">
        <v>601.35070000000019</v>
      </c>
    </row>
    <row r="1826" spans="1:23" x14ac:dyDescent="0.35">
      <c r="A1826" t="s">
        <v>3180</v>
      </c>
      <c r="B1826" t="s">
        <v>1996</v>
      </c>
      <c r="C1826" t="s">
        <v>1797</v>
      </c>
      <c r="D1826" t="s">
        <v>12</v>
      </c>
      <c r="E1826" t="s">
        <v>95</v>
      </c>
      <c r="F1826" t="s">
        <v>895</v>
      </c>
      <c r="G1826">
        <v>41.24</v>
      </c>
      <c r="H1826">
        <v>1</v>
      </c>
      <c r="I1826">
        <v>0.25</v>
      </c>
      <c r="J1826">
        <v>7.24</v>
      </c>
      <c r="K1826" t="s">
        <v>90</v>
      </c>
      <c r="L1826" t="s">
        <v>43</v>
      </c>
      <c r="M1826">
        <v>7.59</v>
      </c>
      <c r="N1826" t="s">
        <v>83</v>
      </c>
      <c r="O1826" t="b">
        <v>0</v>
      </c>
      <c r="P1826">
        <v>30.93</v>
      </c>
      <c r="Q1826">
        <v>6.1859999999999999</v>
      </c>
      <c r="R1826">
        <v>-8.6440000000000001</v>
      </c>
      <c r="S1826" t="s">
        <v>91</v>
      </c>
      <c r="T1826">
        <v>0</v>
      </c>
      <c r="U1826">
        <v>0</v>
      </c>
      <c r="V1826">
        <v>4</v>
      </c>
      <c r="W1826">
        <v>271.38600000000002</v>
      </c>
    </row>
    <row r="1827" spans="1:23" x14ac:dyDescent="0.35">
      <c r="A1827" t="s">
        <v>3181</v>
      </c>
      <c r="B1827" t="s">
        <v>984</v>
      </c>
      <c r="C1827" t="s">
        <v>154</v>
      </c>
      <c r="D1827" t="s">
        <v>19</v>
      </c>
      <c r="E1827" t="s">
        <v>16</v>
      </c>
      <c r="F1827" t="s">
        <v>1077</v>
      </c>
      <c r="G1827">
        <v>36.58</v>
      </c>
      <c r="H1827">
        <v>3</v>
      </c>
      <c r="I1827">
        <v>0.27</v>
      </c>
      <c r="J1827">
        <v>2.88</v>
      </c>
      <c r="K1827" t="s">
        <v>115</v>
      </c>
      <c r="L1827" t="s">
        <v>43</v>
      </c>
      <c r="M1827">
        <v>4.63</v>
      </c>
      <c r="N1827" t="s">
        <v>83</v>
      </c>
      <c r="O1827" t="b">
        <v>0</v>
      </c>
      <c r="P1827">
        <v>80.110199999999992</v>
      </c>
      <c r="Q1827">
        <v>14.2662</v>
      </c>
      <c r="R1827">
        <v>6.756199999999998</v>
      </c>
      <c r="S1827" t="s">
        <v>97</v>
      </c>
      <c r="T1827">
        <v>0</v>
      </c>
      <c r="U1827">
        <v>0</v>
      </c>
      <c r="V1827">
        <v>17</v>
      </c>
      <c r="W1827">
        <v>697.92079999999976</v>
      </c>
    </row>
    <row r="1828" spans="1:23" x14ac:dyDescent="0.35">
      <c r="A1828" t="s">
        <v>3182</v>
      </c>
      <c r="B1828" t="s">
        <v>249</v>
      </c>
      <c r="C1828" t="s">
        <v>1435</v>
      </c>
      <c r="D1828" t="s">
        <v>24</v>
      </c>
      <c r="E1828" t="s">
        <v>95</v>
      </c>
      <c r="F1828" t="s">
        <v>596</v>
      </c>
      <c r="G1828">
        <v>557.08000000000004</v>
      </c>
      <c r="H1828">
        <v>1</v>
      </c>
      <c r="I1828">
        <v>0.3</v>
      </c>
      <c r="J1828">
        <v>3.55</v>
      </c>
      <c r="K1828" t="s">
        <v>102</v>
      </c>
      <c r="L1828" t="s">
        <v>41</v>
      </c>
      <c r="M1828">
        <v>12.38</v>
      </c>
      <c r="N1828" t="s">
        <v>83</v>
      </c>
      <c r="O1828" t="b">
        <v>0</v>
      </c>
      <c r="P1828">
        <v>389.95600000000002</v>
      </c>
      <c r="Q1828">
        <v>55.708000000000027</v>
      </c>
      <c r="R1828">
        <v>39.778000000000027</v>
      </c>
      <c r="S1828" t="s">
        <v>91</v>
      </c>
      <c r="T1828">
        <v>0</v>
      </c>
      <c r="U1828">
        <v>0</v>
      </c>
      <c r="V1828">
        <v>3</v>
      </c>
      <c r="W1828">
        <v>136.47420000000011</v>
      </c>
    </row>
    <row r="1829" spans="1:23" x14ac:dyDescent="0.35">
      <c r="A1829" t="s">
        <v>3183</v>
      </c>
      <c r="B1829" t="s">
        <v>368</v>
      </c>
      <c r="C1829" t="s">
        <v>913</v>
      </c>
      <c r="D1829" t="s">
        <v>15</v>
      </c>
      <c r="E1829" t="s">
        <v>88</v>
      </c>
      <c r="F1829" t="s">
        <v>944</v>
      </c>
      <c r="G1829">
        <v>12.91</v>
      </c>
      <c r="H1829">
        <v>2</v>
      </c>
      <c r="I1829">
        <v>0.02</v>
      </c>
      <c r="J1829">
        <v>8.39</v>
      </c>
      <c r="K1829" t="s">
        <v>115</v>
      </c>
      <c r="L1829" t="s">
        <v>43</v>
      </c>
      <c r="M1829">
        <v>6.57</v>
      </c>
      <c r="N1829" t="s">
        <v>83</v>
      </c>
      <c r="O1829" t="b">
        <v>0</v>
      </c>
      <c r="P1829">
        <v>25.303599999999999</v>
      </c>
      <c r="Q1829">
        <v>9.8116000000000003</v>
      </c>
      <c r="R1829">
        <v>-5.1484000000000014</v>
      </c>
      <c r="S1829" t="s">
        <v>97</v>
      </c>
      <c r="T1829">
        <v>0</v>
      </c>
      <c r="U1829">
        <v>0</v>
      </c>
      <c r="V1829">
        <v>16</v>
      </c>
      <c r="W1829">
        <v>1120.9875</v>
      </c>
    </row>
    <row r="1830" spans="1:23" x14ac:dyDescent="0.35">
      <c r="A1830" t="s">
        <v>3184</v>
      </c>
      <c r="B1830" t="s">
        <v>1107</v>
      </c>
      <c r="C1830" t="s">
        <v>3185</v>
      </c>
      <c r="D1830" t="s">
        <v>15</v>
      </c>
      <c r="E1830" t="s">
        <v>14</v>
      </c>
      <c r="F1830" t="s">
        <v>187</v>
      </c>
      <c r="G1830">
        <v>103.67</v>
      </c>
      <c r="H1830">
        <v>1</v>
      </c>
      <c r="I1830">
        <v>0.04</v>
      </c>
      <c r="J1830">
        <v>4.4800000000000004</v>
      </c>
      <c r="K1830" t="s">
        <v>115</v>
      </c>
      <c r="L1830" t="s">
        <v>48</v>
      </c>
      <c r="M1830">
        <v>19.010000000000002</v>
      </c>
      <c r="N1830" t="s">
        <v>83</v>
      </c>
      <c r="O1830" t="b">
        <v>0</v>
      </c>
      <c r="P1830">
        <v>99.523200000000003</v>
      </c>
      <c r="Q1830">
        <v>37.321199999999997</v>
      </c>
      <c r="R1830">
        <v>13.831200000000001</v>
      </c>
      <c r="S1830" t="s">
        <v>97</v>
      </c>
      <c r="T1830">
        <v>0</v>
      </c>
      <c r="U1830">
        <v>0</v>
      </c>
      <c r="V1830">
        <v>3</v>
      </c>
      <c r="W1830">
        <v>50.261200000000017</v>
      </c>
    </row>
    <row r="1831" spans="1:23" x14ac:dyDescent="0.35">
      <c r="A1831" t="s">
        <v>3186</v>
      </c>
      <c r="B1831" t="s">
        <v>814</v>
      </c>
      <c r="C1831" t="s">
        <v>732</v>
      </c>
      <c r="D1831" t="s">
        <v>19</v>
      </c>
      <c r="E1831" t="s">
        <v>88</v>
      </c>
      <c r="F1831" t="s">
        <v>457</v>
      </c>
      <c r="G1831">
        <v>32.07</v>
      </c>
      <c r="H1831">
        <v>1</v>
      </c>
      <c r="I1831">
        <v>0.16</v>
      </c>
      <c r="J1831">
        <v>2.16</v>
      </c>
      <c r="K1831" t="s">
        <v>102</v>
      </c>
      <c r="L1831" t="s">
        <v>41</v>
      </c>
      <c r="M1831">
        <v>12.43</v>
      </c>
      <c r="N1831" t="s">
        <v>83</v>
      </c>
      <c r="O1831" t="b">
        <v>0</v>
      </c>
      <c r="P1831">
        <v>26.938800000000001</v>
      </c>
      <c r="Q1831">
        <v>7.6967999999999996</v>
      </c>
      <c r="R1831">
        <v>-6.8932000000000002</v>
      </c>
      <c r="S1831" t="s">
        <v>183</v>
      </c>
      <c r="T1831">
        <v>0</v>
      </c>
      <c r="U1831">
        <v>0</v>
      </c>
      <c r="V1831">
        <v>14</v>
      </c>
      <c r="W1831">
        <v>1535.6043999999999</v>
      </c>
    </row>
    <row r="1832" spans="1:23" x14ac:dyDescent="0.35">
      <c r="A1832" t="s">
        <v>3187</v>
      </c>
      <c r="B1832" t="s">
        <v>1597</v>
      </c>
      <c r="C1832" t="s">
        <v>880</v>
      </c>
      <c r="D1832" t="s">
        <v>12</v>
      </c>
      <c r="E1832" t="s">
        <v>16</v>
      </c>
      <c r="F1832" t="s">
        <v>81</v>
      </c>
      <c r="G1832">
        <v>30.2</v>
      </c>
      <c r="H1832">
        <v>2</v>
      </c>
      <c r="I1832">
        <v>0.28999999999999998</v>
      </c>
      <c r="J1832">
        <v>8.7899999999999991</v>
      </c>
      <c r="K1832" t="s">
        <v>102</v>
      </c>
      <c r="L1832" t="s">
        <v>45</v>
      </c>
      <c r="M1832">
        <v>0.52</v>
      </c>
      <c r="N1832" t="s">
        <v>83</v>
      </c>
      <c r="O1832" t="b">
        <v>0</v>
      </c>
      <c r="P1832">
        <v>42.884</v>
      </c>
      <c r="Q1832">
        <v>6.6440000000000046</v>
      </c>
      <c r="R1832">
        <v>-2.6659999999999928</v>
      </c>
      <c r="S1832" t="s">
        <v>183</v>
      </c>
      <c r="T1832">
        <v>0</v>
      </c>
      <c r="U1832">
        <v>0</v>
      </c>
      <c r="V1832">
        <v>22</v>
      </c>
      <c r="W1832">
        <v>1415.412</v>
      </c>
    </row>
    <row r="1833" spans="1:23" x14ac:dyDescent="0.35">
      <c r="A1833" t="s">
        <v>3188</v>
      </c>
      <c r="B1833" t="s">
        <v>1268</v>
      </c>
      <c r="C1833" t="s">
        <v>2184</v>
      </c>
      <c r="D1833" t="s">
        <v>19</v>
      </c>
      <c r="E1833" t="s">
        <v>16</v>
      </c>
      <c r="F1833" t="s">
        <v>435</v>
      </c>
      <c r="G1833">
        <v>53.93</v>
      </c>
      <c r="H1833">
        <v>3</v>
      </c>
      <c r="I1833">
        <v>0.19</v>
      </c>
      <c r="J1833">
        <v>7.59</v>
      </c>
      <c r="K1833" t="s">
        <v>82</v>
      </c>
      <c r="L1833" t="s">
        <v>48</v>
      </c>
      <c r="M1833">
        <v>9.3699999999999992</v>
      </c>
      <c r="N1833" t="s">
        <v>83</v>
      </c>
      <c r="O1833" t="b">
        <v>0</v>
      </c>
      <c r="P1833">
        <v>131.04990000000001</v>
      </c>
      <c r="Q1833">
        <v>33.97590000000001</v>
      </c>
      <c r="R1833">
        <v>17.015900000000009</v>
      </c>
      <c r="S1833" t="s">
        <v>183</v>
      </c>
      <c r="T1833">
        <v>0</v>
      </c>
      <c r="U1833">
        <v>0</v>
      </c>
      <c r="V1833">
        <v>15</v>
      </c>
      <c r="W1833">
        <v>859.42560000000003</v>
      </c>
    </row>
    <row r="1834" spans="1:23" x14ac:dyDescent="0.35">
      <c r="A1834" t="s">
        <v>3189</v>
      </c>
      <c r="B1834" t="s">
        <v>1228</v>
      </c>
      <c r="C1834" t="s">
        <v>408</v>
      </c>
      <c r="D1834" t="s">
        <v>12</v>
      </c>
      <c r="E1834" t="s">
        <v>95</v>
      </c>
      <c r="F1834" t="s">
        <v>175</v>
      </c>
      <c r="G1834">
        <v>527.12</v>
      </c>
      <c r="H1834">
        <v>2</v>
      </c>
      <c r="I1834">
        <v>0.02</v>
      </c>
      <c r="J1834">
        <v>7.81</v>
      </c>
      <c r="K1834" t="s">
        <v>82</v>
      </c>
      <c r="L1834" t="s">
        <v>45</v>
      </c>
      <c r="M1834">
        <v>0.56000000000000005</v>
      </c>
      <c r="N1834" t="s">
        <v>83</v>
      </c>
      <c r="O1834" t="b">
        <v>0</v>
      </c>
      <c r="P1834">
        <v>1033.1551999999999</v>
      </c>
      <c r="Q1834">
        <v>400.6112</v>
      </c>
      <c r="R1834">
        <v>392.24119999999999</v>
      </c>
      <c r="S1834" t="s">
        <v>84</v>
      </c>
      <c r="T1834">
        <v>0</v>
      </c>
      <c r="U1834">
        <v>0</v>
      </c>
      <c r="V1834">
        <v>15</v>
      </c>
      <c r="W1834">
        <v>1549.1948</v>
      </c>
    </row>
    <row r="1835" spans="1:23" x14ac:dyDescent="0.35">
      <c r="A1835" t="s">
        <v>3190</v>
      </c>
      <c r="B1835" t="s">
        <v>257</v>
      </c>
      <c r="C1835" t="s">
        <v>1150</v>
      </c>
      <c r="D1835" t="s">
        <v>17</v>
      </c>
      <c r="E1835" t="s">
        <v>16</v>
      </c>
      <c r="F1835" t="s">
        <v>241</v>
      </c>
      <c r="G1835">
        <v>50.44</v>
      </c>
      <c r="H1835">
        <v>1</v>
      </c>
      <c r="I1835">
        <v>0.3</v>
      </c>
      <c r="J1835">
        <v>2.13</v>
      </c>
      <c r="K1835" t="s">
        <v>82</v>
      </c>
      <c r="L1835" t="s">
        <v>41</v>
      </c>
      <c r="M1835">
        <v>5.76</v>
      </c>
      <c r="N1835" t="s">
        <v>83</v>
      </c>
      <c r="O1835" t="b">
        <v>0</v>
      </c>
      <c r="P1835">
        <v>35.307999999999993</v>
      </c>
      <c r="Q1835">
        <v>5.0439999999999969</v>
      </c>
      <c r="R1835">
        <v>-2.8460000000000032</v>
      </c>
      <c r="S1835" t="s">
        <v>128</v>
      </c>
      <c r="T1835">
        <v>0</v>
      </c>
      <c r="U1835">
        <v>0</v>
      </c>
      <c r="V1835">
        <v>18</v>
      </c>
      <c r="W1835">
        <v>2077.6332000000002</v>
      </c>
    </row>
    <row r="1836" spans="1:23" x14ac:dyDescent="0.35">
      <c r="A1836" t="s">
        <v>3191</v>
      </c>
      <c r="B1836" t="s">
        <v>417</v>
      </c>
      <c r="C1836" t="s">
        <v>354</v>
      </c>
      <c r="D1836" t="s">
        <v>15</v>
      </c>
      <c r="E1836" t="s">
        <v>95</v>
      </c>
      <c r="F1836" t="s">
        <v>392</v>
      </c>
      <c r="G1836">
        <v>582.91999999999996</v>
      </c>
      <c r="H1836">
        <v>2</v>
      </c>
      <c r="I1836">
        <v>0.18</v>
      </c>
      <c r="J1836">
        <v>4.13</v>
      </c>
      <c r="K1836" t="s">
        <v>102</v>
      </c>
      <c r="L1836" t="s">
        <v>41</v>
      </c>
      <c r="M1836">
        <v>7.35</v>
      </c>
      <c r="N1836" t="s">
        <v>83</v>
      </c>
      <c r="O1836" t="b">
        <v>0</v>
      </c>
      <c r="P1836">
        <v>955.98879999999997</v>
      </c>
      <c r="Q1836">
        <v>256.48480000000012</v>
      </c>
      <c r="R1836">
        <v>245.0048000000001</v>
      </c>
      <c r="S1836" t="s">
        <v>84</v>
      </c>
      <c r="T1836">
        <v>0</v>
      </c>
      <c r="U1836">
        <v>0</v>
      </c>
      <c r="V1836">
        <v>17</v>
      </c>
      <c r="W1836">
        <v>667.01100000000008</v>
      </c>
    </row>
    <row r="1837" spans="1:23" x14ac:dyDescent="0.35">
      <c r="A1837" t="s">
        <v>3192</v>
      </c>
      <c r="B1837" t="s">
        <v>1604</v>
      </c>
      <c r="C1837" t="s">
        <v>732</v>
      </c>
      <c r="D1837" t="s">
        <v>26</v>
      </c>
      <c r="E1837" t="s">
        <v>16</v>
      </c>
      <c r="F1837" t="s">
        <v>293</v>
      </c>
      <c r="G1837">
        <v>44.61</v>
      </c>
      <c r="H1837">
        <v>2</v>
      </c>
      <c r="I1837">
        <v>7.0000000000000007E-2</v>
      </c>
      <c r="J1837">
        <v>2.4900000000000002</v>
      </c>
      <c r="K1837" t="s">
        <v>102</v>
      </c>
      <c r="L1837" t="s">
        <v>41</v>
      </c>
      <c r="M1837">
        <v>10.050000000000001</v>
      </c>
      <c r="N1837" t="s">
        <v>83</v>
      </c>
      <c r="O1837" t="b">
        <v>0</v>
      </c>
      <c r="P1837">
        <v>82.974599999999995</v>
      </c>
      <c r="Q1837">
        <v>29.442599999999999</v>
      </c>
      <c r="R1837">
        <v>16.9026</v>
      </c>
      <c r="S1837" t="s">
        <v>97</v>
      </c>
      <c r="T1837">
        <v>0</v>
      </c>
      <c r="U1837">
        <v>0</v>
      </c>
      <c r="V1837">
        <v>14</v>
      </c>
      <c r="W1837">
        <v>1535.6043999999999</v>
      </c>
    </row>
    <row r="1838" spans="1:23" x14ac:dyDescent="0.35">
      <c r="A1838" t="s">
        <v>3193</v>
      </c>
      <c r="B1838" t="s">
        <v>562</v>
      </c>
      <c r="C1838" t="s">
        <v>265</v>
      </c>
      <c r="D1838" t="s">
        <v>20</v>
      </c>
      <c r="E1838" t="s">
        <v>14</v>
      </c>
      <c r="F1838" t="s">
        <v>255</v>
      </c>
      <c r="G1838">
        <v>73.05</v>
      </c>
      <c r="H1838">
        <v>2</v>
      </c>
      <c r="I1838">
        <v>0</v>
      </c>
      <c r="J1838">
        <v>6.17</v>
      </c>
      <c r="K1838" t="s">
        <v>82</v>
      </c>
      <c r="L1838" t="s">
        <v>48</v>
      </c>
      <c r="M1838">
        <v>8.68</v>
      </c>
      <c r="N1838" t="s">
        <v>83</v>
      </c>
      <c r="O1838" t="b">
        <v>0</v>
      </c>
      <c r="P1838">
        <v>146.1</v>
      </c>
      <c r="Q1838">
        <v>58.44</v>
      </c>
      <c r="R1838">
        <v>43.59</v>
      </c>
      <c r="S1838" t="s">
        <v>103</v>
      </c>
      <c r="T1838">
        <v>0</v>
      </c>
      <c r="U1838">
        <v>0</v>
      </c>
      <c r="V1838">
        <v>16</v>
      </c>
      <c r="W1838">
        <v>1097.520600000001</v>
      </c>
    </row>
    <row r="1839" spans="1:23" x14ac:dyDescent="0.35">
      <c r="A1839" t="s">
        <v>3194</v>
      </c>
      <c r="B1839" t="s">
        <v>1054</v>
      </c>
      <c r="C1839" t="s">
        <v>3195</v>
      </c>
      <c r="D1839" t="s">
        <v>15</v>
      </c>
      <c r="E1839" t="s">
        <v>16</v>
      </c>
      <c r="F1839" t="s">
        <v>307</v>
      </c>
      <c r="G1839">
        <v>14.86</v>
      </c>
      <c r="H1839">
        <v>1</v>
      </c>
      <c r="I1839">
        <v>0.11</v>
      </c>
      <c r="J1839">
        <v>6.13</v>
      </c>
      <c r="K1839" t="s">
        <v>82</v>
      </c>
      <c r="L1839" t="s">
        <v>48</v>
      </c>
      <c r="M1839">
        <v>11.55</v>
      </c>
      <c r="N1839" t="s">
        <v>83</v>
      </c>
      <c r="O1839" t="b">
        <v>0</v>
      </c>
      <c r="P1839">
        <v>13.2254</v>
      </c>
      <c r="Q1839">
        <v>4.3094000000000019</v>
      </c>
      <c r="R1839">
        <v>-13.3706</v>
      </c>
      <c r="S1839" t="s">
        <v>128</v>
      </c>
      <c r="T1839">
        <v>0</v>
      </c>
      <c r="U1839">
        <v>0</v>
      </c>
      <c r="V1839">
        <v>4</v>
      </c>
      <c r="W1839">
        <v>41.454700000000052</v>
      </c>
    </row>
    <row r="1840" spans="1:23" x14ac:dyDescent="0.35">
      <c r="A1840" t="s">
        <v>3196</v>
      </c>
      <c r="B1840" t="s">
        <v>1604</v>
      </c>
      <c r="C1840" t="s">
        <v>3197</v>
      </c>
      <c r="D1840" t="s">
        <v>19</v>
      </c>
      <c r="E1840" t="s">
        <v>14</v>
      </c>
      <c r="F1840" t="s">
        <v>1207</v>
      </c>
      <c r="G1840">
        <v>91.51</v>
      </c>
      <c r="H1840">
        <v>1</v>
      </c>
      <c r="I1840">
        <v>0.11</v>
      </c>
      <c r="J1840">
        <v>8.1300000000000008</v>
      </c>
      <c r="K1840" t="s">
        <v>90</v>
      </c>
      <c r="L1840" t="s">
        <v>41</v>
      </c>
      <c r="M1840">
        <v>11.4</v>
      </c>
      <c r="N1840" t="s">
        <v>83</v>
      </c>
      <c r="O1840" t="b">
        <v>0</v>
      </c>
      <c r="P1840">
        <v>81.443899999999999</v>
      </c>
      <c r="Q1840">
        <v>26.5379</v>
      </c>
      <c r="R1840">
        <v>7.0078999999999994</v>
      </c>
      <c r="S1840" t="s">
        <v>97</v>
      </c>
      <c r="T1840">
        <v>0</v>
      </c>
      <c r="U1840">
        <v>0</v>
      </c>
      <c r="V1840">
        <v>3</v>
      </c>
      <c r="W1840">
        <v>283.07360000000011</v>
      </c>
    </row>
    <row r="1841" spans="1:23" x14ac:dyDescent="0.35">
      <c r="A1841" t="s">
        <v>3198</v>
      </c>
      <c r="B1841" t="s">
        <v>787</v>
      </c>
      <c r="C1841" t="s">
        <v>3199</v>
      </c>
      <c r="D1841" t="s">
        <v>12</v>
      </c>
      <c r="E1841" t="s">
        <v>16</v>
      </c>
      <c r="F1841" t="s">
        <v>337</v>
      </c>
      <c r="G1841">
        <v>56.45</v>
      </c>
      <c r="H1841">
        <v>1</v>
      </c>
      <c r="I1841">
        <v>0.26</v>
      </c>
      <c r="J1841">
        <v>3.58</v>
      </c>
      <c r="K1841" t="s">
        <v>90</v>
      </c>
      <c r="L1841" t="s">
        <v>41</v>
      </c>
      <c r="M1841">
        <v>7.55</v>
      </c>
      <c r="N1841" t="s">
        <v>83</v>
      </c>
      <c r="O1841" t="b">
        <v>0</v>
      </c>
      <c r="P1841">
        <v>41.773000000000003</v>
      </c>
      <c r="Q1841">
        <v>7.9030000000000058</v>
      </c>
      <c r="R1841">
        <v>-3.2269999999999932</v>
      </c>
      <c r="S1841" t="s">
        <v>97</v>
      </c>
      <c r="T1841">
        <v>0</v>
      </c>
      <c r="U1841">
        <v>0</v>
      </c>
      <c r="V1841">
        <v>1</v>
      </c>
      <c r="W1841">
        <v>-3.2269999999999932</v>
      </c>
    </row>
    <row r="1842" spans="1:23" x14ac:dyDescent="0.35">
      <c r="A1842" t="s">
        <v>3200</v>
      </c>
      <c r="B1842" t="s">
        <v>229</v>
      </c>
      <c r="C1842" t="s">
        <v>406</v>
      </c>
      <c r="D1842" t="s">
        <v>17</v>
      </c>
      <c r="E1842" t="s">
        <v>95</v>
      </c>
      <c r="F1842" t="s">
        <v>1251</v>
      </c>
      <c r="G1842">
        <v>482.57</v>
      </c>
      <c r="H1842">
        <v>1</v>
      </c>
      <c r="I1842">
        <v>0.08</v>
      </c>
      <c r="J1842">
        <v>2.36</v>
      </c>
      <c r="K1842" t="s">
        <v>82</v>
      </c>
      <c r="L1842" t="s">
        <v>48</v>
      </c>
      <c r="M1842">
        <v>16.72</v>
      </c>
      <c r="N1842" t="s">
        <v>83</v>
      </c>
      <c r="O1842" t="b">
        <v>0</v>
      </c>
      <c r="P1842">
        <v>443.96440000000001</v>
      </c>
      <c r="Q1842">
        <v>154.42240000000001</v>
      </c>
      <c r="R1842">
        <v>135.3424</v>
      </c>
      <c r="S1842" t="s">
        <v>103</v>
      </c>
      <c r="T1842">
        <v>0</v>
      </c>
      <c r="U1842">
        <v>0</v>
      </c>
      <c r="V1842">
        <v>14</v>
      </c>
      <c r="W1842">
        <v>1288.9557</v>
      </c>
    </row>
    <row r="1843" spans="1:23" x14ac:dyDescent="0.35">
      <c r="A1843" t="s">
        <v>3201</v>
      </c>
      <c r="B1843" t="s">
        <v>130</v>
      </c>
      <c r="C1843" t="s">
        <v>1009</v>
      </c>
      <c r="D1843" t="s">
        <v>15</v>
      </c>
      <c r="E1843" t="s">
        <v>16</v>
      </c>
      <c r="F1843" t="s">
        <v>932</v>
      </c>
      <c r="G1843">
        <v>34.94</v>
      </c>
      <c r="H1843">
        <v>1</v>
      </c>
      <c r="I1843">
        <v>0.3</v>
      </c>
      <c r="J1843">
        <v>3.57</v>
      </c>
      <c r="K1843" t="s">
        <v>82</v>
      </c>
      <c r="L1843" t="s">
        <v>43</v>
      </c>
      <c r="M1843">
        <v>5.79</v>
      </c>
      <c r="N1843" t="s">
        <v>83</v>
      </c>
      <c r="O1843" t="b">
        <v>0</v>
      </c>
      <c r="P1843">
        <v>24.457999999999998</v>
      </c>
      <c r="Q1843">
        <v>3.4940000000000002</v>
      </c>
      <c r="R1843">
        <v>-5.8659999999999997</v>
      </c>
      <c r="S1843" t="s">
        <v>84</v>
      </c>
      <c r="T1843">
        <v>0</v>
      </c>
      <c r="U1843">
        <v>0</v>
      </c>
      <c r="V1843">
        <v>5</v>
      </c>
      <c r="W1843">
        <v>379.39300000000009</v>
      </c>
    </row>
    <row r="1844" spans="1:23" x14ac:dyDescent="0.35">
      <c r="A1844" t="s">
        <v>3202</v>
      </c>
      <c r="B1844" t="s">
        <v>398</v>
      </c>
      <c r="C1844" t="s">
        <v>1178</v>
      </c>
      <c r="D1844" t="s">
        <v>12</v>
      </c>
      <c r="E1844" t="s">
        <v>95</v>
      </c>
      <c r="F1844" t="s">
        <v>286</v>
      </c>
      <c r="G1844">
        <v>280.16000000000003</v>
      </c>
      <c r="H1844">
        <v>3</v>
      </c>
      <c r="I1844">
        <v>0.06</v>
      </c>
      <c r="J1844">
        <v>3.72</v>
      </c>
      <c r="K1844" t="s">
        <v>102</v>
      </c>
      <c r="L1844" t="s">
        <v>43</v>
      </c>
      <c r="M1844">
        <v>3.32</v>
      </c>
      <c r="N1844" t="s">
        <v>83</v>
      </c>
      <c r="O1844" t="b">
        <v>0</v>
      </c>
      <c r="P1844">
        <v>790.05119999999999</v>
      </c>
      <c r="Q1844">
        <v>285.76319999999998</v>
      </c>
      <c r="R1844">
        <v>278.72320000000002</v>
      </c>
      <c r="S1844" t="s">
        <v>183</v>
      </c>
      <c r="T1844">
        <v>0</v>
      </c>
      <c r="U1844">
        <v>0</v>
      </c>
      <c r="V1844">
        <v>19</v>
      </c>
      <c r="W1844">
        <v>1242.4645</v>
      </c>
    </row>
    <row r="1845" spans="1:23" x14ac:dyDescent="0.35">
      <c r="A1845" t="s">
        <v>3203</v>
      </c>
      <c r="B1845" t="s">
        <v>272</v>
      </c>
      <c r="C1845" t="s">
        <v>1249</v>
      </c>
      <c r="D1845" t="s">
        <v>12</v>
      </c>
      <c r="E1845" t="s">
        <v>88</v>
      </c>
      <c r="F1845" t="s">
        <v>718</v>
      </c>
      <c r="G1845">
        <v>21.4</v>
      </c>
      <c r="H1845">
        <v>2</v>
      </c>
      <c r="I1845">
        <v>0.03</v>
      </c>
      <c r="J1845">
        <v>7.8</v>
      </c>
      <c r="K1845" t="s">
        <v>90</v>
      </c>
      <c r="L1845" t="s">
        <v>43</v>
      </c>
      <c r="M1845">
        <v>6.58</v>
      </c>
      <c r="N1845" t="s">
        <v>141</v>
      </c>
      <c r="O1845" t="b">
        <v>0</v>
      </c>
      <c r="P1845">
        <v>41.515999999999998</v>
      </c>
      <c r="Q1845">
        <v>15.836</v>
      </c>
      <c r="R1845">
        <v>1.4560000000000031</v>
      </c>
      <c r="S1845" t="s">
        <v>84</v>
      </c>
      <c r="T1845">
        <v>1</v>
      </c>
      <c r="U1845">
        <v>0</v>
      </c>
      <c r="V1845">
        <v>24</v>
      </c>
      <c r="W1845">
        <v>2451.8616000000002</v>
      </c>
    </row>
    <row r="1846" spans="1:23" x14ac:dyDescent="0.35">
      <c r="A1846" t="s">
        <v>3204</v>
      </c>
      <c r="B1846" t="s">
        <v>553</v>
      </c>
      <c r="C1846" t="s">
        <v>827</v>
      </c>
      <c r="D1846" t="s">
        <v>12</v>
      </c>
      <c r="E1846" t="s">
        <v>14</v>
      </c>
      <c r="F1846" t="s">
        <v>643</v>
      </c>
      <c r="G1846">
        <v>88.84</v>
      </c>
      <c r="H1846">
        <v>1</v>
      </c>
      <c r="I1846">
        <v>0.19</v>
      </c>
      <c r="J1846">
        <v>2.79</v>
      </c>
      <c r="K1846" t="s">
        <v>115</v>
      </c>
      <c r="L1846" t="s">
        <v>41</v>
      </c>
      <c r="M1846">
        <v>6.69</v>
      </c>
      <c r="N1846" t="s">
        <v>83</v>
      </c>
      <c r="O1846" t="b">
        <v>0</v>
      </c>
      <c r="P1846">
        <v>71.960400000000007</v>
      </c>
      <c r="Q1846">
        <v>18.656400000000001</v>
      </c>
      <c r="R1846">
        <v>9.1764000000000046</v>
      </c>
      <c r="S1846" t="s">
        <v>84</v>
      </c>
      <c r="T1846">
        <v>0</v>
      </c>
      <c r="U1846">
        <v>0</v>
      </c>
      <c r="V1846">
        <v>17</v>
      </c>
      <c r="W1846">
        <v>797.77100000000007</v>
      </c>
    </row>
    <row r="1847" spans="1:23" x14ac:dyDescent="0.35">
      <c r="A1847" t="s">
        <v>3205</v>
      </c>
      <c r="B1847" t="s">
        <v>157</v>
      </c>
      <c r="C1847" t="s">
        <v>790</v>
      </c>
      <c r="D1847" t="s">
        <v>19</v>
      </c>
      <c r="E1847" t="s">
        <v>88</v>
      </c>
      <c r="F1847" t="s">
        <v>658</v>
      </c>
      <c r="G1847">
        <v>4.78</v>
      </c>
      <c r="H1847">
        <v>1</v>
      </c>
      <c r="I1847">
        <v>0.11</v>
      </c>
      <c r="J1847">
        <v>9.2100000000000009</v>
      </c>
      <c r="K1847" t="s">
        <v>82</v>
      </c>
      <c r="L1847" t="s">
        <v>41</v>
      </c>
      <c r="M1847">
        <v>13.92</v>
      </c>
      <c r="N1847" t="s">
        <v>83</v>
      </c>
      <c r="O1847" t="b">
        <v>0</v>
      </c>
      <c r="P1847">
        <v>4.2542</v>
      </c>
      <c r="Q1847">
        <v>1.3862000000000001</v>
      </c>
      <c r="R1847">
        <v>-21.7438</v>
      </c>
      <c r="S1847" t="s">
        <v>91</v>
      </c>
      <c r="T1847">
        <v>0</v>
      </c>
      <c r="U1847">
        <v>0</v>
      </c>
      <c r="V1847">
        <v>14</v>
      </c>
      <c r="W1847">
        <v>572.77920000000006</v>
      </c>
    </row>
    <row r="1848" spans="1:23" x14ac:dyDescent="0.35">
      <c r="A1848" t="s">
        <v>3206</v>
      </c>
      <c r="B1848" t="s">
        <v>848</v>
      </c>
      <c r="C1848" t="s">
        <v>3207</v>
      </c>
      <c r="D1848" t="s">
        <v>17</v>
      </c>
      <c r="E1848" t="s">
        <v>95</v>
      </c>
      <c r="F1848" t="s">
        <v>1251</v>
      </c>
      <c r="G1848">
        <v>299.89999999999998</v>
      </c>
      <c r="H1848">
        <v>2</v>
      </c>
      <c r="I1848">
        <v>0.1</v>
      </c>
      <c r="J1848">
        <v>9.07</v>
      </c>
      <c r="K1848" t="s">
        <v>102</v>
      </c>
      <c r="L1848" t="s">
        <v>43</v>
      </c>
      <c r="M1848">
        <v>6.69</v>
      </c>
      <c r="N1848" t="s">
        <v>83</v>
      </c>
      <c r="O1848" t="b">
        <v>1</v>
      </c>
      <c r="P1848">
        <v>539.81999999999994</v>
      </c>
      <c r="Q1848">
        <v>179.94</v>
      </c>
      <c r="R1848">
        <v>164.18</v>
      </c>
      <c r="S1848" t="s">
        <v>103</v>
      </c>
      <c r="T1848">
        <v>0</v>
      </c>
      <c r="U1848">
        <v>0</v>
      </c>
      <c r="V1848">
        <v>2</v>
      </c>
      <c r="W1848">
        <v>606.41999999999996</v>
      </c>
    </row>
    <row r="1849" spans="1:23" x14ac:dyDescent="0.35">
      <c r="A1849" t="s">
        <v>3208</v>
      </c>
      <c r="B1849" t="s">
        <v>566</v>
      </c>
      <c r="C1849" t="s">
        <v>837</v>
      </c>
      <c r="D1849" t="s">
        <v>26</v>
      </c>
      <c r="E1849" t="s">
        <v>88</v>
      </c>
      <c r="F1849" t="s">
        <v>89</v>
      </c>
      <c r="G1849">
        <v>23.32</v>
      </c>
      <c r="H1849">
        <v>3</v>
      </c>
      <c r="I1849">
        <v>0.04</v>
      </c>
      <c r="J1849">
        <v>8.85</v>
      </c>
      <c r="K1849" t="s">
        <v>115</v>
      </c>
      <c r="L1849" t="s">
        <v>45</v>
      </c>
      <c r="M1849">
        <v>1.1000000000000001</v>
      </c>
      <c r="N1849" t="s">
        <v>83</v>
      </c>
      <c r="O1849" t="b">
        <v>0</v>
      </c>
      <c r="P1849">
        <v>67.161600000000007</v>
      </c>
      <c r="Q1849">
        <v>25.185600000000001</v>
      </c>
      <c r="R1849">
        <v>15.2356</v>
      </c>
      <c r="S1849" t="s">
        <v>103</v>
      </c>
      <c r="T1849">
        <v>0</v>
      </c>
      <c r="U1849">
        <v>0</v>
      </c>
      <c r="V1849">
        <v>15</v>
      </c>
      <c r="W1849">
        <v>634.02250000000004</v>
      </c>
    </row>
    <row r="1850" spans="1:23" x14ac:dyDescent="0.35">
      <c r="A1850" t="s">
        <v>3209</v>
      </c>
      <c r="B1850" t="s">
        <v>925</v>
      </c>
      <c r="C1850" t="s">
        <v>3210</v>
      </c>
      <c r="D1850" t="s">
        <v>17</v>
      </c>
      <c r="E1850" t="s">
        <v>14</v>
      </c>
      <c r="F1850" t="s">
        <v>355</v>
      </c>
      <c r="G1850">
        <v>120.64</v>
      </c>
      <c r="H1850">
        <v>2</v>
      </c>
      <c r="I1850">
        <v>7.0000000000000007E-2</v>
      </c>
      <c r="J1850">
        <v>4.3600000000000003</v>
      </c>
      <c r="K1850" t="s">
        <v>90</v>
      </c>
      <c r="L1850" t="s">
        <v>43</v>
      </c>
      <c r="M1850">
        <v>4.32</v>
      </c>
      <c r="N1850" t="s">
        <v>279</v>
      </c>
      <c r="O1850" t="b">
        <v>0</v>
      </c>
      <c r="P1850">
        <v>224.3904</v>
      </c>
      <c r="Q1850">
        <v>79.622399999999999</v>
      </c>
      <c r="R1850">
        <v>70.942399999999992</v>
      </c>
      <c r="S1850" t="s">
        <v>91</v>
      </c>
      <c r="T1850">
        <v>0</v>
      </c>
      <c r="U1850">
        <v>1</v>
      </c>
      <c r="V1850">
        <v>1</v>
      </c>
      <c r="W1850">
        <v>70.942399999999992</v>
      </c>
    </row>
    <row r="1851" spans="1:23" x14ac:dyDescent="0.35">
      <c r="A1851" t="s">
        <v>3211</v>
      </c>
      <c r="B1851" t="s">
        <v>1301</v>
      </c>
      <c r="C1851" t="s">
        <v>1416</v>
      </c>
      <c r="D1851" t="s">
        <v>19</v>
      </c>
      <c r="E1851" t="s">
        <v>95</v>
      </c>
      <c r="F1851" t="s">
        <v>314</v>
      </c>
      <c r="G1851">
        <v>412.25</v>
      </c>
      <c r="H1851">
        <v>1</v>
      </c>
      <c r="I1851">
        <v>0.1</v>
      </c>
      <c r="J1851">
        <v>7.36</v>
      </c>
      <c r="K1851" t="s">
        <v>82</v>
      </c>
      <c r="L1851" t="s">
        <v>41</v>
      </c>
      <c r="M1851">
        <v>11.96</v>
      </c>
      <c r="N1851" t="s">
        <v>141</v>
      </c>
      <c r="O1851" t="b">
        <v>0</v>
      </c>
      <c r="P1851">
        <v>371.02499999999998</v>
      </c>
      <c r="Q1851">
        <v>123.675</v>
      </c>
      <c r="R1851">
        <v>104.355</v>
      </c>
      <c r="S1851" t="s">
        <v>91</v>
      </c>
      <c r="T1851">
        <v>1</v>
      </c>
      <c r="U1851">
        <v>0</v>
      </c>
      <c r="V1851">
        <v>12</v>
      </c>
      <c r="W1851">
        <v>537.27520000000027</v>
      </c>
    </row>
    <row r="1852" spans="1:23" x14ac:dyDescent="0.35">
      <c r="A1852" t="s">
        <v>3212</v>
      </c>
      <c r="B1852" t="s">
        <v>134</v>
      </c>
      <c r="C1852" t="s">
        <v>3213</v>
      </c>
      <c r="D1852" t="s">
        <v>15</v>
      </c>
      <c r="E1852" t="s">
        <v>16</v>
      </c>
      <c r="F1852" t="s">
        <v>81</v>
      </c>
      <c r="G1852">
        <v>43.75</v>
      </c>
      <c r="H1852">
        <v>3</v>
      </c>
      <c r="I1852">
        <v>0.05</v>
      </c>
      <c r="J1852">
        <v>6.33</v>
      </c>
      <c r="K1852" t="s">
        <v>90</v>
      </c>
      <c r="L1852" t="s">
        <v>41</v>
      </c>
      <c r="M1852">
        <v>13.05</v>
      </c>
      <c r="N1852" t="s">
        <v>83</v>
      </c>
      <c r="O1852" t="b">
        <v>0</v>
      </c>
      <c r="P1852">
        <v>124.6875</v>
      </c>
      <c r="Q1852">
        <v>45.9375</v>
      </c>
      <c r="R1852">
        <v>26.557500000000001</v>
      </c>
      <c r="S1852" t="s">
        <v>128</v>
      </c>
      <c r="T1852">
        <v>0</v>
      </c>
      <c r="U1852">
        <v>0</v>
      </c>
      <c r="V1852">
        <v>2</v>
      </c>
      <c r="W1852">
        <v>27.671299999999999</v>
      </c>
    </row>
    <row r="1853" spans="1:23" x14ac:dyDescent="0.35">
      <c r="A1853" t="s">
        <v>3214</v>
      </c>
      <c r="B1853" t="s">
        <v>134</v>
      </c>
      <c r="C1853" t="s">
        <v>463</v>
      </c>
      <c r="D1853" t="s">
        <v>15</v>
      </c>
      <c r="E1853" t="s">
        <v>16</v>
      </c>
      <c r="F1853" t="s">
        <v>311</v>
      </c>
      <c r="G1853">
        <v>54.69</v>
      </c>
      <c r="H1853">
        <v>1</v>
      </c>
      <c r="I1853">
        <v>0.1</v>
      </c>
      <c r="J1853">
        <v>6.78</v>
      </c>
      <c r="K1853" t="s">
        <v>90</v>
      </c>
      <c r="L1853" t="s">
        <v>41</v>
      </c>
      <c r="M1853">
        <v>14.35</v>
      </c>
      <c r="N1853" t="s">
        <v>83</v>
      </c>
      <c r="O1853" t="b">
        <v>0</v>
      </c>
      <c r="P1853">
        <v>49.220999999999997</v>
      </c>
      <c r="Q1853">
        <v>16.407</v>
      </c>
      <c r="R1853">
        <v>-4.7230000000000034</v>
      </c>
      <c r="S1853" t="s">
        <v>128</v>
      </c>
      <c r="T1853">
        <v>0</v>
      </c>
      <c r="U1853">
        <v>0</v>
      </c>
      <c r="V1853">
        <v>23</v>
      </c>
      <c r="W1853">
        <v>2182.6779999999999</v>
      </c>
    </row>
    <row r="1854" spans="1:23" x14ac:dyDescent="0.35">
      <c r="A1854" t="s">
        <v>3215</v>
      </c>
      <c r="B1854" t="s">
        <v>545</v>
      </c>
      <c r="C1854" t="s">
        <v>1769</v>
      </c>
      <c r="D1854" t="s">
        <v>17</v>
      </c>
      <c r="E1854" t="s">
        <v>95</v>
      </c>
      <c r="F1854" t="s">
        <v>844</v>
      </c>
      <c r="G1854">
        <v>322.82</v>
      </c>
      <c r="H1854">
        <v>2</v>
      </c>
      <c r="I1854">
        <v>0.22</v>
      </c>
      <c r="J1854">
        <v>6.97</v>
      </c>
      <c r="K1854" t="s">
        <v>90</v>
      </c>
      <c r="L1854" t="s">
        <v>41</v>
      </c>
      <c r="M1854">
        <v>10.94</v>
      </c>
      <c r="N1854" t="s">
        <v>83</v>
      </c>
      <c r="O1854" t="b">
        <v>0</v>
      </c>
      <c r="P1854">
        <v>503.5992</v>
      </c>
      <c r="Q1854">
        <v>116.2152</v>
      </c>
      <c r="R1854">
        <v>98.305200000000042</v>
      </c>
      <c r="S1854" t="s">
        <v>91</v>
      </c>
      <c r="T1854">
        <v>0</v>
      </c>
      <c r="U1854">
        <v>0</v>
      </c>
      <c r="V1854">
        <v>6</v>
      </c>
      <c r="W1854">
        <v>189.5949</v>
      </c>
    </row>
    <row r="1855" spans="1:23" x14ac:dyDescent="0.35">
      <c r="A1855" t="s">
        <v>3216</v>
      </c>
      <c r="B1855" t="s">
        <v>320</v>
      </c>
      <c r="C1855" t="s">
        <v>3217</v>
      </c>
      <c r="D1855" t="s">
        <v>12</v>
      </c>
      <c r="E1855" t="s">
        <v>14</v>
      </c>
      <c r="F1855" t="s">
        <v>1113</v>
      </c>
      <c r="G1855">
        <v>153.54</v>
      </c>
      <c r="H1855">
        <v>2</v>
      </c>
      <c r="I1855">
        <v>0.08</v>
      </c>
      <c r="J1855">
        <v>3.56</v>
      </c>
      <c r="K1855" t="s">
        <v>115</v>
      </c>
      <c r="L1855" t="s">
        <v>41</v>
      </c>
      <c r="M1855">
        <v>6.79</v>
      </c>
      <c r="N1855" t="s">
        <v>83</v>
      </c>
      <c r="O1855" t="b">
        <v>0</v>
      </c>
      <c r="P1855">
        <v>282.5136</v>
      </c>
      <c r="Q1855">
        <v>98.265600000000006</v>
      </c>
      <c r="R1855">
        <v>87.915600000000012</v>
      </c>
      <c r="S1855" t="s">
        <v>84</v>
      </c>
      <c r="T1855">
        <v>0</v>
      </c>
      <c r="U1855">
        <v>0</v>
      </c>
      <c r="V1855">
        <v>6</v>
      </c>
      <c r="W1855">
        <v>254.0214</v>
      </c>
    </row>
    <row r="1856" spans="1:23" x14ac:dyDescent="0.35">
      <c r="A1856" t="s">
        <v>3218</v>
      </c>
      <c r="B1856" t="s">
        <v>556</v>
      </c>
      <c r="C1856" t="s">
        <v>795</v>
      </c>
      <c r="D1856" t="s">
        <v>12</v>
      </c>
      <c r="E1856" t="s">
        <v>95</v>
      </c>
      <c r="F1856" t="s">
        <v>568</v>
      </c>
      <c r="G1856">
        <v>485.72</v>
      </c>
      <c r="H1856">
        <v>1</v>
      </c>
      <c r="I1856">
        <v>0.08</v>
      </c>
      <c r="J1856">
        <v>5.31</v>
      </c>
      <c r="K1856" t="s">
        <v>90</v>
      </c>
      <c r="L1856" t="s">
        <v>43</v>
      </c>
      <c r="M1856">
        <v>7.25</v>
      </c>
      <c r="N1856" t="s">
        <v>83</v>
      </c>
      <c r="O1856" t="b">
        <v>0</v>
      </c>
      <c r="P1856">
        <v>446.86239999999998</v>
      </c>
      <c r="Q1856">
        <v>155.43039999999999</v>
      </c>
      <c r="R1856">
        <v>142.87039999999999</v>
      </c>
      <c r="S1856" t="s">
        <v>128</v>
      </c>
      <c r="T1856">
        <v>0</v>
      </c>
      <c r="U1856">
        <v>0</v>
      </c>
      <c r="V1856">
        <v>15</v>
      </c>
      <c r="W1856">
        <v>2662.0149999999999</v>
      </c>
    </row>
    <row r="1857" spans="1:23" x14ac:dyDescent="0.35">
      <c r="A1857" t="s">
        <v>3219</v>
      </c>
      <c r="B1857" t="s">
        <v>2158</v>
      </c>
      <c r="C1857" t="s">
        <v>897</v>
      </c>
      <c r="D1857" t="s">
        <v>19</v>
      </c>
      <c r="E1857" t="s">
        <v>16</v>
      </c>
      <c r="F1857" t="s">
        <v>481</v>
      </c>
      <c r="G1857">
        <v>15.82</v>
      </c>
      <c r="H1857">
        <v>3</v>
      </c>
      <c r="I1857">
        <v>0.18</v>
      </c>
      <c r="J1857">
        <v>3.49</v>
      </c>
      <c r="K1857" t="s">
        <v>102</v>
      </c>
      <c r="L1857" t="s">
        <v>41</v>
      </c>
      <c r="M1857">
        <v>10.59</v>
      </c>
      <c r="N1857" t="s">
        <v>83</v>
      </c>
      <c r="O1857" t="b">
        <v>0</v>
      </c>
      <c r="P1857">
        <v>38.917200000000001</v>
      </c>
      <c r="Q1857">
        <v>10.4412</v>
      </c>
      <c r="R1857">
        <v>-3.638799999999998</v>
      </c>
      <c r="S1857" t="s">
        <v>128</v>
      </c>
      <c r="T1857">
        <v>0</v>
      </c>
      <c r="U1857">
        <v>0</v>
      </c>
      <c r="V1857">
        <v>10</v>
      </c>
      <c r="W1857">
        <v>412.57940000000008</v>
      </c>
    </row>
    <row r="1858" spans="1:23" x14ac:dyDescent="0.35">
      <c r="A1858" t="s">
        <v>3220</v>
      </c>
      <c r="B1858" t="s">
        <v>559</v>
      </c>
      <c r="C1858" t="s">
        <v>3221</v>
      </c>
      <c r="D1858" t="s">
        <v>12</v>
      </c>
      <c r="E1858" t="s">
        <v>16</v>
      </c>
      <c r="F1858" t="s">
        <v>311</v>
      </c>
      <c r="G1858">
        <v>58.4</v>
      </c>
      <c r="H1858">
        <v>3</v>
      </c>
      <c r="I1858">
        <v>0.24</v>
      </c>
      <c r="J1858">
        <v>6.88</v>
      </c>
      <c r="K1858" t="s">
        <v>90</v>
      </c>
      <c r="L1858" t="s">
        <v>45</v>
      </c>
      <c r="M1858">
        <v>1.74</v>
      </c>
      <c r="N1858" t="s">
        <v>83</v>
      </c>
      <c r="O1858" t="b">
        <v>0</v>
      </c>
      <c r="P1858">
        <v>133.15199999999999</v>
      </c>
      <c r="Q1858">
        <v>28.032</v>
      </c>
      <c r="R1858">
        <v>19.411999999999999</v>
      </c>
      <c r="S1858" t="s">
        <v>128</v>
      </c>
      <c r="T1858">
        <v>0</v>
      </c>
      <c r="U1858">
        <v>0</v>
      </c>
      <c r="V1858">
        <v>1</v>
      </c>
      <c r="W1858">
        <v>19.411999999999999</v>
      </c>
    </row>
    <row r="1859" spans="1:23" x14ac:dyDescent="0.35">
      <c r="A1859" t="s">
        <v>3222</v>
      </c>
      <c r="B1859" t="s">
        <v>536</v>
      </c>
      <c r="C1859" t="s">
        <v>3223</v>
      </c>
      <c r="D1859" t="s">
        <v>19</v>
      </c>
      <c r="E1859" t="s">
        <v>88</v>
      </c>
      <c r="F1859" t="s">
        <v>493</v>
      </c>
      <c r="G1859">
        <v>31.83</v>
      </c>
      <c r="H1859">
        <v>3</v>
      </c>
      <c r="I1859">
        <v>0.13</v>
      </c>
      <c r="J1859">
        <v>3.22</v>
      </c>
      <c r="K1859" t="s">
        <v>115</v>
      </c>
      <c r="L1859" t="s">
        <v>41</v>
      </c>
      <c r="M1859">
        <v>9.86</v>
      </c>
      <c r="N1859" t="s">
        <v>83</v>
      </c>
      <c r="O1859" t="b">
        <v>0</v>
      </c>
      <c r="P1859">
        <v>83.076299999999989</v>
      </c>
      <c r="Q1859">
        <v>25.782299999999989</v>
      </c>
      <c r="R1859">
        <v>12.70229999999999</v>
      </c>
      <c r="S1859" t="s">
        <v>97</v>
      </c>
      <c r="T1859">
        <v>0</v>
      </c>
      <c r="U1859">
        <v>0</v>
      </c>
      <c r="V1859">
        <v>3</v>
      </c>
      <c r="W1859">
        <v>26.5334</v>
      </c>
    </row>
    <row r="1860" spans="1:23" x14ac:dyDescent="0.35">
      <c r="A1860" t="s">
        <v>3224</v>
      </c>
      <c r="B1860" t="s">
        <v>1018</v>
      </c>
      <c r="C1860" t="s">
        <v>1527</v>
      </c>
      <c r="D1860" t="s">
        <v>26</v>
      </c>
      <c r="E1860" t="s">
        <v>14</v>
      </c>
      <c r="F1860" t="s">
        <v>203</v>
      </c>
      <c r="G1860">
        <v>171.67</v>
      </c>
      <c r="H1860">
        <v>2</v>
      </c>
      <c r="I1860">
        <v>0.01</v>
      </c>
      <c r="J1860">
        <v>7.23</v>
      </c>
      <c r="K1860" t="s">
        <v>82</v>
      </c>
      <c r="L1860" t="s">
        <v>43</v>
      </c>
      <c r="M1860">
        <v>6.88</v>
      </c>
      <c r="N1860" t="s">
        <v>83</v>
      </c>
      <c r="O1860" t="b">
        <v>0</v>
      </c>
      <c r="P1860">
        <v>339.90660000000003</v>
      </c>
      <c r="Q1860">
        <v>133.90260000000001</v>
      </c>
      <c r="R1860">
        <v>119.79259999999999</v>
      </c>
      <c r="S1860" t="s">
        <v>183</v>
      </c>
      <c r="T1860">
        <v>0</v>
      </c>
      <c r="U1860">
        <v>0</v>
      </c>
      <c r="V1860">
        <v>19</v>
      </c>
      <c r="W1860">
        <v>1549.5698</v>
      </c>
    </row>
    <row r="1861" spans="1:23" x14ac:dyDescent="0.35">
      <c r="A1861" t="s">
        <v>3225</v>
      </c>
      <c r="B1861" t="s">
        <v>636</v>
      </c>
      <c r="C1861" t="s">
        <v>707</v>
      </c>
      <c r="D1861" t="s">
        <v>20</v>
      </c>
      <c r="E1861" t="s">
        <v>95</v>
      </c>
      <c r="F1861" t="s">
        <v>512</v>
      </c>
      <c r="G1861">
        <v>493.28</v>
      </c>
      <c r="H1861">
        <v>3</v>
      </c>
      <c r="I1861">
        <v>0.1</v>
      </c>
      <c r="J1861">
        <v>3.89</v>
      </c>
      <c r="K1861" t="s">
        <v>102</v>
      </c>
      <c r="L1861" t="s">
        <v>41</v>
      </c>
      <c r="M1861">
        <v>6.13</v>
      </c>
      <c r="N1861" t="s">
        <v>83</v>
      </c>
      <c r="O1861" t="b">
        <v>1</v>
      </c>
      <c r="P1861">
        <v>1331.856</v>
      </c>
      <c r="Q1861">
        <v>443.95200000000011</v>
      </c>
      <c r="R1861">
        <v>433.93200000000007</v>
      </c>
      <c r="S1861" t="s">
        <v>103</v>
      </c>
      <c r="T1861">
        <v>0</v>
      </c>
      <c r="U1861">
        <v>0</v>
      </c>
      <c r="V1861">
        <v>12</v>
      </c>
      <c r="W1861">
        <v>629.01880000000017</v>
      </c>
    </row>
    <row r="1862" spans="1:23" x14ac:dyDescent="0.35">
      <c r="A1862" t="s">
        <v>3226</v>
      </c>
      <c r="B1862" t="s">
        <v>1810</v>
      </c>
      <c r="C1862" t="s">
        <v>599</v>
      </c>
      <c r="D1862" t="s">
        <v>15</v>
      </c>
      <c r="E1862" t="s">
        <v>14</v>
      </c>
      <c r="F1862" t="s">
        <v>355</v>
      </c>
      <c r="G1862">
        <v>76.12</v>
      </c>
      <c r="H1862">
        <v>3</v>
      </c>
      <c r="I1862">
        <v>0.01</v>
      </c>
      <c r="J1862">
        <v>7.48</v>
      </c>
      <c r="K1862" t="s">
        <v>82</v>
      </c>
      <c r="L1862" t="s">
        <v>43</v>
      </c>
      <c r="M1862">
        <v>6.93</v>
      </c>
      <c r="N1862" t="s">
        <v>83</v>
      </c>
      <c r="O1862" t="b">
        <v>0</v>
      </c>
      <c r="P1862">
        <v>226.07640000000001</v>
      </c>
      <c r="Q1862">
        <v>89.060400000000016</v>
      </c>
      <c r="R1862">
        <v>74.650400000000019</v>
      </c>
      <c r="S1862" t="s">
        <v>84</v>
      </c>
      <c r="T1862">
        <v>0</v>
      </c>
      <c r="U1862">
        <v>0</v>
      </c>
      <c r="V1862">
        <v>18</v>
      </c>
      <c r="W1862">
        <v>1390.7697000000001</v>
      </c>
    </row>
    <row r="1863" spans="1:23" x14ac:dyDescent="0.35">
      <c r="A1863" t="s">
        <v>3227</v>
      </c>
      <c r="B1863" t="s">
        <v>402</v>
      </c>
      <c r="C1863" t="s">
        <v>717</v>
      </c>
      <c r="D1863" t="s">
        <v>28</v>
      </c>
      <c r="E1863" t="s">
        <v>88</v>
      </c>
      <c r="F1863" t="s">
        <v>1066</v>
      </c>
      <c r="G1863">
        <v>24.1</v>
      </c>
      <c r="H1863">
        <v>2</v>
      </c>
      <c r="I1863">
        <v>0.03</v>
      </c>
      <c r="J1863">
        <v>6.09</v>
      </c>
      <c r="K1863" t="s">
        <v>90</v>
      </c>
      <c r="L1863" t="s">
        <v>45</v>
      </c>
      <c r="M1863">
        <v>0.62</v>
      </c>
      <c r="N1863" t="s">
        <v>83</v>
      </c>
      <c r="O1863" t="b">
        <v>0</v>
      </c>
      <c r="P1863">
        <v>46.753999999999998</v>
      </c>
      <c r="Q1863">
        <v>17.834</v>
      </c>
      <c r="R1863">
        <v>11.124000000000001</v>
      </c>
      <c r="S1863" t="s">
        <v>97</v>
      </c>
      <c r="T1863">
        <v>0</v>
      </c>
      <c r="U1863">
        <v>0</v>
      </c>
      <c r="V1863">
        <v>17</v>
      </c>
      <c r="W1863">
        <v>684.79100000000005</v>
      </c>
    </row>
    <row r="1864" spans="1:23" x14ac:dyDescent="0.35">
      <c r="A1864" t="s">
        <v>3228</v>
      </c>
      <c r="B1864" t="s">
        <v>1348</v>
      </c>
      <c r="C1864" t="s">
        <v>657</v>
      </c>
      <c r="D1864" t="s">
        <v>20</v>
      </c>
      <c r="E1864" t="s">
        <v>16</v>
      </c>
      <c r="F1864" t="s">
        <v>293</v>
      </c>
      <c r="G1864">
        <v>50.23</v>
      </c>
      <c r="H1864">
        <v>1</v>
      </c>
      <c r="I1864">
        <v>0.22</v>
      </c>
      <c r="J1864">
        <v>9.0500000000000007</v>
      </c>
      <c r="K1864" t="s">
        <v>102</v>
      </c>
      <c r="L1864" t="s">
        <v>45</v>
      </c>
      <c r="M1864">
        <v>1.81</v>
      </c>
      <c r="N1864" t="s">
        <v>83</v>
      </c>
      <c r="O1864" t="b">
        <v>0</v>
      </c>
      <c r="P1864">
        <v>39.179400000000001</v>
      </c>
      <c r="Q1864">
        <v>9.0414000000000048</v>
      </c>
      <c r="R1864">
        <v>-1.818599999999998</v>
      </c>
      <c r="S1864" t="s">
        <v>97</v>
      </c>
      <c r="T1864">
        <v>0</v>
      </c>
      <c r="U1864">
        <v>0</v>
      </c>
      <c r="V1864">
        <v>28</v>
      </c>
      <c r="W1864">
        <v>2965.6505000000002</v>
      </c>
    </row>
    <row r="1865" spans="1:23" x14ac:dyDescent="0.35">
      <c r="A1865" t="s">
        <v>3229</v>
      </c>
      <c r="B1865" t="s">
        <v>349</v>
      </c>
      <c r="C1865" t="s">
        <v>3230</v>
      </c>
      <c r="D1865" t="s">
        <v>20</v>
      </c>
      <c r="E1865" t="s">
        <v>95</v>
      </c>
      <c r="F1865" t="s">
        <v>96</v>
      </c>
      <c r="G1865">
        <v>372.17</v>
      </c>
      <c r="H1865">
        <v>1</v>
      </c>
      <c r="I1865">
        <v>0.27</v>
      </c>
      <c r="J1865">
        <v>5.09</v>
      </c>
      <c r="K1865" t="s">
        <v>102</v>
      </c>
      <c r="L1865" t="s">
        <v>41</v>
      </c>
      <c r="M1865">
        <v>11.34</v>
      </c>
      <c r="N1865" t="s">
        <v>83</v>
      </c>
      <c r="O1865" t="b">
        <v>0</v>
      </c>
      <c r="P1865">
        <v>271.6841</v>
      </c>
      <c r="Q1865">
        <v>48.382100000000008</v>
      </c>
      <c r="R1865">
        <v>31.952100000000009</v>
      </c>
      <c r="S1865" t="s">
        <v>128</v>
      </c>
      <c r="T1865">
        <v>0</v>
      </c>
      <c r="U1865">
        <v>0</v>
      </c>
      <c r="V1865">
        <v>2</v>
      </c>
      <c r="W1865">
        <v>171.9641</v>
      </c>
    </row>
    <row r="1866" spans="1:23" x14ac:dyDescent="0.35">
      <c r="A1866" t="s">
        <v>3231</v>
      </c>
      <c r="B1866" t="s">
        <v>487</v>
      </c>
      <c r="C1866" t="s">
        <v>1103</v>
      </c>
      <c r="D1866" t="s">
        <v>19</v>
      </c>
      <c r="E1866" t="s">
        <v>88</v>
      </c>
      <c r="F1866" t="s">
        <v>708</v>
      </c>
      <c r="G1866">
        <v>17.32</v>
      </c>
      <c r="H1866">
        <v>1</v>
      </c>
      <c r="I1866">
        <v>0.09</v>
      </c>
      <c r="J1866">
        <v>8.56</v>
      </c>
      <c r="K1866" t="s">
        <v>82</v>
      </c>
      <c r="L1866" t="s">
        <v>48</v>
      </c>
      <c r="M1866">
        <v>5.35</v>
      </c>
      <c r="N1866" t="s">
        <v>83</v>
      </c>
      <c r="O1866" t="b">
        <v>0</v>
      </c>
      <c r="P1866">
        <v>15.761200000000001</v>
      </c>
      <c r="Q1866">
        <v>5.3692000000000011</v>
      </c>
      <c r="R1866">
        <v>-8.5407999999999991</v>
      </c>
      <c r="S1866" t="s">
        <v>97</v>
      </c>
      <c r="T1866">
        <v>0</v>
      </c>
      <c r="U1866">
        <v>0</v>
      </c>
      <c r="V1866">
        <v>23</v>
      </c>
      <c r="W1866">
        <v>2031.5921000000001</v>
      </c>
    </row>
    <row r="1867" spans="1:23" x14ac:dyDescent="0.35">
      <c r="A1867" t="s">
        <v>3232</v>
      </c>
      <c r="B1867" t="s">
        <v>787</v>
      </c>
      <c r="C1867" t="s">
        <v>3009</v>
      </c>
      <c r="D1867" t="s">
        <v>15</v>
      </c>
      <c r="E1867" t="s">
        <v>14</v>
      </c>
      <c r="F1867" t="s">
        <v>332</v>
      </c>
      <c r="G1867">
        <v>150.26</v>
      </c>
      <c r="H1867">
        <v>2</v>
      </c>
      <c r="I1867">
        <v>0.01</v>
      </c>
      <c r="J1867">
        <v>5.19</v>
      </c>
      <c r="K1867" t="s">
        <v>82</v>
      </c>
      <c r="L1867" t="s">
        <v>43</v>
      </c>
      <c r="M1867">
        <v>7.63</v>
      </c>
      <c r="N1867" t="s">
        <v>83</v>
      </c>
      <c r="O1867" t="b">
        <v>0</v>
      </c>
      <c r="P1867">
        <v>297.51479999999998</v>
      </c>
      <c r="Q1867">
        <v>117.2028</v>
      </c>
      <c r="R1867">
        <v>104.3828</v>
      </c>
      <c r="S1867" t="s">
        <v>97</v>
      </c>
      <c r="T1867">
        <v>0</v>
      </c>
      <c r="U1867">
        <v>0</v>
      </c>
      <c r="V1867">
        <v>5</v>
      </c>
      <c r="W1867">
        <v>1113.3207</v>
      </c>
    </row>
    <row r="1868" spans="1:23" x14ac:dyDescent="0.35">
      <c r="A1868" t="s">
        <v>3233</v>
      </c>
      <c r="B1868" t="s">
        <v>405</v>
      </c>
      <c r="C1868" t="s">
        <v>3234</v>
      </c>
      <c r="D1868" t="s">
        <v>15</v>
      </c>
      <c r="E1868" t="s">
        <v>88</v>
      </c>
      <c r="F1868" t="s">
        <v>975</v>
      </c>
      <c r="G1868">
        <v>20.420000000000002</v>
      </c>
      <c r="H1868">
        <v>3</v>
      </c>
      <c r="I1868">
        <v>0.08</v>
      </c>
      <c r="J1868">
        <v>4.0199999999999996</v>
      </c>
      <c r="K1868" t="s">
        <v>115</v>
      </c>
      <c r="L1868" t="s">
        <v>43</v>
      </c>
      <c r="M1868">
        <v>3.52</v>
      </c>
      <c r="N1868" t="s">
        <v>83</v>
      </c>
      <c r="O1868" t="b">
        <v>0</v>
      </c>
      <c r="P1868">
        <v>56.359200000000008</v>
      </c>
      <c r="Q1868">
        <v>19.603200000000012</v>
      </c>
      <c r="R1868">
        <v>12.063200000000011</v>
      </c>
      <c r="S1868" t="s">
        <v>103</v>
      </c>
      <c r="T1868">
        <v>0</v>
      </c>
      <c r="U1868">
        <v>0</v>
      </c>
      <c r="V1868">
        <v>2</v>
      </c>
      <c r="W1868">
        <v>16.766000000000009</v>
      </c>
    </row>
    <row r="1869" spans="1:23" x14ac:dyDescent="0.35">
      <c r="A1869" t="s">
        <v>3235</v>
      </c>
      <c r="B1869" t="s">
        <v>99</v>
      </c>
      <c r="C1869" t="s">
        <v>3236</v>
      </c>
      <c r="D1869" t="s">
        <v>15</v>
      </c>
      <c r="E1869" t="s">
        <v>95</v>
      </c>
      <c r="F1869" t="s">
        <v>596</v>
      </c>
      <c r="G1869">
        <v>376.43</v>
      </c>
      <c r="H1869">
        <v>1</v>
      </c>
      <c r="I1869">
        <v>0.24</v>
      </c>
      <c r="J1869">
        <v>8.11</v>
      </c>
      <c r="K1869" t="s">
        <v>115</v>
      </c>
      <c r="L1869" t="s">
        <v>41</v>
      </c>
      <c r="M1869">
        <v>13.41</v>
      </c>
      <c r="N1869" t="s">
        <v>141</v>
      </c>
      <c r="O1869" t="b">
        <v>0</v>
      </c>
      <c r="P1869">
        <v>286.08679999999998</v>
      </c>
      <c r="Q1869">
        <v>60.228799999999978</v>
      </c>
      <c r="R1869">
        <v>38.708799999999982</v>
      </c>
      <c r="S1869" t="s">
        <v>103</v>
      </c>
      <c r="T1869">
        <v>1</v>
      </c>
      <c r="U1869">
        <v>0</v>
      </c>
      <c r="V1869">
        <v>2</v>
      </c>
      <c r="W1869">
        <v>39.480599999999981</v>
      </c>
    </row>
    <row r="1870" spans="1:23" x14ac:dyDescent="0.35">
      <c r="A1870" t="s">
        <v>3237</v>
      </c>
      <c r="B1870" t="s">
        <v>773</v>
      </c>
      <c r="C1870" t="s">
        <v>327</v>
      </c>
      <c r="D1870" t="s">
        <v>12</v>
      </c>
      <c r="E1870" t="s">
        <v>95</v>
      </c>
      <c r="F1870" t="s">
        <v>314</v>
      </c>
      <c r="G1870">
        <v>420.19</v>
      </c>
      <c r="H1870">
        <v>3</v>
      </c>
      <c r="I1870">
        <v>0.12</v>
      </c>
      <c r="J1870">
        <v>9.41</v>
      </c>
      <c r="K1870" t="s">
        <v>115</v>
      </c>
      <c r="L1870" t="s">
        <v>41</v>
      </c>
      <c r="M1870">
        <v>10.16</v>
      </c>
      <c r="N1870" t="s">
        <v>83</v>
      </c>
      <c r="O1870" t="b">
        <v>0</v>
      </c>
      <c r="P1870">
        <v>1109.3016</v>
      </c>
      <c r="Q1870">
        <v>352.95960000000002</v>
      </c>
      <c r="R1870">
        <v>333.38959999999997</v>
      </c>
      <c r="S1870" t="s">
        <v>97</v>
      </c>
      <c r="T1870">
        <v>0</v>
      </c>
      <c r="U1870">
        <v>0</v>
      </c>
      <c r="V1870">
        <v>20</v>
      </c>
      <c r="W1870">
        <v>1411.9567</v>
      </c>
    </row>
    <row r="1871" spans="1:23" x14ac:dyDescent="0.35">
      <c r="A1871" t="s">
        <v>3238</v>
      </c>
      <c r="B1871" t="s">
        <v>99</v>
      </c>
      <c r="C1871" t="s">
        <v>1209</v>
      </c>
      <c r="D1871" t="s">
        <v>26</v>
      </c>
      <c r="E1871" t="s">
        <v>16</v>
      </c>
      <c r="F1871" t="s">
        <v>81</v>
      </c>
      <c r="G1871">
        <v>40.200000000000003</v>
      </c>
      <c r="H1871">
        <v>1</v>
      </c>
      <c r="I1871">
        <v>0.2</v>
      </c>
      <c r="J1871">
        <v>2.0699999999999998</v>
      </c>
      <c r="K1871" t="s">
        <v>90</v>
      </c>
      <c r="L1871" t="s">
        <v>45</v>
      </c>
      <c r="M1871">
        <v>1.78</v>
      </c>
      <c r="N1871" t="s">
        <v>83</v>
      </c>
      <c r="O1871" t="b">
        <v>0</v>
      </c>
      <c r="P1871">
        <v>32.159999999999997</v>
      </c>
      <c r="Q1871">
        <v>8.0400000000000027</v>
      </c>
      <c r="R1871">
        <v>4.1900000000000031</v>
      </c>
      <c r="S1871" t="s">
        <v>103</v>
      </c>
      <c r="T1871">
        <v>0</v>
      </c>
      <c r="U1871">
        <v>0</v>
      </c>
      <c r="V1871">
        <v>23</v>
      </c>
      <c r="W1871">
        <v>1892.7003</v>
      </c>
    </row>
    <row r="1872" spans="1:23" x14ac:dyDescent="0.35">
      <c r="A1872" t="s">
        <v>3239</v>
      </c>
      <c r="B1872" t="s">
        <v>339</v>
      </c>
      <c r="C1872" t="s">
        <v>1731</v>
      </c>
      <c r="D1872" t="s">
        <v>12</v>
      </c>
      <c r="E1872" t="s">
        <v>95</v>
      </c>
      <c r="F1872" t="s">
        <v>270</v>
      </c>
      <c r="G1872">
        <v>430.2</v>
      </c>
      <c r="H1872">
        <v>3</v>
      </c>
      <c r="I1872">
        <v>0.11</v>
      </c>
      <c r="J1872">
        <v>2.0499999999999998</v>
      </c>
      <c r="K1872" t="s">
        <v>90</v>
      </c>
      <c r="L1872" t="s">
        <v>41</v>
      </c>
      <c r="M1872">
        <v>8.8000000000000007</v>
      </c>
      <c r="N1872" t="s">
        <v>83</v>
      </c>
      <c r="O1872" t="b">
        <v>0</v>
      </c>
      <c r="P1872">
        <v>1148.634</v>
      </c>
      <c r="Q1872">
        <v>374.27400000000011</v>
      </c>
      <c r="R1872">
        <v>363.42400000000009</v>
      </c>
      <c r="S1872" t="s">
        <v>97</v>
      </c>
      <c r="T1872">
        <v>0</v>
      </c>
      <c r="U1872">
        <v>0</v>
      </c>
      <c r="V1872">
        <v>15</v>
      </c>
      <c r="W1872">
        <v>1276.2064</v>
      </c>
    </row>
    <row r="1873" spans="1:23" x14ac:dyDescent="0.35">
      <c r="A1873" t="s">
        <v>3240</v>
      </c>
      <c r="B1873" t="s">
        <v>802</v>
      </c>
      <c r="C1873" t="s">
        <v>1336</v>
      </c>
      <c r="D1873" t="s">
        <v>12</v>
      </c>
      <c r="E1873" t="s">
        <v>95</v>
      </c>
      <c r="F1873" t="s">
        <v>715</v>
      </c>
      <c r="G1873">
        <v>316.20999999999998</v>
      </c>
      <c r="H1873">
        <v>2</v>
      </c>
      <c r="I1873">
        <v>0.13</v>
      </c>
      <c r="J1873">
        <v>7.98</v>
      </c>
      <c r="K1873" t="s">
        <v>102</v>
      </c>
      <c r="L1873" t="s">
        <v>41</v>
      </c>
      <c r="M1873">
        <v>8.43</v>
      </c>
      <c r="N1873" t="s">
        <v>83</v>
      </c>
      <c r="O1873" t="b">
        <v>0</v>
      </c>
      <c r="P1873">
        <v>550.20539999999994</v>
      </c>
      <c r="Q1873">
        <v>170.7534</v>
      </c>
      <c r="R1873">
        <v>154.3434</v>
      </c>
      <c r="S1873" t="s">
        <v>84</v>
      </c>
      <c r="T1873">
        <v>0</v>
      </c>
      <c r="U1873">
        <v>0</v>
      </c>
      <c r="V1873">
        <v>10</v>
      </c>
      <c r="W1873">
        <v>1249.3488</v>
      </c>
    </row>
    <row r="1874" spans="1:23" x14ac:dyDescent="0.35">
      <c r="A1874" t="s">
        <v>3241</v>
      </c>
      <c r="B1874" t="s">
        <v>413</v>
      </c>
      <c r="C1874" t="s">
        <v>118</v>
      </c>
      <c r="D1874" t="s">
        <v>15</v>
      </c>
      <c r="E1874" t="s">
        <v>95</v>
      </c>
      <c r="F1874" t="s">
        <v>289</v>
      </c>
      <c r="G1874">
        <v>345.96</v>
      </c>
      <c r="H1874">
        <v>1</v>
      </c>
      <c r="I1874">
        <v>0.05</v>
      </c>
      <c r="J1874">
        <v>9.44</v>
      </c>
      <c r="K1874" t="s">
        <v>82</v>
      </c>
      <c r="L1874" t="s">
        <v>43</v>
      </c>
      <c r="M1874">
        <v>5.56</v>
      </c>
      <c r="N1874" t="s">
        <v>83</v>
      </c>
      <c r="O1874" t="b">
        <v>0</v>
      </c>
      <c r="P1874">
        <v>328.66199999999998</v>
      </c>
      <c r="Q1874">
        <v>121.086</v>
      </c>
      <c r="R1874">
        <v>106.086</v>
      </c>
      <c r="S1874" t="s">
        <v>84</v>
      </c>
      <c r="T1874">
        <v>0</v>
      </c>
      <c r="U1874">
        <v>0</v>
      </c>
      <c r="V1874">
        <v>18</v>
      </c>
      <c r="W1874">
        <v>839.61260000000016</v>
      </c>
    </row>
    <row r="1875" spans="1:23" x14ac:dyDescent="0.35">
      <c r="A1875" t="s">
        <v>3242</v>
      </c>
      <c r="B1875" t="s">
        <v>940</v>
      </c>
      <c r="C1875" t="s">
        <v>2303</v>
      </c>
      <c r="D1875" t="s">
        <v>12</v>
      </c>
      <c r="E1875" t="s">
        <v>14</v>
      </c>
      <c r="F1875" t="s">
        <v>655</v>
      </c>
      <c r="G1875">
        <v>188.39</v>
      </c>
      <c r="H1875">
        <v>3</v>
      </c>
      <c r="I1875">
        <v>0.08</v>
      </c>
      <c r="J1875">
        <v>3.85</v>
      </c>
      <c r="K1875" t="s">
        <v>90</v>
      </c>
      <c r="L1875" t="s">
        <v>45</v>
      </c>
      <c r="M1875">
        <v>1.83</v>
      </c>
      <c r="N1875" t="s">
        <v>83</v>
      </c>
      <c r="O1875" t="b">
        <v>0</v>
      </c>
      <c r="P1875">
        <v>519.95640000000003</v>
      </c>
      <c r="Q1875">
        <v>180.85440000000011</v>
      </c>
      <c r="R1875">
        <v>175.17439999999999</v>
      </c>
      <c r="S1875" t="s">
        <v>84</v>
      </c>
      <c r="T1875">
        <v>0</v>
      </c>
      <c r="U1875">
        <v>0</v>
      </c>
      <c r="V1875">
        <v>16</v>
      </c>
      <c r="W1875">
        <v>1427.3232</v>
      </c>
    </row>
    <row r="1876" spans="1:23" x14ac:dyDescent="0.35">
      <c r="A1876" t="s">
        <v>3243</v>
      </c>
      <c r="B1876" t="s">
        <v>383</v>
      </c>
      <c r="C1876" t="s">
        <v>3244</v>
      </c>
      <c r="D1876" t="s">
        <v>24</v>
      </c>
      <c r="E1876" t="s">
        <v>16</v>
      </c>
      <c r="F1876" t="s">
        <v>259</v>
      </c>
      <c r="G1876">
        <v>51.63</v>
      </c>
      <c r="H1876">
        <v>1</v>
      </c>
      <c r="I1876">
        <v>0.09</v>
      </c>
      <c r="J1876">
        <v>7.39</v>
      </c>
      <c r="K1876" t="s">
        <v>82</v>
      </c>
      <c r="L1876" t="s">
        <v>41</v>
      </c>
      <c r="M1876">
        <v>10.46</v>
      </c>
      <c r="N1876" t="s">
        <v>83</v>
      </c>
      <c r="O1876" t="b">
        <v>0</v>
      </c>
      <c r="P1876">
        <v>46.983300000000007</v>
      </c>
      <c r="Q1876">
        <v>16.005300000000009</v>
      </c>
      <c r="R1876">
        <v>-1.844699999999996</v>
      </c>
      <c r="S1876" t="s">
        <v>128</v>
      </c>
      <c r="T1876">
        <v>0</v>
      </c>
      <c r="U1876">
        <v>0</v>
      </c>
      <c r="V1876">
        <v>2</v>
      </c>
      <c r="W1876">
        <v>253.37690000000001</v>
      </c>
    </row>
    <row r="1877" spans="1:23" x14ac:dyDescent="0.35">
      <c r="A1877" t="s">
        <v>3245</v>
      </c>
      <c r="B1877" t="s">
        <v>1597</v>
      </c>
      <c r="C1877" t="s">
        <v>1103</v>
      </c>
      <c r="D1877" t="s">
        <v>15</v>
      </c>
      <c r="E1877" t="s">
        <v>95</v>
      </c>
      <c r="F1877" t="s">
        <v>844</v>
      </c>
      <c r="G1877">
        <v>591.29</v>
      </c>
      <c r="H1877">
        <v>3</v>
      </c>
      <c r="I1877">
        <v>0.14000000000000001</v>
      </c>
      <c r="J1877">
        <v>2.15</v>
      </c>
      <c r="K1877" t="s">
        <v>82</v>
      </c>
      <c r="L1877" t="s">
        <v>41</v>
      </c>
      <c r="M1877">
        <v>9.1199999999999992</v>
      </c>
      <c r="N1877" t="s">
        <v>83</v>
      </c>
      <c r="O1877" t="b">
        <v>0</v>
      </c>
      <c r="P1877">
        <v>1525.5282</v>
      </c>
      <c r="Q1877">
        <v>461.20620000000008</v>
      </c>
      <c r="R1877">
        <v>449.9362000000001</v>
      </c>
      <c r="S1877" t="s">
        <v>183</v>
      </c>
      <c r="T1877">
        <v>0</v>
      </c>
      <c r="U1877">
        <v>0</v>
      </c>
      <c r="V1877">
        <v>23</v>
      </c>
      <c r="W1877">
        <v>2031.5921000000001</v>
      </c>
    </row>
    <row r="1878" spans="1:23" x14ac:dyDescent="0.35">
      <c r="A1878" t="s">
        <v>3246</v>
      </c>
      <c r="B1878" t="s">
        <v>581</v>
      </c>
      <c r="C1878" t="s">
        <v>166</v>
      </c>
      <c r="D1878" t="s">
        <v>26</v>
      </c>
      <c r="E1878" t="s">
        <v>16</v>
      </c>
      <c r="F1878" t="s">
        <v>351</v>
      </c>
      <c r="G1878">
        <v>66.2</v>
      </c>
      <c r="H1878">
        <v>1</v>
      </c>
      <c r="I1878">
        <v>0.09</v>
      </c>
      <c r="J1878">
        <v>2.77</v>
      </c>
      <c r="K1878" t="s">
        <v>115</v>
      </c>
      <c r="L1878" t="s">
        <v>41</v>
      </c>
      <c r="M1878">
        <v>13.38</v>
      </c>
      <c r="N1878" t="s">
        <v>83</v>
      </c>
      <c r="O1878" t="b">
        <v>0</v>
      </c>
      <c r="P1878">
        <v>60.241999999999997</v>
      </c>
      <c r="Q1878">
        <v>20.522000000000009</v>
      </c>
      <c r="R1878">
        <v>4.3720000000000034</v>
      </c>
      <c r="S1878" t="s">
        <v>84</v>
      </c>
      <c r="T1878">
        <v>0</v>
      </c>
      <c r="U1878">
        <v>0</v>
      </c>
      <c r="V1878">
        <v>20</v>
      </c>
      <c r="W1878">
        <v>1878.5492999999999</v>
      </c>
    </row>
    <row r="1879" spans="1:23" x14ac:dyDescent="0.35">
      <c r="A1879" t="s">
        <v>3247</v>
      </c>
      <c r="B1879" t="s">
        <v>1936</v>
      </c>
      <c r="C1879" t="s">
        <v>1235</v>
      </c>
      <c r="D1879" t="s">
        <v>12</v>
      </c>
      <c r="E1879" t="s">
        <v>14</v>
      </c>
      <c r="F1879" t="s">
        <v>460</v>
      </c>
      <c r="G1879">
        <v>97.24</v>
      </c>
      <c r="H1879">
        <v>1</v>
      </c>
      <c r="I1879">
        <v>0.04</v>
      </c>
      <c r="J1879">
        <v>9.61</v>
      </c>
      <c r="K1879" t="s">
        <v>82</v>
      </c>
      <c r="L1879" t="s">
        <v>43</v>
      </c>
      <c r="M1879">
        <v>7.32</v>
      </c>
      <c r="N1879" t="s">
        <v>83</v>
      </c>
      <c r="O1879" t="b">
        <v>0</v>
      </c>
      <c r="P1879">
        <v>93.350399999999993</v>
      </c>
      <c r="Q1879">
        <v>35.006399999999999</v>
      </c>
      <c r="R1879">
        <v>18.0764</v>
      </c>
      <c r="S1879" t="s">
        <v>103</v>
      </c>
      <c r="T1879">
        <v>0</v>
      </c>
      <c r="U1879">
        <v>0</v>
      </c>
      <c r="V1879">
        <v>10</v>
      </c>
      <c r="W1879">
        <v>469.07670000000007</v>
      </c>
    </row>
    <row r="1880" spans="1:23" x14ac:dyDescent="0.35">
      <c r="A1880" t="s">
        <v>3248</v>
      </c>
      <c r="B1880" t="s">
        <v>583</v>
      </c>
      <c r="C1880" t="s">
        <v>1356</v>
      </c>
      <c r="D1880" t="s">
        <v>17</v>
      </c>
      <c r="E1880" t="s">
        <v>95</v>
      </c>
      <c r="F1880" t="s">
        <v>2069</v>
      </c>
      <c r="G1880">
        <v>559.57000000000005</v>
      </c>
      <c r="H1880">
        <v>3</v>
      </c>
      <c r="I1880">
        <v>0.03</v>
      </c>
      <c r="J1880">
        <v>7.94</v>
      </c>
      <c r="K1880" t="s">
        <v>90</v>
      </c>
      <c r="L1880" t="s">
        <v>45</v>
      </c>
      <c r="M1880">
        <v>0.51</v>
      </c>
      <c r="N1880" t="s">
        <v>83</v>
      </c>
      <c r="O1880" t="b">
        <v>0</v>
      </c>
      <c r="P1880">
        <v>1628.3487</v>
      </c>
      <c r="Q1880">
        <v>621.12270000000001</v>
      </c>
      <c r="R1880">
        <v>612.67269999999996</v>
      </c>
      <c r="S1880" t="s">
        <v>84</v>
      </c>
      <c r="T1880">
        <v>0</v>
      </c>
      <c r="U1880">
        <v>0</v>
      </c>
      <c r="V1880">
        <v>9</v>
      </c>
      <c r="W1880">
        <v>1033.9359999999999</v>
      </c>
    </row>
    <row r="1881" spans="1:23" x14ac:dyDescent="0.35">
      <c r="A1881" t="s">
        <v>3249</v>
      </c>
      <c r="B1881" t="s">
        <v>946</v>
      </c>
      <c r="C1881" t="s">
        <v>793</v>
      </c>
      <c r="D1881" t="s">
        <v>26</v>
      </c>
      <c r="E1881" t="s">
        <v>95</v>
      </c>
      <c r="F1881" t="s">
        <v>489</v>
      </c>
      <c r="G1881">
        <v>512.62</v>
      </c>
      <c r="H1881">
        <v>1</v>
      </c>
      <c r="I1881">
        <v>0.08</v>
      </c>
      <c r="J1881">
        <v>6.4</v>
      </c>
      <c r="K1881" t="s">
        <v>102</v>
      </c>
      <c r="L1881" t="s">
        <v>48</v>
      </c>
      <c r="M1881">
        <v>19.54</v>
      </c>
      <c r="N1881" t="s">
        <v>83</v>
      </c>
      <c r="O1881" t="b">
        <v>0</v>
      </c>
      <c r="P1881">
        <v>471.61040000000003</v>
      </c>
      <c r="Q1881">
        <v>164.0384</v>
      </c>
      <c r="R1881">
        <v>138.0984</v>
      </c>
      <c r="S1881" t="s">
        <v>128</v>
      </c>
      <c r="T1881">
        <v>0</v>
      </c>
      <c r="U1881">
        <v>0</v>
      </c>
      <c r="V1881">
        <v>16</v>
      </c>
      <c r="W1881">
        <v>1121.5859</v>
      </c>
    </row>
    <row r="1882" spans="1:23" x14ac:dyDescent="0.35">
      <c r="A1882" t="s">
        <v>3250</v>
      </c>
      <c r="B1882" t="s">
        <v>201</v>
      </c>
      <c r="C1882" t="s">
        <v>3251</v>
      </c>
      <c r="D1882" t="s">
        <v>24</v>
      </c>
      <c r="E1882" t="s">
        <v>95</v>
      </c>
      <c r="F1882" t="s">
        <v>119</v>
      </c>
      <c r="G1882">
        <v>501.65</v>
      </c>
      <c r="H1882">
        <v>2</v>
      </c>
      <c r="I1882">
        <v>0.01</v>
      </c>
      <c r="J1882">
        <v>2.39</v>
      </c>
      <c r="K1882" t="s">
        <v>82</v>
      </c>
      <c r="L1882" t="s">
        <v>43</v>
      </c>
      <c r="M1882">
        <v>6.27</v>
      </c>
      <c r="N1882" t="s">
        <v>141</v>
      </c>
      <c r="O1882" t="b">
        <v>0</v>
      </c>
      <c r="P1882">
        <v>993.26700000000005</v>
      </c>
      <c r="Q1882">
        <v>391.28699999999998</v>
      </c>
      <c r="R1882">
        <v>382.62700000000001</v>
      </c>
      <c r="S1882" t="s">
        <v>97</v>
      </c>
      <c r="T1882">
        <v>1</v>
      </c>
      <c r="U1882">
        <v>0</v>
      </c>
      <c r="V1882">
        <v>1</v>
      </c>
      <c r="W1882">
        <v>382.62700000000001</v>
      </c>
    </row>
    <row r="1883" spans="1:23" x14ac:dyDescent="0.35">
      <c r="A1883" t="s">
        <v>3252</v>
      </c>
      <c r="B1883" t="s">
        <v>470</v>
      </c>
      <c r="C1883" t="s">
        <v>1380</v>
      </c>
      <c r="D1883" t="s">
        <v>15</v>
      </c>
      <c r="E1883" t="s">
        <v>95</v>
      </c>
      <c r="F1883" t="s">
        <v>624</v>
      </c>
      <c r="G1883">
        <v>36.659999999999997</v>
      </c>
      <c r="H1883">
        <v>2</v>
      </c>
      <c r="I1883">
        <v>0.16</v>
      </c>
      <c r="J1883">
        <v>6.06</v>
      </c>
      <c r="K1883" t="s">
        <v>82</v>
      </c>
      <c r="L1883" t="s">
        <v>43</v>
      </c>
      <c r="M1883">
        <v>6.51</v>
      </c>
      <c r="N1883" t="s">
        <v>83</v>
      </c>
      <c r="O1883" t="b">
        <v>0</v>
      </c>
      <c r="P1883">
        <v>61.588799999999992</v>
      </c>
      <c r="Q1883">
        <v>17.596799999999991</v>
      </c>
      <c r="R1883">
        <v>5.0267999999999944</v>
      </c>
      <c r="S1883" t="s">
        <v>183</v>
      </c>
      <c r="T1883">
        <v>0</v>
      </c>
      <c r="U1883">
        <v>0</v>
      </c>
      <c r="V1883">
        <v>20</v>
      </c>
      <c r="W1883">
        <v>1665.5569</v>
      </c>
    </row>
    <row r="1884" spans="1:23" x14ac:dyDescent="0.35">
      <c r="A1884" t="s">
        <v>3253</v>
      </c>
      <c r="B1884" t="s">
        <v>93</v>
      </c>
      <c r="C1884" t="s">
        <v>3254</v>
      </c>
      <c r="D1884" t="s">
        <v>15</v>
      </c>
      <c r="E1884" t="s">
        <v>16</v>
      </c>
      <c r="F1884" t="s">
        <v>854</v>
      </c>
      <c r="G1884">
        <v>55.13</v>
      </c>
      <c r="H1884">
        <v>3</v>
      </c>
      <c r="I1884">
        <v>0.14000000000000001</v>
      </c>
      <c r="J1884">
        <v>2.4300000000000002</v>
      </c>
      <c r="K1884" t="s">
        <v>102</v>
      </c>
      <c r="L1884" t="s">
        <v>48</v>
      </c>
      <c r="M1884">
        <v>14.77</v>
      </c>
      <c r="N1884" t="s">
        <v>83</v>
      </c>
      <c r="O1884" t="b">
        <v>0</v>
      </c>
      <c r="P1884">
        <v>142.2354</v>
      </c>
      <c r="Q1884">
        <v>43.00139999999999</v>
      </c>
      <c r="R1884">
        <v>25.80139999999999</v>
      </c>
      <c r="S1884" t="s">
        <v>97</v>
      </c>
      <c r="T1884">
        <v>0</v>
      </c>
      <c r="U1884">
        <v>0</v>
      </c>
      <c r="V1884">
        <v>2</v>
      </c>
      <c r="W1884">
        <v>12.94159999999999</v>
      </c>
    </row>
    <row r="1885" spans="1:23" x14ac:dyDescent="0.35">
      <c r="A1885" t="s">
        <v>3255</v>
      </c>
      <c r="B1885" t="s">
        <v>921</v>
      </c>
      <c r="C1885" t="s">
        <v>3256</v>
      </c>
      <c r="D1885" t="s">
        <v>15</v>
      </c>
      <c r="E1885" t="s">
        <v>95</v>
      </c>
      <c r="F1885" t="s">
        <v>304</v>
      </c>
      <c r="G1885">
        <v>325.95</v>
      </c>
      <c r="H1885">
        <v>1</v>
      </c>
      <c r="I1885">
        <v>0.08</v>
      </c>
      <c r="J1885">
        <v>5.7</v>
      </c>
      <c r="K1885" t="s">
        <v>115</v>
      </c>
      <c r="L1885" t="s">
        <v>43</v>
      </c>
      <c r="M1885">
        <v>4.5199999999999996</v>
      </c>
      <c r="N1885" t="s">
        <v>83</v>
      </c>
      <c r="O1885" t="b">
        <v>0</v>
      </c>
      <c r="P1885">
        <v>299.87400000000002</v>
      </c>
      <c r="Q1885">
        <v>104.304</v>
      </c>
      <c r="R1885">
        <v>94.084000000000046</v>
      </c>
      <c r="S1885" t="s">
        <v>84</v>
      </c>
      <c r="T1885">
        <v>0</v>
      </c>
      <c r="U1885">
        <v>0</v>
      </c>
      <c r="V1885">
        <v>3</v>
      </c>
      <c r="W1885">
        <v>478.17259999999999</v>
      </c>
    </row>
    <row r="1886" spans="1:23" x14ac:dyDescent="0.35">
      <c r="A1886" t="s">
        <v>3257</v>
      </c>
      <c r="B1886" t="s">
        <v>470</v>
      </c>
      <c r="C1886" t="s">
        <v>1561</v>
      </c>
      <c r="D1886" t="s">
        <v>15</v>
      </c>
      <c r="E1886" t="s">
        <v>16</v>
      </c>
      <c r="F1886" t="s">
        <v>481</v>
      </c>
      <c r="G1886">
        <v>34.58</v>
      </c>
      <c r="H1886">
        <v>2</v>
      </c>
      <c r="I1886">
        <v>0.25</v>
      </c>
      <c r="J1886">
        <v>2.86</v>
      </c>
      <c r="K1886" t="s">
        <v>82</v>
      </c>
      <c r="L1886" t="s">
        <v>45</v>
      </c>
      <c r="M1886">
        <v>1.22</v>
      </c>
      <c r="N1886" t="s">
        <v>83</v>
      </c>
      <c r="O1886" t="b">
        <v>0</v>
      </c>
      <c r="P1886">
        <v>51.87</v>
      </c>
      <c r="Q1886">
        <v>10.374000000000001</v>
      </c>
      <c r="R1886">
        <v>6.2940000000000023</v>
      </c>
      <c r="S1886" t="s">
        <v>183</v>
      </c>
      <c r="T1886">
        <v>0</v>
      </c>
      <c r="U1886">
        <v>0</v>
      </c>
      <c r="V1886">
        <v>11</v>
      </c>
      <c r="W1886">
        <v>738.87560000000008</v>
      </c>
    </row>
    <row r="1887" spans="1:23" x14ac:dyDescent="0.35">
      <c r="A1887" t="s">
        <v>3258</v>
      </c>
      <c r="B1887" t="s">
        <v>731</v>
      </c>
      <c r="C1887" t="s">
        <v>1416</v>
      </c>
      <c r="D1887" t="s">
        <v>26</v>
      </c>
      <c r="E1887" t="s">
        <v>16</v>
      </c>
      <c r="F1887" t="s">
        <v>444</v>
      </c>
      <c r="G1887">
        <v>55.22</v>
      </c>
      <c r="H1887">
        <v>3</v>
      </c>
      <c r="I1887">
        <v>0.19</v>
      </c>
      <c r="J1887">
        <v>2.0699999999999998</v>
      </c>
      <c r="K1887" t="s">
        <v>115</v>
      </c>
      <c r="L1887" t="s">
        <v>41</v>
      </c>
      <c r="M1887">
        <v>13.2</v>
      </c>
      <c r="N1887" t="s">
        <v>83</v>
      </c>
      <c r="O1887" t="b">
        <v>0</v>
      </c>
      <c r="P1887">
        <v>134.18459999999999</v>
      </c>
      <c r="Q1887">
        <v>34.788600000000017</v>
      </c>
      <c r="R1887">
        <v>19.518600000000021</v>
      </c>
      <c r="S1887" t="s">
        <v>84</v>
      </c>
      <c r="T1887">
        <v>0</v>
      </c>
      <c r="U1887">
        <v>0</v>
      </c>
      <c r="V1887">
        <v>12</v>
      </c>
      <c r="W1887">
        <v>537.27520000000027</v>
      </c>
    </row>
    <row r="1888" spans="1:23" x14ac:dyDescent="0.35">
      <c r="A1888" t="s">
        <v>3259</v>
      </c>
      <c r="B1888" t="s">
        <v>787</v>
      </c>
      <c r="C1888" t="s">
        <v>1199</v>
      </c>
      <c r="D1888" t="s">
        <v>12</v>
      </c>
      <c r="E1888" t="s">
        <v>14</v>
      </c>
      <c r="F1888" t="s">
        <v>460</v>
      </c>
      <c r="G1888">
        <v>82.18</v>
      </c>
      <c r="H1888">
        <v>2</v>
      </c>
      <c r="I1888">
        <v>0.11</v>
      </c>
      <c r="J1888">
        <v>9.3800000000000008</v>
      </c>
      <c r="K1888" t="s">
        <v>90</v>
      </c>
      <c r="L1888" t="s">
        <v>41</v>
      </c>
      <c r="M1888">
        <v>12.98</v>
      </c>
      <c r="N1888" t="s">
        <v>83</v>
      </c>
      <c r="O1888" t="b">
        <v>0</v>
      </c>
      <c r="P1888">
        <v>146.28039999999999</v>
      </c>
      <c r="Q1888">
        <v>47.664400000000008</v>
      </c>
      <c r="R1888">
        <v>25.304400000000012</v>
      </c>
      <c r="S1888" t="s">
        <v>97</v>
      </c>
      <c r="T1888">
        <v>0</v>
      </c>
      <c r="U1888">
        <v>0</v>
      </c>
      <c r="V1888">
        <v>19</v>
      </c>
      <c r="W1888">
        <v>257.53230000000002</v>
      </c>
    </row>
    <row r="1889" spans="1:23" x14ac:dyDescent="0.35">
      <c r="A1889" t="s">
        <v>3260</v>
      </c>
      <c r="B1889" t="s">
        <v>349</v>
      </c>
      <c r="C1889" t="s">
        <v>3261</v>
      </c>
      <c r="D1889" t="s">
        <v>12</v>
      </c>
      <c r="E1889" t="s">
        <v>95</v>
      </c>
      <c r="F1889" t="s">
        <v>596</v>
      </c>
      <c r="G1889">
        <v>326.32</v>
      </c>
      <c r="H1889">
        <v>3</v>
      </c>
      <c r="I1889">
        <v>0.1</v>
      </c>
      <c r="J1889">
        <v>4.96</v>
      </c>
      <c r="K1889" t="s">
        <v>82</v>
      </c>
      <c r="L1889" t="s">
        <v>41</v>
      </c>
      <c r="M1889">
        <v>5.79</v>
      </c>
      <c r="N1889" t="s">
        <v>83</v>
      </c>
      <c r="O1889" t="b">
        <v>1</v>
      </c>
      <c r="P1889">
        <v>881.06400000000008</v>
      </c>
      <c r="Q1889">
        <v>293.6880000000001</v>
      </c>
      <c r="R1889">
        <v>282.9380000000001</v>
      </c>
      <c r="S1889" t="s">
        <v>128</v>
      </c>
      <c r="T1889">
        <v>0</v>
      </c>
      <c r="U1889">
        <v>0</v>
      </c>
      <c r="V1889">
        <v>2</v>
      </c>
      <c r="W1889">
        <v>267.78140000000008</v>
      </c>
    </row>
    <row r="1890" spans="1:23" x14ac:dyDescent="0.35">
      <c r="A1890" t="s">
        <v>3262</v>
      </c>
      <c r="B1890" t="s">
        <v>229</v>
      </c>
      <c r="C1890" t="s">
        <v>616</v>
      </c>
      <c r="D1890" t="s">
        <v>24</v>
      </c>
      <c r="E1890" t="s">
        <v>95</v>
      </c>
      <c r="F1890" t="s">
        <v>231</v>
      </c>
      <c r="G1890">
        <v>47.18</v>
      </c>
      <c r="H1890">
        <v>3</v>
      </c>
      <c r="I1890">
        <v>0.27</v>
      </c>
      <c r="J1890">
        <v>9.82</v>
      </c>
      <c r="K1890" t="s">
        <v>90</v>
      </c>
      <c r="L1890" t="s">
        <v>41</v>
      </c>
      <c r="M1890">
        <v>7.52</v>
      </c>
      <c r="N1890" t="s">
        <v>83</v>
      </c>
      <c r="O1890" t="b">
        <v>0</v>
      </c>
      <c r="P1890">
        <v>103.3242</v>
      </c>
      <c r="Q1890">
        <v>18.400200000000002</v>
      </c>
      <c r="R1890">
        <v>1.060199999999998</v>
      </c>
      <c r="S1890" t="s">
        <v>103</v>
      </c>
      <c r="T1890">
        <v>0</v>
      </c>
      <c r="U1890">
        <v>0</v>
      </c>
      <c r="V1890">
        <v>15</v>
      </c>
      <c r="W1890">
        <v>1090.9683</v>
      </c>
    </row>
    <row r="1891" spans="1:23" x14ac:dyDescent="0.35">
      <c r="A1891" t="s">
        <v>3263</v>
      </c>
      <c r="B1891" t="s">
        <v>99</v>
      </c>
      <c r="C1891" t="s">
        <v>2148</v>
      </c>
      <c r="D1891" t="s">
        <v>26</v>
      </c>
      <c r="E1891" t="s">
        <v>16</v>
      </c>
      <c r="F1891" t="s">
        <v>132</v>
      </c>
      <c r="G1891">
        <v>45.59</v>
      </c>
      <c r="H1891">
        <v>1</v>
      </c>
      <c r="I1891">
        <v>0.1</v>
      </c>
      <c r="J1891">
        <v>4.66</v>
      </c>
      <c r="K1891" t="s">
        <v>82</v>
      </c>
      <c r="L1891" t="s">
        <v>41</v>
      </c>
      <c r="M1891">
        <v>12.46</v>
      </c>
      <c r="N1891" t="s">
        <v>83</v>
      </c>
      <c r="O1891" t="b">
        <v>0</v>
      </c>
      <c r="P1891">
        <v>41.031000000000013</v>
      </c>
      <c r="Q1891">
        <v>13.677</v>
      </c>
      <c r="R1891">
        <v>-3.4429999999999978</v>
      </c>
      <c r="S1891" t="s">
        <v>103</v>
      </c>
      <c r="T1891">
        <v>0</v>
      </c>
      <c r="U1891">
        <v>0</v>
      </c>
      <c r="V1891">
        <v>12</v>
      </c>
      <c r="W1891">
        <v>585.78229999999996</v>
      </c>
    </row>
    <row r="1892" spans="1:23" x14ac:dyDescent="0.35">
      <c r="A1892" t="s">
        <v>3264</v>
      </c>
      <c r="B1892" t="s">
        <v>639</v>
      </c>
      <c r="C1892" t="s">
        <v>1278</v>
      </c>
      <c r="D1892" t="s">
        <v>12</v>
      </c>
      <c r="E1892" t="s">
        <v>14</v>
      </c>
      <c r="F1892" t="s">
        <v>203</v>
      </c>
      <c r="G1892">
        <v>57.45</v>
      </c>
      <c r="H1892">
        <v>3</v>
      </c>
      <c r="I1892">
        <v>0.19</v>
      </c>
      <c r="J1892">
        <v>2.89</v>
      </c>
      <c r="K1892" t="s">
        <v>82</v>
      </c>
      <c r="L1892" t="s">
        <v>41</v>
      </c>
      <c r="M1892">
        <v>10.87</v>
      </c>
      <c r="N1892" t="s">
        <v>83</v>
      </c>
      <c r="O1892" t="b">
        <v>0</v>
      </c>
      <c r="P1892">
        <v>139.60350000000011</v>
      </c>
      <c r="Q1892">
        <v>36.193500000000007</v>
      </c>
      <c r="R1892">
        <v>22.43350000000002</v>
      </c>
      <c r="S1892" t="s">
        <v>103</v>
      </c>
      <c r="T1892">
        <v>0</v>
      </c>
      <c r="U1892">
        <v>0</v>
      </c>
      <c r="V1892">
        <v>11</v>
      </c>
      <c r="W1892">
        <v>803.82609999999988</v>
      </c>
    </row>
    <row r="1893" spans="1:23" x14ac:dyDescent="0.35">
      <c r="A1893" t="s">
        <v>3265</v>
      </c>
      <c r="B1893" t="s">
        <v>746</v>
      </c>
      <c r="C1893" t="s">
        <v>1103</v>
      </c>
      <c r="D1893" t="s">
        <v>12</v>
      </c>
      <c r="E1893" t="s">
        <v>88</v>
      </c>
      <c r="F1893" t="s">
        <v>975</v>
      </c>
      <c r="G1893">
        <v>39.700000000000003</v>
      </c>
      <c r="H1893">
        <v>2</v>
      </c>
      <c r="I1893">
        <v>0.12</v>
      </c>
      <c r="J1893">
        <v>7.35</v>
      </c>
      <c r="K1893" t="s">
        <v>102</v>
      </c>
      <c r="L1893" t="s">
        <v>41</v>
      </c>
      <c r="M1893">
        <v>5.93</v>
      </c>
      <c r="N1893" t="s">
        <v>83</v>
      </c>
      <c r="O1893" t="b">
        <v>0</v>
      </c>
      <c r="P1893">
        <v>69.872</v>
      </c>
      <c r="Q1893">
        <v>22.231999999999999</v>
      </c>
      <c r="R1893">
        <v>8.952</v>
      </c>
      <c r="S1893" t="s">
        <v>103</v>
      </c>
      <c r="T1893">
        <v>0</v>
      </c>
      <c r="U1893">
        <v>0</v>
      </c>
      <c r="V1893">
        <v>23</v>
      </c>
      <c r="W1893">
        <v>2031.5921000000001</v>
      </c>
    </row>
    <row r="1894" spans="1:23" x14ac:dyDescent="0.35">
      <c r="A1894" t="s">
        <v>3266</v>
      </c>
      <c r="B1894" t="s">
        <v>660</v>
      </c>
      <c r="C1894" t="s">
        <v>3267</v>
      </c>
      <c r="D1894" t="s">
        <v>12</v>
      </c>
      <c r="E1894" t="s">
        <v>88</v>
      </c>
      <c r="F1894" t="s">
        <v>1395</v>
      </c>
      <c r="G1894">
        <v>19.18</v>
      </c>
      <c r="H1894">
        <v>1</v>
      </c>
      <c r="I1894">
        <v>0.04</v>
      </c>
      <c r="J1894">
        <v>8.5399999999999991</v>
      </c>
      <c r="K1894" t="s">
        <v>102</v>
      </c>
      <c r="L1894" t="s">
        <v>43</v>
      </c>
      <c r="M1894">
        <v>3.65</v>
      </c>
      <c r="N1894" t="s">
        <v>83</v>
      </c>
      <c r="O1894" t="b">
        <v>0</v>
      </c>
      <c r="P1894">
        <v>18.412800000000001</v>
      </c>
      <c r="Q1894">
        <v>6.9048000000000016</v>
      </c>
      <c r="R1894">
        <v>-5.2851999999999979</v>
      </c>
      <c r="S1894" t="s">
        <v>84</v>
      </c>
      <c r="T1894">
        <v>0</v>
      </c>
      <c r="U1894">
        <v>0</v>
      </c>
      <c r="V1894">
        <v>15</v>
      </c>
      <c r="W1894">
        <v>562.32950000000005</v>
      </c>
    </row>
    <row r="1895" spans="1:23" x14ac:dyDescent="0.35">
      <c r="A1895" t="s">
        <v>3268</v>
      </c>
      <c r="B1895" t="s">
        <v>1810</v>
      </c>
      <c r="C1895" t="s">
        <v>679</v>
      </c>
      <c r="D1895" t="s">
        <v>17</v>
      </c>
      <c r="E1895" t="s">
        <v>14</v>
      </c>
      <c r="F1895" t="s">
        <v>1306</v>
      </c>
      <c r="G1895">
        <v>92.75</v>
      </c>
      <c r="H1895">
        <v>3</v>
      </c>
      <c r="I1895">
        <v>7.0000000000000007E-2</v>
      </c>
      <c r="J1895">
        <v>2.57</v>
      </c>
      <c r="K1895" t="s">
        <v>115</v>
      </c>
      <c r="L1895" t="s">
        <v>45</v>
      </c>
      <c r="M1895">
        <v>1.47</v>
      </c>
      <c r="N1895" t="s">
        <v>83</v>
      </c>
      <c r="O1895" t="b">
        <v>0</v>
      </c>
      <c r="P1895">
        <v>258.77249999999998</v>
      </c>
      <c r="Q1895">
        <v>91.822500000000005</v>
      </c>
      <c r="R1895">
        <v>87.782499999999985</v>
      </c>
      <c r="S1895" t="s">
        <v>84</v>
      </c>
      <c r="T1895">
        <v>0</v>
      </c>
      <c r="U1895">
        <v>0</v>
      </c>
      <c r="V1895">
        <v>10</v>
      </c>
      <c r="W1895">
        <v>1466.404</v>
      </c>
    </row>
    <row r="1896" spans="1:23" x14ac:dyDescent="0.35">
      <c r="A1896" t="s">
        <v>3269</v>
      </c>
      <c r="B1896" t="s">
        <v>636</v>
      </c>
      <c r="C1896" t="s">
        <v>885</v>
      </c>
      <c r="D1896" t="s">
        <v>28</v>
      </c>
      <c r="E1896" t="s">
        <v>16</v>
      </c>
      <c r="F1896" t="s">
        <v>81</v>
      </c>
      <c r="G1896">
        <v>40.270000000000003</v>
      </c>
      <c r="H1896">
        <v>2</v>
      </c>
      <c r="I1896">
        <v>0.16</v>
      </c>
      <c r="J1896">
        <v>2.0099999999999998</v>
      </c>
      <c r="K1896" t="s">
        <v>82</v>
      </c>
      <c r="L1896" t="s">
        <v>45</v>
      </c>
      <c r="M1896">
        <v>0.64</v>
      </c>
      <c r="N1896" t="s">
        <v>83</v>
      </c>
      <c r="O1896" t="b">
        <v>0</v>
      </c>
      <c r="P1896">
        <v>67.653599999999997</v>
      </c>
      <c r="Q1896">
        <v>19.329599999999989</v>
      </c>
      <c r="R1896">
        <v>16.67959999999999</v>
      </c>
      <c r="S1896" t="s">
        <v>103</v>
      </c>
      <c r="T1896">
        <v>0</v>
      </c>
      <c r="U1896">
        <v>0</v>
      </c>
      <c r="V1896">
        <v>14</v>
      </c>
      <c r="W1896">
        <v>532.6671</v>
      </c>
    </row>
    <row r="1897" spans="1:23" x14ac:dyDescent="0.35">
      <c r="A1897" t="s">
        <v>3270</v>
      </c>
      <c r="B1897" t="s">
        <v>1240</v>
      </c>
      <c r="C1897" t="s">
        <v>2018</v>
      </c>
      <c r="D1897" t="s">
        <v>28</v>
      </c>
      <c r="E1897" t="s">
        <v>88</v>
      </c>
      <c r="F1897" t="s">
        <v>916</v>
      </c>
      <c r="G1897">
        <v>27.29</v>
      </c>
      <c r="H1897">
        <v>1</v>
      </c>
      <c r="I1897">
        <v>0.15</v>
      </c>
      <c r="J1897">
        <v>5.87</v>
      </c>
      <c r="K1897" t="s">
        <v>115</v>
      </c>
      <c r="L1897" t="s">
        <v>41</v>
      </c>
      <c r="M1897">
        <v>9.6</v>
      </c>
      <c r="N1897" t="s">
        <v>83</v>
      </c>
      <c r="O1897" t="b">
        <v>0</v>
      </c>
      <c r="P1897">
        <v>23.1965</v>
      </c>
      <c r="Q1897">
        <v>6.8225000000000016</v>
      </c>
      <c r="R1897">
        <v>-8.6474999999999973</v>
      </c>
      <c r="S1897" t="s">
        <v>91</v>
      </c>
      <c r="T1897">
        <v>0</v>
      </c>
      <c r="U1897">
        <v>0</v>
      </c>
      <c r="V1897">
        <v>21</v>
      </c>
      <c r="W1897">
        <v>1190.9679000000001</v>
      </c>
    </row>
    <row r="1898" spans="1:23" x14ac:dyDescent="0.35">
      <c r="A1898" t="s">
        <v>3271</v>
      </c>
      <c r="B1898" t="s">
        <v>521</v>
      </c>
      <c r="C1898" t="s">
        <v>3272</v>
      </c>
      <c r="D1898" t="s">
        <v>26</v>
      </c>
      <c r="E1898" t="s">
        <v>14</v>
      </c>
      <c r="F1898" t="s">
        <v>152</v>
      </c>
      <c r="G1898">
        <v>119.68</v>
      </c>
      <c r="H1898">
        <v>2</v>
      </c>
      <c r="I1898">
        <v>0.1</v>
      </c>
      <c r="J1898">
        <v>3.44</v>
      </c>
      <c r="K1898" t="s">
        <v>82</v>
      </c>
      <c r="L1898" t="s">
        <v>48</v>
      </c>
      <c r="M1898">
        <v>14.47</v>
      </c>
      <c r="N1898" t="s">
        <v>83</v>
      </c>
      <c r="O1898" t="b">
        <v>0</v>
      </c>
      <c r="P1898">
        <v>215.42400000000001</v>
      </c>
      <c r="Q1898">
        <v>71.807999999999993</v>
      </c>
      <c r="R1898">
        <v>53.898000000000003</v>
      </c>
      <c r="S1898" t="s">
        <v>84</v>
      </c>
      <c r="T1898">
        <v>0</v>
      </c>
      <c r="U1898">
        <v>0</v>
      </c>
      <c r="V1898">
        <v>1</v>
      </c>
      <c r="W1898">
        <v>53.898000000000003</v>
      </c>
    </row>
    <row r="1899" spans="1:23" x14ac:dyDescent="0.35">
      <c r="A1899" t="s">
        <v>3273</v>
      </c>
      <c r="B1899" t="s">
        <v>633</v>
      </c>
      <c r="C1899" t="s">
        <v>327</v>
      </c>
      <c r="D1899" t="s">
        <v>19</v>
      </c>
      <c r="E1899" t="s">
        <v>16</v>
      </c>
      <c r="F1899" t="s">
        <v>505</v>
      </c>
      <c r="G1899">
        <v>44.7</v>
      </c>
      <c r="H1899">
        <v>2</v>
      </c>
      <c r="I1899">
        <v>0.16</v>
      </c>
      <c r="J1899">
        <v>3.85</v>
      </c>
      <c r="K1899" t="s">
        <v>115</v>
      </c>
      <c r="L1899" t="s">
        <v>41</v>
      </c>
      <c r="M1899">
        <v>10.11</v>
      </c>
      <c r="N1899" t="s">
        <v>83</v>
      </c>
      <c r="O1899" t="b">
        <v>0</v>
      </c>
      <c r="P1899">
        <v>75.096000000000004</v>
      </c>
      <c r="Q1899">
        <v>21.456</v>
      </c>
      <c r="R1899">
        <v>7.496000000000004</v>
      </c>
      <c r="S1899" t="s">
        <v>103</v>
      </c>
      <c r="T1899">
        <v>0</v>
      </c>
      <c r="U1899">
        <v>0</v>
      </c>
      <c r="V1899">
        <v>20</v>
      </c>
      <c r="W1899">
        <v>1411.9567</v>
      </c>
    </row>
    <row r="1900" spans="1:23" x14ac:dyDescent="0.35">
      <c r="A1900" t="s">
        <v>3274</v>
      </c>
      <c r="B1900" t="s">
        <v>466</v>
      </c>
      <c r="C1900" t="s">
        <v>3275</v>
      </c>
      <c r="D1900" t="s">
        <v>20</v>
      </c>
      <c r="E1900" t="s">
        <v>88</v>
      </c>
      <c r="F1900" t="s">
        <v>718</v>
      </c>
      <c r="G1900">
        <v>33.79</v>
      </c>
      <c r="H1900">
        <v>2</v>
      </c>
      <c r="I1900">
        <v>7.0000000000000007E-2</v>
      </c>
      <c r="J1900">
        <v>7.65</v>
      </c>
      <c r="K1900" t="s">
        <v>102</v>
      </c>
      <c r="L1900" t="s">
        <v>48</v>
      </c>
      <c r="M1900">
        <v>9.36</v>
      </c>
      <c r="N1900" t="s">
        <v>83</v>
      </c>
      <c r="O1900" t="b">
        <v>0</v>
      </c>
      <c r="P1900">
        <v>62.849400000000003</v>
      </c>
      <c r="Q1900">
        <v>22.301400000000001</v>
      </c>
      <c r="R1900">
        <v>5.291400000000003</v>
      </c>
      <c r="S1900" t="s">
        <v>183</v>
      </c>
      <c r="T1900">
        <v>0</v>
      </c>
      <c r="U1900">
        <v>0</v>
      </c>
      <c r="V1900">
        <v>1</v>
      </c>
      <c r="W1900">
        <v>5.291400000000003</v>
      </c>
    </row>
    <row r="1901" spans="1:23" x14ac:dyDescent="0.35">
      <c r="A1901" t="s">
        <v>3276</v>
      </c>
      <c r="B1901" t="s">
        <v>598</v>
      </c>
      <c r="C1901" t="s">
        <v>1022</v>
      </c>
      <c r="D1901" t="s">
        <v>28</v>
      </c>
      <c r="E1901" t="s">
        <v>88</v>
      </c>
      <c r="F1901" t="s">
        <v>791</v>
      </c>
      <c r="G1901">
        <v>14.07</v>
      </c>
      <c r="H1901">
        <v>3</v>
      </c>
      <c r="I1901">
        <v>0.01</v>
      </c>
      <c r="J1901">
        <v>2.41</v>
      </c>
      <c r="K1901" t="s">
        <v>90</v>
      </c>
      <c r="L1901" t="s">
        <v>45</v>
      </c>
      <c r="M1901">
        <v>1.69</v>
      </c>
      <c r="N1901" t="s">
        <v>83</v>
      </c>
      <c r="O1901" t="b">
        <v>0</v>
      </c>
      <c r="P1901">
        <v>41.7879</v>
      </c>
      <c r="Q1901">
        <v>16.4619</v>
      </c>
      <c r="R1901">
        <v>12.3619</v>
      </c>
      <c r="S1901" t="s">
        <v>183</v>
      </c>
      <c r="T1901">
        <v>0</v>
      </c>
      <c r="U1901">
        <v>0</v>
      </c>
      <c r="V1901">
        <v>14</v>
      </c>
      <c r="W1901">
        <v>909.32830000000001</v>
      </c>
    </row>
    <row r="1902" spans="1:23" x14ac:dyDescent="0.35">
      <c r="A1902" t="s">
        <v>3277</v>
      </c>
      <c r="B1902" t="s">
        <v>787</v>
      </c>
      <c r="C1902" t="s">
        <v>488</v>
      </c>
      <c r="D1902" t="s">
        <v>12</v>
      </c>
      <c r="E1902" t="s">
        <v>14</v>
      </c>
      <c r="F1902" t="s">
        <v>1029</v>
      </c>
      <c r="G1902">
        <v>118.88</v>
      </c>
      <c r="H1902">
        <v>2</v>
      </c>
      <c r="I1902">
        <v>0.04</v>
      </c>
      <c r="J1902">
        <v>7.04</v>
      </c>
      <c r="K1902" t="s">
        <v>115</v>
      </c>
      <c r="L1902" t="s">
        <v>43</v>
      </c>
      <c r="M1902">
        <v>7.08</v>
      </c>
      <c r="N1902" t="s">
        <v>83</v>
      </c>
      <c r="O1902" t="b">
        <v>0</v>
      </c>
      <c r="P1902">
        <v>228.24959999999999</v>
      </c>
      <c r="Q1902">
        <v>85.593600000000009</v>
      </c>
      <c r="R1902">
        <v>71.473600000000005</v>
      </c>
      <c r="S1902" t="s">
        <v>97</v>
      </c>
      <c r="T1902">
        <v>0</v>
      </c>
      <c r="U1902">
        <v>0</v>
      </c>
      <c r="V1902">
        <v>19</v>
      </c>
      <c r="W1902">
        <v>1311.8425999999999</v>
      </c>
    </row>
    <row r="1903" spans="1:23" x14ac:dyDescent="0.35">
      <c r="A1903" t="s">
        <v>3278</v>
      </c>
      <c r="B1903" t="s">
        <v>405</v>
      </c>
      <c r="C1903" t="s">
        <v>1599</v>
      </c>
      <c r="D1903" t="s">
        <v>15</v>
      </c>
      <c r="E1903" t="s">
        <v>95</v>
      </c>
      <c r="F1903" t="s">
        <v>757</v>
      </c>
      <c r="G1903">
        <v>196.11</v>
      </c>
      <c r="H1903">
        <v>3</v>
      </c>
      <c r="I1903">
        <v>7.0000000000000007E-2</v>
      </c>
      <c r="J1903">
        <v>8.17</v>
      </c>
      <c r="K1903" t="s">
        <v>115</v>
      </c>
      <c r="L1903" t="s">
        <v>48</v>
      </c>
      <c r="M1903">
        <v>7.93</v>
      </c>
      <c r="N1903" t="s">
        <v>83</v>
      </c>
      <c r="O1903" t="b">
        <v>0</v>
      </c>
      <c r="P1903">
        <v>547.14689999999996</v>
      </c>
      <c r="Q1903">
        <v>194.1489</v>
      </c>
      <c r="R1903">
        <v>178.04889999999989</v>
      </c>
      <c r="S1903" t="s">
        <v>103</v>
      </c>
      <c r="T1903">
        <v>0</v>
      </c>
      <c r="U1903">
        <v>0</v>
      </c>
      <c r="V1903">
        <v>16</v>
      </c>
      <c r="W1903">
        <v>1139.4492</v>
      </c>
    </row>
    <row r="1904" spans="1:23" x14ac:dyDescent="0.35">
      <c r="A1904" t="s">
        <v>3279</v>
      </c>
      <c r="B1904" t="s">
        <v>1054</v>
      </c>
      <c r="C1904" t="s">
        <v>977</v>
      </c>
      <c r="D1904" t="s">
        <v>12</v>
      </c>
      <c r="E1904" t="s">
        <v>88</v>
      </c>
      <c r="F1904" t="s">
        <v>199</v>
      </c>
      <c r="G1904">
        <v>22.61</v>
      </c>
      <c r="H1904">
        <v>3</v>
      </c>
      <c r="I1904">
        <v>0.12</v>
      </c>
      <c r="J1904">
        <v>2.56</v>
      </c>
      <c r="K1904" t="s">
        <v>115</v>
      </c>
      <c r="L1904" t="s">
        <v>41</v>
      </c>
      <c r="M1904">
        <v>6.32</v>
      </c>
      <c r="N1904" t="s">
        <v>83</v>
      </c>
      <c r="O1904" t="b">
        <v>0</v>
      </c>
      <c r="P1904">
        <v>59.690399999999997</v>
      </c>
      <c r="Q1904">
        <v>18.9924</v>
      </c>
      <c r="R1904">
        <v>10.112399999999999</v>
      </c>
      <c r="S1904" t="s">
        <v>128</v>
      </c>
      <c r="T1904">
        <v>0</v>
      </c>
      <c r="U1904">
        <v>0</v>
      </c>
      <c r="V1904">
        <v>17</v>
      </c>
      <c r="W1904">
        <v>746.17320000000007</v>
      </c>
    </row>
    <row r="1905" spans="1:23" x14ac:dyDescent="0.35">
      <c r="A1905" t="s">
        <v>3280</v>
      </c>
      <c r="B1905" t="s">
        <v>79</v>
      </c>
      <c r="C1905" t="s">
        <v>498</v>
      </c>
      <c r="D1905" t="s">
        <v>17</v>
      </c>
      <c r="E1905" t="s">
        <v>14</v>
      </c>
      <c r="F1905" t="s">
        <v>1207</v>
      </c>
      <c r="G1905">
        <v>146.91999999999999</v>
      </c>
      <c r="H1905">
        <v>1</v>
      </c>
      <c r="I1905">
        <v>0.27</v>
      </c>
      <c r="J1905">
        <v>2.25</v>
      </c>
      <c r="K1905" t="s">
        <v>102</v>
      </c>
      <c r="L1905" t="s">
        <v>41</v>
      </c>
      <c r="M1905">
        <v>8.1</v>
      </c>
      <c r="N1905" t="s">
        <v>83</v>
      </c>
      <c r="O1905" t="b">
        <v>0</v>
      </c>
      <c r="P1905">
        <v>107.2516</v>
      </c>
      <c r="Q1905">
        <v>19.099599999999999</v>
      </c>
      <c r="R1905">
        <v>8.7495999999999956</v>
      </c>
      <c r="S1905" t="s">
        <v>84</v>
      </c>
      <c r="T1905">
        <v>0</v>
      </c>
      <c r="U1905">
        <v>0</v>
      </c>
      <c r="V1905">
        <v>13</v>
      </c>
      <c r="W1905">
        <v>1018.9539</v>
      </c>
    </row>
    <row r="1906" spans="1:23" x14ac:dyDescent="0.35">
      <c r="A1906" t="s">
        <v>3281</v>
      </c>
      <c r="B1906" t="s">
        <v>169</v>
      </c>
      <c r="C1906" t="s">
        <v>3282</v>
      </c>
      <c r="D1906" t="s">
        <v>17</v>
      </c>
      <c r="E1906" t="s">
        <v>88</v>
      </c>
      <c r="F1906" t="s">
        <v>608</v>
      </c>
      <c r="G1906">
        <v>24.55</v>
      </c>
      <c r="H1906">
        <v>1</v>
      </c>
      <c r="I1906">
        <v>0.12</v>
      </c>
      <c r="J1906">
        <v>8.07</v>
      </c>
      <c r="K1906" t="s">
        <v>82</v>
      </c>
      <c r="L1906" t="s">
        <v>41</v>
      </c>
      <c r="M1906">
        <v>9.4</v>
      </c>
      <c r="N1906" t="s">
        <v>83</v>
      </c>
      <c r="O1906" t="b">
        <v>0</v>
      </c>
      <c r="P1906">
        <v>21.603999999999999</v>
      </c>
      <c r="Q1906">
        <v>6.8739999999999988</v>
      </c>
      <c r="R1906">
        <v>-10.596</v>
      </c>
      <c r="S1906" t="s">
        <v>84</v>
      </c>
      <c r="T1906">
        <v>0</v>
      </c>
      <c r="U1906">
        <v>0</v>
      </c>
      <c r="V1906">
        <v>3</v>
      </c>
      <c r="W1906">
        <v>494.01139999999981</v>
      </c>
    </row>
    <row r="1907" spans="1:23" x14ac:dyDescent="0.35">
      <c r="A1907" t="s">
        <v>3283</v>
      </c>
      <c r="B1907" t="s">
        <v>951</v>
      </c>
      <c r="C1907" t="s">
        <v>767</v>
      </c>
      <c r="D1907" t="s">
        <v>26</v>
      </c>
      <c r="E1907" t="s">
        <v>88</v>
      </c>
      <c r="F1907" t="s">
        <v>877</v>
      </c>
      <c r="G1907">
        <v>27.3</v>
      </c>
      <c r="H1907">
        <v>3</v>
      </c>
      <c r="I1907">
        <v>0.05</v>
      </c>
      <c r="J1907">
        <v>7.86</v>
      </c>
      <c r="K1907" t="s">
        <v>82</v>
      </c>
      <c r="L1907" t="s">
        <v>43</v>
      </c>
      <c r="M1907">
        <v>6.92</v>
      </c>
      <c r="N1907" t="s">
        <v>83</v>
      </c>
      <c r="O1907" t="b">
        <v>0</v>
      </c>
      <c r="P1907">
        <v>77.805000000000007</v>
      </c>
      <c r="Q1907">
        <v>28.66500000000001</v>
      </c>
      <c r="R1907">
        <v>13.885</v>
      </c>
      <c r="S1907" t="s">
        <v>91</v>
      </c>
      <c r="T1907">
        <v>0</v>
      </c>
      <c r="U1907">
        <v>0</v>
      </c>
      <c r="V1907">
        <v>17</v>
      </c>
      <c r="W1907">
        <v>1537.2258999999999</v>
      </c>
    </row>
    <row r="1908" spans="1:23" x14ac:dyDescent="0.35">
      <c r="A1908" t="s">
        <v>3284</v>
      </c>
      <c r="B1908" t="s">
        <v>740</v>
      </c>
      <c r="C1908" t="s">
        <v>1976</v>
      </c>
      <c r="D1908" t="s">
        <v>12</v>
      </c>
      <c r="E1908" t="s">
        <v>88</v>
      </c>
      <c r="F1908" t="s">
        <v>791</v>
      </c>
      <c r="G1908">
        <v>24.67</v>
      </c>
      <c r="H1908">
        <v>2</v>
      </c>
      <c r="I1908">
        <v>0.04</v>
      </c>
      <c r="J1908">
        <v>9.1199999999999992</v>
      </c>
      <c r="K1908" t="s">
        <v>82</v>
      </c>
      <c r="L1908" t="s">
        <v>43</v>
      </c>
      <c r="M1908">
        <v>3.33</v>
      </c>
      <c r="N1908" t="s">
        <v>83</v>
      </c>
      <c r="O1908" t="b">
        <v>0</v>
      </c>
      <c r="P1908">
        <v>47.366399999999999</v>
      </c>
      <c r="Q1908">
        <v>17.7624</v>
      </c>
      <c r="R1908">
        <v>5.3124000000000002</v>
      </c>
      <c r="S1908" t="s">
        <v>128</v>
      </c>
      <c r="T1908">
        <v>0</v>
      </c>
      <c r="U1908">
        <v>0</v>
      </c>
      <c r="V1908">
        <v>23</v>
      </c>
      <c r="W1908">
        <v>1284.9342999999999</v>
      </c>
    </row>
    <row r="1909" spans="1:23" x14ac:dyDescent="0.35">
      <c r="A1909" t="s">
        <v>3285</v>
      </c>
      <c r="B1909" t="s">
        <v>622</v>
      </c>
      <c r="C1909" t="s">
        <v>2254</v>
      </c>
      <c r="D1909" t="s">
        <v>19</v>
      </c>
      <c r="E1909" t="s">
        <v>88</v>
      </c>
      <c r="F1909" t="s">
        <v>111</v>
      </c>
      <c r="G1909">
        <v>36.5</v>
      </c>
      <c r="H1909">
        <v>2</v>
      </c>
      <c r="I1909">
        <v>0.21</v>
      </c>
      <c r="J1909">
        <v>2.87</v>
      </c>
      <c r="K1909" t="s">
        <v>90</v>
      </c>
      <c r="L1909" t="s">
        <v>41</v>
      </c>
      <c r="M1909">
        <v>5.0199999999999996</v>
      </c>
      <c r="N1909" t="s">
        <v>83</v>
      </c>
      <c r="O1909" t="b">
        <v>0</v>
      </c>
      <c r="P1909">
        <v>57.67</v>
      </c>
      <c r="Q1909">
        <v>13.87</v>
      </c>
      <c r="R1909">
        <v>5.9800000000000049</v>
      </c>
      <c r="S1909" t="s">
        <v>97</v>
      </c>
      <c r="T1909">
        <v>0</v>
      </c>
      <c r="U1909">
        <v>0</v>
      </c>
      <c r="V1909">
        <v>12</v>
      </c>
      <c r="W1909">
        <v>532.56470000000013</v>
      </c>
    </row>
    <row r="1910" spans="1:23" x14ac:dyDescent="0.35">
      <c r="A1910" t="s">
        <v>3286</v>
      </c>
      <c r="B1910" t="s">
        <v>507</v>
      </c>
      <c r="C1910" t="s">
        <v>2401</v>
      </c>
      <c r="D1910" t="s">
        <v>12</v>
      </c>
      <c r="E1910" t="s">
        <v>95</v>
      </c>
      <c r="F1910" t="s">
        <v>512</v>
      </c>
      <c r="G1910">
        <v>508.9</v>
      </c>
      <c r="H1910">
        <v>2</v>
      </c>
      <c r="I1910">
        <v>0.1</v>
      </c>
      <c r="J1910">
        <v>9.86</v>
      </c>
      <c r="K1910" t="s">
        <v>90</v>
      </c>
      <c r="L1910" t="s">
        <v>41</v>
      </c>
      <c r="M1910">
        <v>13.94</v>
      </c>
      <c r="N1910" t="s">
        <v>83</v>
      </c>
      <c r="O1910" t="b">
        <v>1</v>
      </c>
      <c r="P1910">
        <v>916.02</v>
      </c>
      <c r="Q1910">
        <v>305.33999999999997</v>
      </c>
      <c r="R1910">
        <v>281.54000000000002</v>
      </c>
      <c r="S1910" t="s">
        <v>84</v>
      </c>
      <c r="T1910">
        <v>0</v>
      </c>
      <c r="U1910">
        <v>0</v>
      </c>
      <c r="V1910">
        <v>16</v>
      </c>
      <c r="W1910">
        <v>1734.7913000000001</v>
      </c>
    </row>
    <row r="1911" spans="1:23" x14ac:dyDescent="0.35">
      <c r="A1911" t="s">
        <v>3287</v>
      </c>
      <c r="B1911" t="s">
        <v>440</v>
      </c>
      <c r="C1911" t="s">
        <v>991</v>
      </c>
      <c r="D1911" t="s">
        <v>24</v>
      </c>
      <c r="E1911" t="s">
        <v>16</v>
      </c>
      <c r="F1911" t="s">
        <v>145</v>
      </c>
      <c r="G1911">
        <v>45.14</v>
      </c>
      <c r="H1911">
        <v>2</v>
      </c>
      <c r="I1911">
        <v>0.09</v>
      </c>
      <c r="J1911">
        <v>5.22</v>
      </c>
      <c r="K1911" t="s">
        <v>102</v>
      </c>
      <c r="L1911" t="s">
        <v>41</v>
      </c>
      <c r="M1911">
        <v>7.09</v>
      </c>
      <c r="N1911" t="s">
        <v>83</v>
      </c>
      <c r="O1911" t="b">
        <v>0</v>
      </c>
      <c r="P1911">
        <v>82.154800000000009</v>
      </c>
      <c r="Q1911">
        <v>27.986800000000009</v>
      </c>
      <c r="R1911">
        <v>15.676800000000011</v>
      </c>
      <c r="S1911" t="s">
        <v>97</v>
      </c>
      <c r="T1911">
        <v>0</v>
      </c>
      <c r="U1911">
        <v>0</v>
      </c>
      <c r="V1911">
        <v>15</v>
      </c>
      <c r="W1911">
        <v>1013.4441</v>
      </c>
    </row>
    <row r="1912" spans="1:23" x14ac:dyDescent="0.35">
      <c r="A1912" t="s">
        <v>3288</v>
      </c>
      <c r="B1912" t="s">
        <v>1831</v>
      </c>
      <c r="C1912" t="s">
        <v>2864</v>
      </c>
      <c r="D1912" t="s">
        <v>28</v>
      </c>
      <c r="E1912" t="s">
        <v>95</v>
      </c>
      <c r="F1912" t="s">
        <v>696</v>
      </c>
      <c r="G1912">
        <v>35.049999999999997</v>
      </c>
      <c r="H1912">
        <v>2</v>
      </c>
      <c r="I1912">
        <v>0.25</v>
      </c>
      <c r="J1912">
        <v>6.66</v>
      </c>
      <c r="K1912" t="s">
        <v>102</v>
      </c>
      <c r="L1912" t="s">
        <v>43</v>
      </c>
      <c r="M1912">
        <v>5.05</v>
      </c>
      <c r="N1912" t="s">
        <v>83</v>
      </c>
      <c r="O1912" t="b">
        <v>0</v>
      </c>
      <c r="P1912">
        <v>52.575000000000003</v>
      </c>
      <c r="Q1912">
        <v>10.515000000000001</v>
      </c>
      <c r="R1912">
        <v>-1.195000000000001</v>
      </c>
      <c r="S1912" t="s">
        <v>128</v>
      </c>
      <c r="T1912">
        <v>0</v>
      </c>
      <c r="U1912">
        <v>0</v>
      </c>
      <c r="V1912">
        <v>3</v>
      </c>
      <c r="W1912">
        <v>485.77979999999991</v>
      </c>
    </row>
    <row r="1913" spans="1:23" x14ac:dyDescent="0.35">
      <c r="A1913" t="s">
        <v>3289</v>
      </c>
      <c r="B1913" t="s">
        <v>346</v>
      </c>
      <c r="C1913" t="s">
        <v>2022</v>
      </c>
      <c r="D1913" t="s">
        <v>15</v>
      </c>
      <c r="E1913" t="s">
        <v>14</v>
      </c>
      <c r="F1913" t="s">
        <v>1306</v>
      </c>
      <c r="G1913">
        <v>161.68</v>
      </c>
      <c r="H1913">
        <v>2</v>
      </c>
      <c r="I1913">
        <v>0.08</v>
      </c>
      <c r="J1913">
        <v>6.84</v>
      </c>
      <c r="K1913" t="s">
        <v>102</v>
      </c>
      <c r="L1913" t="s">
        <v>43</v>
      </c>
      <c r="M1913">
        <v>7.43</v>
      </c>
      <c r="N1913" t="s">
        <v>83</v>
      </c>
      <c r="O1913" t="b">
        <v>0</v>
      </c>
      <c r="P1913">
        <v>297.49119999999999</v>
      </c>
      <c r="Q1913">
        <v>103.4752000000001</v>
      </c>
      <c r="R1913">
        <v>89.205200000000062</v>
      </c>
      <c r="S1913" t="s">
        <v>97</v>
      </c>
      <c r="T1913">
        <v>0</v>
      </c>
      <c r="U1913">
        <v>0</v>
      </c>
      <c r="V1913">
        <v>4</v>
      </c>
      <c r="W1913">
        <v>299.85620000000011</v>
      </c>
    </row>
    <row r="1914" spans="1:23" x14ac:dyDescent="0.35">
      <c r="A1914" t="s">
        <v>3290</v>
      </c>
      <c r="B1914" t="s">
        <v>462</v>
      </c>
      <c r="C1914" t="s">
        <v>106</v>
      </c>
      <c r="D1914" t="s">
        <v>17</v>
      </c>
      <c r="E1914" t="s">
        <v>14</v>
      </c>
      <c r="F1914" t="s">
        <v>1041</v>
      </c>
      <c r="G1914">
        <v>182.61</v>
      </c>
      <c r="H1914">
        <v>1</v>
      </c>
      <c r="I1914">
        <v>0.1</v>
      </c>
      <c r="J1914">
        <v>7.89</v>
      </c>
      <c r="K1914" t="s">
        <v>90</v>
      </c>
      <c r="L1914" t="s">
        <v>41</v>
      </c>
      <c r="M1914">
        <v>6.85</v>
      </c>
      <c r="N1914" t="s">
        <v>141</v>
      </c>
      <c r="O1914" t="b">
        <v>0</v>
      </c>
      <c r="P1914">
        <v>164.34899999999999</v>
      </c>
      <c r="Q1914">
        <v>54.783000000000023</v>
      </c>
      <c r="R1914">
        <v>40.043000000000021</v>
      </c>
      <c r="S1914" t="s">
        <v>84</v>
      </c>
      <c r="T1914">
        <v>1</v>
      </c>
      <c r="U1914">
        <v>0</v>
      </c>
      <c r="V1914">
        <v>14</v>
      </c>
      <c r="W1914">
        <v>687.77050000000008</v>
      </c>
    </row>
    <row r="1915" spans="1:23" x14ac:dyDescent="0.35">
      <c r="A1915" t="s">
        <v>3291</v>
      </c>
      <c r="B1915" t="s">
        <v>375</v>
      </c>
      <c r="C1915" t="s">
        <v>795</v>
      </c>
      <c r="D1915" t="s">
        <v>12</v>
      </c>
      <c r="E1915" t="s">
        <v>16</v>
      </c>
      <c r="F1915" t="s">
        <v>1050</v>
      </c>
      <c r="G1915">
        <v>26.24</v>
      </c>
      <c r="H1915">
        <v>3</v>
      </c>
      <c r="I1915">
        <v>0.25</v>
      </c>
      <c r="J1915">
        <v>4.8</v>
      </c>
      <c r="K1915" t="s">
        <v>102</v>
      </c>
      <c r="L1915" t="s">
        <v>45</v>
      </c>
      <c r="M1915">
        <v>1.64</v>
      </c>
      <c r="N1915" t="s">
        <v>83</v>
      </c>
      <c r="O1915" t="b">
        <v>0</v>
      </c>
      <c r="P1915">
        <v>59.04</v>
      </c>
      <c r="Q1915">
        <v>11.808</v>
      </c>
      <c r="R1915">
        <v>5.3680000000000003</v>
      </c>
      <c r="S1915" t="s">
        <v>128</v>
      </c>
      <c r="T1915">
        <v>0</v>
      </c>
      <c r="U1915">
        <v>0</v>
      </c>
      <c r="V1915">
        <v>15</v>
      </c>
      <c r="W1915">
        <v>2662.0149999999999</v>
      </c>
    </row>
    <row r="1916" spans="1:23" x14ac:dyDescent="0.35">
      <c r="A1916" t="s">
        <v>3292</v>
      </c>
      <c r="B1916" t="s">
        <v>180</v>
      </c>
      <c r="C1916" t="s">
        <v>880</v>
      </c>
      <c r="D1916" t="s">
        <v>19</v>
      </c>
      <c r="E1916" t="s">
        <v>88</v>
      </c>
      <c r="F1916" t="s">
        <v>1221</v>
      </c>
      <c r="G1916">
        <v>24.59</v>
      </c>
      <c r="H1916">
        <v>1</v>
      </c>
      <c r="I1916">
        <v>0.09</v>
      </c>
      <c r="J1916">
        <v>8.67</v>
      </c>
      <c r="K1916" t="s">
        <v>90</v>
      </c>
      <c r="L1916" t="s">
        <v>43</v>
      </c>
      <c r="M1916">
        <v>3.1</v>
      </c>
      <c r="N1916" t="s">
        <v>83</v>
      </c>
      <c r="O1916" t="b">
        <v>0</v>
      </c>
      <c r="P1916">
        <v>22.376899999999999</v>
      </c>
      <c r="Q1916">
        <v>7.6228999999999996</v>
      </c>
      <c r="R1916">
        <v>-4.1471</v>
      </c>
      <c r="S1916" t="s">
        <v>183</v>
      </c>
      <c r="T1916">
        <v>0</v>
      </c>
      <c r="U1916">
        <v>0</v>
      </c>
      <c r="V1916">
        <v>22</v>
      </c>
      <c r="W1916">
        <v>1415.412</v>
      </c>
    </row>
    <row r="1917" spans="1:23" x14ac:dyDescent="0.35">
      <c r="A1917" t="s">
        <v>3293</v>
      </c>
      <c r="B1917" t="s">
        <v>1007</v>
      </c>
      <c r="C1917" t="s">
        <v>1164</v>
      </c>
      <c r="D1917" t="s">
        <v>26</v>
      </c>
      <c r="E1917" t="s">
        <v>88</v>
      </c>
      <c r="F1917" t="s">
        <v>457</v>
      </c>
      <c r="G1917">
        <v>29.14</v>
      </c>
      <c r="H1917">
        <v>1</v>
      </c>
      <c r="I1917">
        <v>0.08</v>
      </c>
      <c r="J1917">
        <v>9.6300000000000008</v>
      </c>
      <c r="K1917" t="s">
        <v>90</v>
      </c>
      <c r="L1917" t="s">
        <v>48</v>
      </c>
      <c r="M1917">
        <v>14.23</v>
      </c>
      <c r="N1917" t="s">
        <v>83</v>
      </c>
      <c r="O1917" t="b">
        <v>0</v>
      </c>
      <c r="P1917">
        <v>26.808800000000002</v>
      </c>
      <c r="Q1917">
        <v>9.3248000000000033</v>
      </c>
      <c r="R1917">
        <v>-14.5352</v>
      </c>
      <c r="S1917" t="s">
        <v>103</v>
      </c>
      <c r="T1917">
        <v>0</v>
      </c>
      <c r="U1917">
        <v>0</v>
      </c>
      <c r="V1917">
        <v>12</v>
      </c>
      <c r="W1917">
        <v>699.42399999999998</v>
      </c>
    </row>
    <row r="1918" spans="1:23" x14ac:dyDescent="0.35">
      <c r="A1918" t="s">
        <v>3294</v>
      </c>
      <c r="B1918" t="s">
        <v>442</v>
      </c>
      <c r="C1918" t="s">
        <v>1069</v>
      </c>
      <c r="D1918" t="s">
        <v>19</v>
      </c>
      <c r="E1918" t="s">
        <v>95</v>
      </c>
      <c r="F1918" t="s">
        <v>874</v>
      </c>
      <c r="G1918">
        <v>517.6</v>
      </c>
      <c r="H1918">
        <v>3</v>
      </c>
      <c r="I1918">
        <v>0.06</v>
      </c>
      <c r="J1918">
        <v>8.34</v>
      </c>
      <c r="K1918" t="s">
        <v>90</v>
      </c>
      <c r="L1918" t="s">
        <v>45</v>
      </c>
      <c r="M1918">
        <v>1.75</v>
      </c>
      <c r="N1918" t="s">
        <v>83</v>
      </c>
      <c r="O1918" t="b">
        <v>0</v>
      </c>
      <c r="P1918">
        <v>1459.6320000000001</v>
      </c>
      <c r="Q1918">
        <v>527.952</v>
      </c>
      <c r="R1918">
        <v>517.86199999999997</v>
      </c>
      <c r="S1918" t="s">
        <v>128</v>
      </c>
      <c r="T1918">
        <v>0</v>
      </c>
      <c r="U1918">
        <v>0</v>
      </c>
      <c r="V1918">
        <v>18</v>
      </c>
      <c r="W1918">
        <v>2032.4559999999999</v>
      </c>
    </row>
    <row r="1919" spans="1:23" x14ac:dyDescent="0.35">
      <c r="A1919" t="s">
        <v>3295</v>
      </c>
      <c r="B1919" t="s">
        <v>143</v>
      </c>
      <c r="C1919" t="s">
        <v>640</v>
      </c>
      <c r="D1919" t="s">
        <v>15</v>
      </c>
      <c r="E1919" t="s">
        <v>16</v>
      </c>
      <c r="F1919" t="s">
        <v>293</v>
      </c>
      <c r="G1919">
        <v>31.69</v>
      </c>
      <c r="H1919">
        <v>3</v>
      </c>
      <c r="I1919">
        <v>0.28000000000000003</v>
      </c>
      <c r="J1919">
        <v>8.4</v>
      </c>
      <c r="K1919" t="s">
        <v>115</v>
      </c>
      <c r="L1919" t="s">
        <v>45</v>
      </c>
      <c r="M1919">
        <v>0.68</v>
      </c>
      <c r="N1919" t="s">
        <v>83</v>
      </c>
      <c r="O1919" t="b">
        <v>0</v>
      </c>
      <c r="P1919">
        <v>68.450400000000002</v>
      </c>
      <c r="Q1919">
        <v>11.4084</v>
      </c>
      <c r="R1919">
        <v>2.3283999999999998</v>
      </c>
      <c r="S1919" t="s">
        <v>103</v>
      </c>
      <c r="T1919">
        <v>0</v>
      </c>
      <c r="U1919">
        <v>0</v>
      </c>
      <c r="V1919">
        <v>21</v>
      </c>
      <c r="W1919">
        <v>1856.1396999999999</v>
      </c>
    </row>
    <row r="1920" spans="1:23" x14ac:dyDescent="0.35">
      <c r="A1920" t="s">
        <v>3296</v>
      </c>
      <c r="B1920" t="s">
        <v>826</v>
      </c>
      <c r="C1920" t="s">
        <v>3297</v>
      </c>
      <c r="D1920" t="s">
        <v>28</v>
      </c>
      <c r="E1920" t="s">
        <v>16</v>
      </c>
      <c r="F1920" t="s">
        <v>259</v>
      </c>
      <c r="G1920">
        <v>28.58</v>
      </c>
      <c r="H1920">
        <v>3</v>
      </c>
      <c r="I1920">
        <v>0.18</v>
      </c>
      <c r="J1920">
        <v>2.34</v>
      </c>
      <c r="K1920" t="s">
        <v>115</v>
      </c>
      <c r="L1920" t="s">
        <v>48</v>
      </c>
      <c r="M1920">
        <v>17.97</v>
      </c>
      <c r="N1920" t="s">
        <v>83</v>
      </c>
      <c r="O1920" t="b">
        <v>0</v>
      </c>
      <c r="P1920">
        <v>70.306799999999996</v>
      </c>
      <c r="Q1920">
        <v>18.8628</v>
      </c>
      <c r="R1920">
        <v>-1.4471999999999989</v>
      </c>
      <c r="S1920" t="s">
        <v>103</v>
      </c>
      <c r="T1920">
        <v>0</v>
      </c>
      <c r="U1920">
        <v>0</v>
      </c>
      <c r="V1920">
        <v>2</v>
      </c>
      <c r="W1920">
        <v>218.0988000000001</v>
      </c>
    </row>
    <row r="1921" spans="1:23" x14ac:dyDescent="0.35">
      <c r="A1921" t="s">
        <v>3298</v>
      </c>
      <c r="B1921" t="s">
        <v>346</v>
      </c>
      <c r="C1921" t="s">
        <v>579</v>
      </c>
      <c r="D1921" t="s">
        <v>28</v>
      </c>
      <c r="E1921" t="s">
        <v>14</v>
      </c>
      <c r="F1921" t="s">
        <v>1029</v>
      </c>
      <c r="G1921">
        <v>63.57</v>
      </c>
      <c r="H1921">
        <v>1</v>
      </c>
      <c r="I1921">
        <v>0.1</v>
      </c>
      <c r="J1921">
        <v>5.16</v>
      </c>
      <c r="K1921" t="s">
        <v>82</v>
      </c>
      <c r="L1921" t="s">
        <v>41</v>
      </c>
      <c r="M1921">
        <v>12.61</v>
      </c>
      <c r="N1921" t="s">
        <v>83</v>
      </c>
      <c r="O1921" t="b">
        <v>1</v>
      </c>
      <c r="P1921">
        <v>57.213000000000001</v>
      </c>
      <c r="Q1921">
        <v>19.071000000000009</v>
      </c>
      <c r="R1921">
        <v>1.3010000000000059</v>
      </c>
      <c r="S1921" t="s">
        <v>97</v>
      </c>
      <c r="T1921">
        <v>0</v>
      </c>
      <c r="U1921">
        <v>0</v>
      </c>
      <c r="V1921">
        <v>16</v>
      </c>
      <c r="W1921">
        <v>602.44460000000004</v>
      </c>
    </row>
    <row r="1922" spans="1:23" x14ac:dyDescent="0.35">
      <c r="A1922" t="s">
        <v>3299</v>
      </c>
      <c r="B1922" t="s">
        <v>814</v>
      </c>
      <c r="C1922" t="s">
        <v>296</v>
      </c>
      <c r="D1922" t="s">
        <v>17</v>
      </c>
      <c r="E1922" t="s">
        <v>88</v>
      </c>
      <c r="F1922" t="s">
        <v>608</v>
      </c>
      <c r="G1922">
        <v>34.28</v>
      </c>
      <c r="H1922">
        <v>1</v>
      </c>
      <c r="I1922">
        <v>0.05</v>
      </c>
      <c r="J1922">
        <v>8.8699999999999992</v>
      </c>
      <c r="K1922" t="s">
        <v>115</v>
      </c>
      <c r="L1922" t="s">
        <v>43</v>
      </c>
      <c r="M1922">
        <v>7.46</v>
      </c>
      <c r="N1922" t="s">
        <v>83</v>
      </c>
      <c r="O1922" t="b">
        <v>0</v>
      </c>
      <c r="P1922">
        <v>32.566000000000003</v>
      </c>
      <c r="Q1922">
        <v>11.997999999999999</v>
      </c>
      <c r="R1922">
        <v>-4.3319999999999972</v>
      </c>
      <c r="S1922" t="s">
        <v>183</v>
      </c>
      <c r="T1922">
        <v>0</v>
      </c>
      <c r="U1922">
        <v>0</v>
      </c>
      <c r="V1922">
        <v>15</v>
      </c>
      <c r="W1922">
        <v>1772.92</v>
      </c>
    </row>
    <row r="1923" spans="1:23" x14ac:dyDescent="0.35">
      <c r="A1923" t="s">
        <v>3300</v>
      </c>
      <c r="B1923" t="s">
        <v>197</v>
      </c>
      <c r="C1923" t="s">
        <v>679</v>
      </c>
      <c r="D1923" t="s">
        <v>28</v>
      </c>
      <c r="E1923" t="s">
        <v>88</v>
      </c>
      <c r="F1923" t="s">
        <v>791</v>
      </c>
      <c r="G1923">
        <v>27.73</v>
      </c>
      <c r="H1923">
        <v>2</v>
      </c>
      <c r="I1923">
        <v>0.08</v>
      </c>
      <c r="J1923">
        <v>3.45</v>
      </c>
      <c r="K1923" t="s">
        <v>115</v>
      </c>
      <c r="L1923" t="s">
        <v>48</v>
      </c>
      <c r="M1923">
        <v>14.31</v>
      </c>
      <c r="N1923" t="s">
        <v>83</v>
      </c>
      <c r="O1923" t="b">
        <v>0</v>
      </c>
      <c r="P1923">
        <v>51.023200000000003</v>
      </c>
      <c r="Q1923">
        <v>17.74720000000001</v>
      </c>
      <c r="R1923">
        <v>-1.2799999999994999E-2</v>
      </c>
      <c r="S1923" t="s">
        <v>84</v>
      </c>
      <c r="T1923">
        <v>0</v>
      </c>
      <c r="U1923">
        <v>0</v>
      </c>
      <c r="V1923">
        <v>10</v>
      </c>
      <c r="W1923">
        <v>1466.404</v>
      </c>
    </row>
    <row r="1924" spans="1:23" x14ac:dyDescent="0.35">
      <c r="A1924" t="s">
        <v>3301</v>
      </c>
      <c r="B1924" t="s">
        <v>1185</v>
      </c>
      <c r="C1924" t="s">
        <v>3302</v>
      </c>
      <c r="D1924" t="s">
        <v>24</v>
      </c>
      <c r="E1924" t="s">
        <v>95</v>
      </c>
      <c r="F1924" t="s">
        <v>512</v>
      </c>
      <c r="G1924">
        <v>420.02</v>
      </c>
      <c r="H1924">
        <v>1</v>
      </c>
      <c r="I1924">
        <v>0.08</v>
      </c>
      <c r="J1924">
        <v>8.93</v>
      </c>
      <c r="K1924" t="s">
        <v>82</v>
      </c>
      <c r="L1924" t="s">
        <v>41</v>
      </c>
      <c r="M1924">
        <v>9.3000000000000007</v>
      </c>
      <c r="N1924" t="s">
        <v>141</v>
      </c>
      <c r="O1924" t="b">
        <v>0</v>
      </c>
      <c r="P1924">
        <v>386.41840000000002</v>
      </c>
      <c r="Q1924">
        <v>134.40639999999999</v>
      </c>
      <c r="R1924">
        <v>116.1764</v>
      </c>
      <c r="S1924" t="s">
        <v>183</v>
      </c>
      <c r="T1924">
        <v>1</v>
      </c>
      <c r="U1924">
        <v>0</v>
      </c>
      <c r="V1924">
        <v>2</v>
      </c>
      <c r="W1924">
        <v>117.1712</v>
      </c>
    </row>
    <row r="1925" spans="1:23" x14ac:dyDescent="0.35">
      <c r="A1925" t="s">
        <v>3303</v>
      </c>
      <c r="B1925" t="s">
        <v>507</v>
      </c>
      <c r="C1925" t="s">
        <v>3304</v>
      </c>
      <c r="D1925" t="s">
        <v>17</v>
      </c>
      <c r="E1925" t="s">
        <v>88</v>
      </c>
      <c r="F1925" t="s">
        <v>975</v>
      </c>
      <c r="G1925">
        <v>7.94</v>
      </c>
      <c r="H1925">
        <v>3</v>
      </c>
      <c r="I1925">
        <v>0.08</v>
      </c>
      <c r="J1925">
        <v>4.42</v>
      </c>
      <c r="K1925" t="s">
        <v>102</v>
      </c>
      <c r="L1925" t="s">
        <v>48</v>
      </c>
      <c r="M1925">
        <v>8.44</v>
      </c>
      <c r="N1925" t="s">
        <v>83</v>
      </c>
      <c r="O1925" t="b">
        <v>0</v>
      </c>
      <c r="P1925">
        <v>21.914400000000001</v>
      </c>
      <c r="Q1925">
        <v>7.6224000000000007</v>
      </c>
      <c r="R1925">
        <v>-5.2375999999999987</v>
      </c>
      <c r="S1925" t="s">
        <v>84</v>
      </c>
      <c r="T1925">
        <v>0</v>
      </c>
      <c r="U1925">
        <v>0</v>
      </c>
      <c r="V1925">
        <v>10</v>
      </c>
      <c r="W1925">
        <v>541.53330000000005</v>
      </c>
    </row>
    <row r="1926" spans="1:23" x14ac:dyDescent="0.35">
      <c r="A1926" t="s">
        <v>3305</v>
      </c>
      <c r="B1926" t="s">
        <v>572</v>
      </c>
      <c r="C1926" t="s">
        <v>1162</v>
      </c>
      <c r="D1926" t="s">
        <v>19</v>
      </c>
      <c r="E1926" t="s">
        <v>95</v>
      </c>
      <c r="F1926" t="s">
        <v>270</v>
      </c>
      <c r="G1926">
        <v>624.30999999999995</v>
      </c>
      <c r="H1926">
        <v>2</v>
      </c>
      <c r="I1926">
        <v>7.0000000000000007E-2</v>
      </c>
      <c r="J1926">
        <v>2.41</v>
      </c>
      <c r="K1926" t="s">
        <v>102</v>
      </c>
      <c r="L1926" t="s">
        <v>41</v>
      </c>
      <c r="M1926">
        <v>7.32</v>
      </c>
      <c r="N1926" t="s">
        <v>83</v>
      </c>
      <c r="O1926" t="b">
        <v>0</v>
      </c>
      <c r="P1926">
        <v>1161.2166</v>
      </c>
      <c r="Q1926">
        <v>412.04459999999978</v>
      </c>
      <c r="R1926">
        <v>402.31459999999981</v>
      </c>
      <c r="S1926" t="s">
        <v>183</v>
      </c>
      <c r="T1926">
        <v>0</v>
      </c>
      <c r="U1926">
        <v>0</v>
      </c>
      <c r="V1926">
        <v>10</v>
      </c>
      <c r="W1926">
        <v>644.64019999999982</v>
      </c>
    </row>
    <row r="1927" spans="1:23" x14ac:dyDescent="0.35">
      <c r="A1927" t="s">
        <v>3306</v>
      </c>
      <c r="B1927" t="s">
        <v>521</v>
      </c>
      <c r="C1927" t="s">
        <v>3307</v>
      </c>
      <c r="D1927" t="s">
        <v>17</v>
      </c>
      <c r="E1927" t="s">
        <v>88</v>
      </c>
      <c r="F1927" t="s">
        <v>857</v>
      </c>
      <c r="G1927">
        <v>38.24</v>
      </c>
      <c r="H1927">
        <v>3</v>
      </c>
      <c r="I1927">
        <v>0.06</v>
      </c>
      <c r="J1927">
        <v>3.87</v>
      </c>
      <c r="K1927" t="s">
        <v>102</v>
      </c>
      <c r="L1927" t="s">
        <v>45</v>
      </c>
      <c r="M1927">
        <v>0.86</v>
      </c>
      <c r="N1927" t="s">
        <v>83</v>
      </c>
      <c r="O1927" t="b">
        <v>0</v>
      </c>
      <c r="P1927">
        <v>107.8368</v>
      </c>
      <c r="Q1927">
        <v>39.004800000000003</v>
      </c>
      <c r="R1927">
        <v>34.274799999999999</v>
      </c>
      <c r="S1927" t="s">
        <v>84</v>
      </c>
      <c r="T1927">
        <v>0</v>
      </c>
      <c r="U1927">
        <v>0</v>
      </c>
      <c r="V1927">
        <v>3</v>
      </c>
      <c r="W1927">
        <v>272.75319999999999</v>
      </c>
    </row>
    <row r="1928" spans="1:23" x14ac:dyDescent="0.35">
      <c r="A1928" t="s">
        <v>3308</v>
      </c>
      <c r="B1928" t="s">
        <v>417</v>
      </c>
      <c r="C1928" t="s">
        <v>971</v>
      </c>
      <c r="D1928" t="s">
        <v>19</v>
      </c>
      <c r="E1928" t="s">
        <v>14</v>
      </c>
      <c r="F1928" t="s">
        <v>167</v>
      </c>
      <c r="G1928">
        <v>47.76</v>
      </c>
      <c r="H1928">
        <v>1</v>
      </c>
      <c r="I1928">
        <v>7.0000000000000007E-2</v>
      </c>
      <c r="J1928">
        <v>4.8899999999999997</v>
      </c>
      <c r="K1928" t="s">
        <v>82</v>
      </c>
      <c r="L1928" t="s">
        <v>43</v>
      </c>
      <c r="M1928">
        <v>4.55</v>
      </c>
      <c r="N1928" t="s">
        <v>141</v>
      </c>
      <c r="O1928" t="b">
        <v>0</v>
      </c>
      <c r="P1928">
        <v>44.416800000000002</v>
      </c>
      <c r="Q1928">
        <v>15.7608</v>
      </c>
      <c r="R1928">
        <v>6.3207999999999966</v>
      </c>
      <c r="S1928" t="s">
        <v>84</v>
      </c>
      <c r="T1928">
        <v>1</v>
      </c>
      <c r="U1928">
        <v>0</v>
      </c>
      <c r="V1928">
        <v>3</v>
      </c>
      <c r="W1928">
        <v>203.607</v>
      </c>
    </row>
    <row r="1929" spans="1:23" x14ac:dyDescent="0.35">
      <c r="A1929" t="s">
        <v>3309</v>
      </c>
      <c r="B1929" t="s">
        <v>1185</v>
      </c>
      <c r="C1929" t="s">
        <v>488</v>
      </c>
      <c r="D1929" t="s">
        <v>28</v>
      </c>
      <c r="E1929" t="s">
        <v>16</v>
      </c>
      <c r="F1929" t="s">
        <v>351</v>
      </c>
      <c r="G1929">
        <v>56.93</v>
      </c>
      <c r="H1929">
        <v>1</v>
      </c>
      <c r="I1929">
        <v>0.09</v>
      </c>
      <c r="J1929">
        <v>7.88</v>
      </c>
      <c r="K1929" t="s">
        <v>115</v>
      </c>
      <c r="L1929" t="s">
        <v>43</v>
      </c>
      <c r="M1929">
        <v>5.62</v>
      </c>
      <c r="N1929" t="s">
        <v>83</v>
      </c>
      <c r="O1929" t="b">
        <v>0</v>
      </c>
      <c r="P1929">
        <v>51.8063</v>
      </c>
      <c r="Q1929">
        <v>17.648299999999999</v>
      </c>
      <c r="R1929">
        <v>4.148299999999999</v>
      </c>
      <c r="S1929" t="s">
        <v>183</v>
      </c>
      <c r="T1929">
        <v>0</v>
      </c>
      <c r="U1929">
        <v>0</v>
      </c>
      <c r="V1929">
        <v>19</v>
      </c>
      <c r="W1929">
        <v>1311.8425999999999</v>
      </c>
    </row>
    <row r="1930" spans="1:23" x14ac:dyDescent="0.35">
      <c r="A1930" t="s">
        <v>3310</v>
      </c>
      <c r="B1930" t="s">
        <v>703</v>
      </c>
      <c r="C1930" t="s">
        <v>3311</v>
      </c>
      <c r="D1930" t="s">
        <v>17</v>
      </c>
      <c r="E1930" t="s">
        <v>95</v>
      </c>
      <c r="F1930" t="s">
        <v>81</v>
      </c>
      <c r="G1930">
        <v>3.3</v>
      </c>
      <c r="H1930">
        <v>3</v>
      </c>
      <c r="I1930">
        <v>0.14000000000000001</v>
      </c>
      <c r="J1930">
        <v>7.97</v>
      </c>
      <c r="K1930" t="s">
        <v>82</v>
      </c>
      <c r="L1930" t="s">
        <v>48</v>
      </c>
      <c r="M1930">
        <v>10.06</v>
      </c>
      <c r="N1930" t="s">
        <v>279</v>
      </c>
      <c r="O1930" t="b">
        <v>0</v>
      </c>
      <c r="P1930">
        <v>8.5139999999999993</v>
      </c>
      <c r="Q1930">
        <v>2.5740000000000012</v>
      </c>
      <c r="R1930">
        <v>-15.456</v>
      </c>
      <c r="S1930" t="s">
        <v>84</v>
      </c>
      <c r="T1930">
        <v>0</v>
      </c>
      <c r="U1930">
        <v>1</v>
      </c>
      <c r="V1930">
        <v>1</v>
      </c>
      <c r="W1930">
        <v>-15.456</v>
      </c>
    </row>
    <row r="1931" spans="1:23" x14ac:dyDescent="0.35">
      <c r="A1931" t="s">
        <v>3312</v>
      </c>
      <c r="B1931" t="s">
        <v>379</v>
      </c>
      <c r="C1931" t="s">
        <v>3313</v>
      </c>
      <c r="D1931" t="s">
        <v>19</v>
      </c>
      <c r="E1931" t="s">
        <v>16</v>
      </c>
      <c r="F1931" t="s">
        <v>132</v>
      </c>
      <c r="G1931">
        <v>56.91</v>
      </c>
      <c r="H1931">
        <v>3</v>
      </c>
      <c r="I1931">
        <v>0.15</v>
      </c>
      <c r="J1931">
        <v>3.56</v>
      </c>
      <c r="K1931" t="s">
        <v>102</v>
      </c>
      <c r="L1931" t="s">
        <v>41</v>
      </c>
      <c r="M1931">
        <v>12.09</v>
      </c>
      <c r="N1931" t="s">
        <v>83</v>
      </c>
      <c r="O1931" t="b">
        <v>0</v>
      </c>
      <c r="P1931">
        <v>145.12049999999999</v>
      </c>
      <c r="Q1931">
        <v>42.682499999999997</v>
      </c>
      <c r="R1931">
        <v>27.03250000000001</v>
      </c>
      <c r="S1931" t="s">
        <v>103</v>
      </c>
      <c r="T1931">
        <v>0</v>
      </c>
      <c r="U1931">
        <v>0</v>
      </c>
      <c r="V1931">
        <v>1</v>
      </c>
      <c r="W1931">
        <v>27.03250000000001</v>
      </c>
    </row>
    <row r="1932" spans="1:23" x14ac:dyDescent="0.35">
      <c r="A1932" t="s">
        <v>3314</v>
      </c>
      <c r="B1932" t="s">
        <v>521</v>
      </c>
      <c r="C1932" t="s">
        <v>226</v>
      </c>
      <c r="D1932" t="s">
        <v>12</v>
      </c>
      <c r="E1932" t="s">
        <v>14</v>
      </c>
      <c r="F1932" t="s">
        <v>674</v>
      </c>
      <c r="G1932">
        <v>189.12</v>
      </c>
      <c r="H1932">
        <v>2</v>
      </c>
      <c r="I1932">
        <v>0.01</v>
      </c>
      <c r="J1932">
        <v>8.59</v>
      </c>
      <c r="K1932" t="s">
        <v>90</v>
      </c>
      <c r="L1932" t="s">
        <v>45</v>
      </c>
      <c r="M1932">
        <v>2</v>
      </c>
      <c r="N1932" t="s">
        <v>83</v>
      </c>
      <c r="O1932" t="b">
        <v>0</v>
      </c>
      <c r="P1932">
        <v>374.45760000000001</v>
      </c>
      <c r="Q1932">
        <v>147.51360000000011</v>
      </c>
      <c r="R1932">
        <v>136.92359999999999</v>
      </c>
      <c r="S1932" t="s">
        <v>84</v>
      </c>
      <c r="T1932">
        <v>0</v>
      </c>
      <c r="U1932">
        <v>0</v>
      </c>
      <c r="V1932">
        <v>14</v>
      </c>
      <c r="W1932">
        <v>789.34999999999991</v>
      </c>
    </row>
    <row r="1933" spans="1:23" x14ac:dyDescent="0.35">
      <c r="A1933" t="s">
        <v>3315</v>
      </c>
      <c r="B1933" t="s">
        <v>180</v>
      </c>
      <c r="C1933" t="s">
        <v>785</v>
      </c>
      <c r="D1933" t="s">
        <v>12</v>
      </c>
      <c r="E1933" t="s">
        <v>14</v>
      </c>
      <c r="F1933" t="s">
        <v>662</v>
      </c>
      <c r="G1933">
        <v>184.56</v>
      </c>
      <c r="H1933">
        <v>3</v>
      </c>
      <c r="I1933">
        <v>0.08</v>
      </c>
      <c r="J1933">
        <v>2.4900000000000002</v>
      </c>
      <c r="K1933" t="s">
        <v>90</v>
      </c>
      <c r="L1933" t="s">
        <v>43</v>
      </c>
      <c r="M1933">
        <v>5.84</v>
      </c>
      <c r="N1933" t="s">
        <v>83</v>
      </c>
      <c r="O1933" t="b">
        <v>0</v>
      </c>
      <c r="P1933">
        <v>509.38560000000012</v>
      </c>
      <c r="Q1933">
        <v>177.17760000000001</v>
      </c>
      <c r="R1933">
        <v>168.8476</v>
      </c>
      <c r="S1933" t="s">
        <v>183</v>
      </c>
      <c r="T1933">
        <v>0</v>
      </c>
      <c r="U1933">
        <v>0</v>
      </c>
      <c r="V1933">
        <v>7</v>
      </c>
      <c r="W1933">
        <v>1279.0387000000001</v>
      </c>
    </row>
    <row r="1934" spans="1:23" x14ac:dyDescent="0.35">
      <c r="A1934" t="s">
        <v>3316</v>
      </c>
      <c r="B1934" t="s">
        <v>1524</v>
      </c>
      <c r="C1934" t="s">
        <v>1623</v>
      </c>
      <c r="D1934" t="s">
        <v>12</v>
      </c>
      <c r="E1934" t="s">
        <v>16</v>
      </c>
      <c r="F1934" t="s">
        <v>435</v>
      </c>
      <c r="G1934">
        <v>28.69</v>
      </c>
      <c r="H1934">
        <v>3</v>
      </c>
      <c r="I1934">
        <v>0.1</v>
      </c>
      <c r="J1934">
        <v>6.82</v>
      </c>
      <c r="K1934" t="s">
        <v>90</v>
      </c>
      <c r="L1934" t="s">
        <v>41</v>
      </c>
      <c r="M1934">
        <v>5.17</v>
      </c>
      <c r="N1934" t="s">
        <v>83</v>
      </c>
      <c r="O1934" t="b">
        <v>1</v>
      </c>
      <c r="P1934">
        <v>77.463000000000008</v>
      </c>
      <c r="Q1934">
        <v>25.821000000000009</v>
      </c>
      <c r="R1934">
        <v>13.831</v>
      </c>
      <c r="S1934" t="s">
        <v>128</v>
      </c>
      <c r="T1934">
        <v>0</v>
      </c>
      <c r="U1934">
        <v>0</v>
      </c>
      <c r="V1934">
        <v>20</v>
      </c>
      <c r="W1934">
        <v>2434.6143999999999</v>
      </c>
    </row>
    <row r="1935" spans="1:23" x14ac:dyDescent="0.35">
      <c r="A1935" t="s">
        <v>3317</v>
      </c>
      <c r="B1935" t="s">
        <v>193</v>
      </c>
      <c r="C1935" t="s">
        <v>3318</v>
      </c>
      <c r="D1935" t="s">
        <v>15</v>
      </c>
      <c r="E1935" t="s">
        <v>14</v>
      </c>
      <c r="F1935" t="s">
        <v>1113</v>
      </c>
      <c r="G1935">
        <v>70.739999999999995</v>
      </c>
      <c r="H1935">
        <v>2</v>
      </c>
      <c r="I1935">
        <v>0.03</v>
      </c>
      <c r="J1935">
        <v>7.4</v>
      </c>
      <c r="K1935" t="s">
        <v>115</v>
      </c>
      <c r="L1935" t="s">
        <v>48</v>
      </c>
      <c r="M1935">
        <v>15.06</v>
      </c>
      <c r="N1935" t="s">
        <v>83</v>
      </c>
      <c r="O1935" t="b">
        <v>0</v>
      </c>
      <c r="P1935">
        <v>137.23560000000001</v>
      </c>
      <c r="Q1935">
        <v>52.347599999999993</v>
      </c>
      <c r="R1935">
        <v>29.887599999999981</v>
      </c>
      <c r="S1935" t="s">
        <v>97</v>
      </c>
      <c r="T1935">
        <v>0</v>
      </c>
      <c r="U1935">
        <v>0</v>
      </c>
      <c r="V1935">
        <v>2</v>
      </c>
      <c r="W1935">
        <v>38.688800000000001</v>
      </c>
    </row>
    <row r="1936" spans="1:23" x14ac:dyDescent="0.35">
      <c r="A1936" t="s">
        <v>3319</v>
      </c>
      <c r="B1936" t="s">
        <v>639</v>
      </c>
      <c r="C1936" t="s">
        <v>3320</v>
      </c>
      <c r="D1936" t="s">
        <v>28</v>
      </c>
      <c r="E1936" t="s">
        <v>95</v>
      </c>
      <c r="F1936" t="s">
        <v>541</v>
      </c>
      <c r="G1936">
        <v>331.48</v>
      </c>
      <c r="H1936">
        <v>2</v>
      </c>
      <c r="I1936">
        <v>0.06</v>
      </c>
      <c r="J1936">
        <v>5.17</v>
      </c>
      <c r="K1936" t="s">
        <v>102</v>
      </c>
      <c r="L1936" t="s">
        <v>45</v>
      </c>
      <c r="M1936">
        <v>1.57</v>
      </c>
      <c r="N1936" t="s">
        <v>83</v>
      </c>
      <c r="O1936" t="b">
        <v>0</v>
      </c>
      <c r="P1936">
        <v>623.18240000000003</v>
      </c>
      <c r="Q1936">
        <v>225.40639999999999</v>
      </c>
      <c r="R1936">
        <v>218.66640000000001</v>
      </c>
      <c r="S1936" t="s">
        <v>103</v>
      </c>
      <c r="T1936">
        <v>0</v>
      </c>
      <c r="U1936">
        <v>0</v>
      </c>
      <c r="V1936">
        <v>1</v>
      </c>
      <c r="W1936">
        <v>218.66640000000001</v>
      </c>
    </row>
    <row r="1937" spans="1:23" x14ac:dyDescent="0.35">
      <c r="A1937" t="s">
        <v>3321</v>
      </c>
      <c r="B1937" t="s">
        <v>921</v>
      </c>
      <c r="C1937" t="s">
        <v>1663</v>
      </c>
      <c r="D1937" t="s">
        <v>20</v>
      </c>
      <c r="E1937" t="s">
        <v>95</v>
      </c>
      <c r="F1937" t="s">
        <v>270</v>
      </c>
      <c r="G1937">
        <v>477.92</v>
      </c>
      <c r="H1937">
        <v>2</v>
      </c>
      <c r="I1937">
        <v>7.0000000000000007E-2</v>
      </c>
      <c r="J1937">
        <v>4.47</v>
      </c>
      <c r="K1937" t="s">
        <v>90</v>
      </c>
      <c r="L1937" t="s">
        <v>43</v>
      </c>
      <c r="M1937">
        <v>6.94</v>
      </c>
      <c r="N1937" t="s">
        <v>83</v>
      </c>
      <c r="O1937" t="b">
        <v>0</v>
      </c>
      <c r="P1937">
        <v>888.93119999999999</v>
      </c>
      <c r="Q1937">
        <v>315.42720000000003</v>
      </c>
      <c r="R1937">
        <v>304.01719999999989</v>
      </c>
      <c r="S1937" t="s">
        <v>84</v>
      </c>
      <c r="T1937">
        <v>0</v>
      </c>
      <c r="U1937">
        <v>0</v>
      </c>
      <c r="V1937">
        <v>4</v>
      </c>
      <c r="W1937">
        <v>690.38619999999992</v>
      </c>
    </row>
    <row r="1938" spans="1:23" x14ac:dyDescent="0.35">
      <c r="A1938" t="s">
        <v>3322</v>
      </c>
      <c r="B1938" t="s">
        <v>99</v>
      </c>
      <c r="C1938" t="s">
        <v>611</v>
      </c>
      <c r="D1938" t="s">
        <v>15</v>
      </c>
      <c r="E1938" t="s">
        <v>88</v>
      </c>
      <c r="F1938" t="s">
        <v>658</v>
      </c>
      <c r="G1938">
        <v>28.38</v>
      </c>
      <c r="H1938">
        <v>1</v>
      </c>
      <c r="I1938">
        <v>0.05</v>
      </c>
      <c r="J1938">
        <v>4.47</v>
      </c>
      <c r="K1938" t="s">
        <v>115</v>
      </c>
      <c r="L1938" t="s">
        <v>48</v>
      </c>
      <c r="M1938">
        <v>17.12</v>
      </c>
      <c r="N1938" t="s">
        <v>83</v>
      </c>
      <c r="O1938" t="b">
        <v>0</v>
      </c>
      <c r="P1938">
        <v>26.960999999999999</v>
      </c>
      <c r="Q1938">
        <v>9.9329999999999998</v>
      </c>
      <c r="R1938">
        <v>-11.657</v>
      </c>
      <c r="S1938" t="s">
        <v>103</v>
      </c>
      <c r="T1938">
        <v>0</v>
      </c>
      <c r="U1938">
        <v>0</v>
      </c>
      <c r="V1938">
        <v>17</v>
      </c>
      <c r="W1938">
        <v>1212.4319</v>
      </c>
    </row>
    <row r="1939" spans="1:23" x14ac:dyDescent="0.35">
      <c r="A1939" t="s">
        <v>3323</v>
      </c>
      <c r="B1939" t="s">
        <v>996</v>
      </c>
      <c r="C1939" t="s">
        <v>851</v>
      </c>
      <c r="D1939" t="s">
        <v>19</v>
      </c>
      <c r="E1939" t="s">
        <v>14</v>
      </c>
      <c r="F1939" t="s">
        <v>332</v>
      </c>
      <c r="G1939">
        <v>171.05</v>
      </c>
      <c r="H1939">
        <v>2</v>
      </c>
      <c r="I1939">
        <v>0.16</v>
      </c>
      <c r="J1939">
        <v>3.52</v>
      </c>
      <c r="K1939" t="s">
        <v>90</v>
      </c>
      <c r="L1939" t="s">
        <v>41</v>
      </c>
      <c r="M1939">
        <v>5.4</v>
      </c>
      <c r="N1939" t="s">
        <v>83</v>
      </c>
      <c r="O1939" t="b">
        <v>0</v>
      </c>
      <c r="P1939">
        <v>287.36399999999998</v>
      </c>
      <c r="Q1939">
        <v>82.104000000000013</v>
      </c>
      <c r="R1939">
        <v>73.184000000000012</v>
      </c>
      <c r="S1939" t="s">
        <v>128</v>
      </c>
      <c r="T1939">
        <v>0</v>
      </c>
      <c r="U1939">
        <v>0</v>
      </c>
      <c r="V1939">
        <v>19</v>
      </c>
      <c r="W1939">
        <v>1781.393</v>
      </c>
    </row>
    <row r="1940" spans="1:23" x14ac:dyDescent="0.35">
      <c r="A1940" t="s">
        <v>3324</v>
      </c>
      <c r="B1940" t="s">
        <v>177</v>
      </c>
      <c r="C1940" t="s">
        <v>670</v>
      </c>
      <c r="D1940" t="s">
        <v>12</v>
      </c>
      <c r="E1940" t="s">
        <v>16</v>
      </c>
      <c r="F1940" t="s">
        <v>282</v>
      </c>
      <c r="G1940">
        <v>27.77</v>
      </c>
      <c r="H1940">
        <v>2</v>
      </c>
      <c r="I1940">
        <v>0.09</v>
      </c>
      <c r="J1940">
        <v>7.09</v>
      </c>
      <c r="K1940" t="s">
        <v>115</v>
      </c>
      <c r="L1940" t="s">
        <v>48</v>
      </c>
      <c r="M1940">
        <v>7.7</v>
      </c>
      <c r="N1940" t="s">
        <v>83</v>
      </c>
      <c r="O1940" t="b">
        <v>0</v>
      </c>
      <c r="P1940">
        <v>50.541400000000003</v>
      </c>
      <c r="Q1940">
        <v>17.217400000000001</v>
      </c>
      <c r="R1940">
        <v>2.4274000000000062</v>
      </c>
      <c r="S1940" t="s">
        <v>128</v>
      </c>
      <c r="T1940">
        <v>0</v>
      </c>
      <c r="U1940">
        <v>0</v>
      </c>
      <c r="V1940">
        <v>7</v>
      </c>
      <c r="W1940">
        <v>181.05699999999999</v>
      </c>
    </row>
    <row r="1941" spans="1:23" x14ac:dyDescent="0.35">
      <c r="A1941" t="s">
        <v>3325</v>
      </c>
      <c r="B1941" t="s">
        <v>848</v>
      </c>
      <c r="C1941" t="s">
        <v>1111</v>
      </c>
      <c r="D1941" t="s">
        <v>17</v>
      </c>
      <c r="E1941" t="s">
        <v>88</v>
      </c>
      <c r="F1941" t="s">
        <v>111</v>
      </c>
      <c r="G1941">
        <v>24.61</v>
      </c>
      <c r="H1941">
        <v>3</v>
      </c>
      <c r="I1941">
        <v>0.18</v>
      </c>
      <c r="J1941">
        <v>2.09</v>
      </c>
      <c r="K1941" t="s">
        <v>82</v>
      </c>
      <c r="L1941" t="s">
        <v>41</v>
      </c>
      <c r="M1941">
        <v>9.31</v>
      </c>
      <c r="N1941" t="s">
        <v>83</v>
      </c>
      <c r="O1941" t="b">
        <v>0</v>
      </c>
      <c r="P1941">
        <v>60.540599999999998</v>
      </c>
      <c r="Q1941">
        <v>16.24260000000001</v>
      </c>
      <c r="R1941">
        <v>4.8426000000000098</v>
      </c>
      <c r="S1941" t="s">
        <v>103</v>
      </c>
      <c r="T1941">
        <v>0</v>
      </c>
      <c r="U1941">
        <v>0</v>
      </c>
      <c r="V1941">
        <v>13</v>
      </c>
      <c r="W1941">
        <v>1139.0393999999999</v>
      </c>
    </row>
    <row r="1942" spans="1:23" x14ac:dyDescent="0.35">
      <c r="A1942" t="s">
        <v>3326</v>
      </c>
      <c r="B1942" t="s">
        <v>984</v>
      </c>
      <c r="C1942" t="s">
        <v>3327</v>
      </c>
      <c r="D1942" t="s">
        <v>15</v>
      </c>
      <c r="E1942" t="s">
        <v>88</v>
      </c>
      <c r="F1942" t="s">
        <v>1368</v>
      </c>
      <c r="G1942">
        <v>27.74</v>
      </c>
      <c r="H1942">
        <v>1</v>
      </c>
      <c r="I1942">
        <v>0.01</v>
      </c>
      <c r="J1942">
        <v>7.76</v>
      </c>
      <c r="K1942" t="s">
        <v>90</v>
      </c>
      <c r="L1942" t="s">
        <v>43</v>
      </c>
      <c r="M1942">
        <v>5.0999999999999996</v>
      </c>
      <c r="N1942" t="s">
        <v>83</v>
      </c>
      <c r="O1942" t="b">
        <v>0</v>
      </c>
      <c r="P1942">
        <v>27.462599999999998</v>
      </c>
      <c r="Q1942">
        <v>10.8186</v>
      </c>
      <c r="R1942">
        <v>-2.041399999999999</v>
      </c>
      <c r="S1942" t="s">
        <v>97</v>
      </c>
      <c r="T1942">
        <v>0</v>
      </c>
      <c r="U1942">
        <v>0</v>
      </c>
      <c r="V1942">
        <v>13</v>
      </c>
      <c r="W1942">
        <v>819.19979999999998</v>
      </c>
    </row>
    <row r="1943" spans="1:23" x14ac:dyDescent="0.35">
      <c r="A1943" t="s">
        <v>3328</v>
      </c>
      <c r="B1943" t="s">
        <v>113</v>
      </c>
      <c r="C1943" t="s">
        <v>837</v>
      </c>
      <c r="D1943" t="s">
        <v>15</v>
      </c>
      <c r="E1943" t="s">
        <v>88</v>
      </c>
      <c r="F1943" t="s">
        <v>89</v>
      </c>
      <c r="G1943">
        <v>13.78</v>
      </c>
      <c r="H1943">
        <v>1</v>
      </c>
      <c r="I1943">
        <v>0.08</v>
      </c>
      <c r="J1943">
        <v>3.3</v>
      </c>
      <c r="K1943" t="s">
        <v>90</v>
      </c>
      <c r="L1943" t="s">
        <v>41</v>
      </c>
      <c r="M1943">
        <v>8.2200000000000006</v>
      </c>
      <c r="N1943" t="s">
        <v>83</v>
      </c>
      <c r="O1943" t="b">
        <v>0</v>
      </c>
      <c r="P1943">
        <v>12.6776</v>
      </c>
      <c r="Q1943">
        <v>4.4096000000000011</v>
      </c>
      <c r="R1943">
        <v>-7.1103999999999994</v>
      </c>
      <c r="S1943" t="s">
        <v>84</v>
      </c>
      <c r="T1943">
        <v>0</v>
      </c>
      <c r="U1943">
        <v>0</v>
      </c>
      <c r="V1943">
        <v>15</v>
      </c>
      <c r="W1943">
        <v>634.02250000000004</v>
      </c>
    </row>
    <row r="1944" spans="1:23" x14ac:dyDescent="0.35">
      <c r="A1944" t="s">
        <v>3329</v>
      </c>
      <c r="B1944" t="s">
        <v>500</v>
      </c>
      <c r="C1944" t="s">
        <v>1467</v>
      </c>
      <c r="D1944" t="s">
        <v>19</v>
      </c>
      <c r="E1944" t="s">
        <v>14</v>
      </c>
      <c r="F1944" t="s">
        <v>775</v>
      </c>
      <c r="G1944">
        <v>107.89</v>
      </c>
      <c r="H1944">
        <v>2</v>
      </c>
      <c r="I1944">
        <v>0.04</v>
      </c>
      <c r="J1944">
        <v>5.09</v>
      </c>
      <c r="K1944" t="s">
        <v>115</v>
      </c>
      <c r="L1944" t="s">
        <v>48</v>
      </c>
      <c r="M1944">
        <v>10</v>
      </c>
      <c r="N1944" t="s">
        <v>83</v>
      </c>
      <c r="O1944" t="b">
        <v>0</v>
      </c>
      <c r="P1944">
        <v>207.14879999999999</v>
      </c>
      <c r="Q1944">
        <v>77.680800000000005</v>
      </c>
      <c r="R1944">
        <v>62.590800000000002</v>
      </c>
      <c r="S1944" t="s">
        <v>91</v>
      </c>
      <c r="T1944">
        <v>0</v>
      </c>
      <c r="U1944">
        <v>0</v>
      </c>
      <c r="V1944">
        <v>11</v>
      </c>
      <c r="W1944">
        <v>337.70530000000008</v>
      </c>
    </row>
    <row r="1945" spans="1:23" x14ac:dyDescent="0.35">
      <c r="A1945" t="s">
        <v>3330</v>
      </c>
      <c r="B1945" t="s">
        <v>346</v>
      </c>
      <c r="C1945" t="s">
        <v>1079</v>
      </c>
      <c r="D1945" t="s">
        <v>17</v>
      </c>
      <c r="E1945" t="s">
        <v>95</v>
      </c>
      <c r="F1945" t="s">
        <v>318</v>
      </c>
      <c r="G1945">
        <v>199.76</v>
      </c>
      <c r="H1945">
        <v>2</v>
      </c>
      <c r="I1945">
        <v>0.18</v>
      </c>
      <c r="J1945">
        <v>2.5099999999999998</v>
      </c>
      <c r="K1945" t="s">
        <v>102</v>
      </c>
      <c r="L1945" t="s">
        <v>41</v>
      </c>
      <c r="M1945">
        <v>5.58</v>
      </c>
      <c r="N1945" t="s">
        <v>83</v>
      </c>
      <c r="O1945" t="b">
        <v>0</v>
      </c>
      <c r="P1945">
        <v>327.60640000000001</v>
      </c>
      <c r="Q1945">
        <v>87.894400000000019</v>
      </c>
      <c r="R1945">
        <v>79.804400000000015</v>
      </c>
      <c r="S1945" t="s">
        <v>97</v>
      </c>
      <c r="T1945">
        <v>0</v>
      </c>
      <c r="U1945">
        <v>0</v>
      </c>
      <c r="V1945">
        <v>16</v>
      </c>
      <c r="W1945">
        <v>1067.1288</v>
      </c>
    </row>
    <row r="1946" spans="1:23" x14ac:dyDescent="0.35">
      <c r="A1946" t="s">
        <v>3331</v>
      </c>
      <c r="B1946" t="s">
        <v>143</v>
      </c>
      <c r="C1946" t="s">
        <v>1278</v>
      </c>
      <c r="D1946" t="s">
        <v>12</v>
      </c>
      <c r="E1946" t="s">
        <v>88</v>
      </c>
      <c r="F1946" t="s">
        <v>509</v>
      </c>
      <c r="G1946">
        <v>21.44</v>
      </c>
      <c r="H1946">
        <v>1</v>
      </c>
      <c r="I1946">
        <v>0.2</v>
      </c>
      <c r="J1946">
        <v>7.74</v>
      </c>
      <c r="K1946" t="s">
        <v>115</v>
      </c>
      <c r="L1946" t="s">
        <v>41</v>
      </c>
      <c r="M1946">
        <v>13.74</v>
      </c>
      <c r="N1946" t="s">
        <v>83</v>
      </c>
      <c r="O1946" t="b">
        <v>0</v>
      </c>
      <c r="P1946">
        <v>17.152000000000001</v>
      </c>
      <c r="Q1946">
        <v>4.2880000000000003</v>
      </c>
      <c r="R1946">
        <v>-17.192</v>
      </c>
      <c r="S1946" t="s">
        <v>103</v>
      </c>
      <c r="T1946">
        <v>0</v>
      </c>
      <c r="U1946">
        <v>0</v>
      </c>
      <c r="V1946">
        <v>11</v>
      </c>
      <c r="W1946">
        <v>803.82609999999988</v>
      </c>
    </row>
    <row r="1947" spans="1:23" x14ac:dyDescent="0.35">
      <c r="A1947" t="s">
        <v>3332</v>
      </c>
      <c r="B1947" t="s">
        <v>268</v>
      </c>
      <c r="C1947" t="s">
        <v>3333</v>
      </c>
      <c r="D1947" t="s">
        <v>12</v>
      </c>
      <c r="E1947" t="s">
        <v>16</v>
      </c>
      <c r="F1947" t="s">
        <v>351</v>
      </c>
      <c r="G1947">
        <v>43.08</v>
      </c>
      <c r="H1947">
        <v>2</v>
      </c>
      <c r="I1947">
        <v>7.0000000000000007E-2</v>
      </c>
      <c r="J1947">
        <v>7.99</v>
      </c>
      <c r="K1947" t="s">
        <v>102</v>
      </c>
      <c r="L1947" t="s">
        <v>45</v>
      </c>
      <c r="M1947">
        <v>0.62</v>
      </c>
      <c r="N1947" t="s">
        <v>83</v>
      </c>
      <c r="O1947" t="b">
        <v>0</v>
      </c>
      <c r="P1947">
        <v>80.128799999999998</v>
      </c>
      <c r="Q1947">
        <v>28.4328</v>
      </c>
      <c r="R1947">
        <v>19.822800000000001</v>
      </c>
      <c r="S1947" t="s">
        <v>91</v>
      </c>
      <c r="T1947">
        <v>0</v>
      </c>
      <c r="U1947">
        <v>0</v>
      </c>
      <c r="V1947">
        <v>2</v>
      </c>
      <c r="W1947">
        <v>148.0548</v>
      </c>
    </row>
    <row r="1948" spans="1:23" x14ac:dyDescent="0.35">
      <c r="A1948" t="s">
        <v>3334</v>
      </c>
      <c r="B1948" t="s">
        <v>346</v>
      </c>
      <c r="C1948" t="s">
        <v>682</v>
      </c>
      <c r="D1948" t="s">
        <v>24</v>
      </c>
      <c r="E1948" t="s">
        <v>95</v>
      </c>
      <c r="F1948" t="s">
        <v>123</v>
      </c>
      <c r="G1948">
        <v>353.1</v>
      </c>
      <c r="H1948">
        <v>3</v>
      </c>
      <c r="I1948">
        <v>0.09</v>
      </c>
      <c r="J1948">
        <v>5.43</v>
      </c>
      <c r="K1948" t="s">
        <v>115</v>
      </c>
      <c r="L1948" t="s">
        <v>48</v>
      </c>
      <c r="M1948">
        <v>11.28</v>
      </c>
      <c r="N1948" t="s">
        <v>83</v>
      </c>
      <c r="O1948" t="b">
        <v>0</v>
      </c>
      <c r="P1948">
        <v>963.96300000000019</v>
      </c>
      <c r="Q1948">
        <v>328.3830000000001</v>
      </c>
      <c r="R1948">
        <v>311.67300000000017</v>
      </c>
      <c r="S1948" t="s">
        <v>97</v>
      </c>
      <c r="T1948">
        <v>0</v>
      </c>
      <c r="U1948">
        <v>0</v>
      </c>
      <c r="V1948">
        <v>15</v>
      </c>
      <c r="W1948">
        <v>1215.0599</v>
      </c>
    </row>
    <row r="1949" spans="1:23" x14ac:dyDescent="0.35">
      <c r="A1949" t="s">
        <v>3335</v>
      </c>
      <c r="B1949" t="s">
        <v>610</v>
      </c>
      <c r="C1949" t="s">
        <v>3003</v>
      </c>
      <c r="D1949" t="s">
        <v>12</v>
      </c>
      <c r="E1949" t="s">
        <v>16</v>
      </c>
      <c r="F1949" t="s">
        <v>854</v>
      </c>
      <c r="G1949">
        <v>43.54</v>
      </c>
      <c r="H1949">
        <v>3</v>
      </c>
      <c r="I1949">
        <v>0.24</v>
      </c>
      <c r="J1949">
        <v>3.92</v>
      </c>
      <c r="K1949" t="s">
        <v>102</v>
      </c>
      <c r="L1949" t="s">
        <v>45</v>
      </c>
      <c r="M1949">
        <v>1.27</v>
      </c>
      <c r="N1949" t="s">
        <v>83</v>
      </c>
      <c r="O1949" t="b">
        <v>0</v>
      </c>
      <c r="P1949">
        <v>99.271199999999993</v>
      </c>
      <c r="Q1949">
        <v>20.899200000000011</v>
      </c>
      <c r="R1949">
        <v>15.70920000000001</v>
      </c>
      <c r="S1949" t="s">
        <v>97</v>
      </c>
      <c r="T1949">
        <v>0</v>
      </c>
      <c r="U1949">
        <v>0</v>
      </c>
      <c r="V1949">
        <v>18</v>
      </c>
      <c r="W1949">
        <v>1081.7529999999999</v>
      </c>
    </row>
    <row r="1950" spans="1:23" x14ac:dyDescent="0.35">
      <c r="A1950" t="s">
        <v>3336</v>
      </c>
      <c r="B1950" t="s">
        <v>1228</v>
      </c>
      <c r="C1950" t="s">
        <v>471</v>
      </c>
      <c r="D1950" t="s">
        <v>19</v>
      </c>
      <c r="E1950" t="s">
        <v>88</v>
      </c>
      <c r="F1950" t="s">
        <v>182</v>
      </c>
      <c r="G1950">
        <v>27.66</v>
      </c>
      <c r="H1950">
        <v>3</v>
      </c>
      <c r="I1950">
        <v>0.22</v>
      </c>
      <c r="J1950">
        <v>5.64</v>
      </c>
      <c r="K1950" t="s">
        <v>115</v>
      </c>
      <c r="L1950" t="s">
        <v>41</v>
      </c>
      <c r="M1950">
        <v>8.1999999999999993</v>
      </c>
      <c r="N1950" t="s">
        <v>83</v>
      </c>
      <c r="O1950" t="b">
        <v>0</v>
      </c>
      <c r="P1950">
        <v>64.724400000000003</v>
      </c>
      <c r="Q1950">
        <v>14.936400000000001</v>
      </c>
      <c r="R1950">
        <v>1.0963999999999989</v>
      </c>
      <c r="S1950" t="s">
        <v>84</v>
      </c>
      <c r="T1950">
        <v>0</v>
      </c>
      <c r="U1950">
        <v>0</v>
      </c>
      <c r="V1950">
        <v>5</v>
      </c>
      <c r="W1950">
        <v>147.82660000000001</v>
      </c>
    </row>
    <row r="1951" spans="1:23" x14ac:dyDescent="0.35">
      <c r="A1951" t="s">
        <v>3337</v>
      </c>
      <c r="B1951" t="s">
        <v>143</v>
      </c>
      <c r="C1951" t="s">
        <v>3338</v>
      </c>
      <c r="D1951" t="s">
        <v>24</v>
      </c>
      <c r="E1951" t="s">
        <v>95</v>
      </c>
      <c r="F1951" t="s">
        <v>1549</v>
      </c>
      <c r="G1951">
        <v>496.83</v>
      </c>
      <c r="H1951">
        <v>3</v>
      </c>
      <c r="I1951">
        <v>0.11</v>
      </c>
      <c r="J1951">
        <v>4.43</v>
      </c>
      <c r="K1951" t="s">
        <v>115</v>
      </c>
      <c r="L1951" t="s">
        <v>41</v>
      </c>
      <c r="M1951">
        <v>7.11</v>
      </c>
      <c r="N1951" t="s">
        <v>83</v>
      </c>
      <c r="O1951" t="b">
        <v>0</v>
      </c>
      <c r="P1951">
        <v>1326.5361</v>
      </c>
      <c r="Q1951">
        <v>432.24210000000011</v>
      </c>
      <c r="R1951">
        <v>420.70209999999997</v>
      </c>
      <c r="S1951" t="s">
        <v>103</v>
      </c>
      <c r="T1951">
        <v>0</v>
      </c>
      <c r="U1951">
        <v>0</v>
      </c>
      <c r="V1951">
        <v>3</v>
      </c>
      <c r="W1951">
        <v>530.75610000000006</v>
      </c>
    </row>
    <row r="1952" spans="1:23" x14ac:dyDescent="0.35">
      <c r="A1952" t="s">
        <v>3339</v>
      </c>
      <c r="B1952" t="s">
        <v>909</v>
      </c>
      <c r="C1952" t="s">
        <v>384</v>
      </c>
      <c r="D1952" t="s">
        <v>19</v>
      </c>
      <c r="E1952" t="s">
        <v>16</v>
      </c>
      <c r="F1952" t="s">
        <v>278</v>
      </c>
      <c r="G1952">
        <v>15.6</v>
      </c>
      <c r="H1952">
        <v>1</v>
      </c>
      <c r="I1952">
        <v>0.21</v>
      </c>
      <c r="J1952">
        <v>4.8</v>
      </c>
      <c r="K1952" t="s">
        <v>102</v>
      </c>
      <c r="L1952" t="s">
        <v>41</v>
      </c>
      <c r="M1952">
        <v>9.3000000000000007</v>
      </c>
      <c r="N1952" t="s">
        <v>83</v>
      </c>
      <c r="O1952" t="b">
        <v>0</v>
      </c>
      <c r="P1952">
        <v>12.324</v>
      </c>
      <c r="Q1952">
        <v>2.964</v>
      </c>
      <c r="R1952">
        <v>-11.135999999999999</v>
      </c>
      <c r="S1952" t="s">
        <v>183</v>
      </c>
      <c r="T1952">
        <v>0</v>
      </c>
      <c r="U1952">
        <v>0</v>
      </c>
      <c r="V1952">
        <v>19</v>
      </c>
      <c r="W1952">
        <v>1505.4456</v>
      </c>
    </row>
    <row r="1953" spans="1:23" x14ac:dyDescent="0.35">
      <c r="A1953" t="s">
        <v>3340</v>
      </c>
      <c r="B1953" t="s">
        <v>405</v>
      </c>
      <c r="C1953" t="s">
        <v>122</v>
      </c>
      <c r="D1953" t="s">
        <v>12</v>
      </c>
      <c r="E1953" t="s">
        <v>14</v>
      </c>
      <c r="F1953" t="s">
        <v>377</v>
      </c>
      <c r="G1953">
        <v>97.83</v>
      </c>
      <c r="H1953">
        <v>3</v>
      </c>
      <c r="I1953">
        <v>0.28999999999999998</v>
      </c>
      <c r="J1953">
        <v>5.76</v>
      </c>
      <c r="K1953" t="s">
        <v>82</v>
      </c>
      <c r="L1953" t="s">
        <v>41</v>
      </c>
      <c r="M1953">
        <v>12.3</v>
      </c>
      <c r="N1953" t="s">
        <v>83</v>
      </c>
      <c r="O1953" t="b">
        <v>0</v>
      </c>
      <c r="P1953">
        <v>208.37790000000001</v>
      </c>
      <c r="Q1953">
        <v>32.283899999999988</v>
      </c>
      <c r="R1953">
        <v>14.22389999999999</v>
      </c>
      <c r="S1953" t="s">
        <v>103</v>
      </c>
      <c r="T1953">
        <v>0</v>
      </c>
      <c r="U1953">
        <v>0</v>
      </c>
      <c r="V1953">
        <v>14</v>
      </c>
      <c r="W1953">
        <v>711.66880000000003</v>
      </c>
    </row>
    <row r="1954" spans="1:23" x14ac:dyDescent="0.35">
      <c r="A1954" t="s">
        <v>3341</v>
      </c>
      <c r="B1954" t="s">
        <v>954</v>
      </c>
      <c r="C1954" t="s">
        <v>3342</v>
      </c>
      <c r="D1954" t="s">
        <v>12</v>
      </c>
      <c r="E1954" t="s">
        <v>14</v>
      </c>
      <c r="F1954" t="s">
        <v>396</v>
      </c>
      <c r="G1954">
        <v>133.36000000000001</v>
      </c>
      <c r="H1954">
        <v>3</v>
      </c>
      <c r="I1954">
        <v>0.23</v>
      </c>
      <c r="J1954">
        <v>3.94</v>
      </c>
      <c r="K1954" t="s">
        <v>102</v>
      </c>
      <c r="L1954" t="s">
        <v>41</v>
      </c>
      <c r="M1954">
        <v>5.43</v>
      </c>
      <c r="N1954" t="s">
        <v>83</v>
      </c>
      <c r="O1954" t="b">
        <v>0</v>
      </c>
      <c r="P1954">
        <v>308.06160000000011</v>
      </c>
      <c r="Q1954">
        <v>68.013600000000054</v>
      </c>
      <c r="R1954">
        <v>58.643600000000063</v>
      </c>
      <c r="S1954" t="s">
        <v>91</v>
      </c>
      <c r="T1954">
        <v>0</v>
      </c>
      <c r="U1954">
        <v>0</v>
      </c>
      <c r="V1954">
        <v>2</v>
      </c>
      <c r="W1954">
        <v>71.508400000000051</v>
      </c>
    </row>
    <row r="1955" spans="1:23" x14ac:dyDescent="0.35">
      <c r="A1955" t="s">
        <v>3343</v>
      </c>
      <c r="B1955" t="s">
        <v>940</v>
      </c>
      <c r="C1955" t="s">
        <v>1063</v>
      </c>
      <c r="D1955" t="s">
        <v>17</v>
      </c>
      <c r="E1955" t="s">
        <v>95</v>
      </c>
      <c r="F1955" t="s">
        <v>392</v>
      </c>
      <c r="G1955">
        <v>310.49</v>
      </c>
      <c r="H1955">
        <v>3</v>
      </c>
      <c r="I1955">
        <v>0.08</v>
      </c>
      <c r="J1955">
        <v>9.06</v>
      </c>
      <c r="K1955" t="s">
        <v>102</v>
      </c>
      <c r="L1955" t="s">
        <v>45</v>
      </c>
      <c r="M1955">
        <v>1.35</v>
      </c>
      <c r="N1955" t="s">
        <v>83</v>
      </c>
      <c r="O1955" t="b">
        <v>0</v>
      </c>
      <c r="P1955">
        <v>856.95240000000001</v>
      </c>
      <c r="Q1955">
        <v>298.07040000000012</v>
      </c>
      <c r="R1955">
        <v>287.66039999999998</v>
      </c>
      <c r="S1955" t="s">
        <v>84</v>
      </c>
      <c r="T1955">
        <v>0</v>
      </c>
      <c r="U1955">
        <v>0</v>
      </c>
      <c r="V1955">
        <v>4</v>
      </c>
      <c r="W1955">
        <v>1397.3271999999999</v>
      </c>
    </row>
    <row r="1956" spans="1:23" x14ac:dyDescent="0.35">
      <c r="A1956" t="s">
        <v>3344</v>
      </c>
      <c r="B1956" t="s">
        <v>1157</v>
      </c>
      <c r="C1956" t="s">
        <v>1761</v>
      </c>
      <c r="D1956" t="s">
        <v>12</v>
      </c>
      <c r="E1956" t="s">
        <v>14</v>
      </c>
      <c r="F1956" t="s">
        <v>332</v>
      </c>
      <c r="G1956">
        <v>166.45</v>
      </c>
      <c r="H1956">
        <v>3</v>
      </c>
      <c r="I1956">
        <v>0.24</v>
      </c>
      <c r="J1956">
        <v>8.4700000000000006</v>
      </c>
      <c r="K1956" t="s">
        <v>102</v>
      </c>
      <c r="L1956" t="s">
        <v>41</v>
      </c>
      <c r="M1956">
        <v>6.89</v>
      </c>
      <c r="N1956" t="s">
        <v>141</v>
      </c>
      <c r="O1956" t="b">
        <v>0</v>
      </c>
      <c r="P1956">
        <v>379.50599999999997</v>
      </c>
      <c r="Q1956">
        <v>79.896000000000015</v>
      </c>
      <c r="R1956">
        <v>64.536000000000016</v>
      </c>
      <c r="S1956" t="s">
        <v>103</v>
      </c>
      <c r="T1956">
        <v>1</v>
      </c>
      <c r="U1956">
        <v>0</v>
      </c>
      <c r="V1956">
        <v>12</v>
      </c>
      <c r="W1956">
        <v>717.49640000000022</v>
      </c>
    </row>
    <row r="1957" spans="1:23" x14ac:dyDescent="0.35">
      <c r="A1957" t="s">
        <v>3345</v>
      </c>
      <c r="B1957" t="s">
        <v>1524</v>
      </c>
      <c r="C1957" t="s">
        <v>1469</v>
      </c>
      <c r="D1957" t="s">
        <v>15</v>
      </c>
      <c r="E1957" t="s">
        <v>14</v>
      </c>
      <c r="F1957" t="s">
        <v>655</v>
      </c>
      <c r="G1957">
        <v>77.62</v>
      </c>
      <c r="H1957">
        <v>3</v>
      </c>
      <c r="I1957">
        <v>0.1</v>
      </c>
      <c r="J1957">
        <v>7.57</v>
      </c>
      <c r="K1957" t="s">
        <v>90</v>
      </c>
      <c r="L1957" t="s">
        <v>43</v>
      </c>
      <c r="M1957">
        <v>7.97</v>
      </c>
      <c r="N1957" t="s">
        <v>83</v>
      </c>
      <c r="O1957" t="b">
        <v>1</v>
      </c>
      <c r="P1957">
        <v>209.57400000000001</v>
      </c>
      <c r="Q1957">
        <v>69.858000000000004</v>
      </c>
      <c r="R1957">
        <v>54.317999999999998</v>
      </c>
      <c r="S1957" t="s">
        <v>128</v>
      </c>
      <c r="T1957">
        <v>0</v>
      </c>
      <c r="U1957">
        <v>0</v>
      </c>
      <c r="V1957">
        <v>24</v>
      </c>
      <c r="W1957">
        <v>1849.9422999999999</v>
      </c>
    </row>
    <row r="1958" spans="1:23" x14ac:dyDescent="0.35">
      <c r="A1958" t="s">
        <v>3346</v>
      </c>
      <c r="B1958" t="s">
        <v>433</v>
      </c>
      <c r="C1958" t="s">
        <v>3347</v>
      </c>
      <c r="D1958" t="s">
        <v>19</v>
      </c>
      <c r="E1958" t="s">
        <v>14</v>
      </c>
      <c r="F1958" t="s">
        <v>1306</v>
      </c>
      <c r="G1958">
        <v>27.26</v>
      </c>
      <c r="H1958">
        <v>1</v>
      </c>
      <c r="I1958">
        <v>0.12</v>
      </c>
      <c r="J1958">
        <v>7.19</v>
      </c>
      <c r="K1958" t="s">
        <v>90</v>
      </c>
      <c r="L1958" t="s">
        <v>41</v>
      </c>
      <c r="M1958">
        <v>12.34</v>
      </c>
      <c r="N1958" t="s">
        <v>83</v>
      </c>
      <c r="O1958" t="b">
        <v>0</v>
      </c>
      <c r="P1958">
        <v>23.988800000000001</v>
      </c>
      <c r="Q1958">
        <v>7.6327999999999996</v>
      </c>
      <c r="R1958">
        <v>-11.8972</v>
      </c>
      <c r="S1958" t="s">
        <v>97</v>
      </c>
      <c r="T1958">
        <v>0</v>
      </c>
      <c r="U1958">
        <v>0</v>
      </c>
      <c r="V1958">
        <v>1</v>
      </c>
      <c r="W1958">
        <v>-11.8972</v>
      </c>
    </row>
    <row r="1959" spans="1:23" x14ac:dyDescent="0.35">
      <c r="A1959" t="s">
        <v>3348</v>
      </c>
      <c r="B1959" t="s">
        <v>117</v>
      </c>
      <c r="C1959" t="s">
        <v>3349</v>
      </c>
      <c r="D1959" t="s">
        <v>17</v>
      </c>
      <c r="E1959" t="s">
        <v>14</v>
      </c>
      <c r="F1959" t="s">
        <v>163</v>
      </c>
      <c r="G1959">
        <v>125.75</v>
      </c>
      <c r="H1959">
        <v>3</v>
      </c>
      <c r="I1959">
        <v>7.0000000000000007E-2</v>
      </c>
      <c r="J1959">
        <v>2.59</v>
      </c>
      <c r="K1959" t="s">
        <v>90</v>
      </c>
      <c r="L1959" t="s">
        <v>48</v>
      </c>
      <c r="M1959">
        <v>12.97</v>
      </c>
      <c r="N1959" t="s">
        <v>279</v>
      </c>
      <c r="O1959" t="b">
        <v>0</v>
      </c>
      <c r="P1959">
        <v>350.84249999999997</v>
      </c>
      <c r="Q1959">
        <v>124.49250000000001</v>
      </c>
      <c r="R1959">
        <v>108.9325</v>
      </c>
      <c r="S1959" t="s">
        <v>84</v>
      </c>
      <c r="T1959">
        <v>0</v>
      </c>
      <c r="U1959">
        <v>1</v>
      </c>
      <c r="V1959">
        <v>1</v>
      </c>
      <c r="W1959">
        <v>108.9325</v>
      </c>
    </row>
    <row r="1960" spans="1:23" x14ac:dyDescent="0.35">
      <c r="A1960" t="s">
        <v>3350</v>
      </c>
      <c r="B1960" t="s">
        <v>1524</v>
      </c>
      <c r="C1960" t="s">
        <v>1278</v>
      </c>
      <c r="D1960" t="s">
        <v>17</v>
      </c>
      <c r="E1960" t="s">
        <v>16</v>
      </c>
      <c r="F1960" t="s">
        <v>155</v>
      </c>
      <c r="G1960">
        <v>37.78</v>
      </c>
      <c r="H1960">
        <v>1</v>
      </c>
      <c r="I1960">
        <v>0.14000000000000001</v>
      </c>
      <c r="J1960">
        <v>5.61</v>
      </c>
      <c r="K1960" t="s">
        <v>102</v>
      </c>
      <c r="L1960" t="s">
        <v>41</v>
      </c>
      <c r="M1960">
        <v>6</v>
      </c>
      <c r="N1960" t="s">
        <v>83</v>
      </c>
      <c r="O1960" t="b">
        <v>0</v>
      </c>
      <c r="P1960">
        <v>32.4908</v>
      </c>
      <c r="Q1960">
        <v>9.8228000000000009</v>
      </c>
      <c r="R1960">
        <v>-1.787199999999999</v>
      </c>
      <c r="S1960" t="s">
        <v>128</v>
      </c>
      <c r="T1960">
        <v>0</v>
      </c>
      <c r="U1960">
        <v>0</v>
      </c>
      <c r="V1960">
        <v>11</v>
      </c>
      <c r="W1960">
        <v>803.82609999999988</v>
      </c>
    </row>
    <row r="1961" spans="1:23" x14ac:dyDescent="0.35">
      <c r="A1961" t="s">
        <v>3351</v>
      </c>
      <c r="B1961" t="s">
        <v>740</v>
      </c>
      <c r="C1961" t="s">
        <v>3352</v>
      </c>
      <c r="D1961" t="s">
        <v>17</v>
      </c>
      <c r="E1961" t="s">
        <v>95</v>
      </c>
      <c r="F1961" t="s">
        <v>289</v>
      </c>
      <c r="G1961">
        <v>466.05</v>
      </c>
      <c r="H1961">
        <v>2</v>
      </c>
      <c r="I1961">
        <v>0.05</v>
      </c>
      <c r="J1961">
        <v>2.2200000000000002</v>
      </c>
      <c r="K1961" t="s">
        <v>82</v>
      </c>
      <c r="L1961" t="s">
        <v>48</v>
      </c>
      <c r="M1961">
        <v>8.59</v>
      </c>
      <c r="N1961" t="s">
        <v>279</v>
      </c>
      <c r="O1961" t="b">
        <v>0</v>
      </c>
      <c r="P1961">
        <v>885.495</v>
      </c>
      <c r="Q1961">
        <v>326.23500000000001</v>
      </c>
      <c r="R1961">
        <v>315.42500000000001</v>
      </c>
      <c r="S1961" t="s">
        <v>128</v>
      </c>
      <c r="T1961">
        <v>0</v>
      </c>
      <c r="U1961">
        <v>1</v>
      </c>
      <c r="V1961">
        <v>12</v>
      </c>
      <c r="W1961">
        <v>996.85199999999998</v>
      </c>
    </row>
    <row r="1962" spans="1:23" x14ac:dyDescent="0.35">
      <c r="A1962" t="s">
        <v>3353</v>
      </c>
      <c r="B1962" t="s">
        <v>125</v>
      </c>
      <c r="C1962" t="s">
        <v>384</v>
      </c>
      <c r="D1962" t="s">
        <v>12</v>
      </c>
      <c r="E1962" t="s">
        <v>95</v>
      </c>
      <c r="F1962" t="s">
        <v>631</v>
      </c>
      <c r="G1962">
        <v>334.15</v>
      </c>
      <c r="H1962">
        <v>2</v>
      </c>
      <c r="I1962">
        <v>0.25</v>
      </c>
      <c r="J1962">
        <v>2.69</v>
      </c>
      <c r="K1962" t="s">
        <v>115</v>
      </c>
      <c r="L1962" t="s">
        <v>41</v>
      </c>
      <c r="M1962">
        <v>12.34</v>
      </c>
      <c r="N1962" t="s">
        <v>83</v>
      </c>
      <c r="O1962" t="b">
        <v>0</v>
      </c>
      <c r="P1962">
        <v>501.22500000000002</v>
      </c>
      <c r="Q1962">
        <v>100.245</v>
      </c>
      <c r="R1962">
        <v>85.215000000000003</v>
      </c>
      <c r="S1962" t="s">
        <v>128</v>
      </c>
      <c r="T1962">
        <v>0</v>
      </c>
      <c r="U1962">
        <v>0</v>
      </c>
      <c r="V1962">
        <v>19</v>
      </c>
      <c r="W1962">
        <v>1505.4456</v>
      </c>
    </row>
    <row r="1963" spans="1:23" x14ac:dyDescent="0.35">
      <c r="A1963" t="s">
        <v>3354</v>
      </c>
      <c r="B1963" t="s">
        <v>559</v>
      </c>
      <c r="C1963" t="s">
        <v>1327</v>
      </c>
      <c r="D1963" t="s">
        <v>17</v>
      </c>
      <c r="E1963" t="s">
        <v>16</v>
      </c>
      <c r="F1963" t="s">
        <v>132</v>
      </c>
      <c r="G1963">
        <v>25.87</v>
      </c>
      <c r="H1963">
        <v>3</v>
      </c>
      <c r="I1963">
        <v>0.18</v>
      </c>
      <c r="J1963">
        <v>6.62</v>
      </c>
      <c r="K1963" t="s">
        <v>82</v>
      </c>
      <c r="L1963" t="s">
        <v>41</v>
      </c>
      <c r="M1963">
        <v>10.28</v>
      </c>
      <c r="N1963" t="s">
        <v>83</v>
      </c>
      <c r="O1963" t="b">
        <v>0</v>
      </c>
      <c r="P1963">
        <v>63.640200000000007</v>
      </c>
      <c r="Q1963">
        <v>17.074200000000008</v>
      </c>
      <c r="R1963">
        <v>0.17420000000001321</v>
      </c>
      <c r="S1963" t="s">
        <v>128</v>
      </c>
      <c r="T1963">
        <v>0</v>
      </c>
      <c r="U1963">
        <v>0</v>
      </c>
      <c r="V1963">
        <v>19</v>
      </c>
      <c r="W1963">
        <v>1271.3681999999999</v>
      </c>
    </row>
    <row r="1964" spans="1:23" x14ac:dyDescent="0.35">
      <c r="A1964" t="s">
        <v>3355</v>
      </c>
      <c r="B1964" t="s">
        <v>320</v>
      </c>
      <c r="C1964" t="s">
        <v>2464</v>
      </c>
      <c r="D1964" t="s">
        <v>15</v>
      </c>
      <c r="E1964" t="s">
        <v>14</v>
      </c>
      <c r="F1964" t="s">
        <v>655</v>
      </c>
      <c r="G1964">
        <v>155.65</v>
      </c>
      <c r="H1964">
        <v>2</v>
      </c>
      <c r="I1964">
        <v>0.1</v>
      </c>
      <c r="J1964">
        <v>6.51</v>
      </c>
      <c r="K1964" t="s">
        <v>82</v>
      </c>
      <c r="L1964" t="s">
        <v>43</v>
      </c>
      <c r="M1964">
        <v>7.75</v>
      </c>
      <c r="N1964" t="s">
        <v>83</v>
      </c>
      <c r="O1964" t="b">
        <v>1</v>
      </c>
      <c r="P1964">
        <v>280.17</v>
      </c>
      <c r="Q1964">
        <v>93.39</v>
      </c>
      <c r="R1964">
        <v>79.13000000000001</v>
      </c>
      <c r="S1964" t="s">
        <v>84</v>
      </c>
      <c r="T1964">
        <v>0</v>
      </c>
      <c r="U1964">
        <v>0</v>
      </c>
      <c r="V1964">
        <v>14</v>
      </c>
      <c r="W1964">
        <v>1664.0038999999999</v>
      </c>
    </row>
    <row r="1965" spans="1:23" x14ac:dyDescent="0.35">
      <c r="A1965" t="s">
        <v>3356</v>
      </c>
      <c r="B1965" t="s">
        <v>1996</v>
      </c>
      <c r="C1965" t="s">
        <v>1564</v>
      </c>
      <c r="D1965" t="s">
        <v>15</v>
      </c>
      <c r="E1965" t="s">
        <v>16</v>
      </c>
      <c r="F1965" t="s">
        <v>360</v>
      </c>
      <c r="G1965">
        <v>51.81</v>
      </c>
      <c r="H1965">
        <v>1</v>
      </c>
      <c r="I1965">
        <v>0.25</v>
      </c>
      <c r="J1965">
        <v>5.52</v>
      </c>
      <c r="K1965" t="s">
        <v>90</v>
      </c>
      <c r="L1965" t="s">
        <v>43</v>
      </c>
      <c r="M1965">
        <v>7.26</v>
      </c>
      <c r="N1965" t="s">
        <v>83</v>
      </c>
      <c r="O1965" t="b">
        <v>0</v>
      </c>
      <c r="P1965">
        <v>38.857500000000002</v>
      </c>
      <c r="Q1965">
        <v>7.7715000000000032</v>
      </c>
      <c r="R1965">
        <v>-5.0084999999999962</v>
      </c>
      <c r="S1965" t="s">
        <v>91</v>
      </c>
      <c r="T1965">
        <v>0</v>
      </c>
      <c r="U1965">
        <v>0</v>
      </c>
      <c r="V1965">
        <v>12</v>
      </c>
      <c r="W1965">
        <v>854.08709999999985</v>
      </c>
    </row>
    <row r="1966" spans="1:23" x14ac:dyDescent="0.35">
      <c r="A1966" t="s">
        <v>3357</v>
      </c>
      <c r="B1966" t="s">
        <v>236</v>
      </c>
      <c r="C1966" t="s">
        <v>418</v>
      </c>
      <c r="D1966" t="s">
        <v>12</v>
      </c>
      <c r="E1966" t="s">
        <v>95</v>
      </c>
      <c r="F1966" t="s">
        <v>140</v>
      </c>
      <c r="G1966">
        <v>425.46</v>
      </c>
      <c r="H1966">
        <v>2</v>
      </c>
      <c r="I1966">
        <v>0.05</v>
      </c>
      <c r="J1966">
        <v>6.67</v>
      </c>
      <c r="K1966" t="s">
        <v>102</v>
      </c>
      <c r="L1966" t="s">
        <v>43</v>
      </c>
      <c r="M1966">
        <v>4.84</v>
      </c>
      <c r="N1966" t="s">
        <v>83</v>
      </c>
      <c r="O1966" t="b">
        <v>0</v>
      </c>
      <c r="P1966">
        <v>808.37399999999991</v>
      </c>
      <c r="Q1966">
        <v>297.82199999999989</v>
      </c>
      <c r="R1966">
        <v>286.31200000000001</v>
      </c>
      <c r="S1966" t="s">
        <v>103</v>
      </c>
      <c r="T1966">
        <v>0</v>
      </c>
      <c r="U1966">
        <v>0</v>
      </c>
      <c r="V1966">
        <v>11</v>
      </c>
      <c r="W1966">
        <v>1394.7299</v>
      </c>
    </row>
    <row r="1967" spans="1:23" x14ac:dyDescent="0.35">
      <c r="A1967" t="s">
        <v>3358</v>
      </c>
      <c r="B1967" t="s">
        <v>746</v>
      </c>
      <c r="C1967" t="s">
        <v>3359</v>
      </c>
      <c r="D1967" t="s">
        <v>12</v>
      </c>
      <c r="E1967" t="s">
        <v>16</v>
      </c>
      <c r="F1967" t="s">
        <v>344</v>
      </c>
      <c r="G1967">
        <v>17</v>
      </c>
      <c r="H1967">
        <v>2</v>
      </c>
      <c r="I1967">
        <v>0.24</v>
      </c>
      <c r="J1967">
        <v>8.1999999999999993</v>
      </c>
      <c r="K1967" t="s">
        <v>102</v>
      </c>
      <c r="L1967" t="s">
        <v>41</v>
      </c>
      <c r="M1967">
        <v>8</v>
      </c>
      <c r="N1967" t="s">
        <v>83</v>
      </c>
      <c r="O1967" t="b">
        <v>0</v>
      </c>
      <c r="P1967">
        <v>25.84</v>
      </c>
      <c r="Q1967">
        <v>5.4400000000000013</v>
      </c>
      <c r="R1967">
        <v>-10.76</v>
      </c>
      <c r="S1967" t="s">
        <v>103</v>
      </c>
      <c r="T1967">
        <v>0</v>
      </c>
      <c r="U1967">
        <v>0</v>
      </c>
      <c r="V1967">
        <v>2</v>
      </c>
      <c r="W1967">
        <v>44.992399999999982</v>
      </c>
    </row>
    <row r="1968" spans="1:23" x14ac:dyDescent="0.35">
      <c r="A1968" t="s">
        <v>3360</v>
      </c>
      <c r="B1968" t="s">
        <v>440</v>
      </c>
      <c r="C1968" t="s">
        <v>1034</v>
      </c>
      <c r="D1968" t="s">
        <v>12</v>
      </c>
      <c r="E1968" t="s">
        <v>14</v>
      </c>
      <c r="F1968" t="s">
        <v>1321</v>
      </c>
      <c r="G1968">
        <v>50.34</v>
      </c>
      <c r="H1968">
        <v>1</v>
      </c>
      <c r="I1968">
        <v>0.05</v>
      </c>
      <c r="J1968">
        <v>9</v>
      </c>
      <c r="K1968" t="s">
        <v>90</v>
      </c>
      <c r="L1968" t="s">
        <v>45</v>
      </c>
      <c r="M1968">
        <v>1.7</v>
      </c>
      <c r="N1968" t="s">
        <v>83</v>
      </c>
      <c r="O1968" t="b">
        <v>0</v>
      </c>
      <c r="P1968">
        <v>47.823</v>
      </c>
      <c r="Q1968">
        <v>17.619</v>
      </c>
      <c r="R1968">
        <v>6.9189999999999996</v>
      </c>
      <c r="S1968" t="s">
        <v>97</v>
      </c>
      <c r="T1968">
        <v>0</v>
      </c>
      <c r="U1968">
        <v>0</v>
      </c>
      <c r="V1968">
        <v>13</v>
      </c>
      <c r="W1968">
        <v>769.70920000000001</v>
      </c>
    </row>
    <row r="1969" spans="1:23" x14ac:dyDescent="0.35">
      <c r="A1969" t="s">
        <v>3361</v>
      </c>
      <c r="B1969" t="s">
        <v>405</v>
      </c>
      <c r="C1969" t="s">
        <v>2345</v>
      </c>
      <c r="D1969" t="s">
        <v>17</v>
      </c>
      <c r="E1969" t="s">
        <v>95</v>
      </c>
      <c r="F1969" t="s">
        <v>270</v>
      </c>
      <c r="G1969">
        <v>382.61</v>
      </c>
      <c r="H1969">
        <v>1</v>
      </c>
      <c r="I1969">
        <v>0.27</v>
      </c>
      <c r="J1969">
        <v>8.5299999999999994</v>
      </c>
      <c r="K1969" t="s">
        <v>90</v>
      </c>
      <c r="L1969" t="s">
        <v>41</v>
      </c>
      <c r="M1969">
        <v>7.83</v>
      </c>
      <c r="N1969" t="s">
        <v>83</v>
      </c>
      <c r="O1969" t="b">
        <v>0</v>
      </c>
      <c r="P1969">
        <v>279.30529999999999</v>
      </c>
      <c r="Q1969">
        <v>49.739299999999993</v>
      </c>
      <c r="R1969">
        <v>33.379299999999994</v>
      </c>
      <c r="S1969" t="s">
        <v>103</v>
      </c>
      <c r="T1969">
        <v>0</v>
      </c>
      <c r="U1969">
        <v>0</v>
      </c>
      <c r="V1969">
        <v>13</v>
      </c>
      <c r="W1969">
        <v>2024.7270000000001</v>
      </c>
    </row>
    <row r="1970" spans="1:23" x14ac:dyDescent="0.35">
      <c r="A1970" t="s">
        <v>3362</v>
      </c>
      <c r="B1970" t="s">
        <v>1011</v>
      </c>
      <c r="C1970" t="s">
        <v>2050</v>
      </c>
      <c r="D1970" t="s">
        <v>20</v>
      </c>
      <c r="E1970" t="s">
        <v>95</v>
      </c>
      <c r="F1970" t="s">
        <v>874</v>
      </c>
      <c r="G1970">
        <v>387.77</v>
      </c>
      <c r="H1970">
        <v>3</v>
      </c>
      <c r="I1970">
        <v>7.0000000000000007E-2</v>
      </c>
      <c r="J1970">
        <v>5.29</v>
      </c>
      <c r="K1970" t="s">
        <v>82</v>
      </c>
      <c r="L1970" t="s">
        <v>41</v>
      </c>
      <c r="M1970">
        <v>11.6</v>
      </c>
      <c r="N1970" t="s">
        <v>83</v>
      </c>
      <c r="O1970" t="b">
        <v>0</v>
      </c>
      <c r="P1970">
        <v>1081.8783000000001</v>
      </c>
      <c r="Q1970">
        <v>383.89229999999992</v>
      </c>
      <c r="R1970">
        <v>367.00229999999988</v>
      </c>
      <c r="S1970" t="s">
        <v>91</v>
      </c>
      <c r="T1970">
        <v>0</v>
      </c>
      <c r="U1970">
        <v>0</v>
      </c>
      <c r="V1970">
        <v>12</v>
      </c>
      <c r="W1970">
        <v>744.12109999999984</v>
      </c>
    </row>
    <row r="1971" spans="1:23" x14ac:dyDescent="0.35">
      <c r="A1971" t="s">
        <v>3363</v>
      </c>
      <c r="B1971" t="s">
        <v>575</v>
      </c>
      <c r="C1971" t="s">
        <v>1365</v>
      </c>
      <c r="D1971" t="s">
        <v>24</v>
      </c>
      <c r="E1971" t="s">
        <v>88</v>
      </c>
      <c r="F1971" t="s">
        <v>381</v>
      </c>
      <c r="G1971">
        <v>22.42</v>
      </c>
      <c r="H1971">
        <v>2</v>
      </c>
      <c r="I1971">
        <v>0.13</v>
      </c>
      <c r="J1971">
        <v>9.51</v>
      </c>
      <c r="K1971" t="s">
        <v>90</v>
      </c>
      <c r="L1971" t="s">
        <v>41</v>
      </c>
      <c r="M1971">
        <v>10.88</v>
      </c>
      <c r="N1971" t="s">
        <v>83</v>
      </c>
      <c r="O1971" t="b">
        <v>0</v>
      </c>
      <c r="P1971">
        <v>39.010800000000003</v>
      </c>
      <c r="Q1971">
        <v>12.1068</v>
      </c>
      <c r="R1971">
        <v>-8.2831999999999972</v>
      </c>
      <c r="S1971" t="s">
        <v>91</v>
      </c>
      <c r="T1971">
        <v>0</v>
      </c>
      <c r="U1971">
        <v>0</v>
      </c>
      <c r="V1971">
        <v>17</v>
      </c>
      <c r="W1971">
        <v>922.68780000000015</v>
      </c>
    </row>
    <row r="1972" spans="1:23" x14ac:dyDescent="0.35">
      <c r="A1972" t="s">
        <v>3364</v>
      </c>
      <c r="B1972" t="s">
        <v>225</v>
      </c>
      <c r="C1972" t="s">
        <v>3365</v>
      </c>
      <c r="D1972" t="s">
        <v>12</v>
      </c>
      <c r="E1972" t="s">
        <v>95</v>
      </c>
      <c r="F1972" t="s">
        <v>127</v>
      </c>
      <c r="G1972">
        <v>417.82</v>
      </c>
      <c r="H1972">
        <v>1</v>
      </c>
      <c r="I1972">
        <v>0.08</v>
      </c>
      <c r="J1972">
        <v>5.65</v>
      </c>
      <c r="K1972" t="s">
        <v>115</v>
      </c>
      <c r="L1972" t="s">
        <v>43</v>
      </c>
      <c r="M1972">
        <v>5.2</v>
      </c>
      <c r="N1972" t="s">
        <v>83</v>
      </c>
      <c r="O1972" t="b">
        <v>0</v>
      </c>
      <c r="P1972">
        <v>384.39440000000002</v>
      </c>
      <c r="Q1972">
        <v>133.70240000000001</v>
      </c>
      <c r="R1972">
        <v>122.8524</v>
      </c>
      <c r="S1972" t="s">
        <v>183</v>
      </c>
      <c r="T1972">
        <v>0</v>
      </c>
      <c r="U1972">
        <v>0</v>
      </c>
      <c r="V1972">
        <v>1</v>
      </c>
      <c r="W1972">
        <v>122.8524</v>
      </c>
    </row>
    <row r="1973" spans="1:23" x14ac:dyDescent="0.35">
      <c r="A1973" t="s">
        <v>3366</v>
      </c>
      <c r="B1973" t="s">
        <v>610</v>
      </c>
      <c r="C1973" t="s">
        <v>2103</v>
      </c>
      <c r="D1973" t="s">
        <v>12</v>
      </c>
      <c r="E1973" t="s">
        <v>14</v>
      </c>
      <c r="F1973" t="s">
        <v>234</v>
      </c>
      <c r="G1973">
        <v>151.44</v>
      </c>
      <c r="H1973">
        <v>2</v>
      </c>
      <c r="I1973">
        <v>0.1</v>
      </c>
      <c r="J1973">
        <v>8.9499999999999993</v>
      </c>
      <c r="K1973" t="s">
        <v>82</v>
      </c>
      <c r="L1973" t="s">
        <v>48</v>
      </c>
      <c r="M1973">
        <v>12.66</v>
      </c>
      <c r="N1973" t="s">
        <v>141</v>
      </c>
      <c r="O1973" t="b">
        <v>1</v>
      </c>
      <c r="P1973">
        <v>272.59199999999998</v>
      </c>
      <c r="Q1973">
        <v>90.864000000000004</v>
      </c>
      <c r="R1973">
        <v>69.254000000000005</v>
      </c>
      <c r="S1973" t="s">
        <v>97</v>
      </c>
      <c r="T1973">
        <v>1</v>
      </c>
      <c r="U1973">
        <v>0</v>
      </c>
      <c r="V1973">
        <v>2</v>
      </c>
      <c r="W1973">
        <v>52.452599999999997</v>
      </c>
    </row>
    <row r="1974" spans="1:23" x14ac:dyDescent="0.35">
      <c r="A1974" t="s">
        <v>3367</v>
      </c>
      <c r="B1974" t="s">
        <v>1348</v>
      </c>
      <c r="C1974" t="s">
        <v>1086</v>
      </c>
      <c r="D1974" t="s">
        <v>20</v>
      </c>
      <c r="E1974" t="s">
        <v>14</v>
      </c>
      <c r="F1974" t="s">
        <v>817</v>
      </c>
      <c r="G1974">
        <v>191.9</v>
      </c>
      <c r="H1974">
        <v>1</v>
      </c>
      <c r="I1974">
        <v>7.0000000000000007E-2</v>
      </c>
      <c r="J1974">
        <v>2.5499999999999998</v>
      </c>
      <c r="K1974" t="s">
        <v>102</v>
      </c>
      <c r="L1974" t="s">
        <v>43</v>
      </c>
      <c r="M1974">
        <v>6.2</v>
      </c>
      <c r="N1974" t="s">
        <v>83</v>
      </c>
      <c r="O1974" t="b">
        <v>0</v>
      </c>
      <c r="P1974">
        <v>178.46700000000001</v>
      </c>
      <c r="Q1974">
        <v>63.326999999999977</v>
      </c>
      <c r="R1974">
        <v>54.576999999999977</v>
      </c>
      <c r="S1974" t="s">
        <v>97</v>
      </c>
      <c r="T1974">
        <v>0</v>
      </c>
      <c r="U1974">
        <v>0</v>
      </c>
      <c r="V1974">
        <v>3</v>
      </c>
      <c r="W1974">
        <v>118.52330000000001</v>
      </c>
    </row>
    <row r="1975" spans="1:23" x14ac:dyDescent="0.35">
      <c r="A1975" t="s">
        <v>3368</v>
      </c>
      <c r="B1975" t="s">
        <v>703</v>
      </c>
      <c r="C1975" t="s">
        <v>3369</v>
      </c>
      <c r="D1975" t="s">
        <v>12</v>
      </c>
      <c r="E1975" t="s">
        <v>14</v>
      </c>
      <c r="F1975" t="s">
        <v>234</v>
      </c>
      <c r="G1975">
        <v>166.59</v>
      </c>
      <c r="H1975">
        <v>1</v>
      </c>
      <c r="I1975">
        <v>0.19</v>
      </c>
      <c r="J1975">
        <v>9.3699999999999992</v>
      </c>
      <c r="K1975" t="s">
        <v>82</v>
      </c>
      <c r="L1975" t="s">
        <v>41</v>
      </c>
      <c r="M1975">
        <v>13.28</v>
      </c>
      <c r="N1975" t="s">
        <v>83</v>
      </c>
      <c r="O1975" t="b">
        <v>0</v>
      </c>
      <c r="P1975">
        <v>134.93790000000001</v>
      </c>
      <c r="Q1975">
        <v>34.98390000000002</v>
      </c>
      <c r="R1975">
        <v>12.333900000000019</v>
      </c>
      <c r="S1975" t="s">
        <v>84</v>
      </c>
      <c r="T1975">
        <v>0</v>
      </c>
      <c r="U1975">
        <v>0</v>
      </c>
      <c r="V1975">
        <v>2</v>
      </c>
      <c r="W1975">
        <v>21.70190000000002</v>
      </c>
    </row>
    <row r="1976" spans="1:23" x14ac:dyDescent="0.35">
      <c r="A1976" t="s">
        <v>3370</v>
      </c>
      <c r="B1976" t="s">
        <v>539</v>
      </c>
      <c r="C1976" t="s">
        <v>2381</v>
      </c>
      <c r="D1976" t="s">
        <v>26</v>
      </c>
      <c r="E1976" t="s">
        <v>14</v>
      </c>
      <c r="F1976" t="s">
        <v>255</v>
      </c>
      <c r="G1976">
        <v>142.03</v>
      </c>
      <c r="H1976">
        <v>3</v>
      </c>
      <c r="I1976">
        <v>0</v>
      </c>
      <c r="J1976">
        <v>9.33</v>
      </c>
      <c r="K1976" t="s">
        <v>90</v>
      </c>
      <c r="L1976" t="s">
        <v>45</v>
      </c>
      <c r="M1976">
        <v>1.1599999999999999</v>
      </c>
      <c r="N1976" t="s">
        <v>83</v>
      </c>
      <c r="O1976" t="b">
        <v>0</v>
      </c>
      <c r="P1976">
        <v>426.09</v>
      </c>
      <c r="Q1976">
        <v>170.43600000000001</v>
      </c>
      <c r="R1976">
        <v>159.946</v>
      </c>
      <c r="S1976" t="s">
        <v>183</v>
      </c>
      <c r="T1976">
        <v>0</v>
      </c>
      <c r="U1976">
        <v>0</v>
      </c>
      <c r="V1976">
        <v>10</v>
      </c>
      <c r="W1976">
        <v>1956.3818000000001</v>
      </c>
    </row>
    <row r="1977" spans="1:23" x14ac:dyDescent="0.35">
      <c r="A1977" t="s">
        <v>3371</v>
      </c>
      <c r="B1977" t="s">
        <v>442</v>
      </c>
      <c r="C1977" t="s">
        <v>3372</v>
      </c>
      <c r="D1977" t="s">
        <v>12</v>
      </c>
      <c r="E1977" t="s">
        <v>14</v>
      </c>
      <c r="F1977" t="s">
        <v>255</v>
      </c>
      <c r="G1977">
        <v>154.72999999999999</v>
      </c>
      <c r="H1977">
        <v>3</v>
      </c>
      <c r="I1977">
        <v>0.25</v>
      </c>
      <c r="J1977">
        <v>5.28</v>
      </c>
      <c r="K1977" t="s">
        <v>82</v>
      </c>
      <c r="L1977" t="s">
        <v>41</v>
      </c>
      <c r="M1977">
        <v>13.03</v>
      </c>
      <c r="N1977" t="s">
        <v>83</v>
      </c>
      <c r="O1977" t="b">
        <v>0</v>
      </c>
      <c r="P1977">
        <v>348.14249999999993</v>
      </c>
      <c r="Q1977">
        <v>69.628499999999974</v>
      </c>
      <c r="R1977">
        <v>51.318499999999972</v>
      </c>
      <c r="S1977" t="s">
        <v>128</v>
      </c>
      <c r="T1977">
        <v>0</v>
      </c>
      <c r="U1977">
        <v>0</v>
      </c>
      <c r="V1977">
        <v>2</v>
      </c>
      <c r="W1977">
        <v>175.00290000000001</v>
      </c>
    </row>
    <row r="1978" spans="1:23" x14ac:dyDescent="0.35">
      <c r="A1978" t="s">
        <v>3373</v>
      </c>
      <c r="B1978" t="s">
        <v>626</v>
      </c>
      <c r="C1978" t="s">
        <v>3374</v>
      </c>
      <c r="D1978" t="s">
        <v>20</v>
      </c>
      <c r="E1978" t="s">
        <v>16</v>
      </c>
      <c r="F1978" t="s">
        <v>259</v>
      </c>
      <c r="G1978">
        <v>54</v>
      </c>
      <c r="H1978">
        <v>2</v>
      </c>
      <c r="I1978">
        <v>0.1</v>
      </c>
      <c r="J1978">
        <v>2.42</v>
      </c>
      <c r="K1978" t="s">
        <v>102</v>
      </c>
      <c r="L1978" t="s">
        <v>43</v>
      </c>
      <c r="M1978">
        <v>3.58</v>
      </c>
      <c r="N1978" t="s">
        <v>83</v>
      </c>
      <c r="O1978" t="b">
        <v>1</v>
      </c>
      <c r="P1978">
        <v>97.2</v>
      </c>
      <c r="Q1978">
        <v>32.400000000000013</v>
      </c>
      <c r="R1978">
        <v>26.400000000000009</v>
      </c>
      <c r="S1978" t="s">
        <v>97</v>
      </c>
      <c r="T1978">
        <v>0</v>
      </c>
      <c r="U1978">
        <v>0</v>
      </c>
      <c r="V1978">
        <v>1</v>
      </c>
      <c r="W1978">
        <v>26.400000000000009</v>
      </c>
    </row>
    <row r="1979" spans="1:23" x14ac:dyDescent="0.35">
      <c r="A1979" t="s">
        <v>3375</v>
      </c>
      <c r="B1979" t="s">
        <v>442</v>
      </c>
      <c r="C1979" t="s">
        <v>3376</v>
      </c>
      <c r="D1979" t="s">
        <v>12</v>
      </c>
      <c r="E1979" t="s">
        <v>16</v>
      </c>
      <c r="F1979" t="s">
        <v>136</v>
      </c>
      <c r="G1979">
        <v>30.83</v>
      </c>
      <c r="H1979">
        <v>2</v>
      </c>
      <c r="I1979">
        <v>0.08</v>
      </c>
      <c r="J1979">
        <v>5.46</v>
      </c>
      <c r="K1979" t="s">
        <v>115</v>
      </c>
      <c r="L1979" t="s">
        <v>43</v>
      </c>
      <c r="M1979">
        <v>3.96</v>
      </c>
      <c r="N1979" t="s">
        <v>141</v>
      </c>
      <c r="O1979" t="b">
        <v>0</v>
      </c>
      <c r="P1979">
        <v>56.727200000000003</v>
      </c>
      <c r="Q1979">
        <v>19.731200000000001</v>
      </c>
      <c r="R1979">
        <v>10.311199999999999</v>
      </c>
      <c r="S1979" t="s">
        <v>128</v>
      </c>
      <c r="T1979">
        <v>1</v>
      </c>
      <c r="U1979">
        <v>0</v>
      </c>
      <c r="V1979">
        <v>11</v>
      </c>
      <c r="W1979">
        <v>839.05650000000003</v>
      </c>
    </row>
    <row r="1980" spans="1:23" x14ac:dyDescent="0.35">
      <c r="A1980" t="s">
        <v>3377</v>
      </c>
      <c r="B1980" t="s">
        <v>802</v>
      </c>
      <c r="C1980" t="s">
        <v>1608</v>
      </c>
      <c r="D1980" t="s">
        <v>26</v>
      </c>
      <c r="E1980" t="s">
        <v>95</v>
      </c>
      <c r="F1980" t="s">
        <v>667</v>
      </c>
      <c r="G1980">
        <v>545.88</v>
      </c>
      <c r="H1980">
        <v>3</v>
      </c>
      <c r="I1980">
        <v>0.17</v>
      </c>
      <c r="J1980">
        <v>2.25</v>
      </c>
      <c r="K1980" t="s">
        <v>90</v>
      </c>
      <c r="L1980" t="s">
        <v>41</v>
      </c>
      <c r="M1980">
        <v>10.9</v>
      </c>
      <c r="N1980" t="s">
        <v>83</v>
      </c>
      <c r="O1980" t="b">
        <v>0</v>
      </c>
      <c r="P1980">
        <v>1359.2411999999999</v>
      </c>
      <c r="Q1980">
        <v>376.6572000000001</v>
      </c>
      <c r="R1980">
        <v>363.50720000000013</v>
      </c>
      <c r="S1980" t="s">
        <v>84</v>
      </c>
      <c r="T1980">
        <v>0</v>
      </c>
      <c r="U1980">
        <v>0</v>
      </c>
      <c r="V1980">
        <v>19</v>
      </c>
      <c r="W1980">
        <v>3225.0970000000002</v>
      </c>
    </row>
    <row r="1981" spans="1:23" x14ac:dyDescent="0.35">
      <c r="A1981" t="s">
        <v>3378</v>
      </c>
      <c r="B1981" t="s">
        <v>491</v>
      </c>
      <c r="C1981" t="s">
        <v>3379</v>
      </c>
      <c r="D1981" t="s">
        <v>12</v>
      </c>
      <c r="E1981" t="s">
        <v>95</v>
      </c>
      <c r="F1981" t="s">
        <v>1363</v>
      </c>
      <c r="G1981">
        <v>377.55</v>
      </c>
      <c r="H1981">
        <v>1</v>
      </c>
      <c r="I1981">
        <v>0.14000000000000001</v>
      </c>
      <c r="J1981">
        <v>8.6300000000000008</v>
      </c>
      <c r="K1981" t="s">
        <v>115</v>
      </c>
      <c r="L1981" t="s">
        <v>41</v>
      </c>
      <c r="M1981">
        <v>12.93</v>
      </c>
      <c r="N1981" t="s">
        <v>83</v>
      </c>
      <c r="O1981" t="b">
        <v>0</v>
      </c>
      <c r="P1981">
        <v>324.69299999999998</v>
      </c>
      <c r="Q1981">
        <v>98.162999999999982</v>
      </c>
      <c r="R1981">
        <v>76.60299999999998</v>
      </c>
      <c r="S1981" t="s">
        <v>103</v>
      </c>
      <c r="T1981">
        <v>0</v>
      </c>
      <c r="U1981">
        <v>0</v>
      </c>
      <c r="V1981">
        <v>2</v>
      </c>
      <c r="W1981">
        <v>489.01380000000017</v>
      </c>
    </row>
    <row r="1982" spans="1:23" x14ac:dyDescent="0.35">
      <c r="A1982" t="s">
        <v>3380</v>
      </c>
      <c r="B1982" t="s">
        <v>699</v>
      </c>
      <c r="C1982" t="s">
        <v>661</v>
      </c>
      <c r="D1982" t="s">
        <v>19</v>
      </c>
      <c r="E1982" t="s">
        <v>16</v>
      </c>
      <c r="F1982" t="s">
        <v>648</v>
      </c>
      <c r="G1982">
        <v>65.069999999999993</v>
      </c>
      <c r="H1982">
        <v>2</v>
      </c>
      <c r="I1982">
        <v>0.1</v>
      </c>
      <c r="J1982">
        <v>5.03</v>
      </c>
      <c r="K1982" t="s">
        <v>115</v>
      </c>
      <c r="L1982" t="s">
        <v>43</v>
      </c>
      <c r="M1982">
        <v>5.23</v>
      </c>
      <c r="N1982" t="s">
        <v>83</v>
      </c>
      <c r="O1982" t="b">
        <v>0</v>
      </c>
      <c r="P1982">
        <v>117.126</v>
      </c>
      <c r="Q1982">
        <v>39.042000000000002</v>
      </c>
      <c r="R1982">
        <v>28.782</v>
      </c>
      <c r="S1982" t="s">
        <v>91</v>
      </c>
      <c r="T1982">
        <v>0</v>
      </c>
      <c r="U1982">
        <v>0</v>
      </c>
      <c r="V1982">
        <v>20</v>
      </c>
      <c r="W1982">
        <v>715.11930000000018</v>
      </c>
    </row>
    <row r="1983" spans="1:23" x14ac:dyDescent="0.35">
      <c r="A1983" t="s">
        <v>3381</v>
      </c>
      <c r="B1983" t="s">
        <v>143</v>
      </c>
      <c r="C1983" t="s">
        <v>2134</v>
      </c>
      <c r="D1983" t="s">
        <v>12</v>
      </c>
      <c r="E1983" t="s">
        <v>14</v>
      </c>
      <c r="F1983" t="s">
        <v>588</v>
      </c>
      <c r="G1983">
        <v>143.24</v>
      </c>
      <c r="H1983">
        <v>3</v>
      </c>
      <c r="I1983">
        <v>0.02</v>
      </c>
      <c r="J1983">
        <v>3.76</v>
      </c>
      <c r="K1983" t="s">
        <v>90</v>
      </c>
      <c r="L1983" t="s">
        <v>48</v>
      </c>
      <c r="M1983">
        <v>19.02</v>
      </c>
      <c r="N1983" t="s">
        <v>83</v>
      </c>
      <c r="O1983" t="b">
        <v>0</v>
      </c>
      <c r="P1983">
        <v>421.12560000000002</v>
      </c>
      <c r="Q1983">
        <v>163.2936</v>
      </c>
      <c r="R1983">
        <v>140.51360000000011</v>
      </c>
      <c r="S1983" t="s">
        <v>103</v>
      </c>
      <c r="T1983">
        <v>0</v>
      </c>
      <c r="U1983">
        <v>0</v>
      </c>
      <c r="V1983">
        <v>4</v>
      </c>
      <c r="W1983">
        <v>803.01639999999998</v>
      </c>
    </row>
    <row r="1984" spans="1:23" x14ac:dyDescent="0.35">
      <c r="A1984" t="s">
        <v>3382</v>
      </c>
      <c r="B1984" t="s">
        <v>330</v>
      </c>
      <c r="C1984" t="s">
        <v>1380</v>
      </c>
      <c r="D1984" t="s">
        <v>15</v>
      </c>
      <c r="E1984" t="s">
        <v>14</v>
      </c>
      <c r="F1984" t="s">
        <v>396</v>
      </c>
      <c r="G1984">
        <v>204.09</v>
      </c>
      <c r="H1984">
        <v>2</v>
      </c>
      <c r="I1984">
        <v>0</v>
      </c>
      <c r="J1984">
        <v>3.78</v>
      </c>
      <c r="K1984" t="s">
        <v>115</v>
      </c>
      <c r="L1984" t="s">
        <v>45</v>
      </c>
      <c r="M1984">
        <v>0.72</v>
      </c>
      <c r="N1984" t="s">
        <v>83</v>
      </c>
      <c r="O1984" t="b">
        <v>0</v>
      </c>
      <c r="P1984">
        <v>408.18</v>
      </c>
      <c r="Q1984">
        <v>163.27199999999999</v>
      </c>
      <c r="R1984">
        <v>158.77199999999999</v>
      </c>
      <c r="S1984" t="s">
        <v>183</v>
      </c>
      <c r="T1984">
        <v>0</v>
      </c>
      <c r="U1984">
        <v>0</v>
      </c>
      <c r="V1984">
        <v>20</v>
      </c>
      <c r="W1984">
        <v>1665.5569</v>
      </c>
    </row>
    <row r="1985" spans="1:23" x14ac:dyDescent="0.35">
      <c r="A1985" t="s">
        <v>3383</v>
      </c>
      <c r="B1985" t="s">
        <v>1586</v>
      </c>
      <c r="C1985" t="s">
        <v>1150</v>
      </c>
      <c r="D1985" t="s">
        <v>19</v>
      </c>
      <c r="E1985" t="s">
        <v>95</v>
      </c>
      <c r="F1985" t="s">
        <v>1041</v>
      </c>
      <c r="G1985">
        <v>79.209999999999994</v>
      </c>
      <c r="H1985">
        <v>2</v>
      </c>
      <c r="I1985">
        <v>0.22</v>
      </c>
      <c r="J1985">
        <v>3.14</v>
      </c>
      <c r="K1985" t="s">
        <v>82</v>
      </c>
      <c r="L1985" t="s">
        <v>41</v>
      </c>
      <c r="M1985">
        <v>14.7</v>
      </c>
      <c r="N1985" t="s">
        <v>83</v>
      </c>
      <c r="O1985" t="b">
        <v>0</v>
      </c>
      <c r="P1985">
        <v>123.5676</v>
      </c>
      <c r="Q1985">
        <v>28.51560000000001</v>
      </c>
      <c r="R1985">
        <v>10.67560000000001</v>
      </c>
      <c r="S1985" t="s">
        <v>183</v>
      </c>
      <c r="T1985">
        <v>0</v>
      </c>
      <c r="U1985">
        <v>0</v>
      </c>
      <c r="V1985">
        <v>18</v>
      </c>
      <c r="W1985">
        <v>2077.6332000000002</v>
      </c>
    </row>
    <row r="1986" spans="1:23" x14ac:dyDescent="0.35">
      <c r="A1986" t="s">
        <v>3384</v>
      </c>
      <c r="B1986" t="s">
        <v>909</v>
      </c>
      <c r="C1986" t="s">
        <v>788</v>
      </c>
      <c r="D1986" t="s">
        <v>19</v>
      </c>
      <c r="E1986" t="s">
        <v>88</v>
      </c>
      <c r="F1986" t="s">
        <v>680</v>
      </c>
      <c r="G1986">
        <v>30.57</v>
      </c>
      <c r="H1986">
        <v>3</v>
      </c>
      <c r="I1986">
        <v>0.03</v>
      </c>
      <c r="J1986">
        <v>9.65</v>
      </c>
      <c r="K1986" t="s">
        <v>115</v>
      </c>
      <c r="L1986" t="s">
        <v>43</v>
      </c>
      <c r="M1986">
        <v>4.08</v>
      </c>
      <c r="N1986" t="s">
        <v>83</v>
      </c>
      <c r="O1986" t="b">
        <v>0</v>
      </c>
      <c r="P1986">
        <v>88.958700000000007</v>
      </c>
      <c r="Q1986">
        <v>33.932699999999997</v>
      </c>
      <c r="R1986">
        <v>20.2027</v>
      </c>
      <c r="S1986" t="s">
        <v>183</v>
      </c>
      <c r="T1986">
        <v>0</v>
      </c>
      <c r="U1986">
        <v>0</v>
      </c>
      <c r="V1986">
        <v>16</v>
      </c>
      <c r="W1986">
        <v>1850.9514999999999</v>
      </c>
    </row>
    <row r="1987" spans="1:23" x14ac:dyDescent="0.35">
      <c r="A1987" t="s">
        <v>3385</v>
      </c>
      <c r="B1987" t="s">
        <v>1340</v>
      </c>
      <c r="C1987" t="s">
        <v>1962</v>
      </c>
      <c r="D1987" t="s">
        <v>26</v>
      </c>
      <c r="E1987" t="s">
        <v>14</v>
      </c>
      <c r="F1987" t="s">
        <v>1109</v>
      </c>
      <c r="G1987">
        <v>98.64</v>
      </c>
      <c r="H1987">
        <v>1</v>
      </c>
      <c r="I1987">
        <v>0.02</v>
      </c>
      <c r="J1987">
        <v>3.48</v>
      </c>
      <c r="K1987" t="s">
        <v>102</v>
      </c>
      <c r="L1987" t="s">
        <v>48</v>
      </c>
      <c r="M1987">
        <v>15.2</v>
      </c>
      <c r="N1987" t="s">
        <v>83</v>
      </c>
      <c r="O1987" t="b">
        <v>0</v>
      </c>
      <c r="P1987">
        <v>96.667199999999994</v>
      </c>
      <c r="Q1987">
        <v>37.483199999999997</v>
      </c>
      <c r="R1987">
        <v>18.8032</v>
      </c>
      <c r="S1987" t="s">
        <v>84</v>
      </c>
      <c r="T1987">
        <v>0</v>
      </c>
      <c r="U1987">
        <v>0</v>
      </c>
      <c r="V1987">
        <v>15</v>
      </c>
      <c r="W1987">
        <v>526.91089999999997</v>
      </c>
    </row>
    <row r="1988" spans="1:23" x14ac:dyDescent="0.35">
      <c r="A1988" t="s">
        <v>3386</v>
      </c>
      <c r="B1988" t="s">
        <v>284</v>
      </c>
      <c r="C1988" t="s">
        <v>426</v>
      </c>
      <c r="D1988" t="s">
        <v>12</v>
      </c>
      <c r="E1988" t="s">
        <v>88</v>
      </c>
      <c r="F1988" t="s">
        <v>1677</v>
      </c>
      <c r="G1988">
        <v>15.63</v>
      </c>
      <c r="H1988">
        <v>2</v>
      </c>
      <c r="I1988">
        <v>0.1</v>
      </c>
      <c r="J1988">
        <v>3.22</v>
      </c>
      <c r="K1988" t="s">
        <v>115</v>
      </c>
      <c r="L1988" t="s">
        <v>45</v>
      </c>
      <c r="M1988">
        <v>1.1200000000000001</v>
      </c>
      <c r="N1988" t="s">
        <v>83</v>
      </c>
      <c r="O1988" t="b">
        <v>0</v>
      </c>
      <c r="P1988">
        <v>28.134</v>
      </c>
      <c r="Q1988">
        <v>9.3780000000000001</v>
      </c>
      <c r="R1988">
        <v>5.0380000000000003</v>
      </c>
      <c r="S1988" t="s">
        <v>91</v>
      </c>
      <c r="T1988">
        <v>0</v>
      </c>
      <c r="U1988">
        <v>0</v>
      </c>
      <c r="V1988">
        <v>13</v>
      </c>
      <c r="W1988">
        <v>1079.6733999999999</v>
      </c>
    </row>
    <row r="1989" spans="1:23" x14ac:dyDescent="0.35">
      <c r="A1989" t="s">
        <v>3387</v>
      </c>
      <c r="B1989" t="s">
        <v>636</v>
      </c>
      <c r="C1989" t="s">
        <v>885</v>
      </c>
      <c r="D1989" t="s">
        <v>15</v>
      </c>
      <c r="E1989" t="s">
        <v>95</v>
      </c>
      <c r="F1989" t="s">
        <v>877</v>
      </c>
      <c r="G1989">
        <v>33.15</v>
      </c>
      <c r="H1989">
        <v>3</v>
      </c>
      <c r="I1989">
        <v>0.09</v>
      </c>
      <c r="J1989">
        <v>8.34</v>
      </c>
      <c r="K1989" t="s">
        <v>82</v>
      </c>
      <c r="L1989" t="s">
        <v>43</v>
      </c>
      <c r="M1989">
        <v>5.4</v>
      </c>
      <c r="N1989" t="s">
        <v>83</v>
      </c>
      <c r="O1989" t="b">
        <v>0</v>
      </c>
      <c r="P1989">
        <v>90.499499999999998</v>
      </c>
      <c r="Q1989">
        <v>30.82950000000001</v>
      </c>
      <c r="R1989">
        <v>17.089500000000012</v>
      </c>
      <c r="S1989" t="s">
        <v>103</v>
      </c>
      <c r="T1989">
        <v>0</v>
      </c>
      <c r="U1989">
        <v>0</v>
      </c>
      <c r="V1989">
        <v>14</v>
      </c>
      <c r="W1989">
        <v>532.6671</v>
      </c>
    </row>
    <row r="1990" spans="1:23" x14ac:dyDescent="0.35">
      <c r="A1990" t="s">
        <v>3388</v>
      </c>
      <c r="B1990" t="s">
        <v>130</v>
      </c>
      <c r="C1990" t="s">
        <v>885</v>
      </c>
      <c r="D1990" t="s">
        <v>24</v>
      </c>
      <c r="E1990" t="s">
        <v>14</v>
      </c>
      <c r="F1990" t="s">
        <v>705</v>
      </c>
      <c r="G1990">
        <v>55.13</v>
      </c>
      <c r="H1990">
        <v>2</v>
      </c>
      <c r="I1990">
        <v>7.0000000000000007E-2</v>
      </c>
      <c r="J1990">
        <v>9.1999999999999993</v>
      </c>
      <c r="K1990" t="s">
        <v>102</v>
      </c>
      <c r="L1990" t="s">
        <v>41</v>
      </c>
      <c r="M1990">
        <v>7.71</v>
      </c>
      <c r="N1990" t="s">
        <v>83</v>
      </c>
      <c r="O1990" t="b">
        <v>0</v>
      </c>
      <c r="P1990">
        <v>102.54179999999999</v>
      </c>
      <c r="Q1990">
        <v>36.385799999999989</v>
      </c>
      <c r="R1990">
        <v>19.475799999999989</v>
      </c>
      <c r="S1990" t="s">
        <v>84</v>
      </c>
      <c r="T1990">
        <v>0</v>
      </c>
      <c r="U1990">
        <v>0</v>
      </c>
      <c r="V1990">
        <v>14</v>
      </c>
      <c r="W1990">
        <v>532.6671</v>
      </c>
    </row>
    <row r="1991" spans="1:23" x14ac:dyDescent="0.35">
      <c r="A1991" t="s">
        <v>3389</v>
      </c>
      <c r="B1991" t="s">
        <v>581</v>
      </c>
      <c r="C1991" t="s">
        <v>1246</v>
      </c>
      <c r="D1991" t="s">
        <v>24</v>
      </c>
      <c r="E1991" t="s">
        <v>16</v>
      </c>
      <c r="F1991" t="s">
        <v>409</v>
      </c>
      <c r="G1991">
        <v>14.86</v>
      </c>
      <c r="H1991">
        <v>1</v>
      </c>
      <c r="I1991">
        <v>0.28999999999999998</v>
      </c>
      <c r="J1991">
        <v>5.76</v>
      </c>
      <c r="K1991" t="s">
        <v>90</v>
      </c>
      <c r="L1991" t="s">
        <v>41</v>
      </c>
      <c r="M1991">
        <v>7.88</v>
      </c>
      <c r="N1991" t="s">
        <v>83</v>
      </c>
      <c r="O1991" t="b">
        <v>0</v>
      </c>
      <c r="P1991">
        <v>10.550599999999999</v>
      </c>
      <c r="Q1991">
        <v>1.6346000000000009</v>
      </c>
      <c r="R1991">
        <v>-12.0054</v>
      </c>
      <c r="S1991" t="s">
        <v>84</v>
      </c>
      <c r="T1991">
        <v>0</v>
      </c>
      <c r="U1991">
        <v>0</v>
      </c>
      <c r="V1991">
        <v>17</v>
      </c>
      <c r="W1991">
        <v>1168.9012</v>
      </c>
    </row>
    <row r="1992" spans="1:23" x14ac:dyDescent="0.35">
      <c r="A1992" t="s">
        <v>3390</v>
      </c>
      <c r="B1992" t="s">
        <v>545</v>
      </c>
      <c r="C1992" t="s">
        <v>1249</v>
      </c>
      <c r="D1992" t="s">
        <v>17</v>
      </c>
      <c r="E1992" t="s">
        <v>95</v>
      </c>
      <c r="F1992" t="s">
        <v>388</v>
      </c>
      <c r="G1992">
        <v>466.37</v>
      </c>
      <c r="H1992">
        <v>1</v>
      </c>
      <c r="I1992">
        <v>0.14000000000000001</v>
      </c>
      <c r="J1992">
        <v>2.92</v>
      </c>
      <c r="K1992" t="s">
        <v>90</v>
      </c>
      <c r="L1992" t="s">
        <v>41</v>
      </c>
      <c r="M1992">
        <v>9.6199999999999992</v>
      </c>
      <c r="N1992" t="s">
        <v>83</v>
      </c>
      <c r="O1992" t="b">
        <v>0</v>
      </c>
      <c r="P1992">
        <v>401.07819999999998</v>
      </c>
      <c r="Q1992">
        <v>121.25620000000001</v>
      </c>
      <c r="R1992">
        <v>108.7162</v>
      </c>
      <c r="S1992" t="s">
        <v>91</v>
      </c>
      <c r="T1992">
        <v>0</v>
      </c>
      <c r="U1992">
        <v>0</v>
      </c>
      <c r="V1992">
        <v>24</v>
      </c>
      <c r="W1992">
        <v>2451.8616000000002</v>
      </c>
    </row>
    <row r="1993" spans="1:23" x14ac:dyDescent="0.35">
      <c r="A1993" t="s">
        <v>3391</v>
      </c>
      <c r="B1993" t="s">
        <v>113</v>
      </c>
      <c r="C1993" t="s">
        <v>3392</v>
      </c>
      <c r="D1993" t="s">
        <v>12</v>
      </c>
      <c r="E1993" t="s">
        <v>16</v>
      </c>
      <c r="F1993" t="s">
        <v>605</v>
      </c>
      <c r="G1993">
        <v>36.17</v>
      </c>
      <c r="H1993">
        <v>1</v>
      </c>
      <c r="I1993">
        <v>0.26</v>
      </c>
      <c r="J1993">
        <v>4.04</v>
      </c>
      <c r="K1993" t="s">
        <v>82</v>
      </c>
      <c r="L1993" t="s">
        <v>41</v>
      </c>
      <c r="M1993">
        <v>10.48</v>
      </c>
      <c r="N1993" t="s">
        <v>83</v>
      </c>
      <c r="O1993" t="b">
        <v>0</v>
      </c>
      <c r="P1993">
        <v>26.765799999999999</v>
      </c>
      <c r="Q1993">
        <v>5.0638000000000014</v>
      </c>
      <c r="R1993">
        <v>-9.4562000000000008</v>
      </c>
      <c r="S1993" t="s">
        <v>84</v>
      </c>
      <c r="T1993">
        <v>0</v>
      </c>
      <c r="U1993">
        <v>0</v>
      </c>
      <c r="V1993">
        <v>2</v>
      </c>
      <c r="W1993">
        <v>198.48599999999999</v>
      </c>
    </row>
    <row r="1994" spans="1:23" x14ac:dyDescent="0.35">
      <c r="A1994" t="s">
        <v>3393</v>
      </c>
      <c r="B1994" t="s">
        <v>626</v>
      </c>
      <c r="C1994" t="s">
        <v>1069</v>
      </c>
      <c r="D1994" t="s">
        <v>17</v>
      </c>
      <c r="E1994" t="s">
        <v>88</v>
      </c>
      <c r="F1994" t="s">
        <v>1066</v>
      </c>
      <c r="G1994">
        <v>10.17</v>
      </c>
      <c r="H1994">
        <v>2</v>
      </c>
      <c r="I1994">
        <v>0.09</v>
      </c>
      <c r="J1994">
        <v>7.85</v>
      </c>
      <c r="K1994" t="s">
        <v>82</v>
      </c>
      <c r="L1994" t="s">
        <v>45</v>
      </c>
      <c r="M1994">
        <v>1.56</v>
      </c>
      <c r="N1994" t="s">
        <v>83</v>
      </c>
      <c r="O1994" t="b">
        <v>0</v>
      </c>
      <c r="P1994">
        <v>18.509399999999999</v>
      </c>
      <c r="Q1994">
        <v>6.3054000000000006</v>
      </c>
      <c r="R1994">
        <v>-3.1046</v>
      </c>
      <c r="S1994" t="s">
        <v>97</v>
      </c>
      <c r="T1994">
        <v>0</v>
      </c>
      <c r="U1994">
        <v>0</v>
      </c>
      <c r="V1994">
        <v>18</v>
      </c>
      <c r="W1994">
        <v>2032.4559999999999</v>
      </c>
    </row>
    <row r="1995" spans="1:23" x14ac:dyDescent="0.35">
      <c r="A1995" t="s">
        <v>3394</v>
      </c>
      <c r="B1995" t="s">
        <v>1604</v>
      </c>
      <c r="C1995" t="s">
        <v>408</v>
      </c>
      <c r="D1995" t="s">
        <v>15</v>
      </c>
      <c r="E1995" t="s">
        <v>16</v>
      </c>
      <c r="F1995" t="s">
        <v>448</v>
      </c>
      <c r="G1995">
        <v>30.76</v>
      </c>
      <c r="H1995">
        <v>3</v>
      </c>
      <c r="I1995">
        <v>0.1</v>
      </c>
      <c r="J1995">
        <v>3.29</v>
      </c>
      <c r="K1995" t="s">
        <v>115</v>
      </c>
      <c r="L1995" t="s">
        <v>45</v>
      </c>
      <c r="M1995">
        <v>1.75</v>
      </c>
      <c r="N1995" t="s">
        <v>141</v>
      </c>
      <c r="O1995" t="b">
        <v>0</v>
      </c>
      <c r="P1995">
        <v>83.052000000000007</v>
      </c>
      <c r="Q1995">
        <v>27.684000000000001</v>
      </c>
      <c r="R1995">
        <v>22.644000000000009</v>
      </c>
      <c r="S1995" t="s">
        <v>97</v>
      </c>
      <c r="T1995">
        <v>1</v>
      </c>
      <c r="U1995">
        <v>0</v>
      </c>
      <c r="V1995">
        <v>15</v>
      </c>
      <c r="W1995">
        <v>1549.1948</v>
      </c>
    </row>
    <row r="1996" spans="1:23" x14ac:dyDescent="0.35">
      <c r="A1996" t="s">
        <v>3395</v>
      </c>
      <c r="B1996" t="s">
        <v>1018</v>
      </c>
      <c r="C1996" t="s">
        <v>1459</v>
      </c>
      <c r="D1996" t="s">
        <v>17</v>
      </c>
      <c r="E1996" t="s">
        <v>95</v>
      </c>
      <c r="F1996" t="s">
        <v>782</v>
      </c>
      <c r="G1996">
        <v>364.9</v>
      </c>
      <c r="H1996">
        <v>2</v>
      </c>
      <c r="I1996">
        <v>0.24</v>
      </c>
      <c r="J1996">
        <v>3.1</v>
      </c>
      <c r="K1996" t="s">
        <v>115</v>
      </c>
      <c r="L1996" t="s">
        <v>41</v>
      </c>
      <c r="M1996">
        <v>13.82</v>
      </c>
      <c r="N1996" t="s">
        <v>83</v>
      </c>
      <c r="O1996" t="b">
        <v>0</v>
      </c>
      <c r="P1996">
        <v>554.64800000000002</v>
      </c>
      <c r="Q1996">
        <v>116.7680000000001</v>
      </c>
      <c r="R1996">
        <v>99.848000000000084</v>
      </c>
      <c r="S1996" t="s">
        <v>183</v>
      </c>
      <c r="T1996">
        <v>0</v>
      </c>
      <c r="U1996">
        <v>0</v>
      </c>
      <c r="V1996">
        <v>21</v>
      </c>
      <c r="W1996">
        <v>2879.7907</v>
      </c>
    </row>
    <row r="1997" spans="1:23" x14ac:dyDescent="0.35">
      <c r="A1997" t="s">
        <v>3396</v>
      </c>
      <c r="B1997" t="s">
        <v>1268</v>
      </c>
      <c r="C1997" t="s">
        <v>2417</v>
      </c>
      <c r="D1997" t="s">
        <v>19</v>
      </c>
      <c r="E1997" t="s">
        <v>16</v>
      </c>
      <c r="F1997" t="s">
        <v>854</v>
      </c>
      <c r="G1997">
        <v>37.520000000000003</v>
      </c>
      <c r="H1997">
        <v>1</v>
      </c>
      <c r="I1997">
        <v>0.16</v>
      </c>
      <c r="J1997">
        <v>6.58</v>
      </c>
      <c r="K1997" t="s">
        <v>115</v>
      </c>
      <c r="L1997" t="s">
        <v>48</v>
      </c>
      <c r="M1997">
        <v>19.670000000000002</v>
      </c>
      <c r="N1997" t="s">
        <v>83</v>
      </c>
      <c r="O1997" t="b">
        <v>0</v>
      </c>
      <c r="P1997">
        <v>31.5168</v>
      </c>
      <c r="Q1997">
        <v>9.0047999999999995</v>
      </c>
      <c r="R1997">
        <v>-17.245200000000001</v>
      </c>
      <c r="S1997" t="s">
        <v>183</v>
      </c>
      <c r="T1997">
        <v>0</v>
      </c>
      <c r="U1997">
        <v>0</v>
      </c>
      <c r="V1997">
        <v>14</v>
      </c>
      <c r="W1997">
        <v>892.75159999999994</v>
      </c>
    </row>
    <row r="1998" spans="1:23" x14ac:dyDescent="0.35">
      <c r="A1998" t="s">
        <v>3397</v>
      </c>
      <c r="B1998" t="s">
        <v>1687</v>
      </c>
      <c r="C1998" t="s">
        <v>3398</v>
      </c>
      <c r="D1998" t="s">
        <v>15</v>
      </c>
      <c r="E1998" t="s">
        <v>14</v>
      </c>
      <c r="F1998" t="s">
        <v>1290</v>
      </c>
      <c r="G1998">
        <v>128.35</v>
      </c>
      <c r="H1998">
        <v>1</v>
      </c>
      <c r="I1998">
        <v>0.08</v>
      </c>
      <c r="J1998">
        <v>2.9</v>
      </c>
      <c r="K1998" t="s">
        <v>115</v>
      </c>
      <c r="L1998" t="s">
        <v>43</v>
      </c>
      <c r="M1998">
        <v>5.79</v>
      </c>
      <c r="N1998" t="s">
        <v>83</v>
      </c>
      <c r="O1998" t="b">
        <v>0</v>
      </c>
      <c r="P1998">
        <v>118.08199999999999</v>
      </c>
      <c r="Q1998">
        <v>41.072000000000003</v>
      </c>
      <c r="R1998">
        <v>32.382000000000012</v>
      </c>
      <c r="S1998" t="s">
        <v>97</v>
      </c>
      <c r="T1998">
        <v>0</v>
      </c>
      <c r="U1998">
        <v>0</v>
      </c>
      <c r="V1998">
        <v>2</v>
      </c>
      <c r="W1998">
        <v>28.65750000000001</v>
      </c>
    </row>
    <row r="1999" spans="1:23" x14ac:dyDescent="0.35">
      <c r="A1999" t="s">
        <v>3399</v>
      </c>
      <c r="B1999" t="s">
        <v>433</v>
      </c>
      <c r="C1999" t="s">
        <v>2563</v>
      </c>
      <c r="D1999" t="s">
        <v>15</v>
      </c>
      <c r="E1999" t="s">
        <v>95</v>
      </c>
      <c r="F1999" t="s">
        <v>515</v>
      </c>
      <c r="G1999">
        <v>546.5</v>
      </c>
      <c r="H1999">
        <v>3</v>
      </c>
      <c r="I1999">
        <v>0.05</v>
      </c>
      <c r="J1999">
        <v>6.78</v>
      </c>
      <c r="K1999" t="s">
        <v>115</v>
      </c>
      <c r="L1999" t="s">
        <v>45</v>
      </c>
      <c r="M1999">
        <v>1.5</v>
      </c>
      <c r="N1999" t="s">
        <v>83</v>
      </c>
      <c r="O1999" t="b">
        <v>0</v>
      </c>
      <c r="P1999">
        <v>1557.5250000000001</v>
      </c>
      <c r="Q1999">
        <v>573.82499999999993</v>
      </c>
      <c r="R1999">
        <v>565.54499999999996</v>
      </c>
      <c r="S1999" t="s">
        <v>97</v>
      </c>
      <c r="T1999">
        <v>0</v>
      </c>
      <c r="U1999">
        <v>0</v>
      </c>
      <c r="V1999">
        <v>2</v>
      </c>
      <c r="W1999">
        <v>558.29579999999999</v>
      </c>
    </row>
    <row r="2000" spans="1:23" x14ac:dyDescent="0.35">
      <c r="A2000" t="s">
        <v>3400</v>
      </c>
      <c r="B2000" t="s">
        <v>1348</v>
      </c>
      <c r="C2000" t="s">
        <v>1962</v>
      </c>
      <c r="D2000" t="s">
        <v>19</v>
      </c>
      <c r="E2000" t="s">
        <v>14</v>
      </c>
      <c r="F2000" t="s">
        <v>744</v>
      </c>
      <c r="G2000">
        <v>191.54</v>
      </c>
      <c r="H2000">
        <v>1</v>
      </c>
      <c r="I2000">
        <v>0.01</v>
      </c>
      <c r="J2000">
        <v>7.3</v>
      </c>
      <c r="K2000" t="s">
        <v>82</v>
      </c>
      <c r="L2000" t="s">
        <v>43</v>
      </c>
      <c r="M2000">
        <v>7.26</v>
      </c>
      <c r="N2000" t="s">
        <v>83</v>
      </c>
      <c r="O2000" t="b">
        <v>0</v>
      </c>
      <c r="P2000">
        <v>189.62459999999999</v>
      </c>
      <c r="Q2000">
        <v>74.700599999999994</v>
      </c>
      <c r="R2000">
        <v>60.140599999999992</v>
      </c>
      <c r="S2000" t="s">
        <v>97</v>
      </c>
      <c r="T2000">
        <v>0</v>
      </c>
      <c r="U2000">
        <v>0</v>
      </c>
      <c r="V2000">
        <v>15</v>
      </c>
      <c r="W2000">
        <v>526.91089999999997</v>
      </c>
    </row>
    <row r="2001" spans="1:23" x14ac:dyDescent="0.35">
      <c r="A2001" t="s">
        <v>3401</v>
      </c>
      <c r="B2001" t="s">
        <v>413</v>
      </c>
      <c r="C2001" t="s">
        <v>3402</v>
      </c>
      <c r="D2001" t="s">
        <v>19</v>
      </c>
      <c r="E2001" t="s">
        <v>95</v>
      </c>
      <c r="F2001" t="s">
        <v>828</v>
      </c>
      <c r="G2001">
        <v>12.35</v>
      </c>
      <c r="H2001">
        <v>2</v>
      </c>
      <c r="I2001">
        <v>0.23</v>
      </c>
      <c r="J2001">
        <v>3.96</v>
      </c>
      <c r="K2001" t="s">
        <v>90</v>
      </c>
      <c r="L2001" t="s">
        <v>45</v>
      </c>
      <c r="M2001">
        <v>1.27</v>
      </c>
      <c r="N2001" t="s">
        <v>83</v>
      </c>
      <c r="O2001" t="b">
        <v>0</v>
      </c>
      <c r="P2001">
        <v>19.018999999999998</v>
      </c>
      <c r="Q2001">
        <v>4.1989999999999998</v>
      </c>
      <c r="R2001">
        <v>-1.031000000000001</v>
      </c>
      <c r="S2001" t="s">
        <v>84</v>
      </c>
      <c r="T2001">
        <v>0</v>
      </c>
      <c r="U2001">
        <v>0</v>
      </c>
      <c r="V2001">
        <v>2</v>
      </c>
      <c r="W2001">
        <v>214.26259999999999</v>
      </c>
    </row>
    <row r="2002" spans="1:23" x14ac:dyDescent="0.35">
      <c r="A2002" t="s">
        <v>3403</v>
      </c>
      <c r="B2002" t="s">
        <v>1301</v>
      </c>
      <c r="C2002" t="s">
        <v>3404</v>
      </c>
      <c r="D2002" t="s">
        <v>24</v>
      </c>
      <c r="E2002" t="s">
        <v>14</v>
      </c>
      <c r="F2002" t="s">
        <v>247</v>
      </c>
      <c r="G2002">
        <v>118.47</v>
      </c>
      <c r="H2002">
        <v>3</v>
      </c>
      <c r="I2002">
        <v>0.17</v>
      </c>
      <c r="J2002">
        <v>8.81</v>
      </c>
      <c r="K2002" t="s">
        <v>115</v>
      </c>
      <c r="L2002" t="s">
        <v>41</v>
      </c>
      <c r="M2002">
        <v>9.0500000000000007</v>
      </c>
      <c r="N2002" t="s">
        <v>83</v>
      </c>
      <c r="O2002" t="b">
        <v>0</v>
      </c>
      <c r="P2002">
        <v>294.99029999999988</v>
      </c>
      <c r="Q2002">
        <v>81.744299999999953</v>
      </c>
      <c r="R2002">
        <v>63.884299999999953</v>
      </c>
      <c r="S2002" t="s">
        <v>91</v>
      </c>
      <c r="T2002">
        <v>0</v>
      </c>
      <c r="U2002">
        <v>0</v>
      </c>
      <c r="V2002">
        <v>1</v>
      </c>
      <c r="W2002">
        <v>63.884299999999953</v>
      </c>
    </row>
    <row r="2003" spans="1:23" x14ac:dyDescent="0.35">
      <c r="A2003" t="s">
        <v>3405</v>
      </c>
      <c r="B2003" t="s">
        <v>225</v>
      </c>
      <c r="C2003" t="s">
        <v>2478</v>
      </c>
      <c r="D2003" t="s">
        <v>12</v>
      </c>
      <c r="E2003" t="s">
        <v>95</v>
      </c>
      <c r="F2003" t="s">
        <v>451</v>
      </c>
      <c r="G2003">
        <v>102.55</v>
      </c>
      <c r="H2003">
        <v>1</v>
      </c>
      <c r="I2003">
        <v>0.06</v>
      </c>
      <c r="J2003">
        <v>6.32</v>
      </c>
      <c r="K2003" t="s">
        <v>82</v>
      </c>
      <c r="L2003" t="s">
        <v>41</v>
      </c>
      <c r="M2003">
        <v>10.07</v>
      </c>
      <c r="N2003" t="s">
        <v>83</v>
      </c>
      <c r="O2003" t="b">
        <v>0</v>
      </c>
      <c r="P2003">
        <v>96.397000000000006</v>
      </c>
      <c r="Q2003">
        <v>34.866999999999997</v>
      </c>
      <c r="R2003">
        <v>18.477</v>
      </c>
      <c r="S2003" t="s">
        <v>183</v>
      </c>
      <c r="T2003">
        <v>0</v>
      </c>
      <c r="U2003">
        <v>0</v>
      </c>
      <c r="V2003">
        <v>4</v>
      </c>
      <c r="W2003">
        <v>178.07550000000001</v>
      </c>
    </row>
    <row r="2004" spans="1:23" x14ac:dyDescent="0.35">
      <c r="A2004" t="s">
        <v>3406</v>
      </c>
      <c r="B2004" t="s">
        <v>429</v>
      </c>
      <c r="C2004" t="s">
        <v>2367</v>
      </c>
      <c r="D2004" t="s">
        <v>12</v>
      </c>
      <c r="E2004" t="s">
        <v>16</v>
      </c>
      <c r="F2004" t="s">
        <v>547</v>
      </c>
      <c r="G2004">
        <v>24.32</v>
      </c>
      <c r="H2004">
        <v>1</v>
      </c>
      <c r="I2004">
        <v>0.17</v>
      </c>
      <c r="J2004">
        <v>3.89</v>
      </c>
      <c r="K2004" t="s">
        <v>90</v>
      </c>
      <c r="L2004" t="s">
        <v>43</v>
      </c>
      <c r="M2004">
        <v>5.32</v>
      </c>
      <c r="N2004" t="s">
        <v>83</v>
      </c>
      <c r="O2004" t="b">
        <v>0</v>
      </c>
      <c r="P2004">
        <v>20.185600000000001</v>
      </c>
      <c r="Q2004">
        <v>5.5936000000000021</v>
      </c>
      <c r="R2004">
        <v>-3.6163999999999992</v>
      </c>
      <c r="S2004" t="s">
        <v>128</v>
      </c>
      <c r="T2004">
        <v>0</v>
      </c>
      <c r="U2004">
        <v>0</v>
      </c>
      <c r="V2004">
        <v>8</v>
      </c>
      <c r="W2004">
        <v>559.90920000000006</v>
      </c>
    </row>
    <row r="2005" spans="1:23" x14ac:dyDescent="0.35">
      <c r="A2005" t="s">
        <v>3407</v>
      </c>
      <c r="B2005" t="s">
        <v>575</v>
      </c>
      <c r="C2005" t="s">
        <v>277</v>
      </c>
      <c r="D2005" t="s">
        <v>19</v>
      </c>
      <c r="E2005" t="s">
        <v>14</v>
      </c>
      <c r="F2005" t="s">
        <v>755</v>
      </c>
      <c r="G2005">
        <v>137.12</v>
      </c>
      <c r="H2005">
        <v>2</v>
      </c>
      <c r="I2005">
        <v>0.09</v>
      </c>
      <c r="J2005">
        <v>2.62</v>
      </c>
      <c r="K2005" t="s">
        <v>115</v>
      </c>
      <c r="L2005" t="s">
        <v>41</v>
      </c>
      <c r="M2005">
        <v>12.23</v>
      </c>
      <c r="N2005" t="s">
        <v>83</v>
      </c>
      <c r="O2005" t="b">
        <v>0</v>
      </c>
      <c r="P2005">
        <v>249.55840000000001</v>
      </c>
      <c r="Q2005">
        <v>85.014399999999995</v>
      </c>
      <c r="R2005">
        <v>70.164400000000001</v>
      </c>
      <c r="S2005" t="s">
        <v>91</v>
      </c>
      <c r="T2005">
        <v>0</v>
      </c>
      <c r="U2005">
        <v>0</v>
      </c>
      <c r="V2005">
        <v>17</v>
      </c>
      <c r="W2005">
        <v>653.06250000000011</v>
      </c>
    </row>
    <row r="2006" spans="1:23" x14ac:dyDescent="0.35">
      <c r="A2006" t="s">
        <v>3408</v>
      </c>
      <c r="B2006" t="s">
        <v>1135</v>
      </c>
      <c r="C2006" t="s">
        <v>2272</v>
      </c>
      <c r="D2006" t="s">
        <v>12</v>
      </c>
      <c r="E2006" t="s">
        <v>14</v>
      </c>
      <c r="F2006" t="s">
        <v>1072</v>
      </c>
      <c r="G2006">
        <v>68.67</v>
      </c>
      <c r="H2006">
        <v>1</v>
      </c>
      <c r="I2006">
        <v>0.05</v>
      </c>
      <c r="J2006">
        <v>8.17</v>
      </c>
      <c r="K2006" t="s">
        <v>115</v>
      </c>
      <c r="L2006" t="s">
        <v>45</v>
      </c>
      <c r="M2006">
        <v>0.95</v>
      </c>
      <c r="N2006" t="s">
        <v>83</v>
      </c>
      <c r="O2006" t="b">
        <v>0</v>
      </c>
      <c r="P2006">
        <v>65.236499999999992</v>
      </c>
      <c r="Q2006">
        <v>24.034500000000001</v>
      </c>
      <c r="R2006">
        <v>14.9145</v>
      </c>
      <c r="S2006" t="s">
        <v>103</v>
      </c>
      <c r="T2006">
        <v>0</v>
      </c>
      <c r="U2006">
        <v>0</v>
      </c>
      <c r="V2006">
        <v>12</v>
      </c>
      <c r="W2006">
        <v>462.84010000000012</v>
      </c>
    </row>
    <row r="2007" spans="1:23" x14ac:dyDescent="0.35">
      <c r="A2007" t="s">
        <v>3409</v>
      </c>
      <c r="B2007" t="s">
        <v>93</v>
      </c>
      <c r="C2007" t="s">
        <v>1166</v>
      </c>
      <c r="D2007" t="s">
        <v>12</v>
      </c>
      <c r="E2007" t="s">
        <v>16</v>
      </c>
      <c r="F2007" t="s">
        <v>605</v>
      </c>
      <c r="G2007">
        <v>26.33</v>
      </c>
      <c r="H2007">
        <v>1</v>
      </c>
      <c r="I2007">
        <v>0.06</v>
      </c>
      <c r="J2007">
        <v>6.31</v>
      </c>
      <c r="K2007" t="s">
        <v>115</v>
      </c>
      <c r="L2007" t="s">
        <v>41</v>
      </c>
      <c r="M2007">
        <v>11.98</v>
      </c>
      <c r="N2007" t="s">
        <v>83</v>
      </c>
      <c r="O2007" t="b">
        <v>0</v>
      </c>
      <c r="P2007">
        <v>24.7502</v>
      </c>
      <c r="Q2007">
        <v>8.9521999999999977</v>
      </c>
      <c r="R2007">
        <v>-9.3377999999999997</v>
      </c>
      <c r="S2007" t="s">
        <v>97</v>
      </c>
      <c r="T2007">
        <v>0</v>
      </c>
      <c r="U2007">
        <v>0</v>
      </c>
      <c r="V2007">
        <v>18</v>
      </c>
      <c r="W2007">
        <v>1599.6829</v>
      </c>
    </row>
    <row r="2008" spans="1:23" x14ac:dyDescent="0.35">
      <c r="A2008" t="s">
        <v>3410</v>
      </c>
      <c r="B2008" t="s">
        <v>130</v>
      </c>
      <c r="C2008" t="s">
        <v>3411</v>
      </c>
      <c r="D2008" t="s">
        <v>17</v>
      </c>
      <c r="E2008" t="s">
        <v>95</v>
      </c>
      <c r="F2008" t="s">
        <v>159</v>
      </c>
      <c r="G2008">
        <v>143.72999999999999</v>
      </c>
      <c r="H2008">
        <v>1</v>
      </c>
      <c r="I2008">
        <v>0.04</v>
      </c>
      <c r="J2008">
        <v>6.06</v>
      </c>
      <c r="K2008" t="s">
        <v>90</v>
      </c>
      <c r="L2008" t="s">
        <v>43</v>
      </c>
      <c r="M2008">
        <v>6.35</v>
      </c>
      <c r="N2008" t="s">
        <v>83</v>
      </c>
      <c r="O2008" t="b">
        <v>0</v>
      </c>
      <c r="P2008">
        <v>137.98079999999999</v>
      </c>
      <c r="Q2008">
        <v>51.742800000000003</v>
      </c>
      <c r="R2008">
        <v>39.332800000000013</v>
      </c>
      <c r="S2008" t="s">
        <v>84</v>
      </c>
      <c r="T2008">
        <v>0</v>
      </c>
      <c r="U2008">
        <v>0</v>
      </c>
      <c r="V2008">
        <v>3</v>
      </c>
      <c r="W2008">
        <v>180.73570000000001</v>
      </c>
    </row>
    <row r="2009" spans="1:23" x14ac:dyDescent="0.35">
      <c r="A2009" t="s">
        <v>3412</v>
      </c>
      <c r="B2009" t="s">
        <v>134</v>
      </c>
      <c r="C2009" t="s">
        <v>1539</v>
      </c>
      <c r="D2009" t="s">
        <v>24</v>
      </c>
      <c r="E2009" t="s">
        <v>14</v>
      </c>
      <c r="F2009" t="s">
        <v>677</v>
      </c>
      <c r="G2009">
        <v>129.16999999999999</v>
      </c>
      <c r="H2009">
        <v>1</v>
      </c>
      <c r="I2009">
        <v>0.01</v>
      </c>
      <c r="J2009">
        <v>9.09</v>
      </c>
      <c r="K2009" t="s">
        <v>90</v>
      </c>
      <c r="L2009" t="s">
        <v>43</v>
      </c>
      <c r="M2009">
        <v>5.33</v>
      </c>
      <c r="N2009" t="s">
        <v>83</v>
      </c>
      <c r="O2009" t="b">
        <v>0</v>
      </c>
      <c r="P2009">
        <v>127.8783</v>
      </c>
      <c r="Q2009">
        <v>50.376299999999993</v>
      </c>
      <c r="R2009">
        <v>35.956299999999978</v>
      </c>
      <c r="S2009" t="s">
        <v>128</v>
      </c>
      <c r="T2009">
        <v>0</v>
      </c>
      <c r="U2009">
        <v>0</v>
      </c>
      <c r="V2009">
        <v>13</v>
      </c>
      <c r="W2009">
        <v>608.22240000000011</v>
      </c>
    </row>
    <row r="2010" spans="1:23" x14ac:dyDescent="0.35">
      <c r="A2010" t="s">
        <v>3413</v>
      </c>
      <c r="B2010" t="s">
        <v>559</v>
      </c>
      <c r="C2010" t="s">
        <v>1967</v>
      </c>
      <c r="D2010" t="s">
        <v>12</v>
      </c>
      <c r="E2010" t="s">
        <v>16</v>
      </c>
      <c r="F2010" t="s">
        <v>448</v>
      </c>
      <c r="G2010">
        <v>62.41</v>
      </c>
      <c r="H2010">
        <v>3</v>
      </c>
      <c r="I2010">
        <v>0.17</v>
      </c>
      <c r="J2010">
        <v>4.41</v>
      </c>
      <c r="K2010" t="s">
        <v>82</v>
      </c>
      <c r="L2010" t="s">
        <v>41</v>
      </c>
      <c r="M2010">
        <v>9.08</v>
      </c>
      <c r="N2010" t="s">
        <v>83</v>
      </c>
      <c r="O2010" t="b">
        <v>0</v>
      </c>
      <c r="P2010">
        <v>155.40090000000001</v>
      </c>
      <c r="Q2010">
        <v>43.062899999999992</v>
      </c>
      <c r="R2010">
        <v>29.572899999999979</v>
      </c>
      <c r="S2010" t="s">
        <v>128</v>
      </c>
      <c r="T2010">
        <v>0</v>
      </c>
      <c r="U2010">
        <v>0</v>
      </c>
      <c r="V2010">
        <v>4</v>
      </c>
      <c r="W2010">
        <v>213.79689999999999</v>
      </c>
    </row>
    <row r="2011" spans="1:23" x14ac:dyDescent="0.35">
      <c r="A2011" t="s">
        <v>3414</v>
      </c>
      <c r="B2011" t="s">
        <v>556</v>
      </c>
      <c r="C2011" t="s">
        <v>3415</v>
      </c>
      <c r="D2011" t="s">
        <v>15</v>
      </c>
      <c r="E2011" t="s">
        <v>88</v>
      </c>
      <c r="F2011" t="s">
        <v>483</v>
      </c>
      <c r="G2011">
        <v>20.03</v>
      </c>
      <c r="H2011">
        <v>1</v>
      </c>
      <c r="I2011">
        <v>0.1</v>
      </c>
      <c r="J2011">
        <v>7.47</v>
      </c>
      <c r="K2011" t="s">
        <v>90</v>
      </c>
      <c r="L2011" t="s">
        <v>43</v>
      </c>
      <c r="M2011">
        <v>4.71</v>
      </c>
      <c r="N2011" t="s">
        <v>83</v>
      </c>
      <c r="O2011" t="b">
        <v>1</v>
      </c>
      <c r="P2011">
        <v>18.027000000000001</v>
      </c>
      <c r="Q2011">
        <v>6.0090000000000003</v>
      </c>
      <c r="R2011">
        <v>-6.1709999999999994</v>
      </c>
      <c r="S2011" t="s">
        <v>128</v>
      </c>
      <c r="T2011">
        <v>0</v>
      </c>
      <c r="U2011">
        <v>0</v>
      </c>
      <c r="V2011">
        <v>3</v>
      </c>
      <c r="W2011">
        <v>317.33260000000001</v>
      </c>
    </row>
    <row r="2012" spans="1:23" x14ac:dyDescent="0.35">
      <c r="A2012" t="s">
        <v>3416</v>
      </c>
      <c r="B2012" t="s">
        <v>1622</v>
      </c>
      <c r="C2012" t="s">
        <v>2274</v>
      </c>
      <c r="D2012" t="s">
        <v>15</v>
      </c>
      <c r="E2012" t="s">
        <v>95</v>
      </c>
      <c r="F2012" t="s">
        <v>446</v>
      </c>
      <c r="G2012">
        <v>388.53</v>
      </c>
      <c r="H2012">
        <v>3</v>
      </c>
      <c r="I2012">
        <v>7.0000000000000007E-2</v>
      </c>
      <c r="J2012">
        <v>7.2</v>
      </c>
      <c r="K2012" t="s">
        <v>90</v>
      </c>
      <c r="L2012" t="s">
        <v>41</v>
      </c>
      <c r="M2012">
        <v>6.9</v>
      </c>
      <c r="N2012" t="s">
        <v>83</v>
      </c>
      <c r="O2012" t="b">
        <v>0</v>
      </c>
      <c r="P2012">
        <v>1083.9987000000001</v>
      </c>
      <c r="Q2012">
        <v>384.6447</v>
      </c>
      <c r="R2012">
        <v>370.54469999999992</v>
      </c>
      <c r="S2012" t="s">
        <v>183</v>
      </c>
      <c r="T2012">
        <v>0</v>
      </c>
      <c r="U2012">
        <v>0</v>
      </c>
      <c r="V2012">
        <v>16</v>
      </c>
      <c r="W2012">
        <v>1447.4284</v>
      </c>
    </row>
    <row r="2013" spans="1:23" x14ac:dyDescent="0.35">
      <c r="A2013" t="s">
        <v>3417</v>
      </c>
      <c r="B2013" t="s">
        <v>180</v>
      </c>
      <c r="C2013" t="s">
        <v>3003</v>
      </c>
      <c r="D2013" t="s">
        <v>15</v>
      </c>
      <c r="E2013" t="s">
        <v>16</v>
      </c>
      <c r="F2013" t="s">
        <v>472</v>
      </c>
      <c r="G2013">
        <v>44.04</v>
      </c>
      <c r="H2013">
        <v>2</v>
      </c>
      <c r="I2013">
        <v>0.28000000000000003</v>
      </c>
      <c r="J2013">
        <v>8.52</v>
      </c>
      <c r="K2013" t="s">
        <v>102</v>
      </c>
      <c r="L2013" t="s">
        <v>48</v>
      </c>
      <c r="M2013">
        <v>7.9</v>
      </c>
      <c r="N2013" t="s">
        <v>83</v>
      </c>
      <c r="O2013" t="b">
        <v>0</v>
      </c>
      <c r="P2013">
        <v>63.417599999999993</v>
      </c>
      <c r="Q2013">
        <v>10.569599999999991</v>
      </c>
      <c r="R2013">
        <v>-5.8504000000000076</v>
      </c>
      <c r="S2013" t="s">
        <v>183</v>
      </c>
      <c r="T2013">
        <v>0</v>
      </c>
      <c r="U2013">
        <v>0</v>
      </c>
      <c r="V2013">
        <v>18</v>
      </c>
      <c r="W2013">
        <v>1081.7529999999999</v>
      </c>
    </row>
    <row r="2014" spans="1:23" x14ac:dyDescent="0.35">
      <c r="A2014" t="s">
        <v>3418</v>
      </c>
      <c r="B2014" t="s">
        <v>229</v>
      </c>
      <c r="C2014" t="s">
        <v>1000</v>
      </c>
      <c r="D2014" t="s">
        <v>17</v>
      </c>
      <c r="E2014" t="s">
        <v>95</v>
      </c>
      <c r="F2014" t="s">
        <v>631</v>
      </c>
      <c r="G2014">
        <v>575.66999999999996</v>
      </c>
      <c r="H2014">
        <v>2</v>
      </c>
      <c r="I2014">
        <v>0</v>
      </c>
      <c r="J2014">
        <v>2.41</v>
      </c>
      <c r="K2014" t="s">
        <v>115</v>
      </c>
      <c r="L2014" t="s">
        <v>43</v>
      </c>
      <c r="M2014">
        <v>4.45</v>
      </c>
      <c r="N2014" t="s">
        <v>83</v>
      </c>
      <c r="O2014" t="b">
        <v>0</v>
      </c>
      <c r="P2014">
        <v>1151.3399999999999</v>
      </c>
      <c r="Q2014">
        <v>460.536</v>
      </c>
      <c r="R2014">
        <v>453.67599999999987</v>
      </c>
      <c r="S2014" t="s">
        <v>103</v>
      </c>
      <c r="T2014">
        <v>0</v>
      </c>
      <c r="U2014">
        <v>0</v>
      </c>
      <c r="V2014">
        <v>13</v>
      </c>
      <c r="W2014">
        <v>2039.6865</v>
      </c>
    </row>
    <row r="2015" spans="1:23" x14ac:dyDescent="0.35">
      <c r="A2015" t="s">
        <v>3419</v>
      </c>
      <c r="B2015" t="s">
        <v>973</v>
      </c>
      <c r="C2015" t="s">
        <v>938</v>
      </c>
      <c r="D2015" t="s">
        <v>12</v>
      </c>
      <c r="E2015" t="s">
        <v>16</v>
      </c>
      <c r="F2015" t="s">
        <v>472</v>
      </c>
      <c r="G2015">
        <v>46.75</v>
      </c>
      <c r="H2015">
        <v>1</v>
      </c>
      <c r="I2015">
        <v>0.14000000000000001</v>
      </c>
      <c r="J2015">
        <v>3.83</v>
      </c>
      <c r="K2015" t="s">
        <v>90</v>
      </c>
      <c r="L2015" t="s">
        <v>45</v>
      </c>
      <c r="M2015">
        <v>0.92</v>
      </c>
      <c r="N2015" t="s">
        <v>83</v>
      </c>
      <c r="O2015" t="b">
        <v>0</v>
      </c>
      <c r="P2015">
        <v>40.204999999999998</v>
      </c>
      <c r="Q2015">
        <v>12.154999999999999</v>
      </c>
      <c r="R2015">
        <v>7.4049999999999976</v>
      </c>
      <c r="S2015" t="s">
        <v>183</v>
      </c>
      <c r="T2015">
        <v>0</v>
      </c>
      <c r="U2015">
        <v>0</v>
      </c>
      <c r="V2015">
        <v>15</v>
      </c>
      <c r="W2015">
        <v>393.45659999999998</v>
      </c>
    </row>
    <row r="2016" spans="1:23" x14ac:dyDescent="0.35">
      <c r="A2016" t="s">
        <v>3420</v>
      </c>
      <c r="B2016" t="s">
        <v>507</v>
      </c>
      <c r="C2016" t="s">
        <v>1985</v>
      </c>
      <c r="D2016" t="s">
        <v>12</v>
      </c>
      <c r="E2016" t="s">
        <v>95</v>
      </c>
      <c r="F2016" t="s">
        <v>140</v>
      </c>
      <c r="G2016">
        <v>494</v>
      </c>
      <c r="H2016">
        <v>1</v>
      </c>
      <c r="I2016">
        <v>0.08</v>
      </c>
      <c r="J2016">
        <v>2.0699999999999998</v>
      </c>
      <c r="K2016" t="s">
        <v>82</v>
      </c>
      <c r="L2016" t="s">
        <v>41</v>
      </c>
      <c r="M2016">
        <v>8.3699999999999992</v>
      </c>
      <c r="N2016" t="s">
        <v>83</v>
      </c>
      <c r="O2016" t="b">
        <v>0</v>
      </c>
      <c r="P2016">
        <v>454.48</v>
      </c>
      <c r="Q2016">
        <v>158.08000000000001</v>
      </c>
      <c r="R2016">
        <v>147.63999999999999</v>
      </c>
      <c r="S2016" t="s">
        <v>84</v>
      </c>
      <c r="T2016">
        <v>0</v>
      </c>
      <c r="U2016">
        <v>0</v>
      </c>
      <c r="V2016">
        <v>21</v>
      </c>
      <c r="W2016">
        <v>694.11470000000008</v>
      </c>
    </row>
    <row r="2017" spans="1:23" x14ac:dyDescent="0.35">
      <c r="A2017" t="s">
        <v>3421</v>
      </c>
      <c r="B2017" t="s">
        <v>298</v>
      </c>
      <c r="C2017" t="s">
        <v>634</v>
      </c>
      <c r="D2017" t="s">
        <v>17</v>
      </c>
      <c r="E2017" t="s">
        <v>14</v>
      </c>
      <c r="F2017" t="s">
        <v>332</v>
      </c>
      <c r="G2017">
        <v>155.93</v>
      </c>
      <c r="H2017">
        <v>3</v>
      </c>
      <c r="I2017">
        <v>0.15</v>
      </c>
      <c r="J2017">
        <v>8.39</v>
      </c>
      <c r="K2017" t="s">
        <v>82</v>
      </c>
      <c r="L2017" t="s">
        <v>41</v>
      </c>
      <c r="M2017">
        <v>10.69</v>
      </c>
      <c r="N2017" t="s">
        <v>83</v>
      </c>
      <c r="O2017" t="b">
        <v>0</v>
      </c>
      <c r="P2017">
        <v>397.62150000000003</v>
      </c>
      <c r="Q2017">
        <v>116.94750000000001</v>
      </c>
      <c r="R2017">
        <v>97.867500000000035</v>
      </c>
      <c r="S2017" t="s">
        <v>183</v>
      </c>
      <c r="T2017">
        <v>0</v>
      </c>
      <c r="U2017">
        <v>0</v>
      </c>
      <c r="V2017">
        <v>14</v>
      </c>
      <c r="W2017">
        <v>781.37540000000013</v>
      </c>
    </row>
    <row r="2018" spans="1:23" x14ac:dyDescent="0.35">
      <c r="A2018" t="s">
        <v>3422</v>
      </c>
      <c r="B2018" t="s">
        <v>669</v>
      </c>
      <c r="C2018" t="s">
        <v>894</v>
      </c>
      <c r="D2018" t="s">
        <v>17</v>
      </c>
      <c r="E2018" t="s">
        <v>14</v>
      </c>
      <c r="F2018" t="s">
        <v>1113</v>
      </c>
      <c r="G2018">
        <v>114.63</v>
      </c>
      <c r="H2018">
        <v>3</v>
      </c>
      <c r="I2018">
        <v>0.18</v>
      </c>
      <c r="J2018">
        <v>4.13</v>
      </c>
      <c r="K2018" t="s">
        <v>90</v>
      </c>
      <c r="L2018" t="s">
        <v>41</v>
      </c>
      <c r="M2018">
        <v>10.59</v>
      </c>
      <c r="N2018" t="s">
        <v>83</v>
      </c>
      <c r="O2018" t="b">
        <v>0</v>
      </c>
      <c r="P2018">
        <v>281.9898</v>
      </c>
      <c r="Q2018">
        <v>75.655800000000028</v>
      </c>
      <c r="R2018">
        <v>60.935800000000029</v>
      </c>
      <c r="S2018" t="s">
        <v>183</v>
      </c>
      <c r="T2018">
        <v>0</v>
      </c>
      <c r="U2018">
        <v>0</v>
      </c>
      <c r="V2018">
        <v>11</v>
      </c>
      <c r="W2018">
        <v>473.62350000000021</v>
      </c>
    </row>
    <row r="2019" spans="1:23" x14ac:dyDescent="0.35">
      <c r="A2019" t="s">
        <v>3423</v>
      </c>
      <c r="B2019" t="s">
        <v>99</v>
      </c>
      <c r="C2019" t="s">
        <v>1038</v>
      </c>
      <c r="D2019" t="s">
        <v>15</v>
      </c>
      <c r="E2019" t="s">
        <v>16</v>
      </c>
      <c r="F2019" t="s">
        <v>723</v>
      </c>
      <c r="G2019">
        <v>48.52</v>
      </c>
      <c r="H2019">
        <v>2</v>
      </c>
      <c r="I2019">
        <v>0.12</v>
      </c>
      <c r="J2019">
        <v>3.37</v>
      </c>
      <c r="K2019" t="s">
        <v>90</v>
      </c>
      <c r="L2019" t="s">
        <v>45</v>
      </c>
      <c r="M2019">
        <v>1.47</v>
      </c>
      <c r="N2019" t="s">
        <v>83</v>
      </c>
      <c r="O2019" t="b">
        <v>0</v>
      </c>
      <c r="P2019">
        <v>85.395200000000003</v>
      </c>
      <c r="Q2019">
        <v>27.171199999999999</v>
      </c>
      <c r="R2019">
        <v>22.331199999999999</v>
      </c>
      <c r="S2019" t="s">
        <v>103</v>
      </c>
      <c r="T2019">
        <v>0</v>
      </c>
      <c r="U2019">
        <v>0</v>
      </c>
      <c r="V2019">
        <v>16</v>
      </c>
      <c r="W2019">
        <v>1838.8379</v>
      </c>
    </row>
    <row r="2020" spans="1:23" x14ac:dyDescent="0.35">
      <c r="A2020" t="s">
        <v>3424</v>
      </c>
      <c r="B2020" t="s">
        <v>553</v>
      </c>
      <c r="C2020" t="s">
        <v>863</v>
      </c>
      <c r="D2020" t="s">
        <v>15</v>
      </c>
      <c r="E2020" t="s">
        <v>16</v>
      </c>
      <c r="F2020" t="s">
        <v>648</v>
      </c>
      <c r="G2020">
        <v>62.79</v>
      </c>
      <c r="H2020">
        <v>3</v>
      </c>
      <c r="I2020">
        <v>0.26</v>
      </c>
      <c r="J2020">
        <v>2.33</v>
      </c>
      <c r="K2020" t="s">
        <v>102</v>
      </c>
      <c r="L2020" t="s">
        <v>43</v>
      </c>
      <c r="M2020">
        <v>6.89</v>
      </c>
      <c r="N2020" t="s">
        <v>83</v>
      </c>
      <c r="O2020" t="b">
        <v>0</v>
      </c>
      <c r="P2020">
        <v>139.3938</v>
      </c>
      <c r="Q2020">
        <v>26.3718</v>
      </c>
      <c r="R2020">
        <v>17.151799999999991</v>
      </c>
      <c r="S2020" t="s">
        <v>84</v>
      </c>
      <c r="T2020">
        <v>0</v>
      </c>
      <c r="U2020">
        <v>0</v>
      </c>
      <c r="V2020">
        <v>13</v>
      </c>
      <c r="W2020">
        <v>754.42380000000003</v>
      </c>
    </row>
    <row r="2021" spans="1:23" x14ac:dyDescent="0.35">
      <c r="A2021" t="s">
        <v>3425</v>
      </c>
      <c r="B2021" t="s">
        <v>295</v>
      </c>
      <c r="C2021" t="s">
        <v>599</v>
      </c>
      <c r="D2021" t="s">
        <v>12</v>
      </c>
      <c r="E2021" t="s">
        <v>95</v>
      </c>
      <c r="F2021" t="s">
        <v>1202</v>
      </c>
      <c r="G2021">
        <v>487.61</v>
      </c>
      <c r="H2021">
        <v>1</v>
      </c>
      <c r="I2021">
        <v>0.06</v>
      </c>
      <c r="J2021">
        <v>2.52</v>
      </c>
      <c r="K2021" t="s">
        <v>82</v>
      </c>
      <c r="L2021" t="s">
        <v>41</v>
      </c>
      <c r="M2021">
        <v>13.37</v>
      </c>
      <c r="N2021" t="s">
        <v>83</v>
      </c>
      <c r="O2021" t="b">
        <v>0</v>
      </c>
      <c r="P2021">
        <v>458.35340000000002</v>
      </c>
      <c r="Q2021">
        <v>165.78739999999999</v>
      </c>
      <c r="R2021">
        <v>149.8974</v>
      </c>
      <c r="S2021" t="s">
        <v>91</v>
      </c>
      <c r="T2021">
        <v>0</v>
      </c>
      <c r="U2021">
        <v>0</v>
      </c>
      <c r="V2021">
        <v>18</v>
      </c>
      <c r="W2021">
        <v>1390.7697000000001</v>
      </c>
    </row>
    <row r="2022" spans="1:23" x14ac:dyDescent="0.35">
      <c r="A2022" t="s">
        <v>3426</v>
      </c>
      <c r="B2022" t="s">
        <v>113</v>
      </c>
      <c r="C2022" t="s">
        <v>3327</v>
      </c>
      <c r="D2022" t="s">
        <v>17</v>
      </c>
      <c r="E2022" t="s">
        <v>88</v>
      </c>
      <c r="F2022" t="s">
        <v>238</v>
      </c>
      <c r="G2022">
        <v>46.89</v>
      </c>
      <c r="H2022">
        <v>3</v>
      </c>
      <c r="I2022">
        <v>0.03</v>
      </c>
      <c r="J2022">
        <v>8.5</v>
      </c>
      <c r="K2022" t="s">
        <v>82</v>
      </c>
      <c r="L2022" t="s">
        <v>45</v>
      </c>
      <c r="M2022">
        <v>1.4</v>
      </c>
      <c r="N2022" t="s">
        <v>279</v>
      </c>
      <c r="O2022" t="b">
        <v>0</v>
      </c>
      <c r="P2022">
        <v>136.44990000000001</v>
      </c>
      <c r="Q2022">
        <v>52.047900000000013</v>
      </c>
      <c r="R2022">
        <v>42.147900000000007</v>
      </c>
      <c r="S2022" t="s">
        <v>84</v>
      </c>
      <c r="T2022">
        <v>0</v>
      </c>
      <c r="U2022">
        <v>1</v>
      </c>
      <c r="V2022">
        <v>13</v>
      </c>
      <c r="W2022">
        <v>819.19979999999998</v>
      </c>
    </row>
    <row r="2023" spans="1:23" x14ac:dyDescent="0.35">
      <c r="A2023" t="s">
        <v>3427</v>
      </c>
      <c r="B2023" t="s">
        <v>138</v>
      </c>
      <c r="C2023" t="s">
        <v>2655</v>
      </c>
      <c r="D2023" t="s">
        <v>17</v>
      </c>
      <c r="E2023" t="s">
        <v>16</v>
      </c>
      <c r="F2023" t="s">
        <v>307</v>
      </c>
      <c r="G2023">
        <v>35.17</v>
      </c>
      <c r="H2023">
        <v>3</v>
      </c>
      <c r="I2023">
        <v>0.28000000000000003</v>
      </c>
      <c r="J2023">
        <v>9.39</v>
      </c>
      <c r="K2023" t="s">
        <v>115</v>
      </c>
      <c r="L2023" t="s">
        <v>41</v>
      </c>
      <c r="M2023">
        <v>6.89</v>
      </c>
      <c r="N2023" t="s">
        <v>83</v>
      </c>
      <c r="O2023" t="b">
        <v>0</v>
      </c>
      <c r="P2023">
        <v>75.967200000000005</v>
      </c>
      <c r="Q2023">
        <v>12.66120000000001</v>
      </c>
      <c r="R2023">
        <v>-3.6187999999999931</v>
      </c>
      <c r="S2023" t="s">
        <v>128</v>
      </c>
      <c r="T2023">
        <v>0</v>
      </c>
      <c r="U2023">
        <v>0</v>
      </c>
      <c r="V2023">
        <v>3</v>
      </c>
      <c r="W2023">
        <v>-5.546799999999994</v>
      </c>
    </row>
    <row r="2024" spans="1:23" x14ac:dyDescent="0.35">
      <c r="A2024" t="s">
        <v>3428</v>
      </c>
      <c r="B2024" t="s">
        <v>197</v>
      </c>
      <c r="C2024" t="s">
        <v>504</v>
      </c>
      <c r="D2024" t="s">
        <v>28</v>
      </c>
      <c r="E2024" t="s">
        <v>88</v>
      </c>
      <c r="F2024" t="s">
        <v>182</v>
      </c>
      <c r="G2024">
        <v>28.34</v>
      </c>
      <c r="H2024">
        <v>3</v>
      </c>
      <c r="I2024">
        <v>0.06</v>
      </c>
      <c r="J2024">
        <v>4.76</v>
      </c>
      <c r="K2024" t="s">
        <v>102</v>
      </c>
      <c r="L2024" t="s">
        <v>48</v>
      </c>
      <c r="M2024">
        <v>5.25</v>
      </c>
      <c r="N2024" t="s">
        <v>83</v>
      </c>
      <c r="O2024" t="b">
        <v>0</v>
      </c>
      <c r="P2024">
        <v>79.91879999999999</v>
      </c>
      <c r="Q2024">
        <v>28.9068</v>
      </c>
      <c r="R2024">
        <v>18.896799999999999</v>
      </c>
      <c r="S2024" t="s">
        <v>84</v>
      </c>
      <c r="T2024">
        <v>0</v>
      </c>
      <c r="U2024">
        <v>0</v>
      </c>
      <c r="V2024">
        <v>11</v>
      </c>
      <c r="W2024">
        <v>869.23220000000015</v>
      </c>
    </row>
    <row r="2025" spans="1:23" x14ac:dyDescent="0.35">
      <c r="A2025" t="s">
        <v>3429</v>
      </c>
      <c r="B2025" t="s">
        <v>93</v>
      </c>
      <c r="C2025" t="s">
        <v>795</v>
      </c>
      <c r="D2025" t="s">
        <v>19</v>
      </c>
      <c r="E2025" t="s">
        <v>16</v>
      </c>
      <c r="F2025" t="s">
        <v>278</v>
      </c>
      <c r="G2025">
        <v>41.4</v>
      </c>
      <c r="H2025">
        <v>1</v>
      </c>
      <c r="I2025">
        <v>0.28000000000000003</v>
      </c>
      <c r="J2025">
        <v>8.32</v>
      </c>
      <c r="K2025" t="s">
        <v>102</v>
      </c>
      <c r="L2025" t="s">
        <v>41</v>
      </c>
      <c r="M2025">
        <v>10.93</v>
      </c>
      <c r="N2025" t="s">
        <v>141</v>
      </c>
      <c r="O2025" t="b">
        <v>0</v>
      </c>
      <c r="P2025">
        <v>29.808</v>
      </c>
      <c r="Q2025">
        <v>4.9679999999999964</v>
      </c>
      <c r="R2025">
        <v>-14.282</v>
      </c>
      <c r="S2025" t="s">
        <v>97</v>
      </c>
      <c r="T2025">
        <v>1</v>
      </c>
      <c r="U2025">
        <v>0</v>
      </c>
      <c r="V2025">
        <v>15</v>
      </c>
      <c r="W2025">
        <v>2662.0149999999999</v>
      </c>
    </row>
    <row r="2026" spans="1:23" x14ac:dyDescent="0.35">
      <c r="A2026" t="s">
        <v>3430</v>
      </c>
      <c r="B2026" t="s">
        <v>440</v>
      </c>
      <c r="C2026" t="s">
        <v>213</v>
      </c>
      <c r="D2026" t="s">
        <v>19</v>
      </c>
      <c r="E2026" t="s">
        <v>16</v>
      </c>
      <c r="F2026" t="s">
        <v>854</v>
      </c>
      <c r="G2026">
        <v>40.47</v>
      </c>
      <c r="H2026">
        <v>3</v>
      </c>
      <c r="I2026">
        <v>0.28000000000000003</v>
      </c>
      <c r="J2026">
        <v>7.05</v>
      </c>
      <c r="K2026" t="s">
        <v>82</v>
      </c>
      <c r="L2026" t="s">
        <v>45</v>
      </c>
      <c r="M2026">
        <v>0.92</v>
      </c>
      <c r="N2026" t="s">
        <v>83</v>
      </c>
      <c r="O2026" t="b">
        <v>0</v>
      </c>
      <c r="P2026">
        <v>87.415199999999999</v>
      </c>
      <c r="Q2026">
        <v>14.569200000000009</v>
      </c>
      <c r="R2026">
        <v>6.5992000000000104</v>
      </c>
      <c r="S2026" t="s">
        <v>97</v>
      </c>
      <c r="T2026">
        <v>0</v>
      </c>
      <c r="U2026">
        <v>0</v>
      </c>
      <c r="V2026">
        <v>14</v>
      </c>
      <c r="W2026">
        <v>989.94770000000005</v>
      </c>
    </row>
    <row r="2027" spans="1:23" x14ac:dyDescent="0.35">
      <c r="A2027" t="s">
        <v>3431</v>
      </c>
      <c r="B2027" t="s">
        <v>353</v>
      </c>
      <c r="C2027" t="s">
        <v>1199</v>
      </c>
      <c r="D2027" t="s">
        <v>20</v>
      </c>
      <c r="E2027" t="s">
        <v>14</v>
      </c>
      <c r="F2027" t="s">
        <v>705</v>
      </c>
      <c r="G2027">
        <v>150.78</v>
      </c>
      <c r="H2027">
        <v>1</v>
      </c>
      <c r="I2027">
        <v>0.08</v>
      </c>
      <c r="J2027">
        <v>7.46</v>
      </c>
      <c r="K2027" t="s">
        <v>82</v>
      </c>
      <c r="L2027" t="s">
        <v>41</v>
      </c>
      <c r="M2027">
        <v>14.53</v>
      </c>
      <c r="N2027" t="s">
        <v>83</v>
      </c>
      <c r="O2027" t="b">
        <v>0</v>
      </c>
      <c r="P2027">
        <v>138.7176</v>
      </c>
      <c r="Q2027">
        <v>48.249600000000001</v>
      </c>
      <c r="R2027">
        <v>26.259599999999999</v>
      </c>
      <c r="S2027" t="s">
        <v>91</v>
      </c>
      <c r="T2027">
        <v>0</v>
      </c>
      <c r="U2027">
        <v>0</v>
      </c>
      <c r="V2027">
        <v>19</v>
      </c>
      <c r="W2027">
        <v>257.53230000000002</v>
      </c>
    </row>
    <row r="2028" spans="1:23" x14ac:dyDescent="0.35">
      <c r="A2028" t="s">
        <v>3432</v>
      </c>
      <c r="B2028" t="s">
        <v>93</v>
      </c>
      <c r="C2028" t="s">
        <v>889</v>
      </c>
      <c r="D2028" t="s">
        <v>19</v>
      </c>
      <c r="E2028" t="s">
        <v>16</v>
      </c>
      <c r="F2028" t="s">
        <v>444</v>
      </c>
      <c r="G2028">
        <v>32.71</v>
      </c>
      <c r="H2028">
        <v>3</v>
      </c>
      <c r="I2028">
        <v>0.13</v>
      </c>
      <c r="J2028">
        <v>4.22</v>
      </c>
      <c r="K2028" t="s">
        <v>90</v>
      </c>
      <c r="L2028" t="s">
        <v>45</v>
      </c>
      <c r="M2028">
        <v>1.3</v>
      </c>
      <c r="N2028" t="s">
        <v>83</v>
      </c>
      <c r="O2028" t="b">
        <v>0</v>
      </c>
      <c r="P2028">
        <v>85.373099999999994</v>
      </c>
      <c r="Q2028">
        <v>26.495100000000001</v>
      </c>
      <c r="R2028">
        <v>20.975100000000001</v>
      </c>
      <c r="S2028" t="s">
        <v>97</v>
      </c>
      <c r="T2028">
        <v>0</v>
      </c>
      <c r="U2028">
        <v>0</v>
      </c>
      <c r="V2028">
        <v>17</v>
      </c>
      <c r="W2028">
        <v>599.96180000000004</v>
      </c>
    </row>
    <row r="2029" spans="1:23" x14ac:dyDescent="0.35">
      <c r="A2029" t="s">
        <v>3433</v>
      </c>
      <c r="B2029" t="s">
        <v>138</v>
      </c>
      <c r="C2029" t="s">
        <v>1038</v>
      </c>
      <c r="D2029" t="s">
        <v>12</v>
      </c>
      <c r="E2029" t="s">
        <v>14</v>
      </c>
      <c r="F2029" t="s">
        <v>744</v>
      </c>
      <c r="G2029">
        <v>107.57</v>
      </c>
      <c r="H2029">
        <v>2</v>
      </c>
      <c r="I2029">
        <v>0.05</v>
      </c>
      <c r="J2029">
        <v>7.77</v>
      </c>
      <c r="K2029" t="s">
        <v>102</v>
      </c>
      <c r="L2029" t="s">
        <v>43</v>
      </c>
      <c r="M2029">
        <v>7.21</v>
      </c>
      <c r="N2029" t="s">
        <v>83</v>
      </c>
      <c r="O2029" t="b">
        <v>0</v>
      </c>
      <c r="P2029">
        <v>204.38300000000001</v>
      </c>
      <c r="Q2029">
        <v>75.299000000000007</v>
      </c>
      <c r="R2029">
        <v>60.319000000000003</v>
      </c>
      <c r="S2029" t="s">
        <v>128</v>
      </c>
      <c r="T2029">
        <v>0</v>
      </c>
      <c r="U2029">
        <v>0</v>
      </c>
      <c r="V2029">
        <v>16</v>
      </c>
      <c r="W2029">
        <v>1838.8379</v>
      </c>
    </row>
    <row r="2030" spans="1:23" x14ac:dyDescent="0.35">
      <c r="A2030" t="s">
        <v>3434</v>
      </c>
      <c r="B2030" t="s">
        <v>925</v>
      </c>
      <c r="C2030" t="s">
        <v>2322</v>
      </c>
      <c r="D2030" t="s">
        <v>12</v>
      </c>
      <c r="E2030" t="s">
        <v>16</v>
      </c>
      <c r="F2030" t="s">
        <v>648</v>
      </c>
      <c r="G2030">
        <v>27.23</v>
      </c>
      <c r="H2030">
        <v>2</v>
      </c>
      <c r="I2030">
        <v>0.18</v>
      </c>
      <c r="J2030">
        <v>8.4700000000000006</v>
      </c>
      <c r="K2030" t="s">
        <v>102</v>
      </c>
      <c r="L2030" t="s">
        <v>48</v>
      </c>
      <c r="M2030">
        <v>7.24</v>
      </c>
      <c r="N2030" t="s">
        <v>141</v>
      </c>
      <c r="O2030" t="b">
        <v>0</v>
      </c>
      <c r="P2030">
        <v>44.657200000000003</v>
      </c>
      <c r="Q2030">
        <v>11.981199999999999</v>
      </c>
      <c r="R2030">
        <v>-3.7288000000000001</v>
      </c>
      <c r="S2030" t="s">
        <v>91</v>
      </c>
      <c r="T2030">
        <v>1</v>
      </c>
      <c r="U2030">
        <v>0</v>
      </c>
      <c r="V2030">
        <v>15</v>
      </c>
      <c r="W2030">
        <v>742.59630000000004</v>
      </c>
    </row>
    <row r="2031" spans="1:23" x14ac:dyDescent="0.35">
      <c r="A2031" t="s">
        <v>3435</v>
      </c>
      <c r="B2031" t="s">
        <v>562</v>
      </c>
      <c r="C2031" t="s">
        <v>1795</v>
      </c>
      <c r="D2031" t="s">
        <v>28</v>
      </c>
      <c r="E2031" t="s">
        <v>95</v>
      </c>
      <c r="F2031" t="s">
        <v>300</v>
      </c>
      <c r="G2031">
        <v>43.59</v>
      </c>
      <c r="H2031">
        <v>3</v>
      </c>
      <c r="I2031">
        <v>0.24</v>
      </c>
      <c r="J2031">
        <v>9.44</v>
      </c>
      <c r="K2031" t="s">
        <v>90</v>
      </c>
      <c r="L2031" t="s">
        <v>41</v>
      </c>
      <c r="M2031">
        <v>14.51</v>
      </c>
      <c r="N2031" t="s">
        <v>83</v>
      </c>
      <c r="O2031" t="b">
        <v>0</v>
      </c>
      <c r="P2031">
        <v>99.385199999999998</v>
      </c>
      <c r="Q2031">
        <v>20.923200000000008</v>
      </c>
      <c r="R2031">
        <v>-3.0267999999999908</v>
      </c>
      <c r="S2031" t="s">
        <v>103</v>
      </c>
      <c r="T2031">
        <v>0</v>
      </c>
      <c r="U2031">
        <v>0</v>
      </c>
      <c r="V2031">
        <v>6</v>
      </c>
      <c r="W2031">
        <v>261.92060000000009</v>
      </c>
    </row>
    <row r="2032" spans="1:23" x14ac:dyDescent="0.35">
      <c r="A2032" t="s">
        <v>3436</v>
      </c>
      <c r="B2032" t="s">
        <v>109</v>
      </c>
      <c r="C2032" t="s">
        <v>350</v>
      </c>
      <c r="D2032" t="s">
        <v>17</v>
      </c>
      <c r="E2032" t="s">
        <v>95</v>
      </c>
      <c r="F2032" t="s">
        <v>127</v>
      </c>
      <c r="G2032">
        <v>373.56</v>
      </c>
      <c r="H2032">
        <v>1</v>
      </c>
      <c r="I2032">
        <v>0.06</v>
      </c>
      <c r="J2032">
        <v>3.66</v>
      </c>
      <c r="K2032" t="s">
        <v>102</v>
      </c>
      <c r="L2032" t="s">
        <v>45</v>
      </c>
      <c r="M2032">
        <v>1.03</v>
      </c>
      <c r="N2032" t="s">
        <v>83</v>
      </c>
      <c r="O2032" t="b">
        <v>0</v>
      </c>
      <c r="P2032">
        <v>351.14640000000003</v>
      </c>
      <c r="Q2032">
        <v>127.0104</v>
      </c>
      <c r="R2032">
        <v>122.32040000000001</v>
      </c>
      <c r="S2032" t="s">
        <v>103</v>
      </c>
      <c r="T2032">
        <v>0</v>
      </c>
      <c r="U2032">
        <v>0</v>
      </c>
      <c r="V2032">
        <v>18</v>
      </c>
      <c r="W2032">
        <v>832.04550000000006</v>
      </c>
    </row>
    <row r="2033" spans="1:23" x14ac:dyDescent="0.35">
      <c r="A2033" t="s">
        <v>3437</v>
      </c>
      <c r="B2033" t="s">
        <v>925</v>
      </c>
      <c r="C2033" t="s">
        <v>904</v>
      </c>
      <c r="D2033" t="s">
        <v>26</v>
      </c>
      <c r="E2033" t="s">
        <v>16</v>
      </c>
      <c r="F2033" t="s">
        <v>645</v>
      </c>
      <c r="G2033">
        <v>43.91</v>
      </c>
      <c r="H2033">
        <v>1</v>
      </c>
      <c r="I2033">
        <v>0.1</v>
      </c>
      <c r="J2033">
        <v>7.86</v>
      </c>
      <c r="K2033" t="s">
        <v>90</v>
      </c>
      <c r="L2033" t="s">
        <v>41</v>
      </c>
      <c r="M2033">
        <v>11.45</v>
      </c>
      <c r="N2033" t="s">
        <v>83</v>
      </c>
      <c r="O2033" t="b">
        <v>1</v>
      </c>
      <c r="P2033">
        <v>39.518999999999998</v>
      </c>
      <c r="Q2033">
        <v>13.173</v>
      </c>
      <c r="R2033">
        <v>-6.1369999999999969</v>
      </c>
      <c r="S2033" t="s">
        <v>91</v>
      </c>
      <c r="T2033">
        <v>0</v>
      </c>
      <c r="U2033">
        <v>0</v>
      </c>
      <c r="V2033">
        <v>18</v>
      </c>
      <c r="W2033">
        <v>1454.9709</v>
      </c>
    </row>
    <row r="2034" spans="1:23" x14ac:dyDescent="0.35">
      <c r="A2034" t="s">
        <v>3438</v>
      </c>
      <c r="B2034" t="s">
        <v>157</v>
      </c>
      <c r="C2034" t="s">
        <v>1076</v>
      </c>
      <c r="D2034" t="s">
        <v>26</v>
      </c>
      <c r="E2034" t="s">
        <v>14</v>
      </c>
      <c r="F2034" t="s">
        <v>817</v>
      </c>
      <c r="G2034">
        <v>80.2</v>
      </c>
      <c r="H2034">
        <v>3</v>
      </c>
      <c r="I2034">
        <v>0.05</v>
      </c>
      <c r="J2034">
        <v>2.04</v>
      </c>
      <c r="K2034" t="s">
        <v>102</v>
      </c>
      <c r="L2034" t="s">
        <v>43</v>
      </c>
      <c r="M2034">
        <v>3.26</v>
      </c>
      <c r="N2034" t="s">
        <v>83</v>
      </c>
      <c r="O2034" t="b">
        <v>0</v>
      </c>
      <c r="P2034">
        <v>228.57</v>
      </c>
      <c r="Q2034">
        <v>84.210000000000008</v>
      </c>
      <c r="R2034">
        <v>78.910000000000011</v>
      </c>
      <c r="S2034" t="s">
        <v>91</v>
      </c>
      <c r="T2034">
        <v>0</v>
      </c>
      <c r="U2034">
        <v>0</v>
      </c>
      <c r="V2034">
        <v>16</v>
      </c>
      <c r="W2034">
        <v>1201.6855</v>
      </c>
    </row>
    <row r="2035" spans="1:23" x14ac:dyDescent="0.35">
      <c r="A2035" t="s">
        <v>3439</v>
      </c>
      <c r="B2035" t="s">
        <v>487</v>
      </c>
      <c r="C2035" t="s">
        <v>2091</v>
      </c>
      <c r="D2035" t="s">
        <v>17</v>
      </c>
      <c r="E2035" t="s">
        <v>95</v>
      </c>
      <c r="F2035" t="s">
        <v>282</v>
      </c>
      <c r="G2035">
        <v>39.67</v>
      </c>
      <c r="H2035">
        <v>3</v>
      </c>
      <c r="I2035">
        <v>0.16</v>
      </c>
      <c r="J2035">
        <v>8.19</v>
      </c>
      <c r="K2035" t="s">
        <v>102</v>
      </c>
      <c r="L2035" t="s">
        <v>48</v>
      </c>
      <c r="M2035">
        <v>17.98</v>
      </c>
      <c r="N2035" t="s">
        <v>83</v>
      </c>
      <c r="O2035" t="b">
        <v>0</v>
      </c>
      <c r="P2035">
        <v>99.968400000000003</v>
      </c>
      <c r="Q2035">
        <v>28.5624</v>
      </c>
      <c r="R2035">
        <v>2.392399999999995</v>
      </c>
      <c r="S2035" t="s">
        <v>97</v>
      </c>
      <c r="T2035">
        <v>0</v>
      </c>
      <c r="U2035">
        <v>0</v>
      </c>
      <c r="V2035">
        <v>14</v>
      </c>
      <c r="W2035">
        <v>1586.2324000000001</v>
      </c>
    </row>
    <row r="2036" spans="1:23" x14ac:dyDescent="0.35">
      <c r="A2036" t="s">
        <v>3440</v>
      </c>
      <c r="B2036" t="s">
        <v>276</v>
      </c>
      <c r="C2036" t="s">
        <v>296</v>
      </c>
      <c r="D2036" t="s">
        <v>24</v>
      </c>
      <c r="E2036" t="s">
        <v>95</v>
      </c>
      <c r="F2036" t="s">
        <v>715</v>
      </c>
      <c r="G2036">
        <v>507.88</v>
      </c>
      <c r="H2036">
        <v>3</v>
      </c>
      <c r="I2036">
        <v>0.06</v>
      </c>
      <c r="J2036">
        <v>9.61</v>
      </c>
      <c r="K2036" t="s">
        <v>115</v>
      </c>
      <c r="L2036" t="s">
        <v>48</v>
      </c>
      <c r="M2036">
        <v>11.43</v>
      </c>
      <c r="N2036" t="s">
        <v>83</v>
      </c>
      <c r="O2036" t="b">
        <v>0</v>
      </c>
      <c r="P2036">
        <v>1432.2216000000001</v>
      </c>
      <c r="Q2036">
        <v>518.0376</v>
      </c>
      <c r="R2036">
        <v>496.99759999999998</v>
      </c>
      <c r="S2036" t="s">
        <v>97</v>
      </c>
      <c r="T2036">
        <v>0</v>
      </c>
      <c r="U2036">
        <v>0</v>
      </c>
      <c r="V2036">
        <v>15</v>
      </c>
      <c r="W2036">
        <v>1772.92</v>
      </c>
    </row>
    <row r="2037" spans="1:23" x14ac:dyDescent="0.35">
      <c r="A2037" t="s">
        <v>3441</v>
      </c>
      <c r="B2037" t="s">
        <v>105</v>
      </c>
      <c r="C2037" t="s">
        <v>3442</v>
      </c>
      <c r="D2037" t="s">
        <v>24</v>
      </c>
      <c r="E2037" t="s">
        <v>16</v>
      </c>
      <c r="F2037" t="s">
        <v>344</v>
      </c>
      <c r="G2037">
        <v>21.59</v>
      </c>
      <c r="H2037">
        <v>2</v>
      </c>
      <c r="I2037">
        <v>0.21</v>
      </c>
      <c r="J2037">
        <v>9.64</v>
      </c>
      <c r="K2037" t="s">
        <v>82</v>
      </c>
      <c r="L2037" t="s">
        <v>43</v>
      </c>
      <c r="M2037">
        <v>5.65</v>
      </c>
      <c r="N2037" t="s">
        <v>83</v>
      </c>
      <c r="O2037" t="b">
        <v>0</v>
      </c>
      <c r="P2037">
        <v>34.112200000000001</v>
      </c>
      <c r="Q2037">
        <v>8.2042000000000037</v>
      </c>
      <c r="R2037">
        <v>-7.0857999999999972</v>
      </c>
      <c r="S2037" t="s">
        <v>91</v>
      </c>
      <c r="T2037">
        <v>0</v>
      </c>
      <c r="U2037">
        <v>0</v>
      </c>
      <c r="V2037">
        <v>2</v>
      </c>
      <c r="W2037">
        <v>20.50930000000001</v>
      </c>
    </row>
    <row r="2038" spans="1:23" x14ac:dyDescent="0.35">
      <c r="A2038" t="s">
        <v>3443</v>
      </c>
      <c r="B2038" t="s">
        <v>1563</v>
      </c>
      <c r="C2038" t="s">
        <v>3352</v>
      </c>
      <c r="D2038" t="s">
        <v>15</v>
      </c>
      <c r="E2038" t="s">
        <v>95</v>
      </c>
      <c r="F2038" t="s">
        <v>631</v>
      </c>
      <c r="G2038">
        <v>440.52</v>
      </c>
      <c r="H2038">
        <v>2</v>
      </c>
      <c r="I2038">
        <v>0.16</v>
      </c>
      <c r="J2038">
        <v>5.61</v>
      </c>
      <c r="K2038" t="s">
        <v>82</v>
      </c>
      <c r="L2038" t="s">
        <v>41</v>
      </c>
      <c r="M2038">
        <v>11.69</v>
      </c>
      <c r="N2038" t="s">
        <v>83</v>
      </c>
      <c r="O2038" t="b">
        <v>0</v>
      </c>
      <c r="P2038">
        <v>740.07359999999994</v>
      </c>
      <c r="Q2038">
        <v>211.4496</v>
      </c>
      <c r="R2038">
        <v>194.14959999999999</v>
      </c>
      <c r="S2038" t="s">
        <v>91</v>
      </c>
      <c r="T2038">
        <v>0</v>
      </c>
      <c r="U2038">
        <v>0</v>
      </c>
      <c r="V2038">
        <v>12</v>
      </c>
      <c r="W2038">
        <v>996.85199999999998</v>
      </c>
    </row>
    <row r="2039" spans="1:23" x14ac:dyDescent="0.35">
      <c r="A2039" t="s">
        <v>3444</v>
      </c>
      <c r="B2039" t="s">
        <v>1597</v>
      </c>
      <c r="C2039" t="s">
        <v>1129</v>
      </c>
      <c r="D2039" t="s">
        <v>15</v>
      </c>
      <c r="E2039" t="s">
        <v>95</v>
      </c>
      <c r="F2039" t="s">
        <v>1080</v>
      </c>
      <c r="G2039">
        <v>606.17999999999995</v>
      </c>
      <c r="H2039">
        <v>3</v>
      </c>
      <c r="I2039">
        <v>0.1</v>
      </c>
      <c r="J2039">
        <v>7.8</v>
      </c>
      <c r="K2039" t="s">
        <v>102</v>
      </c>
      <c r="L2039" t="s">
        <v>41</v>
      </c>
      <c r="M2039">
        <v>8.08</v>
      </c>
      <c r="N2039" t="s">
        <v>83</v>
      </c>
      <c r="O2039" t="b">
        <v>1</v>
      </c>
      <c r="P2039">
        <v>1636.6859999999999</v>
      </c>
      <c r="Q2039">
        <v>545.5619999999999</v>
      </c>
      <c r="R2039">
        <v>529.6819999999999</v>
      </c>
      <c r="S2039" t="s">
        <v>183</v>
      </c>
      <c r="T2039">
        <v>0</v>
      </c>
      <c r="U2039">
        <v>0</v>
      </c>
      <c r="V2039">
        <v>12</v>
      </c>
      <c r="W2039">
        <v>808.49519999999984</v>
      </c>
    </row>
    <row r="2040" spans="1:23" x14ac:dyDescent="0.35">
      <c r="A2040" t="s">
        <v>3445</v>
      </c>
      <c r="B2040" t="s">
        <v>364</v>
      </c>
      <c r="C2040" t="s">
        <v>3040</v>
      </c>
      <c r="D2040" t="s">
        <v>28</v>
      </c>
      <c r="E2040" t="s">
        <v>16</v>
      </c>
      <c r="F2040" t="s">
        <v>311</v>
      </c>
      <c r="G2040">
        <v>20.27</v>
      </c>
      <c r="H2040">
        <v>1</v>
      </c>
      <c r="I2040">
        <v>0.22</v>
      </c>
      <c r="J2040">
        <v>9.81</v>
      </c>
      <c r="K2040" t="s">
        <v>90</v>
      </c>
      <c r="L2040" t="s">
        <v>45</v>
      </c>
      <c r="M2040">
        <v>1.04</v>
      </c>
      <c r="N2040" t="s">
        <v>83</v>
      </c>
      <c r="O2040" t="b">
        <v>0</v>
      </c>
      <c r="P2040">
        <v>15.810600000000001</v>
      </c>
      <c r="Q2040">
        <v>3.6486000000000018</v>
      </c>
      <c r="R2040">
        <v>-7.2013999999999996</v>
      </c>
      <c r="S2040" t="s">
        <v>97</v>
      </c>
      <c r="T2040">
        <v>0</v>
      </c>
      <c r="U2040">
        <v>0</v>
      </c>
      <c r="V2040">
        <v>4</v>
      </c>
      <c r="W2040">
        <v>99.960099999999997</v>
      </c>
    </row>
    <row r="2041" spans="1:23" x14ac:dyDescent="0.35">
      <c r="A2041" t="s">
        <v>3446</v>
      </c>
      <c r="B2041" t="s">
        <v>143</v>
      </c>
      <c r="C2041" t="s">
        <v>94</v>
      </c>
      <c r="D2041" t="s">
        <v>12</v>
      </c>
      <c r="E2041" t="s">
        <v>95</v>
      </c>
      <c r="F2041" t="s">
        <v>612</v>
      </c>
      <c r="G2041">
        <v>299.07</v>
      </c>
      <c r="H2041">
        <v>1</v>
      </c>
      <c r="I2041">
        <v>0.08</v>
      </c>
      <c r="J2041">
        <v>6.21</v>
      </c>
      <c r="K2041" t="s">
        <v>90</v>
      </c>
      <c r="L2041" t="s">
        <v>43</v>
      </c>
      <c r="M2041">
        <v>5.9</v>
      </c>
      <c r="N2041" t="s">
        <v>83</v>
      </c>
      <c r="O2041" t="b">
        <v>0</v>
      </c>
      <c r="P2041">
        <v>275.14440000000002</v>
      </c>
      <c r="Q2041">
        <v>95.70240000000004</v>
      </c>
      <c r="R2041">
        <v>83.59240000000004</v>
      </c>
      <c r="S2041" t="s">
        <v>103</v>
      </c>
      <c r="T2041">
        <v>0</v>
      </c>
      <c r="U2041">
        <v>0</v>
      </c>
      <c r="V2041">
        <v>25</v>
      </c>
      <c r="W2041">
        <v>2626.2725</v>
      </c>
    </row>
    <row r="2042" spans="1:23" x14ac:dyDescent="0.35">
      <c r="A2042" t="s">
        <v>3447</v>
      </c>
      <c r="B2042" t="s">
        <v>165</v>
      </c>
      <c r="C2042" t="s">
        <v>281</v>
      </c>
      <c r="D2042" t="s">
        <v>17</v>
      </c>
      <c r="E2042" t="s">
        <v>95</v>
      </c>
      <c r="F2042" t="s">
        <v>392</v>
      </c>
      <c r="G2042">
        <v>609.03</v>
      </c>
      <c r="H2042">
        <v>1</v>
      </c>
      <c r="I2042">
        <v>0.02</v>
      </c>
      <c r="J2042">
        <v>5.89</v>
      </c>
      <c r="K2042" t="s">
        <v>102</v>
      </c>
      <c r="L2042" t="s">
        <v>48</v>
      </c>
      <c r="M2042">
        <v>9.9499999999999993</v>
      </c>
      <c r="N2042" t="s">
        <v>83</v>
      </c>
      <c r="O2042" t="b">
        <v>0</v>
      </c>
      <c r="P2042">
        <v>596.84939999999995</v>
      </c>
      <c r="Q2042">
        <v>231.4314</v>
      </c>
      <c r="R2042">
        <v>215.59139999999999</v>
      </c>
      <c r="S2042" t="s">
        <v>91</v>
      </c>
      <c r="T2042">
        <v>0</v>
      </c>
      <c r="U2042">
        <v>0</v>
      </c>
      <c r="V2042">
        <v>15</v>
      </c>
      <c r="W2042">
        <v>1405.4456</v>
      </c>
    </row>
    <row r="2043" spans="1:23" x14ac:dyDescent="0.35">
      <c r="A2043" t="s">
        <v>3448</v>
      </c>
      <c r="B2043" t="s">
        <v>109</v>
      </c>
      <c r="C2043" t="s">
        <v>2024</v>
      </c>
      <c r="D2043" t="s">
        <v>15</v>
      </c>
      <c r="E2043" t="s">
        <v>88</v>
      </c>
      <c r="F2043" t="s">
        <v>944</v>
      </c>
      <c r="G2043">
        <v>24.35</v>
      </c>
      <c r="H2043">
        <v>2</v>
      </c>
      <c r="I2043">
        <v>0.09</v>
      </c>
      <c r="J2043">
        <v>9.8000000000000007</v>
      </c>
      <c r="K2043" t="s">
        <v>102</v>
      </c>
      <c r="L2043" t="s">
        <v>45</v>
      </c>
      <c r="M2043">
        <v>0.96</v>
      </c>
      <c r="N2043" t="s">
        <v>83</v>
      </c>
      <c r="O2043" t="b">
        <v>0</v>
      </c>
      <c r="P2043">
        <v>44.317000000000007</v>
      </c>
      <c r="Q2043">
        <v>15.09700000000001</v>
      </c>
      <c r="R2043">
        <v>4.3370000000000068</v>
      </c>
      <c r="S2043" t="s">
        <v>103</v>
      </c>
      <c r="T2043">
        <v>0</v>
      </c>
      <c r="U2043">
        <v>0</v>
      </c>
      <c r="V2043">
        <v>2</v>
      </c>
      <c r="W2043">
        <v>140.37899999999999</v>
      </c>
    </row>
    <row r="2044" spans="1:23" x14ac:dyDescent="0.35">
      <c r="A2044" t="s">
        <v>3449</v>
      </c>
      <c r="B2044" t="s">
        <v>1705</v>
      </c>
      <c r="C2044" t="s">
        <v>2254</v>
      </c>
      <c r="D2044" t="s">
        <v>20</v>
      </c>
      <c r="E2044" t="s">
        <v>16</v>
      </c>
      <c r="F2044" t="s">
        <v>828</v>
      </c>
      <c r="G2044">
        <v>50.99</v>
      </c>
      <c r="H2044">
        <v>1</v>
      </c>
      <c r="I2044">
        <v>0.25</v>
      </c>
      <c r="J2044">
        <v>6.01</v>
      </c>
      <c r="K2044" t="s">
        <v>102</v>
      </c>
      <c r="L2044" t="s">
        <v>45</v>
      </c>
      <c r="M2044">
        <v>0.68</v>
      </c>
      <c r="N2044" t="s">
        <v>83</v>
      </c>
      <c r="O2044" t="b">
        <v>0</v>
      </c>
      <c r="P2044">
        <v>38.2425</v>
      </c>
      <c r="Q2044">
        <v>7.6484999999999994</v>
      </c>
      <c r="R2044">
        <v>0.95849999999999902</v>
      </c>
      <c r="S2044" t="s">
        <v>97</v>
      </c>
      <c r="T2044">
        <v>0</v>
      </c>
      <c r="U2044">
        <v>0</v>
      </c>
      <c r="V2044">
        <v>12</v>
      </c>
      <c r="W2044">
        <v>532.56470000000013</v>
      </c>
    </row>
    <row r="2045" spans="1:23" x14ac:dyDescent="0.35">
      <c r="A2045" t="s">
        <v>3450</v>
      </c>
      <c r="B2045" t="s">
        <v>575</v>
      </c>
      <c r="C2045" t="s">
        <v>1349</v>
      </c>
      <c r="D2045" t="s">
        <v>19</v>
      </c>
      <c r="E2045" t="s">
        <v>16</v>
      </c>
      <c r="F2045" t="s">
        <v>307</v>
      </c>
      <c r="G2045">
        <v>35.58</v>
      </c>
      <c r="H2045">
        <v>2</v>
      </c>
      <c r="I2045">
        <v>0.22</v>
      </c>
      <c r="J2045">
        <v>2.5099999999999998</v>
      </c>
      <c r="K2045" t="s">
        <v>115</v>
      </c>
      <c r="L2045" t="s">
        <v>43</v>
      </c>
      <c r="M2045">
        <v>6.78</v>
      </c>
      <c r="N2045" t="s">
        <v>83</v>
      </c>
      <c r="O2045" t="b">
        <v>0</v>
      </c>
      <c r="P2045">
        <v>55.504800000000003</v>
      </c>
      <c r="Q2045">
        <v>12.8088</v>
      </c>
      <c r="R2045">
        <v>3.5187999999999988</v>
      </c>
      <c r="S2045" t="s">
        <v>91</v>
      </c>
      <c r="T2045">
        <v>0</v>
      </c>
      <c r="U2045">
        <v>0</v>
      </c>
      <c r="V2045">
        <v>19</v>
      </c>
      <c r="W2045">
        <v>560.5712000000002</v>
      </c>
    </row>
    <row r="2046" spans="1:23" x14ac:dyDescent="0.35">
      <c r="A2046" t="s">
        <v>3451</v>
      </c>
      <c r="B2046" t="s">
        <v>572</v>
      </c>
      <c r="C2046" t="s">
        <v>3376</v>
      </c>
      <c r="D2046" t="s">
        <v>12</v>
      </c>
      <c r="E2046" t="s">
        <v>16</v>
      </c>
      <c r="F2046" t="s">
        <v>300</v>
      </c>
      <c r="G2046">
        <v>25.19</v>
      </c>
      <c r="H2046">
        <v>2</v>
      </c>
      <c r="I2046">
        <v>0.28999999999999998</v>
      </c>
      <c r="J2046">
        <v>7.38</v>
      </c>
      <c r="K2046" t="s">
        <v>102</v>
      </c>
      <c r="L2046" t="s">
        <v>43</v>
      </c>
      <c r="M2046">
        <v>4.29</v>
      </c>
      <c r="N2046" t="s">
        <v>83</v>
      </c>
      <c r="O2046" t="b">
        <v>0</v>
      </c>
      <c r="P2046">
        <v>35.769799999999996</v>
      </c>
      <c r="Q2046">
        <v>5.541799999999995</v>
      </c>
      <c r="R2046">
        <v>-6.128200000000005</v>
      </c>
      <c r="S2046" t="s">
        <v>183</v>
      </c>
      <c r="T2046">
        <v>0</v>
      </c>
      <c r="U2046">
        <v>0</v>
      </c>
      <c r="V2046">
        <v>11</v>
      </c>
      <c r="W2046">
        <v>839.05650000000003</v>
      </c>
    </row>
    <row r="2047" spans="1:23" x14ac:dyDescent="0.35">
      <c r="A2047" t="s">
        <v>3452</v>
      </c>
      <c r="B2047" t="s">
        <v>197</v>
      </c>
      <c r="C2047" t="s">
        <v>517</v>
      </c>
      <c r="D2047" t="s">
        <v>12</v>
      </c>
      <c r="E2047" t="s">
        <v>14</v>
      </c>
      <c r="F2047" t="s">
        <v>377</v>
      </c>
      <c r="G2047">
        <v>147.19999999999999</v>
      </c>
      <c r="H2047">
        <v>1</v>
      </c>
      <c r="I2047">
        <v>0.2</v>
      </c>
      <c r="J2047">
        <v>3.12</v>
      </c>
      <c r="K2047" t="s">
        <v>102</v>
      </c>
      <c r="L2047" t="s">
        <v>41</v>
      </c>
      <c r="M2047">
        <v>12.06</v>
      </c>
      <c r="N2047" t="s">
        <v>83</v>
      </c>
      <c r="O2047" t="b">
        <v>0</v>
      </c>
      <c r="P2047">
        <v>117.76</v>
      </c>
      <c r="Q2047">
        <v>29.44</v>
      </c>
      <c r="R2047">
        <v>14.26</v>
      </c>
      <c r="S2047" t="s">
        <v>84</v>
      </c>
      <c r="T2047">
        <v>0</v>
      </c>
      <c r="U2047">
        <v>0</v>
      </c>
      <c r="V2047">
        <v>15</v>
      </c>
      <c r="W2047">
        <v>842.76920000000007</v>
      </c>
    </row>
    <row r="2048" spans="1:23" x14ac:dyDescent="0.35">
      <c r="A2048" t="s">
        <v>3453</v>
      </c>
      <c r="B2048" t="s">
        <v>470</v>
      </c>
      <c r="C2048" t="s">
        <v>707</v>
      </c>
      <c r="D2048" t="s">
        <v>15</v>
      </c>
      <c r="E2048" t="s">
        <v>16</v>
      </c>
      <c r="F2048" t="s">
        <v>919</v>
      </c>
      <c r="G2048">
        <v>76.39</v>
      </c>
      <c r="H2048">
        <v>2</v>
      </c>
      <c r="I2048">
        <v>0.12</v>
      </c>
      <c r="J2048">
        <v>3.79</v>
      </c>
      <c r="K2048" t="s">
        <v>90</v>
      </c>
      <c r="L2048" t="s">
        <v>41</v>
      </c>
      <c r="M2048">
        <v>13.71</v>
      </c>
      <c r="N2048" t="s">
        <v>83</v>
      </c>
      <c r="O2048" t="b">
        <v>0</v>
      </c>
      <c r="P2048">
        <v>134.44640000000001</v>
      </c>
      <c r="Q2048">
        <v>42.778400000000019</v>
      </c>
      <c r="R2048">
        <v>25.278400000000019</v>
      </c>
      <c r="S2048" t="s">
        <v>183</v>
      </c>
      <c r="T2048">
        <v>0</v>
      </c>
      <c r="U2048">
        <v>0</v>
      </c>
      <c r="V2048">
        <v>12</v>
      </c>
      <c r="W2048">
        <v>629.01880000000017</v>
      </c>
    </row>
    <row r="2049" spans="1:23" x14ac:dyDescent="0.35">
      <c r="A2049" t="s">
        <v>3454</v>
      </c>
      <c r="B2049" t="s">
        <v>1124</v>
      </c>
      <c r="C2049" t="s">
        <v>467</v>
      </c>
      <c r="D2049" t="s">
        <v>12</v>
      </c>
      <c r="E2049" t="s">
        <v>14</v>
      </c>
      <c r="F2049" t="s">
        <v>775</v>
      </c>
      <c r="G2049">
        <v>127.47</v>
      </c>
      <c r="H2049">
        <v>1</v>
      </c>
      <c r="I2049">
        <v>0.05</v>
      </c>
      <c r="J2049">
        <v>5.26</v>
      </c>
      <c r="K2049" t="s">
        <v>82</v>
      </c>
      <c r="L2049" t="s">
        <v>41</v>
      </c>
      <c r="M2049">
        <v>7.16</v>
      </c>
      <c r="N2049" t="s">
        <v>83</v>
      </c>
      <c r="O2049" t="b">
        <v>0</v>
      </c>
      <c r="P2049">
        <v>121.09650000000001</v>
      </c>
      <c r="Q2049">
        <v>44.614499999999992</v>
      </c>
      <c r="R2049">
        <v>32.194499999999991</v>
      </c>
      <c r="S2049" t="s">
        <v>103</v>
      </c>
      <c r="T2049">
        <v>0</v>
      </c>
      <c r="U2049">
        <v>0</v>
      </c>
      <c r="V2049">
        <v>17</v>
      </c>
      <c r="W2049">
        <v>460.26070000000021</v>
      </c>
    </row>
    <row r="2050" spans="1:23" x14ac:dyDescent="0.35">
      <c r="A2050" t="s">
        <v>3455</v>
      </c>
      <c r="B2050" t="s">
        <v>157</v>
      </c>
      <c r="C2050" t="s">
        <v>2225</v>
      </c>
      <c r="D2050" t="s">
        <v>12</v>
      </c>
      <c r="E2050" t="s">
        <v>95</v>
      </c>
      <c r="F2050" t="s">
        <v>2069</v>
      </c>
      <c r="G2050">
        <v>407.75</v>
      </c>
      <c r="H2050">
        <v>1</v>
      </c>
      <c r="I2050">
        <v>0.04</v>
      </c>
      <c r="J2050">
        <v>8.0500000000000007</v>
      </c>
      <c r="K2050" t="s">
        <v>90</v>
      </c>
      <c r="L2050" t="s">
        <v>43</v>
      </c>
      <c r="M2050">
        <v>6.76</v>
      </c>
      <c r="N2050" t="s">
        <v>83</v>
      </c>
      <c r="O2050" t="b">
        <v>0</v>
      </c>
      <c r="P2050">
        <v>391.44</v>
      </c>
      <c r="Q2050">
        <v>146.79</v>
      </c>
      <c r="R2050">
        <v>131.97999999999999</v>
      </c>
      <c r="S2050" t="s">
        <v>91</v>
      </c>
      <c r="T2050">
        <v>0</v>
      </c>
      <c r="U2050">
        <v>0</v>
      </c>
      <c r="V2050">
        <v>17</v>
      </c>
      <c r="W2050">
        <v>713.60439999999994</v>
      </c>
    </row>
    <row r="2051" spans="1:23" x14ac:dyDescent="0.35">
      <c r="A2051" t="s">
        <v>3456</v>
      </c>
      <c r="B2051" t="s">
        <v>330</v>
      </c>
      <c r="C2051" t="s">
        <v>1343</v>
      </c>
      <c r="D2051" t="s">
        <v>17</v>
      </c>
      <c r="E2051" t="s">
        <v>95</v>
      </c>
      <c r="F2051" t="s">
        <v>596</v>
      </c>
      <c r="G2051">
        <v>358.46</v>
      </c>
      <c r="H2051">
        <v>3</v>
      </c>
      <c r="I2051">
        <v>0.09</v>
      </c>
      <c r="J2051">
        <v>7.65</v>
      </c>
      <c r="K2051" t="s">
        <v>115</v>
      </c>
      <c r="L2051" t="s">
        <v>43</v>
      </c>
      <c r="M2051">
        <v>7.1</v>
      </c>
      <c r="N2051" t="s">
        <v>83</v>
      </c>
      <c r="O2051" t="b">
        <v>0</v>
      </c>
      <c r="P2051">
        <v>978.59580000000005</v>
      </c>
      <c r="Q2051">
        <v>333.36779999999999</v>
      </c>
      <c r="R2051">
        <v>318.61779999999999</v>
      </c>
      <c r="S2051" t="s">
        <v>183</v>
      </c>
      <c r="T2051">
        <v>0</v>
      </c>
      <c r="U2051">
        <v>0</v>
      </c>
      <c r="V2051">
        <v>17</v>
      </c>
      <c r="W2051">
        <v>1079.2648999999999</v>
      </c>
    </row>
    <row r="2052" spans="1:23" x14ac:dyDescent="0.35">
      <c r="A2052" t="s">
        <v>3457</v>
      </c>
      <c r="B2052" t="s">
        <v>819</v>
      </c>
      <c r="C2052" t="s">
        <v>576</v>
      </c>
      <c r="D2052" t="s">
        <v>17</v>
      </c>
      <c r="E2052" t="s">
        <v>16</v>
      </c>
      <c r="F2052" t="s">
        <v>293</v>
      </c>
      <c r="G2052">
        <v>27.36</v>
      </c>
      <c r="H2052">
        <v>3</v>
      </c>
      <c r="I2052">
        <v>0.11</v>
      </c>
      <c r="J2052">
        <v>4.4400000000000004</v>
      </c>
      <c r="K2052" t="s">
        <v>90</v>
      </c>
      <c r="L2052" t="s">
        <v>43</v>
      </c>
      <c r="M2052">
        <v>4.0599999999999996</v>
      </c>
      <c r="N2052" t="s">
        <v>279</v>
      </c>
      <c r="O2052" t="b">
        <v>0</v>
      </c>
      <c r="P2052">
        <v>73.051199999999994</v>
      </c>
      <c r="Q2052">
        <v>23.8032</v>
      </c>
      <c r="R2052">
        <v>15.3032</v>
      </c>
      <c r="S2052" t="s">
        <v>128</v>
      </c>
      <c r="T2052">
        <v>0</v>
      </c>
      <c r="U2052">
        <v>1</v>
      </c>
      <c r="V2052">
        <v>12</v>
      </c>
      <c r="W2052">
        <v>831.1645000000002</v>
      </c>
    </row>
    <row r="2053" spans="1:23" x14ac:dyDescent="0.35">
      <c r="A2053" t="s">
        <v>3458</v>
      </c>
      <c r="B2053" t="s">
        <v>143</v>
      </c>
      <c r="C2053" t="s">
        <v>2225</v>
      </c>
      <c r="D2053" t="s">
        <v>24</v>
      </c>
      <c r="E2053" t="s">
        <v>88</v>
      </c>
      <c r="F2053" t="s">
        <v>227</v>
      </c>
      <c r="G2053">
        <v>32.700000000000003</v>
      </c>
      <c r="H2053">
        <v>3</v>
      </c>
      <c r="I2053">
        <v>0.09</v>
      </c>
      <c r="J2053">
        <v>5.57</v>
      </c>
      <c r="K2053" t="s">
        <v>102</v>
      </c>
      <c r="L2053" t="s">
        <v>41</v>
      </c>
      <c r="M2053">
        <v>11.49</v>
      </c>
      <c r="N2053" t="s">
        <v>83</v>
      </c>
      <c r="O2053" t="b">
        <v>0</v>
      </c>
      <c r="P2053">
        <v>89.271000000000015</v>
      </c>
      <c r="Q2053">
        <v>30.411000000000019</v>
      </c>
      <c r="R2053">
        <v>13.35100000000001</v>
      </c>
      <c r="S2053" t="s">
        <v>103</v>
      </c>
      <c r="T2053">
        <v>0</v>
      </c>
      <c r="U2053">
        <v>0</v>
      </c>
      <c r="V2053">
        <v>17</v>
      </c>
      <c r="W2053">
        <v>713.60439999999994</v>
      </c>
    </row>
    <row r="2054" spans="1:23" x14ac:dyDescent="0.35">
      <c r="A2054" t="s">
        <v>3459</v>
      </c>
      <c r="B2054" t="s">
        <v>867</v>
      </c>
      <c r="C2054" t="s">
        <v>570</v>
      </c>
      <c r="D2054" t="s">
        <v>17</v>
      </c>
      <c r="E2054" t="s">
        <v>95</v>
      </c>
      <c r="F2054" t="s">
        <v>782</v>
      </c>
      <c r="G2054">
        <v>461.51</v>
      </c>
      <c r="H2054">
        <v>1</v>
      </c>
      <c r="I2054">
        <v>7.0000000000000007E-2</v>
      </c>
      <c r="J2054">
        <v>6.64</v>
      </c>
      <c r="K2054" t="s">
        <v>115</v>
      </c>
      <c r="L2054" t="s">
        <v>43</v>
      </c>
      <c r="M2054">
        <v>6.22</v>
      </c>
      <c r="N2054" t="s">
        <v>83</v>
      </c>
      <c r="O2054" t="b">
        <v>0</v>
      </c>
      <c r="P2054">
        <v>429.20429999999999</v>
      </c>
      <c r="Q2054">
        <v>152.29830000000001</v>
      </c>
      <c r="R2054">
        <v>139.4383</v>
      </c>
      <c r="S2054" t="s">
        <v>103</v>
      </c>
      <c r="T2054">
        <v>0</v>
      </c>
      <c r="U2054">
        <v>0</v>
      </c>
      <c r="V2054">
        <v>4</v>
      </c>
      <c r="W2054">
        <v>124.61190000000001</v>
      </c>
    </row>
    <row r="2055" spans="1:23" x14ac:dyDescent="0.35">
      <c r="A2055" t="s">
        <v>3460</v>
      </c>
      <c r="B2055" t="s">
        <v>169</v>
      </c>
      <c r="C2055" t="s">
        <v>2385</v>
      </c>
      <c r="D2055" t="s">
        <v>15</v>
      </c>
      <c r="E2055" t="s">
        <v>95</v>
      </c>
      <c r="F2055" t="s">
        <v>396</v>
      </c>
      <c r="G2055">
        <v>95.5</v>
      </c>
      <c r="H2055">
        <v>2</v>
      </c>
      <c r="I2055">
        <v>0.28000000000000003</v>
      </c>
      <c r="J2055">
        <v>5.12</v>
      </c>
      <c r="K2055" t="s">
        <v>102</v>
      </c>
      <c r="L2055" t="s">
        <v>41</v>
      </c>
      <c r="M2055">
        <v>11.6</v>
      </c>
      <c r="N2055" t="s">
        <v>83</v>
      </c>
      <c r="O2055" t="b">
        <v>0</v>
      </c>
      <c r="P2055">
        <v>137.52000000000001</v>
      </c>
      <c r="Q2055">
        <v>22.919999999999991</v>
      </c>
      <c r="R2055">
        <v>6.1999999999999886</v>
      </c>
      <c r="S2055" t="s">
        <v>84</v>
      </c>
      <c r="T2055">
        <v>0</v>
      </c>
      <c r="U2055">
        <v>0</v>
      </c>
      <c r="V2055">
        <v>6</v>
      </c>
      <c r="W2055">
        <v>793.98730000000035</v>
      </c>
    </row>
    <row r="2056" spans="1:23" x14ac:dyDescent="0.35">
      <c r="A2056" t="s">
        <v>3461</v>
      </c>
      <c r="B2056" t="s">
        <v>660</v>
      </c>
      <c r="C2056" t="s">
        <v>1694</v>
      </c>
      <c r="D2056" t="s">
        <v>12</v>
      </c>
      <c r="E2056" t="s">
        <v>14</v>
      </c>
      <c r="F2056" t="s">
        <v>674</v>
      </c>
      <c r="G2056">
        <v>124.99</v>
      </c>
      <c r="H2056">
        <v>2</v>
      </c>
      <c r="I2056">
        <v>7.0000000000000007E-2</v>
      </c>
      <c r="J2056">
        <v>4.6399999999999997</v>
      </c>
      <c r="K2056" t="s">
        <v>82</v>
      </c>
      <c r="L2056" t="s">
        <v>45</v>
      </c>
      <c r="M2056">
        <v>1.55</v>
      </c>
      <c r="N2056" t="s">
        <v>83</v>
      </c>
      <c r="O2056" t="b">
        <v>0</v>
      </c>
      <c r="P2056">
        <v>232.48140000000001</v>
      </c>
      <c r="Q2056">
        <v>82.49339999999998</v>
      </c>
      <c r="R2056">
        <v>76.303399999999982</v>
      </c>
      <c r="S2056" t="s">
        <v>84</v>
      </c>
      <c r="T2056">
        <v>0</v>
      </c>
      <c r="U2056">
        <v>0</v>
      </c>
      <c r="V2056">
        <v>16</v>
      </c>
      <c r="W2056">
        <v>1367.6271999999999</v>
      </c>
    </row>
    <row r="2057" spans="1:23" x14ac:dyDescent="0.35">
      <c r="A2057" t="s">
        <v>3462</v>
      </c>
      <c r="B2057" t="s">
        <v>487</v>
      </c>
      <c r="C2057" t="s">
        <v>859</v>
      </c>
      <c r="D2057" t="s">
        <v>28</v>
      </c>
      <c r="E2057" t="s">
        <v>16</v>
      </c>
      <c r="F2057" t="s">
        <v>155</v>
      </c>
      <c r="G2057">
        <v>19.91</v>
      </c>
      <c r="H2057">
        <v>2</v>
      </c>
      <c r="I2057">
        <v>0.28999999999999998</v>
      </c>
      <c r="J2057">
        <v>7.57</v>
      </c>
      <c r="K2057" t="s">
        <v>90</v>
      </c>
      <c r="L2057" t="s">
        <v>45</v>
      </c>
      <c r="M2057">
        <v>1.27</v>
      </c>
      <c r="N2057" t="s">
        <v>83</v>
      </c>
      <c r="O2057" t="b">
        <v>0</v>
      </c>
      <c r="P2057">
        <v>28.272200000000002</v>
      </c>
      <c r="Q2057">
        <v>4.3801999999999994</v>
      </c>
      <c r="R2057">
        <v>-4.4598000000000013</v>
      </c>
      <c r="S2057" t="s">
        <v>97</v>
      </c>
      <c r="T2057">
        <v>0</v>
      </c>
      <c r="U2057">
        <v>0</v>
      </c>
      <c r="V2057">
        <v>12</v>
      </c>
      <c r="W2057">
        <v>810.99489999999992</v>
      </c>
    </row>
    <row r="2058" spans="1:23" x14ac:dyDescent="0.35">
      <c r="A2058" t="s">
        <v>3463</v>
      </c>
      <c r="B2058" t="s">
        <v>284</v>
      </c>
      <c r="C2058" t="s">
        <v>1904</v>
      </c>
      <c r="D2058" t="s">
        <v>15</v>
      </c>
      <c r="E2058" t="s">
        <v>88</v>
      </c>
      <c r="F2058" t="s">
        <v>693</v>
      </c>
      <c r="G2058">
        <v>12.87</v>
      </c>
      <c r="H2058">
        <v>1</v>
      </c>
      <c r="I2058">
        <v>0</v>
      </c>
      <c r="J2058">
        <v>8.42</v>
      </c>
      <c r="K2058" t="s">
        <v>102</v>
      </c>
      <c r="L2058" t="s">
        <v>45</v>
      </c>
      <c r="M2058">
        <v>0.75</v>
      </c>
      <c r="N2058" t="s">
        <v>83</v>
      </c>
      <c r="O2058" t="b">
        <v>0</v>
      </c>
      <c r="P2058">
        <v>12.87</v>
      </c>
      <c r="Q2058">
        <v>5.1479999999999997</v>
      </c>
      <c r="R2058">
        <v>-4.0220000000000002</v>
      </c>
      <c r="S2058" t="s">
        <v>91</v>
      </c>
      <c r="T2058">
        <v>0</v>
      </c>
      <c r="U2058">
        <v>0</v>
      </c>
      <c r="V2058">
        <v>15</v>
      </c>
      <c r="W2058">
        <v>513.01609999999994</v>
      </c>
    </row>
    <row r="2059" spans="1:23" x14ac:dyDescent="0.35">
      <c r="A2059" t="s">
        <v>3464</v>
      </c>
      <c r="B2059" t="s">
        <v>113</v>
      </c>
      <c r="C2059" t="s">
        <v>1941</v>
      </c>
      <c r="D2059" t="s">
        <v>17</v>
      </c>
      <c r="E2059" t="s">
        <v>95</v>
      </c>
      <c r="F2059" t="s">
        <v>370</v>
      </c>
      <c r="G2059">
        <v>300.37</v>
      </c>
      <c r="H2059">
        <v>2</v>
      </c>
      <c r="I2059">
        <v>0.09</v>
      </c>
      <c r="J2059">
        <v>9.4700000000000006</v>
      </c>
      <c r="K2059" t="s">
        <v>82</v>
      </c>
      <c r="L2059" t="s">
        <v>45</v>
      </c>
      <c r="M2059">
        <v>1.92</v>
      </c>
      <c r="N2059" t="s">
        <v>83</v>
      </c>
      <c r="O2059" t="b">
        <v>0</v>
      </c>
      <c r="P2059">
        <v>546.67340000000002</v>
      </c>
      <c r="Q2059">
        <v>186.2294</v>
      </c>
      <c r="R2059">
        <v>174.83940000000001</v>
      </c>
      <c r="S2059" t="s">
        <v>84</v>
      </c>
      <c r="T2059">
        <v>0</v>
      </c>
      <c r="U2059">
        <v>0</v>
      </c>
      <c r="V2059">
        <v>16</v>
      </c>
      <c r="W2059">
        <v>1002.6642000000001</v>
      </c>
    </row>
    <row r="2060" spans="1:23" x14ac:dyDescent="0.35">
      <c r="A2060" t="s">
        <v>3465</v>
      </c>
      <c r="B2060" t="s">
        <v>417</v>
      </c>
      <c r="C2060" t="s">
        <v>1739</v>
      </c>
      <c r="D2060" t="s">
        <v>12</v>
      </c>
      <c r="E2060" t="s">
        <v>95</v>
      </c>
      <c r="F2060" t="s">
        <v>446</v>
      </c>
      <c r="G2060">
        <v>495.64</v>
      </c>
      <c r="H2060">
        <v>1</v>
      </c>
      <c r="I2060">
        <v>0.1</v>
      </c>
      <c r="J2060">
        <v>8.0500000000000007</v>
      </c>
      <c r="K2060" t="s">
        <v>115</v>
      </c>
      <c r="L2060" t="s">
        <v>41</v>
      </c>
      <c r="M2060">
        <v>9.02</v>
      </c>
      <c r="N2060" t="s">
        <v>83</v>
      </c>
      <c r="O2060" t="b">
        <v>1</v>
      </c>
      <c r="P2060">
        <v>446.07600000000002</v>
      </c>
      <c r="Q2060">
        <v>148.69200000000009</v>
      </c>
      <c r="R2060">
        <v>131.6220000000001</v>
      </c>
      <c r="S2060" t="s">
        <v>84</v>
      </c>
      <c r="T2060">
        <v>0</v>
      </c>
      <c r="U2060">
        <v>0</v>
      </c>
      <c r="V2060">
        <v>18</v>
      </c>
      <c r="W2060">
        <v>1024.7711999999999</v>
      </c>
    </row>
    <row r="2061" spans="1:23" x14ac:dyDescent="0.35">
      <c r="A2061" t="s">
        <v>3466</v>
      </c>
      <c r="B2061" t="s">
        <v>253</v>
      </c>
      <c r="C2061" t="s">
        <v>1209</v>
      </c>
      <c r="D2061" t="s">
        <v>12</v>
      </c>
      <c r="E2061" t="s">
        <v>95</v>
      </c>
      <c r="F2061" t="s">
        <v>289</v>
      </c>
      <c r="G2061">
        <v>297.13</v>
      </c>
      <c r="H2061">
        <v>1</v>
      </c>
      <c r="I2061">
        <v>0.14000000000000001</v>
      </c>
      <c r="J2061">
        <v>4.9400000000000004</v>
      </c>
      <c r="K2061" t="s">
        <v>102</v>
      </c>
      <c r="L2061" t="s">
        <v>41</v>
      </c>
      <c r="M2061">
        <v>6.14</v>
      </c>
      <c r="N2061" t="s">
        <v>83</v>
      </c>
      <c r="O2061" t="b">
        <v>0</v>
      </c>
      <c r="P2061">
        <v>255.5318</v>
      </c>
      <c r="Q2061">
        <v>77.253800000000012</v>
      </c>
      <c r="R2061">
        <v>66.173800000000014</v>
      </c>
      <c r="S2061" t="s">
        <v>183</v>
      </c>
      <c r="T2061">
        <v>0</v>
      </c>
      <c r="U2061">
        <v>0</v>
      </c>
      <c r="V2061">
        <v>23</v>
      </c>
      <c r="W2061">
        <v>1892.7003</v>
      </c>
    </row>
    <row r="2062" spans="1:23" x14ac:dyDescent="0.35">
      <c r="A2062" t="s">
        <v>3467</v>
      </c>
      <c r="B2062" t="s">
        <v>185</v>
      </c>
      <c r="C2062" t="s">
        <v>403</v>
      </c>
      <c r="D2062" t="s">
        <v>12</v>
      </c>
      <c r="E2062" t="s">
        <v>14</v>
      </c>
      <c r="F2062" t="s">
        <v>247</v>
      </c>
      <c r="G2062">
        <v>77.36</v>
      </c>
      <c r="H2062">
        <v>3</v>
      </c>
      <c r="I2062">
        <v>0.08</v>
      </c>
      <c r="J2062">
        <v>2.2799999999999998</v>
      </c>
      <c r="K2062" t="s">
        <v>115</v>
      </c>
      <c r="L2062" t="s">
        <v>48</v>
      </c>
      <c r="M2062">
        <v>8.0500000000000007</v>
      </c>
      <c r="N2062" t="s">
        <v>83</v>
      </c>
      <c r="O2062" t="b">
        <v>0</v>
      </c>
      <c r="P2062">
        <v>213.5136</v>
      </c>
      <c r="Q2062">
        <v>74.265600000000006</v>
      </c>
      <c r="R2062">
        <v>63.935600000000008</v>
      </c>
      <c r="S2062" t="s">
        <v>128</v>
      </c>
      <c r="T2062">
        <v>0</v>
      </c>
      <c r="U2062">
        <v>0</v>
      </c>
      <c r="V2062">
        <v>13</v>
      </c>
      <c r="W2062">
        <v>752.6536000000001</v>
      </c>
    </row>
    <row r="2063" spans="1:23" x14ac:dyDescent="0.35">
      <c r="A2063" t="s">
        <v>3468</v>
      </c>
      <c r="B2063" t="s">
        <v>1147</v>
      </c>
      <c r="C2063" t="s">
        <v>880</v>
      </c>
      <c r="D2063" t="s">
        <v>24</v>
      </c>
      <c r="E2063" t="s">
        <v>88</v>
      </c>
      <c r="F2063" t="s">
        <v>238</v>
      </c>
      <c r="G2063">
        <v>28.6</v>
      </c>
      <c r="H2063">
        <v>1</v>
      </c>
      <c r="I2063">
        <v>0.05</v>
      </c>
      <c r="J2063">
        <v>5.71</v>
      </c>
      <c r="K2063" t="s">
        <v>82</v>
      </c>
      <c r="L2063" t="s">
        <v>48</v>
      </c>
      <c r="M2063">
        <v>13.72</v>
      </c>
      <c r="N2063" t="s">
        <v>83</v>
      </c>
      <c r="O2063" t="b">
        <v>0</v>
      </c>
      <c r="P2063">
        <v>27.17</v>
      </c>
      <c r="Q2063">
        <v>10.01</v>
      </c>
      <c r="R2063">
        <v>-9.4199999999999982</v>
      </c>
      <c r="S2063" t="s">
        <v>183</v>
      </c>
      <c r="T2063">
        <v>0</v>
      </c>
      <c r="U2063">
        <v>0</v>
      </c>
      <c r="V2063">
        <v>22</v>
      </c>
      <c r="W2063">
        <v>1415.412</v>
      </c>
    </row>
    <row r="2064" spans="1:23" x14ac:dyDescent="0.35">
      <c r="A2064" t="s">
        <v>3469</v>
      </c>
      <c r="B2064" t="s">
        <v>575</v>
      </c>
      <c r="C2064" t="s">
        <v>1459</v>
      </c>
      <c r="D2064" t="s">
        <v>17</v>
      </c>
      <c r="E2064" t="s">
        <v>16</v>
      </c>
      <c r="F2064" t="s">
        <v>919</v>
      </c>
      <c r="G2064">
        <v>32.06</v>
      </c>
      <c r="H2064">
        <v>1</v>
      </c>
      <c r="I2064">
        <v>0.18</v>
      </c>
      <c r="J2064">
        <v>2.71</v>
      </c>
      <c r="K2064" t="s">
        <v>115</v>
      </c>
      <c r="L2064" t="s">
        <v>41</v>
      </c>
      <c r="M2064">
        <v>13.58</v>
      </c>
      <c r="N2064" t="s">
        <v>279</v>
      </c>
      <c r="O2064" t="b">
        <v>0</v>
      </c>
      <c r="P2064">
        <v>26.289200000000001</v>
      </c>
      <c r="Q2064">
        <v>7.0532000000000039</v>
      </c>
      <c r="R2064">
        <v>-9.2367999999999952</v>
      </c>
      <c r="S2064" t="s">
        <v>91</v>
      </c>
      <c r="T2064">
        <v>0</v>
      </c>
      <c r="U2064">
        <v>1</v>
      </c>
      <c r="V2064">
        <v>21</v>
      </c>
      <c r="W2064">
        <v>2879.7907</v>
      </c>
    </row>
    <row r="2065" spans="1:23" x14ac:dyDescent="0.35">
      <c r="A2065" t="s">
        <v>3470</v>
      </c>
      <c r="B2065" t="s">
        <v>949</v>
      </c>
      <c r="C2065" t="s">
        <v>384</v>
      </c>
      <c r="D2065" t="s">
        <v>15</v>
      </c>
      <c r="E2065" t="s">
        <v>14</v>
      </c>
      <c r="F2065" t="s">
        <v>671</v>
      </c>
      <c r="G2065">
        <v>79.59</v>
      </c>
      <c r="H2065">
        <v>3</v>
      </c>
      <c r="I2065">
        <v>0.22</v>
      </c>
      <c r="J2065">
        <v>7.06</v>
      </c>
      <c r="K2065" t="s">
        <v>90</v>
      </c>
      <c r="L2065" t="s">
        <v>41</v>
      </c>
      <c r="M2065">
        <v>13.39</v>
      </c>
      <c r="N2065" t="s">
        <v>83</v>
      </c>
      <c r="O2065" t="b">
        <v>0</v>
      </c>
      <c r="P2065">
        <v>186.2406</v>
      </c>
      <c r="Q2065">
        <v>42.9786</v>
      </c>
      <c r="R2065">
        <v>22.528600000000001</v>
      </c>
      <c r="S2065" t="s">
        <v>103</v>
      </c>
      <c r="T2065">
        <v>0</v>
      </c>
      <c r="U2065">
        <v>0</v>
      </c>
      <c r="V2065">
        <v>19</v>
      </c>
      <c r="W2065">
        <v>1505.4456</v>
      </c>
    </row>
    <row r="2066" spans="1:23" x14ac:dyDescent="0.35">
      <c r="A2066" t="s">
        <v>3471</v>
      </c>
      <c r="B2066" t="s">
        <v>272</v>
      </c>
      <c r="C2066" t="s">
        <v>1972</v>
      </c>
      <c r="D2066" t="s">
        <v>15</v>
      </c>
      <c r="E2066" t="s">
        <v>95</v>
      </c>
      <c r="F2066" t="s">
        <v>409</v>
      </c>
      <c r="G2066">
        <v>50.22</v>
      </c>
      <c r="H2066">
        <v>3</v>
      </c>
      <c r="I2066">
        <v>0.1</v>
      </c>
      <c r="J2066">
        <v>5.37</v>
      </c>
      <c r="K2066" t="s">
        <v>90</v>
      </c>
      <c r="L2066" t="s">
        <v>45</v>
      </c>
      <c r="M2066">
        <v>1.7</v>
      </c>
      <c r="N2066" t="s">
        <v>83</v>
      </c>
      <c r="O2066" t="b">
        <v>1</v>
      </c>
      <c r="P2066">
        <v>135.59399999999999</v>
      </c>
      <c r="Q2066">
        <v>45.197999999999993</v>
      </c>
      <c r="R2066">
        <v>38.127999999999993</v>
      </c>
      <c r="S2066" t="s">
        <v>84</v>
      </c>
      <c r="T2066">
        <v>0</v>
      </c>
      <c r="U2066">
        <v>0</v>
      </c>
      <c r="V2066">
        <v>24</v>
      </c>
      <c r="W2066">
        <v>2290.0473000000002</v>
      </c>
    </row>
    <row r="2067" spans="1:23" x14ac:dyDescent="0.35">
      <c r="A2067" t="s">
        <v>3472</v>
      </c>
      <c r="B2067" t="s">
        <v>984</v>
      </c>
      <c r="C2067" t="s">
        <v>3473</v>
      </c>
      <c r="D2067" t="s">
        <v>19</v>
      </c>
      <c r="E2067" t="s">
        <v>95</v>
      </c>
      <c r="F2067" t="s">
        <v>304</v>
      </c>
      <c r="G2067">
        <v>485.15</v>
      </c>
      <c r="H2067">
        <v>1</v>
      </c>
      <c r="I2067">
        <v>0.06</v>
      </c>
      <c r="J2067">
        <v>3.65</v>
      </c>
      <c r="K2067" t="s">
        <v>82</v>
      </c>
      <c r="L2067" t="s">
        <v>48</v>
      </c>
      <c r="M2067">
        <v>7.87</v>
      </c>
      <c r="N2067" t="s">
        <v>83</v>
      </c>
      <c r="O2067" t="b">
        <v>0</v>
      </c>
      <c r="P2067">
        <v>456.041</v>
      </c>
      <c r="Q2067">
        <v>164.95099999999999</v>
      </c>
      <c r="R2067">
        <v>153.43100000000001</v>
      </c>
      <c r="S2067" t="s">
        <v>97</v>
      </c>
      <c r="T2067">
        <v>0</v>
      </c>
      <c r="U2067">
        <v>0</v>
      </c>
      <c r="V2067">
        <v>2</v>
      </c>
      <c r="W2067">
        <v>151.541</v>
      </c>
    </row>
    <row r="2068" spans="1:23" x14ac:dyDescent="0.35">
      <c r="A2068" t="s">
        <v>3474</v>
      </c>
      <c r="B2068" t="s">
        <v>346</v>
      </c>
      <c r="C2068" t="s">
        <v>2412</v>
      </c>
      <c r="D2068" t="s">
        <v>24</v>
      </c>
      <c r="E2068" t="s">
        <v>16</v>
      </c>
      <c r="F2068" t="s">
        <v>854</v>
      </c>
      <c r="G2068">
        <v>21.39</v>
      </c>
      <c r="H2068">
        <v>2</v>
      </c>
      <c r="I2068">
        <v>0.27</v>
      </c>
      <c r="J2068">
        <v>2.35</v>
      </c>
      <c r="K2068" t="s">
        <v>115</v>
      </c>
      <c r="L2068" t="s">
        <v>43</v>
      </c>
      <c r="M2068">
        <v>6.2</v>
      </c>
      <c r="N2068" t="s">
        <v>83</v>
      </c>
      <c r="O2068" t="b">
        <v>0</v>
      </c>
      <c r="P2068">
        <v>31.229399999999998</v>
      </c>
      <c r="Q2068">
        <v>5.5614000000000026</v>
      </c>
      <c r="R2068">
        <v>-2.9885999999999981</v>
      </c>
      <c r="S2068" t="s">
        <v>97</v>
      </c>
      <c r="T2068">
        <v>0</v>
      </c>
      <c r="U2068">
        <v>0</v>
      </c>
      <c r="V2068">
        <v>20</v>
      </c>
      <c r="W2068">
        <v>1201.8497</v>
      </c>
    </row>
    <row r="2069" spans="1:23" x14ac:dyDescent="0.35">
      <c r="A2069" t="s">
        <v>3475</v>
      </c>
      <c r="B2069" t="s">
        <v>619</v>
      </c>
      <c r="C2069" t="s">
        <v>2359</v>
      </c>
      <c r="D2069" t="s">
        <v>15</v>
      </c>
      <c r="E2069" t="s">
        <v>16</v>
      </c>
      <c r="F2069" t="s">
        <v>444</v>
      </c>
      <c r="G2069">
        <v>48.42</v>
      </c>
      <c r="H2069">
        <v>3</v>
      </c>
      <c r="I2069">
        <v>0.2</v>
      </c>
      <c r="J2069">
        <v>8.08</v>
      </c>
      <c r="K2069" t="s">
        <v>115</v>
      </c>
      <c r="L2069" t="s">
        <v>43</v>
      </c>
      <c r="M2069">
        <v>4.3</v>
      </c>
      <c r="N2069" t="s">
        <v>83</v>
      </c>
      <c r="O2069" t="b">
        <v>0</v>
      </c>
      <c r="P2069">
        <v>116.208</v>
      </c>
      <c r="Q2069">
        <v>29.05200000000001</v>
      </c>
      <c r="R2069">
        <v>16.672000000000011</v>
      </c>
      <c r="S2069" t="s">
        <v>91</v>
      </c>
      <c r="T2069">
        <v>0</v>
      </c>
      <c r="U2069">
        <v>0</v>
      </c>
      <c r="V2069">
        <v>4</v>
      </c>
      <c r="W2069">
        <v>70.41370000000002</v>
      </c>
    </row>
    <row r="2070" spans="1:23" x14ac:dyDescent="0.35">
      <c r="A2070" t="s">
        <v>3476</v>
      </c>
      <c r="B2070" t="s">
        <v>1018</v>
      </c>
      <c r="C2070" t="s">
        <v>131</v>
      </c>
      <c r="D2070" t="s">
        <v>15</v>
      </c>
      <c r="E2070" t="s">
        <v>16</v>
      </c>
      <c r="F2070" t="s">
        <v>475</v>
      </c>
      <c r="G2070">
        <v>36.24</v>
      </c>
      <c r="H2070">
        <v>3</v>
      </c>
      <c r="I2070">
        <v>0.2</v>
      </c>
      <c r="J2070">
        <v>3.4</v>
      </c>
      <c r="K2070" t="s">
        <v>102</v>
      </c>
      <c r="L2070" t="s">
        <v>43</v>
      </c>
      <c r="M2070">
        <v>6.99</v>
      </c>
      <c r="N2070" t="s">
        <v>83</v>
      </c>
      <c r="O2070" t="b">
        <v>0</v>
      </c>
      <c r="P2070">
        <v>86.975999999999999</v>
      </c>
      <c r="Q2070">
        <v>21.744</v>
      </c>
      <c r="R2070">
        <v>11.353999999999999</v>
      </c>
      <c r="S2070" t="s">
        <v>183</v>
      </c>
      <c r="T2070">
        <v>0</v>
      </c>
      <c r="U2070">
        <v>0</v>
      </c>
      <c r="V2070">
        <v>18</v>
      </c>
      <c r="W2070">
        <v>988.7876</v>
      </c>
    </row>
    <row r="2071" spans="1:23" x14ac:dyDescent="0.35">
      <c r="A2071" t="s">
        <v>3477</v>
      </c>
      <c r="B2071" t="s">
        <v>405</v>
      </c>
      <c r="C2071" t="s">
        <v>2202</v>
      </c>
      <c r="D2071" t="s">
        <v>24</v>
      </c>
      <c r="E2071" t="s">
        <v>88</v>
      </c>
      <c r="F2071" t="s">
        <v>708</v>
      </c>
      <c r="G2071">
        <v>36.18</v>
      </c>
      <c r="H2071">
        <v>2</v>
      </c>
      <c r="I2071">
        <v>0.1</v>
      </c>
      <c r="J2071">
        <v>2.71</v>
      </c>
      <c r="K2071" t="s">
        <v>102</v>
      </c>
      <c r="L2071" t="s">
        <v>45</v>
      </c>
      <c r="M2071">
        <v>1.46</v>
      </c>
      <c r="N2071" t="s">
        <v>83</v>
      </c>
      <c r="O2071" t="b">
        <v>0</v>
      </c>
      <c r="P2071">
        <v>65.123999999999995</v>
      </c>
      <c r="Q2071">
        <v>21.707999999999998</v>
      </c>
      <c r="R2071">
        <v>17.538</v>
      </c>
      <c r="S2071" t="s">
        <v>103</v>
      </c>
      <c r="T2071">
        <v>0</v>
      </c>
      <c r="U2071">
        <v>0</v>
      </c>
      <c r="V2071">
        <v>3</v>
      </c>
      <c r="W2071">
        <v>475.89179999999999</v>
      </c>
    </row>
    <row r="2072" spans="1:23" x14ac:dyDescent="0.35">
      <c r="A2072" t="s">
        <v>3478</v>
      </c>
      <c r="B2072" t="s">
        <v>539</v>
      </c>
      <c r="C2072" t="s">
        <v>1069</v>
      </c>
      <c r="D2072" t="s">
        <v>28</v>
      </c>
      <c r="E2072" t="s">
        <v>95</v>
      </c>
      <c r="F2072" t="s">
        <v>370</v>
      </c>
      <c r="G2072">
        <v>206.93</v>
      </c>
      <c r="H2072">
        <v>3</v>
      </c>
      <c r="I2072">
        <v>0.01</v>
      </c>
      <c r="J2072">
        <v>4.5199999999999996</v>
      </c>
      <c r="K2072" t="s">
        <v>115</v>
      </c>
      <c r="L2072" t="s">
        <v>43</v>
      </c>
      <c r="M2072">
        <v>7.51</v>
      </c>
      <c r="N2072" t="s">
        <v>83</v>
      </c>
      <c r="O2072" t="b">
        <v>0</v>
      </c>
      <c r="P2072">
        <v>614.58209999999997</v>
      </c>
      <c r="Q2072">
        <v>242.10810000000001</v>
      </c>
      <c r="R2072">
        <v>230.07810000000001</v>
      </c>
      <c r="S2072" t="s">
        <v>183</v>
      </c>
      <c r="T2072">
        <v>0</v>
      </c>
      <c r="U2072">
        <v>0</v>
      </c>
      <c r="V2072">
        <v>18</v>
      </c>
      <c r="W2072">
        <v>2032.4559999999999</v>
      </c>
    </row>
    <row r="2073" spans="1:23" x14ac:dyDescent="0.35">
      <c r="A2073" t="s">
        <v>3479</v>
      </c>
      <c r="B2073" t="s">
        <v>379</v>
      </c>
      <c r="C2073" t="s">
        <v>3480</v>
      </c>
      <c r="D2073" t="s">
        <v>15</v>
      </c>
      <c r="E2073" t="s">
        <v>95</v>
      </c>
      <c r="F2073" t="s">
        <v>985</v>
      </c>
      <c r="G2073">
        <v>598.23</v>
      </c>
      <c r="H2073">
        <v>2</v>
      </c>
      <c r="I2073">
        <v>7.0000000000000007E-2</v>
      </c>
      <c r="J2073">
        <v>8.6999999999999993</v>
      </c>
      <c r="K2073" t="s">
        <v>82</v>
      </c>
      <c r="L2073" t="s">
        <v>43</v>
      </c>
      <c r="M2073">
        <v>5.25</v>
      </c>
      <c r="N2073" t="s">
        <v>83</v>
      </c>
      <c r="O2073" t="b">
        <v>0</v>
      </c>
      <c r="P2073">
        <v>1112.7077999999999</v>
      </c>
      <c r="Q2073">
        <v>394.83179999999987</v>
      </c>
      <c r="R2073">
        <v>380.8818</v>
      </c>
      <c r="S2073" t="s">
        <v>103</v>
      </c>
      <c r="T2073">
        <v>0</v>
      </c>
      <c r="U2073">
        <v>0</v>
      </c>
      <c r="V2073">
        <v>4</v>
      </c>
      <c r="W2073">
        <v>410.41140000000001</v>
      </c>
    </row>
    <row r="2074" spans="1:23" x14ac:dyDescent="0.35">
      <c r="A2074" t="s">
        <v>3481</v>
      </c>
      <c r="B2074" t="s">
        <v>1147</v>
      </c>
      <c r="C2074" t="s">
        <v>3482</v>
      </c>
      <c r="D2074" t="s">
        <v>12</v>
      </c>
      <c r="E2074" t="s">
        <v>95</v>
      </c>
      <c r="F2074" t="s">
        <v>400</v>
      </c>
      <c r="G2074">
        <v>433.57</v>
      </c>
      <c r="H2074">
        <v>1</v>
      </c>
      <c r="I2074">
        <v>0.01</v>
      </c>
      <c r="J2074">
        <v>2.69</v>
      </c>
      <c r="K2074" t="s">
        <v>82</v>
      </c>
      <c r="L2074" t="s">
        <v>48</v>
      </c>
      <c r="M2074">
        <v>5.51</v>
      </c>
      <c r="N2074" t="s">
        <v>83</v>
      </c>
      <c r="O2074" t="b">
        <v>0</v>
      </c>
      <c r="P2074">
        <v>429.23430000000002</v>
      </c>
      <c r="Q2074">
        <v>169.09229999999999</v>
      </c>
      <c r="R2074">
        <v>160.89230000000001</v>
      </c>
      <c r="S2074" t="s">
        <v>183</v>
      </c>
      <c r="T2074">
        <v>0</v>
      </c>
      <c r="U2074">
        <v>0</v>
      </c>
      <c r="V2074">
        <v>3</v>
      </c>
      <c r="W2074">
        <v>351.37249999999989</v>
      </c>
    </row>
    <row r="2075" spans="1:23" x14ac:dyDescent="0.35">
      <c r="A2075" t="s">
        <v>3483</v>
      </c>
      <c r="B2075" t="s">
        <v>185</v>
      </c>
      <c r="C2075" t="s">
        <v>2504</v>
      </c>
      <c r="D2075" t="s">
        <v>19</v>
      </c>
      <c r="E2075" t="s">
        <v>14</v>
      </c>
      <c r="F2075" t="s">
        <v>755</v>
      </c>
      <c r="G2075">
        <v>81.63</v>
      </c>
      <c r="H2075">
        <v>1</v>
      </c>
      <c r="I2075">
        <v>0</v>
      </c>
      <c r="J2075">
        <v>5.71</v>
      </c>
      <c r="K2075" t="s">
        <v>102</v>
      </c>
      <c r="L2075" t="s">
        <v>45</v>
      </c>
      <c r="M2075">
        <v>1.21</v>
      </c>
      <c r="N2075" t="s">
        <v>83</v>
      </c>
      <c r="O2075" t="b">
        <v>0</v>
      </c>
      <c r="P2075">
        <v>81.63</v>
      </c>
      <c r="Q2075">
        <v>32.652000000000001</v>
      </c>
      <c r="R2075">
        <v>25.731999999999999</v>
      </c>
      <c r="S2075" t="s">
        <v>128</v>
      </c>
      <c r="T2075">
        <v>0</v>
      </c>
      <c r="U2075">
        <v>0</v>
      </c>
      <c r="V2075">
        <v>11</v>
      </c>
      <c r="W2075">
        <v>596.44000000000005</v>
      </c>
    </row>
    <row r="2076" spans="1:23" x14ac:dyDescent="0.35">
      <c r="A2076" t="s">
        <v>3484</v>
      </c>
      <c r="B2076" t="s">
        <v>583</v>
      </c>
      <c r="C2076" t="s">
        <v>3485</v>
      </c>
      <c r="D2076" t="s">
        <v>24</v>
      </c>
      <c r="E2076" t="s">
        <v>14</v>
      </c>
      <c r="F2076" t="s">
        <v>655</v>
      </c>
      <c r="G2076">
        <v>62.57</v>
      </c>
      <c r="H2076">
        <v>2</v>
      </c>
      <c r="I2076">
        <v>0.04</v>
      </c>
      <c r="J2076">
        <v>5.22</v>
      </c>
      <c r="K2076" t="s">
        <v>90</v>
      </c>
      <c r="L2076" t="s">
        <v>43</v>
      </c>
      <c r="M2076">
        <v>6.4</v>
      </c>
      <c r="N2076" t="s">
        <v>83</v>
      </c>
      <c r="O2076" t="b">
        <v>0</v>
      </c>
      <c r="P2076">
        <v>120.1344</v>
      </c>
      <c r="Q2076">
        <v>45.050400000000003</v>
      </c>
      <c r="R2076">
        <v>33.430399999999992</v>
      </c>
      <c r="S2076" t="s">
        <v>84</v>
      </c>
      <c r="T2076">
        <v>0</v>
      </c>
      <c r="U2076">
        <v>0</v>
      </c>
      <c r="V2076">
        <v>5</v>
      </c>
      <c r="W2076">
        <v>266.5677</v>
      </c>
    </row>
    <row r="2077" spans="1:23" x14ac:dyDescent="0.35">
      <c r="A2077" t="s">
        <v>3486</v>
      </c>
      <c r="B2077" t="s">
        <v>1007</v>
      </c>
      <c r="C2077" t="s">
        <v>3009</v>
      </c>
      <c r="D2077" t="s">
        <v>17</v>
      </c>
      <c r="E2077" t="s">
        <v>95</v>
      </c>
      <c r="F2077" t="s">
        <v>1251</v>
      </c>
      <c r="G2077">
        <v>716.01</v>
      </c>
      <c r="H2077">
        <v>3</v>
      </c>
      <c r="I2077">
        <v>0.05</v>
      </c>
      <c r="J2077">
        <v>3.12</v>
      </c>
      <c r="K2077" t="s">
        <v>102</v>
      </c>
      <c r="L2077" t="s">
        <v>45</v>
      </c>
      <c r="M2077">
        <v>1.72</v>
      </c>
      <c r="N2077" t="s">
        <v>83</v>
      </c>
      <c r="O2077" t="b">
        <v>0</v>
      </c>
      <c r="P2077">
        <v>2040.6285</v>
      </c>
      <c r="Q2077">
        <v>751.81049999999982</v>
      </c>
      <c r="R2077">
        <v>746.97049999999979</v>
      </c>
      <c r="S2077" t="s">
        <v>103</v>
      </c>
      <c r="T2077">
        <v>0</v>
      </c>
      <c r="U2077">
        <v>0</v>
      </c>
      <c r="V2077">
        <v>5</v>
      </c>
      <c r="W2077">
        <v>1113.3207</v>
      </c>
    </row>
    <row r="2078" spans="1:23" x14ac:dyDescent="0.35">
      <c r="A2078" t="s">
        <v>3487</v>
      </c>
      <c r="B2078" t="s">
        <v>1379</v>
      </c>
      <c r="C2078" t="s">
        <v>1166</v>
      </c>
      <c r="D2078" t="s">
        <v>15</v>
      </c>
      <c r="E2078" t="s">
        <v>95</v>
      </c>
      <c r="F2078" t="s">
        <v>328</v>
      </c>
      <c r="G2078">
        <v>641.41</v>
      </c>
      <c r="H2078">
        <v>3</v>
      </c>
      <c r="I2078">
        <v>0</v>
      </c>
      <c r="J2078">
        <v>7.41</v>
      </c>
      <c r="K2078" t="s">
        <v>90</v>
      </c>
      <c r="L2078" t="s">
        <v>43</v>
      </c>
      <c r="M2078">
        <v>4.7</v>
      </c>
      <c r="N2078" t="s">
        <v>83</v>
      </c>
      <c r="O2078" t="b">
        <v>0</v>
      </c>
      <c r="P2078">
        <v>1924.23</v>
      </c>
      <c r="Q2078">
        <v>769.69200000000001</v>
      </c>
      <c r="R2078">
        <v>757.58199999999999</v>
      </c>
      <c r="S2078" t="s">
        <v>183</v>
      </c>
      <c r="T2078">
        <v>0</v>
      </c>
      <c r="U2078">
        <v>0</v>
      </c>
      <c r="V2078">
        <v>18</v>
      </c>
      <c r="W2078">
        <v>1599.6829</v>
      </c>
    </row>
    <row r="2079" spans="1:23" x14ac:dyDescent="0.35">
      <c r="A2079" t="s">
        <v>3488</v>
      </c>
      <c r="B2079" t="s">
        <v>619</v>
      </c>
      <c r="C2079" t="s">
        <v>1441</v>
      </c>
      <c r="D2079" t="s">
        <v>17</v>
      </c>
      <c r="E2079" t="s">
        <v>14</v>
      </c>
      <c r="F2079" t="s">
        <v>588</v>
      </c>
      <c r="G2079">
        <v>87.08</v>
      </c>
      <c r="H2079">
        <v>1</v>
      </c>
      <c r="I2079">
        <v>0.09</v>
      </c>
      <c r="J2079">
        <v>4.59</v>
      </c>
      <c r="K2079" t="s">
        <v>102</v>
      </c>
      <c r="L2079" t="s">
        <v>43</v>
      </c>
      <c r="M2079">
        <v>3.47</v>
      </c>
      <c r="N2079" t="s">
        <v>83</v>
      </c>
      <c r="O2079" t="b">
        <v>0</v>
      </c>
      <c r="P2079">
        <v>79.242800000000003</v>
      </c>
      <c r="Q2079">
        <v>26.994800000000009</v>
      </c>
      <c r="R2079">
        <v>18.934799999999999</v>
      </c>
      <c r="S2079" t="s">
        <v>91</v>
      </c>
      <c r="T2079">
        <v>0</v>
      </c>
      <c r="U2079">
        <v>0</v>
      </c>
      <c r="V2079">
        <v>3</v>
      </c>
      <c r="W2079">
        <v>13.884800000000009</v>
      </c>
    </row>
    <row r="2080" spans="1:23" x14ac:dyDescent="0.35">
      <c r="A2080" t="s">
        <v>3489</v>
      </c>
      <c r="B2080" t="s">
        <v>169</v>
      </c>
      <c r="C2080" t="s">
        <v>1313</v>
      </c>
      <c r="D2080" t="s">
        <v>20</v>
      </c>
      <c r="E2080" t="s">
        <v>95</v>
      </c>
      <c r="F2080" t="s">
        <v>1080</v>
      </c>
      <c r="G2080">
        <v>295.38</v>
      </c>
      <c r="H2080">
        <v>1</v>
      </c>
      <c r="I2080">
        <v>0.05</v>
      </c>
      <c r="J2080">
        <v>3.44</v>
      </c>
      <c r="K2080" t="s">
        <v>82</v>
      </c>
      <c r="L2080" t="s">
        <v>45</v>
      </c>
      <c r="M2080">
        <v>1.75</v>
      </c>
      <c r="N2080" t="s">
        <v>141</v>
      </c>
      <c r="O2080" t="b">
        <v>0</v>
      </c>
      <c r="P2080">
        <v>280.61099999999999</v>
      </c>
      <c r="Q2080">
        <v>103.383</v>
      </c>
      <c r="R2080">
        <v>98.192999999999998</v>
      </c>
      <c r="S2080" t="s">
        <v>84</v>
      </c>
      <c r="T2080">
        <v>1</v>
      </c>
      <c r="U2080">
        <v>0</v>
      </c>
      <c r="V2080">
        <v>9</v>
      </c>
      <c r="W2080">
        <v>1292.7988</v>
      </c>
    </row>
    <row r="2081" spans="1:23" x14ac:dyDescent="0.35">
      <c r="A2081" t="s">
        <v>3490</v>
      </c>
      <c r="B2081" t="s">
        <v>1996</v>
      </c>
      <c r="C2081" t="s">
        <v>684</v>
      </c>
      <c r="D2081" t="s">
        <v>12</v>
      </c>
      <c r="E2081" t="s">
        <v>88</v>
      </c>
      <c r="F2081" t="s">
        <v>608</v>
      </c>
      <c r="G2081">
        <v>29.33</v>
      </c>
      <c r="H2081">
        <v>3</v>
      </c>
      <c r="I2081">
        <v>0.23</v>
      </c>
      <c r="J2081">
        <v>4.3</v>
      </c>
      <c r="K2081" t="s">
        <v>102</v>
      </c>
      <c r="L2081" t="s">
        <v>41</v>
      </c>
      <c r="M2081">
        <v>14.78</v>
      </c>
      <c r="N2081" t="s">
        <v>83</v>
      </c>
      <c r="O2081" t="b">
        <v>0</v>
      </c>
      <c r="P2081">
        <v>67.752299999999991</v>
      </c>
      <c r="Q2081">
        <v>14.958299999999991</v>
      </c>
      <c r="R2081">
        <v>-4.1217000000000041</v>
      </c>
      <c r="S2081" t="s">
        <v>91</v>
      </c>
      <c r="T2081">
        <v>0</v>
      </c>
      <c r="U2081">
        <v>0</v>
      </c>
      <c r="V2081">
        <v>19</v>
      </c>
      <c r="W2081">
        <v>2541.4793</v>
      </c>
    </row>
    <row r="2082" spans="1:23" x14ac:dyDescent="0.35">
      <c r="A2082" t="s">
        <v>3491</v>
      </c>
      <c r="B2082" t="s">
        <v>689</v>
      </c>
      <c r="C2082" t="s">
        <v>2272</v>
      </c>
      <c r="D2082" t="s">
        <v>12</v>
      </c>
      <c r="E2082" t="s">
        <v>16</v>
      </c>
      <c r="F2082" t="s">
        <v>337</v>
      </c>
      <c r="G2082">
        <v>20.86</v>
      </c>
      <c r="H2082">
        <v>2</v>
      </c>
      <c r="I2082">
        <v>0.09</v>
      </c>
      <c r="J2082">
        <v>4.92</v>
      </c>
      <c r="K2082" t="s">
        <v>82</v>
      </c>
      <c r="L2082" t="s">
        <v>41</v>
      </c>
      <c r="M2082">
        <v>5.9</v>
      </c>
      <c r="N2082" t="s">
        <v>83</v>
      </c>
      <c r="O2082" t="b">
        <v>0</v>
      </c>
      <c r="P2082">
        <v>37.965200000000003</v>
      </c>
      <c r="Q2082">
        <v>12.933199999999999</v>
      </c>
      <c r="R2082">
        <v>2.1132000000000022</v>
      </c>
      <c r="S2082" t="s">
        <v>103</v>
      </c>
      <c r="T2082">
        <v>0</v>
      </c>
      <c r="U2082">
        <v>0</v>
      </c>
      <c r="V2082">
        <v>12</v>
      </c>
      <c r="W2082">
        <v>462.84010000000012</v>
      </c>
    </row>
    <row r="2083" spans="1:23" x14ac:dyDescent="0.35">
      <c r="A2083" t="s">
        <v>3492</v>
      </c>
      <c r="B2083" t="s">
        <v>751</v>
      </c>
      <c r="C2083" t="s">
        <v>3493</v>
      </c>
      <c r="D2083" t="s">
        <v>28</v>
      </c>
      <c r="E2083" t="s">
        <v>88</v>
      </c>
      <c r="F2083" t="s">
        <v>468</v>
      </c>
      <c r="G2083">
        <v>31.99</v>
      </c>
      <c r="H2083">
        <v>3</v>
      </c>
      <c r="I2083">
        <v>0.08</v>
      </c>
      <c r="J2083">
        <v>5.13</v>
      </c>
      <c r="K2083" t="s">
        <v>115</v>
      </c>
      <c r="L2083" t="s">
        <v>43</v>
      </c>
      <c r="M2083">
        <v>7.01</v>
      </c>
      <c r="N2083" t="s">
        <v>83</v>
      </c>
      <c r="O2083" t="b">
        <v>0</v>
      </c>
      <c r="P2083">
        <v>88.292400000000001</v>
      </c>
      <c r="Q2083">
        <v>30.7104</v>
      </c>
      <c r="R2083">
        <v>18.570399999999999</v>
      </c>
      <c r="S2083" t="s">
        <v>97</v>
      </c>
      <c r="T2083">
        <v>0</v>
      </c>
      <c r="U2083">
        <v>0</v>
      </c>
      <c r="V2083">
        <v>15</v>
      </c>
      <c r="W2083">
        <v>2107.1965</v>
      </c>
    </row>
    <row r="2084" spans="1:23" x14ac:dyDescent="0.35">
      <c r="A2084" t="s">
        <v>3494</v>
      </c>
      <c r="B2084" t="s">
        <v>125</v>
      </c>
      <c r="C2084" t="s">
        <v>1178</v>
      </c>
      <c r="D2084" t="s">
        <v>19</v>
      </c>
      <c r="E2084" t="s">
        <v>16</v>
      </c>
      <c r="F2084" t="s">
        <v>282</v>
      </c>
      <c r="G2084">
        <v>36.06</v>
      </c>
      <c r="H2084">
        <v>1</v>
      </c>
      <c r="I2084">
        <v>0.16</v>
      </c>
      <c r="J2084">
        <v>8.9499999999999993</v>
      </c>
      <c r="K2084" t="s">
        <v>115</v>
      </c>
      <c r="L2084" t="s">
        <v>43</v>
      </c>
      <c r="M2084">
        <v>5.14</v>
      </c>
      <c r="N2084" t="s">
        <v>83</v>
      </c>
      <c r="O2084" t="b">
        <v>0</v>
      </c>
      <c r="P2084">
        <v>30.290400000000002</v>
      </c>
      <c r="Q2084">
        <v>8.6544000000000025</v>
      </c>
      <c r="R2084">
        <v>-5.4355999999999973</v>
      </c>
      <c r="S2084" t="s">
        <v>128</v>
      </c>
      <c r="T2084">
        <v>0</v>
      </c>
      <c r="U2084">
        <v>0</v>
      </c>
      <c r="V2084">
        <v>19</v>
      </c>
      <c r="W2084">
        <v>1242.4645</v>
      </c>
    </row>
    <row r="2085" spans="1:23" x14ac:dyDescent="0.35">
      <c r="A2085" t="s">
        <v>3495</v>
      </c>
      <c r="B2085" t="s">
        <v>298</v>
      </c>
      <c r="C2085" t="s">
        <v>1512</v>
      </c>
      <c r="D2085" t="s">
        <v>12</v>
      </c>
      <c r="E2085" t="s">
        <v>95</v>
      </c>
      <c r="F2085" t="s">
        <v>631</v>
      </c>
      <c r="G2085">
        <v>431.02</v>
      </c>
      <c r="H2085">
        <v>2</v>
      </c>
      <c r="I2085">
        <v>0.05</v>
      </c>
      <c r="J2085">
        <v>2.0699999999999998</v>
      </c>
      <c r="K2085" t="s">
        <v>82</v>
      </c>
      <c r="L2085" t="s">
        <v>45</v>
      </c>
      <c r="M2085">
        <v>1.19</v>
      </c>
      <c r="N2085" t="s">
        <v>83</v>
      </c>
      <c r="O2085" t="b">
        <v>0</v>
      </c>
      <c r="P2085">
        <v>818.93799999999987</v>
      </c>
      <c r="Q2085">
        <v>301.71399999999988</v>
      </c>
      <c r="R2085">
        <v>298.45400000000001</v>
      </c>
      <c r="S2085" t="s">
        <v>183</v>
      </c>
      <c r="T2085">
        <v>0</v>
      </c>
      <c r="U2085">
        <v>0</v>
      </c>
      <c r="V2085">
        <v>15</v>
      </c>
      <c r="W2085">
        <v>614.51190000000008</v>
      </c>
    </row>
    <row r="2086" spans="1:23" x14ac:dyDescent="0.35">
      <c r="A2086" t="s">
        <v>3496</v>
      </c>
      <c r="B2086" t="s">
        <v>425</v>
      </c>
      <c r="C2086" t="s">
        <v>1985</v>
      </c>
      <c r="D2086" t="s">
        <v>19</v>
      </c>
      <c r="E2086" t="s">
        <v>16</v>
      </c>
      <c r="F2086" t="s">
        <v>278</v>
      </c>
      <c r="G2086">
        <v>35.1</v>
      </c>
      <c r="H2086">
        <v>1</v>
      </c>
      <c r="I2086">
        <v>0.06</v>
      </c>
      <c r="J2086">
        <v>8</v>
      </c>
      <c r="K2086" t="s">
        <v>82</v>
      </c>
      <c r="L2086" t="s">
        <v>43</v>
      </c>
      <c r="M2086">
        <v>4.07</v>
      </c>
      <c r="N2086" t="s">
        <v>83</v>
      </c>
      <c r="O2086" t="b">
        <v>0</v>
      </c>
      <c r="P2086">
        <v>32.994</v>
      </c>
      <c r="Q2086">
        <v>11.933999999999999</v>
      </c>
      <c r="R2086">
        <v>-0.1359999999999992</v>
      </c>
      <c r="S2086" t="s">
        <v>84</v>
      </c>
      <c r="T2086">
        <v>0</v>
      </c>
      <c r="U2086">
        <v>0</v>
      </c>
      <c r="V2086">
        <v>21</v>
      </c>
      <c r="W2086">
        <v>694.11470000000008</v>
      </c>
    </row>
    <row r="2087" spans="1:23" x14ac:dyDescent="0.35">
      <c r="A2087" t="s">
        <v>3497</v>
      </c>
      <c r="B2087" t="s">
        <v>157</v>
      </c>
      <c r="C2087" t="s">
        <v>1346</v>
      </c>
      <c r="D2087" t="s">
        <v>12</v>
      </c>
      <c r="E2087" t="s">
        <v>95</v>
      </c>
      <c r="F2087" t="s">
        <v>958</v>
      </c>
      <c r="G2087">
        <v>305.8</v>
      </c>
      <c r="H2087">
        <v>2</v>
      </c>
      <c r="I2087">
        <v>0.01</v>
      </c>
      <c r="J2087">
        <v>8.5299999999999994</v>
      </c>
      <c r="K2087" t="s">
        <v>90</v>
      </c>
      <c r="L2087" t="s">
        <v>43</v>
      </c>
      <c r="M2087">
        <v>4.8499999999999996</v>
      </c>
      <c r="N2087" t="s">
        <v>83</v>
      </c>
      <c r="O2087" t="b">
        <v>0</v>
      </c>
      <c r="P2087">
        <v>605.48400000000004</v>
      </c>
      <c r="Q2087">
        <v>238.52400000000009</v>
      </c>
      <c r="R2087">
        <v>225.14400000000009</v>
      </c>
      <c r="S2087" t="s">
        <v>91</v>
      </c>
      <c r="T2087">
        <v>0</v>
      </c>
      <c r="U2087">
        <v>0</v>
      </c>
      <c r="V2087">
        <v>3</v>
      </c>
      <c r="W2087">
        <v>336.67059999999998</v>
      </c>
    </row>
    <row r="2088" spans="1:23" x14ac:dyDescent="0.35">
      <c r="A2088" t="s">
        <v>3498</v>
      </c>
      <c r="B2088" t="s">
        <v>437</v>
      </c>
      <c r="C2088" t="s">
        <v>3054</v>
      </c>
      <c r="D2088" t="s">
        <v>15</v>
      </c>
      <c r="E2088" t="s">
        <v>16</v>
      </c>
      <c r="F2088" t="s">
        <v>435</v>
      </c>
      <c r="G2088">
        <v>22.1</v>
      </c>
      <c r="H2088">
        <v>3</v>
      </c>
      <c r="I2088">
        <v>0.15</v>
      </c>
      <c r="J2088">
        <v>3.64</v>
      </c>
      <c r="K2088" t="s">
        <v>102</v>
      </c>
      <c r="L2088" t="s">
        <v>41</v>
      </c>
      <c r="M2088">
        <v>13.5</v>
      </c>
      <c r="N2088" t="s">
        <v>83</v>
      </c>
      <c r="O2088" t="b">
        <v>0</v>
      </c>
      <c r="P2088">
        <v>56.355000000000011</v>
      </c>
      <c r="Q2088">
        <v>16.574999999999999</v>
      </c>
      <c r="R2088">
        <v>-0.56499999999999773</v>
      </c>
      <c r="S2088" t="s">
        <v>103</v>
      </c>
      <c r="T2088">
        <v>0</v>
      </c>
      <c r="U2088">
        <v>0</v>
      </c>
      <c r="V2088">
        <v>2</v>
      </c>
      <c r="W2088">
        <v>157.35939999999999</v>
      </c>
    </row>
    <row r="2089" spans="1:23" x14ac:dyDescent="0.35">
      <c r="A2089" t="s">
        <v>3499</v>
      </c>
      <c r="B2089" t="s">
        <v>500</v>
      </c>
      <c r="C2089" t="s">
        <v>2702</v>
      </c>
      <c r="D2089" t="s">
        <v>17</v>
      </c>
      <c r="E2089" t="s">
        <v>16</v>
      </c>
      <c r="F2089" t="s">
        <v>723</v>
      </c>
      <c r="G2089">
        <v>52.58</v>
      </c>
      <c r="H2089">
        <v>3</v>
      </c>
      <c r="I2089">
        <v>0.26</v>
      </c>
      <c r="J2089">
        <v>4.03</v>
      </c>
      <c r="K2089" t="s">
        <v>115</v>
      </c>
      <c r="L2089" t="s">
        <v>41</v>
      </c>
      <c r="M2089">
        <v>9.11</v>
      </c>
      <c r="N2089" t="s">
        <v>83</v>
      </c>
      <c r="O2089" t="b">
        <v>0</v>
      </c>
      <c r="P2089">
        <v>116.7276</v>
      </c>
      <c r="Q2089">
        <v>22.083600000000001</v>
      </c>
      <c r="R2089">
        <v>8.9436000000000035</v>
      </c>
      <c r="S2089" t="s">
        <v>91</v>
      </c>
      <c r="T2089">
        <v>0</v>
      </c>
      <c r="U2089">
        <v>0</v>
      </c>
      <c r="V2089">
        <v>19</v>
      </c>
      <c r="W2089">
        <v>1054.8798999999999</v>
      </c>
    </row>
    <row r="2090" spans="1:23" x14ac:dyDescent="0.35">
      <c r="A2090" t="s">
        <v>3500</v>
      </c>
      <c r="B2090" t="s">
        <v>566</v>
      </c>
      <c r="C2090" t="s">
        <v>2504</v>
      </c>
      <c r="D2090" t="s">
        <v>26</v>
      </c>
      <c r="E2090" t="s">
        <v>95</v>
      </c>
      <c r="F2090" t="s">
        <v>400</v>
      </c>
      <c r="G2090">
        <v>467.24</v>
      </c>
      <c r="H2090">
        <v>1</v>
      </c>
      <c r="I2090">
        <v>0.02</v>
      </c>
      <c r="J2090">
        <v>5.98</v>
      </c>
      <c r="K2090" t="s">
        <v>82</v>
      </c>
      <c r="L2090" t="s">
        <v>43</v>
      </c>
      <c r="M2090">
        <v>4.03</v>
      </c>
      <c r="N2090" t="s">
        <v>83</v>
      </c>
      <c r="O2090" t="b">
        <v>0</v>
      </c>
      <c r="P2090">
        <v>457.89519999999999</v>
      </c>
      <c r="Q2090">
        <v>177.55119999999999</v>
      </c>
      <c r="R2090">
        <v>167.5412</v>
      </c>
      <c r="S2090" t="s">
        <v>103</v>
      </c>
      <c r="T2090">
        <v>0</v>
      </c>
      <c r="U2090">
        <v>0</v>
      </c>
      <c r="V2090">
        <v>11</v>
      </c>
      <c r="W2090">
        <v>596.44000000000005</v>
      </c>
    </row>
    <row r="2091" spans="1:23" x14ac:dyDescent="0.35">
      <c r="A2091" t="s">
        <v>3501</v>
      </c>
      <c r="B2091" t="s">
        <v>298</v>
      </c>
      <c r="C2091" t="s">
        <v>3502</v>
      </c>
      <c r="D2091" t="s">
        <v>19</v>
      </c>
      <c r="E2091" t="s">
        <v>16</v>
      </c>
      <c r="F2091" t="s">
        <v>1077</v>
      </c>
      <c r="G2091">
        <v>21.16</v>
      </c>
      <c r="H2091">
        <v>3</v>
      </c>
      <c r="I2091">
        <v>0.11</v>
      </c>
      <c r="J2091">
        <v>3.92</v>
      </c>
      <c r="K2091" t="s">
        <v>82</v>
      </c>
      <c r="L2091" t="s">
        <v>43</v>
      </c>
      <c r="M2091">
        <v>4.72</v>
      </c>
      <c r="N2091" t="s">
        <v>83</v>
      </c>
      <c r="O2091" t="b">
        <v>0</v>
      </c>
      <c r="P2091">
        <v>56.497200000000007</v>
      </c>
      <c r="Q2091">
        <v>18.409200000000009</v>
      </c>
      <c r="R2091">
        <v>9.7692000000000032</v>
      </c>
      <c r="S2091" t="s">
        <v>183</v>
      </c>
      <c r="T2091">
        <v>0</v>
      </c>
      <c r="U2091">
        <v>0</v>
      </c>
      <c r="V2091">
        <v>2</v>
      </c>
      <c r="W2091">
        <v>5.1652000000000022</v>
      </c>
    </row>
    <row r="2092" spans="1:23" x14ac:dyDescent="0.35">
      <c r="A2092" t="s">
        <v>3503</v>
      </c>
      <c r="B2092" t="s">
        <v>386</v>
      </c>
      <c r="C2092" t="s">
        <v>1469</v>
      </c>
      <c r="D2092" t="s">
        <v>19</v>
      </c>
      <c r="E2092" t="s">
        <v>16</v>
      </c>
      <c r="F2092" t="s">
        <v>136</v>
      </c>
      <c r="G2092">
        <v>52.18</v>
      </c>
      <c r="H2092">
        <v>1</v>
      </c>
      <c r="I2092">
        <v>0.18</v>
      </c>
      <c r="J2092">
        <v>9.56</v>
      </c>
      <c r="K2092" t="s">
        <v>82</v>
      </c>
      <c r="L2092" t="s">
        <v>41</v>
      </c>
      <c r="M2092">
        <v>5.04</v>
      </c>
      <c r="N2092" t="s">
        <v>83</v>
      </c>
      <c r="O2092" t="b">
        <v>0</v>
      </c>
      <c r="P2092">
        <v>42.787599999999998</v>
      </c>
      <c r="Q2092">
        <v>11.4796</v>
      </c>
      <c r="R2092">
        <v>-3.120399999999997</v>
      </c>
      <c r="S2092" t="s">
        <v>97</v>
      </c>
      <c r="T2092">
        <v>0</v>
      </c>
      <c r="U2092">
        <v>0</v>
      </c>
      <c r="V2092">
        <v>24</v>
      </c>
      <c r="W2092">
        <v>1849.9422999999999</v>
      </c>
    </row>
    <row r="2093" spans="1:23" x14ac:dyDescent="0.35">
      <c r="A2093" t="s">
        <v>3504</v>
      </c>
      <c r="B2093" t="s">
        <v>556</v>
      </c>
      <c r="C2093" t="s">
        <v>1276</v>
      </c>
      <c r="D2093" t="s">
        <v>24</v>
      </c>
      <c r="E2093" t="s">
        <v>14</v>
      </c>
      <c r="F2093" t="s">
        <v>451</v>
      </c>
      <c r="G2093">
        <v>120.76</v>
      </c>
      <c r="H2093">
        <v>3</v>
      </c>
      <c r="I2093">
        <v>7.0000000000000007E-2</v>
      </c>
      <c r="J2093">
        <v>8.07</v>
      </c>
      <c r="K2093" t="s">
        <v>102</v>
      </c>
      <c r="L2093" t="s">
        <v>45</v>
      </c>
      <c r="M2093">
        <v>0.71</v>
      </c>
      <c r="N2093" t="s">
        <v>83</v>
      </c>
      <c r="O2093" t="b">
        <v>0</v>
      </c>
      <c r="P2093">
        <v>336.92039999999997</v>
      </c>
      <c r="Q2093">
        <v>119.55240000000001</v>
      </c>
      <c r="R2093">
        <v>110.7724</v>
      </c>
      <c r="S2093" t="s">
        <v>128</v>
      </c>
      <c r="T2093">
        <v>0</v>
      </c>
      <c r="U2093">
        <v>0</v>
      </c>
      <c r="V2093">
        <v>22</v>
      </c>
      <c r="W2093">
        <v>1844.2474</v>
      </c>
    </row>
    <row r="2094" spans="1:23" x14ac:dyDescent="0.35">
      <c r="A2094" t="s">
        <v>3505</v>
      </c>
      <c r="B2094" t="s">
        <v>86</v>
      </c>
      <c r="C2094" t="s">
        <v>3506</v>
      </c>
      <c r="D2094" t="s">
        <v>12</v>
      </c>
      <c r="E2094" t="s">
        <v>16</v>
      </c>
      <c r="F2094" t="s">
        <v>1050</v>
      </c>
      <c r="G2094">
        <v>53.46</v>
      </c>
      <c r="H2094">
        <v>1</v>
      </c>
      <c r="I2094">
        <v>0.28999999999999998</v>
      </c>
      <c r="J2094">
        <v>8.65</v>
      </c>
      <c r="K2094" t="s">
        <v>90</v>
      </c>
      <c r="L2094" t="s">
        <v>45</v>
      </c>
      <c r="M2094">
        <v>1.93</v>
      </c>
      <c r="N2094" t="s">
        <v>83</v>
      </c>
      <c r="O2094" t="b">
        <v>0</v>
      </c>
      <c r="P2094">
        <v>37.956600000000002</v>
      </c>
      <c r="Q2094">
        <v>5.8806000000000012</v>
      </c>
      <c r="R2094">
        <v>-4.6993999999999989</v>
      </c>
      <c r="S2094" t="s">
        <v>91</v>
      </c>
      <c r="T2094">
        <v>0</v>
      </c>
      <c r="U2094">
        <v>0</v>
      </c>
      <c r="V2094">
        <v>2</v>
      </c>
      <c r="W2094">
        <v>26.978200000000001</v>
      </c>
    </row>
    <row r="2095" spans="1:23" x14ac:dyDescent="0.35">
      <c r="A2095" t="s">
        <v>3507</v>
      </c>
      <c r="B2095" t="s">
        <v>330</v>
      </c>
      <c r="C2095" t="s">
        <v>1985</v>
      </c>
      <c r="D2095" t="s">
        <v>12</v>
      </c>
      <c r="E2095" t="s">
        <v>95</v>
      </c>
      <c r="F2095" t="s">
        <v>631</v>
      </c>
      <c r="G2095">
        <v>344.41</v>
      </c>
      <c r="H2095">
        <v>1</v>
      </c>
      <c r="I2095">
        <v>0.15</v>
      </c>
      <c r="J2095">
        <v>5.84</v>
      </c>
      <c r="K2095" t="s">
        <v>115</v>
      </c>
      <c r="L2095" t="s">
        <v>41</v>
      </c>
      <c r="M2095">
        <v>13.21</v>
      </c>
      <c r="N2095" t="s">
        <v>83</v>
      </c>
      <c r="O2095" t="b">
        <v>0</v>
      </c>
      <c r="P2095">
        <v>292.74849999999998</v>
      </c>
      <c r="Q2095">
        <v>86.10250000000002</v>
      </c>
      <c r="R2095">
        <v>67.052500000000023</v>
      </c>
      <c r="S2095" t="s">
        <v>183</v>
      </c>
      <c r="T2095">
        <v>0</v>
      </c>
      <c r="U2095">
        <v>0</v>
      </c>
      <c r="V2095">
        <v>21</v>
      </c>
      <c r="W2095">
        <v>694.11470000000008</v>
      </c>
    </row>
    <row r="2096" spans="1:23" x14ac:dyDescent="0.35">
      <c r="A2096" t="s">
        <v>3508</v>
      </c>
      <c r="B2096" t="s">
        <v>1831</v>
      </c>
      <c r="C2096" t="s">
        <v>2252</v>
      </c>
      <c r="D2096" t="s">
        <v>26</v>
      </c>
      <c r="E2096" t="s">
        <v>16</v>
      </c>
      <c r="F2096" t="s">
        <v>409</v>
      </c>
      <c r="G2096">
        <v>37.6</v>
      </c>
      <c r="H2096">
        <v>2</v>
      </c>
      <c r="I2096">
        <v>0.09</v>
      </c>
      <c r="J2096">
        <v>5.89</v>
      </c>
      <c r="K2096" t="s">
        <v>90</v>
      </c>
      <c r="L2096" t="s">
        <v>41</v>
      </c>
      <c r="M2096">
        <v>13.03</v>
      </c>
      <c r="N2096" t="s">
        <v>83</v>
      </c>
      <c r="O2096" t="b">
        <v>0</v>
      </c>
      <c r="P2096">
        <v>68.432000000000002</v>
      </c>
      <c r="Q2096">
        <v>23.312000000000001</v>
      </c>
      <c r="R2096">
        <v>4.3920000000000066</v>
      </c>
      <c r="S2096" t="s">
        <v>128</v>
      </c>
      <c r="T2096">
        <v>0</v>
      </c>
      <c r="U2096">
        <v>0</v>
      </c>
      <c r="V2096">
        <v>4</v>
      </c>
      <c r="W2096">
        <v>568.64440000000002</v>
      </c>
    </row>
    <row r="2097" spans="1:23" x14ac:dyDescent="0.35">
      <c r="A2097" t="s">
        <v>3509</v>
      </c>
      <c r="B2097" t="s">
        <v>1996</v>
      </c>
      <c r="C2097" t="s">
        <v>3510</v>
      </c>
      <c r="D2097" t="s">
        <v>20</v>
      </c>
      <c r="E2097" t="s">
        <v>14</v>
      </c>
      <c r="F2097" t="s">
        <v>1321</v>
      </c>
      <c r="G2097">
        <v>93.71</v>
      </c>
      <c r="H2097">
        <v>3</v>
      </c>
      <c r="I2097">
        <v>0.09</v>
      </c>
      <c r="J2097">
        <v>9.09</v>
      </c>
      <c r="K2097" t="s">
        <v>90</v>
      </c>
      <c r="L2097" t="s">
        <v>41</v>
      </c>
      <c r="M2097">
        <v>13.21</v>
      </c>
      <c r="N2097" t="s">
        <v>83</v>
      </c>
      <c r="O2097" t="b">
        <v>0</v>
      </c>
      <c r="P2097">
        <v>255.82830000000001</v>
      </c>
      <c r="Q2097">
        <v>87.150300000000016</v>
      </c>
      <c r="R2097">
        <v>64.850300000000018</v>
      </c>
      <c r="S2097" t="s">
        <v>91</v>
      </c>
      <c r="T2097">
        <v>0</v>
      </c>
      <c r="U2097">
        <v>0</v>
      </c>
      <c r="V2097">
        <v>1</v>
      </c>
      <c r="W2097">
        <v>64.850300000000018</v>
      </c>
    </row>
    <row r="2098" spans="1:23" x14ac:dyDescent="0.35">
      <c r="A2098" t="s">
        <v>3511</v>
      </c>
      <c r="B2098" t="s">
        <v>2158</v>
      </c>
      <c r="C2098" t="s">
        <v>519</v>
      </c>
      <c r="D2098" t="s">
        <v>17</v>
      </c>
      <c r="E2098" t="s">
        <v>88</v>
      </c>
      <c r="F2098" t="s">
        <v>415</v>
      </c>
      <c r="G2098">
        <v>26.68</v>
      </c>
      <c r="H2098">
        <v>3</v>
      </c>
      <c r="I2098">
        <v>0.13</v>
      </c>
      <c r="J2098">
        <v>6.25</v>
      </c>
      <c r="K2098" t="s">
        <v>102</v>
      </c>
      <c r="L2098" t="s">
        <v>41</v>
      </c>
      <c r="M2098">
        <v>6.25</v>
      </c>
      <c r="N2098" t="s">
        <v>279</v>
      </c>
      <c r="O2098" t="b">
        <v>0</v>
      </c>
      <c r="P2098">
        <v>69.634799999999998</v>
      </c>
      <c r="Q2098">
        <v>21.610800000000001</v>
      </c>
      <c r="R2098">
        <v>9.1108000000000047</v>
      </c>
      <c r="S2098" t="s">
        <v>128</v>
      </c>
      <c r="T2098">
        <v>0</v>
      </c>
      <c r="U2098">
        <v>1</v>
      </c>
      <c r="V2098">
        <v>18</v>
      </c>
      <c r="W2098">
        <v>828.07060000000013</v>
      </c>
    </row>
    <row r="2099" spans="1:23" x14ac:dyDescent="0.35">
      <c r="A2099" t="s">
        <v>3512</v>
      </c>
      <c r="B2099" t="s">
        <v>79</v>
      </c>
      <c r="C2099" t="s">
        <v>2322</v>
      </c>
      <c r="D2099" t="s">
        <v>15</v>
      </c>
      <c r="E2099" t="s">
        <v>16</v>
      </c>
      <c r="F2099" t="s">
        <v>409</v>
      </c>
      <c r="G2099">
        <v>52.28</v>
      </c>
      <c r="H2099">
        <v>2</v>
      </c>
      <c r="I2099">
        <v>0.21</v>
      </c>
      <c r="J2099">
        <v>9.1300000000000008</v>
      </c>
      <c r="K2099" t="s">
        <v>102</v>
      </c>
      <c r="L2099" t="s">
        <v>41</v>
      </c>
      <c r="M2099">
        <v>6.56</v>
      </c>
      <c r="N2099" t="s">
        <v>83</v>
      </c>
      <c r="O2099" t="b">
        <v>0</v>
      </c>
      <c r="P2099">
        <v>82.602400000000003</v>
      </c>
      <c r="Q2099">
        <v>19.866400000000009</v>
      </c>
      <c r="R2099">
        <v>4.1764000000000054</v>
      </c>
      <c r="S2099" t="s">
        <v>84</v>
      </c>
      <c r="T2099">
        <v>0</v>
      </c>
      <c r="U2099">
        <v>0</v>
      </c>
      <c r="V2099">
        <v>15</v>
      </c>
      <c r="W2099">
        <v>742.59630000000004</v>
      </c>
    </row>
    <row r="2100" spans="1:23" x14ac:dyDescent="0.35">
      <c r="A2100" t="s">
        <v>3513</v>
      </c>
      <c r="B2100" t="s">
        <v>79</v>
      </c>
      <c r="C2100" t="s">
        <v>720</v>
      </c>
      <c r="D2100" t="s">
        <v>17</v>
      </c>
      <c r="E2100" t="s">
        <v>88</v>
      </c>
      <c r="F2100" t="s">
        <v>718</v>
      </c>
      <c r="G2100">
        <v>20.98</v>
      </c>
      <c r="H2100">
        <v>3</v>
      </c>
      <c r="I2100">
        <v>0.17</v>
      </c>
      <c r="J2100">
        <v>8.08</v>
      </c>
      <c r="K2100" t="s">
        <v>102</v>
      </c>
      <c r="L2100" t="s">
        <v>41</v>
      </c>
      <c r="M2100">
        <v>5.73</v>
      </c>
      <c r="N2100" t="s">
        <v>83</v>
      </c>
      <c r="O2100" t="b">
        <v>0</v>
      </c>
      <c r="P2100">
        <v>52.240200000000002</v>
      </c>
      <c r="Q2100">
        <v>14.4762</v>
      </c>
      <c r="R2100">
        <v>0.66619999999999813</v>
      </c>
      <c r="S2100" t="s">
        <v>84</v>
      </c>
      <c r="T2100">
        <v>0</v>
      </c>
      <c r="U2100">
        <v>0</v>
      </c>
      <c r="V2100">
        <v>20</v>
      </c>
      <c r="W2100">
        <v>2012.6106</v>
      </c>
    </row>
    <row r="2101" spans="1:23" x14ac:dyDescent="0.35">
      <c r="A2101" t="s">
        <v>3514</v>
      </c>
      <c r="B2101" t="s">
        <v>545</v>
      </c>
      <c r="C2101" t="s">
        <v>362</v>
      </c>
      <c r="D2101" t="s">
        <v>24</v>
      </c>
      <c r="E2101" t="s">
        <v>95</v>
      </c>
      <c r="F2101" t="s">
        <v>304</v>
      </c>
      <c r="G2101">
        <v>263.41000000000003</v>
      </c>
      <c r="H2101">
        <v>2</v>
      </c>
      <c r="I2101">
        <v>0.04</v>
      </c>
      <c r="J2101">
        <v>4.41</v>
      </c>
      <c r="K2101" t="s">
        <v>90</v>
      </c>
      <c r="L2101" t="s">
        <v>43</v>
      </c>
      <c r="M2101">
        <v>4.28</v>
      </c>
      <c r="N2101" t="s">
        <v>83</v>
      </c>
      <c r="O2101" t="b">
        <v>0</v>
      </c>
      <c r="P2101">
        <v>505.74720000000002</v>
      </c>
      <c r="Q2101">
        <v>189.65520000000001</v>
      </c>
      <c r="R2101">
        <v>180.96520000000001</v>
      </c>
      <c r="S2101" t="s">
        <v>91</v>
      </c>
      <c r="T2101">
        <v>0</v>
      </c>
      <c r="U2101">
        <v>0</v>
      </c>
      <c r="V2101">
        <v>18</v>
      </c>
      <c r="W2101">
        <v>1992.8879999999999</v>
      </c>
    </row>
    <row r="2102" spans="1:23" x14ac:dyDescent="0.35">
      <c r="A2102" t="s">
        <v>3515</v>
      </c>
      <c r="B2102" t="s">
        <v>402</v>
      </c>
      <c r="C2102" t="s">
        <v>126</v>
      </c>
      <c r="D2102" t="s">
        <v>19</v>
      </c>
      <c r="E2102" t="s">
        <v>14</v>
      </c>
      <c r="F2102" t="s">
        <v>163</v>
      </c>
      <c r="G2102">
        <v>65.84</v>
      </c>
      <c r="H2102">
        <v>3</v>
      </c>
      <c r="I2102">
        <v>0.09</v>
      </c>
      <c r="J2102">
        <v>9.44</v>
      </c>
      <c r="K2102" t="s">
        <v>90</v>
      </c>
      <c r="L2102" t="s">
        <v>48</v>
      </c>
      <c r="M2102">
        <v>4.99</v>
      </c>
      <c r="N2102" t="s">
        <v>83</v>
      </c>
      <c r="O2102" t="b">
        <v>0</v>
      </c>
      <c r="P2102">
        <v>179.7432</v>
      </c>
      <c r="Q2102">
        <v>61.231200000000001</v>
      </c>
      <c r="R2102">
        <v>46.801200000000001</v>
      </c>
      <c r="S2102" t="s">
        <v>97</v>
      </c>
      <c r="T2102">
        <v>0</v>
      </c>
      <c r="U2102">
        <v>0</v>
      </c>
      <c r="V2102">
        <v>12</v>
      </c>
      <c r="W2102">
        <v>1206.3514</v>
      </c>
    </row>
    <row r="2103" spans="1:23" x14ac:dyDescent="0.35">
      <c r="A2103" t="s">
        <v>3516</v>
      </c>
      <c r="B2103" t="s">
        <v>320</v>
      </c>
      <c r="C2103" t="s">
        <v>3236</v>
      </c>
      <c r="D2103" t="s">
        <v>12</v>
      </c>
      <c r="E2103" t="s">
        <v>16</v>
      </c>
      <c r="F2103" t="s">
        <v>107</v>
      </c>
      <c r="G2103">
        <v>68.430000000000007</v>
      </c>
      <c r="H2103">
        <v>1</v>
      </c>
      <c r="I2103">
        <v>0.14000000000000001</v>
      </c>
      <c r="J2103">
        <v>8.84</v>
      </c>
      <c r="K2103" t="s">
        <v>90</v>
      </c>
      <c r="L2103" t="s">
        <v>41</v>
      </c>
      <c r="M2103">
        <v>8.18</v>
      </c>
      <c r="N2103" t="s">
        <v>83</v>
      </c>
      <c r="O2103" t="b">
        <v>0</v>
      </c>
      <c r="P2103">
        <v>58.849800000000002</v>
      </c>
      <c r="Q2103">
        <v>17.791799999999999</v>
      </c>
      <c r="R2103">
        <v>0.77180000000000248</v>
      </c>
      <c r="S2103" t="s">
        <v>84</v>
      </c>
      <c r="T2103">
        <v>0</v>
      </c>
      <c r="U2103">
        <v>0</v>
      </c>
      <c r="V2103">
        <v>2</v>
      </c>
      <c r="W2103">
        <v>39.480599999999981</v>
      </c>
    </row>
    <row r="2104" spans="1:23" x14ac:dyDescent="0.35">
      <c r="A2104" t="s">
        <v>3517</v>
      </c>
      <c r="B2104" t="s">
        <v>272</v>
      </c>
      <c r="C2104" t="s">
        <v>148</v>
      </c>
      <c r="D2104" t="s">
        <v>24</v>
      </c>
      <c r="E2104" t="s">
        <v>14</v>
      </c>
      <c r="F2104" t="s">
        <v>1299</v>
      </c>
      <c r="G2104">
        <v>65.150000000000006</v>
      </c>
      <c r="H2104">
        <v>1</v>
      </c>
      <c r="I2104">
        <v>0.23</v>
      </c>
      <c r="J2104">
        <v>2.11</v>
      </c>
      <c r="K2104" t="s">
        <v>115</v>
      </c>
      <c r="L2104" t="s">
        <v>41</v>
      </c>
      <c r="M2104">
        <v>11.7</v>
      </c>
      <c r="N2104" t="s">
        <v>83</v>
      </c>
      <c r="O2104" t="b">
        <v>0</v>
      </c>
      <c r="P2104">
        <v>50.165500000000009</v>
      </c>
      <c r="Q2104">
        <v>11.0755</v>
      </c>
      <c r="R2104">
        <v>-2.734499999999993</v>
      </c>
      <c r="S2104" t="s">
        <v>84</v>
      </c>
      <c r="T2104">
        <v>0</v>
      </c>
      <c r="U2104">
        <v>0</v>
      </c>
      <c r="V2104">
        <v>15</v>
      </c>
      <c r="W2104">
        <v>339.33949999999999</v>
      </c>
    </row>
    <row r="2105" spans="1:23" x14ac:dyDescent="0.35">
      <c r="A2105" t="s">
        <v>3518</v>
      </c>
      <c r="B2105" t="s">
        <v>372</v>
      </c>
      <c r="C2105" t="s">
        <v>1160</v>
      </c>
      <c r="D2105" t="s">
        <v>26</v>
      </c>
      <c r="E2105" t="s">
        <v>16</v>
      </c>
      <c r="F2105" t="s">
        <v>337</v>
      </c>
      <c r="G2105">
        <v>42.47</v>
      </c>
      <c r="H2105">
        <v>1</v>
      </c>
      <c r="I2105">
        <v>0.2</v>
      </c>
      <c r="J2105">
        <v>8.3699999999999992</v>
      </c>
      <c r="K2105" t="s">
        <v>90</v>
      </c>
      <c r="L2105" t="s">
        <v>41</v>
      </c>
      <c r="M2105">
        <v>14.98</v>
      </c>
      <c r="N2105" t="s">
        <v>83</v>
      </c>
      <c r="O2105" t="b">
        <v>0</v>
      </c>
      <c r="P2105">
        <v>33.975999999999999</v>
      </c>
      <c r="Q2105">
        <v>8.4939999999999998</v>
      </c>
      <c r="R2105">
        <v>-14.856</v>
      </c>
      <c r="S2105" t="s">
        <v>183</v>
      </c>
      <c r="T2105">
        <v>0</v>
      </c>
      <c r="U2105">
        <v>0</v>
      </c>
      <c r="V2105">
        <v>24</v>
      </c>
      <c r="W2105">
        <v>1026.3376000000001</v>
      </c>
    </row>
    <row r="2106" spans="1:23" x14ac:dyDescent="0.35">
      <c r="A2106" t="s">
        <v>3519</v>
      </c>
      <c r="B2106" t="s">
        <v>425</v>
      </c>
      <c r="C2106" t="s">
        <v>3195</v>
      </c>
      <c r="D2106" t="s">
        <v>15</v>
      </c>
      <c r="E2106" t="s">
        <v>16</v>
      </c>
      <c r="F2106" t="s">
        <v>547</v>
      </c>
      <c r="G2106">
        <v>52.06</v>
      </c>
      <c r="H2106">
        <v>3</v>
      </c>
      <c r="I2106">
        <v>0.24</v>
      </c>
      <c r="J2106">
        <v>6.89</v>
      </c>
      <c r="K2106" t="s">
        <v>90</v>
      </c>
      <c r="L2106" t="s">
        <v>41</v>
      </c>
      <c r="M2106">
        <v>14.2</v>
      </c>
      <c r="N2106" t="s">
        <v>83</v>
      </c>
      <c r="O2106" t="b">
        <v>0</v>
      </c>
      <c r="P2106">
        <v>118.6968</v>
      </c>
      <c r="Q2106">
        <v>24.988800000000008</v>
      </c>
      <c r="R2106">
        <v>3.898800000000012</v>
      </c>
      <c r="S2106" t="s">
        <v>84</v>
      </c>
      <c r="T2106">
        <v>0</v>
      </c>
      <c r="U2106">
        <v>0</v>
      </c>
      <c r="V2106">
        <v>4</v>
      </c>
      <c r="W2106">
        <v>41.454700000000052</v>
      </c>
    </row>
    <row r="2107" spans="1:23" x14ac:dyDescent="0.35">
      <c r="A2107" t="s">
        <v>3520</v>
      </c>
      <c r="B2107" t="s">
        <v>610</v>
      </c>
      <c r="C2107" t="s">
        <v>820</v>
      </c>
      <c r="D2107" t="s">
        <v>19</v>
      </c>
      <c r="E2107" t="s">
        <v>16</v>
      </c>
      <c r="F2107" t="s">
        <v>214</v>
      </c>
      <c r="G2107">
        <v>34.79</v>
      </c>
      <c r="H2107">
        <v>3</v>
      </c>
      <c r="I2107">
        <v>0.14000000000000001</v>
      </c>
      <c r="J2107">
        <v>2.48</v>
      </c>
      <c r="K2107" t="s">
        <v>90</v>
      </c>
      <c r="L2107" t="s">
        <v>41</v>
      </c>
      <c r="M2107">
        <v>14.52</v>
      </c>
      <c r="N2107" t="s">
        <v>83</v>
      </c>
      <c r="O2107" t="b">
        <v>0</v>
      </c>
      <c r="P2107">
        <v>89.758200000000002</v>
      </c>
      <c r="Q2107">
        <v>27.136199999999999</v>
      </c>
      <c r="R2107">
        <v>10.136200000000001</v>
      </c>
      <c r="S2107" t="s">
        <v>97</v>
      </c>
      <c r="T2107">
        <v>0</v>
      </c>
      <c r="U2107">
        <v>0</v>
      </c>
      <c r="V2107">
        <v>17</v>
      </c>
      <c r="W2107">
        <v>1105.1192000000001</v>
      </c>
    </row>
    <row r="2108" spans="1:23" x14ac:dyDescent="0.35">
      <c r="A2108" t="s">
        <v>3521</v>
      </c>
      <c r="B2108" t="s">
        <v>295</v>
      </c>
      <c r="C2108" t="s">
        <v>1694</v>
      </c>
      <c r="D2108" t="s">
        <v>12</v>
      </c>
      <c r="E2108" t="s">
        <v>95</v>
      </c>
      <c r="F2108" t="s">
        <v>119</v>
      </c>
      <c r="G2108">
        <v>370.51</v>
      </c>
      <c r="H2108">
        <v>1</v>
      </c>
      <c r="I2108">
        <v>0.08</v>
      </c>
      <c r="J2108">
        <v>5.27</v>
      </c>
      <c r="K2108" t="s">
        <v>102</v>
      </c>
      <c r="L2108" t="s">
        <v>45</v>
      </c>
      <c r="M2108">
        <v>1.49</v>
      </c>
      <c r="N2108" t="s">
        <v>279</v>
      </c>
      <c r="O2108" t="b">
        <v>0</v>
      </c>
      <c r="P2108">
        <v>340.86919999999998</v>
      </c>
      <c r="Q2108">
        <v>118.56319999999999</v>
      </c>
      <c r="R2108">
        <v>111.8032</v>
      </c>
      <c r="S2108" t="s">
        <v>91</v>
      </c>
      <c r="T2108">
        <v>0</v>
      </c>
      <c r="U2108">
        <v>1</v>
      </c>
      <c r="V2108">
        <v>16</v>
      </c>
      <c r="W2108">
        <v>1367.6271999999999</v>
      </c>
    </row>
    <row r="2109" spans="1:23" x14ac:dyDescent="0.35">
      <c r="A2109" t="s">
        <v>3522</v>
      </c>
      <c r="B2109" t="s">
        <v>2158</v>
      </c>
      <c r="C2109" t="s">
        <v>3523</v>
      </c>
      <c r="D2109" t="s">
        <v>12</v>
      </c>
      <c r="E2109" t="s">
        <v>88</v>
      </c>
      <c r="F2109" t="s">
        <v>251</v>
      </c>
      <c r="G2109">
        <v>40.19</v>
      </c>
      <c r="H2109">
        <v>1</v>
      </c>
      <c r="I2109">
        <v>0.26</v>
      </c>
      <c r="J2109">
        <v>7.46</v>
      </c>
      <c r="K2109" t="s">
        <v>90</v>
      </c>
      <c r="L2109" t="s">
        <v>41</v>
      </c>
      <c r="M2109">
        <v>13.25</v>
      </c>
      <c r="N2109" t="s">
        <v>141</v>
      </c>
      <c r="O2109" t="b">
        <v>0</v>
      </c>
      <c r="P2109">
        <v>29.740600000000001</v>
      </c>
      <c r="Q2109">
        <v>5.6265999999999998</v>
      </c>
      <c r="R2109">
        <v>-15.083399999999999</v>
      </c>
      <c r="S2109" t="s">
        <v>128</v>
      </c>
      <c r="T2109">
        <v>1</v>
      </c>
      <c r="U2109">
        <v>0</v>
      </c>
      <c r="V2109">
        <v>3</v>
      </c>
      <c r="W2109">
        <v>68.925800000000024</v>
      </c>
    </row>
    <row r="2110" spans="1:23" x14ac:dyDescent="0.35">
      <c r="A2110" t="s">
        <v>3524</v>
      </c>
      <c r="B2110" t="s">
        <v>594</v>
      </c>
      <c r="C2110" t="s">
        <v>3525</v>
      </c>
      <c r="D2110" t="s">
        <v>15</v>
      </c>
      <c r="E2110" t="s">
        <v>16</v>
      </c>
      <c r="F2110" t="s">
        <v>278</v>
      </c>
      <c r="G2110">
        <v>48.71</v>
      </c>
      <c r="H2110">
        <v>1</v>
      </c>
      <c r="I2110">
        <v>0.1</v>
      </c>
      <c r="J2110">
        <v>2.42</v>
      </c>
      <c r="K2110" t="s">
        <v>82</v>
      </c>
      <c r="L2110" t="s">
        <v>41</v>
      </c>
      <c r="M2110">
        <v>12.57</v>
      </c>
      <c r="N2110" t="s">
        <v>83</v>
      </c>
      <c r="O2110" t="b">
        <v>0</v>
      </c>
      <c r="P2110">
        <v>43.838999999999999</v>
      </c>
      <c r="Q2110">
        <v>14.613</v>
      </c>
      <c r="R2110">
        <v>-0.37700000000000061</v>
      </c>
      <c r="S2110" t="s">
        <v>128</v>
      </c>
      <c r="T2110">
        <v>0</v>
      </c>
      <c r="U2110">
        <v>0</v>
      </c>
      <c r="V2110">
        <v>2</v>
      </c>
      <c r="W2110">
        <v>237.44900000000001</v>
      </c>
    </row>
    <row r="2111" spans="1:23" x14ac:dyDescent="0.35">
      <c r="A2111" t="s">
        <v>3526</v>
      </c>
      <c r="B2111" t="s">
        <v>562</v>
      </c>
      <c r="C2111" t="s">
        <v>3527</v>
      </c>
      <c r="D2111" t="s">
        <v>15</v>
      </c>
      <c r="E2111" t="s">
        <v>88</v>
      </c>
      <c r="F2111" t="s">
        <v>964</v>
      </c>
      <c r="G2111">
        <v>29.11</v>
      </c>
      <c r="H2111">
        <v>1</v>
      </c>
      <c r="I2111">
        <v>0.08</v>
      </c>
      <c r="J2111">
        <v>3.6</v>
      </c>
      <c r="K2111" t="s">
        <v>102</v>
      </c>
      <c r="L2111" t="s">
        <v>41</v>
      </c>
      <c r="M2111">
        <v>7.53</v>
      </c>
      <c r="N2111" t="s">
        <v>83</v>
      </c>
      <c r="O2111" t="b">
        <v>0</v>
      </c>
      <c r="P2111">
        <v>26.781199999999998</v>
      </c>
      <c r="Q2111">
        <v>9.3152000000000044</v>
      </c>
      <c r="R2111">
        <v>-1.814799999999996</v>
      </c>
      <c r="S2111" t="s">
        <v>103</v>
      </c>
      <c r="T2111">
        <v>0</v>
      </c>
      <c r="U2111">
        <v>0</v>
      </c>
      <c r="V2111">
        <v>2</v>
      </c>
      <c r="W2111">
        <v>142.3467</v>
      </c>
    </row>
    <row r="2112" spans="1:23" x14ac:dyDescent="0.35">
      <c r="A2112" t="s">
        <v>3528</v>
      </c>
      <c r="B2112" t="s">
        <v>180</v>
      </c>
      <c r="C2112" t="s">
        <v>2322</v>
      </c>
      <c r="D2112" t="s">
        <v>15</v>
      </c>
      <c r="E2112" t="s">
        <v>16</v>
      </c>
      <c r="F2112" t="s">
        <v>854</v>
      </c>
      <c r="G2112">
        <v>48.96</v>
      </c>
      <c r="H2112">
        <v>2</v>
      </c>
      <c r="I2112">
        <v>0.18</v>
      </c>
      <c r="J2112">
        <v>4.05</v>
      </c>
      <c r="K2112" t="s">
        <v>102</v>
      </c>
      <c r="L2112" t="s">
        <v>41</v>
      </c>
      <c r="M2112">
        <v>5.24</v>
      </c>
      <c r="N2112" t="s">
        <v>83</v>
      </c>
      <c r="O2112" t="b">
        <v>0</v>
      </c>
      <c r="P2112">
        <v>80.29440000000001</v>
      </c>
      <c r="Q2112">
        <v>21.542400000000011</v>
      </c>
      <c r="R2112">
        <v>12.252400000000019</v>
      </c>
      <c r="S2112" t="s">
        <v>183</v>
      </c>
      <c r="T2112">
        <v>0</v>
      </c>
      <c r="U2112">
        <v>0</v>
      </c>
      <c r="V2112">
        <v>15</v>
      </c>
      <c r="W2112">
        <v>742.59630000000004</v>
      </c>
    </row>
    <row r="2113" spans="1:23" x14ac:dyDescent="0.35">
      <c r="A2113" t="s">
        <v>3529</v>
      </c>
      <c r="B2113" t="s">
        <v>375</v>
      </c>
      <c r="C2113" t="s">
        <v>647</v>
      </c>
      <c r="D2113" t="s">
        <v>15</v>
      </c>
      <c r="E2113" t="s">
        <v>95</v>
      </c>
      <c r="F2113" t="s">
        <v>140</v>
      </c>
      <c r="G2113">
        <v>146.72</v>
      </c>
      <c r="H2113">
        <v>2</v>
      </c>
      <c r="I2113">
        <v>0.01</v>
      </c>
      <c r="J2113">
        <v>2.2400000000000002</v>
      </c>
      <c r="K2113" t="s">
        <v>82</v>
      </c>
      <c r="L2113" t="s">
        <v>48</v>
      </c>
      <c r="M2113">
        <v>15.83</v>
      </c>
      <c r="N2113" t="s">
        <v>83</v>
      </c>
      <c r="O2113" t="b">
        <v>0</v>
      </c>
      <c r="P2113">
        <v>290.50560000000002</v>
      </c>
      <c r="Q2113">
        <v>114.44159999999999</v>
      </c>
      <c r="R2113">
        <v>96.371600000000043</v>
      </c>
      <c r="S2113" t="s">
        <v>128</v>
      </c>
      <c r="T2113">
        <v>0</v>
      </c>
      <c r="U2113">
        <v>0</v>
      </c>
      <c r="V2113">
        <v>14</v>
      </c>
      <c r="W2113">
        <v>995.57560000000024</v>
      </c>
    </row>
    <row r="2114" spans="1:23" x14ac:dyDescent="0.35">
      <c r="A2114" t="s">
        <v>3530</v>
      </c>
      <c r="B2114" t="s">
        <v>946</v>
      </c>
      <c r="C2114" t="s">
        <v>1249</v>
      </c>
      <c r="D2114" t="s">
        <v>26</v>
      </c>
      <c r="E2114" t="s">
        <v>88</v>
      </c>
      <c r="F2114" t="s">
        <v>916</v>
      </c>
      <c r="G2114">
        <v>23.14</v>
      </c>
      <c r="H2114">
        <v>1</v>
      </c>
      <c r="I2114">
        <v>0.04</v>
      </c>
      <c r="J2114">
        <v>3.05</v>
      </c>
      <c r="K2114" t="s">
        <v>90</v>
      </c>
      <c r="L2114" t="s">
        <v>45</v>
      </c>
      <c r="M2114">
        <v>0.65</v>
      </c>
      <c r="N2114" t="s">
        <v>83</v>
      </c>
      <c r="O2114" t="b">
        <v>0</v>
      </c>
      <c r="P2114">
        <v>22.214400000000001</v>
      </c>
      <c r="Q2114">
        <v>8.3304000000000009</v>
      </c>
      <c r="R2114">
        <v>4.6304000000000016</v>
      </c>
      <c r="S2114" t="s">
        <v>128</v>
      </c>
      <c r="T2114">
        <v>0</v>
      </c>
      <c r="U2114">
        <v>0</v>
      </c>
      <c r="V2114">
        <v>24</v>
      </c>
      <c r="W2114">
        <v>2451.8616000000002</v>
      </c>
    </row>
    <row r="2115" spans="1:23" x14ac:dyDescent="0.35">
      <c r="A2115" t="s">
        <v>3531</v>
      </c>
      <c r="B2115" t="s">
        <v>2232</v>
      </c>
      <c r="C2115" t="s">
        <v>880</v>
      </c>
      <c r="D2115" t="s">
        <v>17</v>
      </c>
      <c r="E2115" t="s">
        <v>88</v>
      </c>
      <c r="F2115" t="s">
        <v>431</v>
      </c>
      <c r="G2115">
        <v>24.54</v>
      </c>
      <c r="H2115">
        <v>2</v>
      </c>
      <c r="I2115">
        <v>0.1</v>
      </c>
      <c r="J2115">
        <v>5.19</v>
      </c>
      <c r="K2115" t="s">
        <v>90</v>
      </c>
      <c r="L2115" t="s">
        <v>45</v>
      </c>
      <c r="M2115">
        <v>1.52</v>
      </c>
      <c r="N2115" t="s">
        <v>83</v>
      </c>
      <c r="O2115" t="b">
        <v>0</v>
      </c>
      <c r="P2115">
        <v>44.171999999999997</v>
      </c>
      <c r="Q2115">
        <v>14.724</v>
      </c>
      <c r="R2115">
        <v>8.0139999999999993</v>
      </c>
      <c r="S2115" t="s">
        <v>84</v>
      </c>
      <c r="T2115">
        <v>0</v>
      </c>
      <c r="U2115">
        <v>0</v>
      </c>
      <c r="V2115">
        <v>22</v>
      </c>
      <c r="W2115">
        <v>1415.412</v>
      </c>
    </row>
    <row r="2116" spans="1:23" x14ac:dyDescent="0.35">
      <c r="A2116" t="s">
        <v>3532</v>
      </c>
      <c r="B2116" t="s">
        <v>629</v>
      </c>
      <c r="C2116" t="s">
        <v>3533</v>
      </c>
      <c r="D2116" t="s">
        <v>15</v>
      </c>
      <c r="E2116" t="s">
        <v>95</v>
      </c>
      <c r="F2116" t="s">
        <v>596</v>
      </c>
      <c r="G2116">
        <v>399.17</v>
      </c>
      <c r="H2116">
        <v>3</v>
      </c>
      <c r="I2116">
        <v>0.19</v>
      </c>
      <c r="J2116">
        <v>9.7200000000000006</v>
      </c>
      <c r="K2116" t="s">
        <v>82</v>
      </c>
      <c r="L2116" t="s">
        <v>41</v>
      </c>
      <c r="M2116">
        <v>11.13</v>
      </c>
      <c r="N2116" t="s">
        <v>83</v>
      </c>
      <c r="O2116" t="b">
        <v>0</v>
      </c>
      <c r="P2116">
        <v>969.98310000000004</v>
      </c>
      <c r="Q2116">
        <v>251.47710000000009</v>
      </c>
      <c r="R2116">
        <v>230.6271000000001</v>
      </c>
      <c r="S2116" t="s">
        <v>128</v>
      </c>
      <c r="T2116">
        <v>0</v>
      </c>
      <c r="U2116">
        <v>0</v>
      </c>
      <c r="V2116">
        <v>2</v>
      </c>
      <c r="W2116">
        <v>239.84950000000009</v>
      </c>
    </row>
    <row r="2117" spans="1:23" x14ac:dyDescent="0.35">
      <c r="A2117" t="s">
        <v>3534</v>
      </c>
      <c r="B2117" t="s">
        <v>185</v>
      </c>
      <c r="C2117" t="s">
        <v>2587</v>
      </c>
      <c r="D2117" t="s">
        <v>17</v>
      </c>
      <c r="E2117" t="s">
        <v>88</v>
      </c>
      <c r="F2117" t="s">
        <v>708</v>
      </c>
      <c r="G2117">
        <v>34.450000000000003</v>
      </c>
      <c r="H2117">
        <v>1</v>
      </c>
      <c r="I2117">
        <v>0.1</v>
      </c>
      <c r="J2117">
        <v>4.3</v>
      </c>
      <c r="K2117" t="s">
        <v>102</v>
      </c>
      <c r="L2117" t="s">
        <v>43</v>
      </c>
      <c r="M2117">
        <v>5.24</v>
      </c>
      <c r="N2117" t="s">
        <v>83</v>
      </c>
      <c r="O2117" t="b">
        <v>1</v>
      </c>
      <c r="P2117">
        <v>31.004999999999999</v>
      </c>
      <c r="Q2117">
        <v>10.335000000000001</v>
      </c>
      <c r="R2117">
        <v>0.79500000000000171</v>
      </c>
      <c r="S2117" t="s">
        <v>128</v>
      </c>
      <c r="T2117">
        <v>0</v>
      </c>
      <c r="U2117">
        <v>0</v>
      </c>
      <c r="V2117">
        <v>14</v>
      </c>
      <c r="W2117">
        <v>704.06530000000009</v>
      </c>
    </row>
    <row r="2118" spans="1:23" x14ac:dyDescent="0.35">
      <c r="A2118" t="s">
        <v>3535</v>
      </c>
      <c r="B2118" t="s">
        <v>105</v>
      </c>
      <c r="C2118" t="s">
        <v>2450</v>
      </c>
      <c r="D2118" t="s">
        <v>12</v>
      </c>
      <c r="E2118" t="s">
        <v>16</v>
      </c>
      <c r="F2118" t="s">
        <v>409</v>
      </c>
      <c r="G2118">
        <v>60.55</v>
      </c>
      <c r="H2118">
        <v>1</v>
      </c>
      <c r="I2118">
        <v>0.18</v>
      </c>
      <c r="J2118">
        <v>5.43</v>
      </c>
      <c r="K2118" t="s">
        <v>90</v>
      </c>
      <c r="L2118" t="s">
        <v>41</v>
      </c>
      <c r="M2118">
        <v>11.46</v>
      </c>
      <c r="N2118" t="s">
        <v>83</v>
      </c>
      <c r="O2118" t="b">
        <v>0</v>
      </c>
      <c r="P2118">
        <v>49.651000000000003</v>
      </c>
      <c r="Q2118">
        <v>13.321</v>
      </c>
      <c r="R2118">
        <v>-3.568999999999996</v>
      </c>
      <c r="S2118" t="s">
        <v>91</v>
      </c>
      <c r="T2118">
        <v>0</v>
      </c>
      <c r="U2118">
        <v>0</v>
      </c>
      <c r="V2118">
        <v>10</v>
      </c>
      <c r="W2118">
        <v>308.51889999999997</v>
      </c>
    </row>
    <row r="2119" spans="1:23" x14ac:dyDescent="0.35">
      <c r="A2119" t="s">
        <v>3536</v>
      </c>
      <c r="B2119" t="s">
        <v>669</v>
      </c>
      <c r="C2119" t="s">
        <v>3537</v>
      </c>
      <c r="D2119" t="s">
        <v>20</v>
      </c>
      <c r="E2119" t="s">
        <v>95</v>
      </c>
      <c r="F2119" t="s">
        <v>568</v>
      </c>
      <c r="G2119">
        <v>353.62</v>
      </c>
      <c r="H2119">
        <v>1</v>
      </c>
      <c r="I2119">
        <v>0.12</v>
      </c>
      <c r="J2119">
        <v>3.36</v>
      </c>
      <c r="K2119" t="s">
        <v>82</v>
      </c>
      <c r="L2119" t="s">
        <v>41</v>
      </c>
      <c r="M2119">
        <v>5.94</v>
      </c>
      <c r="N2119" t="s">
        <v>83</v>
      </c>
      <c r="O2119" t="b">
        <v>0</v>
      </c>
      <c r="P2119">
        <v>311.18560000000002</v>
      </c>
      <c r="Q2119">
        <v>99.013600000000039</v>
      </c>
      <c r="R2119">
        <v>89.713600000000028</v>
      </c>
      <c r="S2119" t="s">
        <v>183</v>
      </c>
      <c r="T2119">
        <v>0</v>
      </c>
      <c r="U2119">
        <v>0</v>
      </c>
      <c r="V2119">
        <v>1</v>
      </c>
      <c r="W2119">
        <v>89.713600000000028</v>
      </c>
    </row>
    <row r="2120" spans="1:23" x14ac:dyDescent="0.35">
      <c r="A2120" t="s">
        <v>3538</v>
      </c>
      <c r="B2120" t="s">
        <v>86</v>
      </c>
      <c r="C2120" t="s">
        <v>3539</v>
      </c>
      <c r="D2120" t="s">
        <v>19</v>
      </c>
      <c r="E2120" t="s">
        <v>16</v>
      </c>
      <c r="F2120" t="s">
        <v>351</v>
      </c>
      <c r="G2120">
        <v>49.88</v>
      </c>
      <c r="H2120">
        <v>2</v>
      </c>
      <c r="I2120">
        <v>0.24</v>
      </c>
      <c r="J2120">
        <v>4.8600000000000003</v>
      </c>
      <c r="K2120" t="s">
        <v>102</v>
      </c>
      <c r="L2120" t="s">
        <v>41</v>
      </c>
      <c r="M2120">
        <v>5.61</v>
      </c>
      <c r="N2120" t="s">
        <v>83</v>
      </c>
      <c r="O2120" t="b">
        <v>0</v>
      </c>
      <c r="P2120">
        <v>75.817599999999999</v>
      </c>
      <c r="Q2120">
        <v>15.961600000000001</v>
      </c>
      <c r="R2120">
        <v>5.4915999999999956</v>
      </c>
      <c r="S2120" t="s">
        <v>91</v>
      </c>
      <c r="T2120">
        <v>0</v>
      </c>
      <c r="U2120">
        <v>0</v>
      </c>
      <c r="V2120">
        <v>2</v>
      </c>
      <c r="W2120">
        <v>15.254099999999999</v>
      </c>
    </row>
    <row r="2121" spans="1:23" x14ac:dyDescent="0.35">
      <c r="A2121" t="s">
        <v>3540</v>
      </c>
      <c r="B2121" t="s">
        <v>1348</v>
      </c>
      <c r="C2121" t="s">
        <v>3541</v>
      </c>
      <c r="D2121" t="s">
        <v>17</v>
      </c>
      <c r="E2121" t="s">
        <v>88</v>
      </c>
      <c r="F2121" t="s">
        <v>415</v>
      </c>
      <c r="G2121">
        <v>15.47</v>
      </c>
      <c r="H2121">
        <v>1</v>
      </c>
      <c r="I2121">
        <v>0.06</v>
      </c>
      <c r="J2121">
        <v>6.64</v>
      </c>
      <c r="K2121" t="s">
        <v>115</v>
      </c>
      <c r="L2121" t="s">
        <v>48</v>
      </c>
      <c r="M2121">
        <v>19.75</v>
      </c>
      <c r="N2121" t="s">
        <v>83</v>
      </c>
      <c r="O2121" t="b">
        <v>0</v>
      </c>
      <c r="P2121">
        <v>14.5418</v>
      </c>
      <c r="Q2121">
        <v>5.2598000000000003</v>
      </c>
      <c r="R2121">
        <v>-21.130199999999999</v>
      </c>
      <c r="S2121" t="s">
        <v>97</v>
      </c>
      <c r="T2121">
        <v>0</v>
      </c>
      <c r="U2121">
        <v>0</v>
      </c>
      <c r="V2121">
        <v>2</v>
      </c>
      <c r="W2121">
        <v>-24.69370000000001</v>
      </c>
    </row>
    <row r="2122" spans="1:23" x14ac:dyDescent="0.35">
      <c r="A2122" t="s">
        <v>3542</v>
      </c>
      <c r="B2122" t="s">
        <v>339</v>
      </c>
      <c r="C2122" t="s">
        <v>3327</v>
      </c>
      <c r="D2122" t="s">
        <v>28</v>
      </c>
      <c r="E2122" t="s">
        <v>14</v>
      </c>
      <c r="F2122" t="s">
        <v>744</v>
      </c>
      <c r="G2122">
        <v>85.31</v>
      </c>
      <c r="H2122">
        <v>3</v>
      </c>
      <c r="I2122">
        <v>0.02</v>
      </c>
      <c r="J2122">
        <v>7.92</v>
      </c>
      <c r="K2122" t="s">
        <v>82</v>
      </c>
      <c r="L2122" t="s">
        <v>43</v>
      </c>
      <c r="M2122">
        <v>6.17</v>
      </c>
      <c r="N2122" t="s">
        <v>141</v>
      </c>
      <c r="O2122" t="b">
        <v>0</v>
      </c>
      <c r="P2122">
        <v>250.81139999999999</v>
      </c>
      <c r="Q2122">
        <v>97.253399999999999</v>
      </c>
      <c r="R2122">
        <v>83.163399999999996</v>
      </c>
      <c r="S2122" t="s">
        <v>97</v>
      </c>
      <c r="T2122">
        <v>1</v>
      </c>
      <c r="U2122">
        <v>0</v>
      </c>
      <c r="V2122">
        <v>13</v>
      </c>
      <c r="W2122">
        <v>819.19979999999998</v>
      </c>
    </row>
    <row r="2123" spans="1:23" x14ac:dyDescent="0.35">
      <c r="A2123" t="s">
        <v>3543</v>
      </c>
      <c r="B2123" t="s">
        <v>208</v>
      </c>
      <c r="C2123" t="s">
        <v>1034</v>
      </c>
      <c r="D2123" t="s">
        <v>19</v>
      </c>
      <c r="E2123" t="s">
        <v>95</v>
      </c>
      <c r="F2123" t="s">
        <v>512</v>
      </c>
      <c r="G2123">
        <v>462.25</v>
      </c>
      <c r="H2123">
        <v>1</v>
      </c>
      <c r="I2123">
        <v>7.0000000000000007E-2</v>
      </c>
      <c r="J2123">
        <v>5.39</v>
      </c>
      <c r="K2123" t="s">
        <v>82</v>
      </c>
      <c r="L2123" t="s">
        <v>48</v>
      </c>
      <c r="M2123">
        <v>10.07</v>
      </c>
      <c r="N2123" t="s">
        <v>83</v>
      </c>
      <c r="O2123" t="b">
        <v>0</v>
      </c>
      <c r="P2123">
        <v>429.89249999999998</v>
      </c>
      <c r="Q2123">
        <v>152.54249999999999</v>
      </c>
      <c r="R2123">
        <v>137.08250000000001</v>
      </c>
      <c r="S2123" t="s">
        <v>183</v>
      </c>
      <c r="T2123">
        <v>0</v>
      </c>
      <c r="U2123">
        <v>0</v>
      </c>
      <c r="V2123">
        <v>13</v>
      </c>
      <c r="W2123">
        <v>769.70920000000001</v>
      </c>
    </row>
    <row r="2124" spans="1:23" x14ac:dyDescent="0.35">
      <c r="A2124" t="s">
        <v>3544</v>
      </c>
      <c r="B2124" t="s">
        <v>545</v>
      </c>
      <c r="C2124" t="s">
        <v>977</v>
      </c>
      <c r="D2124" t="s">
        <v>12</v>
      </c>
      <c r="E2124" t="s">
        <v>95</v>
      </c>
      <c r="F2124" t="s">
        <v>515</v>
      </c>
      <c r="G2124">
        <v>203.08</v>
      </c>
      <c r="H2124">
        <v>1</v>
      </c>
      <c r="I2124">
        <v>0.09</v>
      </c>
      <c r="J2124">
        <v>5.58</v>
      </c>
      <c r="K2124" t="s">
        <v>90</v>
      </c>
      <c r="L2124" t="s">
        <v>43</v>
      </c>
      <c r="M2124">
        <v>5.57</v>
      </c>
      <c r="N2124" t="s">
        <v>83</v>
      </c>
      <c r="O2124" t="b">
        <v>0</v>
      </c>
      <c r="P2124">
        <v>184.80279999999999</v>
      </c>
      <c r="Q2124">
        <v>62.95480000000002</v>
      </c>
      <c r="R2124">
        <v>51.804800000000021</v>
      </c>
      <c r="S2124" t="s">
        <v>91</v>
      </c>
      <c r="T2124">
        <v>0</v>
      </c>
      <c r="U2124">
        <v>0</v>
      </c>
      <c r="V2124">
        <v>17</v>
      </c>
      <c r="W2124">
        <v>746.17320000000007</v>
      </c>
    </row>
    <row r="2125" spans="1:23" x14ac:dyDescent="0.35">
      <c r="A2125" t="s">
        <v>3545</v>
      </c>
      <c r="B2125" t="s">
        <v>491</v>
      </c>
      <c r="C2125" t="s">
        <v>190</v>
      </c>
      <c r="D2125" t="s">
        <v>17</v>
      </c>
      <c r="E2125" t="s">
        <v>16</v>
      </c>
      <c r="F2125" t="s">
        <v>478</v>
      </c>
      <c r="G2125">
        <v>57.58</v>
      </c>
      <c r="H2125">
        <v>3</v>
      </c>
      <c r="I2125">
        <v>0.1</v>
      </c>
      <c r="J2125">
        <v>4.62</v>
      </c>
      <c r="K2125" t="s">
        <v>90</v>
      </c>
      <c r="L2125" t="s">
        <v>43</v>
      </c>
      <c r="M2125">
        <v>3.07</v>
      </c>
      <c r="N2125" t="s">
        <v>83</v>
      </c>
      <c r="O2125" t="b">
        <v>1</v>
      </c>
      <c r="P2125">
        <v>155.46600000000001</v>
      </c>
      <c r="Q2125">
        <v>51.822000000000003</v>
      </c>
      <c r="R2125">
        <v>44.132000000000012</v>
      </c>
      <c r="S2125" t="s">
        <v>103</v>
      </c>
      <c r="T2125">
        <v>0</v>
      </c>
      <c r="U2125">
        <v>0</v>
      </c>
      <c r="V2125">
        <v>21</v>
      </c>
      <c r="W2125">
        <v>1065.6361999999999</v>
      </c>
    </row>
    <row r="2126" spans="1:23" x14ac:dyDescent="0.35">
      <c r="A2126" t="s">
        <v>3546</v>
      </c>
      <c r="B2126" t="s">
        <v>1705</v>
      </c>
      <c r="C2126" t="s">
        <v>3547</v>
      </c>
      <c r="D2126" t="s">
        <v>15</v>
      </c>
      <c r="E2126" t="s">
        <v>16</v>
      </c>
      <c r="F2126" t="s">
        <v>409</v>
      </c>
      <c r="G2126">
        <v>46.02</v>
      </c>
      <c r="H2126">
        <v>3</v>
      </c>
      <c r="I2126">
        <v>0.21</v>
      </c>
      <c r="J2126">
        <v>7.29</v>
      </c>
      <c r="K2126" t="s">
        <v>102</v>
      </c>
      <c r="L2126" t="s">
        <v>43</v>
      </c>
      <c r="M2126">
        <v>5.88</v>
      </c>
      <c r="N2126" t="s">
        <v>83</v>
      </c>
      <c r="O2126" t="b">
        <v>0</v>
      </c>
      <c r="P2126">
        <v>109.06740000000001</v>
      </c>
      <c r="Q2126">
        <v>26.231400000000011</v>
      </c>
      <c r="R2126">
        <v>13.06140000000001</v>
      </c>
      <c r="S2126" t="s">
        <v>97</v>
      </c>
      <c r="T2126">
        <v>0</v>
      </c>
      <c r="U2126">
        <v>0</v>
      </c>
      <c r="V2126">
        <v>1</v>
      </c>
      <c r="W2126">
        <v>13.06140000000001</v>
      </c>
    </row>
    <row r="2127" spans="1:23" x14ac:dyDescent="0.35">
      <c r="A2127" t="s">
        <v>3548</v>
      </c>
      <c r="B2127" t="s">
        <v>326</v>
      </c>
      <c r="C2127" t="s">
        <v>657</v>
      </c>
      <c r="D2127" t="s">
        <v>15</v>
      </c>
      <c r="E2127" t="s">
        <v>95</v>
      </c>
      <c r="F2127" t="s">
        <v>667</v>
      </c>
      <c r="G2127">
        <v>490.55</v>
      </c>
      <c r="H2127">
        <v>3</v>
      </c>
      <c r="I2127">
        <v>0.06</v>
      </c>
      <c r="J2127">
        <v>2.09</v>
      </c>
      <c r="K2127" t="s">
        <v>102</v>
      </c>
      <c r="L2127" t="s">
        <v>43</v>
      </c>
      <c r="M2127">
        <v>7.79</v>
      </c>
      <c r="N2127" t="s">
        <v>83</v>
      </c>
      <c r="O2127" t="b">
        <v>0</v>
      </c>
      <c r="P2127">
        <v>1383.3510000000001</v>
      </c>
      <c r="Q2127">
        <v>500.3610000000001</v>
      </c>
      <c r="R2127">
        <v>490.48100000000011</v>
      </c>
      <c r="S2127" t="s">
        <v>103</v>
      </c>
      <c r="T2127">
        <v>0</v>
      </c>
      <c r="U2127">
        <v>0</v>
      </c>
      <c r="V2127">
        <v>28</v>
      </c>
      <c r="W2127">
        <v>2965.6505000000002</v>
      </c>
    </row>
    <row r="2128" spans="1:23" x14ac:dyDescent="0.35">
      <c r="A2128" t="s">
        <v>3549</v>
      </c>
      <c r="B2128" t="s">
        <v>581</v>
      </c>
      <c r="C2128" t="s">
        <v>991</v>
      </c>
      <c r="D2128" t="s">
        <v>12</v>
      </c>
      <c r="E2128" t="s">
        <v>14</v>
      </c>
      <c r="F2128" t="s">
        <v>101</v>
      </c>
      <c r="G2128">
        <v>47.19</v>
      </c>
      <c r="H2128">
        <v>2</v>
      </c>
      <c r="I2128">
        <v>0.2</v>
      </c>
      <c r="J2128">
        <v>8.5399999999999991</v>
      </c>
      <c r="K2128" t="s">
        <v>82</v>
      </c>
      <c r="L2128" t="s">
        <v>41</v>
      </c>
      <c r="M2128">
        <v>5.38</v>
      </c>
      <c r="N2128" t="s">
        <v>83</v>
      </c>
      <c r="O2128" t="b">
        <v>0</v>
      </c>
      <c r="P2128">
        <v>75.504000000000005</v>
      </c>
      <c r="Q2128">
        <v>18.876000000000008</v>
      </c>
      <c r="R2128">
        <v>4.9560000000000137</v>
      </c>
      <c r="S2128" t="s">
        <v>84</v>
      </c>
      <c r="T2128">
        <v>0</v>
      </c>
      <c r="U2128">
        <v>0</v>
      </c>
      <c r="V2128">
        <v>15</v>
      </c>
      <c r="W2128">
        <v>1013.4441</v>
      </c>
    </row>
    <row r="2129" spans="1:23" x14ac:dyDescent="0.35">
      <c r="A2129" t="s">
        <v>3550</v>
      </c>
      <c r="B2129" t="s">
        <v>368</v>
      </c>
      <c r="C2129" t="s">
        <v>3551</v>
      </c>
      <c r="D2129" t="s">
        <v>12</v>
      </c>
      <c r="E2129" t="s">
        <v>88</v>
      </c>
      <c r="F2129" t="s">
        <v>191</v>
      </c>
      <c r="G2129">
        <v>20.99</v>
      </c>
      <c r="H2129">
        <v>3</v>
      </c>
      <c r="I2129">
        <v>7.0000000000000007E-2</v>
      </c>
      <c r="J2129">
        <v>6.49</v>
      </c>
      <c r="K2129" t="s">
        <v>82</v>
      </c>
      <c r="L2129" t="s">
        <v>48</v>
      </c>
      <c r="M2129">
        <v>7.58</v>
      </c>
      <c r="N2129" t="s">
        <v>83</v>
      </c>
      <c r="O2129" t="b">
        <v>0</v>
      </c>
      <c r="P2129">
        <v>58.562100000000001</v>
      </c>
      <c r="Q2129">
        <v>20.780100000000001</v>
      </c>
      <c r="R2129">
        <v>6.7100999999999971</v>
      </c>
      <c r="S2129" t="s">
        <v>97</v>
      </c>
      <c r="T2129">
        <v>0</v>
      </c>
      <c r="U2129">
        <v>0</v>
      </c>
      <c r="V2129">
        <v>2</v>
      </c>
      <c r="W2129">
        <v>15.6813</v>
      </c>
    </row>
    <row r="2130" spans="1:23" x14ac:dyDescent="0.35">
      <c r="A2130" t="s">
        <v>3552</v>
      </c>
      <c r="B2130" t="s">
        <v>257</v>
      </c>
      <c r="C2130" t="s">
        <v>3553</v>
      </c>
      <c r="D2130" t="s">
        <v>20</v>
      </c>
      <c r="E2130" t="s">
        <v>16</v>
      </c>
      <c r="F2130" t="s">
        <v>547</v>
      </c>
      <c r="G2130">
        <v>38.409999999999997</v>
      </c>
      <c r="H2130">
        <v>2</v>
      </c>
      <c r="I2130">
        <v>0.2</v>
      </c>
      <c r="J2130">
        <v>9.69</v>
      </c>
      <c r="K2130" t="s">
        <v>82</v>
      </c>
      <c r="L2130" t="s">
        <v>41</v>
      </c>
      <c r="M2130">
        <v>10.15</v>
      </c>
      <c r="N2130" t="s">
        <v>83</v>
      </c>
      <c r="O2130" t="b">
        <v>0</v>
      </c>
      <c r="P2130">
        <v>61.456000000000003</v>
      </c>
      <c r="Q2130">
        <v>15.364000000000001</v>
      </c>
      <c r="R2130">
        <v>-4.4759999999999964</v>
      </c>
      <c r="S2130" t="s">
        <v>128</v>
      </c>
      <c r="T2130">
        <v>0</v>
      </c>
      <c r="U2130">
        <v>0</v>
      </c>
      <c r="V2130">
        <v>3</v>
      </c>
      <c r="W2130">
        <v>13.2433</v>
      </c>
    </row>
    <row r="2131" spans="1:23" x14ac:dyDescent="0.35">
      <c r="A2131" t="s">
        <v>3554</v>
      </c>
      <c r="B2131" t="s">
        <v>996</v>
      </c>
      <c r="C2131" t="s">
        <v>534</v>
      </c>
      <c r="D2131" t="s">
        <v>12</v>
      </c>
      <c r="E2131" t="s">
        <v>88</v>
      </c>
      <c r="F2131" t="s">
        <v>857</v>
      </c>
      <c r="G2131">
        <v>31.73</v>
      </c>
      <c r="H2131">
        <v>1</v>
      </c>
      <c r="I2131">
        <v>0.17</v>
      </c>
      <c r="J2131">
        <v>3.44</v>
      </c>
      <c r="K2131" t="s">
        <v>90</v>
      </c>
      <c r="L2131" t="s">
        <v>41</v>
      </c>
      <c r="M2131">
        <v>9</v>
      </c>
      <c r="N2131" t="s">
        <v>83</v>
      </c>
      <c r="O2131" t="b">
        <v>0</v>
      </c>
      <c r="P2131">
        <v>26.335899999999999</v>
      </c>
      <c r="Q2131">
        <v>7.2978999999999976</v>
      </c>
      <c r="R2131">
        <v>-5.142100000000001</v>
      </c>
      <c r="S2131" t="s">
        <v>128</v>
      </c>
      <c r="T2131">
        <v>0</v>
      </c>
      <c r="U2131">
        <v>0</v>
      </c>
      <c r="V2131">
        <v>20</v>
      </c>
      <c r="W2131">
        <v>1820.3717999999999</v>
      </c>
    </row>
    <row r="2132" spans="1:23" x14ac:dyDescent="0.35">
      <c r="A2132" t="s">
        <v>3555</v>
      </c>
      <c r="B2132" t="s">
        <v>402</v>
      </c>
      <c r="C2132" t="s">
        <v>952</v>
      </c>
      <c r="D2132" t="s">
        <v>15</v>
      </c>
      <c r="E2132" t="s">
        <v>14</v>
      </c>
      <c r="F2132" t="s">
        <v>163</v>
      </c>
      <c r="G2132">
        <v>168.44</v>
      </c>
      <c r="H2132">
        <v>1</v>
      </c>
      <c r="I2132">
        <v>0.08</v>
      </c>
      <c r="J2132">
        <v>4.71</v>
      </c>
      <c r="K2132" t="s">
        <v>90</v>
      </c>
      <c r="L2132" t="s">
        <v>43</v>
      </c>
      <c r="M2132">
        <v>6.67</v>
      </c>
      <c r="N2132" t="s">
        <v>141</v>
      </c>
      <c r="O2132" t="b">
        <v>0</v>
      </c>
      <c r="P2132">
        <v>154.9648</v>
      </c>
      <c r="Q2132">
        <v>53.900799999999997</v>
      </c>
      <c r="R2132">
        <v>42.520800000000008</v>
      </c>
      <c r="S2132" t="s">
        <v>97</v>
      </c>
      <c r="T2132">
        <v>1</v>
      </c>
      <c r="U2132">
        <v>0</v>
      </c>
      <c r="V2132">
        <v>14</v>
      </c>
      <c r="W2132">
        <v>1617.7791999999999</v>
      </c>
    </row>
    <row r="2133" spans="1:23" x14ac:dyDescent="0.35">
      <c r="A2133" t="s">
        <v>3556</v>
      </c>
      <c r="B2133" t="s">
        <v>960</v>
      </c>
      <c r="C2133" t="s">
        <v>453</v>
      </c>
      <c r="D2133" t="s">
        <v>26</v>
      </c>
      <c r="E2133" t="s">
        <v>16</v>
      </c>
      <c r="F2133" t="s">
        <v>464</v>
      </c>
      <c r="G2133">
        <v>32.33</v>
      </c>
      <c r="H2133">
        <v>3</v>
      </c>
      <c r="I2133">
        <v>0.3</v>
      </c>
      <c r="J2133">
        <v>9.8800000000000008</v>
      </c>
      <c r="K2133" t="s">
        <v>102</v>
      </c>
      <c r="L2133" t="s">
        <v>41</v>
      </c>
      <c r="M2133">
        <v>7.7</v>
      </c>
      <c r="N2133" t="s">
        <v>83</v>
      </c>
      <c r="O2133" t="b">
        <v>0</v>
      </c>
      <c r="P2133">
        <v>67.892999999999986</v>
      </c>
      <c r="Q2133">
        <v>9.6989999999999927</v>
      </c>
      <c r="R2133">
        <v>-7.8810000000000109</v>
      </c>
      <c r="S2133" t="s">
        <v>84</v>
      </c>
      <c r="T2133">
        <v>0</v>
      </c>
      <c r="U2133">
        <v>0</v>
      </c>
      <c r="V2133">
        <v>24</v>
      </c>
      <c r="W2133">
        <v>1094.1242999999999</v>
      </c>
    </row>
    <row r="2134" spans="1:23" x14ac:dyDescent="0.35">
      <c r="A2134" t="s">
        <v>3557</v>
      </c>
      <c r="B2134" t="s">
        <v>394</v>
      </c>
      <c r="C2134" t="s">
        <v>883</v>
      </c>
      <c r="D2134" t="s">
        <v>24</v>
      </c>
      <c r="E2134" t="s">
        <v>95</v>
      </c>
      <c r="F2134" t="s">
        <v>400</v>
      </c>
      <c r="G2134">
        <v>531.52</v>
      </c>
      <c r="H2134">
        <v>3</v>
      </c>
      <c r="I2134">
        <v>0.23</v>
      </c>
      <c r="J2134">
        <v>3.72</v>
      </c>
      <c r="K2134" t="s">
        <v>82</v>
      </c>
      <c r="L2134" t="s">
        <v>41</v>
      </c>
      <c r="M2134">
        <v>7.58</v>
      </c>
      <c r="N2134" t="s">
        <v>83</v>
      </c>
      <c r="O2134" t="b">
        <v>0</v>
      </c>
      <c r="P2134">
        <v>1227.8112000000001</v>
      </c>
      <c r="Q2134">
        <v>271.07520000000022</v>
      </c>
      <c r="R2134">
        <v>259.77520000000021</v>
      </c>
      <c r="S2134" t="s">
        <v>91</v>
      </c>
      <c r="T2134">
        <v>0</v>
      </c>
      <c r="U2134">
        <v>0</v>
      </c>
      <c r="V2134">
        <v>2</v>
      </c>
      <c r="W2134">
        <v>604.61800000000039</v>
      </c>
    </row>
    <row r="2135" spans="1:23" x14ac:dyDescent="0.35">
      <c r="A2135" t="s">
        <v>3558</v>
      </c>
      <c r="B2135" t="s">
        <v>470</v>
      </c>
      <c r="C2135" t="s">
        <v>1725</v>
      </c>
      <c r="D2135" t="s">
        <v>17</v>
      </c>
      <c r="E2135" t="s">
        <v>88</v>
      </c>
      <c r="F2135" t="s">
        <v>1677</v>
      </c>
      <c r="G2135">
        <v>15.37</v>
      </c>
      <c r="H2135">
        <v>1</v>
      </c>
      <c r="I2135">
        <v>0.1</v>
      </c>
      <c r="J2135">
        <v>8.81</v>
      </c>
      <c r="K2135" t="s">
        <v>102</v>
      </c>
      <c r="L2135" t="s">
        <v>45</v>
      </c>
      <c r="M2135">
        <v>0.57999999999999996</v>
      </c>
      <c r="N2135" t="s">
        <v>83</v>
      </c>
      <c r="O2135" t="b">
        <v>1</v>
      </c>
      <c r="P2135">
        <v>13.833</v>
      </c>
      <c r="Q2135">
        <v>4.6110000000000007</v>
      </c>
      <c r="R2135">
        <v>-4.7789999999999999</v>
      </c>
      <c r="S2135" t="s">
        <v>183</v>
      </c>
      <c r="T2135">
        <v>0</v>
      </c>
      <c r="U2135">
        <v>0</v>
      </c>
      <c r="V2135">
        <v>2</v>
      </c>
      <c r="W2135">
        <v>-8.0649999999999977</v>
      </c>
    </row>
    <row r="2136" spans="1:23" x14ac:dyDescent="0.35">
      <c r="A2136" t="s">
        <v>3559</v>
      </c>
      <c r="B2136" t="s">
        <v>1348</v>
      </c>
      <c r="C2136" t="s">
        <v>3560</v>
      </c>
      <c r="D2136" t="s">
        <v>17</v>
      </c>
      <c r="E2136" t="s">
        <v>95</v>
      </c>
      <c r="F2136" t="s">
        <v>985</v>
      </c>
      <c r="G2136">
        <v>366.9</v>
      </c>
      <c r="H2136">
        <v>3</v>
      </c>
      <c r="I2136">
        <v>0.11</v>
      </c>
      <c r="J2136">
        <v>2.42</v>
      </c>
      <c r="K2136" t="s">
        <v>102</v>
      </c>
      <c r="L2136" t="s">
        <v>41</v>
      </c>
      <c r="M2136">
        <v>6.8</v>
      </c>
      <c r="N2136" t="s">
        <v>141</v>
      </c>
      <c r="O2136" t="b">
        <v>0</v>
      </c>
      <c r="P2136">
        <v>979.62299999999982</v>
      </c>
      <c r="Q2136">
        <v>319.20299999999997</v>
      </c>
      <c r="R2136">
        <v>309.98299999999989</v>
      </c>
      <c r="S2136" t="s">
        <v>97</v>
      </c>
      <c r="T2136">
        <v>1</v>
      </c>
      <c r="U2136">
        <v>0</v>
      </c>
      <c r="V2136">
        <v>2</v>
      </c>
      <c r="W2136">
        <v>315.20929999999993</v>
      </c>
    </row>
    <row r="2137" spans="1:23" x14ac:dyDescent="0.35">
      <c r="A2137" t="s">
        <v>3561</v>
      </c>
      <c r="B2137" t="s">
        <v>703</v>
      </c>
      <c r="C2137" t="s">
        <v>1262</v>
      </c>
      <c r="D2137" t="s">
        <v>19</v>
      </c>
      <c r="E2137" t="s">
        <v>95</v>
      </c>
      <c r="F2137" t="s">
        <v>989</v>
      </c>
      <c r="G2137">
        <v>32.020000000000003</v>
      </c>
      <c r="H2137">
        <v>3</v>
      </c>
      <c r="I2137">
        <v>0.16</v>
      </c>
      <c r="J2137">
        <v>3.73</v>
      </c>
      <c r="K2137" t="s">
        <v>115</v>
      </c>
      <c r="L2137" t="s">
        <v>41</v>
      </c>
      <c r="M2137">
        <v>12.55</v>
      </c>
      <c r="N2137" t="s">
        <v>83</v>
      </c>
      <c r="O2137" t="b">
        <v>0</v>
      </c>
      <c r="P2137">
        <v>80.690399999999997</v>
      </c>
      <c r="Q2137">
        <v>23.054400000000001</v>
      </c>
      <c r="R2137">
        <v>6.7744</v>
      </c>
      <c r="S2137" t="s">
        <v>84</v>
      </c>
      <c r="T2137">
        <v>0</v>
      </c>
      <c r="U2137">
        <v>0</v>
      </c>
      <c r="V2137">
        <v>18</v>
      </c>
      <c r="W2137">
        <v>1561.0561</v>
      </c>
    </row>
    <row r="2138" spans="1:23" x14ac:dyDescent="0.35">
      <c r="A2138" t="s">
        <v>3562</v>
      </c>
      <c r="B2138" t="s">
        <v>984</v>
      </c>
      <c r="C2138" t="s">
        <v>3563</v>
      </c>
      <c r="D2138" t="s">
        <v>17</v>
      </c>
      <c r="E2138" t="s">
        <v>14</v>
      </c>
      <c r="F2138" t="s">
        <v>1029</v>
      </c>
      <c r="G2138">
        <v>77.31</v>
      </c>
      <c r="H2138">
        <v>1</v>
      </c>
      <c r="I2138">
        <v>0.1</v>
      </c>
      <c r="J2138">
        <v>2.52</v>
      </c>
      <c r="K2138" t="s">
        <v>90</v>
      </c>
      <c r="L2138" t="s">
        <v>43</v>
      </c>
      <c r="M2138">
        <v>5.97</v>
      </c>
      <c r="N2138" t="s">
        <v>279</v>
      </c>
      <c r="O2138" t="b">
        <v>1</v>
      </c>
      <c r="P2138">
        <v>69.579000000000008</v>
      </c>
      <c r="Q2138">
        <v>23.193000000000001</v>
      </c>
      <c r="R2138">
        <v>14.702999999999999</v>
      </c>
      <c r="S2138" t="s">
        <v>97</v>
      </c>
      <c r="T2138">
        <v>0</v>
      </c>
      <c r="U2138">
        <v>1</v>
      </c>
      <c r="V2138">
        <v>2</v>
      </c>
      <c r="W2138">
        <v>15.11530000000001</v>
      </c>
    </row>
    <row r="2139" spans="1:23" x14ac:dyDescent="0.35">
      <c r="A2139" t="s">
        <v>3564</v>
      </c>
      <c r="B2139" t="s">
        <v>462</v>
      </c>
      <c r="C2139" t="s">
        <v>2872</v>
      </c>
      <c r="D2139" t="s">
        <v>17</v>
      </c>
      <c r="E2139" t="s">
        <v>14</v>
      </c>
      <c r="F2139" t="s">
        <v>671</v>
      </c>
      <c r="G2139">
        <v>95.01</v>
      </c>
      <c r="H2139">
        <v>3</v>
      </c>
      <c r="I2139">
        <v>0.1</v>
      </c>
      <c r="J2139">
        <v>5.55</v>
      </c>
      <c r="K2139" t="s">
        <v>90</v>
      </c>
      <c r="L2139" t="s">
        <v>41</v>
      </c>
      <c r="M2139">
        <v>10.130000000000001</v>
      </c>
      <c r="N2139" t="s">
        <v>83</v>
      </c>
      <c r="O2139" t="b">
        <v>1</v>
      </c>
      <c r="P2139">
        <v>256.52699999999999</v>
      </c>
      <c r="Q2139">
        <v>85.509000000000043</v>
      </c>
      <c r="R2139">
        <v>69.829000000000036</v>
      </c>
      <c r="S2139" t="s">
        <v>84</v>
      </c>
      <c r="T2139">
        <v>0</v>
      </c>
      <c r="U2139">
        <v>0</v>
      </c>
      <c r="V2139">
        <v>3</v>
      </c>
      <c r="W2139">
        <v>176.6576</v>
      </c>
    </row>
    <row r="2140" spans="1:23" x14ac:dyDescent="0.35">
      <c r="A2140" t="s">
        <v>3565</v>
      </c>
      <c r="B2140" t="s">
        <v>1831</v>
      </c>
      <c r="C2140" t="s">
        <v>423</v>
      </c>
      <c r="D2140" t="s">
        <v>15</v>
      </c>
      <c r="E2140" t="s">
        <v>16</v>
      </c>
      <c r="F2140" t="s">
        <v>409</v>
      </c>
      <c r="G2140">
        <v>54.86</v>
      </c>
      <c r="H2140">
        <v>1</v>
      </c>
      <c r="I2140">
        <v>0.2</v>
      </c>
      <c r="J2140">
        <v>2.27</v>
      </c>
      <c r="K2140" t="s">
        <v>90</v>
      </c>
      <c r="L2140" t="s">
        <v>43</v>
      </c>
      <c r="M2140">
        <v>3.13</v>
      </c>
      <c r="N2140" t="s">
        <v>83</v>
      </c>
      <c r="O2140" t="b">
        <v>0</v>
      </c>
      <c r="P2140">
        <v>43.888000000000012</v>
      </c>
      <c r="Q2140">
        <v>10.97200000000001</v>
      </c>
      <c r="R2140">
        <v>5.5720000000000081</v>
      </c>
      <c r="S2140" t="s">
        <v>128</v>
      </c>
      <c r="T2140">
        <v>0</v>
      </c>
      <c r="U2140">
        <v>0</v>
      </c>
      <c r="V2140">
        <v>19</v>
      </c>
      <c r="W2140">
        <v>1408.3480999999999</v>
      </c>
    </row>
    <row r="2141" spans="1:23" x14ac:dyDescent="0.35">
      <c r="A2141" t="s">
        <v>3566</v>
      </c>
      <c r="B2141" t="s">
        <v>536</v>
      </c>
      <c r="C2141" t="s">
        <v>406</v>
      </c>
      <c r="D2141" t="s">
        <v>12</v>
      </c>
      <c r="E2141" t="s">
        <v>16</v>
      </c>
      <c r="F2141" t="s">
        <v>1077</v>
      </c>
      <c r="G2141">
        <v>41.58</v>
      </c>
      <c r="H2141">
        <v>2</v>
      </c>
      <c r="I2141">
        <v>0.1</v>
      </c>
      <c r="J2141">
        <v>4.16</v>
      </c>
      <c r="K2141" t="s">
        <v>82</v>
      </c>
      <c r="L2141" t="s">
        <v>41</v>
      </c>
      <c r="M2141">
        <v>9.02</v>
      </c>
      <c r="N2141" t="s">
        <v>83</v>
      </c>
      <c r="O2141" t="b">
        <v>1</v>
      </c>
      <c r="P2141">
        <v>74.843999999999994</v>
      </c>
      <c r="Q2141">
        <v>24.948</v>
      </c>
      <c r="R2141">
        <v>11.768000000000001</v>
      </c>
      <c r="S2141" t="s">
        <v>97</v>
      </c>
      <c r="T2141">
        <v>0</v>
      </c>
      <c r="U2141">
        <v>0</v>
      </c>
      <c r="V2141">
        <v>14</v>
      </c>
      <c r="W2141">
        <v>1288.9557</v>
      </c>
    </row>
    <row r="2142" spans="1:23" x14ac:dyDescent="0.35">
      <c r="A2142" t="s">
        <v>3567</v>
      </c>
      <c r="B2142" t="s">
        <v>660</v>
      </c>
      <c r="C2142" t="s">
        <v>3568</v>
      </c>
      <c r="D2142" t="s">
        <v>15</v>
      </c>
      <c r="E2142" t="s">
        <v>95</v>
      </c>
      <c r="F2142" t="s">
        <v>958</v>
      </c>
      <c r="G2142">
        <v>363.9</v>
      </c>
      <c r="H2142">
        <v>1</v>
      </c>
      <c r="I2142">
        <v>0.1</v>
      </c>
      <c r="J2142">
        <v>3.82</v>
      </c>
      <c r="K2142" t="s">
        <v>115</v>
      </c>
      <c r="L2142" t="s">
        <v>45</v>
      </c>
      <c r="M2142">
        <v>1.78</v>
      </c>
      <c r="N2142" t="s">
        <v>83</v>
      </c>
      <c r="O2142" t="b">
        <v>0</v>
      </c>
      <c r="P2142">
        <v>327.51</v>
      </c>
      <c r="Q2142">
        <v>109.17</v>
      </c>
      <c r="R2142">
        <v>103.57</v>
      </c>
      <c r="S2142" t="s">
        <v>84</v>
      </c>
      <c r="T2142">
        <v>0</v>
      </c>
      <c r="U2142">
        <v>0</v>
      </c>
      <c r="V2142">
        <v>2</v>
      </c>
      <c r="W2142">
        <v>419.7399999999999</v>
      </c>
    </row>
    <row r="2143" spans="1:23" x14ac:dyDescent="0.35">
      <c r="A2143" t="s">
        <v>3569</v>
      </c>
      <c r="B2143" t="s">
        <v>819</v>
      </c>
      <c r="C2143" t="s">
        <v>1469</v>
      </c>
      <c r="D2143" t="s">
        <v>12</v>
      </c>
      <c r="E2143" t="s">
        <v>88</v>
      </c>
      <c r="F2143" t="s">
        <v>760</v>
      </c>
      <c r="G2143">
        <v>12.66</v>
      </c>
      <c r="H2143">
        <v>1</v>
      </c>
      <c r="I2143">
        <v>7.0000000000000007E-2</v>
      </c>
      <c r="J2143">
        <v>9.67</v>
      </c>
      <c r="K2143" t="s">
        <v>115</v>
      </c>
      <c r="L2143" t="s">
        <v>45</v>
      </c>
      <c r="M2143">
        <v>0.64</v>
      </c>
      <c r="N2143" t="s">
        <v>83</v>
      </c>
      <c r="O2143" t="b">
        <v>0</v>
      </c>
      <c r="P2143">
        <v>11.7738</v>
      </c>
      <c r="Q2143">
        <v>4.1778000000000004</v>
      </c>
      <c r="R2143">
        <v>-6.132200000000001</v>
      </c>
      <c r="S2143" t="s">
        <v>128</v>
      </c>
      <c r="T2143">
        <v>0</v>
      </c>
      <c r="U2143">
        <v>0</v>
      </c>
      <c r="V2143">
        <v>24</v>
      </c>
      <c r="W2143">
        <v>1849.9422999999999</v>
      </c>
    </row>
    <row r="2144" spans="1:23" x14ac:dyDescent="0.35">
      <c r="A2144" t="s">
        <v>3570</v>
      </c>
      <c r="B2144" t="s">
        <v>639</v>
      </c>
      <c r="C2144" t="s">
        <v>1729</v>
      </c>
      <c r="D2144" t="s">
        <v>19</v>
      </c>
      <c r="E2144" t="s">
        <v>14</v>
      </c>
      <c r="F2144" t="s">
        <v>733</v>
      </c>
      <c r="G2144">
        <v>110.6</v>
      </c>
      <c r="H2144">
        <v>1</v>
      </c>
      <c r="I2144">
        <v>0.06</v>
      </c>
      <c r="J2144">
        <v>9.67</v>
      </c>
      <c r="K2144" t="s">
        <v>115</v>
      </c>
      <c r="L2144" t="s">
        <v>45</v>
      </c>
      <c r="M2144">
        <v>1.5</v>
      </c>
      <c r="N2144" t="s">
        <v>83</v>
      </c>
      <c r="O2144" t="b">
        <v>0</v>
      </c>
      <c r="P2144">
        <v>103.964</v>
      </c>
      <c r="Q2144">
        <v>37.603999999999992</v>
      </c>
      <c r="R2144">
        <v>26.43399999999998</v>
      </c>
      <c r="S2144" t="s">
        <v>103</v>
      </c>
      <c r="T2144">
        <v>0</v>
      </c>
      <c r="U2144">
        <v>0</v>
      </c>
      <c r="V2144">
        <v>16</v>
      </c>
      <c r="W2144">
        <v>1103.1713</v>
      </c>
    </row>
    <row r="2145" spans="1:23" x14ac:dyDescent="0.35">
      <c r="A2145" t="s">
        <v>3571</v>
      </c>
      <c r="B2145" t="s">
        <v>138</v>
      </c>
      <c r="C2145" t="s">
        <v>592</v>
      </c>
      <c r="D2145" t="s">
        <v>19</v>
      </c>
      <c r="E2145" t="s">
        <v>16</v>
      </c>
      <c r="F2145" t="s">
        <v>505</v>
      </c>
      <c r="G2145">
        <v>37.159999999999997</v>
      </c>
      <c r="H2145">
        <v>2</v>
      </c>
      <c r="I2145">
        <v>0.17</v>
      </c>
      <c r="J2145">
        <v>3.78</v>
      </c>
      <c r="K2145" t="s">
        <v>102</v>
      </c>
      <c r="L2145" t="s">
        <v>43</v>
      </c>
      <c r="M2145">
        <v>4.75</v>
      </c>
      <c r="N2145" t="s">
        <v>83</v>
      </c>
      <c r="O2145" t="b">
        <v>0</v>
      </c>
      <c r="P2145">
        <v>61.685600000000001</v>
      </c>
      <c r="Q2145">
        <v>17.093599999999999</v>
      </c>
      <c r="R2145">
        <v>8.5636000000000028</v>
      </c>
      <c r="S2145" t="s">
        <v>128</v>
      </c>
      <c r="T2145">
        <v>0</v>
      </c>
      <c r="U2145">
        <v>0</v>
      </c>
      <c r="V2145">
        <v>13</v>
      </c>
      <c r="W2145">
        <v>968.00819999999999</v>
      </c>
    </row>
    <row r="2146" spans="1:23" x14ac:dyDescent="0.35">
      <c r="A2146" t="s">
        <v>3572</v>
      </c>
      <c r="B2146" t="s">
        <v>598</v>
      </c>
      <c r="C2146" t="s">
        <v>1829</v>
      </c>
      <c r="D2146" t="s">
        <v>28</v>
      </c>
      <c r="E2146" t="s">
        <v>95</v>
      </c>
      <c r="F2146" t="s">
        <v>701</v>
      </c>
      <c r="G2146">
        <v>310.35000000000002</v>
      </c>
      <c r="H2146">
        <v>2</v>
      </c>
      <c r="I2146">
        <v>0.14000000000000001</v>
      </c>
      <c r="J2146">
        <v>4.24</v>
      </c>
      <c r="K2146" t="s">
        <v>82</v>
      </c>
      <c r="L2146" t="s">
        <v>41</v>
      </c>
      <c r="M2146">
        <v>7.71</v>
      </c>
      <c r="N2146" t="s">
        <v>83</v>
      </c>
      <c r="O2146" t="b">
        <v>0</v>
      </c>
      <c r="P2146">
        <v>533.80200000000002</v>
      </c>
      <c r="Q2146">
        <v>161.38200000000001</v>
      </c>
      <c r="R2146">
        <v>149.43199999999999</v>
      </c>
      <c r="S2146" t="s">
        <v>183</v>
      </c>
      <c r="T2146">
        <v>0</v>
      </c>
      <c r="U2146">
        <v>0</v>
      </c>
      <c r="V2146">
        <v>11</v>
      </c>
      <c r="W2146">
        <v>275.77749999999997</v>
      </c>
    </row>
    <row r="2147" spans="1:23" x14ac:dyDescent="0.35">
      <c r="A2147" t="s">
        <v>3573</v>
      </c>
      <c r="B2147" t="s">
        <v>619</v>
      </c>
      <c r="C2147" t="s">
        <v>3574</v>
      </c>
      <c r="D2147" t="s">
        <v>12</v>
      </c>
      <c r="E2147" t="s">
        <v>88</v>
      </c>
      <c r="F2147" t="s">
        <v>877</v>
      </c>
      <c r="G2147">
        <v>12.04</v>
      </c>
      <c r="H2147">
        <v>2</v>
      </c>
      <c r="I2147">
        <v>0.14000000000000001</v>
      </c>
      <c r="J2147">
        <v>3.3</v>
      </c>
      <c r="K2147" t="s">
        <v>102</v>
      </c>
      <c r="L2147" t="s">
        <v>41</v>
      </c>
      <c r="M2147">
        <v>7</v>
      </c>
      <c r="N2147" t="s">
        <v>83</v>
      </c>
      <c r="O2147" t="b">
        <v>0</v>
      </c>
      <c r="P2147">
        <v>20.7088</v>
      </c>
      <c r="Q2147">
        <v>6.2607999999999979</v>
      </c>
      <c r="R2147">
        <v>-4.0392000000000028</v>
      </c>
      <c r="S2147" t="s">
        <v>91</v>
      </c>
      <c r="T2147">
        <v>0</v>
      </c>
      <c r="U2147">
        <v>0</v>
      </c>
      <c r="V2147">
        <v>2</v>
      </c>
      <c r="W2147">
        <v>-4.4403000000000006</v>
      </c>
    </row>
    <row r="2148" spans="1:23" x14ac:dyDescent="0.35">
      <c r="A2148" t="s">
        <v>3575</v>
      </c>
      <c r="B2148" t="s">
        <v>1345</v>
      </c>
      <c r="C2148" t="s">
        <v>380</v>
      </c>
      <c r="D2148" t="s">
        <v>12</v>
      </c>
      <c r="E2148" t="s">
        <v>95</v>
      </c>
      <c r="F2148" t="s">
        <v>274</v>
      </c>
      <c r="G2148">
        <v>300.25</v>
      </c>
      <c r="H2148">
        <v>3</v>
      </c>
      <c r="I2148">
        <v>7.0000000000000007E-2</v>
      </c>
      <c r="J2148">
        <v>5.1100000000000003</v>
      </c>
      <c r="K2148" t="s">
        <v>82</v>
      </c>
      <c r="L2148" t="s">
        <v>48</v>
      </c>
      <c r="M2148">
        <v>19.07</v>
      </c>
      <c r="N2148" t="s">
        <v>83</v>
      </c>
      <c r="O2148" t="b">
        <v>0</v>
      </c>
      <c r="P2148">
        <v>837.69749999999999</v>
      </c>
      <c r="Q2148">
        <v>297.24750000000012</v>
      </c>
      <c r="R2148">
        <v>273.06750000000011</v>
      </c>
      <c r="S2148" t="s">
        <v>183</v>
      </c>
      <c r="T2148">
        <v>0</v>
      </c>
      <c r="U2148">
        <v>0</v>
      </c>
      <c r="V2148">
        <v>7</v>
      </c>
      <c r="W2148">
        <v>941.41539999999998</v>
      </c>
    </row>
    <row r="2149" spans="1:23" x14ac:dyDescent="0.35">
      <c r="A2149" t="s">
        <v>3576</v>
      </c>
      <c r="B2149" t="s">
        <v>1597</v>
      </c>
      <c r="C2149" t="s">
        <v>3152</v>
      </c>
      <c r="D2149" t="s">
        <v>12</v>
      </c>
      <c r="E2149" t="s">
        <v>88</v>
      </c>
      <c r="F2149" t="s">
        <v>658</v>
      </c>
      <c r="G2149">
        <v>2.9</v>
      </c>
      <c r="H2149">
        <v>1</v>
      </c>
      <c r="I2149">
        <v>0.13</v>
      </c>
      <c r="J2149">
        <v>7.61</v>
      </c>
      <c r="K2149" t="s">
        <v>115</v>
      </c>
      <c r="L2149" t="s">
        <v>41</v>
      </c>
      <c r="M2149">
        <v>11.71</v>
      </c>
      <c r="N2149" t="s">
        <v>83</v>
      </c>
      <c r="O2149" t="b">
        <v>0</v>
      </c>
      <c r="P2149">
        <v>2.5230000000000001</v>
      </c>
      <c r="Q2149">
        <v>0.78300000000000014</v>
      </c>
      <c r="R2149">
        <v>-18.536999999999999</v>
      </c>
      <c r="S2149" t="s">
        <v>183</v>
      </c>
      <c r="T2149">
        <v>0</v>
      </c>
      <c r="U2149">
        <v>0</v>
      </c>
      <c r="V2149">
        <v>4</v>
      </c>
      <c r="W2149">
        <v>238.28260000000009</v>
      </c>
    </row>
    <row r="2150" spans="1:23" x14ac:dyDescent="0.35">
      <c r="A2150" t="s">
        <v>3577</v>
      </c>
      <c r="B2150" t="s">
        <v>549</v>
      </c>
      <c r="C2150" t="s">
        <v>3578</v>
      </c>
      <c r="D2150" t="s">
        <v>19</v>
      </c>
      <c r="E2150" t="s">
        <v>16</v>
      </c>
      <c r="F2150" t="s">
        <v>1077</v>
      </c>
      <c r="G2150">
        <v>56.89</v>
      </c>
      <c r="H2150">
        <v>3</v>
      </c>
      <c r="I2150">
        <v>0.21</v>
      </c>
      <c r="J2150">
        <v>7.24</v>
      </c>
      <c r="K2150" t="s">
        <v>115</v>
      </c>
      <c r="L2150" t="s">
        <v>43</v>
      </c>
      <c r="M2150">
        <v>4.42</v>
      </c>
      <c r="N2150" t="s">
        <v>83</v>
      </c>
      <c r="O2150" t="b">
        <v>0</v>
      </c>
      <c r="P2150">
        <v>134.82929999999999</v>
      </c>
      <c r="Q2150">
        <v>32.427300000000017</v>
      </c>
      <c r="R2150">
        <v>20.76730000000002</v>
      </c>
      <c r="S2150" t="s">
        <v>91</v>
      </c>
      <c r="T2150">
        <v>0</v>
      </c>
      <c r="U2150">
        <v>0</v>
      </c>
      <c r="V2150">
        <v>2</v>
      </c>
      <c r="W2150">
        <v>44.044100000000029</v>
      </c>
    </row>
    <row r="2151" spans="1:23" x14ac:dyDescent="0.35">
      <c r="A2151" t="s">
        <v>3579</v>
      </c>
      <c r="B2151" t="s">
        <v>960</v>
      </c>
      <c r="C2151" t="s">
        <v>859</v>
      </c>
      <c r="D2151" t="s">
        <v>12</v>
      </c>
      <c r="E2151" t="s">
        <v>88</v>
      </c>
      <c r="F2151" t="s">
        <v>857</v>
      </c>
      <c r="G2151">
        <v>22.31</v>
      </c>
      <c r="H2151">
        <v>2</v>
      </c>
      <c r="I2151">
        <v>0.14000000000000001</v>
      </c>
      <c r="J2151">
        <v>4.37</v>
      </c>
      <c r="K2151" t="s">
        <v>115</v>
      </c>
      <c r="L2151" t="s">
        <v>41</v>
      </c>
      <c r="M2151">
        <v>12.08</v>
      </c>
      <c r="N2151" t="s">
        <v>83</v>
      </c>
      <c r="O2151" t="b">
        <v>0</v>
      </c>
      <c r="P2151">
        <v>38.373199999999997</v>
      </c>
      <c r="Q2151">
        <v>11.6012</v>
      </c>
      <c r="R2151">
        <v>-4.8488000000000007</v>
      </c>
      <c r="S2151" t="s">
        <v>84</v>
      </c>
      <c r="T2151">
        <v>0</v>
      </c>
      <c r="U2151">
        <v>0</v>
      </c>
      <c r="V2151">
        <v>12</v>
      </c>
      <c r="W2151">
        <v>810.99489999999992</v>
      </c>
    </row>
    <row r="2152" spans="1:23" x14ac:dyDescent="0.35">
      <c r="A2152" t="s">
        <v>3580</v>
      </c>
      <c r="B2152" t="s">
        <v>466</v>
      </c>
      <c r="C2152" t="s">
        <v>3581</v>
      </c>
      <c r="D2152" t="s">
        <v>28</v>
      </c>
      <c r="E2152" t="s">
        <v>95</v>
      </c>
      <c r="F2152" t="s">
        <v>328</v>
      </c>
      <c r="G2152">
        <v>868.34</v>
      </c>
      <c r="H2152">
        <v>1</v>
      </c>
      <c r="I2152">
        <v>0.28000000000000003</v>
      </c>
      <c r="J2152">
        <v>9.3000000000000007</v>
      </c>
      <c r="K2152" t="s">
        <v>90</v>
      </c>
      <c r="L2152" t="s">
        <v>41</v>
      </c>
      <c r="M2152">
        <v>7.3</v>
      </c>
      <c r="N2152" t="s">
        <v>83</v>
      </c>
      <c r="O2152" t="b">
        <v>0</v>
      </c>
      <c r="P2152">
        <v>625.20479999999998</v>
      </c>
      <c r="Q2152">
        <v>104.2008</v>
      </c>
      <c r="R2152">
        <v>87.600799999999964</v>
      </c>
      <c r="S2152" t="s">
        <v>183</v>
      </c>
      <c r="T2152">
        <v>0</v>
      </c>
      <c r="U2152">
        <v>0</v>
      </c>
      <c r="V2152">
        <v>2</v>
      </c>
      <c r="W2152">
        <v>93.776799999999966</v>
      </c>
    </row>
    <row r="2153" spans="1:23" x14ac:dyDescent="0.35">
      <c r="A2153" t="s">
        <v>3582</v>
      </c>
      <c r="B2153" t="s">
        <v>150</v>
      </c>
      <c r="C2153" t="s">
        <v>1244</v>
      </c>
      <c r="D2153" t="s">
        <v>12</v>
      </c>
      <c r="E2153" t="s">
        <v>14</v>
      </c>
      <c r="F2153" t="s">
        <v>755</v>
      </c>
      <c r="G2153">
        <v>206.71</v>
      </c>
      <c r="H2153">
        <v>1</v>
      </c>
      <c r="I2153">
        <v>0</v>
      </c>
      <c r="J2153">
        <v>8.98</v>
      </c>
      <c r="K2153" t="s">
        <v>90</v>
      </c>
      <c r="L2153" t="s">
        <v>43</v>
      </c>
      <c r="M2153">
        <v>5.1100000000000003</v>
      </c>
      <c r="N2153" t="s">
        <v>83</v>
      </c>
      <c r="O2153" t="b">
        <v>0</v>
      </c>
      <c r="P2153">
        <v>206.71</v>
      </c>
      <c r="Q2153">
        <v>82.684000000000012</v>
      </c>
      <c r="R2153">
        <v>68.594000000000008</v>
      </c>
      <c r="S2153" t="s">
        <v>128</v>
      </c>
      <c r="T2153">
        <v>0</v>
      </c>
      <c r="U2153">
        <v>0</v>
      </c>
      <c r="V2153">
        <v>14</v>
      </c>
      <c r="W2153">
        <v>936.87019999999995</v>
      </c>
    </row>
    <row r="2154" spans="1:23" x14ac:dyDescent="0.35">
      <c r="A2154" t="s">
        <v>3583</v>
      </c>
      <c r="B2154" t="s">
        <v>221</v>
      </c>
      <c r="C2154" t="s">
        <v>1014</v>
      </c>
      <c r="D2154" t="s">
        <v>20</v>
      </c>
      <c r="E2154" t="s">
        <v>16</v>
      </c>
      <c r="F2154" t="s">
        <v>214</v>
      </c>
      <c r="G2154">
        <v>31.63</v>
      </c>
      <c r="H2154">
        <v>1</v>
      </c>
      <c r="I2154">
        <v>0.18</v>
      </c>
      <c r="J2154">
        <v>4</v>
      </c>
      <c r="K2154" t="s">
        <v>90</v>
      </c>
      <c r="L2154" t="s">
        <v>45</v>
      </c>
      <c r="M2154">
        <v>0.55000000000000004</v>
      </c>
      <c r="N2154" t="s">
        <v>83</v>
      </c>
      <c r="O2154" t="b">
        <v>0</v>
      </c>
      <c r="P2154">
        <v>25.936599999999999</v>
      </c>
      <c r="Q2154">
        <v>6.9586000000000041</v>
      </c>
      <c r="R2154">
        <v>2.4086000000000038</v>
      </c>
      <c r="S2154" t="s">
        <v>103</v>
      </c>
      <c r="T2154">
        <v>0</v>
      </c>
      <c r="U2154">
        <v>0</v>
      </c>
      <c r="V2154">
        <v>13</v>
      </c>
      <c r="W2154">
        <v>805.16080000000011</v>
      </c>
    </row>
    <row r="2155" spans="1:23" x14ac:dyDescent="0.35">
      <c r="A2155" t="s">
        <v>3584</v>
      </c>
      <c r="B2155" t="s">
        <v>1340</v>
      </c>
      <c r="C2155" t="s">
        <v>3585</v>
      </c>
      <c r="D2155" t="s">
        <v>12</v>
      </c>
      <c r="E2155" t="s">
        <v>14</v>
      </c>
      <c r="F2155" t="s">
        <v>1131</v>
      </c>
      <c r="G2155">
        <v>109.84</v>
      </c>
      <c r="H2155">
        <v>2</v>
      </c>
      <c r="I2155">
        <v>0.1</v>
      </c>
      <c r="J2155">
        <v>6.65</v>
      </c>
      <c r="K2155" t="s">
        <v>115</v>
      </c>
      <c r="L2155" t="s">
        <v>45</v>
      </c>
      <c r="M2155">
        <v>1.63</v>
      </c>
      <c r="N2155" t="s">
        <v>83</v>
      </c>
      <c r="O2155" t="b">
        <v>1</v>
      </c>
      <c r="P2155">
        <v>197.71199999999999</v>
      </c>
      <c r="Q2155">
        <v>65.904000000000025</v>
      </c>
      <c r="R2155">
        <v>57.624000000000017</v>
      </c>
      <c r="S2155" t="s">
        <v>84</v>
      </c>
      <c r="T2155">
        <v>0</v>
      </c>
      <c r="U2155">
        <v>0</v>
      </c>
      <c r="V2155">
        <v>1</v>
      </c>
      <c r="W2155">
        <v>57.624000000000017</v>
      </c>
    </row>
    <row r="2156" spans="1:23" x14ac:dyDescent="0.35">
      <c r="A2156" t="s">
        <v>3586</v>
      </c>
      <c r="B2156" t="s">
        <v>147</v>
      </c>
      <c r="C2156" t="s">
        <v>1329</v>
      </c>
      <c r="D2156" t="s">
        <v>19</v>
      </c>
      <c r="E2156" t="s">
        <v>88</v>
      </c>
      <c r="F2156" t="s">
        <v>708</v>
      </c>
      <c r="G2156">
        <v>29.79</v>
      </c>
      <c r="H2156">
        <v>3</v>
      </c>
      <c r="I2156">
        <v>0.27</v>
      </c>
      <c r="J2156">
        <v>3.76</v>
      </c>
      <c r="K2156" t="s">
        <v>90</v>
      </c>
      <c r="L2156" t="s">
        <v>41</v>
      </c>
      <c r="M2156">
        <v>6.97</v>
      </c>
      <c r="N2156" t="s">
        <v>83</v>
      </c>
      <c r="O2156" t="b">
        <v>0</v>
      </c>
      <c r="P2156">
        <v>65.240099999999998</v>
      </c>
      <c r="Q2156">
        <v>11.6181</v>
      </c>
      <c r="R2156">
        <v>0.88809999999999789</v>
      </c>
      <c r="S2156" t="s">
        <v>84</v>
      </c>
      <c r="T2156">
        <v>0</v>
      </c>
      <c r="U2156">
        <v>0</v>
      </c>
      <c r="V2156">
        <v>18</v>
      </c>
      <c r="W2156">
        <v>1767.3756000000001</v>
      </c>
    </row>
    <row r="2157" spans="1:23" x14ac:dyDescent="0.35">
      <c r="A2157" t="s">
        <v>3587</v>
      </c>
      <c r="B2157" t="s">
        <v>832</v>
      </c>
      <c r="C2157" t="s">
        <v>2359</v>
      </c>
      <c r="D2157" t="s">
        <v>15</v>
      </c>
      <c r="E2157" t="s">
        <v>16</v>
      </c>
      <c r="F2157" t="s">
        <v>155</v>
      </c>
      <c r="G2157">
        <v>36.64</v>
      </c>
      <c r="H2157">
        <v>2</v>
      </c>
      <c r="I2157">
        <v>0.12</v>
      </c>
      <c r="J2157">
        <v>5.65</v>
      </c>
      <c r="K2157" t="s">
        <v>90</v>
      </c>
      <c r="L2157" t="s">
        <v>41</v>
      </c>
      <c r="M2157">
        <v>12.77</v>
      </c>
      <c r="N2157" t="s">
        <v>83</v>
      </c>
      <c r="O2157" t="b">
        <v>0</v>
      </c>
      <c r="P2157">
        <v>64.486400000000003</v>
      </c>
      <c r="Q2157">
        <v>20.51840000000001</v>
      </c>
      <c r="R2157">
        <v>2.0984000000000052</v>
      </c>
      <c r="S2157" t="s">
        <v>97</v>
      </c>
      <c r="T2157">
        <v>0</v>
      </c>
      <c r="U2157">
        <v>0</v>
      </c>
      <c r="V2157">
        <v>4</v>
      </c>
      <c r="W2157">
        <v>70.41370000000002</v>
      </c>
    </row>
    <row r="2158" spans="1:23" x14ac:dyDescent="0.35">
      <c r="A2158" t="s">
        <v>3588</v>
      </c>
      <c r="B2158" t="s">
        <v>1268</v>
      </c>
      <c r="C2158" t="s">
        <v>1209</v>
      </c>
      <c r="D2158" t="s">
        <v>19</v>
      </c>
      <c r="E2158" t="s">
        <v>95</v>
      </c>
      <c r="F2158" t="s">
        <v>568</v>
      </c>
      <c r="G2158">
        <v>480.31</v>
      </c>
      <c r="H2158">
        <v>2</v>
      </c>
      <c r="I2158">
        <v>0</v>
      </c>
      <c r="J2158">
        <v>7.71</v>
      </c>
      <c r="K2158" t="s">
        <v>90</v>
      </c>
      <c r="L2158" t="s">
        <v>43</v>
      </c>
      <c r="M2158">
        <v>3.39</v>
      </c>
      <c r="N2158" t="s">
        <v>83</v>
      </c>
      <c r="O2158" t="b">
        <v>0</v>
      </c>
      <c r="P2158">
        <v>960.62</v>
      </c>
      <c r="Q2158">
        <v>384.2480000000001</v>
      </c>
      <c r="R2158">
        <v>373.14800000000002</v>
      </c>
      <c r="S2158" t="s">
        <v>183</v>
      </c>
      <c r="T2158">
        <v>0</v>
      </c>
      <c r="U2158">
        <v>0</v>
      </c>
      <c r="V2158">
        <v>23</v>
      </c>
      <c r="W2158">
        <v>1892.7003</v>
      </c>
    </row>
    <row r="2159" spans="1:23" x14ac:dyDescent="0.35">
      <c r="A2159" t="s">
        <v>3589</v>
      </c>
      <c r="B2159" t="s">
        <v>1240</v>
      </c>
      <c r="C2159" t="s">
        <v>1327</v>
      </c>
      <c r="D2159" t="s">
        <v>20</v>
      </c>
      <c r="E2159" t="s">
        <v>95</v>
      </c>
      <c r="F2159" t="s">
        <v>289</v>
      </c>
      <c r="G2159">
        <v>544.23</v>
      </c>
      <c r="H2159">
        <v>2</v>
      </c>
      <c r="I2159">
        <v>0.22</v>
      </c>
      <c r="J2159">
        <v>3.33</v>
      </c>
      <c r="K2159" t="s">
        <v>90</v>
      </c>
      <c r="L2159" t="s">
        <v>41</v>
      </c>
      <c r="M2159">
        <v>7.58</v>
      </c>
      <c r="N2159" t="s">
        <v>141</v>
      </c>
      <c r="O2159" t="b">
        <v>0</v>
      </c>
      <c r="P2159">
        <v>848.99880000000007</v>
      </c>
      <c r="Q2159">
        <v>195.92280000000011</v>
      </c>
      <c r="R2159">
        <v>185.01280000000011</v>
      </c>
      <c r="S2159" t="s">
        <v>91</v>
      </c>
      <c r="T2159">
        <v>1</v>
      </c>
      <c r="U2159">
        <v>0</v>
      </c>
      <c r="V2159">
        <v>19</v>
      </c>
      <c r="W2159">
        <v>1271.3681999999999</v>
      </c>
    </row>
    <row r="2160" spans="1:23" x14ac:dyDescent="0.35">
      <c r="A2160" t="s">
        <v>3590</v>
      </c>
      <c r="B2160" t="s">
        <v>1157</v>
      </c>
      <c r="C2160" t="s">
        <v>2322</v>
      </c>
      <c r="D2160" t="s">
        <v>12</v>
      </c>
      <c r="E2160" t="s">
        <v>95</v>
      </c>
      <c r="F2160" t="s">
        <v>958</v>
      </c>
      <c r="G2160">
        <v>433.08</v>
      </c>
      <c r="H2160">
        <v>3</v>
      </c>
      <c r="I2160">
        <v>0.21</v>
      </c>
      <c r="J2160">
        <v>2.0499999999999998</v>
      </c>
      <c r="K2160" t="s">
        <v>115</v>
      </c>
      <c r="L2160" t="s">
        <v>41</v>
      </c>
      <c r="M2160">
        <v>11.64</v>
      </c>
      <c r="N2160" t="s">
        <v>83</v>
      </c>
      <c r="O2160" t="b">
        <v>0</v>
      </c>
      <c r="P2160">
        <v>1026.3996</v>
      </c>
      <c r="Q2160">
        <v>246.85560000000001</v>
      </c>
      <c r="R2160">
        <v>233.16560000000001</v>
      </c>
      <c r="S2160" t="s">
        <v>103</v>
      </c>
      <c r="T2160">
        <v>0</v>
      </c>
      <c r="U2160">
        <v>0</v>
      </c>
      <c r="V2160">
        <v>15</v>
      </c>
      <c r="W2160">
        <v>742.59630000000004</v>
      </c>
    </row>
    <row r="2161" spans="1:23" x14ac:dyDescent="0.35">
      <c r="A2161" t="s">
        <v>3591</v>
      </c>
      <c r="B2161" t="s">
        <v>1301</v>
      </c>
      <c r="C2161" t="s">
        <v>1352</v>
      </c>
      <c r="D2161" t="s">
        <v>17</v>
      </c>
      <c r="E2161" t="s">
        <v>16</v>
      </c>
      <c r="F2161" t="s">
        <v>231</v>
      </c>
      <c r="G2161">
        <v>77.67</v>
      </c>
      <c r="H2161">
        <v>1</v>
      </c>
      <c r="I2161">
        <v>0.28999999999999998</v>
      </c>
      <c r="J2161">
        <v>9.59</v>
      </c>
      <c r="K2161" t="s">
        <v>82</v>
      </c>
      <c r="L2161" t="s">
        <v>43</v>
      </c>
      <c r="M2161">
        <v>3.91</v>
      </c>
      <c r="N2161" t="s">
        <v>83</v>
      </c>
      <c r="O2161" t="b">
        <v>0</v>
      </c>
      <c r="P2161">
        <v>55.145699999999998</v>
      </c>
      <c r="Q2161">
        <v>8.5437000000000012</v>
      </c>
      <c r="R2161">
        <v>-4.9562999999999988</v>
      </c>
      <c r="S2161" t="s">
        <v>91</v>
      </c>
      <c r="T2161">
        <v>0</v>
      </c>
      <c r="U2161">
        <v>0</v>
      </c>
      <c r="V2161">
        <v>13</v>
      </c>
      <c r="W2161">
        <v>1316.5700999999999</v>
      </c>
    </row>
    <row r="2162" spans="1:23" x14ac:dyDescent="0.35">
      <c r="A2162" t="s">
        <v>3592</v>
      </c>
      <c r="B2162" t="s">
        <v>225</v>
      </c>
      <c r="C2162" t="s">
        <v>647</v>
      </c>
      <c r="D2162" t="s">
        <v>28</v>
      </c>
      <c r="E2162" t="s">
        <v>95</v>
      </c>
      <c r="F2162" t="s">
        <v>370</v>
      </c>
      <c r="G2162">
        <v>438.22</v>
      </c>
      <c r="H2162">
        <v>1</v>
      </c>
      <c r="I2162">
        <v>7.0000000000000007E-2</v>
      </c>
      <c r="J2162">
        <v>7.28</v>
      </c>
      <c r="K2162" t="s">
        <v>90</v>
      </c>
      <c r="L2162" t="s">
        <v>45</v>
      </c>
      <c r="M2162">
        <v>0.55000000000000004</v>
      </c>
      <c r="N2162" t="s">
        <v>141</v>
      </c>
      <c r="O2162" t="b">
        <v>0</v>
      </c>
      <c r="P2162">
        <v>407.5446</v>
      </c>
      <c r="Q2162">
        <v>144.61259999999999</v>
      </c>
      <c r="R2162">
        <v>136.7826</v>
      </c>
      <c r="S2162" t="s">
        <v>183</v>
      </c>
      <c r="T2162">
        <v>1</v>
      </c>
      <c r="U2162">
        <v>0</v>
      </c>
      <c r="V2162">
        <v>14</v>
      </c>
      <c r="W2162">
        <v>995.57560000000024</v>
      </c>
    </row>
    <row r="2163" spans="1:23" x14ac:dyDescent="0.35">
      <c r="A2163" t="s">
        <v>3593</v>
      </c>
      <c r="B2163" t="s">
        <v>575</v>
      </c>
      <c r="C2163" t="s">
        <v>880</v>
      </c>
      <c r="D2163" t="s">
        <v>17</v>
      </c>
      <c r="E2163" t="s">
        <v>95</v>
      </c>
      <c r="F2163" t="s">
        <v>1363</v>
      </c>
      <c r="G2163">
        <v>510.1</v>
      </c>
      <c r="H2163">
        <v>2</v>
      </c>
      <c r="I2163">
        <v>0.04</v>
      </c>
      <c r="J2163">
        <v>5.47</v>
      </c>
      <c r="K2163" t="s">
        <v>115</v>
      </c>
      <c r="L2163" t="s">
        <v>43</v>
      </c>
      <c r="M2163">
        <v>6.94</v>
      </c>
      <c r="N2163" t="s">
        <v>83</v>
      </c>
      <c r="O2163" t="b">
        <v>0</v>
      </c>
      <c r="P2163">
        <v>979.39200000000005</v>
      </c>
      <c r="Q2163">
        <v>367.27200000000011</v>
      </c>
      <c r="R2163">
        <v>354.86200000000002</v>
      </c>
      <c r="S2163" t="s">
        <v>91</v>
      </c>
      <c r="T2163">
        <v>0</v>
      </c>
      <c r="U2163">
        <v>0</v>
      </c>
      <c r="V2163">
        <v>22</v>
      </c>
      <c r="W2163">
        <v>1415.412</v>
      </c>
    </row>
    <row r="2164" spans="1:23" x14ac:dyDescent="0.35">
      <c r="A2164" t="s">
        <v>3594</v>
      </c>
      <c r="B2164" t="s">
        <v>253</v>
      </c>
      <c r="C2164" t="s">
        <v>2250</v>
      </c>
      <c r="D2164" t="s">
        <v>17</v>
      </c>
      <c r="E2164" t="s">
        <v>95</v>
      </c>
      <c r="F2164" t="s">
        <v>1202</v>
      </c>
      <c r="G2164">
        <v>248.3</v>
      </c>
      <c r="H2164">
        <v>2</v>
      </c>
      <c r="I2164">
        <v>0.08</v>
      </c>
      <c r="J2164">
        <v>4.0199999999999996</v>
      </c>
      <c r="K2164" t="s">
        <v>90</v>
      </c>
      <c r="L2164" t="s">
        <v>41</v>
      </c>
      <c r="M2164">
        <v>5.78</v>
      </c>
      <c r="N2164" t="s">
        <v>141</v>
      </c>
      <c r="O2164" t="b">
        <v>0</v>
      </c>
      <c r="P2164">
        <v>456.87200000000001</v>
      </c>
      <c r="Q2164">
        <v>158.91200000000001</v>
      </c>
      <c r="R2164">
        <v>149.11199999999999</v>
      </c>
      <c r="S2164" t="s">
        <v>183</v>
      </c>
      <c r="T2164">
        <v>1</v>
      </c>
      <c r="U2164">
        <v>0</v>
      </c>
      <c r="V2164">
        <v>17</v>
      </c>
      <c r="W2164">
        <v>920.29610000000002</v>
      </c>
    </row>
    <row r="2165" spans="1:23" x14ac:dyDescent="0.35">
      <c r="A2165" t="s">
        <v>3595</v>
      </c>
      <c r="B2165" t="s">
        <v>1228</v>
      </c>
      <c r="C2165" t="s">
        <v>118</v>
      </c>
      <c r="D2165" t="s">
        <v>19</v>
      </c>
      <c r="E2165" t="s">
        <v>95</v>
      </c>
      <c r="F2165" t="s">
        <v>328</v>
      </c>
      <c r="G2165">
        <v>192.62</v>
      </c>
      <c r="H2165">
        <v>2</v>
      </c>
      <c r="I2165">
        <v>0.05</v>
      </c>
      <c r="J2165">
        <v>6.84</v>
      </c>
      <c r="K2165" t="s">
        <v>82</v>
      </c>
      <c r="L2165" t="s">
        <v>48</v>
      </c>
      <c r="M2165">
        <v>15.18</v>
      </c>
      <c r="N2165" t="s">
        <v>141</v>
      </c>
      <c r="O2165" t="b">
        <v>0</v>
      </c>
      <c r="P2165">
        <v>365.97800000000001</v>
      </c>
      <c r="Q2165">
        <v>134.834</v>
      </c>
      <c r="R2165">
        <v>112.81399999999999</v>
      </c>
      <c r="S2165" t="s">
        <v>84</v>
      </c>
      <c r="T2165">
        <v>1</v>
      </c>
      <c r="U2165">
        <v>0</v>
      </c>
      <c r="V2165">
        <v>18</v>
      </c>
      <c r="W2165">
        <v>839.61260000000016</v>
      </c>
    </row>
    <row r="2166" spans="1:23" x14ac:dyDescent="0.35">
      <c r="A2166" t="s">
        <v>3596</v>
      </c>
      <c r="B2166" t="s">
        <v>383</v>
      </c>
      <c r="C2166" t="s">
        <v>3597</v>
      </c>
      <c r="D2166" t="s">
        <v>15</v>
      </c>
      <c r="E2166" t="s">
        <v>16</v>
      </c>
      <c r="F2166" t="s">
        <v>337</v>
      </c>
      <c r="G2166">
        <v>28.84</v>
      </c>
      <c r="H2166">
        <v>2</v>
      </c>
      <c r="I2166">
        <v>0.16</v>
      </c>
      <c r="J2166">
        <v>4.09</v>
      </c>
      <c r="K2166" t="s">
        <v>102</v>
      </c>
      <c r="L2166" t="s">
        <v>45</v>
      </c>
      <c r="M2166">
        <v>1.88</v>
      </c>
      <c r="N2166" t="s">
        <v>83</v>
      </c>
      <c r="O2166" t="b">
        <v>0</v>
      </c>
      <c r="P2166">
        <v>48.4512</v>
      </c>
      <c r="Q2166">
        <v>13.8432</v>
      </c>
      <c r="R2166">
        <v>7.8732000000000033</v>
      </c>
      <c r="S2166" t="s">
        <v>128</v>
      </c>
      <c r="T2166">
        <v>0</v>
      </c>
      <c r="U2166">
        <v>0</v>
      </c>
      <c r="V2166">
        <v>3</v>
      </c>
      <c r="W2166">
        <v>97.981499999999997</v>
      </c>
    </row>
    <row r="2167" spans="1:23" x14ac:dyDescent="0.35">
      <c r="A2167" t="s">
        <v>3598</v>
      </c>
      <c r="B2167" t="s">
        <v>323</v>
      </c>
      <c r="C2167" t="s">
        <v>2450</v>
      </c>
      <c r="D2167" t="s">
        <v>17</v>
      </c>
      <c r="E2167" t="s">
        <v>88</v>
      </c>
      <c r="F2167" t="s">
        <v>760</v>
      </c>
      <c r="G2167">
        <v>39.31</v>
      </c>
      <c r="H2167">
        <v>1</v>
      </c>
      <c r="I2167">
        <v>0.06</v>
      </c>
      <c r="J2167">
        <v>7.18</v>
      </c>
      <c r="K2167" t="s">
        <v>90</v>
      </c>
      <c r="L2167" t="s">
        <v>48</v>
      </c>
      <c r="M2167">
        <v>13.8</v>
      </c>
      <c r="N2167" t="s">
        <v>83</v>
      </c>
      <c r="O2167" t="b">
        <v>0</v>
      </c>
      <c r="P2167">
        <v>36.9514</v>
      </c>
      <c r="Q2167">
        <v>13.365399999999999</v>
      </c>
      <c r="R2167">
        <v>-7.6146000000000029</v>
      </c>
      <c r="S2167" t="s">
        <v>91</v>
      </c>
      <c r="T2167">
        <v>0</v>
      </c>
      <c r="U2167">
        <v>0</v>
      </c>
      <c r="V2167">
        <v>10</v>
      </c>
      <c r="W2167">
        <v>308.51889999999997</v>
      </c>
    </row>
    <row r="2168" spans="1:23" x14ac:dyDescent="0.35">
      <c r="A2168" t="s">
        <v>3599</v>
      </c>
      <c r="B2168" t="s">
        <v>610</v>
      </c>
      <c r="C2168" t="s">
        <v>906</v>
      </c>
      <c r="D2168" t="s">
        <v>19</v>
      </c>
      <c r="E2168" t="s">
        <v>14</v>
      </c>
      <c r="F2168" t="s">
        <v>643</v>
      </c>
      <c r="G2168">
        <v>104.04</v>
      </c>
      <c r="H2168">
        <v>2</v>
      </c>
      <c r="I2168">
        <v>0.21</v>
      </c>
      <c r="J2168">
        <v>7.07</v>
      </c>
      <c r="K2168" t="s">
        <v>82</v>
      </c>
      <c r="L2168" t="s">
        <v>41</v>
      </c>
      <c r="M2168">
        <v>14.71</v>
      </c>
      <c r="N2168" t="s">
        <v>83</v>
      </c>
      <c r="O2168" t="b">
        <v>0</v>
      </c>
      <c r="P2168">
        <v>164.38319999999999</v>
      </c>
      <c r="Q2168">
        <v>39.535200000000017</v>
      </c>
      <c r="R2168">
        <v>17.75520000000002</v>
      </c>
      <c r="S2168" t="s">
        <v>97</v>
      </c>
      <c r="T2168">
        <v>0</v>
      </c>
      <c r="U2168">
        <v>0</v>
      </c>
      <c r="V2168">
        <v>5</v>
      </c>
      <c r="W2168">
        <v>449.81810000000007</v>
      </c>
    </row>
    <row r="2169" spans="1:23" x14ac:dyDescent="0.35">
      <c r="A2169" t="s">
        <v>3600</v>
      </c>
      <c r="B2169" t="s">
        <v>134</v>
      </c>
      <c r="C2169" t="s">
        <v>2898</v>
      </c>
      <c r="D2169" t="s">
        <v>15</v>
      </c>
      <c r="E2169" t="s">
        <v>16</v>
      </c>
      <c r="F2169" t="s">
        <v>132</v>
      </c>
      <c r="G2169">
        <v>52.94</v>
      </c>
      <c r="H2169">
        <v>1</v>
      </c>
      <c r="I2169">
        <v>0.19</v>
      </c>
      <c r="J2169">
        <v>7.05</v>
      </c>
      <c r="K2169" t="s">
        <v>90</v>
      </c>
      <c r="L2169" t="s">
        <v>45</v>
      </c>
      <c r="M2169">
        <v>0.86</v>
      </c>
      <c r="N2169" t="s">
        <v>83</v>
      </c>
      <c r="O2169" t="b">
        <v>0</v>
      </c>
      <c r="P2169">
        <v>42.881399999999999</v>
      </c>
      <c r="Q2169">
        <v>11.1174</v>
      </c>
      <c r="R2169">
        <v>3.2074000000000038</v>
      </c>
      <c r="S2169" t="s">
        <v>128</v>
      </c>
      <c r="T2169">
        <v>0</v>
      </c>
      <c r="U2169">
        <v>0</v>
      </c>
      <c r="V2169">
        <v>21</v>
      </c>
      <c r="W2169">
        <v>1859.8818000000001</v>
      </c>
    </row>
    <row r="2170" spans="1:23" x14ac:dyDescent="0.35">
      <c r="A2170" t="s">
        <v>3601</v>
      </c>
      <c r="B2170" t="s">
        <v>309</v>
      </c>
      <c r="C2170" t="s">
        <v>1479</v>
      </c>
      <c r="D2170" t="s">
        <v>20</v>
      </c>
      <c r="E2170" t="s">
        <v>88</v>
      </c>
      <c r="F2170" t="s">
        <v>251</v>
      </c>
      <c r="G2170">
        <v>35.270000000000003</v>
      </c>
      <c r="H2170">
        <v>1</v>
      </c>
      <c r="I2170">
        <v>0.04</v>
      </c>
      <c r="J2170">
        <v>3.34</v>
      </c>
      <c r="K2170" t="s">
        <v>90</v>
      </c>
      <c r="L2170" t="s">
        <v>45</v>
      </c>
      <c r="M2170">
        <v>1.82</v>
      </c>
      <c r="N2170" t="s">
        <v>83</v>
      </c>
      <c r="O2170" t="b">
        <v>0</v>
      </c>
      <c r="P2170">
        <v>33.859200000000001</v>
      </c>
      <c r="Q2170">
        <v>12.6972</v>
      </c>
      <c r="R2170">
        <v>7.5371999999999986</v>
      </c>
      <c r="S2170" t="s">
        <v>128</v>
      </c>
      <c r="T2170">
        <v>0</v>
      </c>
      <c r="U2170">
        <v>0</v>
      </c>
      <c r="V2170">
        <v>15</v>
      </c>
      <c r="W2170">
        <v>1059.4259</v>
      </c>
    </row>
    <row r="2171" spans="1:23" x14ac:dyDescent="0.35">
      <c r="A2171" t="s">
        <v>3602</v>
      </c>
      <c r="B2171" t="s">
        <v>703</v>
      </c>
      <c r="C2171" t="s">
        <v>456</v>
      </c>
      <c r="D2171" t="s">
        <v>17</v>
      </c>
      <c r="E2171" t="s">
        <v>16</v>
      </c>
      <c r="F2171" t="s">
        <v>81</v>
      </c>
      <c r="G2171">
        <v>20.65</v>
      </c>
      <c r="H2171">
        <v>1</v>
      </c>
      <c r="I2171">
        <v>0.21</v>
      </c>
      <c r="J2171">
        <v>4.8</v>
      </c>
      <c r="K2171" t="s">
        <v>90</v>
      </c>
      <c r="L2171" t="s">
        <v>48</v>
      </c>
      <c r="M2171">
        <v>17.93</v>
      </c>
      <c r="N2171" t="s">
        <v>83</v>
      </c>
      <c r="O2171" t="b">
        <v>0</v>
      </c>
      <c r="P2171">
        <v>16.313500000000001</v>
      </c>
      <c r="Q2171">
        <v>3.923500000000002</v>
      </c>
      <c r="R2171">
        <v>-18.8065</v>
      </c>
      <c r="S2171" t="s">
        <v>84</v>
      </c>
      <c r="T2171">
        <v>0</v>
      </c>
      <c r="U2171">
        <v>0</v>
      </c>
      <c r="V2171">
        <v>14</v>
      </c>
      <c r="W2171">
        <v>1444.0427999999999</v>
      </c>
    </row>
    <row r="2172" spans="1:23" x14ac:dyDescent="0.35">
      <c r="A2172" t="s">
        <v>3603</v>
      </c>
      <c r="B2172" t="s">
        <v>117</v>
      </c>
      <c r="C2172" t="s">
        <v>928</v>
      </c>
      <c r="D2172" t="s">
        <v>17</v>
      </c>
      <c r="E2172" t="s">
        <v>16</v>
      </c>
      <c r="F2172" t="s">
        <v>505</v>
      </c>
      <c r="G2172">
        <v>57.99</v>
      </c>
      <c r="H2172">
        <v>1</v>
      </c>
      <c r="I2172">
        <v>0.1</v>
      </c>
      <c r="J2172">
        <v>3.11</v>
      </c>
      <c r="K2172" t="s">
        <v>90</v>
      </c>
      <c r="L2172" t="s">
        <v>43</v>
      </c>
      <c r="M2172">
        <v>3.2</v>
      </c>
      <c r="N2172" t="s">
        <v>83</v>
      </c>
      <c r="O2172" t="b">
        <v>1</v>
      </c>
      <c r="P2172">
        <v>52.191000000000003</v>
      </c>
      <c r="Q2172">
        <v>17.397000000000009</v>
      </c>
      <c r="R2172">
        <v>11.087</v>
      </c>
      <c r="S2172" t="s">
        <v>84</v>
      </c>
      <c r="T2172">
        <v>0</v>
      </c>
      <c r="U2172">
        <v>0</v>
      </c>
      <c r="V2172">
        <v>16</v>
      </c>
      <c r="W2172">
        <v>798.92430000000002</v>
      </c>
    </row>
    <row r="2173" spans="1:23" x14ac:dyDescent="0.35">
      <c r="A2173" t="s">
        <v>3604</v>
      </c>
      <c r="B2173" t="s">
        <v>1622</v>
      </c>
      <c r="C2173" t="s">
        <v>1388</v>
      </c>
      <c r="D2173" t="s">
        <v>17</v>
      </c>
      <c r="E2173" t="s">
        <v>16</v>
      </c>
      <c r="F2173" t="s">
        <v>241</v>
      </c>
      <c r="G2173">
        <v>70.040000000000006</v>
      </c>
      <c r="H2173">
        <v>1</v>
      </c>
      <c r="I2173">
        <v>0.16</v>
      </c>
      <c r="J2173">
        <v>8.64</v>
      </c>
      <c r="K2173" t="s">
        <v>90</v>
      </c>
      <c r="L2173" t="s">
        <v>41</v>
      </c>
      <c r="M2173">
        <v>6.09</v>
      </c>
      <c r="N2173" t="s">
        <v>83</v>
      </c>
      <c r="O2173" t="b">
        <v>0</v>
      </c>
      <c r="P2173">
        <v>58.833599999999997</v>
      </c>
      <c r="Q2173">
        <v>16.8096</v>
      </c>
      <c r="R2173">
        <v>2.0796000000000028</v>
      </c>
      <c r="S2173" t="s">
        <v>183</v>
      </c>
      <c r="T2173">
        <v>0</v>
      </c>
      <c r="U2173">
        <v>0</v>
      </c>
      <c r="V2173">
        <v>17</v>
      </c>
      <c r="W2173">
        <v>1298.4629</v>
      </c>
    </row>
    <row r="2174" spans="1:23" x14ac:dyDescent="0.35">
      <c r="A2174" t="s">
        <v>3605</v>
      </c>
      <c r="B2174" t="s">
        <v>440</v>
      </c>
      <c r="C2174" t="s">
        <v>1610</v>
      </c>
      <c r="D2174" t="s">
        <v>15</v>
      </c>
      <c r="E2174" t="s">
        <v>14</v>
      </c>
      <c r="F2174" t="s">
        <v>1290</v>
      </c>
      <c r="G2174">
        <v>153.27000000000001</v>
      </c>
      <c r="H2174">
        <v>2</v>
      </c>
      <c r="I2174">
        <v>0.1</v>
      </c>
      <c r="J2174">
        <v>5.35</v>
      </c>
      <c r="K2174" t="s">
        <v>115</v>
      </c>
      <c r="L2174" t="s">
        <v>45</v>
      </c>
      <c r="M2174">
        <v>1.39</v>
      </c>
      <c r="N2174" t="s">
        <v>83</v>
      </c>
      <c r="O2174" t="b">
        <v>0</v>
      </c>
      <c r="P2174">
        <v>275.88600000000002</v>
      </c>
      <c r="Q2174">
        <v>91.962000000000018</v>
      </c>
      <c r="R2174">
        <v>85.222000000000023</v>
      </c>
      <c r="S2174" t="s">
        <v>97</v>
      </c>
      <c r="T2174">
        <v>0</v>
      </c>
      <c r="U2174">
        <v>0</v>
      </c>
      <c r="V2174">
        <v>13</v>
      </c>
      <c r="W2174">
        <v>609.88509999999997</v>
      </c>
    </row>
    <row r="2175" spans="1:23" x14ac:dyDescent="0.35">
      <c r="A2175" t="s">
        <v>3606</v>
      </c>
      <c r="B2175" t="s">
        <v>302</v>
      </c>
      <c r="C2175" t="s">
        <v>3607</v>
      </c>
      <c r="D2175" t="s">
        <v>17</v>
      </c>
      <c r="E2175" t="s">
        <v>95</v>
      </c>
      <c r="F2175" t="s">
        <v>388</v>
      </c>
      <c r="G2175">
        <v>524.75</v>
      </c>
      <c r="H2175">
        <v>2</v>
      </c>
      <c r="I2175">
        <v>0.1</v>
      </c>
      <c r="J2175">
        <v>4.33</v>
      </c>
      <c r="K2175" t="s">
        <v>115</v>
      </c>
      <c r="L2175" t="s">
        <v>43</v>
      </c>
      <c r="M2175">
        <v>3.63</v>
      </c>
      <c r="N2175" t="s">
        <v>83</v>
      </c>
      <c r="O2175" t="b">
        <v>1</v>
      </c>
      <c r="P2175">
        <v>944.55</v>
      </c>
      <c r="Q2175">
        <v>314.85000000000008</v>
      </c>
      <c r="R2175">
        <v>306.89000000000021</v>
      </c>
      <c r="S2175" t="s">
        <v>183</v>
      </c>
      <c r="T2175">
        <v>0</v>
      </c>
      <c r="U2175">
        <v>0</v>
      </c>
      <c r="V2175">
        <v>3</v>
      </c>
      <c r="W2175">
        <v>865.04820000000018</v>
      </c>
    </row>
    <row r="2176" spans="1:23" x14ac:dyDescent="0.35">
      <c r="A2176" t="s">
        <v>3608</v>
      </c>
      <c r="B2176" t="s">
        <v>1135</v>
      </c>
      <c r="C2176" t="s">
        <v>738</v>
      </c>
      <c r="D2176" t="s">
        <v>12</v>
      </c>
      <c r="E2176" t="s">
        <v>95</v>
      </c>
      <c r="F2176" t="s">
        <v>757</v>
      </c>
      <c r="G2176">
        <v>269.33</v>
      </c>
      <c r="H2176">
        <v>2</v>
      </c>
      <c r="I2176">
        <v>0.08</v>
      </c>
      <c r="J2176">
        <v>5.07</v>
      </c>
      <c r="K2176" t="s">
        <v>90</v>
      </c>
      <c r="L2176" t="s">
        <v>41</v>
      </c>
      <c r="M2176">
        <v>14.94</v>
      </c>
      <c r="N2176" t="s">
        <v>141</v>
      </c>
      <c r="O2176" t="b">
        <v>0</v>
      </c>
      <c r="P2176">
        <v>495.56720000000001</v>
      </c>
      <c r="Q2176">
        <v>172.37119999999999</v>
      </c>
      <c r="R2176">
        <v>152.36120000000011</v>
      </c>
      <c r="S2176" t="s">
        <v>103</v>
      </c>
      <c r="T2176">
        <v>1</v>
      </c>
      <c r="U2176">
        <v>0</v>
      </c>
      <c r="V2176">
        <v>16</v>
      </c>
      <c r="W2176">
        <v>2256.5427</v>
      </c>
    </row>
    <row r="2177" spans="1:23" x14ac:dyDescent="0.35">
      <c r="A2177" t="s">
        <v>3609</v>
      </c>
      <c r="B2177" t="s">
        <v>636</v>
      </c>
      <c r="C2177" t="s">
        <v>2412</v>
      </c>
      <c r="D2177" t="s">
        <v>24</v>
      </c>
      <c r="E2177" t="s">
        <v>14</v>
      </c>
      <c r="F2177" t="s">
        <v>1131</v>
      </c>
      <c r="G2177">
        <v>105.82</v>
      </c>
      <c r="H2177">
        <v>3</v>
      </c>
      <c r="I2177">
        <v>0.08</v>
      </c>
      <c r="J2177">
        <v>7.76</v>
      </c>
      <c r="K2177" t="s">
        <v>115</v>
      </c>
      <c r="L2177" t="s">
        <v>41</v>
      </c>
      <c r="M2177">
        <v>5.91</v>
      </c>
      <c r="N2177" t="s">
        <v>83</v>
      </c>
      <c r="O2177" t="b">
        <v>0</v>
      </c>
      <c r="P2177">
        <v>292.06319999999999</v>
      </c>
      <c r="Q2177">
        <v>101.5872</v>
      </c>
      <c r="R2177">
        <v>87.917200000000022</v>
      </c>
      <c r="S2177" t="s">
        <v>103</v>
      </c>
      <c r="T2177">
        <v>0</v>
      </c>
      <c r="U2177">
        <v>0</v>
      </c>
      <c r="V2177">
        <v>20</v>
      </c>
      <c r="W2177">
        <v>1201.8497</v>
      </c>
    </row>
    <row r="2178" spans="1:23" x14ac:dyDescent="0.35">
      <c r="A2178" t="s">
        <v>3610</v>
      </c>
      <c r="B2178" t="s">
        <v>626</v>
      </c>
      <c r="C2178" t="s">
        <v>1827</v>
      </c>
      <c r="D2178" t="s">
        <v>19</v>
      </c>
      <c r="E2178" t="s">
        <v>14</v>
      </c>
      <c r="F2178" t="s">
        <v>1306</v>
      </c>
      <c r="G2178">
        <v>46.03</v>
      </c>
      <c r="H2178">
        <v>1</v>
      </c>
      <c r="I2178">
        <v>0.08</v>
      </c>
      <c r="J2178">
        <v>8.58</v>
      </c>
      <c r="K2178" t="s">
        <v>102</v>
      </c>
      <c r="L2178" t="s">
        <v>43</v>
      </c>
      <c r="M2178">
        <v>3</v>
      </c>
      <c r="N2178" t="s">
        <v>83</v>
      </c>
      <c r="O2178" t="b">
        <v>0</v>
      </c>
      <c r="P2178">
        <v>42.3476</v>
      </c>
      <c r="Q2178">
        <v>14.7296</v>
      </c>
      <c r="R2178">
        <v>3.1496000000000008</v>
      </c>
      <c r="S2178" t="s">
        <v>97</v>
      </c>
      <c r="T2178">
        <v>0</v>
      </c>
      <c r="U2178">
        <v>0</v>
      </c>
      <c r="V2178">
        <v>16</v>
      </c>
      <c r="W2178">
        <v>894.23690000000011</v>
      </c>
    </row>
    <row r="2179" spans="1:23" x14ac:dyDescent="0.35">
      <c r="A2179" t="s">
        <v>3611</v>
      </c>
      <c r="B2179" t="s">
        <v>1348</v>
      </c>
      <c r="C2179" t="s">
        <v>3612</v>
      </c>
      <c r="D2179" t="s">
        <v>12</v>
      </c>
      <c r="E2179" t="s">
        <v>88</v>
      </c>
      <c r="F2179" t="s">
        <v>791</v>
      </c>
      <c r="G2179">
        <v>22.48</v>
      </c>
      <c r="H2179">
        <v>2</v>
      </c>
      <c r="I2179">
        <v>0.01</v>
      </c>
      <c r="J2179">
        <v>8.6</v>
      </c>
      <c r="K2179" t="s">
        <v>102</v>
      </c>
      <c r="L2179" t="s">
        <v>43</v>
      </c>
      <c r="M2179">
        <v>6.73</v>
      </c>
      <c r="N2179" t="s">
        <v>83</v>
      </c>
      <c r="O2179" t="b">
        <v>0</v>
      </c>
      <c r="P2179">
        <v>44.510399999999997</v>
      </c>
      <c r="Q2179">
        <v>17.534400000000002</v>
      </c>
      <c r="R2179">
        <v>2.2043999999999979</v>
      </c>
      <c r="S2179" t="s">
        <v>97</v>
      </c>
      <c r="T2179">
        <v>0</v>
      </c>
      <c r="U2179">
        <v>0</v>
      </c>
      <c r="V2179">
        <v>13</v>
      </c>
      <c r="W2179">
        <v>562.74040000000014</v>
      </c>
    </row>
    <row r="2180" spans="1:23" x14ac:dyDescent="0.35">
      <c r="A2180" t="s">
        <v>3613</v>
      </c>
      <c r="B2180" t="s">
        <v>257</v>
      </c>
      <c r="C2180" t="s">
        <v>148</v>
      </c>
      <c r="D2180" t="s">
        <v>12</v>
      </c>
      <c r="E2180" t="s">
        <v>95</v>
      </c>
      <c r="F2180" t="s">
        <v>512</v>
      </c>
      <c r="G2180">
        <v>223.08</v>
      </c>
      <c r="H2180">
        <v>3</v>
      </c>
      <c r="I2180">
        <v>0.1</v>
      </c>
      <c r="J2180">
        <v>8.91</v>
      </c>
      <c r="K2180" t="s">
        <v>90</v>
      </c>
      <c r="L2180" t="s">
        <v>41</v>
      </c>
      <c r="M2180">
        <v>5.36</v>
      </c>
      <c r="N2180" t="s">
        <v>279</v>
      </c>
      <c r="O2180" t="b">
        <v>1</v>
      </c>
      <c r="P2180">
        <v>602.31600000000003</v>
      </c>
      <c r="Q2180">
        <v>200.77199999999999</v>
      </c>
      <c r="R2180">
        <v>186.50200000000001</v>
      </c>
      <c r="S2180" t="s">
        <v>128</v>
      </c>
      <c r="T2180">
        <v>0</v>
      </c>
      <c r="U2180">
        <v>1</v>
      </c>
      <c r="V2180">
        <v>15</v>
      </c>
      <c r="W2180">
        <v>339.33949999999999</v>
      </c>
    </row>
    <row r="2181" spans="1:23" x14ac:dyDescent="0.35">
      <c r="A2181" t="s">
        <v>3614</v>
      </c>
      <c r="B2181" t="s">
        <v>2158</v>
      </c>
      <c r="C2181" t="s">
        <v>1034</v>
      </c>
      <c r="D2181" t="s">
        <v>17</v>
      </c>
      <c r="E2181" t="s">
        <v>16</v>
      </c>
      <c r="F2181" t="s">
        <v>311</v>
      </c>
      <c r="G2181">
        <v>35.5</v>
      </c>
      <c r="H2181">
        <v>3</v>
      </c>
      <c r="I2181">
        <v>0.28000000000000003</v>
      </c>
      <c r="J2181">
        <v>2.65</v>
      </c>
      <c r="K2181" t="s">
        <v>90</v>
      </c>
      <c r="L2181" t="s">
        <v>45</v>
      </c>
      <c r="M2181">
        <v>1.44</v>
      </c>
      <c r="N2181" t="s">
        <v>83</v>
      </c>
      <c r="O2181" t="b">
        <v>0</v>
      </c>
      <c r="P2181">
        <v>76.679999999999993</v>
      </c>
      <c r="Q2181">
        <v>12.77999999999999</v>
      </c>
      <c r="R2181">
        <v>8.6899999999999942</v>
      </c>
      <c r="S2181" t="s">
        <v>128</v>
      </c>
      <c r="T2181">
        <v>0</v>
      </c>
      <c r="U2181">
        <v>0</v>
      </c>
      <c r="V2181">
        <v>13</v>
      </c>
      <c r="W2181">
        <v>769.70920000000001</v>
      </c>
    </row>
    <row r="2182" spans="1:23" x14ac:dyDescent="0.35">
      <c r="A2182" t="s">
        <v>3615</v>
      </c>
      <c r="B2182" t="s">
        <v>180</v>
      </c>
      <c r="C2182" t="s">
        <v>2120</v>
      </c>
      <c r="D2182" t="s">
        <v>12</v>
      </c>
      <c r="E2182" t="s">
        <v>95</v>
      </c>
      <c r="F2182" t="s">
        <v>1549</v>
      </c>
      <c r="G2182">
        <v>301.58999999999997</v>
      </c>
      <c r="H2182">
        <v>3</v>
      </c>
      <c r="I2182">
        <v>0.06</v>
      </c>
      <c r="J2182">
        <v>2.89</v>
      </c>
      <c r="K2182" t="s">
        <v>115</v>
      </c>
      <c r="L2182" t="s">
        <v>48</v>
      </c>
      <c r="M2182">
        <v>12.82</v>
      </c>
      <c r="N2182" t="s">
        <v>141</v>
      </c>
      <c r="O2182" t="b">
        <v>0</v>
      </c>
      <c r="P2182">
        <v>850.48379999999997</v>
      </c>
      <c r="Q2182">
        <v>307.62180000000001</v>
      </c>
      <c r="R2182">
        <v>291.91180000000003</v>
      </c>
      <c r="S2182" t="s">
        <v>183</v>
      </c>
      <c r="T2182">
        <v>1</v>
      </c>
      <c r="U2182">
        <v>0</v>
      </c>
      <c r="V2182">
        <v>16</v>
      </c>
      <c r="W2182">
        <v>1044.1976</v>
      </c>
    </row>
    <row r="2183" spans="1:23" x14ac:dyDescent="0.35">
      <c r="A2183" t="s">
        <v>3616</v>
      </c>
      <c r="B2183" t="s">
        <v>205</v>
      </c>
      <c r="C2183" t="s">
        <v>725</v>
      </c>
      <c r="D2183" t="s">
        <v>20</v>
      </c>
      <c r="E2183" t="s">
        <v>14</v>
      </c>
      <c r="F2183" t="s">
        <v>324</v>
      </c>
      <c r="G2183">
        <v>101.1</v>
      </c>
      <c r="H2183">
        <v>1</v>
      </c>
      <c r="I2183">
        <v>0.09</v>
      </c>
      <c r="J2183">
        <v>8.42</v>
      </c>
      <c r="K2183" t="s">
        <v>102</v>
      </c>
      <c r="L2183" t="s">
        <v>43</v>
      </c>
      <c r="M2183">
        <v>4.6900000000000004</v>
      </c>
      <c r="N2183" t="s">
        <v>83</v>
      </c>
      <c r="O2183" t="b">
        <v>0</v>
      </c>
      <c r="P2183">
        <v>92.001000000000005</v>
      </c>
      <c r="Q2183">
        <v>31.341000000000012</v>
      </c>
      <c r="R2183">
        <v>18.231000000000009</v>
      </c>
      <c r="S2183" t="s">
        <v>97</v>
      </c>
      <c r="T2183">
        <v>0</v>
      </c>
      <c r="U2183">
        <v>0</v>
      </c>
      <c r="V2183">
        <v>14</v>
      </c>
      <c r="W2183">
        <v>814.14519999999993</v>
      </c>
    </row>
    <row r="2184" spans="1:23" x14ac:dyDescent="0.35">
      <c r="A2184" t="s">
        <v>3617</v>
      </c>
      <c r="B2184" t="s">
        <v>284</v>
      </c>
      <c r="C2184" t="s">
        <v>704</v>
      </c>
      <c r="D2184" t="s">
        <v>15</v>
      </c>
      <c r="E2184" t="s">
        <v>16</v>
      </c>
      <c r="F2184" t="s">
        <v>132</v>
      </c>
      <c r="G2184">
        <v>47.33</v>
      </c>
      <c r="H2184">
        <v>2</v>
      </c>
      <c r="I2184">
        <v>0.06</v>
      </c>
      <c r="J2184">
        <v>5.79</v>
      </c>
      <c r="K2184" t="s">
        <v>115</v>
      </c>
      <c r="L2184" t="s">
        <v>45</v>
      </c>
      <c r="M2184">
        <v>1.56</v>
      </c>
      <c r="N2184" t="s">
        <v>83</v>
      </c>
      <c r="O2184" t="b">
        <v>0</v>
      </c>
      <c r="P2184">
        <v>88.980399999999989</v>
      </c>
      <c r="Q2184">
        <v>32.184399999999989</v>
      </c>
      <c r="R2184">
        <v>24.834399999999992</v>
      </c>
      <c r="S2184" t="s">
        <v>91</v>
      </c>
      <c r="T2184">
        <v>0</v>
      </c>
      <c r="U2184">
        <v>0</v>
      </c>
      <c r="V2184">
        <v>18</v>
      </c>
      <c r="W2184">
        <v>2368.9762999999998</v>
      </c>
    </row>
    <row r="2185" spans="1:23" x14ac:dyDescent="0.35">
      <c r="A2185" t="s">
        <v>3618</v>
      </c>
      <c r="B2185" t="s">
        <v>660</v>
      </c>
      <c r="C2185" t="s">
        <v>1000</v>
      </c>
      <c r="D2185" t="s">
        <v>12</v>
      </c>
      <c r="E2185" t="s">
        <v>14</v>
      </c>
      <c r="F2185" t="s">
        <v>1207</v>
      </c>
      <c r="G2185">
        <v>109.7</v>
      </c>
      <c r="H2185">
        <v>2</v>
      </c>
      <c r="I2185">
        <v>0.21</v>
      </c>
      <c r="J2185">
        <v>9.1199999999999992</v>
      </c>
      <c r="K2185" t="s">
        <v>82</v>
      </c>
      <c r="L2185" t="s">
        <v>41</v>
      </c>
      <c r="M2185">
        <v>10.8</v>
      </c>
      <c r="N2185" t="s">
        <v>83</v>
      </c>
      <c r="O2185" t="b">
        <v>0</v>
      </c>
      <c r="P2185">
        <v>173.32599999999999</v>
      </c>
      <c r="Q2185">
        <v>41.686000000000043</v>
      </c>
      <c r="R2185">
        <v>21.766000000000041</v>
      </c>
      <c r="S2185" t="s">
        <v>84</v>
      </c>
      <c r="T2185">
        <v>0</v>
      </c>
      <c r="U2185">
        <v>0</v>
      </c>
      <c r="V2185">
        <v>13</v>
      </c>
      <c r="W2185">
        <v>2039.6865</v>
      </c>
    </row>
    <row r="2186" spans="1:23" x14ac:dyDescent="0.35">
      <c r="A2186" t="s">
        <v>3619</v>
      </c>
      <c r="B2186" t="s">
        <v>291</v>
      </c>
      <c r="C2186" t="s">
        <v>474</v>
      </c>
      <c r="D2186" t="s">
        <v>12</v>
      </c>
      <c r="E2186" t="s">
        <v>95</v>
      </c>
      <c r="F2186" t="s">
        <v>175</v>
      </c>
      <c r="G2186">
        <v>310.76</v>
      </c>
      <c r="H2186">
        <v>2</v>
      </c>
      <c r="I2186">
        <v>7.0000000000000007E-2</v>
      </c>
      <c r="J2186">
        <v>9.2899999999999991</v>
      </c>
      <c r="K2186" t="s">
        <v>102</v>
      </c>
      <c r="L2186" t="s">
        <v>43</v>
      </c>
      <c r="M2186">
        <v>3.39</v>
      </c>
      <c r="N2186" t="s">
        <v>83</v>
      </c>
      <c r="O2186" t="b">
        <v>0</v>
      </c>
      <c r="P2186">
        <v>578.0136</v>
      </c>
      <c r="Q2186">
        <v>205.10159999999999</v>
      </c>
      <c r="R2186">
        <v>192.42160000000001</v>
      </c>
      <c r="S2186" t="s">
        <v>183</v>
      </c>
      <c r="T2186">
        <v>0</v>
      </c>
      <c r="U2186">
        <v>0</v>
      </c>
      <c r="V2186">
        <v>18</v>
      </c>
      <c r="W2186">
        <v>2484.4470999999999</v>
      </c>
    </row>
    <row r="2187" spans="1:23" x14ac:dyDescent="0.35">
      <c r="A2187" t="s">
        <v>3620</v>
      </c>
      <c r="B2187" t="s">
        <v>598</v>
      </c>
      <c r="C2187" t="s">
        <v>3621</v>
      </c>
      <c r="D2187" t="s">
        <v>12</v>
      </c>
      <c r="E2187" t="s">
        <v>16</v>
      </c>
      <c r="F2187" t="s">
        <v>648</v>
      </c>
      <c r="G2187">
        <v>44.23</v>
      </c>
      <c r="H2187">
        <v>3</v>
      </c>
      <c r="I2187">
        <v>0.17</v>
      </c>
      <c r="J2187">
        <v>2.21</v>
      </c>
      <c r="K2187" t="s">
        <v>82</v>
      </c>
      <c r="L2187" t="s">
        <v>41</v>
      </c>
      <c r="M2187">
        <v>13.67</v>
      </c>
      <c r="N2187" t="s">
        <v>83</v>
      </c>
      <c r="O2187" t="b">
        <v>0</v>
      </c>
      <c r="P2187">
        <v>110.1327</v>
      </c>
      <c r="Q2187">
        <v>30.51870000000001</v>
      </c>
      <c r="R2187">
        <v>14.638700000000011</v>
      </c>
      <c r="S2187" t="s">
        <v>183</v>
      </c>
      <c r="T2187">
        <v>0</v>
      </c>
      <c r="U2187">
        <v>0</v>
      </c>
      <c r="V2187">
        <v>3</v>
      </c>
      <c r="W2187">
        <v>215.74119999999999</v>
      </c>
    </row>
    <row r="2188" spans="1:23" x14ac:dyDescent="0.35">
      <c r="A2188" t="s">
        <v>3622</v>
      </c>
      <c r="B2188" t="s">
        <v>925</v>
      </c>
      <c r="C2188" t="s">
        <v>579</v>
      </c>
      <c r="D2188" t="s">
        <v>15</v>
      </c>
      <c r="E2188" t="s">
        <v>14</v>
      </c>
      <c r="F2188" t="s">
        <v>577</v>
      </c>
      <c r="G2188">
        <v>75.680000000000007</v>
      </c>
      <c r="H2188">
        <v>1</v>
      </c>
      <c r="I2188">
        <v>0.1</v>
      </c>
      <c r="J2188">
        <v>7.04</v>
      </c>
      <c r="K2188" t="s">
        <v>90</v>
      </c>
      <c r="L2188" t="s">
        <v>41</v>
      </c>
      <c r="M2188">
        <v>6.53</v>
      </c>
      <c r="N2188" t="s">
        <v>83</v>
      </c>
      <c r="O2188" t="b">
        <v>1</v>
      </c>
      <c r="P2188">
        <v>68.112000000000009</v>
      </c>
      <c r="Q2188">
        <v>22.704000000000011</v>
      </c>
      <c r="R2188">
        <v>9.1340000000000074</v>
      </c>
      <c r="S2188" t="s">
        <v>91</v>
      </c>
      <c r="T2188">
        <v>0</v>
      </c>
      <c r="U2188">
        <v>0</v>
      </c>
      <c r="V2188">
        <v>16</v>
      </c>
      <c r="W2188">
        <v>602.44460000000004</v>
      </c>
    </row>
    <row r="2189" spans="1:23" x14ac:dyDescent="0.35">
      <c r="A2189" t="s">
        <v>3623</v>
      </c>
      <c r="B2189" t="s">
        <v>1340</v>
      </c>
      <c r="C2189" t="s">
        <v>3473</v>
      </c>
      <c r="D2189" t="s">
        <v>20</v>
      </c>
      <c r="E2189" t="s">
        <v>88</v>
      </c>
      <c r="F2189" t="s">
        <v>195</v>
      </c>
      <c r="G2189">
        <v>25.2</v>
      </c>
      <c r="H2189">
        <v>1</v>
      </c>
      <c r="I2189">
        <v>0.1</v>
      </c>
      <c r="J2189">
        <v>4.3499999999999996</v>
      </c>
      <c r="K2189" t="s">
        <v>90</v>
      </c>
      <c r="L2189" t="s">
        <v>43</v>
      </c>
      <c r="M2189">
        <v>5.0999999999999996</v>
      </c>
      <c r="N2189" t="s">
        <v>83</v>
      </c>
      <c r="O2189" t="b">
        <v>0</v>
      </c>
      <c r="P2189">
        <v>22.68</v>
      </c>
      <c r="Q2189">
        <v>7.56</v>
      </c>
      <c r="R2189">
        <v>-1.889999999999999</v>
      </c>
      <c r="S2189" t="s">
        <v>84</v>
      </c>
      <c r="T2189">
        <v>0</v>
      </c>
      <c r="U2189">
        <v>0</v>
      </c>
      <c r="V2189">
        <v>2</v>
      </c>
      <c r="W2189">
        <v>151.541</v>
      </c>
    </row>
    <row r="2190" spans="1:23" x14ac:dyDescent="0.35">
      <c r="A2190" t="s">
        <v>3624</v>
      </c>
      <c r="B2190" t="s">
        <v>583</v>
      </c>
      <c r="C2190" t="s">
        <v>1623</v>
      </c>
      <c r="D2190" t="s">
        <v>12</v>
      </c>
      <c r="E2190" t="s">
        <v>16</v>
      </c>
      <c r="F2190" t="s">
        <v>547</v>
      </c>
      <c r="G2190">
        <v>55.85</v>
      </c>
      <c r="H2190">
        <v>1</v>
      </c>
      <c r="I2190">
        <v>0.14000000000000001</v>
      </c>
      <c r="J2190">
        <v>2.68</v>
      </c>
      <c r="K2190" t="s">
        <v>90</v>
      </c>
      <c r="L2190" t="s">
        <v>41</v>
      </c>
      <c r="M2190">
        <v>6.88</v>
      </c>
      <c r="N2190" t="s">
        <v>83</v>
      </c>
      <c r="O2190" t="b">
        <v>0</v>
      </c>
      <c r="P2190">
        <v>48.030999999999999</v>
      </c>
      <c r="Q2190">
        <v>14.521000000000001</v>
      </c>
      <c r="R2190">
        <v>4.9610000000000003</v>
      </c>
      <c r="S2190" t="s">
        <v>84</v>
      </c>
      <c r="T2190">
        <v>0</v>
      </c>
      <c r="U2190">
        <v>0</v>
      </c>
      <c r="V2190">
        <v>20</v>
      </c>
      <c r="W2190">
        <v>2434.6143999999999</v>
      </c>
    </row>
    <row r="2191" spans="1:23" x14ac:dyDescent="0.35">
      <c r="A2191" t="s">
        <v>3625</v>
      </c>
      <c r="B2191" t="s">
        <v>689</v>
      </c>
      <c r="C2191" t="s">
        <v>1323</v>
      </c>
      <c r="D2191" t="s">
        <v>12</v>
      </c>
      <c r="E2191" t="s">
        <v>95</v>
      </c>
      <c r="F2191" t="s">
        <v>140</v>
      </c>
      <c r="G2191">
        <v>437.65</v>
      </c>
      <c r="H2191">
        <v>1</v>
      </c>
      <c r="I2191">
        <v>0.18</v>
      </c>
      <c r="J2191">
        <v>5.15</v>
      </c>
      <c r="K2191" t="s">
        <v>102</v>
      </c>
      <c r="L2191" t="s">
        <v>41</v>
      </c>
      <c r="M2191">
        <v>11.71</v>
      </c>
      <c r="N2191" t="s">
        <v>83</v>
      </c>
      <c r="O2191" t="b">
        <v>0</v>
      </c>
      <c r="P2191">
        <v>358.87299999999999</v>
      </c>
      <c r="Q2191">
        <v>96.283000000000015</v>
      </c>
      <c r="R2191">
        <v>79.423000000000016</v>
      </c>
      <c r="S2191" t="s">
        <v>103</v>
      </c>
      <c r="T2191">
        <v>0</v>
      </c>
      <c r="U2191">
        <v>0</v>
      </c>
      <c r="V2191">
        <v>14</v>
      </c>
      <c r="W2191">
        <v>693.67319999999995</v>
      </c>
    </row>
    <row r="2192" spans="1:23" x14ac:dyDescent="0.35">
      <c r="A2192" t="s">
        <v>3626</v>
      </c>
      <c r="B2192" t="s">
        <v>731</v>
      </c>
      <c r="C2192" t="s">
        <v>1916</v>
      </c>
      <c r="D2192" t="s">
        <v>26</v>
      </c>
      <c r="E2192" t="s">
        <v>14</v>
      </c>
      <c r="F2192" t="s">
        <v>655</v>
      </c>
      <c r="G2192">
        <v>97.25</v>
      </c>
      <c r="H2192">
        <v>3</v>
      </c>
      <c r="I2192">
        <v>0.08</v>
      </c>
      <c r="J2192">
        <v>7.58</v>
      </c>
      <c r="K2192" t="s">
        <v>82</v>
      </c>
      <c r="L2192" t="s">
        <v>48</v>
      </c>
      <c r="M2192">
        <v>9.36</v>
      </c>
      <c r="N2192" t="s">
        <v>83</v>
      </c>
      <c r="O2192" t="b">
        <v>0</v>
      </c>
      <c r="P2192">
        <v>268.41000000000003</v>
      </c>
      <c r="Q2192">
        <v>93.360000000000042</v>
      </c>
      <c r="R2192">
        <v>76.420000000000044</v>
      </c>
      <c r="S2192" t="s">
        <v>84</v>
      </c>
      <c r="T2192">
        <v>0</v>
      </c>
      <c r="U2192">
        <v>0</v>
      </c>
      <c r="V2192">
        <v>17</v>
      </c>
      <c r="W2192">
        <v>868.86450000000013</v>
      </c>
    </row>
    <row r="2193" spans="1:23" x14ac:dyDescent="0.35">
      <c r="A2193" t="s">
        <v>3627</v>
      </c>
      <c r="B2193" t="s">
        <v>940</v>
      </c>
      <c r="C2193" t="s">
        <v>2075</v>
      </c>
      <c r="D2193" t="s">
        <v>12</v>
      </c>
      <c r="E2193" t="s">
        <v>16</v>
      </c>
      <c r="F2193" t="s">
        <v>547</v>
      </c>
      <c r="G2193">
        <v>41.95</v>
      </c>
      <c r="H2193">
        <v>3</v>
      </c>
      <c r="I2193">
        <v>0.19</v>
      </c>
      <c r="J2193">
        <v>7.78</v>
      </c>
      <c r="K2193" t="s">
        <v>102</v>
      </c>
      <c r="L2193" t="s">
        <v>41</v>
      </c>
      <c r="M2193">
        <v>8.0299999999999994</v>
      </c>
      <c r="N2193" t="s">
        <v>83</v>
      </c>
      <c r="O2193" t="b">
        <v>0</v>
      </c>
      <c r="P2193">
        <v>101.9385</v>
      </c>
      <c r="Q2193">
        <v>26.42850000000001</v>
      </c>
      <c r="R2193">
        <v>10.61850000000002</v>
      </c>
      <c r="S2193" t="s">
        <v>84</v>
      </c>
      <c r="T2193">
        <v>0</v>
      </c>
      <c r="U2193">
        <v>0</v>
      </c>
      <c r="V2193">
        <v>12</v>
      </c>
      <c r="W2193">
        <v>626.32769999999994</v>
      </c>
    </row>
    <row r="2194" spans="1:23" x14ac:dyDescent="0.35">
      <c r="A2194" t="s">
        <v>3628</v>
      </c>
      <c r="B2194" t="s">
        <v>339</v>
      </c>
      <c r="C2194" t="s">
        <v>3629</v>
      </c>
      <c r="D2194" t="s">
        <v>20</v>
      </c>
      <c r="E2194" t="s">
        <v>88</v>
      </c>
      <c r="F2194" t="s">
        <v>199</v>
      </c>
      <c r="G2194">
        <v>21.31</v>
      </c>
      <c r="H2194">
        <v>1</v>
      </c>
      <c r="I2194">
        <v>0.15</v>
      </c>
      <c r="J2194">
        <v>9.74</v>
      </c>
      <c r="K2194" t="s">
        <v>102</v>
      </c>
      <c r="L2194" t="s">
        <v>41</v>
      </c>
      <c r="M2194">
        <v>11.25</v>
      </c>
      <c r="N2194" t="s">
        <v>83</v>
      </c>
      <c r="O2194" t="b">
        <v>0</v>
      </c>
      <c r="P2194">
        <v>18.113499999999998</v>
      </c>
      <c r="Q2194">
        <v>5.3274999999999988</v>
      </c>
      <c r="R2194">
        <v>-15.6625</v>
      </c>
      <c r="S2194" t="s">
        <v>97</v>
      </c>
      <c r="T2194">
        <v>0</v>
      </c>
      <c r="U2194">
        <v>0</v>
      </c>
      <c r="V2194">
        <v>2</v>
      </c>
      <c r="W2194">
        <v>201.14529999999999</v>
      </c>
    </row>
    <row r="2195" spans="1:23" x14ac:dyDescent="0.35">
      <c r="A2195" t="s">
        <v>3630</v>
      </c>
      <c r="B2195" t="s">
        <v>1572</v>
      </c>
      <c r="C2195" t="s">
        <v>707</v>
      </c>
      <c r="D2195" t="s">
        <v>15</v>
      </c>
      <c r="E2195" t="s">
        <v>14</v>
      </c>
      <c r="F2195" t="s">
        <v>1113</v>
      </c>
      <c r="G2195">
        <v>3.7</v>
      </c>
      <c r="H2195">
        <v>3</v>
      </c>
      <c r="I2195">
        <v>0.09</v>
      </c>
      <c r="J2195">
        <v>7.75</v>
      </c>
      <c r="K2195" t="s">
        <v>90</v>
      </c>
      <c r="L2195" t="s">
        <v>43</v>
      </c>
      <c r="M2195">
        <v>5.79</v>
      </c>
      <c r="N2195" t="s">
        <v>83</v>
      </c>
      <c r="O2195" t="b">
        <v>0</v>
      </c>
      <c r="P2195">
        <v>10.101000000000001</v>
      </c>
      <c r="Q2195">
        <v>3.4409999999999998</v>
      </c>
      <c r="R2195">
        <v>-10.099</v>
      </c>
      <c r="S2195" t="s">
        <v>103</v>
      </c>
      <c r="T2195">
        <v>0</v>
      </c>
      <c r="U2195">
        <v>0</v>
      </c>
      <c r="V2195">
        <v>12</v>
      </c>
      <c r="W2195">
        <v>629.01880000000017</v>
      </c>
    </row>
    <row r="2196" spans="1:23" x14ac:dyDescent="0.35">
      <c r="A2196" t="s">
        <v>3631</v>
      </c>
      <c r="B2196" t="s">
        <v>2232</v>
      </c>
      <c r="C2196" t="s">
        <v>889</v>
      </c>
      <c r="D2196" t="s">
        <v>15</v>
      </c>
      <c r="E2196" t="s">
        <v>14</v>
      </c>
      <c r="F2196" t="s">
        <v>1131</v>
      </c>
      <c r="G2196">
        <v>124.86</v>
      </c>
      <c r="H2196">
        <v>3</v>
      </c>
      <c r="I2196">
        <v>0.26</v>
      </c>
      <c r="J2196">
        <v>9.1</v>
      </c>
      <c r="K2196" t="s">
        <v>82</v>
      </c>
      <c r="L2196" t="s">
        <v>41</v>
      </c>
      <c r="M2196">
        <v>9.64</v>
      </c>
      <c r="N2196" t="s">
        <v>83</v>
      </c>
      <c r="O2196" t="b">
        <v>0</v>
      </c>
      <c r="P2196">
        <v>277.18920000000003</v>
      </c>
      <c r="Q2196">
        <v>52.441199999999981</v>
      </c>
      <c r="R2196">
        <v>33.701199999999979</v>
      </c>
      <c r="S2196" t="s">
        <v>84</v>
      </c>
      <c r="T2196">
        <v>0</v>
      </c>
      <c r="U2196">
        <v>0</v>
      </c>
      <c r="V2196">
        <v>17</v>
      </c>
      <c r="W2196">
        <v>599.96180000000004</v>
      </c>
    </row>
    <row r="2197" spans="1:23" x14ac:dyDescent="0.35">
      <c r="A2197" t="s">
        <v>3632</v>
      </c>
      <c r="B2197" t="s">
        <v>379</v>
      </c>
      <c r="C2197" t="s">
        <v>2349</v>
      </c>
      <c r="D2197" t="s">
        <v>17</v>
      </c>
      <c r="E2197" t="s">
        <v>16</v>
      </c>
      <c r="F2197" t="s">
        <v>132</v>
      </c>
      <c r="G2197">
        <v>47.31</v>
      </c>
      <c r="H2197">
        <v>1</v>
      </c>
      <c r="I2197">
        <v>0.17</v>
      </c>
      <c r="J2197">
        <v>4.54</v>
      </c>
      <c r="K2197" t="s">
        <v>82</v>
      </c>
      <c r="L2197" t="s">
        <v>41</v>
      </c>
      <c r="M2197">
        <v>13.11</v>
      </c>
      <c r="N2197" t="s">
        <v>83</v>
      </c>
      <c r="O2197" t="b">
        <v>0</v>
      </c>
      <c r="P2197">
        <v>39.267299999999999</v>
      </c>
      <c r="Q2197">
        <v>10.8813</v>
      </c>
      <c r="R2197">
        <v>-6.7686999999999991</v>
      </c>
      <c r="S2197" t="s">
        <v>103</v>
      </c>
      <c r="T2197">
        <v>0</v>
      </c>
      <c r="U2197">
        <v>0</v>
      </c>
      <c r="V2197">
        <v>2</v>
      </c>
      <c r="W2197">
        <v>-15.1821</v>
      </c>
    </row>
    <row r="2198" spans="1:23" x14ac:dyDescent="0.35">
      <c r="A2198" t="s">
        <v>3633</v>
      </c>
      <c r="B2198" t="s">
        <v>1348</v>
      </c>
      <c r="C2198" t="s">
        <v>3634</v>
      </c>
      <c r="D2198" t="s">
        <v>12</v>
      </c>
      <c r="E2198" t="s">
        <v>14</v>
      </c>
      <c r="F2198" t="s">
        <v>643</v>
      </c>
      <c r="G2198">
        <v>156.82</v>
      </c>
      <c r="H2198">
        <v>2</v>
      </c>
      <c r="I2198">
        <v>0.08</v>
      </c>
      <c r="J2198">
        <v>3.86</v>
      </c>
      <c r="K2198" t="s">
        <v>82</v>
      </c>
      <c r="L2198" t="s">
        <v>48</v>
      </c>
      <c r="M2198">
        <v>16.28</v>
      </c>
      <c r="N2198" t="s">
        <v>83</v>
      </c>
      <c r="O2198" t="b">
        <v>0</v>
      </c>
      <c r="P2198">
        <v>288.54880000000003</v>
      </c>
      <c r="Q2198">
        <v>100.3648</v>
      </c>
      <c r="R2198">
        <v>80.22480000000003</v>
      </c>
      <c r="S2198" t="s">
        <v>97</v>
      </c>
      <c r="T2198">
        <v>0</v>
      </c>
      <c r="U2198">
        <v>0</v>
      </c>
      <c r="V2198">
        <v>5</v>
      </c>
      <c r="W2198">
        <v>163.5519000000001</v>
      </c>
    </row>
    <row r="2199" spans="1:23" x14ac:dyDescent="0.35">
      <c r="A2199" t="s">
        <v>3635</v>
      </c>
      <c r="B2199" t="s">
        <v>143</v>
      </c>
      <c r="C2199" t="s">
        <v>350</v>
      </c>
      <c r="D2199" t="s">
        <v>17</v>
      </c>
      <c r="E2199" t="s">
        <v>16</v>
      </c>
      <c r="F2199" t="s">
        <v>854</v>
      </c>
      <c r="G2199">
        <v>52.05</v>
      </c>
      <c r="H2199">
        <v>2</v>
      </c>
      <c r="I2199">
        <v>0.08</v>
      </c>
      <c r="J2199">
        <v>2.82</v>
      </c>
      <c r="K2199" t="s">
        <v>82</v>
      </c>
      <c r="L2199" t="s">
        <v>41</v>
      </c>
      <c r="M2199">
        <v>7.88</v>
      </c>
      <c r="N2199" t="s">
        <v>83</v>
      </c>
      <c r="O2199" t="b">
        <v>0</v>
      </c>
      <c r="P2199">
        <v>95.772000000000006</v>
      </c>
      <c r="Q2199">
        <v>33.312000000000012</v>
      </c>
      <c r="R2199">
        <v>22.612000000000009</v>
      </c>
      <c r="S2199" t="s">
        <v>103</v>
      </c>
      <c r="T2199">
        <v>0</v>
      </c>
      <c r="U2199">
        <v>0</v>
      </c>
      <c r="V2199">
        <v>18</v>
      </c>
      <c r="W2199">
        <v>832.04550000000006</v>
      </c>
    </row>
    <row r="2200" spans="1:23" x14ac:dyDescent="0.35">
      <c r="A2200" t="s">
        <v>3636</v>
      </c>
      <c r="B2200" t="s">
        <v>539</v>
      </c>
      <c r="C2200" t="s">
        <v>3637</v>
      </c>
      <c r="D2200" t="s">
        <v>15</v>
      </c>
      <c r="E2200" t="s">
        <v>95</v>
      </c>
      <c r="F2200" t="s">
        <v>874</v>
      </c>
      <c r="G2200">
        <v>242.79</v>
      </c>
      <c r="H2200">
        <v>2</v>
      </c>
      <c r="I2200">
        <v>0.19</v>
      </c>
      <c r="J2200">
        <v>7.08</v>
      </c>
      <c r="K2200" t="s">
        <v>115</v>
      </c>
      <c r="L2200" t="s">
        <v>41</v>
      </c>
      <c r="M2200">
        <v>6.21</v>
      </c>
      <c r="N2200" t="s">
        <v>83</v>
      </c>
      <c r="O2200" t="b">
        <v>0</v>
      </c>
      <c r="P2200">
        <v>393.31979999999999</v>
      </c>
      <c r="Q2200">
        <v>101.9718</v>
      </c>
      <c r="R2200">
        <v>88.681800000000038</v>
      </c>
      <c r="S2200" t="s">
        <v>183</v>
      </c>
      <c r="T2200">
        <v>0</v>
      </c>
      <c r="U2200">
        <v>0</v>
      </c>
      <c r="V2200">
        <v>1</v>
      </c>
      <c r="W2200">
        <v>88.681800000000038</v>
      </c>
    </row>
    <row r="2201" spans="1:23" x14ac:dyDescent="0.35">
      <c r="A2201" t="s">
        <v>3638</v>
      </c>
      <c r="B2201" t="s">
        <v>619</v>
      </c>
      <c r="C2201" t="s">
        <v>273</v>
      </c>
      <c r="D2201" t="s">
        <v>19</v>
      </c>
      <c r="E2201" t="s">
        <v>14</v>
      </c>
      <c r="F2201" t="s">
        <v>780</v>
      </c>
      <c r="G2201">
        <v>148.16</v>
      </c>
      <c r="H2201">
        <v>1</v>
      </c>
      <c r="I2201">
        <v>0.14000000000000001</v>
      </c>
      <c r="J2201">
        <v>4.7699999999999996</v>
      </c>
      <c r="K2201" t="s">
        <v>115</v>
      </c>
      <c r="L2201" t="s">
        <v>41</v>
      </c>
      <c r="M2201">
        <v>5.26</v>
      </c>
      <c r="N2201" t="s">
        <v>141</v>
      </c>
      <c r="O2201" t="b">
        <v>0</v>
      </c>
      <c r="P2201">
        <v>127.41759999999999</v>
      </c>
      <c r="Q2201">
        <v>38.521599999999992</v>
      </c>
      <c r="R2201">
        <v>28.491599999999991</v>
      </c>
      <c r="S2201" t="s">
        <v>91</v>
      </c>
      <c r="T2201">
        <v>1</v>
      </c>
      <c r="U2201">
        <v>0</v>
      </c>
      <c r="V2201">
        <v>9</v>
      </c>
      <c r="W2201">
        <v>1008.3239</v>
      </c>
    </row>
    <row r="2202" spans="1:23" x14ac:dyDescent="0.35">
      <c r="A2202" t="s">
        <v>3639</v>
      </c>
      <c r="B2202" t="s">
        <v>105</v>
      </c>
      <c r="C2202" t="s">
        <v>851</v>
      </c>
      <c r="D2202" t="s">
        <v>15</v>
      </c>
      <c r="E2202" t="s">
        <v>95</v>
      </c>
      <c r="F2202" t="s">
        <v>1202</v>
      </c>
      <c r="G2202">
        <v>534.83000000000004</v>
      </c>
      <c r="H2202">
        <v>1</v>
      </c>
      <c r="I2202">
        <v>0.03</v>
      </c>
      <c r="J2202">
        <v>6.19</v>
      </c>
      <c r="K2202" t="s">
        <v>82</v>
      </c>
      <c r="L2202" t="s">
        <v>43</v>
      </c>
      <c r="M2202">
        <v>7.9</v>
      </c>
      <c r="N2202" t="s">
        <v>83</v>
      </c>
      <c r="O2202" t="b">
        <v>0</v>
      </c>
      <c r="P2202">
        <v>518.78510000000006</v>
      </c>
      <c r="Q2202">
        <v>197.8871</v>
      </c>
      <c r="R2202">
        <v>183.7971</v>
      </c>
      <c r="S2202" t="s">
        <v>91</v>
      </c>
      <c r="T2202">
        <v>0</v>
      </c>
      <c r="U2202">
        <v>0</v>
      </c>
      <c r="V2202">
        <v>19</v>
      </c>
      <c r="W2202">
        <v>1781.393</v>
      </c>
    </row>
    <row r="2203" spans="1:23" x14ac:dyDescent="0.35">
      <c r="A2203" t="s">
        <v>3640</v>
      </c>
      <c r="B2203" t="s">
        <v>946</v>
      </c>
      <c r="C2203" t="s">
        <v>2721</v>
      </c>
      <c r="D2203" t="s">
        <v>17</v>
      </c>
      <c r="E2203" t="s">
        <v>16</v>
      </c>
      <c r="F2203" t="s">
        <v>481</v>
      </c>
      <c r="G2203">
        <v>52.54</v>
      </c>
      <c r="H2203">
        <v>2</v>
      </c>
      <c r="I2203">
        <v>0.28000000000000003</v>
      </c>
      <c r="J2203">
        <v>2.65</v>
      </c>
      <c r="K2203" t="s">
        <v>90</v>
      </c>
      <c r="L2203" t="s">
        <v>41</v>
      </c>
      <c r="M2203">
        <v>12.55</v>
      </c>
      <c r="N2203" t="s">
        <v>83</v>
      </c>
      <c r="O2203" t="b">
        <v>0</v>
      </c>
      <c r="P2203">
        <v>75.657600000000002</v>
      </c>
      <c r="Q2203">
        <v>12.609600000000009</v>
      </c>
      <c r="R2203">
        <v>-2.590399999999994</v>
      </c>
      <c r="S2203" t="s">
        <v>128</v>
      </c>
      <c r="T2203">
        <v>0</v>
      </c>
      <c r="U2203">
        <v>0</v>
      </c>
      <c r="V2203">
        <v>2</v>
      </c>
      <c r="W2203">
        <v>23.260600000000011</v>
      </c>
    </row>
    <row r="2204" spans="1:23" x14ac:dyDescent="0.35">
      <c r="A2204" t="s">
        <v>3641</v>
      </c>
      <c r="B2204" t="s">
        <v>629</v>
      </c>
      <c r="C2204" t="s">
        <v>3079</v>
      </c>
      <c r="D2204" t="s">
        <v>28</v>
      </c>
      <c r="E2204" t="s">
        <v>88</v>
      </c>
      <c r="F2204" t="s">
        <v>870</v>
      </c>
      <c r="G2204">
        <v>19.79</v>
      </c>
      <c r="H2204">
        <v>3</v>
      </c>
      <c r="I2204">
        <v>0.24</v>
      </c>
      <c r="J2204">
        <v>4.59</v>
      </c>
      <c r="K2204" t="s">
        <v>82</v>
      </c>
      <c r="L2204" t="s">
        <v>41</v>
      </c>
      <c r="M2204">
        <v>8.24</v>
      </c>
      <c r="N2204" t="s">
        <v>83</v>
      </c>
      <c r="O2204" t="b">
        <v>0</v>
      </c>
      <c r="P2204">
        <v>45.121200000000002</v>
      </c>
      <c r="Q2204">
        <v>9.4992000000000019</v>
      </c>
      <c r="R2204">
        <v>-3.3307999999999982</v>
      </c>
      <c r="S2204" t="s">
        <v>128</v>
      </c>
      <c r="T2204">
        <v>0</v>
      </c>
      <c r="U2204">
        <v>0</v>
      </c>
      <c r="V2204">
        <v>2</v>
      </c>
      <c r="W2204">
        <v>156.5196</v>
      </c>
    </row>
    <row r="2205" spans="1:23" x14ac:dyDescent="0.35">
      <c r="A2205" t="s">
        <v>3642</v>
      </c>
      <c r="B2205" t="s">
        <v>180</v>
      </c>
      <c r="C2205" t="s">
        <v>1071</v>
      </c>
      <c r="D2205" t="s">
        <v>26</v>
      </c>
      <c r="E2205" t="s">
        <v>88</v>
      </c>
      <c r="F2205" t="s">
        <v>238</v>
      </c>
      <c r="G2205">
        <v>25.93</v>
      </c>
      <c r="H2205">
        <v>3</v>
      </c>
      <c r="I2205">
        <v>0.19</v>
      </c>
      <c r="J2205">
        <v>7.59</v>
      </c>
      <c r="K2205" t="s">
        <v>90</v>
      </c>
      <c r="L2205" t="s">
        <v>41</v>
      </c>
      <c r="M2205">
        <v>8.89</v>
      </c>
      <c r="N2205" t="s">
        <v>83</v>
      </c>
      <c r="O2205" t="b">
        <v>0</v>
      </c>
      <c r="P2205">
        <v>63.009900000000002</v>
      </c>
      <c r="Q2205">
        <v>16.335899999999999</v>
      </c>
      <c r="R2205">
        <v>-0.14409999999999809</v>
      </c>
      <c r="S2205" t="s">
        <v>183</v>
      </c>
      <c r="T2205">
        <v>0</v>
      </c>
      <c r="U2205">
        <v>0</v>
      </c>
      <c r="V2205">
        <v>17</v>
      </c>
      <c r="W2205">
        <v>1567.6953000000001</v>
      </c>
    </row>
    <row r="2206" spans="1:23" x14ac:dyDescent="0.35">
      <c r="A2206" t="s">
        <v>3643</v>
      </c>
      <c r="B2206" t="s">
        <v>787</v>
      </c>
      <c r="C2206" t="s">
        <v>1045</v>
      </c>
      <c r="D2206" t="s">
        <v>12</v>
      </c>
      <c r="E2206" t="s">
        <v>16</v>
      </c>
      <c r="F2206" t="s">
        <v>427</v>
      </c>
      <c r="G2206">
        <v>40.44</v>
      </c>
      <c r="H2206">
        <v>2</v>
      </c>
      <c r="I2206">
        <v>0.13</v>
      </c>
      <c r="J2206">
        <v>3.67</v>
      </c>
      <c r="K2206" t="s">
        <v>102</v>
      </c>
      <c r="L2206" t="s">
        <v>41</v>
      </c>
      <c r="M2206">
        <v>13.74</v>
      </c>
      <c r="N2206" t="s">
        <v>83</v>
      </c>
      <c r="O2206" t="b">
        <v>0</v>
      </c>
      <c r="P2206">
        <v>70.365600000000001</v>
      </c>
      <c r="Q2206">
        <v>21.837599999999998</v>
      </c>
      <c r="R2206">
        <v>4.4276000000000018</v>
      </c>
      <c r="S2206" t="s">
        <v>97</v>
      </c>
      <c r="T2206">
        <v>0</v>
      </c>
      <c r="U2206">
        <v>0</v>
      </c>
      <c r="V2206">
        <v>20</v>
      </c>
      <c r="W2206">
        <v>851.01980000000015</v>
      </c>
    </row>
    <row r="2207" spans="1:23" x14ac:dyDescent="0.35">
      <c r="A2207" t="s">
        <v>3644</v>
      </c>
      <c r="B2207" t="s">
        <v>150</v>
      </c>
      <c r="C2207" t="s">
        <v>3645</v>
      </c>
      <c r="D2207" t="s">
        <v>17</v>
      </c>
      <c r="E2207" t="s">
        <v>16</v>
      </c>
      <c r="F2207" t="s">
        <v>155</v>
      </c>
      <c r="G2207">
        <v>68.31</v>
      </c>
      <c r="H2207">
        <v>3</v>
      </c>
      <c r="I2207">
        <v>0.26</v>
      </c>
      <c r="J2207">
        <v>3.73</v>
      </c>
      <c r="K2207" t="s">
        <v>115</v>
      </c>
      <c r="L2207" t="s">
        <v>41</v>
      </c>
      <c r="M2207">
        <v>11.57</v>
      </c>
      <c r="N2207" t="s">
        <v>83</v>
      </c>
      <c r="O2207" t="b">
        <v>0</v>
      </c>
      <c r="P2207">
        <v>151.6482</v>
      </c>
      <c r="Q2207">
        <v>28.690200000000001</v>
      </c>
      <c r="R2207">
        <v>13.3902</v>
      </c>
      <c r="S2207" t="s">
        <v>128</v>
      </c>
      <c r="T2207">
        <v>0</v>
      </c>
      <c r="U2207">
        <v>0</v>
      </c>
      <c r="V2207">
        <v>1</v>
      </c>
      <c r="W2207">
        <v>13.3902</v>
      </c>
    </row>
    <row r="2208" spans="1:23" x14ac:dyDescent="0.35">
      <c r="A2208" t="s">
        <v>3646</v>
      </c>
      <c r="B2208" t="s">
        <v>1301</v>
      </c>
      <c r="C2208" t="s">
        <v>599</v>
      </c>
      <c r="D2208" t="s">
        <v>19</v>
      </c>
      <c r="E2208" t="s">
        <v>16</v>
      </c>
      <c r="F2208" t="s">
        <v>259</v>
      </c>
      <c r="G2208">
        <v>33.85</v>
      </c>
      <c r="H2208">
        <v>2</v>
      </c>
      <c r="I2208">
        <v>0.16</v>
      </c>
      <c r="J2208">
        <v>7.79</v>
      </c>
      <c r="K2208" t="s">
        <v>90</v>
      </c>
      <c r="L2208" t="s">
        <v>48</v>
      </c>
      <c r="M2208">
        <v>17.690000000000001</v>
      </c>
      <c r="N2208" t="s">
        <v>83</v>
      </c>
      <c r="O2208" t="b">
        <v>0</v>
      </c>
      <c r="P2208">
        <v>56.868000000000002</v>
      </c>
      <c r="Q2208">
        <v>16.248000000000001</v>
      </c>
      <c r="R2208">
        <v>-9.2319999999999958</v>
      </c>
      <c r="S2208" t="s">
        <v>91</v>
      </c>
      <c r="T2208">
        <v>0</v>
      </c>
      <c r="U2208">
        <v>0</v>
      </c>
      <c r="V2208">
        <v>18</v>
      </c>
      <c r="W2208">
        <v>1390.7697000000001</v>
      </c>
    </row>
    <row r="2209" spans="1:23" x14ac:dyDescent="0.35">
      <c r="A2209" t="s">
        <v>3647</v>
      </c>
      <c r="B2209" t="s">
        <v>925</v>
      </c>
      <c r="C2209" t="s">
        <v>790</v>
      </c>
      <c r="D2209" t="s">
        <v>12</v>
      </c>
      <c r="E2209" t="s">
        <v>88</v>
      </c>
      <c r="F2209" t="s">
        <v>493</v>
      </c>
      <c r="G2209">
        <v>24.53</v>
      </c>
      <c r="H2209">
        <v>1</v>
      </c>
      <c r="I2209">
        <v>0.01</v>
      </c>
      <c r="J2209">
        <v>8.24</v>
      </c>
      <c r="K2209" t="s">
        <v>82</v>
      </c>
      <c r="L2209" t="s">
        <v>48</v>
      </c>
      <c r="M2209">
        <v>10.78</v>
      </c>
      <c r="N2209" t="s">
        <v>83</v>
      </c>
      <c r="O2209" t="b">
        <v>0</v>
      </c>
      <c r="P2209">
        <v>24.284700000000001</v>
      </c>
      <c r="Q2209">
        <v>9.5667000000000009</v>
      </c>
      <c r="R2209">
        <v>-9.4533000000000005</v>
      </c>
      <c r="S2209" t="s">
        <v>91</v>
      </c>
      <c r="T2209">
        <v>0</v>
      </c>
      <c r="U2209">
        <v>0</v>
      </c>
      <c r="V2209">
        <v>14</v>
      </c>
      <c r="W2209">
        <v>572.77920000000006</v>
      </c>
    </row>
    <row r="2210" spans="1:23" x14ac:dyDescent="0.35">
      <c r="A2210" t="s">
        <v>3648</v>
      </c>
      <c r="B2210" t="s">
        <v>925</v>
      </c>
      <c r="C2210" t="s">
        <v>3649</v>
      </c>
      <c r="D2210" t="s">
        <v>19</v>
      </c>
      <c r="E2210" t="s">
        <v>95</v>
      </c>
      <c r="F2210" t="s">
        <v>1251</v>
      </c>
      <c r="G2210">
        <v>387.85</v>
      </c>
      <c r="H2210">
        <v>2</v>
      </c>
      <c r="I2210">
        <v>0.04</v>
      </c>
      <c r="J2210">
        <v>3.36</v>
      </c>
      <c r="K2210" t="s">
        <v>102</v>
      </c>
      <c r="L2210" t="s">
        <v>43</v>
      </c>
      <c r="M2210">
        <v>5.38</v>
      </c>
      <c r="N2210" t="s">
        <v>83</v>
      </c>
      <c r="O2210" t="b">
        <v>0</v>
      </c>
      <c r="P2210">
        <v>744.67200000000003</v>
      </c>
      <c r="Q2210">
        <v>279.25200000000001</v>
      </c>
      <c r="R2210">
        <v>270.512</v>
      </c>
      <c r="S2210" t="s">
        <v>91</v>
      </c>
      <c r="T2210">
        <v>0</v>
      </c>
      <c r="U2210">
        <v>0</v>
      </c>
      <c r="V2210">
        <v>2</v>
      </c>
      <c r="W2210">
        <v>620.07839999999987</v>
      </c>
    </row>
    <row r="2211" spans="1:23" x14ac:dyDescent="0.35">
      <c r="A2211" t="s">
        <v>3650</v>
      </c>
      <c r="B2211" t="s">
        <v>1240</v>
      </c>
      <c r="C2211" t="s">
        <v>1022</v>
      </c>
      <c r="D2211" t="s">
        <v>17</v>
      </c>
      <c r="E2211" t="s">
        <v>95</v>
      </c>
      <c r="F2211" t="s">
        <v>512</v>
      </c>
      <c r="G2211">
        <v>380.65</v>
      </c>
      <c r="H2211">
        <v>3</v>
      </c>
      <c r="I2211">
        <v>0.09</v>
      </c>
      <c r="J2211">
        <v>3.71</v>
      </c>
      <c r="K2211" t="s">
        <v>90</v>
      </c>
      <c r="L2211" t="s">
        <v>41</v>
      </c>
      <c r="M2211">
        <v>10.93</v>
      </c>
      <c r="N2211" t="s">
        <v>83</v>
      </c>
      <c r="O2211" t="b">
        <v>0</v>
      </c>
      <c r="P2211">
        <v>1039.1745000000001</v>
      </c>
      <c r="Q2211">
        <v>354.00450000000001</v>
      </c>
      <c r="R2211">
        <v>339.36450000000002</v>
      </c>
      <c r="S2211" t="s">
        <v>91</v>
      </c>
      <c r="T2211">
        <v>0</v>
      </c>
      <c r="U2211">
        <v>0</v>
      </c>
      <c r="V2211">
        <v>14</v>
      </c>
      <c r="W2211">
        <v>909.32830000000001</v>
      </c>
    </row>
    <row r="2212" spans="1:23" x14ac:dyDescent="0.35">
      <c r="A2212" t="s">
        <v>3651</v>
      </c>
      <c r="B2212" t="s">
        <v>1996</v>
      </c>
      <c r="C2212" t="s">
        <v>492</v>
      </c>
      <c r="D2212" t="s">
        <v>28</v>
      </c>
      <c r="E2212" t="s">
        <v>88</v>
      </c>
      <c r="F2212" t="s">
        <v>111</v>
      </c>
      <c r="G2212">
        <v>23.6</v>
      </c>
      <c r="H2212">
        <v>2</v>
      </c>
      <c r="I2212">
        <v>0.08</v>
      </c>
      <c r="J2212">
        <v>8.92</v>
      </c>
      <c r="K2212" t="s">
        <v>82</v>
      </c>
      <c r="L2212" t="s">
        <v>48</v>
      </c>
      <c r="M2212">
        <v>11.89</v>
      </c>
      <c r="N2212" t="s">
        <v>83</v>
      </c>
      <c r="O2212" t="b">
        <v>0</v>
      </c>
      <c r="P2212">
        <v>43.424000000000007</v>
      </c>
      <c r="Q2212">
        <v>15.10400000000001</v>
      </c>
      <c r="R2212">
        <v>-5.705999999999996</v>
      </c>
      <c r="S2212" t="s">
        <v>91</v>
      </c>
      <c r="T2212">
        <v>0</v>
      </c>
      <c r="U2212">
        <v>0</v>
      </c>
      <c r="V2212">
        <v>4</v>
      </c>
      <c r="W2212">
        <v>328.13980000000009</v>
      </c>
    </row>
    <row r="2213" spans="1:23" x14ac:dyDescent="0.35">
      <c r="A2213" t="s">
        <v>3652</v>
      </c>
      <c r="B2213" t="s">
        <v>185</v>
      </c>
      <c r="C2213" t="s">
        <v>2272</v>
      </c>
      <c r="D2213" t="s">
        <v>12</v>
      </c>
      <c r="E2213" t="s">
        <v>95</v>
      </c>
      <c r="F2213" t="s">
        <v>612</v>
      </c>
      <c r="G2213">
        <v>349.8</v>
      </c>
      <c r="H2213">
        <v>2</v>
      </c>
      <c r="I2213">
        <v>0.09</v>
      </c>
      <c r="J2213">
        <v>7.79</v>
      </c>
      <c r="K2213" t="s">
        <v>90</v>
      </c>
      <c r="L2213" t="s">
        <v>45</v>
      </c>
      <c r="M2213">
        <v>1.33</v>
      </c>
      <c r="N2213" t="s">
        <v>83</v>
      </c>
      <c r="O2213" t="b">
        <v>0</v>
      </c>
      <c r="P2213">
        <v>636.63600000000008</v>
      </c>
      <c r="Q2213">
        <v>216.87600000000009</v>
      </c>
      <c r="R2213">
        <v>207.75600000000011</v>
      </c>
      <c r="S2213" t="s">
        <v>128</v>
      </c>
      <c r="T2213">
        <v>0</v>
      </c>
      <c r="U2213">
        <v>0</v>
      </c>
      <c r="V2213">
        <v>12</v>
      </c>
      <c r="W2213">
        <v>462.84010000000012</v>
      </c>
    </row>
    <row r="2214" spans="1:23" x14ac:dyDescent="0.35">
      <c r="A2214" t="s">
        <v>3653</v>
      </c>
      <c r="B2214" t="s">
        <v>2232</v>
      </c>
      <c r="C2214" t="s">
        <v>3654</v>
      </c>
      <c r="D2214" t="s">
        <v>19</v>
      </c>
      <c r="E2214" t="s">
        <v>16</v>
      </c>
      <c r="F2214" t="s">
        <v>409</v>
      </c>
      <c r="G2214">
        <v>55.58</v>
      </c>
      <c r="H2214">
        <v>1</v>
      </c>
      <c r="I2214">
        <v>0.17</v>
      </c>
      <c r="J2214">
        <v>5.31</v>
      </c>
      <c r="K2214" t="s">
        <v>102</v>
      </c>
      <c r="L2214" t="s">
        <v>48</v>
      </c>
      <c r="M2214">
        <v>15.69</v>
      </c>
      <c r="N2214" t="s">
        <v>83</v>
      </c>
      <c r="O2214" t="b">
        <v>0</v>
      </c>
      <c r="P2214">
        <v>46.131399999999999</v>
      </c>
      <c r="Q2214">
        <v>12.7834</v>
      </c>
      <c r="R2214">
        <v>-8.2165999999999997</v>
      </c>
      <c r="S2214" t="s">
        <v>84</v>
      </c>
      <c r="T2214">
        <v>0</v>
      </c>
      <c r="U2214">
        <v>0</v>
      </c>
      <c r="V2214">
        <v>5</v>
      </c>
      <c r="W2214">
        <v>206.58709999999999</v>
      </c>
    </row>
    <row r="2215" spans="1:23" x14ac:dyDescent="0.35">
      <c r="A2215" t="s">
        <v>3655</v>
      </c>
      <c r="B2215" t="s">
        <v>466</v>
      </c>
      <c r="C2215" t="s">
        <v>1608</v>
      </c>
      <c r="D2215" t="s">
        <v>19</v>
      </c>
      <c r="E2215" t="s">
        <v>95</v>
      </c>
      <c r="F2215" t="s">
        <v>446</v>
      </c>
      <c r="G2215">
        <v>528.27</v>
      </c>
      <c r="H2215">
        <v>3</v>
      </c>
      <c r="I2215">
        <v>0.08</v>
      </c>
      <c r="J2215">
        <v>2.19</v>
      </c>
      <c r="K2215" t="s">
        <v>115</v>
      </c>
      <c r="L2215" t="s">
        <v>48</v>
      </c>
      <c r="M2215">
        <v>6.15</v>
      </c>
      <c r="N2215" t="s">
        <v>83</v>
      </c>
      <c r="O2215" t="b">
        <v>0</v>
      </c>
      <c r="P2215">
        <v>1458.0252</v>
      </c>
      <c r="Q2215">
        <v>507.13920000000007</v>
      </c>
      <c r="R2215">
        <v>498.7992000000001</v>
      </c>
      <c r="S2215" t="s">
        <v>183</v>
      </c>
      <c r="T2215">
        <v>0</v>
      </c>
      <c r="U2215">
        <v>0</v>
      </c>
      <c r="V2215">
        <v>19</v>
      </c>
      <c r="W2215">
        <v>3225.0970000000002</v>
      </c>
    </row>
    <row r="2216" spans="1:23" x14ac:dyDescent="0.35">
      <c r="A2216" t="s">
        <v>3656</v>
      </c>
      <c r="B2216" t="s">
        <v>1054</v>
      </c>
      <c r="C2216" t="s">
        <v>1088</v>
      </c>
      <c r="D2216" t="s">
        <v>26</v>
      </c>
      <c r="E2216" t="s">
        <v>95</v>
      </c>
      <c r="F2216" t="s">
        <v>266</v>
      </c>
      <c r="G2216">
        <v>249.07</v>
      </c>
      <c r="H2216">
        <v>3</v>
      </c>
      <c r="I2216">
        <v>0.01</v>
      </c>
      <c r="J2216">
        <v>6</v>
      </c>
      <c r="K2216" t="s">
        <v>102</v>
      </c>
      <c r="L2216" t="s">
        <v>45</v>
      </c>
      <c r="M2216">
        <v>1.01</v>
      </c>
      <c r="N2216" t="s">
        <v>83</v>
      </c>
      <c r="O2216" t="b">
        <v>0</v>
      </c>
      <c r="P2216">
        <v>739.73790000000008</v>
      </c>
      <c r="Q2216">
        <v>291.41190000000012</v>
      </c>
      <c r="R2216">
        <v>284.40190000000013</v>
      </c>
      <c r="S2216" t="s">
        <v>128</v>
      </c>
      <c r="T2216">
        <v>0</v>
      </c>
      <c r="U2216">
        <v>0</v>
      </c>
      <c r="V2216">
        <v>12</v>
      </c>
      <c r="W2216">
        <v>1213.271</v>
      </c>
    </row>
    <row r="2217" spans="1:23" x14ac:dyDescent="0.35">
      <c r="A2217" t="s">
        <v>3657</v>
      </c>
      <c r="B2217" t="s">
        <v>562</v>
      </c>
      <c r="C2217" t="s">
        <v>3658</v>
      </c>
      <c r="D2217" t="s">
        <v>12</v>
      </c>
      <c r="E2217" t="s">
        <v>88</v>
      </c>
      <c r="F2217" t="s">
        <v>530</v>
      </c>
      <c r="G2217">
        <v>33.770000000000003</v>
      </c>
      <c r="H2217">
        <v>3</v>
      </c>
      <c r="I2217">
        <v>0.06</v>
      </c>
      <c r="J2217">
        <v>2.36</v>
      </c>
      <c r="K2217" t="s">
        <v>90</v>
      </c>
      <c r="L2217" t="s">
        <v>48</v>
      </c>
      <c r="M2217">
        <v>14.34</v>
      </c>
      <c r="N2217" t="s">
        <v>83</v>
      </c>
      <c r="O2217" t="b">
        <v>0</v>
      </c>
      <c r="P2217">
        <v>95.231399999999994</v>
      </c>
      <c r="Q2217">
        <v>34.445399999999992</v>
      </c>
      <c r="R2217">
        <v>17.745399999999989</v>
      </c>
      <c r="S2217" t="s">
        <v>103</v>
      </c>
      <c r="T2217">
        <v>0</v>
      </c>
      <c r="U2217">
        <v>0</v>
      </c>
      <c r="V2217">
        <v>1</v>
      </c>
      <c r="W2217">
        <v>17.745399999999989</v>
      </c>
    </row>
    <row r="2218" spans="1:23" x14ac:dyDescent="0.35">
      <c r="A2218" t="s">
        <v>3659</v>
      </c>
      <c r="B2218" t="s">
        <v>249</v>
      </c>
      <c r="C2218" t="s">
        <v>2091</v>
      </c>
      <c r="D2218" t="s">
        <v>28</v>
      </c>
      <c r="E2218" t="s">
        <v>14</v>
      </c>
      <c r="F2218" t="s">
        <v>247</v>
      </c>
      <c r="G2218">
        <v>95.31</v>
      </c>
      <c r="H2218">
        <v>1</v>
      </c>
      <c r="I2218">
        <v>0.06</v>
      </c>
      <c r="J2218">
        <v>6.27</v>
      </c>
      <c r="K2218" t="s">
        <v>115</v>
      </c>
      <c r="L2218" t="s">
        <v>48</v>
      </c>
      <c r="M2218">
        <v>8.09</v>
      </c>
      <c r="N2218" t="s">
        <v>83</v>
      </c>
      <c r="O2218" t="b">
        <v>0</v>
      </c>
      <c r="P2218">
        <v>89.591399999999993</v>
      </c>
      <c r="Q2218">
        <v>32.405399999999993</v>
      </c>
      <c r="R2218">
        <v>18.045400000000001</v>
      </c>
      <c r="S2218" t="s">
        <v>91</v>
      </c>
      <c r="T2218">
        <v>0</v>
      </c>
      <c r="U2218">
        <v>0</v>
      </c>
      <c r="V2218">
        <v>14</v>
      </c>
      <c r="W2218">
        <v>1586.2324000000001</v>
      </c>
    </row>
    <row r="2219" spans="1:23" x14ac:dyDescent="0.35">
      <c r="A2219" t="s">
        <v>3660</v>
      </c>
      <c r="B2219" t="s">
        <v>610</v>
      </c>
      <c r="C2219" t="s">
        <v>408</v>
      </c>
      <c r="D2219" t="s">
        <v>17</v>
      </c>
      <c r="E2219" t="s">
        <v>16</v>
      </c>
      <c r="F2219" t="s">
        <v>107</v>
      </c>
      <c r="G2219">
        <v>21.05</v>
      </c>
      <c r="H2219">
        <v>1</v>
      </c>
      <c r="I2219">
        <v>0.28999999999999998</v>
      </c>
      <c r="J2219">
        <v>6.66</v>
      </c>
      <c r="K2219" t="s">
        <v>90</v>
      </c>
      <c r="L2219" t="s">
        <v>41</v>
      </c>
      <c r="M2219">
        <v>9.3699999999999992</v>
      </c>
      <c r="N2219" t="s">
        <v>83</v>
      </c>
      <c r="O2219" t="b">
        <v>0</v>
      </c>
      <c r="P2219">
        <v>14.945499999999999</v>
      </c>
      <c r="Q2219">
        <v>2.3154999999999979</v>
      </c>
      <c r="R2219">
        <v>-13.714499999999999</v>
      </c>
      <c r="S2219" t="s">
        <v>97</v>
      </c>
      <c r="T2219">
        <v>0</v>
      </c>
      <c r="U2219">
        <v>0</v>
      </c>
      <c r="V2219">
        <v>15</v>
      </c>
      <c r="W2219">
        <v>1549.1948</v>
      </c>
    </row>
    <row r="2220" spans="1:23" x14ac:dyDescent="0.35">
      <c r="A2220" t="s">
        <v>3661</v>
      </c>
      <c r="B2220" t="s">
        <v>581</v>
      </c>
      <c r="C2220" t="s">
        <v>3662</v>
      </c>
      <c r="D2220" t="s">
        <v>19</v>
      </c>
      <c r="E2220" t="s">
        <v>14</v>
      </c>
      <c r="F2220" t="s">
        <v>677</v>
      </c>
      <c r="G2220">
        <v>104.82</v>
      </c>
      <c r="H2220">
        <v>1</v>
      </c>
      <c r="I2220">
        <v>0.04</v>
      </c>
      <c r="J2220">
        <v>9.16</v>
      </c>
      <c r="K2220" t="s">
        <v>102</v>
      </c>
      <c r="L2220" t="s">
        <v>43</v>
      </c>
      <c r="M2220">
        <v>4.63</v>
      </c>
      <c r="N2220" t="s">
        <v>83</v>
      </c>
      <c r="O2220" t="b">
        <v>0</v>
      </c>
      <c r="P2220">
        <v>100.6272</v>
      </c>
      <c r="Q2220">
        <v>37.735199999999992</v>
      </c>
      <c r="R2220">
        <v>23.9452</v>
      </c>
      <c r="S2220" t="s">
        <v>84</v>
      </c>
      <c r="T2220">
        <v>0</v>
      </c>
      <c r="U2220">
        <v>0</v>
      </c>
      <c r="V2220">
        <v>1</v>
      </c>
      <c r="W2220">
        <v>23.9452</v>
      </c>
    </row>
    <row r="2221" spans="1:23" x14ac:dyDescent="0.35">
      <c r="A2221" t="s">
        <v>3663</v>
      </c>
      <c r="B2221" t="s">
        <v>99</v>
      </c>
      <c r="C2221" t="s">
        <v>273</v>
      </c>
      <c r="D2221" t="s">
        <v>19</v>
      </c>
      <c r="E2221" t="s">
        <v>14</v>
      </c>
      <c r="F2221" t="s">
        <v>396</v>
      </c>
      <c r="G2221">
        <v>148.85</v>
      </c>
      <c r="H2221">
        <v>3</v>
      </c>
      <c r="I2221">
        <v>7.0000000000000007E-2</v>
      </c>
      <c r="J2221">
        <v>2.93</v>
      </c>
      <c r="K2221" t="s">
        <v>102</v>
      </c>
      <c r="L2221" t="s">
        <v>48</v>
      </c>
      <c r="M2221">
        <v>5.4</v>
      </c>
      <c r="N2221" t="s">
        <v>83</v>
      </c>
      <c r="O2221" t="b">
        <v>0</v>
      </c>
      <c r="P2221">
        <v>415.29149999999993</v>
      </c>
      <c r="Q2221">
        <v>147.36150000000001</v>
      </c>
      <c r="R2221">
        <v>139.03149999999999</v>
      </c>
      <c r="S2221" t="s">
        <v>103</v>
      </c>
      <c r="T2221">
        <v>0</v>
      </c>
      <c r="U2221">
        <v>0</v>
      </c>
      <c r="V2221">
        <v>9</v>
      </c>
      <c r="W2221">
        <v>1008.3239</v>
      </c>
    </row>
    <row r="2222" spans="1:23" x14ac:dyDescent="0.35">
      <c r="A2222" t="s">
        <v>3664</v>
      </c>
      <c r="B2222" t="s">
        <v>1052</v>
      </c>
      <c r="C2222" t="s">
        <v>1457</v>
      </c>
      <c r="D2222" t="s">
        <v>19</v>
      </c>
      <c r="E2222" t="s">
        <v>14</v>
      </c>
      <c r="F2222" t="s">
        <v>203</v>
      </c>
      <c r="G2222">
        <v>135.81</v>
      </c>
      <c r="H2222">
        <v>1</v>
      </c>
      <c r="I2222">
        <v>0.06</v>
      </c>
      <c r="J2222">
        <v>8.69</v>
      </c>
      <c r="K2222" t="s">
        <v>115</v>
      </c>
      <c r="L2222" t="s">
        <v>43</v>
      </c>
      <c r="M2222">
        <v>5.15</v>
      </c>
      <c r="N2222" t="s">
        <v>83</v>
      </c>
      <c r="O2222" t="b">
        <v>0</v>
      </c>
      <c r="P2222">
        <v>127.6614</v>
      </c>
      <c r="Q2222">
        <v>46.175400000000003</v>
      </c>
      <c r="R2222">
        <v>32.335399999999993</v>
      </c>
      <c r="S2222" t="s">
        <v>128</v>
      </c>
      <c r="T2222">
        <v>0</v>
      </c>
      <c r="U2222">
        <v>0</v>
      </c>
      <c r="V2222">
        <v>17</v>
      </c>
      <c r="W2222">
        <v>1435.7421999999999</v>
      </c>
    </row>
    <row r="2223" spans="1:23" x14ac:dyDescent="0.35">
      <c r="A2223" t="s">
        <v>3665</v>
      </c>
      <c r="B2223" t="s">
        <v>417</v>
      </c>
      <c r="C2223" t="s">
        <v>2999</v>
      </c>
      <c r="D2223" t="s">
        <v>15</v>
      </c>
      <c r="E2223" t="s">
        <v>95</v>
      </c>
      <c r="F2223" t="s">
        <v>817</v>
      </c>
      <c r="G2223">
        <v>158.91</v>
      </c>
      <c r="H2223">
        <v>2</v>
      </c>
      <c r="I2223">
        <v>7.0000000000000007E-2</v>
      </c>
      <c r="J2223">
        <v>8.92</v>
      </c>
      <c r="K2223" t="s">
        <v>115</v>
      </c>
      <c r="L2223" t="s">
        <v>43</v>
      </c>
      <c r="M2223">
        <v>7.33</v>
      </c>
      <c r="N2223" t="s">
        <v>83</v>
      </c>
      <c r="O2223" t="b">
        <v>0</v>
      </c>
      <c r="P2223">
        <v>295.57260000000002</v>
      </c>
      <c r="Q2223">
        <v>104.8806</v>
      </c>
      <c r="R2223">
        <v>88.630599999999987</v>
      </c>
      <c r="S2223" t="s">
        <v>84</v>
      </c>
      <c r="T2223">
        <v>0</v>
      </c>
      <c r="U2223">
        <v>0</v>
      </c>
      <c r="V2223">
        <v>11</v>
      </c>
      <c r="W2223">
        <v>1274.9931999999999</v>
      </c>
    </row>
    <row r="2224" spans="1:23" x14ac:dyDescent="0.35">
      <c r="A2224" t="s">
        <v>3666</v>
      </c>
      <c r="B2224" t="s">
        <v>572</v>
      </c>
      <c r="C2224" t="s">
        <v>710</v>
      </c>
      <c r="D2224" t="s">
        <v>12</v>
      </c>
      <c r="E2224" t="s">
        <v>16</v>
      </c>
      <c r="F2224" t="s">
        <v>648</v>
      </c>
      <c r="G2224">
        <v>56.26</v>
      </c>
      <c r="H2224">
        <v>3</v>
      </c>
      <c r="I2224">
        <v>0.1</v>
      </c>
      <c r="J2224">
        <v>6.17</v>
      </c>
      <c r="K2224" t="s">
        <v>82</v>
      </c>
      <c r="L2224" t="s">
        <v>41</v>
      </c>
      <c r="M2224">
        <v>10.23</v>
      </c>
      <c r="N2224" t="s">
        <v>83</v>
      </c>
      <c r="O2224" t="b">
        <v>1</v>
      </c>
      <c r="P2224">
        <v>151.90199999999999</v>
      </c>
      <c r="Q2224">
        <v>50.634000000000007</v>
      </c>
      <c r="R2224">
        <v>34.234000000000023</v>
      </c>
      <c r="S2224" t="s">
        <v>183</v>
      </c>
      <c r="T2224">
        <v>0</v>
      </c>
      <c r="U2224">
        <v>0</v>
      </c>
      <c r="V2224">
        <v>18</v>
      </c>
      <c r="W2224">
        <v>838.74849999999992</v>
      </c>
    </row>
    <row r="2225" spans="1:23" x14ac:dyDescent="0.35">
      <c r="A2225" t="s">
        <v>3667</v>
      </c>
      <c r="B2225" t="s">
        <v>161</v>
      </c>
      <c r="C2225" t="s">
        <v>673</v>
      </c>
      <c r="D2225" t="s">
        <v>28</v>
      </c>
      <c r="E2225" t="s">
        <v>16</v>
      </c>
      <c r="F2225" t="s">
        <v>435</v>
      </c>
      <c r="G2225">
        <v>34.14</v>
      </c>
      <c r="H2225">
        <v>1</v>
      </c>
      <c r="I2225">
        <v>0.2</v>
      </c>
      <c r="J2225">
        <v>4.5599999999999996</v>
      </c>
      <c r="K2225" t="s">
        <v>115</v>
      </c>
      <c r="L2225" t="s">
        <v>43</v>
      </c>
      <c r="M2225">
        <v>5.38</v>
      </c>
      <c r="N2225" t="s">
        <v>83</v>
      </c>
      <c r="O2225" t="b">
        <v>0</v>
      </c>
      <c r="P2225">
        <v>27.312000000000001</v>
      </c>
      <c r="Q2225">
        <v>6.828000000000003</v>
      </c>
      <c r="R2225">
        <v>-3.111999999999997</v>
      </c>
      <c r="S2225" t="s">
        <v>91</v>
      </c>
      <c r="T2225">
        <v>0</v>
      </c>
      <c r="U2225">
        <v>0</v>
      </c>
      <c r="V2225">
        <v>15</v>
      </c>
      <c r="W2225">
        <v>1127.8425</v>
      </c>
    </row>
    <row r="2226" spans="1:23" x14ac:dyDescent="0.35">
      <c r="A2226" t="s">
        <v>3668</v>
      </c>
      <c r="B2226" t="s">
        <v>545</v>
      </c>
      <c r="C2226" t="s">
        <v>3669</v>
      </c>
      <c r="D2226" t="s">
        <v>15</v>
      </c>
      <c r="E2226" t="s">
        <v>88</v>
      </c>
      <c r="F2226" t="s">
        <v>870</v>
      </c>
      <c r="G2226">
        <v>34.15</v>
      </c>
      <c r="H2226">
        <v>2</v>
      </c>
      <c r="I2226">
        <v>0.1</v>
      </c>
      <c r="J2226">
        <v>7.67</v>
      </c>
      <c r="K2226" t="s">
        <v>115</v>
      </c>
      <c r="L2226" t="s">
        <v>41</v>
      </c>
      <c r="M2226">
        <v>13.47</v>
      </c>
      <c r="N2226" t="s">
        <v>83</v>
      </c>
      <c r="O2226" t="b">
        <v>1</v>
      </c>
      <c r="P2226">
        <v>61.47</v>
      </c>
      <c r="Q2226">
        <v>20.49</v>
      </c>
      <c r="R2226">
        <v>-0.64999999999999858</v>
      </c>
      <c r="S2226" t="s">
        <v>91</v>
      </c>
      <c r="T2226">
        <v>0</v>
      </c>
      <c r="U2226">
        <v>0</v>
      </c>
      <c r="V2226">
        <v>2</v>
      </c>
      <c r="W2226">
        <v>414.91300000000001</v>
      </c>
    </row>
    <row r="2227" spans="1:23" x14ac:dyDescent="0.35">
      <c r="A2227" t="s">
        <v>3670</v>
      </c>
      <c r="B2227" t="s">
        <v>386</v>
      </c>
      <c r="C2227" t="s">
        <v>3671</v>
      </c>
      <c r="D2227" t="s">
        <v>28</v>
      </c>
      <c r="E2227" t="s">
        <v>88</v>
      </c>
      <c r="F2227" t="s">
        <v>530</v>
      </c>
      <c r="G2227">
        <v>29.37</v>
      </c>
      <c r="H2227">
        <v>1</v>
      </c>
      <c r="I2227">
        <v>0.09</v>
      </c>
      <c r="J2227">
        <v>9.41</v>
      </c>
      <c r="K2227" t="s">
        <v>102</v>
      </c>
      <c r="L2227" t="s">
        <v>41</v>
      </c>
      <c r="M2227">
        <v>12.37</v>
      </c>
      <c r="N2227" t="s">
        <v>83</v>
      </c>
      <c r="O2227" t="b">
        <v>0</v>
      </c>
      <c r="P2227">
        <v>26.726700000000001</v>
      </c>
      <c r="Q2227">
        <v>9.1046999999999993</v>
      </c>
      <c r="R2227">
        <v>-12.6753</v>
      </c>
      <c r="S2227" t="s">
        <v>97</v>
      </c>
      <c r="T2227">
        <v>0</v>
      </c>
      <c r="U2227">
        <v>0</v>
      </c>
      <c r="V2227">
        <v>3</v>
      </c>
      <c r="W2227">
        <v>138.2295</v>
      </c>
    </row>
    <row r="2228" spans="1:23" x14ac:dyDescent="0.35">
      <c r="A2228" t="s">
        <v>3672</v>
      </c>
      <c r="B2228" t="s">
        <v>316</v>
      </c>
      <c r="C2228" t="s">
        <v>1034</v>
      </c>
      <c r="D2228" t="s">
        <v>19</v>
      </c>
      <c r="E2228" t="s">
        <v>14</v>
      </c>
      <c r="F2228" t="s">
        <v>247</v>
      </c>
      <c r="G2228">
        <v>96.27</v>
      </c>
      <c r="H2228">
        <v>1</v>
      </c>
      <c r="I2228">
        <v>0.05</v>
      </c>
      <c r="J2228">
        <v>2.75</v>
      </c>
      <c r="K2228" t="s">
        <v>82</v>
      </c>
      <c r="L2228" t="s">
        <v>43</v>
      </c>
      <c r="M2228">
        <v>7.32</v>
      </c>
      <c r="N2228" t="s">
        <v>83</v>
      </c>
      <c r="O2228" t="b">
        <v>0</v>
      </c>
      <c r="P2228">
        <v>91.456500000000005</v>
      </c>
      <c r="Q2228">
        <v>33.694499999999998</v>
      </c>
      <c r="R2228">
        <v>23.624500000000001</v>
      </c>
      <c r="S2228" t="s">
        <v>91</v>
      </c>
      <c r="T2228">
        <v>0</v>
      </c>
      <c r="U2228">
        <v>0</v>
      </c>
      <c r="V2228">
        <v>13</v>
      </c>
      <c r="W2228">
        <v>769.70920000000001</v>
      </c>
    </row>
    <row r="2229" spans="1:23" x14ac:dyDescent="0.35">
      <c r="A2229" t="s">
        <v>3673</v>
      </c>
      <c r="B2229" t="s">
        <v>249</v>
      </c>
      <c r="C2229" t="s">
        <v>1262</v>
      </c>
      <c r="D2229" t="s">
        <v>19</v>
      </c>
      <c r="E2229" t="s">
        <v>16</v>
      </c>
      <c r="F2229" t="s">
        <v>895</v>
      </c>
      <c r="G2229">
        <v>44.21</v>
      </c>
      <c r="H2229">
        <v>1</v>
      </c>
      <c r="I2229">
        <v>0.09</v>
      </c>
      <c r="J2229">
        <v>8.82</v>
      </c>
      <c r="K2229" t="s">
        <v>115</v>
      </c>
      <c r="L2229" t="s">
        <v>43</v>
      </c>
      <c r="M2229">
        <v>3.77</v>
      </c>
      <c r="N2229" t="s">
        <v>83</v>
      </c>
      <c r="O2229" t="b">
        <v>0</v>
      </c>
      <c r="P2229">
        <v>40.231099999999998</v>
      </c>
      <c r="Q2229">
        <v>13.7051</v>
      </c>
      <c r="R2229">
        <v>1.1151000000000051</v>
      </c>
      <c r="S2229" t="s">
        <v>91</v>
      </c>
      <c r="T2229">
        <v>0</v>
      </c>
      <c r="U2229">
        <v>0</v>
      </c>
      <c r="V2229">
        <v>18</v>
      </c>
      <c r="W2229">
        <v>1561.0561</v>
      </c>
    </row>
    <row r="2230" spans="1:23" x14ac:dyDescent="0.35">
      <c r="A2230" t="s">
        <v>3674</v>
      </c>
      <c r="B2230" t="s">
        <v>507</v>
      </c>
      <c r="C2230" t="s">
        <v>1392</v>
      </c>
      <c r="D2230" t="s">
        <v>19</v>
      </c>
      <c r="E2230" t="s">
        <v>14</v>
      </c>
      <c r="F2230" t="s">
        <v>332</v>
      </c>
      <c r="G2230">
        <v>46.27</v>
      </c>
      <c r="H2230">
        <v>1</v>
      </c>
      <c r="I2230">
        <v>0.05</v>
      </c>
      <c r="J2230">
        <v>4.3600000000000003</v>
      </c>
      <c r="K2230" t="s">
        <v>90</v>
      </c>
      <c r="L2230" t="s">
        <v>41</v>
      </c>
      <c r="M2230">
        <v>9.15</v>
      </c>
      <c r="N2230" t="s">
        <v>83</v>
      </c>
      <c r="O2230" t="b">
        <v>0</v>
      </c>
      <c r="P2230">
        <v>43.956499999999998</v>
      </c>
      <c r="Q2230">
        <v>16.194500000000001</v>
      </c>
      <c r="R2230">
        <v>2.6844999999999959</v>
      </c>
      <c r="S2230" t="s">
        <v>84</v>
      </c>
      <c r="T2230">
        <v>0</v>
      </c>
      <c r="U2230">
        <v>0</v>
      </c>
      <c r="V2230">
        <v>13</v>
      </c>
      <c r="W2230">
        <v>487.31659999999999</v>
      </c>
    </row>
    <row r="2231" spans="1:23" x14ac:dyDescent="0.35">
      <c r="A2231" t="s">
        <v>3675</v>
      </c>
      <c r="B2231" t="s">
        <v>583</v>
      </c>
      <c r="C2231" t="s">
        <v>1632</v>
      </c>
      <c r="D2231" t="s">
        <v>12</v>
      </c>
      <c r="E2231" t="s">
        <v>95</v>
      </c>
      <c r="F2231" t="s">
        <v>127</v>
      </c>
      <c r="G2231">
        <v>428.85</v>
      </c>
      <c r="H2231">
        <v>1</v>
      </c>
      <c r="I2231">
        <v>0.09</v>
      </c>
      <c r="J2231">
        <v>5.29</v>
      </c>
      <c r="K2231" t="s">
        <v>90</v>
      </c>
      <c r="L2231" t="s">
        <v>45</v>
      </c>
      <c r="M2231">
        <v>0.9</v>
      </c>
      <c r="N2231" t="s">
        <v>83</v>
      </c>
      <c r="O2231" t="b">
        <v>0</v>
      </c>
      <c r="P2231">
        <v>390.25349999999997</v>
      </c>
      <c r="Q2231">
        <v>132.9435</v>
      </c>
      <c r="R2231">
        <v>126.7535</v>
      </c>
      <c r="S2231" t="s">
        <v>84</v>
      </c>
      <c r="T2231">
        <v>0</v>
      </c>
      <c r="U2231">
        <v>0</v>
      </c>
      <c r="V2231">
        <v>13</v>
      </c>
      <c r="W2231">
        <v>796.03620000000024</v>
      </c>
    </row>
    <row r="2232" spans="1:23" x14ac:dyDescent="0.35">
      <c r="A2232" t="s">
        <v>3676</v>
      </c>
      <c r="B2232" t="s">
        <v>553</v>
      </c>
      <c r="C2232" t="s">
        <v>2116</v>
      </c>
      <c r="D2232" t="s">
        <v>28</v>
      </c>
      <c r="E2232" t="s">
        <v>16</v>
      </c>
      <c r="F2232" t="s">
        <v>1762</v>
      </c>
      <c r="G2232">
        <v>43.12</v>
      </c>
      <c r="H2232">
        <v>1</v>
      </c>
      <c r="I2232">
        <v>0.08</v>
      </c>
      <c r="J2232">
        <v>4.05</v>
      </c>
      <c r="K2232" t="s">
        <v>115</v>
      </c>
      <c r="L2232" t="s">
        <v>41</v>
      </c>
      <c r="M2232">
        <v>9.4700000000000006</v>
      </c>
      <c r="N2232" t="s">
        <v>83</v>
      </c>
      <c r="O2232" t="b">
        <v>0</v>
      </c>
      <c r="P2232">
        <v>39.670400000000001</v>
      </c>
      <c r="Q2232">
        <v>13.798400000000001</v>
      </c>
      <c r="R2232">
        <v>0.27840000000000481</v>
      </c>
      <c r="S2232" t="s">
        <v>84</v>
      </c>
      <c r="T2232">
        <v>0</v>
      </c>
      <c r="U2232">
        <v>0</v>
      </c>
      <c r="V2232">
        <v>10</v>
      </c>
      <c r="W2232">
        <v>686.79230000000007</v>
      </c>
    </row>
    <row r="2233" spans="1:23" x14ac:dyDescent="0.35">
      <c r="A2233" t="s">
        <v>3677</v>
      </c>
      <c r="B2233" t="s">
        <v>1379</v>
      </c>
      <c r="C2233" t="s">
        <v>387</v>
      </c>
      <c r="D2233" t="s">
        <v>17</v>
      </c>
      <c r="E2233" t="s">
        <v>95</v>
      </c>
      <c r="F2233" t="s">
        <v>392</v>
      </c>
      <c r="G2233">
        <v>104.93</v>
      </c>
      <c r="H2233">
        <v>2</v>
      </c>
      <c r="I2233">
        <v>0.2</v>
      </c>
      <c r="J2233">
        <v>8.15</v>
      </c>
      <c r="K2233" t="s">
        <v>82</v>
      </c>
      <c r="L2233" t="s">
        <v>41</v>
      </c>
      <c r="M2233">
        <v>8.4600000000000009</v>
      </c>
      <c r="N2233" t="s">
        <v>83</v>
      </c>
      <c r="O2233" t="b">
        <v>0</v>
      </c>
      <c r="P2233">
        <v>167.88800000000001</v>
      </c>
      <c r="Q2233">
        <v>41.972000000000037</v>
      </c>
      <c r="R2233">
        <v>25.362000000000041</v>
      </c>
      <c r="S2233" t="s">
        <v>183</v>
      </c>
      <c r="T2233">
        <v>0</v>
      </c>
      <c r="U2233">
        <v>0</v>
      </c>
      <c r="V2233">
        <v>17</v>
      </c>
      <c r="W2233">
        <v>1451.0446999999999</v>
      </c>
    </row>
    <row r="2234" spans="1:23" x14ac:dyDescent="0.35">
      <c r="A2234" t="s">
        <v>3678</v>
      </c>
      <c r="B2234" t="s">
        <v>1379</v>
      </c>
      <c r="C2234" t="s">
        <v>1019</v>
      </c>
      <c r="D2234" t="s">
        <v>15</v>
      </c>
      <c r="E2234" t="s">
        <v>14</v>
      </c>
      <c r="F2234" t="s">
        <v>1290</v>
      </c>
      <c r="G2234">
        <v>164.81</v>
      </c>
      <c r="H2234">
        <v>2</v>
      </c>
      <c r="I2234">
        <v>0.02</v>
      </c>
      <c r="J2234">
        <v>5.88</v>
      </c>
      <c r="K2234" t="s">
        <v>82</v>
      </c>
      <c r="L2234" t="s">
        <v>45</v>
      </c>
      <c r="M2234">
        <v>1.73</v>
      </c>
      <c r="N2234" t="s">
        <v>83</v>
      </c>
      <c r="O2234" t="b">
        <v>0</v>
      </c>
      <c r="P2234">
        <v>323.02760000000001</v>
      </c>
      <c r="Q2234">
        <v>125.2556</v>
      </c>
      <c r="R2234">
        <v>117.6456</v>
      </c>
      <c r="S2234" t="s">
        <v>183</v>
      </c>
      <c r="T2234">
        <v>0</v>
      </c>
      <c r="U2234">
        <v>0</v>
      </c>
      <c r="V2234">
        <v>5</v>
      </c>
      <c r="W2234">
        <v>208.37760000000009</v>
      </c>
    </row>
    <row r="2235" spans="1:23" x14ac:dyDescent="0.35">
      <c r="A2235" t="s">
        <v>3679</v>
      </c>
      <c r="B2235" t="s">
        <v>130</v>
      </c>
      <c r="C2235" t="s">
        <v>3680</v>
      </c>
      <c r="D2235" t="s">
        <v>17</v>
      </c>
      <c r="E2235" t="s">
        <v>14</v>
      </c>
      <c r="F2235" t="s">
        <v>655</v>
      </c>
      <c r="G2235">
        <v>49.5</v>
      </c>
      <c r="H2235">
        <v>2</v>
      </c>
      <c r="I2235">
        <v>0.02</v>
      </c>
      <c r="J2235">
        <v>7.84</v>
      </c>
      <c r="K2235" t="s">
        <v>102</v>
      </c>
      <c r="L2235" t="s">
        <v>43</v>
      </c>
      <c r="M2235">
        <v>6.58</v>
      </c>
      <c r="N2235" t="s">
        <v>83</v>
      </c>
      <c r="O2235" t="b">
        <v>0</v>
      </c>
      <c r="P2235">
        <v>97.02</v>
      </c>
      <c r="Q2235">
        <v>37.619999999999997</v>
      </c>
      <c r="R2235">
        <v>23.2</v>
      </c>
      <c r="S2235" t="s">
        <v>84</v>
      </c>
      <c r="T2235">
        <v>0</v>
      </c>
      <c r="U2235">
        <v>0</v>
      </c>
      <c r="V2235">
        <v>2</v>
      </c>
      <c r="W2235">
        <v>20.7972</v>
      </c>
    </row>
    <row r="2236" spans="1:23" x14ac:dyDescent="0.35">
      <c r="A2236" t="s">
        <v>3681</v>
      </c>
      <c r="B2236" t="s">
        <v>826</v>
      </c>
      <c r="C2236" t="s">
        <v>317</v>
      </c>
      <c r="D2236" t="s">
        <v>15</v>
      </c>
      <c r="E2236" t="s">
        <v>16</v>
      </c>
      <c r="F2236" t="s">
        <v>231</v>
      </c>
      <c r="G2236">
        <v>51.72</v>
      </c>
      <c r="H2236">
        <v>2</v>
      </c>
      <c r="I2236">
        <v>0.22</v>
      </c>
      <c r="J2236">
        <v>9.61</v>
      </c>
      <c r="K2236" t="s">
        <v>115</v>
      </c>
      <c r="L2236" t="s">
        <v>43</v>
      </c>
      <c r="M2236">
        <v>3.02</v>
      </c>
      <c r="N2236" t="s">
        <v>83</v>
      </c>
      <c r="O2236" t="b">
        <v>0</v>
      </c>
      <c r="P2236">
        <v>80.683199999999999</v>
      </c>
      <c r="Q2236">
        <v>18.61920000000001</v>
      </c>
      <c r="R2236">
        <v>5.9892000000000074</v>
      </c>
      <c r="S2236" t="s">
        <v>103</v>
      </c>
      <c r="T2236">
        <v>0</v>
      </c>
      <c r="U2236">
        <v>0</v>
      </c>
      <c r="V2236">
        <v>21</v>
      </c>
      <c r="W2236">
        <v>1217.9494</v>
      </c>
    </row>
    <row r="2237" spans="1:23" x14ac:dyDescent="0.35">
      <c r="A2237" t="s">
        <v>3682</v>
      </c>
      <c r="B2237" t="s">
        <v>960</v>
      </c>
      <c r="C2237" t="s">
        <v>759</v>
      </c>
      <c r="D2237" t="s">
        <v>15</v>
      </c>
      <c r="E2237" t="s">
        <v>14</v>
      </c>
      <c r="F2237" t="s">
        <v>210</v>
      </c>
      <c r="G2237">
        <v>145.1</v>
      </c>
      <c r="H2237">
        <v>1</v>
      </c>
      <c r="I2237">
        <v>0.11</v>
      </c>
      <c r="J2237">
        <v>4.55</v>
      </c>
      <c r="K2237" t="s">
        <v>115</v>
      </c>
      <c r="L2237" t="s">
        <v>41</v>
      </c>
      <c r="M2237">
        <v>9.51</v>
      </c>
      <c r="N2237" t="s">
        <v>83</v>
      </c>
      <c r="O2237" t="b">
        <v>0</v>
      </c>
      <c r="P2237">
        <v>129.13900000000001</v>
      </c>
      <c r="Q2237">
        <v>42.079000000000022</v>
      </c>
      <c r="R2237">
        <v>28.01900000000002</v>
      </c>
      <c r="S2237" t="s">
        <v>84</v>
      </c>
      <c r="T2237">
        <v>0</v>
      </c>
      <c r="U2237">
        <v>0</v>
      </c>
      <c r="V2237">
        <v>11</v>
      </c>
      <c r="W2237">
        <v>315.32900000000012</v>
      </c>
    </row>
    <row r="2238" spans="1:23" x14ac:dyDescent="0.35">
      <c r="A2238" t="s">
        <v>3683</v>
      </c>
      <c r="B2238" t="s">
        <v>984</v>
      </c>
      <c r="C2238" t="s">
        <v>837</v>
      </c>
      <c r="D2238" t="s">
        <v>12</v>
      </c>
      <c r="E2238" t="s">
        <v>88</v>
      </c>
      <c r="F2238" t="s">
        <v>718</v>
      </c>
      <c r="G2238">
        <v>23.87</v>
      </c>
      <c r="H2238">
        <v>1</v>
      </c>
      <c r="I2238">
        <v>0.28999999999999998</v>
      </c>
      <c r="J2238">
        <v>7.52</v>
      </c>
      <c r="K2238" t="s">
        <v>90</v>
      </c>
      <c r="L2238" t="s">
        <v>41</v>
      </c>
      <c r="M2238">
        <v>7.56</v>
      </c>
      <c r="N2238" t="s">
        <v>83</v>
      </c>
      <c r="O2238" t="b">
        <v>0</v>
      </c>
      <c r="P2238">
        <v>16.947700000000001</v>
      </c>
      <c r="Q2238">
        <v>2.6257000000000001</v>
      </c>
      <c r="R2238">
        <v>-12.4543</v>
      </c>
      <c r="S2238" t="s">
        <v>97</v>
      </c>
      <c r="T2238">
        <v>0</v>
      </c>
      <c r="U2238">
        <v>0</v>
      </c>
      <c r="V2238">
        <v>15</v>
      </c>
      <c r="W2238">
        <v>634.02250000000004</v>
      </c>
    </row>
    <row r="2239" spans="1:23" x14ac:dyDescent="0.35">
      <c r="A2239" t="s">
        <v>3684</v>
      </c>
      <c r="B2239" t="s">
        <v>93</v>
      </c>
      <c r="C2239" t="s">
        <v>3685</v>
      </c>
      <c r="D2239" t="s">
        <v>12</v>
      </c>
      <c r="E2239" t="s">
        <v>16</v>
      </c>
      <c r="F2239" t="s">
        <v>932</v>
      </c>
      <c r="G2239">
        <v>58.83</v>
      </c>
      <c r="H2239">
        <v>3</v>
      </c>
      <c r="I2239">
        <v>0.22</v>
      </c>
      <c r="J2239">
        <v>4.21</v>
      </c>
      <c r="K2239" t="s">
        <v>115</v>
      </c>
      <c r="L2239" t="s">
        <v>41</v>
      </c>
      <c r="M2239">
        <v>14.12</v>
      </c>
      <c r="N2239" t="s">
        <v>83</v>
      </c>
      <c r="O2239" t="b">
        <v>0</v>
      </c>
      <c r="P2239">
        <v>137.66220000000001</v>
      </c>
      <c r="Q2239">
        <v>31.768200000000011</v>
      </c>
      <c r="R2239">
        <v>13.438200000000011</v>
      </c>
      <c r="S2239" t="s">
        <v>97</v>
      </c>
      <c r="T2239">
        <v>0</v>
      </c>
      <c r="U2239">
        <v>0</v>
      </c>
      <c r="V2239">
        <v>3</v>
      </c>
      <c r="W2239">
        <v>29.572600000000008</v>
      </c>
    </row>
    <row r="2240" spans="1:23" x14ac:dyDescent="0.35">
      <c r="A2240" t="s">
        <v>3686</v>
      </c>
      <c r="B2240" t="s">
        <v>536</v>
      </c>
      <c r="C2240" t="s">
        <v>1457</v>
      </c>
      <c r="D2240" t="s">
        <v>12</v>
      </c>
      <c r="E2240" t="s">
        <v>88</v>
      </c>
      <c r="F2240" t="s">
        <v>1677</v>
      </c>
      <c r="G2240">
        <v>34.799999999999997</v>
      </c>
      <c r="H2240">
        <v>3</v>
      </c>
      <c r="I2240">
        <v>0.23</v>
      </c>
      <c r="J2240">
        <v>6.17</v>
      </c>
      <c r="K2240" t="s">
        <v>82</v>
      </c>
      <c r="L2240" t="s">
        <v>41</v>
      </c>
      <c r="M2240">
        <v>6.45</v>
      </c>
      <c r="N2240" t="s">
        <v>83</v>
      </c>
      <c r="O2240" t="b">
        <v>0</v>
      </c>
      <c r="P2240">
        <v>80.387999999999991</v>
      </c>
      <c r="Q2240">
        <v>17.748000000000001</v>
      </c>
      <c r="R2240">
        <v>5.1279999999999966</v>
      </c>
      <c r="S2240" t="s">
        <v>97</v>
      </c>
      <c r="T2240">
        <v>0</v>
      </c>
      <c r="U2240">
        <v>0</v>
      </c>
      <c r="V2240">
        <v>17</v>
      </c>
      <c r="W2240">
        <v>1435.7421999999999</v>
      </c>
    </row>
    <row r="2241" spans="1:23" x14ac:dyDescent="0.35">
      <c r="A2241" t="s">
        <v>3687</v>
      </c>
      <c r="B2241" t="s">
        <v>93</v>
      </c>
      <c r="C2241" t="s">
        <v>865</v>
      </c>
      <c r="D2241" t="s">
        <v>17</v>
      </c>
      <c r="E2241" t="s">
        <v>95</v>
      </c>
      <c r="F2241" t="s">
        <v>140</v>
      </c>
      <c r="G2241">
        <v>323.64999999999998</v>
      </c>
      <c r="H2241">
        <v>2</v>
      </c>
      <c r="I2241">
        <v>0.26</v>
      </c>
      <c r="J2241">
        <v>4.3600000000000003</v>
      </c>
      <c r="K2241" t="s">
        <v>90</v>
      </c>
      <c r="L2241" t="s">
        <v>41</v>
      </c>
      <c r="M2241">
        <v>13.62</v>
      </c>
      <c r="N2241" t="s">
        <v>83</v>
      </c>
      <c r="O2241" t="b">
        <v>0</v>
      </c>
      <c r="P2241">
        <v>479.00200000000001</v>
      </c>
      <c r="Q2241">
        <v>90.622</v>
      </c>
      <c r="R2241">
        <v>72.64200000000001</v>
      </c>
      <c r="S2241" t="s">
        <v>97</v>
      </c>
      <c r="T2241">
        <v>0</v>
      </c>
      <c r="U2241">
        <v>0</v>
      </c>
      <c r="V2241">
        <v>22</v>
      </c>
      <c r="W2241">
        <v>1199.3414</v>
      </c>
    </row>
    <row r="2242" spans="1:23" x14ac:dyDescent="0.35">
      <c r="A2242" t="s">
        <v>3688</v>
      </c>
      <c r="B2242" t="s">
        <v>221</v>
      </c>
      <c r="C2242" t="s">
        <v>915</v>
      </c>
      <c r="D2242" t="s">
        <v>15</v>
      </c>
      <c r="E2242" t="s">
        <v>95</v>
      </c>
      <c r="F2242" t="s">
        <v>370</v>
      </c>
      <c r="G2242">
        <v>175.77</v>
      </c>
      <c r="H2242">
        <v>2</v>
      </c>
      <c r="I2242">
        <v>0.05</v>
      </c>
      <c r="J2242">
        <v>5.99</v>
      </c>
      <c r="K2242" t="s">
        <v>82</v>
      </c>
      <c r="L2242" t="s">
        <v>43</v>
      </c>
      <c r="M2242">
        <v>3.32</v>
      </c>
      <c r="N2242" t="s">
        <v>83</v>
      </c>
      <c r="O2242" t="b">
        <v>0</v>
      </c>
      <c r="P2242">
        <v>333.96300000000002</v>
      </c>
      <c r="Q2242">
        <v>123.039</v>
      </c>
      <c r="R2242">
        <v>113.729</v>
      </c>
      <c r="S2242" t="s">
        <v>103</v>
      </c>
      <c r="T2242">
        <v>0</v>
      </c>
      <c r="U2242">
        <v>0</v>
      </c>
      <c r="V2242">
        <v>11</v>
      </c>
      <c r="W2242">
        <v>1442.5102999999999</v>
      </c>
    </row>
    <row r="2243" spans="1:23" x14ac:dyDescent="0.35">
      <c r="A2243" t="s">
        <v>3689</v>
      </c>
      <c r="B2243" t="s">
        <v>379</v>
      </c>
      <c r="C2243" t="s">
        <v>1527</v>
      </c>
      <c r="D2243" t="s">
        <v>26</v>
      </c>
      <c r="E2243" t="s">
        <v>14</v>
      </c>
      <c r="F2243" t="s">
        <v>775</v>
      </c>
      <c r="G2243">
        <v>100.23</v>
      </c>
      <c r="H2243">
        <v>2</v>
      </c>
      <c r="I2243">
        <v>0.06</v>
      </c>
      <c r="J2243">
        <v>3.9</v>
      </c>
      <c r="K2243" t="s">
        <v>102</v>
      </c>
      <c r="L2243" t="s">
        <v>48</v>
      </c>
      <c r="M2243">
        <v>6.11</v>
      </c>
      <c r="N2243" t="s">
        <v>83</v>
      </c>
      <c r="O2243" t="b">
        <v>0</v>
      </c>
      <c r="P2243">
        <v>188.4324</v>
      </c>
      <c r="Q2243">
        <v>68.156400000000005</v>
      </c>
      <c r="R2243">
        <v>58.146400000000007</v>
      </c>
      <c r="S2243" t="s">
        <v>103</v>
      </c>
      <c r="T2243">
        <v>0</v>
      </c>
      <c r="U2243">
        <v>0</v>
      </c>
      <c r="V2243">
        <v>19</v>
      </c>
      <c r="W2243">
        <v>1549.5698</v>
      </c>
    </row>
    <row r="2244" spans="1:23" x14ac:dyDescent="0.35">
      <c r="A2244" t="s">
        <v>3690</v>
      </c>
      <c r="B2244" t="s">
        <v>1810</v>
      </c>
      <c r="C2244" t="s">
        <v>1461</v>
      </c>
      <c r="D2244" t="s">
        <v>12</v>
      </c>
      <c r="E2244" t="s">
        <v>95</v>
      </c>
      <c r="F2244" t="s">
        <v>870</v>
      </c>
      <c r="G2244">
        <v>32.659999999999997</v>
      </c>
      <c r="H2244">
        <v>1</v>
      </c>
      <c r="I2244">
        <v>0.02</v>
      </c>
      <c r="J2244">
        <v>4.75</v>
      </c>
      <c r="K2244" t="s">
        <v>82</v>
      </c>
      <c r="L2244" t="s">
        <v>45</v>
      </c>
      <c r="M2244">
        <v>1.55</v>
      </c>
      <c r="N2244" t="s">
        <v>141</v>
      </c>
      <c r="O2244" t="b">
        <v>0</v>
      </c>
      <c r="P2244">
        <v>32.006799999999998</v>
      </c>
      <c r="Q2244">
        <v>12.4108</v>
      </c>
      <c r="R2244">
        <v>6.110800000000002</v>
      </c>
      <c r="S2244" t="s">
        <v>84</v>
      </c>
      <c r="T2244">
        <v>1</v>
      </c>
      <c r="U2244">
        <v>0</v>
      </c>
      <c r="V2244">
        <v>13</v>
      </c>
      <c r="W2244">
        <v>1727.3852999999999</v>
      </c>
    </row>
    <row r="2245" spans="1:23" x14ac:dyDescent="0.35">
      <c r="A2245" t="s">
        <v>3691</v>
      </c>
      <c r="B2245" t="s">
        <v>1597</v>
      </c>
      <c r="C2245" t="s">
        <v>350</v>
      </c>
      <c r="D2245" t="s">
        <v>15</v>
      </c>
      <c r="E2245" t="s">
        <v>88</v>
      </c>
      <c r="F2245" t="s">
        <v>238</v>
      </c>
      <c r="G2245">
        <v>13.97</v>
      </c>
      <c r="H2245">
        <v>3</v>
      </c>
      <c r="I2245">
        <v>0.08</v>
      </c>
      <c r="J2245">
        <v>2.34</v>
      </c>
      <c r="K2245" t="s">
        <v>90</v>
      </c>
      <c r="L2245" t="s">
        <v>41</v>
      </c>
      <c r="M2245">
        <v>6.1</v>
      </c>
      <c r="N2245" t="s">
        <v>141</v>
      </c>
      <c r="O2245" t="b">
        <v>0</v>
      </c>
      <c r="P2245">
        <v>38.557200000000002</v>
      </c>
      <c r="Q2245">
        <v>13.411199999999999</v>
      </c>
      <c r="R2245">
        <v>4.9712000000000014</v>
      </c>
      <c r="S2245" t="s">
        <v>183</v>
      </c>
      <c r="T2245">
        <v>1</v>
      </c>
      <c r="U2245">
        <v>0</v>
      </c>
      <c r="V2245">
        <v>18</v>
      </c>
      <c r="W2245">
        <v>832.04550000000006</v>
      </c>
    </row>
    <row r="2246" spans="1:23" x14ac:dyDescent="0.35">
      <c r="A2246" t="s">
        <v>3692</v>
      </c>
      <c r="B2246" t="s">
        <v>429</v>
      </c>
      <c r="C2246" t="s">
        <v>3693</v>
      </c>
      <c r="D2246" t="s">
        <v>12</v>
      </c>
      <c r="E2246" t="s">
        <v>95</v>
      </c>
      <c r="F2246" t="s">
        <v>844</v>
      </c>
      <c r="G2246">
        <v>298.7</v>
      </c>
      <c r="H2246">
        <v>3</v>
      </c>
      <c r="I2246">
        <v>0.01</v>
      </c>
      <c r="J2246">
        <v>9.2100000000000009</v>
      </c>
      <c r="K2246" t="s">
        <v>82</v>
      </c>
      <c r="L2246" t="s">
        <v>43</v>
      </c>
      <c r="M2246">
        <v>4.41</v>
      </c>
      <c r="N2246" t="s">
        <v>83</v>
      </c>
      <c r="O2246" t="b">
        <v>0</v>
      </c>
      <c r="P2246">
        <v>887.1389999999999</v>
      </c>
      <c r="Q2246">
        <v>349.47899999999993</v>
      </c>
      <c r="R2246">
        <v>335.85899999999992</v>
      </c>
      <c r="S2246" t="s">
        <v>128</v>
      </c>
      <c r="T2246">
        <v>0</v>
      </c>
      <c r="U2246">
        <v>0</v>
      </c>
      <c r="V2246">
        <v>2</v>
      </c>
      <c r="W2246">
        <v>354.33399999999989</v>
      </c>
    </row>
    <row r="2247" spans="1:23" x14ac:dyDescent="0.35">
      <c r="A2247" t="s">
        <v>3694</v>
      </c>
      <c r="B2247" t="s">
        <v>193</v>
      </c>
      <c r="C2247" t="s">
        <v>2298</v>
      </c>
      <c r="D2247" t="s">
        <v>12</v>
      </c>
      <c r="E2247" t="s">
        <v>14</v>
      </c>
      <c r="F2247" t="s">
        <v>355</v>
      </c>
      <c r="G2247">
        <v>95.64</v>
      </c>
      <c r="H2247">
        <v>2</v>
      </c>
      <c r="I2247">
        <v>0.06</v>
      </c>
      <c r="J2247">
        <v>8.82</v>
      </c>
      <c r="K2247" t="s">
        <v>82</v>
      </c>
      <c r="L2247" t="s">
        <v>43</v>
      </c>
      <c r="M2247">
        <v>5.93</v>
      </c>
      <c r="N2247" t="s">
        <v>83</v>
      </c>
      <c r="O2247" t="b">
        <v>0</v>
      </c>
      <c r="P2247">
        <v>179.8032</v>
      </c>
      <c r="Q2247">
        <v>65.035200000000003</v>
      </c>
      <c r="R2247">
        <v>50.285200000000003</v>
      </c>
      <c r="S2247" t="s">
        <v>97</v>
      </c>
      <c r="T2247">
        <v>0</v>
      </c>
      <c r="U2247">
        <v>0</v>
      </c>
      <c r="V2247">
        <v>4</v>
      </c>
      <c r="W2247">
        <v>616.21180000000004</v>
      </c>
    </row>
    <row r="2248" spans="1:23" x14ac:dyDescent="0.35">
      <c r="A2248" t="s">
        <v>3695</v>
      </c>
      <c r="B2248" t="s">
        <v>731</v>
      </c>
      <c r="C2248" t="s">
        <v>747</v>
      </c>
      <c r="D2248" t="s">
        <v>12</v>
      </c>
      <c r="E2248" t="s">
        <v>95</v>
      </c>
      <c r="F2248" t="s">
        <v>1363</v>
      </c>
      <c r="G2248">
        <v>408.96</v>
      </c>
      <c r="H2248">
        <v>2</v>
      </c>
      <c r="I2248">
        <v>0.03</v>
      </c>
      <c r="J2248">
        <v>2.11</v>
      </c>
      <c r="K2248" t="s">
        <v>102</v>
      </c>
      <c r="L2248" t="s">
        <v>45</v>
      </c>
      <c r="M2248">
        <v>0.6</v>
      </c>
      <c r="N2248" t="s">
        <v>141</v>
      </c>
      <c r="O2248" t="b">
        <v>0</v>
      </c>
      <c r="P2248">
        <v>793.38239999999996</v>
      </c>
      <c r="Q2248">
        <v>302.63040000000001</v>
      </c>
      <c r="R2248">
        <v>299.92039999999997</v>
      </c>
      <c r="S2248" t="s">
        <v>84</v>
      </c>
      <c r="T2248">
        <v>1</v>
      </c>
      <c r="U2248">
        <v>0</v>
      </c>
      <c r="V2248">
        <v>21</v>
      </c>
      <c r="W2248">
        <v>2461.3791999999999</v>
      </c>
    </row>
    <row r="2249" spans="1:23" x14ac:dyDescent="0.35">
      <c r="A2249" t="s">
        <v>3696</v>
      </c>
      <c r="B2249" t="s">
        <v>1135</v>
      </c>
      <c r="C2249" t="s">
        <v>1206</v>
      </c>
      <c r="D2249" t="s">
        <v>12</v>
      </c>
      <c r="E2249" t="s">
        <v>16</v>
      </c>
      <c r="F2249" t="s">
        <v>145</v>
      </c>
      <c r="G2249">
        <v>24.7</v>
      </c>
      <c r="H2249">
        <v>3</v>
      </c>
      <c r="I2249">
        <v>0.12</v>
      </c>
      <c r="J2249">
        <v>2.2400000000000002</v>
      </c>
      <c r="K2249" t="s">
        <v>90</v>
      </c>
      <c r="L2249" t="s">
        <v>41</v>
      </c>
      <c r="M2249">
        <v>7.28</v>
      </c>
      <c r="N2249" t="s">
        <v>83</v>
      </c>
      <c r="O2249" t="b">
        <v>0</v>
      </c>
      <c r="P2249">
        <v>65.207999999999998</v>
      </c>
      <c r="Q2249">
        <v>20.748000000000001</v>
      </c>
      <c r="R2249">
        <v>11.228</v>
      </c>
      <c r="S2249" t="s">
        <v>103</v>
      </c>
      <c r="T2249">
        <v>0</v>
      </c>
      <c r="U2249">
        <v>0</v>
      </c>
      <c r="V2249">
        <v>13</v>
      </c>
      <c r="W2249">
        <v>1298.8137999999999</v>
      </c>
    </row>
    <row r="2250" spans="1:23" x14ac:dyDescent="0.35">
      <c r="A2250" t="s">
        <v>3697</v>
      </c>
      <c r="B2250" t="s">
        <v>491</v>
      </c>
      <c r="C2250" t="s">
        <v>514</v>
      </c>
      <c r="D2250" t="s">
        <v>17</v>
      </c>
      <c r="E2250" t="s">
        <v>95</v>
      </c>
      <c r="F2250" t="s">
        <v>760</v>
      </c>
      <c r="G2250">
        <v>22</v>
      </c>
      <c r="H2250">
        <v>3</v>
      </c>
      <c r="I2250">
        <v>0.01</v>
      </c>
      <c r="J2250">
        <v>6.22</v>
      </c>
      <c r="K2250" t="s">
        <v>102</v>
      </c>
      <c r="L2250" t="s">
        <v>43</v>
      </c>
      <c r="M2250">
        <v>7.15</v>
      </c>
      <c r="N2250" t="s">
        <v>83</v>
      </c>
      <c r="O2250" t="b">
        <v>0</v>
      </c>
      <c r="P2250">
        <v>65.34</v>
      </c>
      <c r="Q2250">
        <v>25.74</v>
      </c>
      <c r="R2250">
        <v>12.37</v>
      </c>
      <c r="S2250" t="s">
        <v>103</v>
      </c>
      <c r="T2250">
        <v>0</v>
      </c>
      <c r="U2250">
        <v>0</v>
      </c>
      <c r="V2250">
        <v>26</v>
      </c>
      <c r="W2250">
        <v>3580.811200000001</v>
      </c>
    </row>
    <row r="2251" spans="1:23" x14ac:dyDescent="0.35">
      <c r="A2251" t="s">
        <v>3698</v>
      </c>
      <c r="B2251" t="s">
        <v>113</v>
      </c>
      <c r="C2251" t="s">
        <v>822</v>
      </c>
      <c r="D2251" t="s">
        <v>12</v>
      </c>
      <c r="E2251" t="s">
        <v>95</v>
      </c>
      <c r="F2251" t="s">
        <v>1251</v>
      </c>
      <c r="G2251">
        <v>585.5</v>
      </c>
      <c r="H2251">
        <v>3</v>
      </c>
      <c r="I2251">
        <v>0.02</v>
      </c>
      <c r="J2251">
        <v>5.93</v>
      </c>
      <c r="K2251" t="s">
        <v>102</v>
      </c>
      <c r="L2251" t="s">
        <v>48</v>
      </c>
      <c r="M2251">
        <v>17.25</v>
      </c>
      <c r="N2251" t="s">
        <v>83</v>
      </c>
      <c r="O2251" t="b">
        <v>0</v>
      </c>
      <c r="P2251">
        <v>1721.37</v>
      </c>
      <c r="Q2251">
        <v>667.47</v>
      </c>
      <c r="R2251">
        <v>644.29000000000008</v>
      </c>
      <c r="S2251" t="s">
        <v>84</v>
      </c>
      <c r="T2251">
        <v>0</v>
      </c>
      <c r="U2251">
        <v>0</v>
      </c>
      <c r="V2251">
        <v>12</v>
      </c>
      <c r="W2251">
        <v>1823.314100000001</v>
      </c>
    </row>
    <row r="2252" spans="1:23" x14ac:dyDescent="0.35">
      <c r="A2252" t="s">
        <v>3699</v>
      </c>
      <c r="B2252" t="s">
        <v>639</v>
      </c>
      <c r="C2252" t="s">
        <v>3197</v>
      </c>
      <c r="D2252" t="s">
        <v>15</v>
      </c>
      <c r="E2252" t="s">
        <v>16</v>
      </c>
      <c r="F2252" t="s">
        <v>505</v>
      </c>
      <c r="G2252">
        <v>22.35</v>
      </c>
      <c r="H2252">
        <v>1</v>
      </c>
      <c r="I2252">
        <v>0.17</v>
      </c>
      <c r="J2252">
        <v>6.12</v>
      </c>
      <c r="K2252" t="s">
        <v>90</v>
      </c>
      <c r="L2252" t="s">
        <v>43</v>
      </c>
      <c r="M2252">
        <v>4.74</v>
      </c>
      <c r="N2252" t="s">
        <v>83</v>
      </c>
      <c r="O2252" t="b">
        <v>0</v>
      </c>
      <c r="P2252">
        <v>18.5505</v>
      </c>
      <c r="Q2252">
        <v>5.1404999999999994</v>
      </c>
      <c r="R2252">
        <v>-5.7195</v>
      </c>
      <c r="S2252" t="s">
        <v>103</v>
      </c>
      <c r="T2252">
        <v>0</v>
      </c>
      <c r="U2252">
        <v>0</v>
      </c>
      <c r="V2252">
        <v>3</v>
      </c>
      <c r="W2252">
        <v>283.07360000000011</v>
      </c>
    </row>
    <row r="2253" spans="1:23" x14ac:dyDescent="0.35">
      <c r="A2253" t="s">
        <v>3700</v>
      </c>
      <c r="B2253" t="s">
        <v>954</v>
      </c>
      <c r="C2253" t="s">
        <v>2108</v>
      </c>
      <c r="D2253" t="s">
        <v>12</v>
      </c>
      <c r="E2253" t="s">
        <v>14</v>
      </c>
      <c r="F2253" t="s">
        <v>744</v>
      </c>
      <c r="G2253">
        <v>93.83</v>
      </c>
      <c r="H2253">
        <v>1</v>
      </c>
      <c r="I2253">
        <v>0.04</v>
      </c>
      <c r="J2253">
        <v>7.19</v>
      </c>
      <c r="K2253" t="s">
        <v>102</v>
      </c>
      <c r="L2253" t="s">
        <v>45</v>
      </c>
      <c r="M2253">
        <v>1.73</v>
      </c>
      <c r="N2253" t="s">
        <v>83</v>
      </c>
      <c r="O2253" t="b">
        <v>0</v>
      </c>
      <c r="P2253">
        <v>90.076800000000006</v>
      </c>
      <c r="Q2253">
        <v>33.778799999999997</v>
      </c>
      <c r="R2253">
        <v>24.858799999999999</v>
      </c>
      <c r="S2253" t="s">
        <v>91</v>
      </c>
      <c r="T2253">
        <v>0</v>
      </c>
      <c r="U2253">
        <v>0</v>
      </c>
      <c r="V2253">
        <v>18</v>
      </c>
      <c r="W2253">
        <v>1247.6645000000001</v>
      </c>
    </row>
    <row r="2254" spans="1:23" x14ac:dyDescent="0.35">
      <c r="A2254" t="s">
        <v>3701</v>
      </c>
      <c r="B2254" t="s">
        <v>973</v>
      </c>
      <c r="C2254" t="s">
        <v>336</v>
      </c>
      <c r="D2254" t="s">
        <v>20</v>
      </c>
      <c r="E2254" t="s">
        <v>16</v>
      </c>
      <c r="F2254" t="s">
        <v>278</v>
      </c>
      <c r="G2254">
        <v>42.7</v>
      </c>
      <c r="H2254">
        <v>1</v>
      </c>
      <c r="I2254">
        <v>0.1</v>
      </c>
      <c r="J2254">
        <v>2.4700000000000002</v>
      </c>
      <c r="K2254" t="s">
        <v>90</v>
      </c>
      <c r="L2254" t="s">
        <v>41</v>
      </c>
      <c r="M2254">
        <v>7.7</v>
      </c>
      <c r="N2254" t="s">
        <v>83</v>
      </c>
      <c r="O2254" t="b">
        <v>1</v>
      </c>
      <c r="P2254">
        <v>38.430000000000007</v>
      </c>
      <c r="Q2254">
        <v>12.810000000000009</v>
      </c>
      <c r="R2254">
        <v>2.6400000000000059</v>
      </c>
      <c r="S2254" t="s">
        <v>183</v>
      </c>
      <c r="T2254">
        <v>0</v>
      </c>
      <c r="U2254">
        <v>0</v>
      </c>
      <c r="V2254">
        <v>2</v>
      </c>
      <c r="W2254">
        <v>2.257800000000008</v>
      </c>
    </row>
    <row r="2255" spans="1:23" x14ac:dyDescent="0.35">
      <c r="A2255" t="s">
        <v>3702</v>
      </c>
      <c r="B2255" t="s">
        <v>1107</v>
      </c>
      <c r="C2255" t="s">
        <v>1036</v>
      </c>
      <c r="D2255" t="s">
        <v>12</v>
      </c>
      <c r="E2255" t="s">
        <v>16</v>
      </c>
      <c r="F2255" t="s">
        <v>527</v>
      </c>
      <c r="G2255">
        <v>51.26</v>
      </c>
      <c r="H2255">
        <v>3</v>
      </c>
      <c r="I2255">
        <v>0.26</v>
      </c>
      <c r="J2255">
        <v>8.1</v>
      </c>
      <c r="K2255" t="s">
        <v>82</v>
      </c>
      <c r="L2255" t="s">
        <v>43</v>
      </c>
      <c r="M2255">
        <v>6.5</v>
      </c>
      <c r="N2255" t="s">
        <v>83</v>
      </c>
      <c r="O2255" t="b">
        <v>0</v>
      </c>
      <c r="P2255">
        <v>113.7972</v>
      </c>
      <c r="Q2255">
        <v>21.529199999999999</v>
      </c>
      <c r="R2255">
        <v>6.9292000000000034</v>
      </c>
      <c r="S2255" t="s">
        <v>97</v>
      </c>
      <c r="T2255">
        <v>0</v>
      </c>
      <c r="U2255">
        <v>0</v>
      </c>
      <c r="V2255">
        <v>16</v>
      </c>
      <c r="W2255">
        <v>1151.5438999999999</v>
      </c>
    </row>
    <row r="2256" spans="1:23" x14ac:dyDescent="0.35">
      <c r="A2256" t="s">
        <v>3703</v>
      </c>
      <c r="B2256" t="s">
        <v>1810</v>
      </c>
      <c r="C2256" t="s">
        <v>738</v>
      </c>
      <c r="D2256" t="s">
        <v>12</v>
      </c>
      <c r="E2256" t="s">
        <v>95</v>
      </c>
      <c r="F2256" t="s">
        <v>217</v>
      </c>
      <c r="G2256">
        <v>207.38</v>
      </c>
      <c r="H2256">
        <v>3</v>
      </c>
      <c r="I2256">
        <v>0.08</v>
      </c>
      <c r="J2256">
        <v>8.9700000000000006</v>
      </c>
      <c r="K2256" t="s">
        <v>82</v>
      </c>
      <c r="L2256" t="s">
        <v>45</v>
      </c>
      <c r="M2256">
        <v>0.73</v>
      </c>
      <c r="N2256" t="s">
        <v>83</v>
      </c>
      <c r="O2256" t="b">
        <v>0</v>
      </c>
      <c r="P2256">
        <v>572.36879999999996</v>
      </c>
      <c r="Q2256">
        <v>199.0848</v>
      </c>
      <c r="R2256">
        <v>189.38480000000001</v>
      </c>
      <c r="S2256" t="s">
        <v>84</v>
      </c>
      <c r="T2256">
        <v>0</v>
      </c>
      <c r="U2256">
        <v>0</v>
      </c>
      <c r="V2256">
        <v>16</v>
      </c>
      <c r="W2256">
        <v>2256.5427</v>
      </c>
    </row>
    <row r="2257" spans="1:23" x14ac:dyDescent="0.35">
      <c r="A2257" t="s">
        <v>3704</v>
      </c>
      <c r="B2257" t="s">
        <v>276</v>
      </c>
      <c r="C2257" t="s">
        <v>2043</v>
      </c>
      <c r="D2257" t="s">
        <v>24</v>
      </c>
      <c r="E2257" t="s">
        <v>95</v>
      </c>
      <c r="F2257" t="s">
        <v>568</v>
      </c>
      <c r="G2257">
        <v>290.57</v>
      </c>
      <c r="H2257">
        <v>2</v>
      </c>
      <c r="I2257">
        <v>0.06</v>
      </c>
      <c r="J2257">
        <v>3.26</v>
      </c>
      <c r="K2257" t="s">
        <v>115</v>
      </c>
      <c r="L2257" t="s">
        <v>41</v>
      </c>
      <c r="M2257">
        <v>11.76</v>
      </c>
      <c r="N2257" t="s">
        <v>83</v>
      </c>
      <c r="O2257" t="b">
        <v>0</v>
      </c>
      <c r="P2257">
        <v>546.27159999999992</v>
      </c>
      <c r="Q2257">
        <v>197.58760000000001</v>
      </c>
      <c r="R2257">
        <v>182.5676</v>
      </c>
      <c r="S2257" t="s">
        <v>97</v>
      </c>
      <c r="T2257">
        <v>0</v>
      </c>
      <c r="U2257">
        <v>0</v>
      </c>
      <c r="V2257">
        <v>13</v>
      </c>
      <c r="W2257">
        <v>1477.1579999999999</v>
      </c>
    </row>
    <row r="2258" spans="1:23" x14ac:dyDescent="0.35">
      <c r="A2258" t="s">
        <v>3705</v>
      </c>
      <c r="B2258" t="s">
        <v>669</v>
      </c>
      <c r="C2258" t="s">
        <v>743</v>
      </c>
      <c r="D2258" t="s">
        <v>19</v>
      </c>
      <c r="E2258" t="s">
        <v>14</v>
      </c>
      <c r="F2258" t="s">
        <v>159</v>
      </c>
      <c r="G2258">
        <v>143.41</v>
      </c>
      <c r="H2258">
        <v>2</v>
      </c>
      <c r="I2258">
        <v>0.09</v>
      </c>
      <c r="J2258">
        <v>3.02</v>
      </c>
      <c r="K2258" t="s">
        <v>90</v>
      </c>
      <c r="L2258" t="s">
        <v>43</v>
      </c>
      <c r="M2258">
        <v>6</v>
      </c>
      <c r="N2258" t="s">
        <v>83</v>
      </c>
      <c r="O2258" t="b">
        <v>0</v>
      </c>
      <c r="P2258">
        <v>261.00619999999998</v>
      </c>
      <c r="Q2258">
        <v>88.914199999999994</v>
      </c>
      <c r="R2258">
        <v>79.894199999999998</v>
      </c>
      <c r="S2258" t="s">
        <v>183</v>
      </c>
      <c r="T2258">
        <v>0</v>
      </c>
      <c r="U2258">
        <v>0</v>
      </c>
      <c r="V2258">
        <v>14</v>
      </c>
      <c r="W2258">
        <v>775.56020000000001</v>
      </c>
    </row>
    <row r="2259" spans="1:23" x14ac:dyDescent="0.35">
      <c r="A2259" t="s">
        <v>3706</v>
      </c>
      <c r="B2259" t="s">
        <v>996</v>
      </c>
      <c r="C2259" t="s">
        <v>240</v>
      </c>
      <c r="D2259" t="s">
        <v>17</v>
      </c>
      <c r="E2259" t="s">
        <v>95</v>
      </c>
      <c r="F2259" t="s">
        <v>1363</v>
      </c>
      <c r="G2259">
        <v>478.83</v>
      </c>
      <c r="H2259">
        <v>3</v>
      </c>
      <c r="I2259">
        <v>0.22</v>
      </c>
      <c r="J2259">
        <v>7.65</v>
      </c>
      <c r="K2259" t="s">
        <v>102</v>
      </c>
      <c r="L2259" t="s">
        <v>41</v>
      </c>
      <c r="M2259">
        <v>6.29</v>
      </c>
      <c r="N2259" t="s">
        <v>83</v>
      </c>
      <c r="O2259" t="b">
        <v>0</v>
      </c>
      <c r="P2259">
        <v>1120.4621999999999</v>
      </c>
      <c r="Q2259">
        <v>258.56819999999988</v>
      </c>
      <c r="R2259">
        <v>244.62819999999999</v>
      </c>
      <c r="S2259" t="s">
        <v>128</v>
      </c>
      <c r="T2259">
        <v>0</v>
      </c>
      <c r="U2259">
        <v>0</v>
      </c>
      <c r="V2259">
        <v>11</v>
      </c>
      <c r="W2259">
        <v>606.35590000000002</v>
      </c>
    </row>
    <row r="2260" spans="1:23" x14ac:dyDescent="0.35">
      <c r="A2260" t="s">
        <v>3707</v>
      </c>
      <c r="B2260" t="s">
        <v>1147</v>
      </c>
      <c r="C2260" t="s">
        <v>181</v>
      </c>
      <c r="D2260" t="s">
        <v>19</v>
      </c>
      <c r="E2260" t="s">
        <v>95</v>
      </c>
      <c r="F2260" t="s">
        <v>304</v>
      </c>
      <c r="G2260">
        <v>522.57000000000005</v>
      </c>
      <c r="H2260">
        <v>2</v>
      </c>
      <c r="I2260">
        <v>0.08</v>
      </c>
      <c r="J2260">
        <v>5.89</v>
      </c>
      <c r="K2260" t="s">
        <v>82</v>
      </c>
      <c r="L2260" t="s">
        <v>43</v>
      </c>
      <c r="M2260">
        <v>5.15</v>
      </c>
      <c r="N2260" t="s">
        <v>141</v>
      </c>
      <c r="O2260" t="b">
        <v>0</v>
      </c>
      <c r="P2260">
        <v>961.52880000000016</v>
      </c>
      <c r="Q2260">
        <v>334.4448000000001</v>
      </c>
      <c r="R2260">
        <v>323.40480000000008</v>
      </c>
      <c r="S2260" t="s">
        <v>183</v>
      </c>
      <c r="T2260">
        <v>1</v>
      </c>
      <c r="U2260">
        <v>0</v>
      </c>
      <c r="V2260">
        <v>12</v>
      </c>
      <c r="W2260">
        <v>799.51400000000012</v>
      </c>
    </row>
    <row r="2261" spans="1:23" x14ac:dyDescent="0.35">
      <c r="A2261" t="s">
        <v>3708</v>
      </c>
      <c r="B2261" t="s">
        <v>130</v>
      </c>
      <c r="C2261" t="s">
        <v>851</v>
      </c>
      <c r="D2261" t="s">
        <v>20</v>
      </c>
      <c r="E2261" t="s">
        <v>16</v>
      </c>
      <c r="F2261" t="s">
        <v>360</v>
      </c>
      <c r="G2261">
        <v>55.18</v>
      </c>
      <c r="H2261">
        <v>2</v>
      </c>
      <c r="I2261">
        <v>0.28999999999999998</v>
      </c>
      <c r="J2261">
        <v>9.0399999999999991</v>
      </c>
      <c r="K2261" t="s">
        <v>90</v>
      </c>
      <c r="L2261" t="s">
        <v>41</v>
      </c>
      <c r="M2261">
        <v>14.5</v>
      </c>
      <c r="N2261" t="s">
        <v>83</v>
      </c>
      <c r="O2261" t="b">
        <v>0</v>
      </c>
      <c r="P2261">
        <v>78.355599999999995</v>
      </c>
      <c r="Q2261">
        <v>12.1396</v>
      </c>
      <c r="R2261">
        <v>-11.400399999999999</v>
      </c>
      <c r="S2261" t="s">
        <v>84</v>
      </c>
      <c r="T2261">
        <v>0</v>
      </c>
      <c r="U2261">
        <v>0</v>
      </c>
      <c r="V2261">
        <v>19</v>
      </c>
      <c r="W2261">
        <v>1781.393</v>
      </c>
    </row>
    <row r="2262" spans="1:23" x14ac:dyDescent="0.35">
      <c r="A2262" t="s">
        <v>3709</v>
      </c>
      <c r="B2262" t="s">
        <v>669</v>
      </c>
      <c r="C2262" t="s">
        <v>1666</v>
      </c>
      <c r="D2262" t="s">
        <v>12</v>
      </c>
      <c r="E2262" t="s">
        <v>95</v>
      </c>
      <c r="F2262" t="s">
        <v>127</v>
      </c>
      <c r="G2262">
        <v>465.97</v>
      </c>
      <c r="H2262">
        <v>1</v>
      </c>
      <c r="I2262">
        <v>0.08</v>
      </c>
      <c r="J2262">
        <v>3.52</v>
      </c>
      <c r="K2262" t="s">
        <v>102</v>
      </c>
      <c r="L2262" t="s">
        <v>41</v>
      </c>
      <c r="M2262">
        <v>9.34</v>
      </c>
      <c r="N2262" t="s">
        <v>83</v>
      </c>
      <c r="O2262" t="b">
        <v>0</v>
      </c>
      <c r="P2262">
        <v>428.69240000000002</v>
      </c>
      <c r="Q2262">
        <v>149.1104</v>
      </c>
      <c r="R2262">
        <v>136.25040000000001</v>
      </c>
      <c r="S2262" t="s">
        <v>183</v>
      </c>
      <c r="T2262">
        <v>0</v>
      </c>
      <c r="U2262">
        <v>0</v>
      </c>
      <c r="V2262">
        <v>5</v>
      </c>
      <c r="W2262">
        <v>216.24010000000001</v>
      </c>
    </row>
    <row r="2263" spans="1:23" x14ac:dyDescent="0.35">
      <c r="A2263" t="s">
        <v>3710</v>
      </c>
      <c r="B2263" t="s">
        <v>699</v>
      </c>
      <c r="C2263" t="s">
        <v>1178</v>
      </c>
      <c r="D2263" t="s">
        <v>12</v>
      </c>
      <c r="E2263" t="s">
        <v>88</v>
      </c>
      <c r="F2263" t="s">
        <v>415</v>
      </c>
      <c r="G2263">
        <v>23.61</v>
      </c>
      <c r="H2263">
        <v>1</v>
      </c>
      <c r="I2263">
        <v>0.04</v>
      </c>
      <c r="J2263">
        <v>5</v>
      </c>
      <c r="K2263" t="s">
        <v>102</v>
      </c>
      <c r="L2263" t="s">
        <v>43</v>
      </c>
      <c r="M2263">
        <v>7.9</v>
      </c>
      <c r="N2263" t="s">
        <v>83</v>
      </c>
      <c r="O2263" t="b">
        <v>0</v>
      </c>
      <c r="P2263">
        <v>22.665600000000001</v>
      </c>
      <c r="Q2263">
        <v>8.4995999999999992</v>
      </c>
      <c r="R2263">
        <v>-4.4004000000000012</v>
      </c>
      <c r="S2263" t="s">
        <v>91</v>
      </c>
      <c r="T2263">
        <v>0</v>
      </c>
      <c r="U2263">
        <v>0</v>
      </c>
      <c r="V2263">
        <v>19</v>
      </c>
      <c r="W2263">
        <v>1242.4645</v>
      </c>
    </row>
    <row r="2264" spans="1:23" x14ac:dyDescent="0.35">
      <c r="A2264" t="s">
        <v>3711</v>
      </c>
      <c r="B2264" t="s">
        <v>1124</v>
      </c>
      <c r="C2264" t="s">
        <v>2898</v>
      </c>
      <c r="D2264" t="s">
        <v>19</v>
      </c>
      <c r="E2264" t="s">
        <v>95</v>
      </c>
      <c r="F2264" t="s">
        <v>512</v>
      </c>
      <c r="G2264">
        <v>342.6</v>
      </c>
      <c r="H2264">
        <v>2</v>
      </c>
      <c r="I2264">
        <v>0.1</v>
      </c>
      <c r="J2264">
        <v>8.35</v>
      </c>
      <c r="K2264" t="s">
        <v>82</v>
      </c>
      <c r="L2264" t="s">
        <v>41</v>
      </c>
      <c r="M2264">
        <v>6.06</v>
      </c>
      <c r="N2264" t="s">
        <v>83</v>
      </c>
      <c r="O2264" t="b">
        <v>0</v>
      </c>
      <c r="P2264">
        <v>616.68000000000006</v>
      </c>
      <c r="Q2264">
        <v>205.56000000000009</v>
      </c>
      <c r="R2264">
        <v>191.15000000000009</v>
      </c>
      <c r="S2264" t="s">
        <v>103</v>
      </c>
      <c r="T2264">
        <v>0</v>
      </c>
      <c r="U2264">
        <v>0</v>
      </c>
      <c r="V2264">
        <v>21</v>
      </c>
      <c r="W2264">
        <v>1859.8818000000001</v>
      </c>
    </row>
    <row r="2265" spans="1:23" x14ac:dyDescent="0.35">
      <c r="A2265" t="s">
        <v>3712</v>
      </c>
      <c r="B2265" t="s">
        <v>455</v>
      </c>
      <c r="C2265" t="s">
        <v>414</v>
      </c>
      <c r="D2265" t="s">
        <v>17</v>
      </c>
      <c r="E2265" t="s">
        <v>16</v>
      </c>
      <c r="F2265" t="s">
        <v>547</v>
      </c>
      <c r="G2265">
        <v>57.04</v>
      </c>
      <c r="H2265">
        <v>3</v>
      </c>
      <c r="I2265">
        <v>0.21</v>
      </c>
      <c r="J2265">
        <v>8.35</v>
      </c>
      <c r="K2265" t="s">
        <v>102</v>
      </c>
      <c r="L2265" t="s">
        <v>45</v>
      </c>
      <c r="M2265">
        <v>0.53</v>
      </c>
      <c r="N2265" t="s">
        <v>83</v>
      </c>
      <c r="O2265" t="b">
        <v>0</v>
      </c>
      <c r="P2265">
        <v>135.1848</v>
      </c>
      <c r="Q2265">
        <v>32.512799999999999</v>
      </c>
      <c r="R2265">
        <v>23.6328</v>
      </c>
      <c r="S2265" t="s">
        <v>128</v>
      </c>
      <c r="T2265">
        <v>0</v>
      </c>
      <c r="U2265">
        <v>0</v>
      </c>
      <c r="V2265">
        <v>15</v>
      </c>
      <c r="W2265">
        <v>1078.7847999999999</v>
      </c>
    </row>
    <row r="2266" spans="1:23" x14ac:dyDescent="0.35">
      <c r="A2266" t="s">
        <v>3713</v>
      </c>
      <c r="B2266" t="s">
        <v>669</v>
      </c>
      <c r="C2266" t="s">
        <v>599</v>
      </c>
      <c r="D2266" t="s">
        <v>19</v>
      </c>
      <c r="E2266" t="s">
        <v>88</v>
      </c>
      <c r="F2266" t="s">
        <v>708</v>
      </c>
      <c r="G2266">
        <v>28.47</v>
      </c>
      <c r="H2266">
        <v>2</v>
      </c>
      <c r="I2266">
        <v>0.15</v>
      </c>
      <c r="J2266">
        <v>3.5</v>
      </c>
      <c r="K2266" t="s">
        <v>90</v>
      </c>
      <c r="L2266" t="s">
        <v>41</v>
      </c>
      <c r="M2266">
        <v>8.7899999999999991</v>
      </c>
      <c r="N2266" t="s">
        <v>83</v>
      </c>
      <c r="O2266" t="b">
        <v>0</v>
      </c>
      <c r="P2266">
        <v>48.399000000000001</v>
      </c>
      <c r="Q2266">
        <v>14.234999999999999</v>
      </c>
      <c r="R2266">
        <v>1.945000000000001</v>
      </c>
      <c r="S2266" t="s">
        <v>183</v>
      </c>
      <c r="T2266">
        <v>0</v>
      </c>
      <c r="U2266">
        <v>0</v>
      </c>
      <c r="V2266">
        <v>18</v>
      </c>
      <c r="W2266">
        <v>1390.7697000000001</v>
      </c>
    </row>
    <row r="2267" spans="1:23" x14ac:dyDescent="0.35">
      <c r="A2267" t="s">
        <v>3714</v>
      </c>
      <c r="B2267" t="s">
        <v>740</v>
      </c>
      <c r="C2267" t="s">
        <v>3327</v>
      </c>
      <c r="D2267" t="s">
        <v>24</v>
      </c>
      <c r="E2267" t="s">
        <v>16</v>
      </c>
      <c r="F2267" t="s">
        <v>475</v>
      </c>
      <c r="G2267">
        <v>54.09</v>
      </c>
      <c r="H2267">
        <v>2</v>
      </c>
      <c r="I2267">
        <v>0.1</v>
      </c>
      <c r="J2267">
        <v>2.17</v>
      </c>
      <c r="K2267" t="s">
        <v>82</v>
      </c>
      <c r="L2267" t="s">
        <v>41</v>
      </c>
      <c r="M2267">
        <v>11.68</v>
      </c>
      <c r="N2267" t="s">
        <v>83</v>
      </c>
      <c r="O2267" t="b">
        <v>0</v>
      </c>
      <c r="P2267">
        <v>97.361999999999995</v>
      </c>
      <c r="Q2267">
        <v>32.454000000000008</v>
      </c>
      <c r="R2267">
        <v>18.60400000000001</v>
      </c>
      <c r="S2267" t="s">
        <v>128</v>
      </c>
      <c r="T2267">
        <v>0</v>
      </c>
      <c r="U2267">
        <v>0</v>
      </c>
      <c r="V2267">
        <v>13</v>
      </c>
      <c r="W2267">
        <v>819.19979999999998</v>
      </c>
    </row>
    <row r="2268" spans="1:23" x14ac:dyDescent="0.35">
      <c r="A2268" t="s">
        <v>3715</v>
      </c>
      <c r="B2268" t="s">
        <v>320</v>
      </c>
      <c r="C2268" t="s">
        <v>1409</v>
      </c>
      <c r="D2268" t="s">
        <v>28</v>
      </c>
      <c r="E2268" t="s">
        <v>88</v>
      </c>
      <c r="F2268" t="s">
        <v>1618</v>
      </c>
      <c r="G2268">
        <v>20.260000000000002</v>
      </c>
      <c r="H2268">
        <v>1</v>
      </c>
      <c r="I2268">
        <v>0.03</v>
      </c>
      <c r="J2268">
        <v>6.14</v>
      </c>
      <c r="K2268" t="s">
        <v>102</v>
      </c>
      <c r="L2268" t="s">
        <v>43</v>
      </c>
      <c r="M2268">
        <v>4.7</v>
      </c>
      <c r="N2268" t="s">
        <v>83</v>
      </c>
      <c r="O2268" t="b">
        <v>0</v>
      </c>
      <c r="P2268">
        <v>19.652200000000001</v>
      </c>
      <c r="Q2268">
        <v>7.4962</v>
      </c>
      <c r="R2268">
        <v>-3.3437999999999999</v>
      </c>
      <c r="S2268" t="s">
        <v>84</v>
      </c>
      <c r="T2268">
        <v>0</v>
      </c>
      <c r="U2268">
        <v>0</v>
      </c>
      <c r="V2268">
        <v>11</v>
      </c>
      <c r="W2268">
        <v>773.94100000000014</v>
      </c>
    </row>
    <row r="2269" spans="1:23" x14ac:dyDescent="0.35">
      <c r="A2269" t="s">
        <v>3716</v>
      </c>
      <c r="B2269" t="s">
        <v>330</v>
      </c>
      <c r="C2269" t="s">
        <v>1004</v>
      </c>
      <c r="D2269" t="s">
        <v>20</v>
      </c>
      <c r="E2269" t="s">
        <v>95</v>
      </c>
      <c r="F2269" t="s">
        <v>512</v>
      </c>
      <c r="G2269">
        <v>481.48</v>
      </c>
      <c r="H2269">
        <v>3</v>
      </c>
      <c r="I2269">
        <v>0.02</v>
      </c>
      <c r="J2269">
        <v>5.77</v>
      </c>
      <c r="K2269" t="s">
        <v>102</v>
      </c>
      <c r="L2269" t="s">
        <v>45</v>
      </c>
      <c r="M2269">
        <v>1.1399999999999999</v>
      </c>
      <c r="N2269" t="s">
        <v>83</v>
      </c>
      <c r="O2269" t="b">
        <v>0</v>
      </c>
      <c r="P2269">
        <v>1415.5512000000001</v>
      </c>
      <c r="Q2269">
        <v>548.88720000000012</v>
      </c>
      <c r="R2269">
        <v>541.97720000000015</v>
      </c>
      <c r="S2269" t="s">
        <v>183</v>
      </c>
      <c r="T2269">
        <v>0</v>
      </c>
      <c r="U2269">
        <v>0</v>
      </c>
      <c r="V2269">
        <v>14</v>
      </c>
      <c r="W2269">
        <v>1382.8706999999999</v>
      </c>
    </row>
    <row r="2270" spans="1:23" x14ac:dyDescent="0.35">
      <c r="A2270" t="s">
        <v>3717</v>
      </c>
      <c r="B2270" t="s">
        <v>740</v>
      </c>
      <c r="C2270" t="s">
        <v>3718</v>
      </c>
      <c r="D2270" t="s">
        <v>17</v>
      </c>
      <c r="E2270" t="s">
        <v>95</v>
      </c>
      <c r="F2270" t="s">
        <v>400</v>
      </c>
      <c r="G2270">
        <v>196.18</v>
      </c>
      <c r="H2270">
        <v>2</v>
      </c>
      <c r="I2270">
        <v>0.1</v>
      </c>
      <c r="J2270">
        <v>3.71</v>
      </c>
      <c r="K2270" t="s">
        <v>102</v>
      </c>
      <c r="L2270" t="s">
        <v>43</v>
      </c>
      <c r="M2270">
        <v>6.77</v>
      </c>
      <c r="N2270" t="s">
        <v>83</v>
      </c>
      <c r="O2270" t="b">
        <v>0</v>
      </c>
      <c r="P2270">
        <v>353.12400000000002</v>
      </c>
      <c r="Q2270">
        <v>117.708</v>
      </c>
      <c r="R2270">
        <v>107.22799999999999</v>
      </c>
      <c r="S2270" t="s">
        <v>128</v>
      </c>
      <c r="T2270">
        <v>0</v>
      </c>
      <c r="U2270">
        <v>0</v>
      </c>
      <c r="V2270">
        <v>2</v>
      </c>
      <c r="W2270">
        <v>86.164500000000032</v>
      </c>
    </row>
    <row r="2271" spans="1:23" x14ac:dyDescent="0.35">
      <c r="A2271" t="s">
        <v>3719</v>
      </c>
      <c r="B2271" t="s">
        <v>1345</v>
      </c>
      <c r="C2271" t="s">
        <v>3003</v>
      </c>
      <c r="D2271" t="s">
        <v>26</v>
      </c>
      <c r="E2271" t="s">
        <v>88</v>
      </c>
      <c r="F2271" t="s">
        <v>916</v>
      </c>
      <c r="G2271">
        <v>12.26</v>
      </c>
      <c r="H2271">
        <v>1</v>
      </c>
      <c r="I2271">
        <v>0.04</v>
      </c>
      <c r="J2271">
        <v>6.53</v>
      </c>
      <c r="K2271" t="s">
        <v>102</v>
      </c>
      <c r="L2271" t="s">
        <v>43</v>
      </c>
      <c r="M2271">
        <v>3.88</v>
      </c>
      <c r="N2271" t="s">
        <v>83</v>
      </c>
      <c r="O2271" t="b">
        <v>0</v>
      </c>
      <c r="P2271">
        <v>11.769600000000001</v>
      </c>
      <c r="Q2271">
        <v>4.4135999999999989</v>
      </c>
      <c r="R2271">
        <v>-5.9964000000000013</v>
      </c>
      <c r="S2271" t="s">
        <v>183</v>
      </c>
      <c r="T2271">
        <v>0</v>
      </c>
      <c r="U2271">
        <v>0</v>
      </c>
      <c r="V2271">
        <v>18</v>
      </c>
      <c r="W2271">
        <v>1081.7529999999999</v>
      </c>
    </row>
    <row r="2272" spans="1:23" x14ac:dyDescent="0.35">
      <c r="A2272" t="s">
        <v>3720</v>
      </c>
      <c r="B2272" t="s">
        <v>487</v>
      </c>
      <c r="C2272" t="s">
        <v>1941</v>
      </c>
      <c r="D2272" t="s">
        <v>17</v>
      </c>
      <c r="E2272" t="s">
        <v>14</v>
      </c>
      <c r="F2272" t="s">
        <v>355</v>
      </c>
      <c r="G2272">
        <v>83.3</v>
      </c>
      <c r="H2272">
        <v>2</v>
      </c>
      <c r="I2272">
        <v>0.02</v>
      </c>
      <c r="J2272">
        <v>4.26</v>
      </c>
      <c r="K2272" t="s">
        <v>82</v>
      </c>
      <c r="L2272" t="s">
        <v>45</v>
      </c>
      <c r="M2272">
        <v>1.79</v>
      </c>
      <c r="N2272" t="s">
        <v>83</v>
      </c>
      <c r="O2272" t="b">
        <v>0</v>
      </c>
      <c r="P2272">
        <v>163.268</v>
      </c>
      <c r="Q2272">
        <v>63.308000000000007</v>
      </c>
      <c r="R2272">
        <v>57.25800000000001</v>
      </c>
      <c r="S2272" t="s">
        <v>97</v>
      </c>
      <c r="T2272">
        <v>0</v>
      </c>
      <c r="U2272">
        <v>0</v>
      </c>
      <c r="V2272">
        <v>16</v>
      </c>
      <c r="W2272">
        <v>1002.6642000000001</v>
      </c>
    </row>
    <row r="2273" spans="1:23" x14ac:dyDescent="0.35">
      <c r="A2273" t="s">
        <v>3721</v>
      </c>
      <c r="B2273" t="s">
        <v>161</v>
      </c>
      <c r="C2273" t="s">
        <v>2148</v>
      </c>
      <c r="D2273" t="s">
        <v>12</v>
      </c>
      <c r="E2273" t="s">
        <v>95</v>
      </c>
      <c r="F2273" t="s">
        <v>1363</v>
      </c>
      <c r="G2273">
        <v>297.20999999999998</v>
      </c>
      <c r="H2273">
        <v>1</v>
      </c>
      <c r="I2273">
        <v>0.09</v>
      </c>
      <c r="J2273">
        <v>5.05</v>
      </c>
      <c r="K2273" t="s">
        <v>82</v>
      </c>
      <c r="L2273" t="s">
        <v>41</v>
      </c>
      <c r="M2273">
        <v>6.87</v>
      </c>
      <c r="N2273" t="s">
        <v>83</v>
      </c>
      <c r="O2273" t="b">
        <v>0</v>
      </c>
      <c r="P2273">
        <v>270.46109999999999</v>
      </c>
      <c r="Q2273">
        <v>92.135099999999994</v>
      </c>
      <c r="R2273">
        <v>80.215099999999993</v>
      </c>
      <c r="S2273" t="s">
        <v>91</v>
      </c>
      <c r="T2273">
        <v>0</v>
      </c>
      <c r="U2273">
        <v>0</v>
      </c>
      <c r="V2273">
        <v>12</v>
      </c>
      <c r="W2273">
        <v>585.78229999999996</v>
      </c>
    </row>
    <row r="2274" spans="1:23" x14ac:dyDescent="0.35">
      <c r="A2274" t="s">
        <v>3722</v>
      </c>
      <c r="B2274" t="s">
        <v>1185</v>
      </c>
      <c r="C2274" t="s">
        <v>474</v>
      </c>
      <c r="D2274" t="s">
        <v>19</v>
      </c>
      <c r="E2274" t="s">
        <v>95</v>
      </c>
      <c r="F2274" t="s">
        <v>1709</v>
      </c>
      <c r="G2274">
        <v>506.23</v>
      </c>
      <c r="H2274">
        <v>3</v>
      </c>
      <c r="I2274">
        <v>0.09</v>
      </c>
      <c r="J2274">
        <v>9.33</v>
      </c>
      <c r="K2274" t="s">
        <v>102</v>
      </c>
      <c r="L2274" t="s">
        <v>43</v>
      </c>
      <c r="M2274">
        <v>5.28</v>
      </c>
      <c r="N2274" t="s">
        <v>83</v>
      </c>
      <c r="O2274" t="b">
        <v>0</v>
      </c>
      <c r="P2274">
        <v>1382.0079000000001</v>
      </c>
      <c r="Q2274">
        <v>470.79390000000001</v>
      </c>
      <c r="R2274">
        <v>456.18389999999999</v>
      </c>
      <c r="S2274" t="s">
        <v>183</v>
      </c>
      <c r="T2274">
        <v>0</v>
      </c>
      <c r="U2274">
        <v>0</v>
      </c>
      <c r="V2274">
        <v>18</v>
      </c>
      <c r="W2274">
        <v>2484.4470999999999</v>
      </c>
    </row>
    <row r="2275" spans="1:23" x14ac:dyDescent="0.35">
      <c r="A2275" t="s">
        <v>3723</v>
      </c>
      <c r="B2275" t="s">
        <v>566</v>
      </c>
      <c r="C2275" t="s">
        <v>3376</v>
      </c>
      <c r="D2275" t="s">
        <v>15</v>
      </c>
      <c r="E2275" t="s">
        <v>95</v>
      </c>
      <c r="F2275" t="s">
        <v>624</v>
      </c>
      <c r="G2275">
        <v>35.93</v>
      </c>
      <c r="H2275">
        <v>1</v>
      </c>
      <c r="I2275">
        <v>0.25</v>
      </c>
      <c r="J2275">
        <v>3.3</v>
      </c>
      <c r="K2275" t="s">
        <v>115</v>
      </c>
      <c r="L2275" t="s">
        <v>41</v>
      </c>
      <c r="M2275">
        <v>5.22</v>
      </c>
      <c r="N2275" t="s">
        <v>83</v>
      </c>
      <c r="O2275" t="b">
        <v>0</v>
      </c>
      <c r="P2275">
        <v>26.947500000000002</v>
      </c>
      <c r="Q2275">
        <v>5.3894999999999982</v>
      </c>
      <c r="R2275">
        <v>-3.1305000000000009</v>
      </c>
      <c r="S2275" t="s">
        <v>103</v>
      </c>
      <c r="T2275">
        <v>0</v>
      </c>
      <c r="U2275">
        <v>0</v>
      </c>
      <c r="V2275">
        <v>11</v>
      </c>
      <c r="W2275">
        <v>839.05650000000003</v>
      </c>
    </row>
    <row r="2276" spans="1:23" x14ac:dyDescent="0.35">
      <c r="A2276" t="s">
        <v>3724</v>
      </c>
      <c r="B2276" t="s">
        <v>491</v>
      </c>
      <c r="C2276" t="s">
        <v>3725</v>
      </c>
      <c r="D2276" t="s">
        <v>24</v>
      </c>
      <c r="E2276" t="s">
        <v>16</v>
      </c>
      <c r="F2276" t="s">
        <v>145</v>
      </c>
      <c r="G2276">
        <v>51.5</v>
      </c>
      <c r="H2276">
        <v>2</v>
      </c>
      <c r="I2276">
        <v>0.22</v>
      </c>
      <c r="J2276">
        <v>9.56</v>
      </c>
      <c r="K2276" t="s">
        <v>115</v>
      </c>
      <c r="L2276" t="s">
        <v>41</v>
      </c>
      <c r="M2276">
        <v>8.89</v>
      </c>
      <c r="N2276" t="s">
        <v>83</v>
      </c>
      <c r="O2276" t="b">
        <v>0</v>
      </c>
      <c r="P2276">
        <v>80.34</v>
      </c>
      <c r="Q2276">
        <v>18.54000000000001</v>
      </c>
      <c r="R2276">
        <v>9.0000000000003397E-2</v>
      </c>
      <c r="S2276" t="s">
        <v>103</v>
      </c>
      <c r="T2276">
        <v>0</v>
      </c>
      <c r="U2276">
        <v>0</v>
      </c>
      <c r="V2276">
        <v>1</v>
      </c>
      <c r="W2276">
        <v>9.0000000000003397E-2</v>
      </c>
    </row>
    <row r="2277" spans="1:23" x14ac:dyDescent="0.35">
      <c r="A2277" t="s">
        <v>3726</v>
      </c>
      <c r="B2277" t="s">
        <v>562</v>
      </c>
      <c r="C2277" t="s">
        <v>1038</v>
      </c>
      <c r="D2277" t="s">
        <v>19</v>
      </c>
      <c r="E2277" t="s">
        <v>95</v>
      </c>
      <c r="F2277" t="s">
        <v>304</v>
      </c>
      <c r="G2277">
        <v>593.77</v>
      </c>
      <c r="H2277">
        <v>3</v>
      </c>
      <c r="I2277">
        <v>0.04</v>
      </c>
      <c r="J2277">
        <v>8.52</v>
      </c>
      <c r="K2277" t="s">
        <v>102</v>
      </c>
      <c r="L2277" t="s">
        <v>48</v>
      </c>
      <c r="M2277">
        <v>11.1</v>
      </c>
      <c r="N2277" t="s">
        <v>83</v>
      </c>
      <c r="O2277" t="b">
        <v>0</v>
      </c>
      <c r="P2277">
        <v>1710.0576000000001</v>
      </c>
      <c r="Q2277">
        <v>641.27160000000003</v>
      </c>
      <c r="R2277">
        <v>621.65160000000003</v>
      </c>
      <c r="S2277" t="s">
        <v>103</v>
      </c>
      <c r="T2277">
        <v>0</v>
      </c>
      <c r="U2277">
        <v>0</v>
      </c>
      <c r="V2277">
        <v>16</v>
      </c>
      <c r="W2277">
        <v>1838.8379</v>
      </c>
    </row>
    <row r="2278" spans="1:23" x14ac:dyDescent="0.35">
      <c r="A2278" t="s">
        <v>3727</v>
      </c>
      <c r="B2278" t="s">
        <v>372</v>
      </c>
      <c r="C2278" t="s">
        <v>1233</v>
      </c>
      <c r="D2278" t="s">
        <v>12</v>
      </c>
      <c r="E2278" t="s">
        <v>95</v>
      </c>
      <c r="F2278" t="s">
        <v>782</v>
      </c>
      <c r="G2278">
        <v>318.27999999999997</v>
      </c>
      <c r="H2278">
        <v>2</v>
      </c>
      <c r="I2278">
        <v>0.03</v>
      </c>
      <c r="J2278">
        <v>4.59</v>
      </c>
      <c r="K2278" t="s">
        <v>115</v>
      </c>
      <c r="L2278" t="s">
        <v>43</v>
      </c>
      <c r="M2278">
        <v>3.47</v>
      </c>
      <c r="N2278" t="s">
        <v>83</v>
      </c>
      <c r="O2278" t="b">
        <v>0</v>
      </c>
      <c r="P2278">
        <v>617.46319999999992</v>
      </c>
      <c r="Q2278">
        <v>235.52719999999999</v>
      </c>
      <c r="R2278">
        <v>227.46719999999999</v>
      </c>
      <c r="S2278" t="s">
        <v>183</v>
      </c>
      <c r="T2278">
        <v>0</v>
      </c>
      <c r="U2278">
        <v>0</v>
      </c>
      <c r="V2278">
        <v>24</v>
      </c>
      <c r="W2278">
        <v>1634.9898000000001</v>
      </c>
    </row>
    <row r="2279" spans="1:23" x14ac:dyDescent="0.35">
      <c r="A2279" t="s">
        <v>3728</v>
      </c>
      <c r="B2279" t="s">
        <v>784</v>
      </c>
      <c r="C2279" t="s">
        <v>1875</v>
      </c>
      <c r="D2279" t="s">
        <v>17</v>
      </c>
      <c r="E2279" t="s">
        <v>95</v>
      </c>
      <c r="F2279" t="s">
        <v>512</v>
      </c>
      <c r="G2279">
        <v>475.17</v>
      </c>
      <c r="H2279">
        <v>3</v>
      </c>
      <c r="I2279">
        <v>0.06</v>
      </c>
      <c r="J2279">
        <v>6.09</v>
      </c>
      <c r="K2279" t="s">
        <v>82</v>
      </c>
      <c r="L2279" t="s">
        <v>45</v>
      </c>
      <c r="M2279">
        <v>0.77</v>
      </c>
      <c r="N2279" t="s">
        <v>279</v>
      </c>
      <c r="O2279" t="b">
        <v>0</v>
      </c>
      <c r="P2279">
        <v>1339.9793999999999</v>
      </c>
      <c r="Q2279">
        <v>484.67340000000002</v>
      </c>
      <c r="R2279">
        <v>477.8134</v>
      </c>
      <c r="S2279" t="s">
        <v>84</v>
      </c>
      <c r="T2279">
        <v>0</v>
      </c>
      <c r="U2279">
        <v>1</v>
      </c>
      <c r="V2279">
        <v>7</v>
      </c>
      <c r="W2279">
        <v>763.33080000000007</v>
      </c>
    </row>
    <row r="2280" spans="1:23" x14ac:dyDescent="0.35">
      <c r="A2280" t="s">
        <v>3729</v>
      </c>
      <c r="B2280" t="s">
        <v>814</v>
      </c>
      <c r="C2280" t="s">
        <v>1336</v>
      </c>
      <c r="D2280" t="s">
        <v>17</v>
      </c>
      <c r="E2280" t="s">
        <v>16</v>
      </c>
      <c r="F2280" t="s">
        <v>311</v>
      </c>
      <c r="G2280">
        <v>32</v>
      </c>
      <c r="H2280">
        <v>2</v>
      </c>
      <c r="I2280">
        <v>7.0000000000000007E-2</v>
      </c>
      <c r="J2280">
        <v>7.09</v>
      </c>
      <c r="K2280" t="s">
        <v>90</v>
      </c>
      <c r="L2280" t="s">
        <v>45</v>
      </c>
      <c r="M2280">
        <v>0.63</v>
      </c>
      <c r="N2280" t="s">
        <v>83</v>
      </c>
      <c r="O2280" t="b">
        <v>0</v>
      </c>
      <c r="P2280">
        <v>59.52</v>
      </c>
      <c r="Q2280">
        <v>21.12</v>
      </c>
      <c r="R2280">
        <v>13.4</v>
      </c>
      <c r="S2280" t="s">
        <v>183</v>
      </c>
      <c r="T2280">
        <v>0</v>
      </c>
      <c r="U2280">
        <v>0</v>
      </c>
      <c r="V2280">
        <v>10</v>
      </c>
      <c r="W2280">
        <v>1249.3488</v>
      </c>
    </row>
    <row r="2281" spans="1:23" x14ac:dyDescent="0.35">
      <c r="A2281" t="s">
        <v>3730</v>
      </c>
      <c r="B2281" t="s">
        <v>751</v>
      </c>
      <c r="C2281" t="s">
        <v>3731</v>
      </c>
      <c r="D2281" t="s">
        <v>19</v>
      </c>
      <c r="E2281" t="s">
        <v>16</v>
      </c>
      <c r="F2281" t="s">
        <v>360</v>
      </c>
      <c r="G2281">
        <v>49.58</v>
      </c>
      <c r="H2281">
        <v>1</v>
      </c>
      <c r="I2281">
        <v>0.28000000000000003</v>
      </c>
      <c r="J2281">
        <v>9.23</v>
      </c>
      <c r="K2281" t="s">
        <v>90</v>
      </c>
      <c r="L2281" t="s">
        <v>45</v>
      </c>
      <c r="M2281">
        <v>1.1200000000000001</v>
      </c>
      <c r="N2281" t="s">
        <v>141</v>
      </c>
      <c r="O2281" t="b">
        <v>0</v>
      </c>
      <c r="P2281">
        <v>35.697599999999987</v>
      </c>
      <c r="Q2281">
        <v>5.9495999999999967</v>
      </c>
      <c r="R2281">
        <v>-4.4004000000000048</v>
      </c>
      <c r="S2281" t="s">
        <v>97</v>
      </c>
      <c r="T2281">
        <v>1</v>
      </c>
      <c r="U2281">
        <v>0</v>
      </c>
      <c r="V2281">
        <v>1</v>
      </c>
      <c r="W2281">
        <v>-4.4004000000000048</v>
      </c>
    </row>
    <row r="2282" spans="1:23" x14ac:dyDescent="0.35">
      <c r="A2282" t="s">
        <v>3732</v>
      </c>
      <c r="B2282" t="s">
        <v>586</v>
      </c>
      <c r="C2282" t="s">
        <v>806</v>
      </c>
      <c r="D2282" t="s">
        <v>19</v>
      </c>
      <c r="E2282" t="s">
        <v>16</v>
      </c>
      <c r="F2282" t="s">
        <v>605</v>
      </c>
      <c r="G2282">
        <v>30.28</v>
      </c>
      <c r="H2282">
        <v>2</v>
      </c>
      <c r="I2282">
        <v>0.11</v>
      </c>
      <c r="J2282">
        <v>5.0999999999999996</v>
      </c>
      <c r="K2282" t="s">
        <v>82</v>
      </c>
      <c r="L2282" t="s">
        <v>41</v>
      </c>
      <c r="M2282">
        <v>10.76</v>
      </c>
      <c r="N2282" t="s">
        <v>141</v>
      </c>
      <c r="O2282" t="b">
        <v>0</v>
      </c>
      <c r="P2282">
        <v>53.898400000000002</v>
      </c>
      <c r="Q2282">
        <v>17.5624</v>
      </c>
      <c r="R2282">
        <v>1.7024000000000039</v>
      </c>
      <c r="S2282" t="s">
        <v>91</v>
      </c>
      <c r="T2282">
        <v>1</v>
      </c>
      <c r="U2282">
        <v>0</v>
      </c>
      <c r="V2282">
        <v>11</v>
      </c>
      <c r="W2282">
        <v>660.6268</v>
      </c>
    </row>
    <row r="2283" spans="1:23" x14ac:dyDescent="0.35">
      <c r="A2283" t="s">
        <v>3733</v>
      </c>
      <c r="B2283" t="s">
        <v>276</v>
      </c>
      <c r="C2283" t="s">
        <v>991</v>
      </c>
      <c r="D2283" t="s">
        <v>12</v>
      </c>
      <c r="E2283" t="s">
        <v>14</v>
      </c>
      <c r="F2283" t="s">
        <v>677</v>
      </c>
      <c r="G2283">
        <v>77.510000000000005</v>
      </c>
      <c r="H2283">
        <v>2</v>
      </c>
      <c r="I2283">
        <v>0.23</v>
      </c>
      <c r="J2283">
        <v>9.0399999999999991</v>
      </c>
      <c r="K2283" t="s">
        <v>102</v>
      </c>
      <c r="L2283" t="s">
        <v>41</v>
      </c>
      <c r="M2283">
        <v>8.77</v>
      </c>
      <c r="N2283" t="s">
        <v>83</v>
      </c>
      <c r="O2283" t="b">
        <v>0</v>
      </c>
      <c r="P2283">
        <v>119.36539999999999</v>
      </c>
      <c r="Q2283">
        <v>26.353400000000011</v>
      </c>
      <c r="R2283">
        <v>8.543400000000009</v>
      </c>
      <c r="S2283" t="s">
        <v>97</v>
      </c>
      <c r="T2283">
        <v>0</v>
      </c>
      <c r="U2283">
        <v>0</v>
      </c>
      <c r="V2283">
        <v>15</v>
      </c>
      <c r="W2283">
        <v>1013.4441</v>
      </c>
    </row>
    <row r="2284" spans="1:23" x14ac:dyDescent="0.35">
      <c r="A2284" t="s">
        <v>3734</v>
      </c>
      <c r="B2284" t="s">
        <v>398</v>
      </c>
      <c r="C2284" t="s">
        <v>2029</v>
      </c>
      <c r="D2284" t="s">
        <v>26</v>
      </c>
      <c r="E2284" t="s">
        <v>95</v>
      </c>
      <c r="F2284" t="s">
        <v>726</v>
      </c>
      <c r="G2284">
        <v>642.1</v>
      </c>
      <c r="H2284">
        <v>1</v>
      </c>
      <c r="I2284">
        <v>7.0000000000000007E-2</v>
      </c>
      <c r="J2284">
        <v>4.2699999999999996</v>
      </c>
      <c r="K2284" t="s">
        <v>102</v>
      </c>
      <c r="L2284" t="s">
        <v>48</v>
      </c>
      <c r="M2284">
        <v>15.42</v>
      </c>
      <c r="N2284" t="s">
        <v>83</v>
      </c>
      <c r="O2284" t="b">
        <v>0</v>
      </c>
      <c r="P2284">
        <v>597.15300000000002</v>
      </c>
      <c r="Q2284">
        <v>211.893</v>
      </c>
      <c r="R2284">
        <v>192.203</v>
      </c>
      <c r="S2284" t="s">
        <v>183</v>
      </c>
      <c r="T2284">
        <v>0</v>
      </c>
      <c r="U2284">
        <v>0</v>
      </c>
      <c r="V2284">
        <v>17</v>
      </c>
      <c r="W2284">
        <v>1688.6007999999999</v>
      </c>
    </row>
    <row r="2285" spans="1:23" x14ac:dyDescent="0.35">
      <c r="A2285" t="s">
        <v>3735</v>
      </c>
      <c r="B2285" t="s">
        <v>320</v>
      </c>
      <c r="C2285" t="s">
        <v>3091</v>
      </c>
      <c r="D2285" t="s">
        <v>15</v>
      </c>
      <c r="E2285" t="s">
        <v>16</v>
      </c>
      <c r="F2285" t="s">
        <v>337</v>
      </c>
      <c r="G2285">
        <v>24.09</v>
      </c>
      <c r="H2285">
        <v>3</v>
      </c>
      <c r="I2285">
        <v>0.16</v>
      </c>
      <c r="J2285">
        <v>9.32</v>
      </c>
      <c r="K2285" t="s">
        <v>102</v>
      </c>
      <c r="L2285" t="s">
        <v>41</v>
      </c>
      <c r="M2285">
        <v>9.27</v>
      </c>
      <c r="N2285" t="s">
        <v>83</v>
      </c>
      <c r="O2285" t="b">
        <v>0</v>
      </c>
      <c r="P2285">
        <v>60.706800000000001</v>
      </c>
      <c r="Q2285">
        <v>17.344799999999999</v>
      </c>
      <c r="R2285">
        <v>-1.2452000000000001</v>
      </c>
      <c r="S2285" t="s">
        <v>84</v>
      </c>
      <c r="T2285">
        <v>0</v>
      </c>
      <c r="U2285">
        <v>0</v>
      </c>
      <c r="V2285">
        <v>18</v>
      </c>
      <c r="W2285">
        <v>1465.0103999999999</v>
      </c>
    </row>
    <row r="2286" spans="1:23" x14ac:dyDescent="0.35">
      <c r="A2286" t="s">
        <v>3736</v>
      </c>
      <c r="B2286" t="s">
        <v>549</v>
      </c>
      <c r="C2286" t="s">
        <v>3737</v>
      </c>
      <c r="D2286" t="s">
        <v>12</v>
      </c>
      <c r="E2286" t="s">
        <v>16</v>
      </c>
      <c r="F2286" t="s">
        <v>145</v>
      </c>
      <c r="G2286">
        <v>13.63</v>
      </c>
      <c r="H2286">
        <v>1</v>
      </c>
      <c r="I2286">
        <v>0.24</v>
      </c>
      <c r="J2286">
        <v>7.42</v>
      </c>
      <c r="K2286" t="s">
        <v>90</v>
      </c>
      <c r="L2286" t="s">
        <v>43</v>
      </c>
      <c r="M2286">
        <v>7.62</v>
      </c>
      <c r="N2286" t="s">
        <v>141</v>
      </c>
      <c r="O2286" t="b">
        <v>0</v>
      </c>
      <c r="P2286">
        <v>10.3588</v>
      </c>
      <c r="Q2286">
        <v>2.1808000000000001</v>
      </c>
      <c r="R2286">
        <v>-12.8592</v>
      </c>
      <c r="S2286" t="s">
        <v>91</v>
      </c>
      <c r="T2286">
        <v>1</v>
      </c>
      <c r="U2286">
        <v>0</v>
      </c>
      <c r="V2286">
        <v>2</v>
      </c>
      <c r="W2286">
        <v>-0.50380000000000003</v>
      </c>
    </row>
    <row r="2287" spans="1:23" x14ac:dyDescent="0.35">
      <c r="A2287" t="s">
        <v>3738</v>
      </c>
      <c r="B2287" t="s">
        <v>1379</v>
      </c>
      <c r="C2287" t="s">
        <v>1323</v>
      </c>
      <c r="D2287" t="s">
        <v>12</v>
      </c>
      <c r="E2287" t="s">
        <v>16</v>
      </c>
      <c r="F2287" t="s">
        <v>223</v>
      </c>
      <c r="G2287">
        <v>33.880000000000003</v>
      </c>
      <c r="H2287">
        <v>3</v>
      </c>
      <c r="I2287">
        <v>0.26</v>
      </c>
      <c r="J2287">
        <v>2.4900000000000002</v>
      </c>
      <c r="K2287" t="s">
        <v>82</v>
      </c>
      <c r="L2287" t="s">
        <v>41</v>
      </c>
      <c r="M2287">
        <v>6.48</v>
      </c>
      <c r="N2287" t="s">
        <v>83</v>
      </c>
      <c r="O2287" t="b">
        <v>0</v>
      </c>
      <c r="P2287">
        <v>75.213600000000014</v>
      </c>
      <c r="Q2287">
        <v>14.2296</v>
      </c>
      <c r="R2287">
        <v>5.2596000000000043</v>
      </c>
      <c r="S2287" t="s">
        <v>183</v>
      </c>
      <c r="T2287">
        <v>0</v>
      </c>
      <c r="U2287">
        <v>0</v>
      </c>
      <c r="V2287">
        <v>14</v>
      </c>
      <c r="W2287">
        <v>693.67319999999995</v>
      </c>
    </row>
    <row r="2288" spans="1:23" x14ac:dyDescent="0.35">
      <c r="A2288" t="s">
        <v>3739</v>
      </c>
      <c r="B2288" t="s">
        <v>1348</v>
      </c>
      <c r="C2288" t="s">
        <v>391</v>
      </c>
      <c r="D2288" t="s">
        <v>12</v>
      </c>
      <c r="E2288" t="s">
        <v>16</v>
      </c>
      <c r="F2288" t="s">
        <v>605</v>
      </c>
      <c r="G2288">
        <v>51.01</v>
      </c>
      <c r="H2288">
        <v>1</v>
      </c>
      <c r="I2288">
        <v>0.13</v>
      </c>
      <c r="J2288">
        <v>4.7300000000000004</v>
      </c>
      <c r="K2288" t="s">
        <v>82</v>
      </c>
      <c r="L2288" t="s">
        <v>48</v>
      </c>
      <c r="M2288">
        <v>18.829999999999998</v>
      </c>
      <c r="N2288" t="s">
        <v>83</v>
      </c>
      <c r="O2288" t="b">
        <v>0</v>
      </c>
      <c r="P2288">
        <v>44.378700000000002</v>
      </c>
      <c r="Q2288">
        <v>13.7727</v>
      </c>
      <c r="R2288">
        <v>-9.7873000000000019</v>
      </c>
      <c r="S2288" t="s">
        <v>97</v>
      </c>
      <c r="T2288">
        <v>0</v>
      </c>
      <c r="U2288">
        <v>0</v>
      </c>
      <c r="V2288">
        <v>3</v>
      </c>
      <c r="W2288">
        <v>425.50930000000011</v>
      </c>
    </row>
    <row r="2289" spans="1:23" x14ac:dyDescent="0.35">
      <c r="A2289" t="s">
        <v>3740</v>
      </c>
      <c r="B2289" t="s">
        <v>429</v>
      </c>
      <c r="C2289" t="s">
        <v>534</v>
      </c>
      <c r="D2289" t="s">
        <v>19</v>
      </c>
      <c r="E2289" t="s">
        <v>16</v>
      </c>
      <c r="F2289" t="s">
        <v>932</v>
      </c>
      <c r="G2289">
        <v>22.81</v>
      </c>
      <c r="H2289">
        <v>1</v>
      </c>
      <c r="I2289">
        <v>0.18</v>
      </c>
      <c r="J2289">
        <v>2.71</v>
      </c>
      <c r="K2289" t="s">
        <v>82</v>
      </c>
      <c r="L2289" t="s">
        <v>43</v>
      </c>
      <c r="M2289">
        <v>5.39</v>
      </c>
      <c r="N2289" t="s">
        <v>83</v>
      </c>
      <c r="O2289" t="b">
        <v>0</v>
      </c>
      <c r="P2289">
        <v>18.7042</v>
      </c>
      <c r="Q2289">
        <v>5.018200000000002</v>
      </c>
      <c r="R2289">
        <v>-3.0817999999999981</v>
      </c>
      <c r="S2289" t="s">
        <v>128</v>
      </c>
      <c r="T2289">
        <v>0</v>
      </c>
      <c r="U2289">
        <v>0</v>
      </c>
      <c r="V2289">
        <v>20</v>
      </c>
      <c r="W2289">
        <v>1820.3717999999999</v>
      </c>
    </row>
    <row r="2290" spans="1:23" x14ac:dyDescent="0.35">
      <c r="A2290" t="s">
        <v>3741</v>
      </c>
      <c r="B2290" t="s">
        <v>901</v>
      </c>
      <c r="C2290" t="s">
        <v>1527</v>
      </c>
      <c r="D2290" t="s">
        <v>15</v>
      </c>
      <c r="E2290" t="s">
        <v>16</v>
      </c>
      <c r="F2290" t="s">
        <v>828</v>
      </c>
      <c r="G2290">
        <v>75.260000000000005</v>
      </c>
      <c r="H2290">
        <v>1</v>
      </c>
      <c r="I2290">
        <v>0.28999999999999998</v>
      </c>
      <c r="J2290">
        <v>6.22</v>
      </c>
      <c r="K2290" t="s">
        <v>82</v>
      </c>
      <c r="L2290" t="s">
        <v>41</v>
      </c>
      <c r="M2290">
        <v>9.91</v>
      </c>
      <c r="N2290" t="s">
        <v>83</v>
      </c>
      <c r="O2290" t="b">
        <v>0</v>
      </c>
      <c r="P2290">
        <v>53.434600000000003</v>
      </c>
      <c r="Q2290">
        <v>8.2786000000000044</v>
      </c>
      <c r="R2290">
        <v>-7.8513999999999946</v>
      </c>
      <c r="S2290" t="s">
        <v>128</v>
      </c>
      <c r="T2290">
        <v>0</v>
      </c>
      <c r="U2290">
        <v>0</v>
      </c>
      <c r="V2290">
        <v>19</v>
      </c>
      <c r="W2290">
        <v>1549.5698</v>
      </c>
    </row>
    <row r="2291" spans="1:23" x14ac:dyDescent="0.35">
      <c r="A2291" t="s">
        <v>3742</v>
      </c>
      <c r="B2291" t="s">
        <v>1572</v>
      </c>
      <c r="C2291" t="s">
        <v>863</v>
      </c>
      <c r="D2291" t="s">
        <v>12</v>
      </c>
      <c r="E2291" t="s">
        <v>16</v>
      </c>
      <c r="F2291" t="s">
        <v>360</v>
      </c>
      <c r="G2291">
        <v>22.81</v>
      </c>
      <c r="H2291">
        <v>1</v>
      </c>
      <c r="I2291">
        <v>0.26</v>
      </c>
      <c r="J2291">
        <v>3.3</v>
      </c>
      <c r="K2291" t="s">
        <v>90</v>
      </c>
      <c r="L2291" t="s">
        <v>41</v>
      </c>
      <c r="M2291">
        <v>8.2899999999999991</v>
      </c>
      <c r="N2291" t="s">
        <v>83</v>
      </c>
      <c r="O2291" t="b">
        <v>0</v>
      </c>
      <c r="P2291">
        <v>16.8794</v>
      </c>
      <c r="Q2291">
        <v>3.1934000000000018</v>
      </c>
      <c r="R2291">
        <v>-8.3965999999999976</v>
      </c>
      <c r="S2291" t="s">
        <v>103</v>
      </c>
      <c r="T2291">
        <v>0</v>
      </c>
      <c r="U2291">
        <v>0</v>
      </c>
      <c r="V2291">
        <v>13</v>
      </c>
      <c r="W2291">
        <v>754.42380000000003</v>
      </c>
    </row>
    <row r="2292" spans="1:23" x14ac:dyDescent="0.35">
      <c r="A2292" t="s">
        <v>3743</v>
      </c>
      <c r="B2292" t="s">
        <v>921</v>
      </c>
      <c r="C2292" t="s">
        <v>1729</v>
      </c>
      <c r="D2292" t="s">
        <v>20</v>
      </c>
      <c r="E2292" t="s">
        <v>95</v>
      </c>
      <c r="F2292" t="s">
        <v>985</v>
      </c>
      <c r="G2292">
        <v>513.51</v>
      </c>
      <c r="H2292">
        <v>3</v>
      </c>
      <c r="I2292">
        <v>0.19</v>
      </c>
      <c r="J2292">
        <v>8.6</v>
      </c>
      <c r="K2292" t="s">
        <v>115</v>
      </c>
      <c r="L2292" t="s">
        <v>41</v>
      </c>
      <c r="M2292">
        <v>13.93</v>
      </c>
      <c r="N2292" t="s">
        <v>83</v>
      </c>
      <c r="O2292" t="b">
        <v>0</v>
      </c>
      <c r="P2292">
        <v>1247.8293000000001</v>
      </c>
      <c r="Q2292">
        <v>323.51130000000012</v>
      </c>
      <c r="R2292">
        <v>300.98130000000009</v>
      </c>
      <c r="S2292" t="s">
        <v>84</v>
      </c>
      <c r="T2292">
        <v>0</v>
      </c>
      <c r="U2292">
        <v>0</v>
      </c>
      <c r="V2292">
        <v>16</v>
      </c>
      <c r="W2292">
        <v>1103.1713</v>
      </c>
    </row>
    <row r="2293" spans="1:23" x14ac:dyDescent="0.35">
      <c r="A2293" t="s">
        <v>3744</v>
      </c>
      <c r="B2293" t="s">
        <v>556</v>
      </c>
      <c r="C2293" t="s">
        <v>3745</v>
      </c>
      <c r="D2293" t="s">
        <v>15</v>
      </c>
      <c r="E2293" t="s">
        <v>88</v>
      </c>
      <c r="F2293" t="s">
        <v>975</v>
      </c>
      <c r="G2293">
        <v>22.27</v>
      </c>
      <c r="H2293">
        <v>3</v>
      </c>
      <c r="I2293">
        <v>0.05</v>
      </c>
      <c r="J2293">
        <v>4.68</v>
      </c>
      <c r="K2293" t="s">
        <v>82</v>
      </c>
      <c r="L2293" t="s">
        <v>48</v>
      </c>
      <c r="M2293">
        <v>12.17</v>
      </c>
      <c r="N2293" t="s">
        <v>83</v>
      </c>
      <c r="O2293" t="b">
        <v>0</v>
      </c>
      <c r="P2293">
        <v>63.469499999999996</v>
      </c>
      <c r="Q2293">
        <v>23.383500000000002</v>
      </c>
      <c r="R2293">
        <v>6.5334999999999974</v>
      </c>
      <c r="S2293" t="s">
        <v>128</v>
      </c>
      <c r="T2293">
        <v>0</v>
      </c>
      <c r="U2293">
        <v>0</v>
      </c>
      <c r="V2293">
        <v>2</v>
      </c>
      <c r="W2293">
        <v>17.366099999999999</v>
      </c>
    </row>
    <row r="2294" spans="1:23" x14ac:dyDescent="0.35">
      <c r="A2294" t="s">
        <v>3746</v>
      </c>
      <c r="B2294" t="s">
        <v>951</v>
      </c>
      <c r="C2294" t="s">
        <v>981</v>
      </c>
      <c r="D2294" t="s">
        <v>12</v>
      </c>
      <c r="E2294" t="s">
        <v>16</v>
      </c>
      <c r="F2294" t="s">
        <v>854</v>
      </c>
      <c r="G2294">
        <v>32.32</v>
      </c>
      <c r="H2294">
        <v>3</v>
      </c>
      <c r="I2294">
        <v>0.24</v>
      </c>
      <c r="J2294">
        <v>8.76</v>
      </c>
      <c r="K2294" t="s">
        <v>90</v>
      </c>
      <c r="L2294" t="s">
        <v>41</v>
      </c>
      <c r="M2294">
        <v>8.5</v>
      </c>
      <c r="N2294" t="s">
        <v>83</v>
      </c>
      <c r="O2294" t="b">
        <v>0</v>
      </c>
      <c r="P2294">
        <v>73.689600000000013</v>
      </c>
      <c r="Q2294">
        <v>15.513600000000009</v>
      </c>
      <c r="R2294">
        <v>-1.7463999999999871</v>
      </c>
      <c r="S2294" t="s">
        <v>91</v>
      </c>
      <c r="T2294">
        <v>0</v>
      </c>
      <c r="U2294">
        <v>0</v>
      </c>
      <c r="V2294">
        <v>21</v>
      </c>
      <c r="W2294">
        <v>1211.4102</v>
      </c>
    </row>
    <row r="2295" spans="1:23" x14ac:dyDescent="0.35">
      <c r="A2295" t="s">
        <v>3747</v>
      </c>
      <c r="B2295" t="s">
        <v>639</v>
      </c>
      <c r="C2295" t="s">
        <v>2108</v>
      </c>
      <c r="D2295" t="s">
        <v>12</v>
      </c>
      <c r="E2295" t="s">
        <v>95</v>
      </c>
      <c r="F2295" t="s">
        <v>840</v>
      </c>
      <c r="G2295">
        <v>375.22</v>
      </c>
      <c r="H2295">
        <v>2</v>
      </c>
      <c r="I2295">
        <v>0.21</v>
      </c>
      <c r="J2295">
        <v>7.19</v>
      </c>
      <c r="K2295" t="s">
        <v>102</v>
      </c>
      <c r="L2295" t="s">
        <v>41</v>
      </c>
      <c r="M2295">
        <v>5.94</v>
      </c>
      <c r="N2295" t="s">
        <v>83</v>
      </c>
      <c r="O2295" t="b">
        <v>0</v>
      </c>
      <c r="P2295">
        <v>592.84760000000006</v>
      </c>
      <c r="Q2295">
        <v>142.58359999999999</v>
      </c>
      <c r="R2295">
        <v>129.45360000000011</v>
      </c>
      <c r="S2295" t="s">
        <v>103</v>
      </c>
      <c r="T2295">
        <v>0</v>
      </c>
      <c r="U2295">
        <v>0</v>
      </c>
      <c r="V2295">
        <v>18</v>
      </c>
      <c r="W2295">
        <v>1247.6645000000001</v>
      </c>
    </row>
    <row r="2296" spans="1:23" x14ac:dyDescent="0.35">
      <c r="A2296" t="s">
        <v>3748</v>
      </c>
      <c r="B2296" t="s">
        <v>212</v>
      </c>
      <c r="C2296" t="s">
        <v>997</v>
      </c>
      <c r="D2296" t="s">
        <v>12</v>
      </c>
      <c r="E2296" t="s">
        <v>16</v>
      </c>
      <c r="F2296" t="s">
        <v>145</v>
      </c>
      <c r="G2296">
        <v>38.21</v>
      </c>
      <c r="H2296">
        <v>2</v>
      </c>
      <c r="I2296">
        <v>0.08</v>
      </c>
      <c r="J2296">
        <v>9.11</v>
      </c>
      <c r="K2296" t="s">
        <v>90</v>
      </c>
      <c r="L2296" t="s">
        <v>41</v>
      </c>
      <c r="M2296">
        <v>9.5</v>
      </c>
      <c r="N2296" t="s">
        <v>83</v>
      </c>
      <c r="O2296" t="b">
        <v>0</v>
      </c>
      <c r="P2296">
        <v>70.306400000000011</v>
      </c>
      <c r="Q2296">
        <v>24.45440000000001</v>
      </c>
      <c r="R2296">
        <v>5.8444000000000154</v>
      </c>
      <c r="S2296" t="s">
        <v>91</v>
      </c>
      <c r="T2296">
        <v>0</v>
      </c>
      <c r="U2296">
        <v>0</v>
      </c>
      <c r="V2296">
        <v>6</v>
      </c>
      <c r="W2296">
        <v>77.309800000000024</v>
      </c>
    </row>
    <row r="2297" spans="1:23" x14ac:dyDescent="0.35">
      <c r="A2297" t="s">
        <v>3749</v>
      </c>
      <c r="B2297" t="s">
        <v>549</v>
      </c>
      <c r="C2297" t="s">
        <v>2669</v>
      </c>
      <c r="D2297" t="s">
        <v>19</v>
      </c>
      <c r="E2297" t="s">
        <v>16</v>
      </c>
      <c r="F2297" t="s">
        <v>481</v>
      </c>
      <c r="G2297">
        <v>6.84</v>
      </c>
      <c r="H2297">
        <v>1</v>
      </c>
      <c r="I2297">
        <v>0.11</v>
      </c>
      <c r="J2297">
        <v>7.47</v>
      </c>
      <c r="K2297" t="s">
        <v>115</v>
      </c>
      <c r="L2297" t="s">
        <v>45</v>
      </c>
      <c r="M2297">
        <v>1.07</v>
      </c>
      <c r="N2297" t="s">
        <v>83</v>
      </c>
      <c r="O2297" t="b">
        <v>0</v>
      </c>
      <c r="P2297">
        <v>6.0876000000000001</v>
      </c>
      <c r="Q2297">
        <v>1.9836</v>
      </c>
      <c r="R2297">
        <v>-6.5563999999999991</v>
      </c>
      <c r="S2297" t="s">
        <v>91</v>
      </c>
      <c r="T2297">
        <v>0</v>
      </c>
      <c r="U2297">
        <v>0</v>
      </c>
      <c r="V2297">
        <v>4</v>
      </c>
      <c r="W2297">
        <v>420.96400000000011</v>
      </c>
    </row>
    <row r="2298" spans="1:23" x14ac:dyDescent="0.35">
      <c r="A2298" t="s">
        <v>3750</v>
      </c>
      <c r="B2298" t="s">
        <v>598</v>
      </c>
      <c r="C2298" t="s">
        <v>1105</v>
      </c>
      <c r="D2298" t="s">
        <v>15</v>
      </c>
      <c r="E2298" t="s">
        <v>88</v>
      </c>
      <c r="F2298" t="s">
        <v>341</v>
      </c>
      <c r="G2298">
        <v>29.99</v>
      </c>
      <c r="H2298">
        <v>3</v>
      </c>
      <c r="I2298">
        <v>0</v>
      </c>
      <c r="J2298">
        <v>6.71</v>
      </c>
      <c r="K2298" t="s">
        <v>90</v>
      </c>
      <c r="L2298" t="s">
        <v>45</v>
      </c>
      <c r="M2298">
        <v>1.68</v>
      </c>
      <c r="N2298" t="s">
        <v>83</v>
      </c>
      <c r="O2298" t="b">
        <v>0</v>
      </c>
      <c r="P2298">
        <v>89.97</v>
      </c>
      <c r="Q2298">
        <v>35.988</v>
      </c>
      <c r="R2298">
        <v>27.597999999999999</v>
      </c>
      <c r="S2298" t="s">
        <v>183</v>
      </c>
      <c r="T2298">
        <v>0</v>
      </c>
      <c r="U2298">
        <v>0</v>
      </c>
      <c r="V2298">
        <v>15</v>
      </c>
      <c r="W2298">
        <v>813.85820000000024</v>
      </c>
    </row>
    <row r="2299" spans="1:23" x14ac:dyDescent="0.35">
      <c r="A2299" t="s">
        <v>3751</v>
      </c>
      <c r="B2299" t="s">
        <v>581</v>
      </c>
      <c r="C2299" t="s">
        <v>1315</v>
      </c>
      <c r="D2299" t="s">
        <v>19</v>
      </c>
      <c r="E2299" t="s">
        <v>16</v>
      </c>
      <c r="F2299" t="s">
        <v>505</v>
      </c>
      <c r="G2299">
        <v>32.5</v>
      </c>
      <c r="H2299">
        <v>2</v>
      </c>
      <c r="I2299">
        <v>0.1</v>
      </c>
      <c r="J2299">
        <v>5.04</v>
      </c>
      <c r="K2299" t="s">
        <v>90</v>
      </c>
      <c r="L2299" t="s">
        <v>43</v>
      </c>
      <c r="M2299">
        <v>6.68</v>
      </c>
      <c r="N2299" t="s">
        <v>141</v>
      </c>
      <c r="O2299" t="b">
        <v>1</v>
      </c>
      <c r="P2299">
        <v>58.5</v>
      </c>
      <c r="Q2299">
        <v>19.5</v>
      </c>
      <c r="R2299">
        <v>7.7800000000000011</v>
      </c>
      <c r="S2299" t="s">
        <v>84</v>
      </c>
      <c r="T2299">
        <v>1</v>
      </c>
      <c r="U2299">
        <v>0</v>
      </c>
      <c r="V2299">
        <v>14</v>
      </c>
      <c r="W2299">
        <v>995.56200000000001</v>
      </c>
    </row>
    <row r="2300" spans="1:23" x14ac:dyDescent="0.35">
      <c r="A2300" t="s">
        <v>3752</v>
      </c>
      <c r="B2300" t="s">
        <v>581</v>
      </c>
      <c r="C2300" t="s">
        <v>1057</v>
      </c>
      <c r="D2300" t="s">
        <v>28</v>
      </c>
      <c r="E2300" t="s">
        <v>95</v>
      </c>
      <c r="F2300" t="s">
        <v>612</v>
      </c>
      <c r="G2300">
        <v>463.86</v>
      </c>
      <c r="H2300">
        <v>3</v>
      </c>
      <c r="I2300">
        <v>0.08</v>
      </c>
      <c r="J2300">
        <v>3.02</v>
      </c>
      <c r="K2300" t="s">
        <v>90</v>
      </c>
      <c r="L2300" t="s">
        <v>41</v>
      </c>
      <c r="M2300">
        <v>13.36</v>
      </c>
      <c r="N2300" t="s">
        <v>83</v>
      </c>
      <c r="O2300" t="b">
        <v>0</v>
      </c>
      <c r="P2300">
        <v>1280.2536</v>
      </c>
      <c r="Q2300">
        <v>445.30560000000003</v>
      </c>
      <c r="R2300">
        <v>428.92559999999997</v>
      </c>
      <c r="S2300" t="s">
        <v>84</v>
      </c>
      <c r="T2300">
        <v>0</v>
      </c>
      <c r="U2300">
        <v>0</v>
      </c>
      <c r="V2300">
        <v>18</v>
      </c>
      <c r="W2300">
        <v>2092.913700000001</v>
      </c>
    </row>
    <row r="2301" spans="1:23" x14ac:dyDescent="0.35">
      <c r="A2301" t="s">
        <v>3753</v>
      </c>
      <c r="B2301" t="s">
        <v>284</v>
      </c>
      <c r="C2301" t="s">
        <v>1285</v>
      </c>
      <c r="D2301" t="s">
        <v>17</v>
      </c>
      <c r="E2301" t="s">
        <v>16</v>
      </c>
      <c r="F2301" t="s">
        <v>214</v>
      </c>
      <c r="G2301">
        <v>42.21</v>
      </c>
      <c r="H2301">
        <v>3</v>
      </c>
      <c r="I2301">
        <v>0.15</v>
      </c>
      <c r="J2301">
        <v>7.13</v>
      </c>
      <c r="K2301" t="s">
        <v>115</v>
      </c>
      <c r="L2301" t="s">
        <v>41</v>
      </c>
      <c r="M2301">
        <v>5.21</v>
      </c>
      <c r="N2301" t="s">
        <v>83</v>
      </c>
      <c r="O2301" t="b">
        <v>0</v>
      </c>
      <c r="P2301">
        <v>107.63549999999999</v>
      </c>
      <c r="Q2301">
        <v>31.657499999999999</v>
      </c>
      <c r="R2301">
        <v>19.317499999999999</v>
      </c>
      <c r="S2301" t="s">
        <v>91</v>
      </c>
      <c r="T2301">
        <v>0</v>
      </c>
      <c r="U2301">
        <v>0</v>
      </c>
      <c r="V2301">
        <v>12</v>
      </c>
      <c r="W2301">
        <v>914.2029</v>
      </c>
    </row>
    <row r="2302" spans="1:23" x14ac:dyDescent="0.35">
      <c r="A2302" t="s">
        <v>3754</v>
      </c>
      <c r="B2302" t="s">
        <v>161</v>
      </c>
      <c r="C2302" t="s">
        <v>3755</v>
      </c>
      <c r="D2302" t="s">
        <v>15</v>
      </c>
      <c r="E2302" t="s">
        <v>16</v>
      </c>
      <c r="F2302" t="s">
        <v>464</v>
      </c>
      <c r="G2302">
        <v>46.19</v>
      </c>
      <c r="H2302">
        <v>2</v>
      </c>
      <c r="I2302">
        <v>0.15</v>
      </c>
      <c r="J2302">
        <v>6.08</v>
      </c>
      <c r="K2302" t="s">
        <v>102</v>
      </c>
      <c r="L2302" t="s">
        <v>41</v>
      </c>
      <c r="M2302">
        <v>9.08</v>
      </c>
      <c r="N2302" t="s">
        <v>83</v>
      </c>
      <c r="O2302" t="b">
        <v>0</v>
      </c>
      <c r="P2302">
        <v>78.522999999999996</v>
      </c>
      <c r="Q2302">
        <v>23.094999999999999</v>
      </c>
      <c r="R2302">
        <v>7.9349999999999987</v>
      </c>
      <c r="S2302" t="s">
        <v>91</v>
      </c>
      <c r="T2302">
        <v>0</v>
      </c>
      <c r="U2302">
        <v>0</v>
      </c>
      <c r="V2302">
        <v>2</v>
      </c>
      <c r="W2302">
        <v>18.709</v>
      </c>
    </row>
    <row r="2303" spans="1:23" x14ac:dyDescent="0.35">
      <c r="A2303" t="s">
        <v>3756</v>
      </c>
      <c r="B2303" t="s">
        <v>1135</v>
      </c>
      <c r="C2303" t="s">
        <v>126</v>
      </c>
      <c r="D2303" t="s">
        <v>15</v>
      </c>
      <c r="E2303" t="s">
        <v>95</v>
      </c>
      <c r="F2303" t="s">
        <v>844</v>
      </c>
      <c r="G2303">
        <v>380.68</v>
      </c>
      <c r="H2303">
        <v>3</v>
      </c>
      <c r="I2303">
        <v>0.1</v>
      </c>
      <c r="J2303">
        <v>5.82</v>
      </c>
      <c r="K2303" t="s">
        <v>102</v>
      </c>
      <c r="L2303" t="s">
        <v>43</v>
      </c>
      <c r="M2303">
        <v>5.99</v>
      </c>
      <c r="N2303" t="s">
        <v>141</v>
      </c>
      <c r="O2303" t="b">
        <v>0</v>
      </c>
      <c r="P2303">
        <v>1027.836</v>
      </c>
      <c r="Q2303">
        <v>342.61200000000008</v>
      </c>
      <c r="R2303">
        <v>330.80200000000008</v>
      </c>
      <c r="S2303" t="s">
        <v>103</v>
      </c>
      <c r="T2303">
        <v>1</v>
      </c>
      <c r="U2303">
        <v>0</v>
      </c>
      <c r="V2303">
        <v>12</v>
      </c>
      <c r="W2303">
        <v>1206.3514</v>
      </c>
    </row>
    <row r="2304" spans="1:23" x14ac:dyDescent="0.35">
      <c r="A2304" t="s">
        <v>3757</v>
      </c>
      <c r="B2304" t="s">
        <v>1185</v>
      </c>
      <c r="C2304" t="s">
        <v>3123</v>
      </c>
      <c r="D2304" t="s">
        <v>17</v>
      </c>
      <c r="E2304" t="s">
        <v>95</v>
      </c>
      <c r="F2304" t="s">
        <v>715</v>
      </c>
      <c r="G2304">
        <v>279.14</v>
      </c>
      <c r="H2304">
        <v>3</v>
      </c>
      <c r="I2304">
        <v>0.09</v>
      </c>
      <c r="J2304">
        <v>4.17</v>
      </c>
      <c r="K2304" t="s">
        <v>115</v>
      </c>
      <c r="L2304" t="s">
        <v>45</v>
      </c>
      <c r="M2304">
        <v>0.75</v>
      </c>
      <c r="N2304" t="s">
        <v>279</v>
      </c>
      <c r="O2304" t="b">
        <v>0</v>
      </c>
      <c r="P2304">
        <v>762.05219999999997</v>
      </c>
      <c r="Q2304">
        <v>259.60019999999997</v>
      </c>
      <c r="R2304">
        <v>254.68020000000001</v>
      </c>
      <c r="S2304" t="s">
        <v>183</v>
      </c>
      <c r="T2304">
        <v>0</v>
      </c>
      <c r="U2304">
        <v>1</v>
      </c>
      <c r="V2304">
        <v>4</v>
      </c>
      <c r="W2304">
        <v>1092.4960000000001</v>
      </c>
    </row>
    <row r="2305" spans="1:23" x14ac:dyDescent="0.35">
      <c r="A2305" t="s">
        <v>3758</v>
      </c>
      <c r="B2305" t="s">
        <v>867</v>
      </c>
      <c r="C2305" t="s">
        <v>991</v>
      </c>
      <c r="D2305" t="s">
        <v>26</v>
      </c>
      <c r="E2305" t="s">
        <v>16</v>
      </c>
      <c r="F2305" t="s">
        <v>475</v>
      </c>
      <c r="G2305">
        <v>25.76</v>
      </c>
      <c r="H2305">
        <v>3</v>
      </c>
      <c r="I2305">
        <v>0.28999999999999998</v>
      </c>
      <c r="J2305">
        <v>4.71</v>
      </c>
      <c r="K2305" t="s">
        <v>82</v>
      </c>
      <c r="L2305" t="s">
        <v>45</v>
      </c>
      <c r="M2305">
        <v>0.82</v>
      </c>
      <c r="N2305" t="s">
        <v>83</v>
      </c>
      <c r="O2305" t="b">
        <v>0</v>
      </c>
      <c r="P2305">
        <v>54.8688</v>
      </c>
      <c r="Q2305">
        <v>8.5007999999999981</v>
      </c>
      <c r="R2305">
        <v>2.9707999999999979</v>
      </c>
      <c r="S2305" t="s">
        <v>103</v>
      </c>
      <c r="T2305">
        <v>0</v>
      </c>
      <c r="U2305">
        <v>0</v>
      </c>
      <c r="V2305">
        <v>15</v>
      </c>
      <c r="W2305">
        <v>1013.4441</v>
      </c>
    </row>
    <row r="2306" spans="1:23" x14ac:dyDescent="0.35">
      <c r="A2306" t="s">
        <v>3759</v>
      </c>
      <c r="B2306" t="s">
        <v>157</v>
      </c>
      <c r="C2306" t="s">
        <v>1352</v>
      </c>
      <c r="D2306" t="s">
        <v>12</v>
      </c>
      <c r="E2306" t="s">
        <v>95</v>
      </c>
      <c r="F2306" t="s">
        <v>388</v>
      </c>
      <c r="G2306">
        <v>338.83</v>
      </c>
      <c r="H2306">
        <v>1</v>
      </c>
      <c r="I2306">
        <v>0.08</v>
      </c>
      <c r="J2306">
        <v>2.02</v>
      </c>
      <c r="K2306" t="s">
        <v>90</v>
      </c>
      <c r="L2306" t="s">
        <v>48</v>
      </c>
      <c r="M2306">
        <v>4.0199999999999996</v>
      </c>
      <c r="N2306" t="s">
        <v>83</v>
      </c>
      <c r="O2306" t="b">
        <v>0</v>
      </c>
      <c r="P2306">
        <v>311.72359999999998</v>
      </c>
      <c r="Q2306">
        <v>108.4256</v>
      </c>
      <c r="R2306">
        <v>102.3856</v>
      </c>
      <c r="S2306" t="s">
        <v>91</v>
      </c>
      <c r="T2306">
        <v>0</v>
      </c>
      <c r="U2306">
        <v>0</v>
      </c>
      <c r="V2306">
        <v>13</v>
      </c>
      <c r="W2306">
        <v>1316.5700999999999</v>
      </c>
    </row>
    <row r="2307" spans="1:23" x14ac:dyDescent="0.35">
      <c r="A2307" t="s">
        <v>3760</v>
      </c>
      <c r="B2307" t="s">
        <v>832</v>
      </c>
      <c r="C2307" t="s">
        <v>1229</v>
      </c>
      <c r="D2307" t="s">
        <v>26</v>
      </c>
      <c r="E2307" t="s">
        <v>14</v>
      </c>
      <c r="F2307" t="s">
        <v>332</v>
      </c>
      <c r="G2307">
        <v>109.94</v>
      </c>
      <c r="H2307">
        <v>2</v>
      </c>
      <c r="I2307">
        <v>0</v>
      </c>
      <c r="J2307">
        <v>9.7899999999999991</v>
      </c>
      <c r="K2307" t="s">
        <v>82</v>
      </c>
      <c r="L2307" t="s">
        <v>48</v>
      </c>
      <c r="M2307">
        <v>5.78</v>
      </c>
      <c r="N2307" t="s">
        <v>83</v>
      </c>
      <c r="O2307" t="b">
        <v>0</v>
      </c>
      <c r="P2307">
        <v>219.88</v>
      </c>
      <c r="Q2307">
        <v>87.951999999999998</v>
      </c>
      <c r="R2307">
        <v>72.382000000000005</v>
      </c>
      <c r="S2307" t="s">
        <v>97</v>
      </c>
      <c r="T2307">
        <v>0</v>
      </c>
      <c r="U2307">
        <v>0</v>
      </c>
      <c r="V2307">
        <v>18</v>
      </c>
      <c r="W2307">
        <v>1211.7243000000001</v>
      </c>
    </row>
    <row r="2308" spans="1:23" x14ac:dyDescent="0.35">
      <c r="A2308" t="s">
        <v>3761</v>
      </c>
      <c r="B2308" t="s">
        <v>79</v>
      </c>
      <c r="C2308" t="s">
        <v>1343</v>
      </c>
      <c r="D2308" t="s">
        <v>15</v>
      </c>
      <c r="E2308" t="s">
        <v>88</v>
      </c>
      <c r="F2308" t="s">
        <v>680</v>
      </c>
      <c r="G2308">
        <v>10.34</v>
      </c>
      <c r="H2308">
        <v>1</v>
      </c>
      <c r="I2308">
        <v>0.03</v>
      </c>
      <c r="J2308">
        <v>8.41</v>
      </c>
      <c r="K2308" t="s">
        <v>102</v>
      </c>
      <c r="L2308" t="s">
        <v>45</v>
      </c>
      <c r="M2308">
        <v>1.76</v>
      </c>
      <c r="N2308" t="s">
        <v>83</v>
      </c>
      <c r="O2308" t="b">
        <v>0</v>
      </c>
      <c r="P2308">
        <v>10.0298</v>
      </c>
      <c r="Q2308">
        <v>3.8258000000000001</v>
      </c>
      <c r="R2308">
        <v>-6.3441999999999998</v>
      </c>
      <c r="S2308" t="s">
        <v>84</v>
      </c>
      <c r="T2308">
        <v>0</v>
      </c>
      <c r="U2308">
        <v>0</v>
      </c>
      <c r="V2308">
        <v>17</v>
      </c>
      <c r="W2308">
        <v>1079.2648999999999</v>
      </c>
    </row>
    <row r="2309" spans="1:23" x14ac:dyDescent="0.35">
      <c r="A2309" t="s">
        <v>3762</v>
      </c>
      <c r="B2309" t="s">
        <v>1524</v>
      </c>
      <c r="C2309" t="s">
        <v>573</v>
      </c>
      <c r="D2309" t="s">
        <v>12</v>
      </c>
      <c r="E2309" t="s">
        <v>95</v>
      </c>
      <c r="F2309" t="s">
        <v>874</v>
      </c>
      <c r="G2309">
        <v>352.34</v>
      </c>
      <c r="H2309">
        <v>1</v>
      </c>
      <c r="I2309">
        <v>0.17</v>
      </c>
      <c r="J2309">
        <v>4.82</v>
      </c>
      <c r="K2309" t="s">
        <v>90</v>
      </c>
      <c r="L2309" t="s">
        <v>41</v>
      </c>
      <c r="M2309">
        <v>7.55</v>
      </c>
      <c r="N2309" t="s">
        <v>83</v>
      </c>
      <c r="O2309" t="b">
        <v>0</v>
      </c>
      <c r="P2309">
        <v>292.44220000000001</v>
      </c>
      <c r="Q2309">
        <v>81.038199999999989</v>
      </c>
      <c r="R2309">
        <v>68.668199999999985</v>
      </c>
      <c r="S2309" t="s">
        <v>128</v>
      </c>
      <c r="T2309">
        <v>0</v>
      </c>
      <c r="U2309">
        <v>0</v>
      </c>
      <c r="V2309">
        <v>17</v>
      </c>
      <c r="W2309">
        <v>804.03819999999996</v>
      </c>
    </row>
    <row r="2310" spans="1:23" x14ac:dyDescent="0.35">
      <c r="A2310" t="s">
        <v>3763</v>
      </c>
      <c r="B2310" t="s">
        <v>375</v>
      </c>
      <c r="C2310" t="s">
        <v>3764</v>
      </c>
      <c r="D2310" t="s">
        <v>26</v>
      </c>
      <c r="E2310" t="s">
        <v>88</v>
      </c>
      <c r="F2310" t="s">
        <v>89</v>
      </c>
      <c r="G2310">
        <v>10.84</v>
      </c>
      <c r="H2310">
        <v>2</v>
      </c>
      <c r="I2310">
        <v>0.06</v>
      </c>
      <c r="J2310">
        <v>7.37</v>
      </c>
      <c r="K2310" t="s">
        <v>82</v>
      </c>
      <c r="L2310" t="s">
        <v>45</v>
      </c>
      <c r="M2310">
        <v>0.97</v>
      </c>
      <c r="N2310" t="s">
        <v>83</v>
      </c>
      <c r="O2310" t="b">
        <v>0</v>
      </c>
      <c r="P2310">
        <v>20.379200000000001</v>
      </c>
      <c r="Q2310">
        <v>7.3711999999999982</v>
      </c>
      <c r="R2310">
        <v>-0.96880000000000155</v>
      </c>
      <c r="S2310" t="s">
        <v>128</v>
      </c>
      <c r="T2310">
        <v>0</v>
      </c>
      <c r="U2310">
        <v>0</v>
      </c>
      <c r="V2310">
        <v>2</v>
      </c>
      <c r="W2310">
        <v>2.7162000000000011</v>
      </c>
    </row>
    <row r="2311" spans="1:23" x14ac:dyDescent="0.35">
      <c r="A2311" t="s">
        <v>3765</v>
      </c>
      <c r="B2311" t="s">
        <v>1831</v>
      </c>
      <c r="C2311" t="s">
        <v>1209</v>
      </c>
      <c r="D2311" t="s">
        <v>19</v>
      </c>
      <c r="E2311" t="s">
        <v>95</v>
      </c>
      <c r="F2311" t="s">
        <v>392</v>
      </c>
      <c r="G2311">
        <v>411.65</v>
      </c>
      <c r="H2311">
        <v>1</v>
      </c>
      <c r="I2311">
        <v>0.04</v>
      </c>
      <c r="J2311">
        <v>3.89</v>
      </c>
      <c r="K2311" t="s">
        <v>102</v>
      </c>
      <c r="L2311" t="s">
        <v>45</v>
      </c>
      <c r="M2311">
        <v>1.24</v>
      </c>
      <c r="N2311" t="s">
        <v>141</v>
      </c>
      <c r="O2311" t="b">
        <v>0</v>
      </c>
      <c r="P2311">
        <v>395.18400000000003</v>
      </c>
      <c r="Q2311">
        <v>148.19399999999999</v>
      </c>
      <c r="R2311">
        <v>143.06399999999999</v>
      </c>
      <c r="S2311" t="s">
        <v>128</v>
      </c>
      <c r="T2311">
        <v>1</v>
      </c>
      <c r="U2311">
        <v>0</v>
      </c>
      <c r="V2311">
        <v>23</v>
      </c>
      <c r="W2311">
        <v>1892.7003</v>
      </c>
    </row>
    <row r="2312" spans="1:23" x14ac:dyDescent="0.35">
      <c r="A2312" t="s">
        <v>3766</v>
      </c>
      <c r="B2312" t="s">
        <v>1810</v>
      </c>
      <c r="C2312" t="s">
        <v>2652</v>
      </c>
      <c r="D2312" t="s">
        <v>15</v>
      </c>
      <c r="E2312" t="s">
        <v>95</v>
      </c>
      <c r="F2312" t="s">
        <v>1202</v>
      </c>
      <c r="G2312">
        <v>419.11</v>
      </c>
      <c r="H2312">
        <v>1</v>
      </c>
      <c r="I2312">
        <v>7.0000000000000007E-2</v>
      </c>
      <c r="J2312">
        <v>7.18</v>
      </c>
      <c r="K2312" t="s">
        <v>82</v>
      </c>
      <c r="L2312" t="s">
        <v>43</v>
      </c>
      <c r="M2312">
        <v>3.88</v>
      </c>
      <c r="N2312" t="s">
        <v>83</v>
      </c>
      <c r="O2312" t="b">
        <v>0</v>
      </c>
      <c r="P2312">
        <v>389.77229999999997</v>
      </c>
      <c r="Q2312">
        <v>138.30629999999999</v>
      </c>
      <c r="R2312">
        <v>127.24630000000001</v>
      </c>
      <c r="S2312" t="s">
        <v>84</v>
      </c>
      <c r="T2312">
        <v>0</v>
      </c>
      <c r="U2312">
        <v>0</v>
      </c>
      <c r="V2312">
        <v>19</v>
      </c>
      <c r="W2312">
        <v>1022.5201</v>
      </c>
    </row>
    <row r="2313" spans="1:23" x14ac:dyDescent="0.35">
      <c r="A2313" t="s">
        <v>3767</v>
      </c>
      <c r="B2313" t="s">
        <v>86</v>
      </c>
      <c r="C2313" t="s">
        <v>1701</v>
      </c>
      <c r="D2313" t="s">
        <v>12</v>
      </c>
      <c r="E2313" t="s">
        <v>88</v>
      </c>
      <c r="F2313" t="s">
        <v>1844</v>
      </c>
      <c r="G2313">
        <v>18.649999999999999</v>
      </c>
      <c r="H2313">
        <v>1</v>
      </c>
      <c r="I2313">
        <v>0.2</v>
      </c>
      <c r="J2313">
        <v>2.91</v>
      </c>
      <c r="K2313" t="s">
        <v>82</v>
      </c>
      <c r="L2313" t="s">
        <v>41</v>
      </c>
      <c r="M2313">
        <v>6.53</v>
      </c>
      <c r="N2313" t="s">
        <v>83</v>
      </c>
      <c r="O2313" t="b">
        <v>0</v>
      </c>
      <c r="P2313">
        <v>14.92</v>
      </c>
      <c r="Q2313">
        <v>3.73</v>
      </c>
      <c r="R2313">
        <v>-5.7100000000000009</v>
      </c>
      <c r="S2313" t="s">
        <v>91</v>
      </c>
      <c r="T2313">
        <v>0</v>
      </c>
      <c r="U2313">
        <v>0</v>
      </c>
      <c r="V2313">
        <v>21</v>
      </c>
      <c r="W2313">
        <v>785.52559999999983</v>
      </c>
    </row>
    <row r="2314" spans="1:23" x14ac:dyDescent="0.35">
      <c r="A2314" t="s">
        <v>3768</v>
      </c>
      <c r="B2314" t="s">
        <v>1097</v>
      </c>
      <c r="C2314" t="s">
        <v>3108</v>
      </c>
      <c r="D2314" t="s">
        <v>12</v>
      </c>
      <c r="E2314" t="s">
        <v>14</v>
      </c>
      <c r="F2314" t="s">
        <v>332</v>
      </c>
      <c r="G2314">
        <v>110.7</v>
      </c>
      <c r="H2314">
        <v>1</v>
      </c>
      <c r="I2314">
        <v>0.06</v>
      </c>
      <c r="J2314">
        <v>8.25</v>
      </c>
      <c r="K2314" t="s">
        <v>115</v>
      </c>
      <c r="L2314" t="s">
        <v>43</v>
      </c>
      <c r="M2314">
        <v>5.86</v>
      </c>
      <c r="N2314" t="s">
        <v>83</v>
      </c>
      <c r="O2314" t="b">
        <v>0</v>
      </c>
      <c r="P2314">
        <v>104.05800000000001</v>
      </c>
      <c r="Q2314">
        <v>37.637999999999991</v>
      </c>
      <c r="R2314">
        <v>23.527999999999992</v>
      </c>
      <c r="S2314" t="s">
        <v>183</v>
      </c>
      <c r="T2314">
        <v>0</v>
      </c>
      <c r="U2314">
        <v>0</v>
      </c>
      <c r="V2314">
        <v>4</v>
      </c>
      <c r="W2314">
        <v>435.09230000000002</v>
      </c>
    </row>
    <row r="2315" spans="1:23" x14ac:dyDescent="0.35">
      <c r="A2315" t="s">
        <v>3769</v>
      </c>
      <c r="B2315" t="s">
        <v>639</v>
      </c>
      <c r="C2315" t="s">
        <v>634</v>
      </c>
      <c r="D2315" t="s">
        <v>15</v>
      </c>
      <c r="E2315" t="s">
        <v>14</v>
      </c>
      <c r="F2315" t="s">
        <v>377</v>
      </c>
      <c r="G2315">
        <v>108.11</v>
      </c>
      <c r="H2315">
        <v>3</v>
      </c>
      <c r="I2315">
        <v>0.04</v>
      </c>
      <c r="J2315">
        <v>8.89</v>
      </c>
      <c r="K2315" t="s">
        <v>90</v>
      </c>
      <c r="L2315" t="s">
        <v>45</v>
      </c>
      <c r="M2315">
        <v>1.79</v>
      </c>
      <c r="N2315" t="s">
        <v>83</v>
      </c>
      <c r="O2315" t="b">
        <v>0</v>
      </c>
      <c r="P2315">
        <v>311.35680000000002</v>
      </c>
      <c r="Q2315">
        <v>116.75879999999999</v>
      </c>
      <c r="R2315">
        <v>106.0788</v>
      </c>
      <c r="S2315" t="s">
        <v>103</v>
      </c>
      <c r="T2315">
        <v>0</v>
      </c>
      <c r="U2315">
        <v>0</v>
      </c>
      <c r="V2315">
        <v>14</v>
      </c>
      <c r="W2315">
        <v>781.37540000000013</v>
      </c>
    </row>
    <row r="2316" spans="1:23" x14ac:dyDescent="0.35">
      <c r="A2316" t="s">
        <v>3770</v>
      </c>
      <c r="B2316" t="s">
        <v>1705</v>
      </c>
      <c r="C2316" t="s">
        <v>2188</v>
      </c>
      <c r="D2316" t="s">
        <v>26</v>
      </c>
      <c r="E2316" t="s">
        <v>14</v>
      </c>
      <c r="F2316" t="s">
        <v>377</v>
      </c>
      <c r="G2316">
        <v>84.01</v>
      </c>
      <c r="H2316">
        <v>3</v>
      </c>
      <c r="I2316">
        <v>0.15</v>
      </c>
      <c r="J2316">
        <v>2.41</v>
      </c>
      <c r="K2316" t="s">
        <v>115</v>
      </c>
      <c r="L2316" t="s">
        <v>41</v>
      </c>
      <c r="M2316">
        <v>13.09</v>
      </c>
      <c r="N2316" t="s">
        <v>83</v>
      </c>
      <c r="O2316" t="b">
        <v>0</v>
      </c>
      <c r="P2316">
        <v>214.22550000000001</v>
      </c>
      <c r="Q2316">
        <v>63.007499999999993</v>
      </c>
      <c r="R2316">
        <v>47.507499999999993</v>
      </c>
      <c r="S2316" t="s">
        <v>97</v>
      </c>
      <c r="T2316">
        <v>0</v>
      </c>
      <c r="U2316">
        <v>0</v>
      </c>
      <c r="V2316">
        <v>19</v>
      </c>
      <c r="W2316">
        <v>967.64179999999999</v>
      </c>
    </row>
    <row r="2317" spans="1:23" x14ac:dyDescent="0.35">
      <c r="A2317" t="s">
        <v>3771</v>
      </c>
      <c r="B2317" t="s">
        <v>79</v>
      </c>
      <c r="C2317" t="s">
        <v>3118</v>
      </c>
      <c r="D2317" t="s">
        <v>12</v>
      </c>
      <c r="E2317" t="s">
        <v>16</v>
      </c>
      <c r="F2317" t="s">
        <v>475</v>
      </c>
      <c r="G2317">
        <v>47.63</v>
      </c>
      <c r="H2317">
        <v>3</v>
      </c>
      <c r="I2317">
        <v>0.18</v>
      </c>
      <c r="J2317">
        <v>7.1</v>
      </c>
      <c r="K2317" t="s">
        <v>82</v>
      </c>
      <c r="L2317" t="s">
        <v>41</v>
      </c>
      <c r="M2317">
        <v>6.87</v>
      </c>
      <c r="N2317" t="s">
        <v>83</v>
      </c>
      <c r="O2317" t="b">
        <v>0</v>
      </c>
      <c r="P2317">
        <v>117.1698</v>
      </c>
      <c r="Q2317">
        <v>31.435800000000011</v>
      </c>
      <c r="R2317">
        <v>17.465800000000019</v>
      </c>
      <c r="S2317" t="s">
        <v>84</v>
      </c>
      <c r="T2317">
        <v>0</v>
      </c>
      <c r="U2317">
        <v>0</v>
      </c>
      <c r="V2317">
        <v>16</v>
      </c>
      <c r="W2317">
        <v>2599.2321999999999</v>
      </c>
    </row>
    <row r="2318" spans="1:23" x14ac:dyDescent="0.35">
      <c r="A2318" t="s">
        <v>3772</v>
      </c>
      <c r="B2318" t="s">
        <v>1011</v>
      </c>
      <c r="C2318" t="s">
        <v>3773</v>
      </c>
      <c r="D2318" t="s">
        <v>12</v>
      </c>
      <c r="E2318" t="s">
        <v>16</v>
      </c>
      <c r="F2318" t="s">
        <v>645</v>
      </c>
      <c r="G2318">
        <v>41.47</v>
      </c>
      <c r="H2318">
        <v>2</v>
      </c>
      <c r="I2318">
        <v>0.09</v>
      </c>
      <c r="J2318">
        <v>5.99</v>
      </c>
      <c r="K2318" t="s">
        <v>115</v>
      </c>
      <c r="L2318" t="s">
        <v>45</v>
      </c>
      <c r="M2318">
        <v>1.36</v>
      </c>
      <c r="N2318" t="s">
        <v>83</v>
      </c>
      <c r="O2318" t="b">
        <v>0</v>
      </c>
      <c r="P2318">
        <v>75.475400000000008</v>
      </c>
      <c r="Q2318">
        <v>25.711400000000008</v>
      </c>
      <c r="R2318">
        <v>18.36140000000001</v>
      </c>
      <c r="S2318" t="s">
        <v>91</v>
      </c>
      <c r="T2318">
        <v>0</v>
      </c>
      <c r="U2318">
        <v>0</v>
      </c>
      <c r="V2318">
        <v>1</v>
      </c>
      <c r="W2318">
        <v>18.36140000000001</v>
      </c>
    </row>
    <row r="2319" spans="1:23" x14ac:dyDescent="0.35">
      <c r="A2319" t="s">
        <v>3774</v>
      </c>
      <c r="B2319" t="s">
        <v>1147</v>
      </c>
      <c r="C2319" t="s">
        <v>1120</v>
      </c>
      <c r="D2319" t="s">
        <v>12</v>
      </c>
      <c r="E2319" t="s">
        <v>16</v>
      </c>
      <c r="F2319" t="s">
        <v>155</v>
      </c>
      <c r="G2319">
        <v>49.25</v>
      </c>
      <c r="H2319">
        <v>2</v>
      </c>
      <c r="I2319">
        <v>0.14000000000000001</v>
      </c>
      <c r="J2319">
        <v>2.17</v>
      </c>
      <c r="K2319" t="s">
        <v>82</v>
      </c>
      <c r="L2319" t="s">
        <v>43</v>
      </c>
      <c r="M2319">
        <v>7.63</v>
      </c>
      <c r="N2319" t="s">
        <v>83</v>
      </c>
      <c r="O2319" t="b">
        <v>0</v>
      </c>
      <c r="P2319">
        <v>84.71</v>
      </c>
      <c r="Q2319">
        <v>25.61</v>
      </c>
      <c r="R2319">
        <v>15.81</v>
      </c>
      <c r="S2319" t="s">
        <v>183</v>
      </c>
      <c r="T2319">
        <v>0</v>
      </c>
      <c r="U2319">
        <v>0</v>
      </c>
      <c r="V2319">
        <v>2</v>
      </c>
      <c r="W2319">
        <v>22.799199999999988</v>
      </c>
    </row>
    <row r="2320" spans="1:23" x14ac:dyDescent="0.35">
      <c r="A2320" t="s">
        <v>3775</v>
      </c>
      <c r="B2320" t="s">
        <v>221</v>
      </c>
      <c r="C2320" t="s">
        <v>1904</v>
      </c>
      <c r="D2320" t="s">
        <v>12</v>
      </c>
      <c r="E2320" t="s">
        <v>88</v>
      </c>
      <c r="F2320" t="s">
        <v>468</v>
      </c>
      <c r="G2320">
        <v>35.67</v>
      </c>
      <c r="H2320">
        <v>3</v>
      </c>
      <c r="I2320">
        <v>0.05</v>
      </c>
      <c r="J2320">
        <v>6.89</v>
      </c>
      <c r="K2320" t="s">
        <v>115</v>
      </c>
      <c r="L2320" t="s">
        <v>43</v>
      </c>
      <c r="M2320">
        <v>4.37</v>
      </c>
      <c r="N2320" t="s">
        <v>83</v>
      </c>
      <c r="O2320" t="b">
        <v>0</v>
      </c>
      <c r="P2320">
        <v>101.65949999999999</v>
      </c>
      <c r="Q2320">
        <v>37.453499999999991</v>
      </c>
      <c r="R2320">
        <v>26.1935</v>
      </c>
      <c r="S2320" t="s">
        <v>103</v>
      </c>
      <c r="T2320">
        <v>0</v>
      </c>
      <c r="U2320">
        <v>0</v>
      </c>
      <c r="V2320">
        <v>15</v>
      </c>
      <c r="W2320">
        <v>513.01609999999994</v>
      </c>
    </row>
    <row r="2321" spans="1:23" x14ac:dyDescent="0.35">
      <c r="A2321" t="s">
        <v>3776</v>
      </c>
      <c r="B2321" t="s">
        <v>295</v>
      </c>
      <c r="C2321" t="s">
        <v>611</v>
      </c>
      <c r="D2321" t="s">
        <v>12</v>
      </c>
      <c r="E2321" t="s">
        <v>16</v>
      </c>
      <c r="F2321" t="s">
        <v>307</v>
      </c>
      <c r="G2321">
        <v>37.93</v>
      </c>
      <c r="H2321">
        <v>3</v>
      </c>
      <c r="I2321">
        <v>0.1</v>
      </c>
      <c r="J2321">
        <v>5.23</v>
      </c>
      <c r="K2321" t="s">
        <v>82</v>
      </c>
      <c r="L2321" t="s">
        <v>41</v>
      </c>
      <c r="M2321">
        <v>15</v>
      </c>
      <c r="N2321" t="s">
        <v>83</v>
      </c>
      <c r="O2321" t="b">
        <v>1</v>
      </c>
      <c r="P2321">
        <v>102.411</v>
      </c>
      <c r="Q2321">
        <v>34.137000000000008</v>
      </c>
      <c r="R2321">
        <v>13.907000000000011</v>
      </c>
      <c r="S2321" t="s">
        <v>91</v>
      </c>
      <c r="T2321">
        <v>0</v>
      </c>
      <c r="U2321">
        <v>0</v>
      </c>
      <c r="V2321">
        <v>17</v>
      </c>
      <c r="W2321">
        <v>1212.4319</v>
      </c>
    </row>
    <row r="2322" spans="1:23" x14ac:dyDescent="0.35">
      <c r="A2322" t="s">
        <v>3777</v>
      </c>
      <c r="B2322" t="s">
        <v>960</v>
      </c>
      <c r="C2322" t="s">
        <v>3778</v>
      </c>
      <c r="D2322" t="s">
        <v>24</v>
      </c>
      <c r="E2322" t="s">
        <v>14</v>
      </c>
      <c r="F2322" t="s">
        <v>588</v>
      </c>
      <c r="G2322">
        <v>156.87</v>
      </c>
      <c r="H2322">
        <v>1</v>
      </c>
      <c r="I2322">
        <v>0.21</v>
      </c>
      <c r="J2322">
        <v>7.1</v>
      </c>
      <c r="K2322" t="s">
        <v>115</v>
      </c>
      <c r="L2322" t="s">
        <v>41</v>
      </c>
      <c r="M2322">
        <v>5.87</v>
      </c>
      <c r="N2322" t="s">
        <v>83</v>
      </c>
      <c r="O2322" t="b">
        <v>0</v>
      </c>
      <c r="P2322">
        <v>123.9273</v>
      </c>
      <c r="Q2322">
        <v>29.805299999999999</v>
      </c>
      <c r="R2322">
        <v>16.8353</v>
      </c>
      <c r="S2322" t="s">
        <v>84</v>
      </c>
      <c r="T2322">
        <v>0</v>
      </c>
      <c r="U2322">
        <v>0</v>
      </c>
      <c r="V2322">
        <v>8</v>
      </c>
      <c r="W2322">
        <v>991.02259999999978</v>
      </c>
    </row>
    <row r="2323" spans="1:23" x14ac:dyDescent="0.35">
      <c r="A2323" t="s">
        <v>3779</v>
      </c>
      <c r="B2323" t="s">
        <v>594</v>
      </c>
      <c r="C2323" t="s">
        <v>1875</v>
      </c>
      <c r="D2323" t="s">
        <v>12</v>
      </c>
      <c r="E2323" t="s">
        <v>88</v>
      </c>
      <c r="F2323" t="s">
        <v>2335</v>
      </c>
      <c r="G2323">
        <v>25.41</v>
      </c>
      <c r="H2323">
        <v>2</v>
      </c>
      <c r="I2323">
        <v>0.1</v>
      </c>
      <c r="J2323">
        <v>6.34</v>
      </c>
      <c r="K2323" t="s">
        <v>102</v>
      </c>
      <c r="L2323" t="s">
        <v>48</v>
      </c>
      <c r="M2323">
        <v>4.51</v>
      </c>
      <c r="N2323" t="s">
        <v>83</v>
      </c>
      <c r="O2323" t="b">
        <v>0</v>
      </c>
      <c r="P2323">
        <v>45.738</v>
      </c>
      <c r="Q2323">
        <v>15.246</v>
      </c>
      <c r="R2323">
        <v>4.3960000000000026</v>
      </c>
      <c r="S2323" t="s">
        <v>128</v>
      </c>
      <c r="T2323">
        <v>0</v>
      </c>
      <c r="U2323">
        <v>0</v>
      </c>
      <c r="V2323">
        <v>7</v>
      </c>
      <c r="W2323">
        <v>763.33080000000007</v>
      </c>
    </row>
    <row r="2324" spans="1:23" x14ac:dyDescent="0.35">
      <c r="A2324" t="s">
        <v>3780</v>
      </c>
      <c r="B2324" t="s">
        <v>921</v>
      </c>
      <c r="C2324" t="s">
        <v>779</v>
      </c>
      <c r="D2324" t="s">
        <v>12</v>
      </c>
      <c r="E2324" t="s">
        <v>14</v>
      </c>
      <c r="F2324" t="s">
        <v>355</v>
      </c>
      <c r="G2324">
        <v>134.49</v>
      </c>
      <c r="H2324">
        <v>3</v>
      </c>
      <c r="I2324">
        <v>0.28999999999999998</v>
      </c>
      <c r="J2324">
        <v>6.96</v>
      </c>
      <c r="K2324" t="s">
        <v>115</v>
      </c>
      <c r="L2324" t="s">
        <v>41</v>
      </c>
      <c r="M2324">
        <v>9.5299999999999994</v>
      </c>
      <c r="N2324" t="s">
        <v>83</v>
      </c>
      <c r="O2324" t="b">
        <v>0</v>
      </c>
      <c r="P2324">
        <v>286.46370000000002</v>
      </c>
      <c r="Q2324">
        <v>44.381700000000023</v>
      </c>
      <c r="R2324">
        <v>27.891700000000029</v>
      </c>
      <c r="S2324" t="s">
        <v>84</v>
      </c>
      <c r="T2324">
        <v>0</v>
      </c>
      <c r="U2324">
        <v>0</v>
      </c>
      <c r="V2324">
        <v>20</v>
      </c>
      <c r="W2324">
        <v>1330.2448999999999</v>
      </c>
    </row>
    <row r="2325" spans="1:23" x14ac:dyDescent="0.35">
      <c r="A2325" t="s">
        <v>3781</v>
      </c>
      <c r="B2325" t="s">
        <v>1054</v>
      </c>
      <c r="C2325" t="s">
        <v>1701</v>
      </c>
      <c r="D2325" t="s">
        <v>26</v>
      </c>
      <c r="E2325" t="s">
        <v>14</v>
      </c>
      <c r="F2325" t="s">
        <v>1321</v>
      </c>
      <c r="G2325">
        <v>171.71</v>
      </c>
      <c r="H2325">
        <v>1</v>
      </c>
      <c r="I2325">
        <v>0.06</v>
      </c>
      <c r="J2325">
        <v>2.62</v>
      </c>
      <c r="K2325" t="s">
        <v>90</v>
      </c>
      <c r="L2325" t="s">
        <v>43</v>
      </c>
      <c r="M2325">
        <v>4.5</v>
      </c>
      <c r="N2325" t="s">
        <v>83</v>
      </c>
      <c r="O2325" t="b">
        <v>0</v>
      </c>
      <c r="P2325">
        <v>161.4074</v>
      </c>
      <c r="Q2325">
        <v>58.381399999999999</v>
      </c>
      <c r="R2325">
        <v>51.261400000000002</v>
      </c>
      <c r="S2325" t="s">
        <v>128</v>
      </c>
      <c r="T2325">
        <v>0</v>
      </c>
      <c r="U2325">
        <v>0</v>
      </c>
      <c r="V2325">
        <v>21</v>
      </c>
      <c r="W2325">
        <v>785.52559999999983</v>
      </c>
    </row>
    <row r="2326" spans="1:23" x14ac:dyDescent="0.35">
      <c r="A2326" t="s">
        <v>3782</v>
      </c>
      <c r="B2326" t="s">
        <v>440</v>
      </c>
      <c r="C2326" t="s">
        <v>3783</v>
      </c>
      <c r="D2326" t="s">
        <v>15</v>
      </c>
      <c r="E2326" t="s">
        <v>88</v>
      </c>
      <c r="F2326" t="s">
        <v>760</v>
      </c>
      <c r="G2326">
        <v>35.119999999999997</v>
      </c>
      <c r="H2326">
        <v>3</v>
      </c>
      <c r="I2326">
        <v>0.14000000000000001</v>
      </c>
      <c r="J2326">
        <v>2.93</v>
      </c>
      <c r="K2326" t="s">
        <v>102</v>
      </c>
      <c r="L2326" t="s">
        <v>41</v>
      </c>
      <c r="M2326">
        <v>7.61</v>
      </c>
      <c r="N2326" t="s">
        <v>83</v>
      </c>
      <c r="O2326" t="b">
        <v>0</v>
      </c>
      <c r="P2326">
        <v>90.6096</v>
      </c>
      <c r="Q2326">
        <v>27.393599999999999</v>
      </c>
      <c r="R2326">
        <v>16.8536</v>
      </c>
      <c r="S2326" t="s">
        <v>97</v>
      </c>
      <c r="T2326">
        <v>0</v>
      </c>
      <c r="U2326">
        <v>0</v>
      </c>
      <c r="V2326">
        <v>4</v>
      </c>
      <c r="W2326">
        <v>415.46080000000001</v>
      </c>
    </row>
    <row r="2327" spans="1:23" x14ac:dyDescent="0.35">
      <c r="A2327" t="s">
        <v>3784</v>
      </c>
      <c r="B2327" t="s">
        <v>1563</v>
      </c>
      <c r="C2327" t="s">
        <v>1313</v>
      </c>
      <c r="D2327" t="s">
        <v>28</v>
      </c>
      <c r="E2327" t="s">
        <v>16</v>
      </c>
      <c r="F2327" t="s">
        <v>464</v>
      </c>
      <c r="G2327">
        <v>33.299999999999997</v>
      </c>
      <c r="H2327">
        <v>1</v>
      </c>
      <c r="I2327">
        <v>0.21</v>
      </c>
      <c r="J2327">
        <v>4.6399999999999997</v>
      </c>
      <c r="K2327" t="s">
        <v>82</v>
      </c>
      <c r="L2327" t="s">
        <v>43</v>
      </c>
      <c r="M2327">
        <v>4.76</v>
      </c>
      <c r="N2327" t="s">
        <v>83</v>
      </c>
      <c r="O2327" t="b">
        <v>0</v>
      </c>
      <c r="P2327">
        <v>26.306999999999999</v>
      </c>
      <c r="Q2327">
        <v>6.3270000000000017</v>
      </c>
      <c r="R2327">
        <v>-3.0729999999999968</v>
      </c>
      <c r="S2327" t="s">
        <v>91</v>
      </c>
      <c r="T2327">
        <v>0</v>
      </c>
      <c r="U2327">
        <v>0</v>
      </c>
      <c r="V2327">
        <v>9</v>
      </c>
      <c r="W2327">
        <v>1292.7988</v>
      </c>
    </row>
    <row r="2328" spans="1:23" x14ac:dyDescent="0.35">
      <c r="A2328" t="s">
        <v>3785</v>
      </c>
      <c r="B2328" t="s">
        <v>272</v>
      </c>
      <c r="C2328" t="s">
        <v>154</v>
      </c>
      <c r="D2328" t="s">
        <v>15</v>
      </c>
      <c r="E2328" t="s">
        <v>95</v>
      </c>
      <c r="F2328" t="s">
        <v>1202</v>
      </c>
      <c r="G2328">
        <v>414.33</v>
      </c>
      <c r="H2328">
        <v>3</v>
      </c>
      <c r="I2328">
        <v>7.0000000000000007E-2</v>
      </c>
      <c r="J2328">
        <v>3.66</v>
      </c>
      <c r="K2328" t="s">
        <v>90</v>
      </c>
      <c r="L2328" t="s">
        <v>45</v>
      </c>
      <c r="M2328">
        <v>1.33</v>
      </c>
      <c r="N2328" t="s">
        <v>83</v>
      </c>
      <c r="O2328" t="b">
        <v>0</v>
      </c>
      <c r="P2328">
        <v>1155.9807000000001</v>
      </c>
      <c r="Q2328">
        <v>410.18669999999992</v>
      </c>
      <c r="R2328">
        <v>405.19669999999991</v>
      </c>
      <c r="S2328" t="s">
        <v>84</v>
      </c>
      <c r="T2328">
        <v>0</v>
      </c>
      <c r="U2328">
        <v>0</v>
      </c>
      <c r="V2328">
        <v>17</v>
      </c>
      <c r="W2328">
        <v>697.92079999999976</v>
      </c>
    </row>
    <row r="2329" spans="1:23" x14ac:dyDescent="0.35">
      <c r="A2329" t="s">
        <v>3786</v>
      </c>
      <c r="B2329" t="s">
        <v>921</v>
      </c>
      <c r="C2329" t="s">
        <v>2898</v>
      </c>
      <c r="D2329" t="s">
        <v>24</v>
      </c>
      <c r="E2329" t="s">
        <v>14</v>
      </c>
      <c r="F2329" t="s">
        <v>677</v>
      </c>
      <c r="G2329">
        <v>147.59</v>
      </c>
      <c r="H2329">
        <v>2</v>
      </c>
      <c r="I2329">
        <v>0.01</v>
      </c>
      <c r="J2329">
        <v>8.2799999999999994</v>
      </c>
      <c r="K2329" t="s">
        <v>115</v>
      </c>
      <c r="L2329" t="s">
        <v>45</v>
      </c>
      <c r="M2329">
        <v>1.59</v>
      </c>
      <c r="N2329" t="s">
        <v>83</v>
      </c>
      <c r="O2329" t="b">
        <v>0</v>
      </c>
      <c r="P2329">
        <v>292.22820000000002</v>
      </c>
      <c r="Q2329">
        <v>115.1202</v>
      </c>
      <c r="R2329">
        <v>105.25020000000001</v>
      </c>
      <c r="S2329" t="s">
        <v>84</v>
      </c>
      <c r="T2329">
        <v>0</v>
      </c>
      <c r="U2329">
        <v>0</v>
      </c>
      <c r="V2329">
        <v>21</v>
      </c>
      <c r="W2329">
        <v>1859.8818000000001</v>
      </c>
    </row>
    <row r="2330" spans="1:23" x14ac:dyDescent="0.35">
      <c r="A2330" t="s">
        <v>3787</v>
      </c>
      <c r="B2330" t="s">
        <v>147</v>
      </c>
      <c r="C2330" t="s">
        <v>3788</v>
      </c>
      <c r="D2330" t="s">
        <v>19</v>
      </c>
      <c r="E2330" t="s">
        <v>14</v>
      </c>
      <c r="F2330" t="s">
        <v>674</v>
      </c>
      <c r="G2330">
        <v>94.42</v>
      </c>
      <c r="H2330">
        <v>1</v>
      </c>
      <c r="I2330">
        <v>0.1</v>
      </c>
      <c r="J2330">
        <v>3.7</v>
      </c>
      <c r="K2330" t="s">
        <v>90</v>
      </c>
      <c r="L2330" t="s">
        <v>41</v>
      </c>
      <c r="M2330">
        <v>12.57</v>
      </c>
      <c r="N2330" t="s">
        <v>83</v>
      </c>
      <c r="O2330" t="b">
        <v>1</v>
      </c>
      <c r="P2330">
        <v>84.978000000000009</v>
      </c>
      <c r="Q2330">
        <v>28.326000000000011</v>
      </c>
      <c r="R2330">
        <v>12.05600000000001</v>
      </c>
      <c r="S2330" t="s">
        <v>84</v>
      </c>
      <c r="T2330">
        <v>0</v>
      </c>
      <c r="U2330">
        <v>0</v>
      </c>
      <c r="V2330">
        <v>2</v>
      </c>
      <c r="W2330">
        <v>21.016200000000001</v>
      </c>
    </row>
    <row r="2331" spans="1:23" x14ac:dyDescent="0.35">
      <c r="A2331" t="s">
        <v>3789</v>
      </c>
      <c r="B2331" t="s">
        <v>689</v>
      </c>
      <c r="C2331" t="s">
        <v>1409</v>
      </c>
      <c r="D2331" t="s">
        <v>15</v>
      </c>
      <c r="E2331" t="s">
        <v>16</v>
      </c>
      <c r="F2331" t="s">
        <v>895</v>
      </c>
      <c r="G2331">
        <v>52.38</v>
      </c>
      <c r="H2331">
        <v>2</v>
      </c>
      <c r="I2331">
        <v>0.19</v>
      </c>
      <c r="J2331">
        <v>3.3</v>
      </c>
      <c r="K2331" t="s">
        <v>102</v>
      </c>
      <c r="L2331" t="s">
        <v>41</v>
      </c>
      <c r="M2331">
        <v>8.5</v>
      </c>
      <c r="N2331" t="s">
        <v>141</v>
      </c>
      <c r="O2331" t="b">
        <v>0</v>
      </c>
      <c r="P2331">
        <v>84.85560000000001</v>
      </c>
      <c r="Q2331">
        <v>21.999600000000012</v>
      </c>
      <c r="R2331">
        <v>10.199600000000011</v>
      </c>
      <c r="S2331" t="s">
        <v>103</v>
      </c>
      <c r="T2331">
        <v>1</v>
      </c>
      <c r="U2331">
        <v>0</v>
      </c>
      <c r="V2331">
        <v>11</v>
      </c>
      <c r="W2331">
        <v>773.94100000000014</v>
      </c>
    </row>
    <row r="2332" spans="1:23" x14ac:dyDescent="0.35">
      <c r="A2332" t="s">
        <v>3790</v>
      </c>
      <c r="B2332" t="s">
        <v>1996</v>
      </c>
      <c r="C2332" t="s">
        <v>3791</v>
      </c>
      <c r="D2332" t="s">
        <v>28</v>
      </c>
      <c r="E2332" t="s">
        <v>16</v>
      </c>
      <c r="F2332" t="s">
        <v>481</v>
      </c>
      <c r="G2332">
        <v>63.7</v>
      </c>
      <c r="H2332">
        <v>1</v>
      </c>
      <c r="I2332">
        <v>0.08</v>
      </c>
      <c r="J2332">
        <v>3.7</v>
      </c>
      <c r="K2332" t="s">
        <v>82</v>
      </c>
      <c r="L2332" t="s">
        <v>41</v>
      </c>
      <c r="M2332">
        <v>10.59</v>
      </c>
      <c r="N2332" t="s">
        <v>83</v>
      </c>
      <c r="O2332" t="b">
        <v>0</v>
      </c>
      <c r="P2332">
        <v>58.604000000000013</v>
      </c>
      <c r="Q2332">
        <v>20.384000000000011</v>
      </c>
      <c r="R2332">
        <v>6.0940000000000083</v>
      </c>
      <c r="S2332" t="s">
        <v>91</v>
      </c>
      <c r="T2332">
        <v>0</v>
      </c>
      <c r="U2332">
        <v>0</v>
      </c>
      <c r="V2332">
        <v>2</v>
      </c>
      <c r="W2332">
        <v>2.004000000000008</v>
      </c>
    </row>
    <row r="2333" spans="1:23" x14ac:dyDescent="0.35">
      <c r="A2333" t="s">
        <v>3792</v>
      </c>
      <c r="B2333" t="s">
        <v>193</v>
      </c>
      <c r="C2333" t="s">
        <v>1323</v>
      </c>
      <c r="D2333" t="s">
        <v>12</v>
      </c>
      <c r="E2333" t="s">
        <v>88</v>
      </c>
      <c r="F2333" t="s">
        <v>964</v>
      </c>
      <c r="G2333">
        <v>21.73</v>
      </c>
      <c r="H2333">
        <v>1</v>
      </c>
      <c r="I2333">
        <v>0.28999999999999998</v>
      </c>
      <c r="J2333">
        <v>5.33</v>
      </c>
      <c r="K2333" t="s">
        <v>82</v>
      </c>
      <c r="L2333" t="s">
        <v>41</v>
      </c>
      <c r="M2333">
        <v>10.78</v>
      </c>
      <c r="N2333" t="s">
        <v>83</v>
      </c>
      <c r="O2333" t="b">
        <v>0</v>
      </c>
      <c r="P2333">
        <v>15.4283</v>
      </c>
      <c r="Q2333">
        <v>2.3902999999999999</v>
      </c>
      <c r="R2333">
        <v>-13.7197</v>
      </c>
      <c r="S2333" t="s">
        <v>97</v>
      </c>
      <c r="T2333">
        <v>0</v>
      </c>
      <c r="U2333">
        <v>0</v>
      </c>
      <c r="V2333">
        <v>14</v>
      </c>
      <c r="W2333">
        <v>693.67319999999995</v>
      </c>
    </row>
    <row r="2334" spans="1:23" x14ac:dyDescent="0.35">
      <c r="A2334" t="s">
        <v>3793</v>
      </c>
      <c r="B2334" t="s">
        <v>1124</v>
      </c>
      <c r="C2334" t="s">
        <v>2636</v>
      </c>
      <c r="D2334" t="s">
        <v>12</v>
      </c>
      <c r="E2334" t="s">
        <v>14</v>
      </c>
      <c r="F2334" t="s">
        <v>377</v>
      </c>
      <c r="G2334">
        <v>106.28</v>
      </c>
      <c r="H2334">
        <v>2</v>
      </c>
      <c r="I2334">
        <v>0.28000000000000003</v>
      </c>
      <c r="J2334">
        <v>8.6999999999999993</v>
      </c>
      <c r="K2334" t="s">
        <v>90</v>
      </c>
      <c r="L2334" t="s">
        <v>41</v>
      </c>
      <c r="M2334">
        <v>5.99</v>
      </c>
      <c r="N2334" t="s">
        <v>83</v>
      </c>
      <c r="O2334" t="b">
        <v>0</v>
      </c>
      <c r="P2334">
        <v>153.04320000000001</v>
      </c>
      <c r="Q2334">
        <v>25.50719999999998</v>
      </c>
      <c r="R2334">
        <v>10.81719999999998</v>
      </c>
      <c r="S2334" t="s">
        <v>103</v>
      </c>
      <c r="T2334">
        <v>0</v>
      </c>
      <c r="U2334">
        <v>0</v>
      </c>
      <c r="V2334">
        <v>15</v>
      </c>
      <c r="W2334">
        <v>1009.6579</v>
      </c>
    </row>
    <row r="2335" spans="1:23" x14ac:dyDescent="0.35">
      <c r="A2335" t="s">
        <v>3794</v>
      </c>
      <c r="B2335" t="s">
        <v>940</v>
      </c>
      <c r="C2335" t="s">
        <v>3795</v>
      </c>
      <c r="D2335" t="s">
        <v>12</v>
      </c>
      <c r="E2335" t="s">
        <v>88</v>
      </c>
      <c r="F2335" t="s">
        <v>975</v>
      </c>
      <c r="G2335">
        <v>30.59</v>
      </c>
      <c r="H2335">
        <v>1</v>
      </c>
      <c r="I2335">
        <v>0.14000000000000001</v>
      </c>
      <c r="J2335">
        <v>7.06</v>
      </c>
      <c r="K2335" t="s">
        <v>115</v>
      </c>
      <c r="L2335" t="s">
        <v>41</v>
      </c>
      <c r="M2335">
        <v>8.82</v>
      </c>
      <c r="N2335" t="s">
        <v>83</v>
      </c>
      <c r="O2335" t="b">
        <v>0</v>
      </c>
      <c r="P2335">
        <v>26.307400000000001</v>
      </c>
      <c r="Q2335">
        <v>7.953400000000002</v>
      </c>
      <c r="R2335">
        <v>-7.926599999999997</v>
      </c>
      <c r="S2335" t="s">
        <v>84</v>
      </c>
      <c r="T2335">
        <v>0</v>
      </c>
      <c r="U2335">
        <v>0</v>
      </c>
      <c r="V2335">
        <v>9</v>
      </c>
      <c r="W2335">
        <v>1351.8021000000001</v>
      </c>
    </row>
    <row r="2336" spans="1:23" x14ac:dyDescent="0.35">
      <c r="A2336" t="s">
        <v>3796</v>
      </c>
      <c r="B2336" t="s">
        <v>398</v>
      </c>
      <c r="C2336" t="s">
        <v>80</v>
      </c>
      <c r="D2336" t="s">
        <v>15</v>
      </c>
      <c r="E2336" t="s">
        <v>16</v>
      </c>
      <c r="F2336" t="s">
        <v>1762</v>
      </c>
      <c r="G2336">
        <v>26.85</v>
      </c>
      <c r="H2336">
        <v>1</v>
      </c>
      <c r="I2336">
        <v>0.22</v>
      </c>
      <c r="J2336">
        <v>3.15</v>
      </c>
      <c r="K2336" t="s">
        <v>115</v>
      </c>
      <c r="L2336" t="s">
        <v>41</v>
      </c>
      <c r="M2336">
        <v>11.49</v>
      </c>
      <c r="N2336" t="s">
        <v>83</v>
      </c>
      <c r="O2336" t="b">
        <v>0</v>
      </c>
      <c r="P2336">
        <v>20.943000000000001</v>
      </c>
      <c r="Q2336">
        <v>4.833000000000002</v>
      </c>
      <c r="R2336">
        <v>-9.8070000000000004</v>
      </c>
      <c r="S2336" t="s">
        <v>183</v>
      </c>
      <c r="T2336">
        <v>0</v>
      </c>
      <c r="U2336">
        <v>0</v>
      </c>
      <c r="V2336">
        <v>23</v>
      </c>
      <c r="W2336">
        <v>2212.105</v>
      </c>
    </row>
    <row r="2337" spans="1:23" x14ac:dyDescent="0.35">
      <c r="A2337" t="s">
        <v>3797</v>
      </c>
      <c r="B2337" t="s">
        <v>536</v>
      </c>
      <c r="C2337" t="s">
        <v>1074</v>
      </c>
      <c r="D2337" t="s">
        <v>12</v>
      </c>
      <c r="E2337" t="s">
        <v>14</v>
      </c>
      <c r="F2337" t="s">
        <v>617</v>
      </c>
      <c r="G2337">
        <v>144.47999999999999</v>
      </c>
      <c r="H2337">
        <v>2</v>
      </c>
      <c r="I2337">
        <v>0.04</v>
      </c>
      <c r="J2337">
        <v>6.51</v>
      </c>
      <c r="K2337" t="s">
        <v>102</v>
      </c>
      <c r="L2337" t="s">
        <v>45</v>
      </c>
      <c r="M2337">
        <v>1.62</v>
      </c>
      <c r="N2337" t="s">
        <v>83</v>
      </c>
      <c r="O2337" t="b">
        <v>0</v>
      </c>
      <c r="P2337">
        <v>277.40159999999997</v>
      </c>
      <c r="Q2337">
        <v>104.0256</v>
      </c>
      <c r="R2337">
        <v>95.895600000000002</v>
      </c>
      <c r="S2337" t="s">
        <v>97</v>
      </c>
      <c r="T2337">
        <v>0</v>
      </c>
      <c r="U2337">
        <v>0</v>
      </c>
      <c r="V2337">
        <v>17</v>
      </c>
      <c r="W2337">
        <v>1548.1164000000001</v>
      </c>
    </row>
    <row r="2338" spans="1:23" x14ac:dyDescent="0.35">
      <c r="A2338" t="s">
        <v>3798</v>
      </c>
      <c r="B2338" t="s">
        <v>832</v>
      </c>
      <c r="C2338" t="s">
        <v>941</v>
      </c>
      <c r="D2338" t="s">
        <v>28</v>
      </c>
      <c r="E2338" t="s">
        <v>14</v>
      </c>
      <c r="F2338" t="s">
        <v>163</v>
      </c>
      <c r="G2338">
        <v>134.11000000000001</v>
      </c>
      <c r="H2338">
        <v>1</v>
      </c>
      <c r="I2338">
        <v>0.21</v>
      </c>
      <c r="J2338">
        <v>3.87</v>
      </c>
      <c r="K2338" t="s">
        <v>90</v>
      </c>
      <c r="L2338" t="s">
        <v>41</v>
      </c>
      <c r="M2338">
        <v>8.16</v>
      </c>
      <c r="N2338" t="s">
        <v>141</v>
      </c>
      <c r="O2338" t="b">
        <v>0</v>
      </c>
      <c r="P2338">
        <v>105.9469</v>
      </c>
      <c r="Q2338">
        <v>25.480900000000009</v>
      </c>
      <c r="R2338">
        <v>13.450900000000001</v>
      </c>
      <c r="S2338" t="s">
        <v>97</v>
      </c>
      <c r="T2338">
        <v>1</v>
      </c>
      <c r="U2338">
        <v>0</v>
      </c>
      <c r="V2338">
        <v>16</v>
      </c>
      <c r="W2338">
        <v>2262.3416999999999</v>
      </c>
    </row>
    <row r="2339" spans="1:23" x14ac:dyDescent="0.35">
      <c r="A2339" t="s">
        <v>3799</v>
      </c>
      <c r="B2339" t="s">
        <v>462</v>
      </c>
      <c r="C2339" t="s">
        <v>1057</v>
      </c>
      <c r="D2339" t="s">
        <v>15</v>
      </c>
      <c r="E2339" t="s">
        <v>95</v>
      </c>
      <c r="F2339" t="s">
        <v>457</v>
      </c>
      <c r="G2339">
        <v>27.69</v>
      </c>
      <c r="H2339">
        <v>3</v>
      </c>
      <c r="I2339">
        <v>0.08</v>
      </c>
      <c r="J2339">
        <v>8.14</v>
      </c>
      <c r="K2339" t="s">
        <v>102</v>
      </c>
      <c r="L2339" t="s">
        <v>41</v>
      </c>
      <c r="M2339">
        <v>6.16</v>
      </c>
      <c r="N2339" t="s">
        <v>83</v>
      </c>
      <c r="O2339" t="b">
        <v>0</v>
      </c>
      <c r="P2339">
        <v>76.424400000000006</v>
      </c>
      <c r="Q2339">
        <v>26.5824</v>
      </c>
      <c r="R2339">
        <v>12.282400000000001</v>
      </c>
      <c r="S2339" t="s">
        <v>84</v>
      </c>
      <c r="T2339">
        <v>0</v>
      </c>
      <c r="U2339">
        <v>0</v>
      </c>
      <c r="V2339">
        <v>18</v>
      </c>
      <c r="W2339">
        <v>2092.913700000001</v>
      </c>
    </row>
    <row r="2340" spans="1:23" x14ac:dyDescent="0.35">
      <c r="A2340" t="s">
        <v>3800</v>
      </c>
      <c r="B2340" t="s">
        <v>143</v>
      </c>
      <c r="C2340" t="s">
        <v>682</v>
      </c>
      <c r="D2340" t="s">
        <v>24</v>
      </c>
      <c r="E2340" t="s">
        <v>95</v>
      </c>
      <c r="F2340" t="s">
        <v>541</v>
      </c>
      <c r="G2340">
        <v>458.64</v>
      </c>
      <c r="H2340">
        <v>2</v>
      </c>
      <c r="I2340">
        <v>0.05</v>
      </c>
      <c r="J2340">
        <v>8.6199999999999992</v>
      </c>
      <c r="K2340" t="s">
        <v>82</v>
      </c>
      <c r="L2340" t="s">
        <v>43</v>
      </c>
      <c r="M2340">
        <v>6.2</v>
      </c>
      <c r="N2340" t="s">
        <v>83</v>
      </c>
      <c r="O2340" t="b">
        <v>0</v>
      </c>
      <c r="P2340">
        <v>871.41599999999994</v>
      </c>
      <c r="Q2340">
        <v>321.048</v>
      </c>
      <c r="R2340">
        <v>306.22800000000001</v>
      </c>
      <c r="S2340" t="s">
        <v>103</v>
      </c>
      <c r="T2340">
        <v>0</v>
      </c>
      <c r="U2340">
        <v>0</v>
      </c>
      <c r="V2340">
        <v>15</v>
      </c>
      <c r="W2340">
        <v>1215.0599</v>
      </c>
    </row>
    <row r="2341" spans="1:23" x14ac:dyDescent="0.35">
      <c r="A2341" t="s">
        <v>3801</v>
      </c>
      <c r="B2341" t="s">
        <v>295</v>
      </c>
      <c r="C2341" t="s">
        <v>2250</v>
      </c>
      <c r="D2341" t="s">
        <v>17</v>
      </c>
      <c r="E2341" t="s">
        <v>88</v>
      </c>
      <c r="F2341" t="s">
        <v>1167</v>
      </c>
      <c r="G2341">
        <v>30.89</v>
      </c>
      <c r="H2341">
        <v>3</v>
      </c>
      <c r="I2341">
        <v>0.11</v>
      </c>
      <c r="J2341">
        <v>5.19</v>
      </c>
      <c r="K2341" t="s">
        <v>102</v>
      </c>
      <c r="L2341" t="s">
        <v>41</v>
      </c>
      <c r="M2341">
        <v>11.61</v>
      </c>
      <c r="N2341" t="s">
        <v>83</v>
      </c>
      <c r="O2341" t="b">
        <v>0</v>
      </c>
      <c r="P2341">
        <v>82.476300000000009</v>
      </c>
      <c r="Q2341">
        <v>26.874300000000009</v>
      </c>
      <c r="R2341">
        <v>10.07430000000001</v>
      </c>
      <c r="S2341" t="s">
        <v>91</v>
      </c>
      <c r="T2341">
        <v>0</v>
      </c>
      <c r="U2341">
        <v>0</v>
      </c>
      <c r="V2341">
        <v>17</v>
      </c>
      <c r="W2341">
        <v>920.29610000000002</v>
      </c>
    </row>
    <row r="2342" spans="1:23" x14ac:dyDescent="0.35">
      <c r="A2342" t="s">
        <v>3802</v>
      </c>
      <c r="B2342" t="s">
        <v>173</v>
      </c>
      <c r="C2342" t="s">
        <v>1150</v>
      </c>
      <c r="D2342" t="s">
        <v>19</v>
      </c>
      <c r="E2342" t="s">
        <v>95</v>
      </c>
      <c r="F2342" t="s">
        <v>541</v>
      </c>
      <c r="G2342">
        <v>307.3</v>
      </c>
      <c r="H2342">
        <v>2</v>
      </c>
      <c r="I2342">
        <v>0.1</v>
      </c>
      <c r="J2342">
        <v>9.86</v>
      </c>
      <c r="K2342" t="s">
        <v>90</v>
      </c>
      <c r="L2342" t="s">
        <v>43</v>
      </c>
      <c r="M2342">
        <v>5.65</v>
      </c>
      <c r="N2342" t="s">
        <v>83</v>
      </c>
      <c r="O2342" t="b">
        <v>0</v>
      </c>
      <c r="P2342">
        <v>553.14</v>
      </c>
      <c r="Q2342">
        <v>184.38</v>
      </c>
      <c r="R2342">
        <v>168.87</v>
      </c>
      <c r="S2342" t="s">
        <v>128</v>
      </c>
      <c r="T2342">
        <v>0</v>
      </c>
      <c r="U2342">
        <v>0</v>
      </c>
      <c r="V2342">
        <v>18</v>
      </c>
      <c r="W2342">
        <v>2077.6332000000002</v>
      </c>
    </row>
    <row r="2343" spans="1:23" x14ac:dyDescent="0.35">
      <c r="A2343" t="s">
        <v>3803</v>
      </c>
      <c r="B2343" t="s">
        <v>787</v>
      </c>
      <c r="C2343" t="s">
        <v>1302</v>
      </c>
      <c r="D2343" t="s">
        <v>24</v>
      </c>
      <c r="E2343" t="s">
        <v>88</v>
      </c>
      <c r="F2343" t="s">
        <v>1844</v>
      </c>
      <c r="G2343">
        <v>40.79</v>
      </c>
      <c r="H2343">
        <v>2</v>
      </c>
      <c r="I2343">
        <v>0.1</v>
      </c>
      <c r="J2343">
        <v>7.78</v>
      </c>
      <c r="K2343" t="s">
        <v>82</v>
      </c>
      <c r="L2343" t="s">
        <v>43</v>
      </c>
      <c r="M2343">
        <v>5.99</v>
      </c>
      <c r="N2343" t="s">
        <v>83</v>
      </c>
      <c r="O2343" t="b">
        <v>0</v>
      </c>
      <c r="P2343">
        <v>73.421999999999997</v>
      </c>
      <c r="Q2343">
        <v>24.474</v>
      </c>
      <c r="R2343">
        <v>10.704000000000001</v>
      </c>
      <c r="S2343" t="s">
        <v>97</v>
      </c>
      <c r="T2343">
        <v>0</v>
      </c>
      <c r="U2343">
        <v>0</v>
      </c>
      <c r="V2343">
        <v>15</v>
      </c>
      <c r="W2343">
        <v>1173.6241</v>
      </c>
    </row>
    <row r="2344" spans="1:23" x14ac:dyDescent="0.35">
      <c r="A2344" t="s">
        <v>3804</v>
      </c>
      <c r="B2344" t="s">
        <v>1687</v>
      </c>
      <c r="C2344" t="s">
        <v>3805</v>
      </c>
      <c r="D2344" t="s">
        <v>19</v>
      </c>
      <c r="E2344" t="s">
        <v>95</v>
      </c>
      <c r="F2344" t="s">
        <v>286</v>
      </c>
      <c r="G2344">
        <v>619.94000000000005</v>
      </c>
      <c r="H2344">
        <v>2</v>
      </c>
      <c r="I2344">
        <v>7.0000000000000007E-2</v>
      </c>
      <c r="J2344">
        <v>4.21</v>
      </c>
      <c r="K2344" t="s">
        <v>102</v>
      </c>
      <c r="L2344" t="s">
        <v>45</v>
      </c>
      <c r="M2344">
        <v>1.1200000000000001</v>
      </c>
      <c r="N2344" t="s">
        <v>83</v>
      </c>
      <c r="O2344" t="b">
        <v>0</v>
      </c>
      <c r="P2344">
        <v>1153.0884000000001</v>
      </c>
      <c r="Q2344">
        <v>409.1604000000001</v>
      </c>
      <c r="R2344">
        <v>403.83040000000011</v>
      </c>
      <c r="S2344" t="s">
        <v>97</v>
      </c>
      <c r="T2344">
        <v>0</v>
      </c>
      <c r="U2344">
        <v>0</v>
      </c>
      <c r="V2344">
        <v>3</v>
      </c>
      <c r="W2344">
        <v>407.83190000000008</v>
      </c>
    </row>
    <row r="2345" spans="1:23" x14ac:dyDescent="0.35">
      <c r="A2345" t="s">
        <v>3806</v>
      </c>
      <c r="B2345" t="s">
        <v>1054</v>
      </c>
      <c r="C2345" t="s">
        <v>3807</v>
      </c>
      <c r="D2345" t="s">
        <v>12</v>
      </c>
      <c r="E2345" t="s">
        <v>16</v>
      </c>
      <c r="F2345" t="s">
        <v>223</v>
      </c>
      <c r="G2345">
        <v>6.92</v>
      </c>
      <c r="H2345">
        <v>1</v>
      </c>
      <c r="I2345">
        <v>0.1</v>
      </c>
      <c r="J2345">
        <v>7.38</v>
      </c>
      <c r="K2345" t="s">
        <v>82</v>
      </c>
      <c r="L2345" t="s">
        <v>48</v>
      </c>
      <c r="M2345">
        <v>19.09</v>
      </c>
      <c r="N2345" t="s">
        <v>83</v>
      </c>
      <c r="O2345" t="b">
        <v>1</v>
      </c>
      <c r="P2345">
        <v>6.2279999999999998</v>
      </c>
      <c r="Q2345">
        <v>2.0760000000000001</v>
      </c>
      <c r="R2345">
        <v>-24.393999999999998</v>
      </c>
      <c r="S2345" t="s">
        <v>128</v>
      </c>
      <c r="T2345">
        <v>0</v>
      </c>
      <c r="U2345">
        <v>0</v>
      </c>
      <c r="V2345">
        <v>1</v>
      </c>
      <c r="W2345">
        <v>-24.393999999999998</v>
      </c>
    </row>
    <row r="2346" spans="1:23" x14ac:dyDescent="0.35">
      <c r="A2346" t="s">
        <v>3808</v>
      </c>
      <c r="B2346" t="s">
        <v>264</v>
      </c>
      <c r="C2346" t="s">
        <v>1682</v>
      </c>
      <c r="D2346" t="s">
        <v>19</v>
      </c>
      <c r="E2346" t="s">
        <v>16</v>
      </c>
      <c r="F2346" t="s">
        <v>244</v>
      </c>
      <c r="G2346">
        <v>61.01</v>
      </c>
      <c r="H2346">
        <v>1</v>
      </c>
      <c r="I2346">
        <v>0.16</v>
      </c>
      <c r="J2346">
        <v>3.47</v>
      </c>
      <c r="K2346" t="s">
        <v>115</v>
      </c>
      <c r="L2346" t="s">
        <v>45</v>
      </c>
      <c r="M2346">
        <v>1.94</v>
      </c>
      <c r="N2346" t="s">
        <v>83</v>
      </c>
      <c r="O2346" t="b">
        <v>0</v>
      </c>
      <c r="P2346">
        <v>51.248399999999997</v>
      </c>
      <c r="Q2346">
        <v>14.6424</v>
      </c>
      <c r="R2346">
        <v>9.2324000000000019</v>
      </c>
      <c r="S2346" t="s">
        <v>97</v>
      </c>
      <c r="T2346">
        <v>0</v>
      </c>
      <c r="U2346">
        <v>0</v>
      </c>
      <c r="V2346">
        <v>5</v>
      </c>
      <c r="W2346">
        <v>1036.5282</v>
      </c>
    </row>
    <row r="2347" spans="1:23" x14ac:dyDescent="0.35">
      <c r="A2347" t="s">
        <v>3809</v>
      </c>
      <c r="B2347" t="s">
        <v>731</v>
      </c>
      <c r="C2347" t="s">
        <v>1241</v>
      </c>
      <c r="D2347" t="s">
        <v>12</v>
      </c>
      <c r="E2347" t="s">
        <v>14</v>
      </c>
      <c r="F2347" t="s">
        <v>1041</v>
      </c>
      <c r="G2347">
        <v>128.79</v>
      </c>
      <c r="H2347">
        <v>2</v>
      </c>
      <c r="I2347">
        <v>0.06</v>
      </c>
      <c r="J2347">
        <v>2.87</v>
      </c>
      <c r="K2347" t="s">
        <v>115</v>
      </c>
      <c r="L2347" t="s">
        <v>43</v>
      </c>
      <c r="M2347">
        <v>5.6</v>
      </c>
      <c r="N2347" t="s">
        <v>83</v>
      </c>
      <c r="O2347" t="b">
        <v>0</v>
      </c>
      <c r="P2347">
        <v>242.12520000000001</v>
      </c>
      <c r="Q2347">
        <v>87.577200000000005</v>
      </c>
      <c r="R2347">
        <v>79.107200000000006</v>
      </c>
      <c r="S2347" t="s">
        <v>84</v>
      </c>
      <c r="T2347">
        <v>0</v>
      </c>
      <c r="U2347">
        <v>0</v>
      </c>
      <c r="V2347">
        <v>11</v>
      </c>
      <c r="W2347">
        <v>1331.6206</v>
      </c>
    </row>
    <row r="2348" spans="1:23" x14ac:dyDescent="0.35">
      <c r="A2348" t="s">
        <v>3810</v>
      </c>
      <c r="B2348" t="s">
        <v>346</v>
      </c>
      <c r="C2348" t="s">
        <v>118</v>
      </c>
      <c r="D2348" t="s">
        <v>12</v>
      </c>
      <c r="E2348" t="s">
        <v>16</v>
      </c>
      <c r="F2348" t="s">
        <v>478</v>
      </c>
      <c r="G2348">
        <v>31.39</v>
      </c>
      <c r="H2348">
        <v>1</v>
      </c>
      <c r="I2348">
        <v>0.27</v>
      </c>
      <c r="J2348">
        <v>3.87</v>
      </c>
      <c r="K2348" t="s">
        <v>82</v>
      </c>
      <c r="L2348" t="s">
        <v>45</v>
      </c>
      <c r="M2348">
        <v>1.73</v>
      </c>
      <c r="N2348" t="s">
        <v>83</v>
      </c>
      <c r="O2348" t="b">
        <v>0</v>
      </c>
      <c r="P2348">
        <v>22.9147</v>
      </c>
      <c r="Q2348">
        <v>4.0807000000000002</v>
      </c>
      <c r="R2348">
        <v>-1.519299999999999</v>
      </c>
      <c r="S2348" t="s">
        <v>97</v>
      </c>
      <c r="T2348">
        <v>0</v>
      </c>
      <c r="U2348">
        <v>0</v>
      </c>
      <c r="V2348">
        <v>18</v>
      </c>
      <c r="W2348">
        <v>839.61260000000016</v>
      </c>
    </row>
    <row r="2349" spans="1:23" x14ac:dyDescent="0.35">
      <c r="A2349" t="s">
        <v>3811</v>
      </c>
      <c r="B2349" t="s">
        <v>566</v>
      </c>
      <c r="C2349" t="s">
        <v>114</v>
      </c>
      <c r="D2349" t="s">
        <v>19</v>
      </c>
      <c r="E2349" t="s">
        <v>95</v>
      </c>
      <c r="F2349" t="s">
        <v>1549</v>
      </c>
      <c r="G2349">
        <v>706.11</v>
      </c>
      <c r="H2349">
        <v>1</v>
      </c>
      <c r="I2349">
        <v>0.25</v>
      </c>
      <c r="J2349">
        <v>8.2100000000000009</v>
      </c>
      <c r="K2349" t="s">
        <v>102</v>
      </c>
      <c r="L2349" t="s">
        <v>41</v>
      </c>
      <c r="M2349">
        <v>9.44</v>
      </c>
      <c r="N2349" t="s">
        <v>83</v>
      </c>
      <c r="O2349" t="b">
        <v>0</v>
      </c>
      <c r="P2349">
        <v>529.58249999999998</v>
      </c>
      <c r="Q2349">
        <v>105.9165</v>
      </c>
      <c r="R2349">
        <v>88.266499999999979</v>
      </c>
      <c r="S2349" t="s">
        <v>103</v>
      </c>
      <c r="T2349">
        <v>0</v>
      </c>
      <c r="U2349">
        <v>0</v>
      </c>
      <c r="V2349">
        <v>3</v>
      </c>
      <c r="W2349">
        <v>119.477</v>
      </c>
    </row>
    <row r="2350" spans="1:23" x14ac:dyDescent="0.35">
      <c r="A2350" t="s">
        <v>3812</v>
      </c>
      <c r="B2350" t="s">
        <v>699</v>
      </c>
      <c r="C2350" t="s">
        <v>952</v>
      </c>
      <c r="D2350" t="s">
        <v>17</v>
      </c>
      <c r="E2350" t="s">
        <v>16</v>
      </c>
      <c r="F2350" t="s">
        <v>223</v>
      </c>
      <c r="G2350">
        <v>49.9</v>
      </c>
      <c r="H2350">
        <v>2</v>
      </c>
      <c r="I2350">
        <v>0.1</v>
      </c>
      <c r="J2350">
        <v>8.5399999999999991</v>
      </c>
      <c r="K2350" t="s">
        <v>115</v>
      </c>
      <c r="L2350" t="s">
        <v>48</v>
      </c>
      <c r="M2350">
        <v>14.13</v>
      </c>
      <c r="N2350" t="s">
        <v>83</v>
      </c>
      <c r="O2350" t="b">
        <v>1</v>
      </c>
      <c r="P2350">
        <v>89.82</v>
      </c>
      <c r="Q2350">
        <v>29.94</v>
      </c>
      <c r="R2350">
        <v>7.269999999999996</v>
      </c>
      <c r="S2350" t="s">
        <v>91</v>
      </c>
      <c r="T2350">
        <v>0</v>
      </c>
      <c r="U2350">
        <v>0</v>
      </c>
      <c r="V2350">
        <v>14</v>
      </c>
      <c r="W2350">
        <v>1617.7791999999999</v>
      </c>
    </row>
    <row r="2351" spans="1:23" x14ac:dyDescent="0.35">
      <c r="A2351" t="s">
        <v>3813</v>
      </c>
      <c r="B2351" t="s">
        <v>417</v>
      </c>
      <c r="C2351" t="s">
        <v>1334</v>
      </c>
      <c r="D2351" t="s">
        <v>12</v>
      </c>
      <c r="E2351" t="s">
        <v>95</v>
      </c>
      <c r="F2351" t="s">
        <v>370</v>
      </c>
      <c r="G2351">
        <v>420.98</v>
      </c>
      <c r="H2351">
        <v>1</v>
      </c>
      <c r="I2351">
        <v>0.28000000000000003</v>
      </c>
      <c r="J2351">
        <v>3.88</v>
      </c>
      <c r="K2351" t="s">
        <v>82</v>
      </c>
      <c r="L2351" t="s">
        <v>41</v>
      </c>
      <c r="M2351">
        <v>6.19</v>
      </c>
      <c r="N2351" t="s">
        <v>83</v>
      </c>
      <c r="O2351" t="b">
        <v>0</v>
      </c>
      <c r="P2351">
        <v>303.10559999999998</v>
      </c>
      <c r="Q2351">
        <v>50.517599999999987</v>
      </c>
      <c r="R2351">
        <v>40.447599999999987</v>
      </c>
      <c r="S2351" t="s">
        <v>84</v>
      </c>
      <c r="T2351">
        <v>0</v>
      </c>
      <c r="U2351">
        <v>0</v>
      </c>
      <c r="V2351">
        <v>4</v>
      </c>
      <c r="W2351">
        <v>37.799100000000003</v>
      </c>
    </row>
    <row r="2352" spans="1:23" x14ac:dyDescent="0.35">
      <c r="A2352" t="s">
        <v>3814</v>
      </c>
      <c r="B2352" t="s">
        <v>572</v>
      </c>
      <c r="C2352" t="s">
        <v>310</v>
      </c>
      <c r="D2352" t="s">
        <v>24</v>
      </c>
      <c r="E2352" t="s">
        <v>16</v>
      </c>
      <c r="F2352" t="s">
        <v>444</v>
      </c>
      <c r="G2352">
        <v>17.559999999999999</v>
      </c>
      <c r="H2352">
        <v>3</v>
      </c>
      <c r="I2352">
        <v>0.11</v>
      </c>
      <c r="J2352">
        <v>7.61</v>
      </c>
      <c r="K2352" t="s">
        <v>82</v>
      </c>
      <c r="L2352" t="s">
        <v>41</v>
      </c>
      <c r="M2352">
        <v>10.88</v>
      </c>
      <c r="N2352" t="s">
        <v>83</v>
      </c>
      <c r="O2352" t="b">
        <v>0</v>
      </c>
      <c r="P2352">
        <v>46.885199999999998</v>
      </c>
      <c r="Q2352">
        <v>15.277200000000001</v>
      </c>
      <c r="R2352">
        <v>-3.2127999999999979</v>
      </c>
      <c r="S2352" t="s">
        <v>183</v>
      </c>
      <c r="T2352">
        <v>0</v>
      </c>
      <c r="U2352">
        <v>0</v>
      </c>
      <c r="V2352">
        <v>16</v>
      </c>
      <c r="W2352">
        <v>1399.8426999999999</v>
      </c>
    </row>
    <row r="2353" spans="1:23" x14ac:dyDescent="0.35">
      <c r="A2353" t="s">
        <v>3815</v>
      </c>
      <c r="B2353" t="s">
        <v>703</v>
      </c>
      <c r="C2353" t="s">
        <v>736</v>
      </c>
      <c r="D2353" t="s">
        <v>15</v>
      </c>
      <c r="E2353" t="s">
        <v>88</v>
      </c>
      <c r="F2353" t="s">
        <v>182</v>
      </c>
      <c r="G2353">
        <v>14.92</v>
      </c>
      <c r="H2353">
        <v>1</v>
      </c>
      <c r="I2353">
        <v>0.28000000000000003</v>
      </c>
      <c r="J2353">
        <v>6.22</v>
      </c>
      <c r="K2353" t="s">
        <v>90</v>
      </c>
      <c r="L2353" t="s">
        <v>41</v>
      </c>
      <c r="M2353">
        <v>7.01</v>
      </c>
      <c r="N2353" t="s">
        <v>83</v>
      </c>
      <c r="O2353" t="b">
        <v>0</v>
      </c>
      <c r="P2353">
        <v>10.7424</v>
      </c>
      <c r="Q2353">
        <v>1.7904</v>
      </c>
      <c r="R2353">
        <v>-11.4396</v>
      </c>
      <c r="S2353" t="s">
        <v>84</v>
      </c>
      <c r="T2353">
        <v>0</v>
      </c>
      <c r="U2353">
        <v>0</v>
      </c>
      <c r="V2353">
        <v>15</v>
      </c>
      <c r="W2353">
        <v>1091.1376</v>
      </c>
    </row>
    <row r="2354" spans="1:23" x14ac:dyDescent="0.35">
      <c r="A2354" t="s">
        <v>3816</v>
      </c>
      <c r="B2354" t="s">
        <v>169</v>
      </c>
      <c r="C2354" t="s">
        <v>1500</v>
      </c>
      <c r="D2354" t="s">
        <v>12</v>
      </c>
      <c r="E2354" t="s">
        <v>95</v>
      </c>
      <c r="F2354" t="s">
        <v>782</v>
      </c>
      <c r="G2354">
        <v>571.14</v>
      </c>
      <c r="H2354">
        <v>2</v>
      </c>
      <c r="I2354">
        <v>0.24</v>
      </c>
      <c r="J2354">
        <v>4.21</v>
      </c>
      <c r="K2354" t="s">
        <v>90</v>
      </c>
      <c r="L2354" t="s">
        <v>41</v>
      </c>
      <c r="M2354">
        <v>8.23</v>
      </c>
      <c r="N2354" t="s">
        <v>83</v>
      </c>
      <c r="O2354" t="b">
        <v>0</v>
      </c>
      <c r="P2354">
        <v>868.13279999999997</v>
      </c>
      <c r="Q2354">
        <v>182.76480000000001</v>
      </c>
      <c r="R2354">
        <v>170.32480000000001</v>
      </c>
      <c r="S2354" t="s">
        <v>84</v>
      </c>
      <c r="T2354">
        <v>0</v>
      </c>
      <c r="U2354">
        <v>0</v>
      </c>
      <c r="V2354">
        <v>20</v>
      </c>
      <c r="W2354">
        <v>1871.6422</v>
      </c>
    </row>
    <row r="2355" spans="1:23" x14ac:dyDescent="0.35">
      <c r="A2355" t="s">
        <v>3817</v>
      </c>
      <c r="B2355" t="s">
        <v>1831</v>
      </c>
      <c r="C2355" t="s">
        <v>1921</v>
      </c>
      <c r="D2355" t="s">
        <v>19</v>
      </c>
      <c r="E2355" t="s">
        <v>14</v>
      </c>
      <c r="F2355" t="s">
        <v>1041</v>
      </c>
      <c r="G2355">
        <v>84.69</v>
      </c>
      <c r="H2355">
        <v>1</v>
      </c>
      <c r="I2355">
        <v>0.03</v>
      </c>
      <c r="J2355">
        <v>7.48</v>
      </c>
      <c r="K2355" t="s">
        <v>102</v>
      </c>
      <c r="L2355" t="s">
        <v>48</v>
      </c>
      <c r="M2355">
        <v>11.44</v>
      </c>
      <c r="N2355" t="s">
        <v>83</v>
      </c>
      <c r="O2355" t="b">
        <v>0</v>
      </c>
      <c r="P2355">
        <v>82.149299999999997</v>
      </c>
      <c r="Q2355">
        <v>31.3353</v>
      </c>
      <c r="R2355">
        <v>12.4153</v>
      </c>
      <c r="S2355" t="s">
        <v>128</v>
      </c>
      <c r="T2355">
        <v>0</v>
      </c>
      <c r="U2355">
        <v>0</v>
      </c>
      <c r="V2355">
        <v>14</v>
      </c>
      <c r="W2355">
        <v>1003.5946</v>
      </c>
    </row>
    <row r="2356" spans="1:23" x14ac:dyDescent="0.35">
      <c r="A2356" t="s">
        <v>3818</v>
      </c>
      <c r="B2356" t="s">
        <v>751</v>
      </c>
      <c r="C2356" t="s">
        <v>1827</v>
      </c>
      <c r="D2356" t="s">
        <v>15</v>
      </c>
      <c r="E2356" t="s">
        <v>14</v>
      </c>
      <c r="F2356" t="s">
        <v>1041</v>
      </c>
      <c r="G2356">
        <v>44.89</v>
      </c>
      <c r="H2356">
        <v>3</v>
      </c>
      <c r="I2356">
        <v>7.0000000000000007E-2</v>
      </c>
      <c r="J2356">
        <v>4.7300000000000004</v>
      </c>
      <c r="K2356" t="s">
        <v>82</v>
      </c>
      <c r="L2356" t="s">
        <v>43</v>
      </c>
      <c r="M2356">
        <v>3.54</v>
      </c>
      <c r="N2356" t="s">
        <v>83</v>
      </c>
      <c r="O2356" t="b">
        <v>0</v>
      </c>
      <c r="P2356">
        <v>125.2431</v>
      </c>
      <c r="Q2356">
        <v>44.441100000000013</v>
      </c>
      <c r="R2356">
        <v>36.17110000000001</v>
      </c>
      <c r="S2356" t="s">
        <v>97</v>
      </c>
      <c r="T2356">
        <v>0</v>
      </c>
      <c r="U2356">
        <v>0</v>
      </c>
      <c r="V2356">
        <v>16</v>
      </c>
      <c r="W2356">
        <v>894.23690000000011</v>
      </c>
    </row>
    <row r="2357" spans="1:23" x14ac:dyDescent="0.35">
      <c r="A2357" t="s">
        <v>3819</v>
      </c>
      <c r="B2357" t="s">
        <v>629</v>
      </c>
      <c r="C2357" t="s">
        <v>1457</v>
      </c>
      <c r="D2357" t="s">
        <v>19</v>
      </c>
      <c r="E2357" t="s">
        <v>95</v>
      </c>
      <c r="F2357" t="s">
        <v>266</v>
      </c>
      <c r="G2357">
        <v>522.67999999999995</v>
      </c>
      <c r="H2357">
        <v>2</v>
      </c>
      <c r="I2357">
        <v>0.03</v>
      </c>
      <c r="J2357">
        <v>7.97</v>
      </c>
      <c r="K2357" t="s">
        <v>115</v>
      </c>
      <c r="L2357" t="s">
        <v>45</v>
      </c>
      <c r="M2357">
        <v>0.94</v>
      </c>
      <c r="N2357" t="s">
        <v>83</v>
      </c>
      <c r="O2357" t="b">
        <v>0</v>
      </c>
      <c r="P2357">
        <v>1013.9992</v>
      </c>
      <c r="Q2357">
        <v>386.78320000000002</v>
      </c>
      <c r="R2357">
        <v>377.8732</v>
      </c>
      <c r="S2357" t="s">
        <v>128</v>
      </c>
      <c r="T2357">
        <v>0</v>
      </c>
      <c r="U2357">
        <v>0</v>
      </c>
      <c r="V2357">
        <v>17</v>
      </c>
      <c r="W2357">
        <v>1435.7421999999999</v>
      </c>
    </row>
    <row r="2358" spans="1:23" x14ac:dyDescent="0.35">
      <c r="A2358" t="s">
        <v>3820</v>
      </c>
      <c r="B2358" t="s">
        <v>1810</v>
      </c>
      <c r="C2358" t="s">
        <v>1315</v>
      </c>
      <c r="D2358" t="s">
        <v>19</v>
      </c>
      <c r="E2358" t="s">
        <v>88</v>
      </c>
      <c r="F2358" t="s">
        <v>916</v>
      </c>
      <c r="G2358">
        <v>15.78</v>
      </c>
      <c r="H2358">
        <v>1</v>
      </c>
      <c r="I2358">
        <v>0.15</v>
      </c>
      <c r="J2358">
        <v>8.74</v>
      </c>
      <c r="K2358" t="s">
        <v>82</v>
      </c>
      <c r="L2358" t="s">
        <v>41</v>
      </c>
      <c r="M2358">
        <v>9.8800000000000008</v>
      </c>
      <c r="N2358" t="s">
        <v>83</v>
      </c>
      <c r="O2358" t="b">
        <v>0</v>
      </c>
      <c r="P2358">
        <v>13.413</v>
      </c>
      <c r="Q2358">
        <v>3.944999999999999</v>
      </c>
      <c r="R2358">
        <v>-14.675000000000001</v>
      </c>
      <c r="S2358" t="s">
        <v>84</v>
      </c>
      <c r="T2358">
        <v>0</v>
      </c>
      <c r="U2358">
        <v>0</v>
      </c>
      <c r="V2358">
        <v>14</v>
      </c>
      <c r="W2358">
        <v>995.56200000000001</v>
      </c>
    </row>
    <row r="2359" spans="1:23" x14ac:dyDescent="0.35">
      <c r="A2359" t="s">
        <v>3821</v>
      </c>
      <c r="B2359" t="s">
        <v>185</v>
      </c>
      <c r="C2359" t="s">
        <v>3822</v>
      </c>
      <c r="D2359" t="s">
        <v>19</v>
      </c>
      <c r="E2359" t="s">
        <v>88</v>
      </c>
      <c r="F2359" t="s">
        <v>468</v>
      </c>
      <c r="G2359">
        <v>23.95</v>
      </c>
      <c r="H2359">
        <v>1</v>
      </c>
      <c r="I2359">
        <v>0.1</v>
      </c>
      <c r="J2359">
        <v>6.16</v>
      </c>
      <c r="K2359" t="s">
        <v>102</v>
      </c>
      <c r="L2359" t="s">
        <v>45</v>
      </c>
      <c r="M2359">
        <v>1.87</v>
      </c>
      <c r="N2359" t="s">
        <v>83</v>
      </c>
      <c r="O2359" t="b">
        <v>1</v>
      </c>
      <c r="P2359">
        <v>21.555</v>
      </c>
      <c r="Q2359">
        <v>7.1849999999999996</v>
      </c>
      <c r="R2359">
        <v>-0.84500000000000064</v>
      </c>
      <c r="S2359" t="s">
        <v>128</v>
      </c>
      <c r="T2359">
        <v>0</v>
      </c>
      <c r="U2359">
        <v>0</v>
      </c>
      <c r="V2359">
        <v>3</v>
      </c>
      <c r="W2359">
        <v>33.336000000000027</v>
      </c>
    </row>
    <row r="2360" spans="1:23" x14ac:dyDescent="0.35">
      <c r="A2360" t="s">
        <v>3823</v>
      </c>
      <c r="B2360" t="s">
        <v>375</v>
      </c>
      <c r="C2360" t="s">
        <v>1489</v>
      </c>
      <c r="D2360" t="s">
        <v>12</v>
      </c>
      <c r="E2360" t="s">
        <v>95</v>
      </c>
      <c r="F2360" t="s">
        <v>328</v>
      </c>
      <c r="G2360">
        <v>399.9</v>
      </c>
      <c r="H2360">
        <v>1</v>
      </c>
      <c r="I2360">
        <v>0.12</v>
      </c>
      <c r="J2360">
        <v>8.7799999999999994</v>
      </c>
      <c r="K2360" t="s">
        <v>90</v>
      </c>
      <c r="L2360" t="s">
        <v>41</v>
      </c>
      <c r="M2360">
        <v>13.99</v>
      </c>
      <c r="N2360" t="s">
        <v>83</v>
      </c>
      <c r="O2360" t="b">
        <v>0</v>
      </c>
      <c r="P2360">
        <v>351.91199999999998</v>
      </c>
      <c r="Q2360">
        <v>111.97199999999999</v>
      </c>
      <c r="R2360">
        <v>89.202000000000012</v>
      </c>
      <c r="S2360" t="s">
        <v>128</v>
      </c>
      <c r="T2360">
        <v>0</v>
      </c>
      <c r="U2360">
        <v>0</v>
      </c>
      <c r="V2360">
        <v>15</v>
      </c>
      <c r="W2360">
        <v>471.47800000000012</v>
      </c>
    </row>
    <row r="2361" spans="1:23" x14ac:dyDescent="0.35">
      <c r="A2361" t="s">
        <v>3824</v>
      </c>
      <c r="B2361" t="s">
        <v>197</v>
      </c>
      <c r="C2361" t="s">
        <v>158</v>
      </c>
      <c r="D2361" t="s">
        <v>12</v>
      </c>
      <c r="E2361" t="s">
        <v>14</v>
      </c>
      <c r="F2361" t="s">
        <v>167</v>
      </c>
      <c r="G2361">
        <v>65.510000000000005</v>
      </c>
      <c r="H2361">
        <v>3</v>
      </c>
      <c r="I2361">
        <v>0.08</v>
      </c>
      <c r="J2361">
        <v>8.6999999999999993</v>
      </c>
      <c r="K2361" t="s">
        <v>82</v>
      </c>
      <c r="L2361" t="s">
        <v>43</v>
      </c>
      <c r="M2361">
        <v>5.74</v>
      </c>
      <c r="N2361" t="s">
        <v>83</v>
      </c>
      <c r="O2361" t="b">
        <v>0</v>
      </c>
      <c r="P2361">
        <v>180.80760000000001</v>
      </c>
      <c r="Q2361">
        <v>62.88960000000003</v>
      </c>
      <c r="R2361">
        <v>48.449600000000032</v>
      </c>
      <c r="S2361" t="s">
        <v>84</v>
      </c>
      <c r="T2361">
        <v>0</v>
      </c>
      <c r="U2361">
        <v>0</v>
      </c>
      <c r="V2361">
        <v>22</v>
      </c>
      <c r="W2361">
        <v>1549.7446</v>
      </c>
    </row>
    <row r="2362" spans="1:23" x14ac:dyDescent="0.35">
      <c r="A2362" t="s">
        <v>3825</v>
      </c>
      <c r="B2362" t="s">
        <v>150</v>
      </c>
      <c r="C2362" t="s">
        <v>1101</v>
      </c>
      <c r="D2362" t="s">
        <v>17</v>
      </c>
      <c r="E2362" t="s">
        <v>16</v>
      </c>
      <c r="F2362" t="s">
        <v>648</v>
      </c>
      <c r="G2362">
        <v>29.33</v>
      </c>
      <c r="H2362">
        <v>1</v>
      </c>
      <c r="I2362">
        <v>0.28999999999999998</v>
      </c>
      <c r="J2362">
        <v>8.61</v>
      </c>
      <c r="K2362" t="s">
        <v>90</v>
      </c>
      <c r="L2362" t="s">
        <v>48</v>
      </c>
      <c r="M2362">
        <v>14.58</v>
      </c>
      <c r="N2362" t="s">
        <v>83</v>
      </c>
      <c r="O2362" t="b">
        <v>0</v>
      </c>
      <c r="P2362">
        <v>20.824300000000001</v>
      </c>
      <c r="Q2362">
        <v>3.2262999999999979</v>
      </c>
      <c r="R2362">
        <v>-19.963699999999999</v>
      </c>
      <c r="S2362" t="s">
        <v>128</v>
      </c>
      <c r="T2362">
        <v>0</v>
      </c>
      <c r="U2362">
        <v>0</v>
      </c>
      <c r="V2362">
        <v>17</v>
      </c>
      <c r="W2362">
        <v>1059.6406999999999</v>
      </c>
    </row>
    <row r="2363" spans="1:23" x14ac:dyDescent="0.35">
      <c r="A2363" t="s">
        <v>3826</v>
      </c>
      <c r="B2363" t="s">
        <v>442</v>
      </c>
      <c r="C2363" t="s">
        <v>1262</v>
      </c>
      <c r="D2363" t="s">
        <v>15</v>
      </c>
      <c r="E2363" t="s">
        <v>95</v>
      </c>
      <c r="F2363" t="s">
        <v>392</v>
      </c>
      <c r="G2363">
        <v>505.91</v>
      </c>
      <c r="H2363">
        <v>3</v>
      </c>
      <c r="I2363">
        <v>0.1</v>
      </c>
      <c r="J2363">
        <v>4.87</v>
      </c>
      <c r="K2363" t="s">
        <v>90</v>
      </c>
      <c r="L2363" t="s">
        <v>43</v>
      </c>
      <c r="M2363">
        <v>4.58</v>
      </c>
      <c r="N2363" t="s">
        <v>83</v>
      </c>
      <c r="O2363" t="b">
        <v>1</v>
      </c>
      <c r="P2363">
        <v>1365.9570000000001</v>
      </c>
      <c r="Q2363">
        <v>455.31900000000007</v>
      </c>
      <c r="R2363">
        <v>445.86900000000009</v>
      </c>
      <c r="S2363" t="s">
        <v>128</v>
      </c>
      <c r="T2363">
        <v>0</v>
      </c>
      <c r="U2363">
        <v>0</v>
      </c>
      <c r="V2363">
        <v>18</v>
      </c>
      <c r="W2363">
        <v>1561.0561</v>
      </c>
    </row>
    <row r="2364" spans="1:23" x14ac:dyDescent="0.35">
      <c r="A2364" t="s">
        <v>3827</v>
      </c>
      <c r="B2364" t="s">
        <v>1831</v>
      </c>
      <c r="C2364" t="s">
        <v>1469</v>
      </c>
      <c r="D2364" t="s">
        <v>19</v>
      </c>
      <c r="E2364" t="s">
        <v>95</v>
      </c>
      <c r="F2364" t="s">
        <v>568</v>
      </c>
      <c r="G2364">
        <v>439.8</v>
      </c>
      <c r="H2364">
        <v>3</v>
      </c>
      <c r="I2364">
        <v>0.08</v>
      </c>
      <c r="J2364">
        <v>2.39</v>
      </c>
      <c r="K2364" t="s">
        <v>115</v>
      </c>
      <c r="L2364" t="s">
        <v>41</v>
      </c>
      <c r="M2364">
        <v>8.17</v>
      </c>
      <c r="N2364" t="s">
        <v>141</v>
      </c>
      <c r="O2364" t="b">
        <v>0</v>
      </c>
      <c r="P2364">
        <v>1213.848</v>
      </c>
      <c r="Q2364">
        <v>422.2080000000002</v>
      </c>
      <c r="R2364">
        <v>411.6480000000002</v>
      </c>
      <c r="S2364" t="s">
        <v>128</v>
      </c>
      <c r="T2364">
        <v>1</v>
      </c>
      <c r="U2364">
        <v>0</v>
      </c>
      <c r="V2364">
        <v>24</v>
      </c>
      <c r="W2364">
        <v>1849.9422999999999</v>
      </c>
    </row>
    <row r="2365" spans="1:23" x14ac:dyDescent="0.35">
      <c r="A2365" t="s">
        <v>3828</v>
      </c>
      <c r="B2365" t="s">
        <v>339</v>
      </c>
      <c r="C2365" t="s">
        <v>480</v>
      </c>
      <c r="D2365" t="s">
        <v>24</v>
      </c>
      <c r="E2365" t="s">
        <v>16</v>
      </c>
      <c r="F2365" t="s">
        <v>645</v>
      </c>
      <c r="G2365">
        <v>35.19</v>
      </c>
      <c r="H2365">
        <v>3</v>
      </c>
      <c r="I2365">
        <v>0.19</v>
      </c>
      <c r="J2365">
        <v>4.3</v>
      </c>
      <c r="K2365" t="s">
        <v>102</v>
      </c>
      <c r="L2365" t="s">
        <v>41</v>
      </c>
      <c r="M2365">
        <v>14.47</v>
      </c>
      <c r="N2365" t="s">
        <v>141</v>
      </c>
      <c r="O2365" t="b">
        <v>0</v>
      </c>
      <c r="P2365">
        <v>85.511700000000005</v>
      </c>
      <c r="Q2365">
        <v>22.16970000000001</v>
      </c>
      <c r="R2365">
        <v>3.399700000000013</v>
      </c>
      <c r="S2365" t="s">
        <v>97</v>
      </c>
      <c r="T2365">
        <v>1</v>
      </c>
      <c r="U2365">
        <v>0</v>
      </c>
      <c r="V2365">
        <v>16</v>
      </c>
      <c r="W2365">
        <v>483.59550000000002</v>
      </c>
    </row>
    <row r="2366" spans="1:23" x14ac:dyDescent="0.35">
      <c r="A2366" t="s">
        <v>3829</v>
      </c>
      <c r="B2366" t="s">
        <v>1348</v>
      </c>
      <c r="C2366" t="s">
        <v>126</v>
      </c>
      <c r="D2366" t="s">
        <v>12</v>
      </c>
      <c r="E2366" t="s">
        <v>14</v>
      </c>
      <c r="F2366" t="s">
        <v>617</v>
      </c>
      <c r="G2366">
        <v>78.239999999999995</v>
      </c>
      <c r="H2366">
        <v>2</v>
      </c>
      <c r="I2366">
        <v>0.18</v>
      </c>
      <c r="J2366">
        <v>3.82</v>
      </c>
      <c r="K2366" t="s">
        <v>90</v>
      </c>
      <c r="L2366" t="s">
        <v>41</v>
      </c>
      <c r="M2366">
        <v>12.96</v>
      </c>
      <c r="N2366" t="s">
        <v>83</v>
      </c>
      <c r="O2366" t="b">
        <v>0</v>
      </c>
      <c r="P2366">
        <v>128.31360000000001</v>
      </c>
      <c r="Q2366">
        <v>34.425600000000017</v>
      </c>
      <c r="R2366">
        <v>17.645600000000019</v>
      </c>
      <c r="S2366" t="s">
        <v>97</v>
      </c>
      <c r="T2366">
        <v>0</v>
      </c>
      <c r="U2366">
        <v>0</v>
      </c>
      <c r="V2366">
        <v>12</v>
      </c>
      <c r="W2366">
        <v>1206.3514</v>
      </c>
    </row>
    <row r="2367" spans="1:23" x14ac:dyDescent="0.35">
      <c r="A2367" t="s">
        <v>3830</v>
      </c>
      <c r="B2367" t="s">
        <v>276</v>
      </c>
      <c r="C2367" t="s">
        <v>1632</v>
      </c>
      <c r="D2367" t="s">
        <v>15</v>
      </c>
      <c r="E2367" t="s">
        <v>14</v>
      </c>
      <c r="F2367" t="s">
        <v>1299</v>
      </c>
      <c r="G2367">
        <v>115.71</v>
      </c>
      <c r="H2367">
        <v>3</v>
      </c>
      <c r="I2367">
        <v>0.08</v>
      </c>
      <c r="J2367">
        <v>4.78</v>
      </c>
      <c r="K2367" t="s">
        <v>102</v>
      </c>
      <c r="L2367" t="s">
        <v>41</v>
      </c>
      <c r="M2367">
        <v>14.32</v>
      </c>
      <c r="N2367" t="s">
        <v>83</v>
      </c>
      <c r="O2367" t="b">
        <v>0</v>
      </c>
      <c r="P2367">
        <v>319.3596</v>
      </c>
      <c r="Q2367">
        <v>111.08159999999999</v>
      </c>
      <c r="R2367">
        <v>91.9816</v>
      </c>
      <c r="S2367" t="s">
        <v>97</v>
      </c>
      <c r="T2367">
        <v>0</v>
      </c>
      <c r="U2367">
        <v>0</v>
      </c>
      <c r="V2367">
        <v>13</v>
      </c>
      <c r="W2367">
        <v>796.03620000000024</v>
      </c>
    </row>
    <row r="2368" spans="1:23" x14ac:dyDescent="0.35">
      <c r="A2368" t="s">
        <v>3831</v>
      </c>
      <c r="B2368" t="s">
        <v>814</v>
      </c>
      <c r="C2368" t="s">
        <v>790</v>
      </c>
      <c r="D2368" t="s">
        <v>26</v>
      </c>
      <c r="E2368" t="s">
        <v>14</v>
      </c>
      <c r="F2368" t="s">
        <v>1306</v>
      </c>
      <c r="G2368">
        <v>94.53</v>
      </c>
      <c r="H2368">
        <v>3</v>
      </c>
      <c r="I2368">
        <v>0.1</v>
      </c>
      <c r="J2368">
        <v>9.9499999999999993</v>
      </c>
      <c r="K2368" t="s">
        <v>115</v>
      </c>
      <c r="L2368" t="s">
        <v>43</v>
      </c>
      <c r="M2368">
        <v>7.79</v>
      </c>
      <c r="N2368" t="s">
        <v>83</v>
      </c>
      <c r="O2368" t="b">
        <v>1</v>
      </c>
      <c r="P2368">
        <v>255.23099999999999</v>
      </c>
      <c r="Q2368">
        <v>85.076999999999998</v>
      </c>
      <c r="R2368">
        <v>67.337000000000003</v>
      </c>
      <c r="S2368" t="s">
        <v>183</v>
      </c>
      <c r="T2368">
        <v>0</v>
      </c>
      <c r="U2368">
        <v>0</v>
      </c>
      <c r="V2368">
        <v>14</v>
      </c>
      <c r="W2368">
        <v>572.77920000000006</v>
      </c>
    </row>
    <row r="2369" spans="1:23" x14ac:dyDescent="0.35">
      <c r="A2369" t="s">
        <v>3832</v>
      </c>
      <c r="B2369" t="s">
        <v>586</v>
      </c>
      <c r="C2369" t="s">
        <v>369</v>
      </c>
      <c r="D2369" t="s">
        <v>12</v>
      </c>
      <c r="E2369" t="s">
        <v>16</v>
      </c>
      <c r="F2369" t="s">
        <v>472</v>
      </c>
      <c r="G2369">
        <v>35.93</v>
      </c>
      <c r="H2369">
        <v>1</v>
      </c>
      <c r="I2369">
        <v>0.16</v>
      </c>
      <c r="J2369">
        <v>7.54</v>
      </c>
      <c r="K2369" t="s">
        <v>82</v>
      </c>
      <c r="L2369" t="s">
        <v>41</v>
      </c>
      <c r="M2369">
        <v>9.5500000000000007</v>
      </c>
      <c r="N2369" t="s">
        <v>83</v>
      </c>
      <c r="O2369" t="b">
        <v>0</v>
      </c>
      <c r="P2369">
        <v>30.1812</v>
      </c>
      <c r="Q2369">
        <v>8.6231999999999971</v>
      </c>
      <c r="R2369">
        <v>-8.4668000000000028</v>
      </c>
      <c r="S2369" t="s">
        <v>91</v>
      </c>
      <c r="T2369">
        <v>0</v>
      </c>
      <c r="U2369">
        <v>0</v>
      </c>
      <c r="V2369">
        <v>20</v>
      </c>
      <c r="W2369">
        <v>1391.7496000000001</v>
      </c>
    </row>
    <row r="2370" spans="1:23" x14ac:dyDescent="0.35">
      <c r="A2370" t="s">
        <v>3833</v>
      </c>
      <c r="B2370" t="s">
        <v>507</v>
      </c>
      <c r="C2370" t="s">
        <v>3834</v>
      </c>
      <c r="D2370" t="s">
        <v>19</v>
      </c>
      <c r="E2370" t="s">
        <v>14</v>
      </c>
      <c r="F2370" t="s">
        <v>733</v>
      </c>
      <c r="G2370">
        <v>103.75</v>
      </c>
      <c r="H2370">
        <v>1</v>
      </c>
      <c r="I2370">
        <v>0.25</v>
      </c>
      <c r="J2370">
        <v>6.59</v>
      </c>
      <c r="K2370" t="s">
        <v>115</v>
      </c>
      <c r="L2370" t="s">
        <v>41</v>
      </c>
      <c r="M2370">
        <v>5.26</v>
      </c>
      <c r="N2370" t="s">
        <v>83</v>
      </c>
      <c r="O2370" t="b">
        <v>0</v>
      </c>
      <c r="P2370">
        <v>77.8125</v>
      </c>
      <c r="Q2370">
        <v>15.5625</v>
      </c>
      <c r="R2370">
        <v>3.7124999999999999</v>
      </c>
      <c r="S2370" t="s">
        <v>84</v>
      </c>
      <c r="T2370">
        <v>0</v>
      </c>
      <c r="U2370">
        <v>0</v>
      </c>
      <c r="V2370">
        <v>9</v>
      </c>
      <c r="W2370">
        <v>491.66809999999998</v>
      </c>
    </row>
    <row r="2371" spans="1:23" x14ac:dyDescent="0.35">
      <c r="A2371" t="s">
        <v>3835</v>
      </c>
      <c r="B2371" t="s">
        <v>1996</v>
      </c>
      <c r="C2371" t="s">
        <v>2419</v>
      </c>
      <c r="D2371" t="s">
        <v>17</v>
      </c>
      <c r="E2371" t="s">
        <v>95</v>
      </c>
      <c r="F2371" t="s">
        <v>304</v>
      </c>
      <c r="G2371">
        <v>562.21</v>
      </c>
      <c r="H2371">
        <v>2</v>
      </c>
      <c r="I2371">
        <v>0.1</v>
      </c>
      <c r="J2371">
        <v>9.14</v>
      </c>
      <c r="K2371" t="s">
        <v>82</v>
      </c>
      <c r="L2371" t="s">
        <v>41</v>
      </c>
      <c r="M2371">
        <v>10.029999999999999</v>
      </c>
      <c r="N2371" t="s">
        <v>83</v>
      </c>
      <c r="O2371" t="b">
        <v>0</v>
      </c>
      <c r="P2371">
        <v>1011.978</v>
      </c>
      <c r="Q2371">
        <v>337.32600000000002</v>
      </c>
      <c r="R2371">
        <v>318.15600000000001</v>
      </c>
      <c r="S2371" t="s">
        <v>91</v>
      </c>
      <c r="T2371">
        <v>0</v>
      </c>
      <c r="U2371">
        <v>0</v>
      </c>
      <c r="V2371">
        <v>13</v>
      </c>
      <c r="W2371">
        <v>1753.325000000001</v>
      </c>
    </row>
    <row r="2372" spans="1:23" x14ac:dyDescent="0.35">
      <c r="A2372" t="s">
        <v>3836</v>
      </c>
      <c r="B2372" t="s">
        <v>208</v>
      </c>
      <c r="C2372" t="s">
        <v>3837</v>
      </c>
      <c r="D2372" t="s">
        <v>19</v>
      </c>
      <c r="E2372" t="s">
        <v>16</v>
      </c>
      <c r="F2372" t="s">
        <v>444</v>
      </c>
      <c r="G2372">
        <v>45</v>
      </c>
      <c r="H2372">
        <v>2</v>
      </c>
      <c r="I2372">
        <v>0.1</v>
      </c>
      <c r="J2372">
        <v>9.7200000000000006</v>
      </c>
      <c r="K2372" t="s">
        <v>102</v>
      </c>
      <c r="L2372" t="s">
        <v>43</v>
      </c>
      <c r="M2372">
        <v>3.2</v>
      </c>
      <c r="N2372" t="s">
        <v>83</v>
      </c>
      <c r="O2372" t="b">
        <v>1</v>
      </c>
      <c r="P2372">
        <v>81</v>
      </c>
      <c r="Q2372">
        <v>27</v>
      </c>
      <c r="R2372">
        <v>14.08</v>
      </c>
      <c r="S2372" t="s">
        <v>183</v>
      </c>
      <c r="T2372">
        <v>0</v>
      </c>
      <c r="U2372">
        <v>0</v>
      </c>
      <c r="V2372">
        <v>1</v>
      </c>
      <c r="W2372">
        <v>14.08</v>
      </c>
    </row>
    <row r="2373" spans="1:23" x14ac:dyDescent="0.35">
      <c r="A2373" t="s">
        <v>3838</v>
      </c>
      <c r="B2373" t="s">
        <v>1597</v>
      </c>
      <c r="C2373" t="s">
        <v>1437</v>
      </c>
      <c r="D2373" t="s">
        <v>19</v>
      </c>
      <c r="E2373" t="s">
        <v>95</v>
      </c>
      <c r="F2373" t="s">
        <v>596</v>
      </c>
      <c r="G2373">
        <v>337.19</v>
      </c>
      <c r="H2373">
        <v>1</v>
      </c>
      <c r="I2373">
        <v>0.05</v>
      </c>
      <c r="J2373">
        <v>4.1900000000000004</v>
      </c>
      <c r="K2373" t="s">
        <v>82</v>
      </c>
      <c r="L2373" t="s">
        <v>43</v>
      </c>
      <c r="M2373">
        <v>7.9</v>
      </c>
      <c r="N2373" t="s">
        <v>83</v>
      </c>
      <c r="O2373" t="b">
        <v>0</v>
      </c>
      <c r="P2373">
        <v>320.33049999999997</v>
      </c>
      <c r="Q2373">
        <v>118.01649999999999</v>
      </c>
      <c r="R2373">
        <v>105.9265</v>
      </c>
      <c r="S2373" t="s">
        <v>183</v>
      </c>
      <c r="T2373">
        <v>0</v>
      </c>
      <c r="U2373">
        <v>0</v>
      </c>
      <c r="V2373">
        <v>18</v>
      </c>
      <c r="W2373">
        <v>1591.9094</v>
      </c>
    </row>
    <row r="2374" spans="1:23" x14ac:dyDescent="0.35">
      <c r="A2374" t="s">
        <v>3839</v>
      </c>
      <c r="B2374" t="s">
        <v>379</v>
      </c>
      <c r="C2374" t="s">
        <v>550</v>
      </c>
      <c r="D2374" t="s">
        <v>19</v>
      </c>
      <c r="E2374" t="s">
        <v>16</v>
      </c>
      <c r="F2374" t="s">
        <v>696</v>
      </c>
      <c r="G2374">
        <v>57.35</v>
      </c>
      <c r="H2374">
        <v>3</v>
      </c>
      <c r="I2374">
        <v>0.15</v>
      </c>
      <c r="J2374">
        <v>7.68</v>
      </c>
      <c r="K2374" t="s">
        <v>82</v>
      </c>
      <c r="L2374" t="s">
        <v>48</v>
      </c>
      <c r="M2374">
        <v>13.57</v>
      </c>
      <c r="N2374" t="s">
        <v>141</v>
      </c>
      <c r="O2374" t="b">
        <v>0</v>
      </c>
      <c r="P2374">
        <v>146.24250000000001</v>
      </c>
      <c r="Q2374">
        <v>43.012500000000003</v>
      </c>
      <c r="R2374">
        <v>21.762499999999999</v>
      </c>
      <c r="S2374" t="s">
        <v>103</v>
      </c>
      <c r="T2374">
        <v>1</v>
      </c>
      <c r="U2374">
        <v>0</v>
      </c>
      <c r="V2374">
        <v>20</v>
      </c>
      <c r="W2374">
        <v>1632.1878999999999</v>
      </c>
    </row>
    <row r="2375" spans="1:23" x14ac:dyDescent="0.35">
      <c r="A2375" t="s">
        <v>3840</v>
      </c>
      <c r="B2375" t="s">
        <v>619</v>
      </c>
      <c r="C2375" t="s">
        <v>2188</v>
      </c>
      <c r="D2375" t="s">
        <v>19</v>
      </c>
      <c r="E2375" t="s">
        <v>16</v>
      </c>
      <c r="F2375" t="s">
        <v>351</v>
      </c>
      <c r="G2375">
        <v>29.29</v>
      </c>
      <c r="H2375">
        <v>1</v>
      </c>
      <c r="I2375">
        <v>0.26</v>
      </c>
      <c r="J2375">
        <v>3.47</v>
      </c>
      <c r="K2375" t="s">
        <v>90</v>
      </c>
      <c r="L2375" t="s">
        <v>43</v>
      </c>
      <c r="M2375">
        <v>4.3600000000000003</v>
      </c>
      <c r="N2375" t="s">
        <v>83</v>
      </c>
      <c r="O2375" t="b">
        <v>0</v>
      </c>
      <c r="P2375">
        <v>21.674600000000002</v>
      </c>
      <c r="Q2375">
        <v>4.1006</v>
      </c>
      <c r="R2375">
        <v>-3.7294</v>
      </c>
      <c r="S2375" t="s">
        <v>91</v>
      </c>
      <c r="T2375">
        <v>0</v>
      </c>
      <c r="U2375">
        <v>0</v>
      </c>
      <c r="V2375">
        <v>19</v>
      </c>
      <c r="W2375">
        <v>967.64179999999999</v>
      </c>
    </row>
    <row r="2376" spans="1:23" x14ac:dyDescent="0.35">
      <c r="A2376" t="s">
        <v>3841</v>
      </c>
      <c r="B2376" t="s">
        <v>497</v>
      </c>
      <c r="C2376" t="s">
        <v>498</v>
      </c>
      <c r="D2376" t="s">
        <v>15</v>
      </c>
      <c r="E2376" t="s">
        <v>16</v>
      </c>
      <c r="F2376" t="s">
        <v>1762</v>
      </c>
      <c r="G2376">
        <v>41.75</v>
      </c>
      <c r="H2376">
        <v>3</v>
      </c>
      <c r="I2376">
        <v>0.3</v>
      </c>
      <c r="J2376">
        <v>9.0500000000000007</v>
      </c>
      <c r="K2376" t="s">
        <v>90</v>
      </c>
      <c r="L2376" t="s">
        <v>41</v>
      </c>
      <c r="M2376">
        <v>11.06</v>
      </c>
      <c r="N2376" t="s">
        <v>83</v>
      </c>
      <c r="O2376" t="b">
        <v>0</v>
      </c>
      <c r="P2376">
        <v>87.674999999999997</v>
      </c>
      <c r="Q2376">
        <v>12.525000000000009</v>
      </c>
      <c r="R2376">
        <v>-7.5849999999999937</v>
      </c>
      <c r="S2376" t="s">
        <v>183</v>
      </c>
      <c r="T2376">
        <v>0</v>
      </c>
      <c r="U2376">
        <v>0</v>
      </c>
      <c r="V2376">
        <v>13</v>
      </c>
      <c r="W2376">
        <v>1018.9539</v>
      </c>
    </row>
    <row r="2377" spans="1:23" x14ac:dyDescent="0.35">
      <c r="A2377" t="s">
        <v>3842</v>
      </c>
      <c r="B2377" t="s">
        <v>1597</v>
      </c>
      <c r="C2377" t="s">
        <v>3843</v>
      </c>
      <c r="D2377" t="s">
        <v>19</v>
      </c>
      <c r="E2377" t="s">
        <v>16</v>
      </c>
      <c r="F2377" t="s">
        <v>311</v>
      </c>
      <c r="G2377">
        <v>21.31</v>
      </c>
      <c r="H2377">
        <v>2</v>
      </c>
      <c r="I2377">
        <v>0.1</v>
      </c>
      <c r="J2377">
        <v>9.84</v>
      </c>
      <c r="K2377" t="s">
        <v>90</v>
      </c>
      <c r="L2377" t="s">
        <v>45</v>
      </c>
      <c r="M2377">
        <v>1.1599999999999999</v>
      </c>
      <c r="N2377" t="s">
        <v>83</v>
      </c>
      <c r="O2377" t="b">
        <v>1</v>
      </c>
      <c r="P2377">
        <v>38.357999999999997</v>
      </c>
      <c r="Q2377">
        <v>12.786</v>
      </c>
      <c r="R2377">
        <v>1.785999999999998</v>
      </c>
      <c r="S2377" t="s">
        <v>183</v>
      </c>
      <c r="T2377">
        <v>0</v>
      </c>
      <c r="U2377">
        <v>0</v>
      </c>
      <c r="V2377">
        <v>3</v>
      </c>
      <c r="W2377">
        <v>170.35159999999999</v>
      </c>
    </row>
    <row r="2378" spans="1:23" x14ac:dyDescent="0.35">
      <c r="A2378" t="s">
        <v>3844</v>
      </c>
      <c r="B2378" t="s">
        <v>201</v>
      </c>
      <c r="C2378" t="s">
        <v>3845</v>
      </c>
      <c r="D2378" t="s">
        <v>28</v>
      </c>
      <c r="E2378" t="s">
        <v>14</v>
      </c>
      <c r="F2378" t="s">
        <v>588</v>
      </c>
      <c r="G2378">
        <v>56.6</v>
      </c>
      <c r="H2378">
        <v>2</v>
      </c>
      <c r="I2378">
        <v>0.08</v>
      </c>
      <c r="J2378">
        <v>7.18</v>
      </c>
      <c r="K2378" t="s">
        <v>90</v>
      </c>
      <c r="L2378" t="s">
        <v>41</v>
      </c>
      <c r="M2378">
        <v>6.16</v>
      </c>
      <c r="N2378" t="s">
        <v>83</v>
      </c>
      <c r="O2378" t="b">
        <v>0</v>
      </c>
      <c r="P2378">
        <v>104.14400000000001</v>
      </c>
      <c r="Q2378">
        <v>36.223999999999997</v>
      </c>
      <c r="R2378">
        <v>22.884</v>
      </c>
      <c r="S2378" t="s">
        <v>97</v>
      </c>
      <c r="T2378">
        <v>0</v>
      </c>
      <c r="U2378">
        <v>0</v>
      </c>
      <c r="V2378">
        <v>1</v>
      </c>
      <c r="W2378">
        <v>22.884</v>
      </c>
    </row>
    <row r="2379" spans="1:23" x14ac:dyDescent="0.35">
      <c r="A2379" t="s">
        <v>3846</v>
      </c>
      <c r="B2379" t="s">
        <v>1687</v>
      </c>
      <c r="C2379" t="s">
        <v>977</v>
      </c>
      <c r="D2379" t="s">
        <v>20</v>
      </c>
      <c r="E2379" t="s">
        <v>88</v>
      </c>
      <c r="F2379" t="s">
        <v>493</v>
      </c>
      <c r="G2379">
        <v>29.16</v>
      </c>
      <c r="H2379">
        <v>1</v>
      </c>
      <c r="I2379">
        <v>0.1</v>
      </c>
      <c r="J2379">
        <v>5.83</v>
      </c>
      <c r="K2379" t="s">
        <v>90</v>
      </c>
      <c r="L2379" t="s">
        <v>41</v>
      </c>
      <c r="M2379">
        <v>5.08</v>
      </c>
      <c r="N2379" t="s">
        <v>83</v>
      </c>
      <c r="O2379" t="b">
        <v>1</v>
      </c>
      <c r="P2379">
        <v>26.244</v>
      </c>
      <c r="Q2379">
        <v>8.7480000000000011</v>
      </c>
      <c r="R2379">
        <v>-2.161999999999999</v>
      </c>
      <c r="S2379" t="s">
        <v>97</v>
      </c>
      <c r="T2379">
        <v>0</v>
      </c>
      <c r="U2379">
        <v>0</v>
      </c>
      <c r="V2379">
        <v>17</v>
      </c>
      <c r="W2379">
        <v>746.17320000000007</v>
      </c>
    </row>
    <row r="2380" spans="1:23" x14ac:dyDescent="0.35">
      <c r="A2380" t="s">
        <v>3847</v>
      </c>
      <c r="B2380" t="s">
        <v>221</v>
      </c>
      <c r="C2380" t="s">
        <v>1714</v>
      </c>
      <c r="D2380" t="s">
        <v>12</v>
      </c>
      <c r="E2380" t="s">
        <v>16</v>
      </c>
      <c r="F2380" t="s">
        <v>444</v>
      </c>
      <c r="G2380">
        <v>72.87</v>
      </c>
      <c r="H2380">
        <v>1</v>
      </c>
      <c r="I2380">
        <v>0.18</v>
      </c>
      <c r="J2380">
        <v>8.4499999999999993</v>
      </c>
      <c r="K2380" t="s">
        <v>102</v>
      </c>
      <c r="L2380" t="s">
        <v>43</v>
      </c>
      <c r="M2380">
        <v>4.55</v>
      </c>
      <c r="N2380" t="s">
        <v>83</v>
      </c>
      <c r="O2380" t="b">
        <v>0</v>
      </c>
      <c r="P2380">
        <v>59.753400000000013</v>
      </c>
      <c r="Q2380">
        <v>16.031400000000001</v>
      </c>
      <c r="R2380">
        <v>3.031400000000005</v>
      </c>
      <c r="S2380" t="s">
        <v>103</v>
      </c>
      <c r="T2380">
        <v>0</v>
      </c>
      <c r="U2380">
        <v>0</v>
      </c>
      <c r="V2380">
        <v>10</v>
      </c>
      <c r="W2380">
        <v>1126.3078</v>
      </c>
    </row>
    <row r="2381" spans="1:23" x14ac:dyDescent="0.35">
      <c r="A2381" t="s">
        <v>3848</v>
      </c>
      <c r="B2381" t="s">
        <v>425</v>
      </c>
      <c r="C2381" t="s">
        <v>2110</v>
      </c>
      <c r="D2381" t="s">
        <v>17</v>
      </c>
      <c r="E2381" t="s">
        <v>95</v>
      </c>
      <c r="F2381" t="s">
        <v>874</v>
      </c>
      <c r="G2381">
        <v>575.83000000000004</v>
      </c>
      <c r="H2381">
        <v>1</v>
      </c>
      <c r="I2381">
        <v>0.24</v>
      </c>
      <c r="J2381">
        <v>3.42</v>
      </c>
      <c r="K2381" t="s">
        <v>115</v>
      </c>
      <c r="L2381" t="s">
        <v>41</v>
      </c>
      <c r="M2381">
        <v>13.14</v>
      </c>
      <c r="N2381" t="s">
        <v>83</v>
      </c>
      <c r="O2381" t="b">
        <v>0</v>
      </c>
      <c r="P2381">
        <v>437.63080000000002</v>
      </c>
      <c r="Q2381">
        <v>92.132800000000046</v>
      </c>
      <c r="R2381">
        <v>75.572800000000029</v>
      </c>
      <c r="S2381" t="s">
        <v>84</v>
      </c>
      <c r="T2381">
        <v>0</v>
      </c>
      <c r="U2381">
        <v>0</v>
      </c>
      <c r="V2381">
        <v>13</v>
      </c>
      <c r="W2381">
        <v>459.34150000000011</v>
      </c>
    </row>
    <row r="2382" spans="1:23" x14ac:dyDescent="0.35">
      <c r="A2382" t="s">
        <v>3849</v>
      </c>
      <c r="B2382" t="s">
        <v>487</v>
      </c>
      <c r="C2382" t="s">
        <v>1074</v>
      </c>
      <c r="D2382" t="s">
        <v>26</v>
      </c>
      <c r="E2382" t="s">
        <v>16</v>
      </c>
      <c r="F2382" t="s">
        <v>132</v>
      </c>
      <c r="G2382">
        <v>39.93</v>
      </c>
      <c r="H2382">
        <v>1</v>
      </c>
      <c r="I2382">
        <v>0.19</v>
      </c>
      <c r="J2382">
        <v>4.09</v>
      </c>
      <c r="K2382" t="s">
        <v>115</v>
      </c>
      <c r="L2382" t="s">
        <v>41</v>
      </c>
      <c r="M2382">
        <v>10.72</v>
      </c>
      <c r="N2382" t="s">
        <v>141</v>
      </c>
      <c r="O2382" t="b">
        <v>0</v>
      </c>
      <c r="P2382">
        <v>32.343299999999999</v>
      </c>
      <c r="Q2382">
        <v>8.3853000000000009</v>
      </c>
      <c r="R2382">
        <v>-6.4246999999999996</v>
      </c>
      <c r="S2382" t="s">
        <v>97</v>
      </c>
      <c r="T2382">
        <v>1</v>
      </c>
      <c r="U2382">
        <v>0</v>
      </c>
      <c r="V2382">
        <v>17</v>
      </c>
      <c r="W2382">
        <v>1548.1164000000001</v>
      </c>
    </row>
    <row r="2383" spans="1:23" x14ac:dyDescent="0.35">
      <c r="A2383" t="s">
        <v>3850</v>
      </c>
      <c r="B2383" t="s">
        <v>610</v>
      </c>
      <c r="C2383" t="s">
        <v>599</v>
      </c>
      <c r="D2383" t="s">
        <v>24</v>
      </c>
      <c r="E2383" t="s">
        <v>16</v>
      </c>
      <c r="F2383" t="s">
        <v>464</v>
      </c>
      <c r="G2383">
        <v>40.450000000000003</v>
      </c>
      <c r="H2383">
        <v>3</v>
      </c>
      <c r="I2383">
        <v>0.13</v>
      </c>
      <c r="J2383">
        <v>6.3</v>
      </c>
      <c r="K2383" t="s">
        <v>90</v>
      </c>
      <c r="L2383" t="s">
        <v>41</v>
      </c>
      <c r="M2383">
        <v>11.59</v>
      </c>
      <c r="N2383" t="s">
        <v>141</v>
      </c>
      <c r="O2383" t="b">
        <v>0</v>
      </c>
      <c r="P2383">
        <v>105.5745</v>
      </c>
      <c r="Q2383">
        <v>32.764499999999998</v>
      </c>
      <c r="R2383">
        <v>14.874499999999999</v>
      </c>
      <c r="S2383" t="s">
        <v>97</v>
      </c>
      <c r="T2383">
        <v>1</v>
      </c>
      <c r="U2383">
        <v>0</v>
      </c>
      <c r="V2383">
        <v>18</v>
      </c>
      <c r="W2383">
        <v>1390.7697000000001</v>
      </c>
    </row>
    <row r="2384" spans="1:23" x14ac:dyDescent="0.35">
      <c r="A2384" t="s">
        <v>3851</v>
      </c>
      <c r="B2384" t="s">
        <v>562</v>
      </c>
      <c r="C2384" t="s">
        <v>106</v>
      </c>
      <c r="D2384" t="s">
        <v>12</v>
      </c>
      <c r="E2384" t="s">
        <v>14</v>
      </c>
      <c r="F2384" t="s">
        <v>377</v>
      </c>
      <c r="G2384">
        <v>69.17</v>
      </c>
      <c r="H2384">
        <v>1</v>
      </c>
      <c r="I2384">
        <v>0.02</v>
      </c>
      <c r="J2384">
        <v>2.91</v>
      </c>
      <c r="K2384" t="s">
        <v>102</v>
      </c>
      <c r="L2384" t="s">
        <v>48</v>
      </c>
      <c r="M2384">
        <v>14.47</v>
      </c>
      <c r="N2384" t="s">
        <v>83</v>
      </c>
      <c r="O2384" t="b">
        <v>0</v>
      </c>
      <c r="P2384">
        <v>67.786600000000007</v>
      </c>
      <c r="Q2384">
        <v>26.284600000000001</v>
      </c>
      <c r="R2384">
        <v>8.9046000000000021</v>
      </c>
      <c r="S2384" t="s">
        <v>103</v>
      </c>
      <c r="T2384">
        <v>0</v>
      </c>
      <c r="U2384">
        <v>0</v>
      </c>
      <c r="V2384">
        <v>14</v>
      </c>
      <c r="W2384">
        <v>687.77050000000008</v>
      </c>
    </row>
    <row r="2385" spans="1:23" x14ac:dyDescent="0.35">
      <c r="A2385" t="s">
        <v>3852</v>
      </c>
      <c r="B2385" t="s">
        <v>386</v>
      </c>
      <c r="C2385" t="s">
        <v>3853</v>
      </c>
      <c r="D2385" t="s">
        <v>12</v>
      </c>
      <c r="E2385" t="s">
        <v>16</v>
      </c>
      <c r="F2385" t="s">
        <v>107</v>
      </c>
      <c r="G2385">
        <v>38.44</v>
      </c>
      <c r="H2385">
        <v>2</v>
      </c>
      <c r="I2385">
        <v>0.12</v>
      </c>
      <c r="J2385">
        <v>3.85</v>
      </c>
      <c r="K2385" t="s">
        <v>82</v>
      </c>
      <c r="L2385" t="s">
        <v>43</v>
      </c>
      <c r="M2385">
        <v>7.02</v>
      </c>
      <c r="N2385" t="s">
        <v>83</v>
      </c>
      <c r="O2385" t="b">
        <v>0</v>
      </c>
      <c r="P2385">
        <v>67.654399999999995</v>
      </c>
      <c r="Q2385">
        <v>21.526399999999999</v>
      </c>
      <c r="R2385">
        <v>10.6564</v>
      </c>
      <c r="S2385" t="s">
        <v>97</v>
      </c>
      <c r="T2385">
        <v>0</v>
      </c>
      <c r="U2385">
        <v>0</v>
      </c>
      <c r="V2385">
        <v>3</v>
      </c>
      <c r="W2385">
        <v>32.448900000000023</v>
      </c>
    </row>
    <row r="2386" spans="1:23" x14ac:dyDescent="0.35">
      <c r="A2386" t="s">
        <v>3854</v>
      </c>
      <c r="B2386" t="s">
        <v>121</v>
      </c>
      <c r="C2386" t="s">
        <v>3003</v>
      </c>
      <c r="D2386" t="s">
        <v>19</v>
      </c>
      <c r="E2386" t="s">
        <v>16</v>
      </c>
      <c r="F2386" t="s">
        <v>696</v>
      </c>
      <c r="G2386">
        <v>41.01</v>
      </c>
      <c r="H2386">
        <v>2</v>
      </c>
      <c r="I2386">
        <v>0.1</v>
      </c>
      <c r="J2386">
        <v>7.39</v>
      </c>
      <c r="K2386" t="s">
        <v>82</v>
      </c>
      <c r="L2386" t="s">
        <v>45</v>
      </c>
      <c r="M2386">
        <v>1.01</v>
      </c>
      <c r="N2386" t="s">
        <v>83</v>
      </c>
      <c r="O2386" t="b">
        <v>1</v>
      </c>
      <c r="P2386">
        <v>73.817999999999998</v>
      </c>
      <c r="Q2386">
        <v>24.606000000000002</v>
      </c>
      <c r="R2386">
        <v>16.206</v>
      </c>
      <c r="S2386" t="s">
        <v>103</v>
      </c>
      <c r="T2386">
        <v>0</v>
      </c>
      <c r="U2386">
        <v>0</v>
      </c>
      <c r="V2386">
        <v>18</v>
      </c>
      <c r="W2386">
        <v>1081.7529999999999</v>
      </c>
    </row>
    <row r="2387" spans="1:23" x14ac:dyDescent="0.35">
      <c r="A2387" t="s">
        <v>3855</v>
      </c>
      <c r="B2387" t="s">
        <v>1597</v>
      </c>
      <c r="C2387" t="s">
        <v>2228</v>
      </c>
      <c r="D2387" t="s">
        <v>12</v>
      </c>
      <c r="E2387" t="s">
        <v>14</v>
      </c>
      <c r="F2387" t="s">
        <v>377</v>
      </c>
      <c r="G2387">
        <v>33.76</v>
      </c>
      <c r="H2387">
        <v>3</v>
      </c>
      <c r="I2387">
        <v>0.25</v>
      </c>
      <c r="J2387">
        <v>7.83</v>
      </c>
      <c r="K2387" t="s">
        <v>82</v>
      </c>
      <c r="L2387" t="s">
        <v>41</v>
      </c>
      <c r="M2387">
        <v>13.59</v>
      </c>
      <c r="N2387" t="s">
        <v>83</v>
      </c>
      <c r="O2387" t="b">
        <v>0</v>
      </c>
      <c r="P2387">
        <v>75.960000000000008</v>
      </c>
      <c r="Q2387">
        <v>15.192000000000011</v>
      </c>
      <c r="R2387">
        <v>-6.2279999999999944</v>
      </c>
      <c r="S2387" t="s">
        <v>183</v>
      </c>
      <c r="T2387">
        <v>0</v>
      </c>
      <c r="U2387">
        <v>0</v>
      </c>
      <c r="V2387">
        <v>13</v>
      </c>
      <c r="W2387">
        <v>478.67059999999998</v>
      </c>
    </row>
    <row r="2388" spans="1:23" x14ac:dyDescent="0.35">
      <c r="A2388" t="s">
        <v>3856</v>
      </c>
      <c r="B2388" t="s">
        <v>236</v>
      </c>
      <c r="C2388" t="s">
        <v>1608</v>
      </c>
      <c r="D2388" t="s">
        <v>15</v>
      </c>
      <c r="E2388" t="s">
        <v>16</v>
      </c>
      <c r="F2388" t="s">
        <v>351</v>
      </c>
      <c r="G2388">
        <v>34.659999999999997</v>
      </c>
      <c r="H2388">
        <v>3</v>
      </c>
      <c r="I2388">
        <v>0.26</v>
      </c>
      <c r="J2388">
        <v>5.72</v>
      </c>
      <c r="K2388" t="s">
        <v>115</v>
      </c>
      <c r="L2388" t="s">
        <v>45</v>
      </c>
      <c r="M2388">
        <v>1.58</v>
      </c>
      <c r="N2388" t="s">
        <v>141</v>
      </c>
      <c r="O2388" t="b">
        <v>0</v>
      </c>
      <c r="P2388">
        <v>76.945199999999986</v>
      </c>
      <c r="Q2388">
        <v>14.5572</v>
      </c>
      <c r="R2388">
        <v>7.2571999999999948</v>
      </c>
      <c r="S2388" t="s">
        <v>103</v>
      </c>
      <c r="T2388">
        <v>1</v>
      </c>
      <c r="U2388">
        <v>0</v>
      </c>
      <c r="V2388">
        <v>19</v>
      </c>
      <c r="W2388">
        <v>3225.0970000000002</v>
      </c>
    </row>
    <row r="2389" spans="1:23" x14ac:dyDescent="0.35">
      <c r="A2389" t="s">
        <v>3857</v>
      </c>
      <c r="B2389" t="s">
        <v>951</v>
      </c>
      <c r="C2389" t="s">
        <v>80</v>
      </c>
      <c r="D2389" t="s">
        <v>15</v>
      </c>
      <c r="E2389" t="s">
        <v>95</v>
      </c>
      <c r="F2389" t="s">
        <v>318</v>
      </c>
      <c r="G2389">
        <v>241.27</v>
      </c>
      <c r="H2389">
        <v>3</v>
      </c>
      <c r="I2389">
        <v>0.08</v>
      </c>
      <c r="J2389">
        <v>9.0399999999999991</v>
      </c>
      <c r="K2389" t="s">
        <v>90</v>
      </c>
      <c r="L2389" t="s">
        <v>45</v>
      </c>
      <c r="M2389">
        <v>1.45</v>
      </c>
      <c r="N2389" t="s">
        <v>83</v>
      </c>
      <c r="O2389" t="b">
        <v>0</v>
      </c>
      <c r="P2389">
        <v>665.90520000000004</v>
      </c>
      <c r="Q2389">
        <v>231.61920000000001</v>
      </c>
      <c r="R2389">
        <v>221.12920000000011</v>
      </c>
      <c r="S2389" t="s">
        <v>91</v>
      </c>
      <c r="T2389">
        <v>0</v>
      </c>
      <c r="U2389">
        <v>0</v>
      </c>
      <c r="V2389">
        <v>23</v>
      </c>
      <c r="W2389">
        <v>2212.105</v>
      </c>
    </row>
    <row r="2390" spans="1:23" x14ac:dyDescent="0.35">
      <c r="A2390" t="s">
        <v>3858</v>
      </c>
      <c r="B2390" t="s">
        <v>398</v>
      </c>
      <c r="C2390" t="s">
        <v>3091</v>
      </c>
      <c r="D2390" t="s">
        <v>17</v>
      </c>
      <c r="E2390" t="s">
        <v>14</v>
      </c>
      <c r="F2390" t="s">
        <v>1740</v>
      </c>
      <c r="G2390">
        <v>123.3</v>
      </c>
      <c r="H2390">
        <v>3</v>
      </c>
      <c r="I2390">
        <v>0.05</v>
      </c>
      <c r="J2390">
        <v>4.4800000000000004</v>
      </c>
      <c r="K2390" t="s">
        <v>115</v>
      </c>
      <c r="L2390" t="s">
        <v>43</v>
      </c>
      <c r="M2390">
        <v>7.26</v>
      </c>
      <c r="N2390" t="s">
        <v>83</v>
      </c>
      <c r="O2390" t="b">
        <v>0</v>
      </c>
      <c r="P2390">
        <v>351.40499999999997</v>
      </c>
      <c r="Q2390">
        <v>129.465</v>
      </c>
      <c r="R2390">
        <v>117.72499999999999</v>
      </c>
      <c r="S2390" t="s">
        <v>183</v>
      </c>
      <c r="T2390">
        <v>0</v>
      </c>
      <c r="U2390">
        <v>0</v>
      </c>
      <c r="V2390">
        <v>18</v>
      </c>
      <c r="W2390">
        <v>1465.0103999999999</v>
      </c>
    </row>
    <row r="2391" spans="1:23" x14ac:dyDescent="0.35">
      <c r="A2391" t="s">
        <v>3859</v>
      </c>
      <c r="B2391" t="s">
        <v>1345</v>
      </c>
      <c r="C2391" t="s">
        <v>181</v>
      </c>
      <c r="D2391" t="s">
        <v>17</v>
      </c>
      <c r="E2391" t="s">
        <v>88</v>
      </c>
      <c r="F2391" t="s">
        <v>870</v>
      </c>
      <c r="G2391">
        <v>38.15</v>
      </c>
      <c r="H2391">
        <v>1</v>
      </c>
      <c r="I2391">
        <v>0.09</v>
      </c>
      <c r="J2391">
        <v>7.15</v>
      </c>
      <c r="K2391" t="s">
        <v>82</v>
      </c>
      <c r="L2391" t="s">
        <v>45</v>
      </c>
      <c r="M2391">
        <v>1.5</v>
      </c>
      <c r="N2391" t="s">
        <v>83</v>
      </c>
      <c r="O2391" t="b">
        <v>0</v>
      </c>
      <c r="P2391">
        <v>34.716500000000003</v>
      </c>
      <c r="Q2391">
        <v>11.826499999999999</v>
      </c>
      <c r="R2391">
        <v>3.176499999999999</v>
      </c>
      <c r="S2391" t="s">
        <v>183</v>
      </c>
      <c r="T2391">
        <v>0</v>
      </c>
      <c r="U2391">
        <v>0</v>
      </c>
      <c r="V2391">
        <v>12</v>
      </c>
      <c r="W2391">
        <v>799.51400000000012</v>
      </c>
    </row>
    <row r="2392" spans="1:23" x14ac:dyDescent="0.35">
      <c r="A2392" t="s">
        <v>3860</v>
      </c>
      <c r="B2392" t="s">
        <v>433</v>
      </c>
      <c r="C2392" t="s">
        <v>1308</v>
      </c>
      <c r="D2392" t="s">
        <v>20</v>
      </c>
      <c r="E2392" t="s">
        <v>16</v>
      </c>
      <c r="F2392" t="s">
        <v>259</v>
      </c>
      <c r="G2392">
        <v>28.32</v>
      </c>
      <c r="H2392">
        <v>2</v>
      </c>
      <c r="I2392">
        <v>0.27</v>
      </c>
      <c r="J2392">
        <v>5.95</v>
      </c>
      <c r="K2392" t="s">
        <v>102</v>
      </c>
      <c r="L2392" t="s">
        <v>43</v>
      </c>
      <c r="M2392">
        <v>4.8899999999999997</v>
      </c>
      <c r="N2392" t="s">
        <v>83</v>
      </c>
      <c r="O2392" t="b">
        <v>0</v>
      </c>
      <c r="P2392">
        <v>41.347200000000001</v>
      </c>
      <c r="Q2392">
        <v>7.3631999999999991</v>
      </c>
      <c r="R2392">
        <v>-3.4768000000000008</v>
      </c>
      <c r="S2392" t="s">
        <v>97</v>
      </c>
      <c r="T2392">
        <v>0</v>
      </c>
      <c r="U2392">
        <v>0</v>
      </c>
      <c r="V2392">
        <v>7</v>
      </c>
      <c r="W2392">
        <v>7.4411999999999843</v>
      </c>
    </row>
    <row r="2393" spans="1:23" x14ac:dyDescent="0.35">
      <c r="A2393" t="s">
        <v>3861</v>
      </c>
      <c r="B2393" t="s">
        <v>134</v>
      </c>
      <c r="C2393" t="s">
        <v>977</v>
      </c>
      <c r="D2393" t="s">
        <v>24</v>
      </c>
      <c r="E2393" t="s">
        <v>14</v>
      </c>
      <c r="F2393" t="s">
        <v>1290</v>
      </c>
      <c r="G2393">
        <v>163.16999999999999</v>
      </c>
      <c r="H2393">
        <v>3</v>
      </c>
      <c r="I2393">
        <v>0.25</v>
      </c>
      <c r="J2393">
        <v>5.64</v>
      </c>
      <c r="K2393" t="s">
        <v>115</v>
      </c>
      <c r="L2393" t="s">
        <v>41</v>
      </c>
      <c r="M2393">
        <v>7.26</v>
      </c>
      <c r="N2393" t="s">
        <v>83</v>
      </c>
      <c r="O2393" t="b">
        <v>0</v>
      </c>
      <c r="P2393">
        <v>367.13249999999999</v>
      </c>
      <c r="Q2393">
        <v>73.426500000000033</v>
      </c>
      <c r="R2393">
        <v>60.526500000000027</v>
      </c>
      <c r="S2393" t="s">
        <v>128</v>
      </c>
      <c r="T2393">
        <v>0</v>
      </c>
      <c r="U2393">
        <v>0</v>
      </c>
      <c r="V2393">
        <v>17</v>
      </c>
      <c r="W2393">
        <v>746.17320000000007</v>
      </c>
    </row>
    <row r="2394" spans="1:23" x14ac:dyDescent="0.35">
      <c r="A2394" t="s">
        <v>3862</v>
      </c>
      <c r="B2394" t="s">
        <v>1219</v>
      </c>
      <c r="C2394" t="s">
        <v>1045</v>
      </c>
      <c r="D2394" t="s">
        <v>20</v>
      </c>
      <c r="E2394" t="s">
        <v>88</v>
      </c>
      <c r="F2394" t="s">
        <v>415</v>
      </c>
      <c r="G2394">
        <v>31.65</v>
      </c>
      <c r="H2394">
        <v>1</v>
      </c>
      <c r="I2394">
        <v>0.03</v>
      </c>
      <c r="J2394">
        <v>4.96</v>
      </c>
      <c r="K2394" t="s">
        <v>82</v>
      </c>
      <c r="L2394" t="s">
        <v>43</v>
      </c>
      <c r="M2394">
        <v>7.51</v>
      </c>
      <c r="N2394" t="s">
        <v>83</v>
      </c>
      <c r="O2394" t="b">
        <v>0</v>
      </c>
      <c r="P2394">
        <v>30.700500000000002</v>
      </c>
      <c r="Q2394">
        <v>11.7105</v>
      </c>
      <c r="R2394">
        <v>-0.75949999999999918</v>
      </c>
      <c r="S2394" t="s">
        <v>183</v>
      </c>
      <c r="T2394">
        <v>0</v>
      </c>
      <c r="U2394">
        <v>0</v>
      </c>
      <c r="V2394">
        <v>20</v>
      </c>
      <c r="W2394">
        <v>851.01980000000015</v>
      </c>
    </row>
    <row r="2395" spans="1:23" x14ac:dyDescent="0.35">
      <c r="A2395" t="s">
        <v>3863</v>
      </c>
      <c r="B2395" t="s">
        <v>1007</v>
      </c>
      <c r="C2395" t="s">
        <v>1739</v>
      </c>
      <c r="D2395" t="s">
        <v>20</v>
      </c>
      <c r="E2395" t="s">
        <v>14</v>
      </c>
      <c r="F2395" t="s">
        <v>617</v>
      </c>
      <c r="G2395">
        <v>80.47</v>
      </c>
      <c r="H2395">
        <v>3</v>
      </c>
      <c r="I2395">
        <v>0.1</v>
      </c>
      <c r="J2395">
        <v>4.4400000000000004</v>
      </c>
      <c r="K2395" t="s">
        <v>82</v>
      </c>
      <c r="L2395" t="s">
        <v>41</v>
      </c>
      <c r="M2395">
        <v>6.07</v>
      </c>
      <c r="N2395" t="s">
        <v>83</v>
      </c>
      <c r="O2395" t="b">
        <v>1</v>
      </c>
      <c r="P2395">
        <v>217.26900000000001</v>
      </c>
      <c r="Q2395">
        <v>72.423000000000002</v>
      </c>
      <c r="R2395">
        <v>61.912999999999997</v>
      </c>
      <c r="S2395" t="s">
        <v>103</v>
      </c>
      <c r="T2395">
        <v>0</v>
      </c>
      <c r="U2395">
        <v>0</v>
      </c>
      <c r="V2395">
        <v>18</v>
      </c>
      <c r="W2395">
        <v>1024.7711999999999</v>
      </c>
    </row>
    <row r="2396" spans="1:23" x14ac:dyDescent="0.35">
      <c r="A2396" t="s">
        <v>3864</v>
      </c>
      <c r="B2396" t="s">
        <v>320</v>
      </c>
      <c r="C2396" t="s">
        <v>1692</v>
      </c>
      <c r="D2396" t="s">
        <v>28</v>
      </c>
      <c r="E2396" t="s">
        <v>16</v>
      </c>
      <c r="F2396" t="s">
        <v>435</v>
      </c>
      <c r="G2396">
        <v>20.350000000000001</v>
      </c>
      <c r="H2396">
        <v>3</v>
      </c>
      <c r="I2396">
        <v>0.2</v>
      </c>
      <c r="J2396">
        <v>6.6</v>
      </c>
      <c r="K2396" t="s">
        <v>82</v>
      </c>
      <c r="L2396" t="s">
        <v>43</v>
      </c>
      <c r="M2396">
        <v>3.04</v>
      </c>
      <c r="N2396" t="s">
        <v>83</v>
      </c>
      <c r="O2396" t="b">
        <v>0</v>
      </c>
      <c r="P2396">
        <v>48.84</v>
      </c>
      <c r="Q2396">
        <v>12.21</v>
      </c>
      <c r="R2396">
        <v>2.57</v>
      </c>
      <c r="S2396" t="s">
        <v>84</v>
      </c>
      <c r="T2396">
        <v>0</v>
      </c>
      <c r="U2396">
        <v>0</v>
      </c>
      <c r="V2396">
        <v>14</v>
      </c>
      <c r="W2396">
        <v>948.8134</v>
      </c>
    </row>
    <row r="2397" spans="1:23" x14ac:dyDescent="0.35">
      <c r="A2397" t="s">
        <v>3865</v>
      </c>
      <c r="B2397" t="s">
        <v>603</v>
      </c>
      <c r="C2397" t="s">
        <v>1457</v>
      </c>
      <c r="D2397" t="s">
        <v>17</v>
      </c>
      <c r="E2397" t="s">
        <v>16</v>
      </c>
      <c r="F2397" t="s">
        <v>624</v>
      </c>
      <c r="G2397">
        <v>14.97</v>
      </c>
      <c r="H2397">
        <v>3</v>
      </c>
      <c r="I2397">
        <v>7.0000000000000007E-2</v>
      </c>
      <c r="J2397">
        <v>7.14</v>
      </c>
      <c r="K2397" t="s">
        <v>90</v>
      </c>
      <c r="L2397" t="s">
        <v>41</v>
      </c>
      <c r="M2397">
        <v>13.57</v>
      </c>
      <c r="N2397" t="s">
        <v>83</v>
      </c>
      <c r="O2397" t="b">
        <v>0</v>
      </c>
      <c r="P2397">
        <v>41.766300000000001</v>
      </c>
      <c r="Q2397">
        <v>14.8203</v>
      </c>
      <c r="R2397">
        <v>-5.8897000000000013</v>
      </c>
      <c r="S2397" t="s">
        <v>128</v>
      </c>
      <c r="T2397">
        <v>0</v>
      </c>
      <c r="U2397">
        <v>0</v>
      </c>
      <c r="V2397">
        <v>17</v>
      </c>
      <c r="W2397">
        <v>1435.7421999999999</v>
      </c>
    </row>
    <row r="2398" spans="1:23" x14ac:dyDescent="0.35">
      <c r="A2398" t="s">
        <v>3866</v>
      </c>
      <c r="B2398" t="s">
        <v>1936</v>
      </c>
      <c r="C2398" t="s">
        <v>3867</v>
      </c>
      <c r="D2398" t="s">
        <v>17</v>
      </c>
      <c r="E2398" t="s">
        <v>88</v>
      </c>
      <c r="F2398" t="s">
        <v>708</v>
      </c>
      <c r="G2398">
        <v>24.63</v>
      </c>
      <c r="H2398">
        <v>2</v>
      </c>
      <c r="I2398">
        <v>7.0000000000000007E-2</v>
      </c>
      <c r="J2398">
        <v>7.4</v>
      </c>
      <c r="K2398" t="s">
        <v>90</v>
      </c>
      <c r="L2398" t="s">
        <v>45</v>
      </c>
      <c r="M2398">
        <v>1.59</v>
      </c>
      <c r="N2398" t="s">
        <v>83</v>
      </c>
      <c r="O2398" t="b">
        <v>0</v>
      </c>
      <c r="P2398">
        <v>45.811799999999998</v>
      </c>
      <c r="Q2398">
        <v>16.255800000000001</v>
      </c>
      <c r="R2398">
        <v>7.2657999999999996</v>
      </c>
      <c r="S2398" t="s">
        <v>103</v>
      </c>
      <c r="T2398">
        <v>0</v>
      </c>
      <c r="U2398">
        <v>0</v>
      </c>
      <c r="V2398">
        <v>1</v>
      </c>
      <c r="W2398">
        <v>7.2657999999999996</v>
      </c>
    </row>
    <row r="2399" spans="1:23" x14ac:dyDescent="0.35">
      <c r="A2399" t="s">
        <v>3868</v>
      </c>
      <c r="B2399" t="s">
        <v>901</v>
      </c>
      <c r="C2399" t="s">
        <v>2188</v>
      </c>
      <c r="D2399" t="s">
        <v>12</v>
      </c>
      <c r="E2399" t="s">
        <v>16</v>
      </c>
      <c r="F2399" t="s">
        <v>81</v>
      </c>
      <c r="G2399">
        <v>57.52</v>
      </c>
      <c r="H2399">
        <v>2</v>
      </c>
      <c r="I2399">
        <v>0.28000000000000003</v>
      </c>
      <c r="J2399">
        <v>8.64</v>
      </c>
      <c r="K2399" t="s">
        <v>90</v>
      </c>
      <c r="L2399" t="s">
        <v>43</v>
      </c>
      <c r="M2399">
        <v>3.28</v>
      </c>
      <c r="N2399" t="s">
        <v>83</v>
      </c>
      <c r="O2399" t="b">
        <v>0</v>
      </c>
      <c r="P2399">
        <v>82.828800000000001</v>
      </c>
      <c r="Q2399">
        <v>13.8048</v>
      </c>
      <c r="R2399">
        <v>1.8848</v>
      </c>
      <c r="S2399" t="s">
        <v>128</v>
      </c>
      <c r="T2399">
        <v>0</v>
      </c>
      <c r="U2399">
        <v>0</v>
      </c>
      <c r="V2399">
        <v>19</v>
      </c>
      <c r="W2399">
        <v>967.64179999999999</v>
      </c>
    </row>
    <row r="2400" spans="1:23" x14ac:dyDescent="0.35">
      <c r="A2400" t="s">
        <v>3869</v>
      </c>
      <c r="B2400" t="s">
        <v>284</v>
      </c>
      <c r="C2400" t="s">
        <v>2825</v>
      </c>
      <c r="D2400" t="s">
        <v>19</v>
      </c>
      <c r="E2400" t="s">
        <v>16</v>
      </c>
      <c r="F2400" t="s">
        <v>919</v>
      </c>
      <c r="G2400">
        <v>47.14</v>
      </c>
      <c r="H2400">
        <v>1</v>
      </c>
      <c r="I2400">
        <v>0.12</v>
      </c>
      <c r="J2400">
        <v>9.27</v>
      </c>
      <c r="K2400" t="s">
        <v>102</v>
      </c>
      <c r="L2400" t="s">
        <v>48</v>
      </c>
      <c r="M2400">
        <v>6.96</v>
      </c>
      <c r="N2400" t="s">
        <v>83</v>
      </c>
      <c r="O2400" t="b">
        <v>0</v>
      </c>
      <c r="P2400">
        <v>41.483199999999997</v>
      </c>
      <c r="Q2400">
        <v>13.199199999999999</v>
      </c>
      <c r="R2400">
        <v>-3.0307999999999962</v>
      </c>
      <c r="S2400" t="s">
        <v>91</v>
      </c>
      <c r="T2400">
        <v>0</v>
      </c>
      <c r="U2400">
        <v>0</v>
      </c>
      <c r="V2400">
        <v>14</v>
      </c>
      <c r="W2400">
        <v>673.92430000000013</v>
      </c>
    </row>
    <row r="2401" spans="1:23" x14ac:dyDescent="0.35">
      <c r="A2401" t="s">
        <v>3870</v>
      </c>
      <c r="B2401" t="s">
        <v>272</v>
      </c>
      <c r="C2401" t="s">
        <v>3871</v>
      </c>
      <c r="D2401" t="s">
        <v>24</v>
      </c>
      <c r="E2401" t="s">
        <v>16</v>
      </c>
      <c r="F2401" t="s">
        <v>311</v>
      </c>
      <c r="G2401">
        <v>27.72</v>
      </c>
      <c r="H2401">
        <v>1</v>
      </c>
      <c r="I2401">
        <v>0.17</v>
      </c>
      <c r="J2401">
        <v>2.37</v>
      </c>
      <c r="K2401" t="s">
        <v>102</v>
      </c>
      <c r="L2401" t="s">
        <v>41</v>
      </c>
      <c r="M2401">
        <v>14.46</v>
      </c>
      <c r="N2401" t="s">
        <v>83</v>
      </c>
      <c r="O2401" t="b">
        <v>0</v>
      </c>
      <c r="P2401">
        <v>23.0076</v>
      </c>
      <c r="Q2401">
        <v>6.3755999999999986</v>
      </c>
      <c r="R2401">
        <v>-10.4544</v>
      </c>
      <c r="S2401" t="s">
        <v>84</v>
      </c>
      <c r="T2401">
        <v>0</v>
      </c>
      <c r="U2401">
        <v>0</v>
      </c>
      <c r="V2401">
        <v>2</v>
      </c>
      <c r="W2401">
        <v>-14.95939999999999</v>
      </c>
    </row>
    <row r="2402" spans="1:23" x14ac:dyDescent="0.35">
      <c r="A2402" t="s">
        <v>3872</v>
      </c>
      <c r="B2402" t="s">
        <v>740</v>
      </c>
      <c r="C2402" t="s">
        <v>1514</v>
      </c>
      <c r="D2402" t="s">
        <v>12</v>
      </c>
      <c r="E2402" t="s">
        <v>95</v>
      </c>
      <c r="F2402" t="s">
        <v>307</v>
      </c>
      <c r="G2402">
        <v>23.52</v>
      </c>
      <c r="H2402">
        <v>3</v>
      </c>
      <c r="I2402">
        <v>0.08</v>
      </c>
      <c r="J2402">
        <v>7.49</v>
      </c>
      <c r="K2402" t="s">
        <v>90</v>
      </c>
      <c r="L2402" t="s">
        <v>41</v>
      </c>
      <c r="M2402">
        <v>6.75</v>
      </c>
      <c r="N2402" t="s">
        <v>141</v>
      </c>
      <c r="O2402" t="b">
        <v>0</v>
      </c>
      <c r="P2402">
        <v>64.915199999999999</v>
      </c>
      <c r="Q2402">
        <v>22.5792</v>
      </c>
      <c r="R2402">
        <v>8.3391999999999999</v>
      </c>
      <c r="S2402" t="s">
        <v>128</v>
      </c>
      <c r="T2402">
        <v>1</v>
      </c>
      <c r="U2402">
        <v>0</v>
      </c>
      <c r="V2402">
        <v>17</v>
      </c>
      <c r="W2402">
        <v>1667.5844</v>
      </c>
    </row>
    <row r="2403" spans="1:23" x14ac:dyDescent="0.35">
      <c r="A2403" t="s">
        <v>3873</v>
      </c>
      <c r="B2403" t="s">
        <v>79</v>
      </c>
      <c r="C2403" t="s">
        <v>3874</v>
      </c>
      <c r="D2403" t="s">
        <v>17</v>
      </c>
      <c r="E2403" t="s">
        <v>14</v>
      </c>
      <c r="F2403" t="s">
        <v>643</v>
      </c>
      <c r="G2403">
        <v>140.83000000000001</v>
      </c>
      <c r="H2403">
        <v>3</v>
      </c>
      <c r="I2403">
        <v>0.03</v>
      </c>
      <c r="J2403">
        <v>6.06</v>
      </c>
      <c r="K2403" t="s">
        <v>82</v>
      </c>
      <c r="L2403" t="s">
        <v>48</v>
      </c>
      <c r="M2403">
        <v>7.18</v>
      </c>
      <c r="N2403" t="s">
        <v>83</v>
      </c>
      <c r="O2403" t="b">
        <v>0</v>
      </c>
      <c r="P2403">
        <v>409.81529999999998</v>
      </c>
      <c r="Q2403">
        <v>156.32130000000001</v>
      </c>
      <c r="R2403">
        <v>143.0813</v>
      </c>
      <c r="S2403" t="s">
        <v>84</v>
      </c>
      <c r="T2403">
        <v>0</v>
      </c>
      <c r="U2403">
        <v>0</v>
      </c>
      <c r="V2403">
        <v>2</v>
      </c>
      <c r="W2403">
        <v>177.26849999999999</v>
      </c>
    </row>
    <row r="2404" spans="1:23" x14ac:dyDescent="0.35">
      <c r="A2404" t="s">
        <v>3875</v>
      </c>
      <c r="B2404" t="s">
        <v>575</v>
      </c>
      <c r="C2404" t="s">
        <v>534</v>
      </c>
      <c r="D2404" t="s">
        <v>15</v>
      </c>
      <c r="E2404" t="s">
        <v>16</v>
      </c>
      <c r="F2404" t="s">
        <v>231</v>
      </c>
      <c r="G2404">
        <v>53.1</v>
      </c>
      <c r="H2404">
        <v>1</v>
      </c>
      <c r="I2404">
        <v>0.28000000000000003</v>
      </c>
      <c r="J2404">
        <v>6.15</v>
      </c>
      <c r="K2404" t="s">
        <v>90</v>
      </c>
      <c r="L2404" t="s">
        <v>45</v>
      </c>
      <c r="M2404">
        <v>0.61</v>
      </c>
      <c r="N2404" t="s">
        <v>83</v>
      </c>
      <c r="O2404" t="b">
        <v>0</v>
      </c>
      <c r="P2404">
        <v>38.231999999999999</v>
      </c>
      <c r="Q2404">
        <v>6.3719999999999999</v>
      </c>
      <c r="R2404">
        <v>-0.38800000000000079</v>
      </c>
      <c r="S2404" t="s">
        <v>91</v>
      </c>
      <c r="T2404">
        <v>0</v>
      </c>
      <c r="U2404">
        <v>0</v>
      </c>
      <c r="V2404">
        <v>20</v>
      </c>
      <c r="W2404">
        <v>1820.3717999999999</v>
      </c>
    </row>
    <row r="2405" spans="1:23" x14ac:dyDescent="0.35">
      <c r="A2405" t="s">
        <v>3876</v>
      </c>
      <c r="B2405" t="s">
        <v>326</v>
      </c>
      <c r="C2405" t="s">
        <v>170</v>
      </c>
      <c r="D2405" t="s">
        <v>12</v>
      </c>
      <c r="E2405" t="s">
        <v>95</v>
      </c>
      <c r="F2405" t="s">
        <v>314</v>
      </c>
      <c r="G2405">
        <v>398.57</v>
      </c>
      <c r="H2405">
        <v>3</v>
      </c>
      <c r="I2405">
        <v>0</v>
      </c>
      <c r="J2405">
        <v>3.48</v>
      </c>
      <c r="K2405" t="s">
        <v>90</v>
      </c>
      <c r="L2405" t="s">
        <v>45</v>
      </c>
      <c r="M2405">
        <v>1.71</v>
      </c>
      <c r="N2405" t="s">
        <v>83</v>
      </c>
      <c r="O2405" t="b">
        <v>0</v>
      </c>
      <c r="P2405">
        <v>1195.71</v>
      </c>
      <c r="Q2405">
        <v>478.28399999999999</v>
      </c>
      <c r="R2405">
        <v>473.09399999999999</v>
      </c>
      <c r="S2405" t="s">
        <v>103</v>
      </c>
      <c r="T2405">
        <v>0</v>
      </c>
      <c r="U2405">
        <v>0</v>
      </c>
      <c r="V2405">
        <v>14</v>
      </c>
      <c r="W2405">
        <v>1066.5287000000001</v>
      </c>
    </row>
    <row r="2406" spans="1:23" x14ac:dyDescent="0.35">
      <c r="A2406" t="s">
        <v>3877</v>
      </c>
      <c r="B2406" t="s">
        <v>1135</v>
      </c>
      <c r="C2406" t="s">
        <v>1036</v>
      </c>
      <c r="D2406" t="s">
        <v>19</v>
      </c>
      <c r="E2406" t="s">
        <v>16</v>
      </c>
      <c r="F2406" t="s">
        <v>435</v>
      </c>
      <c r="G2406">
        <v>34.22</v>
      </c>
      <c r="H2406">
        <v>2</v>
      </c>
      <c r="I2406">
        <v>0.28999999999999998</v>
      </c>
      <c r="J2406">
        <v>8.43</v>
      </c>
      <c r="K2406" t="s">
        <v>82</v>
      </c>
      <c r="L2406" t="s">
        <v>45</v>
      </c>
      <c r="M2406">
        <v>0.81</v>
      </c>
      <c r="N2406" t="s">
        <v>83</v>
      </c>
      <c r="O2406" t="b">
        <v>0</v>
      </c>
      <c r="P2406">
        <v>48.592399999999998</v>
      </c>
      <c r="Q2406">
        <v>7.5283999999999978</v>
      </c>
      <c r="R2406">
        <v>-1.711600000000002</v>
      </c>
      <c r="S2406" t="s">
        <v>103</v>
      </c>
      <c r="T2406">
        <v>0</v>
      </c>
      <c r="U2406">
        <v>0</v>
      </c>
      <c r="V2406">
        <v>16</v>
      </c>
      <c r="W2406">
        <v>1151.5438999999999</v>
      </c>
    </row>
    <row r="2407" spans="1:23" x14ac:dyDescent="0.35">
      <c r="A2407" t="s">
        <v>3878</v>
      </c>
      <c r="B2407" t="s">
        <v>751</v>
      </c>
      <c r="C2407" t="s">
        <v>1608</v>
      </c>
      <c r="D2407" t="s">
        <v>26</v>
      </c>
      <c r="E2407" t="s">
        <v>95</v>
      </c>
      <c r="F2407" t="s">
        <v>400</v>
      </c>
      <c r="G2407">
        <v>569.09</v>
      </c>
      <c r="H2407">
        <v>3</v>
      </c>
      <c r="I2407">
        <v>0.02</v>
      </c>
      <c r="J2407">
        <v>7.4</v>
      </c>
      <c r="K2407" t="s">
        <v>90</v>
      </c>
      <c r="L2407" t="s">
        <v>48</v>
      </c>
      <c r="M2407">
        <v>11.3</v>
      </c>
      <c r="N2407" t="s">
        <v>83</v>
      </c>
      <c r="O2407" t="b">
        <v>0</v>
      </c>
      <c r="P2407">
        <v>1673.1246000000001</v>
      </c>
      <c r="Q2407">
        <v>648.76260000000002</v>
      </c>
      <c r="R2407">
        <v>630.06259999999997</v>
      </c>
      <c r="S2407" t="s">
        <v>97</v>
      </c>
      <c r="T2407">
        <v>0</v>
      </c>
      <c r="U2407">
        <v>0</v>
      </c>
      <c r="V2407">
        <v>19</v>
      </c>
      <c r="W2407">
        <v>3225.0970000000002</v>
      </c>
    </row>
    <row r="2408" spans="1:23" x14ac:dyDescent="0.35">
      <c r="A2408" t="s">
        <v>3879</v>
      </c>
      <c r="B2408" t="s">
        <v>375</v>
      </c>
      <c r="C2408" t="s">
        <v>303</v>
      </c>
      <c r="D2408" t="s">
        <v>24</v>
      </c>
      <c r="E2408" t="s">
        <v>88</v>
      </c>
      <c r="F2408" t="s">
        <v>502</v>
      </c>
      <c r="G2408">
        <v>28.66</v>
      </c>
      <c r="H2408">
        <v>3</v>
      </c>
      <c r="I2408">
        <v>0.02</v>
      </c>
      <c r="J2408">
        <v>7.24</v>
      </c>
      <c r="K2408" t="s">
        <v>102</v>
      </c>
      <c r="L2408" t="s">
        <v>45</v>
      </c>
      <c r="M2408">
        <v>1.1499999999999999</v>
      </c>
      <c r="N2408" t="s">
        <v>83</v>
      </c>
      <c r="O2408" t="b">
        <v>0</v>
      </c>
      <c r="P2408">
        <v>84.260400000000004</v>
      </c>
      <c r="Q2408">
        <v>32.672400000000003</v>
      </c>
      <c r="R2408">
        <v>24.282399999999999</v>
      </c>
      <c r="S2408" t="s">
        <v>128</v>
      </c>
      <c r="T2408">
        <v>0</v>
      </c>
      <c r="U2408">
        <v>0</v>
      </c>
      <c r="V2408">
        <v>4</v>
      </c>
      <c r="W2408">
        <v>93.928399999999996</v>
      </c>
    </row>
    <row r="2409" spans="1:23" x14ac:dyDescent="0.35">
      <c r="A2409" t="s">
        <v>3880</v>
      </c>
      <c r="B2409" t="s">
        <v>636</v>
      </c>
      <c r="C2409" t="s">
        <v>785</v>
      </c>
      <c r="D2409" t="s">
        <v>19</v>
      </c>
      <c r="E2409" t="s">
        <v>95</v>
      </c>
      <c r="F2409" t="s">
        <v>631</v>
      </c>
      <c r="G2409">
        <v>585.55999999999995</v>
      </c>
      <c r="H2409">
        <v>3</v>
      </c>
      <c r="I2409">
        <v>0.02</v>
      </c>
      <c r="J2409">
        <v>2.41</v>
      </c>
      <c r="K2409" t="s">
        <v>90</v>
      </c>
      <c r="L2409" t="s">
        <v>45</v>
      </c>
      <c r="M2409">
        <v>1.95</v>
      </c>
      <c r="N2409" t="s">
        <v>83</v>
      </c>
      <c r="O2409" t="b">
        <v>0</v>
      </c>
      <c r="P2409">
        <v>1721.546399999999</v>
      </c>
      <c r="Q2409">
        <v>667.53839999999991</v>
      </c>
      <c r="R2409">
        <v>663.1783999999999</v>
      </c>
      <c r="S2409" t="s">
        <v>103</v>
      </c>
      <c r="T2409">
        <v>0</v>
      </c>
      <c r="U2409">
        <v>0</v>
      </c>
      <c r="V2409">
        <v>7</v>
      </c>
      <c r="W2409">
        <v>1279.0387000000001</v>
      </c>
    </row>
    <row r="2410" spans="1:23" x14ac:dyDescent="0.35">
      <c r="A2410" t="s">
        <v>3881</v>
      </c>
      <c r="B2410" t="s">
        <v>193</v>
      </c>
      <c r="C2410" t="s">
        <v>824</v>
      </c>
      <c r="D2410" t="s">
        <v>19</v>
      </c>
      <c r="E2410" t="s">
        <v>16</v>
      </c>
      <c r="F2410" t="s">
        <v>244</v>
      </c>
      <c r="G2410">
        <v>67.22</v>
      </c>
      <c r="H2410">
        <v>2</v>
      </c>
      <c r="I2410">
        <v>0.1</v>
      </c>
      <c r="J2410">
        <v>4.33</v>
      </c>
      <c r="K2410" t="s">
        <v>115</v>
      </c>
      <c r="L2410" t="s">
        <v>45</v>
      </c>
      <c r="M2410">
        <v>1.36</v>
      </c>
      <c r="N2410" t="s">
        <v>141</v>
      </c>
      <c r="O2410" t="b">
        <v>1</v>
      </c>
      <c r="P2410">
        <v>120.996</v>
      </c>
      <c r="Q2410">
        <v>40.332000000000001</v>
      </c>
      <c r="R2410">
        <v>34.642000000000003</v>
      </c>
      <c r="S2410" t="s">
        <v>97</v>
      </c>
      <c r="T2410">
        <v>1</v>
      </c>
      <c r="U2410">
        <v>0</v>
      </c>
      <c r="V2410">
        <v>13</v>
      </c>
      <c r="W2410">
        <v>341.28570000000002</v>
      </c>
    </row>
    <row r="2411" spans="1:23" x14ac:dyDescent="0.35">
      <c r="A2411" t="s">
        <v>3882</v>
      </c>
      <c r="B2411" t="s">
        <v>1124</v>
      </c>
      <c r="C2411" t="s">
        <v>885</v>
      </c>
      <c r="D2411" t="s">
        <v>12</v>
      </c>
      <c r="E2411" t="s">
        <v>16</v>
      </c>
      <c r="F2411" t="s">
        <v>244</v>
      </c>
      <c r="G2411">
        <v>48.54</v>
      </c>
      <c r="H2411">
        <v>2</v>
      </c>
      <c r="I2411">
        <v>0.14000000000000001</v>
      </c>
      <c r="J2411">
        <v>9.0299999999999994</v>
      </c>
      <c r="K2411" t="s">
        <v>102</v>
      </c>
      <c r="L2411" t="s">
        <v>48</v>
      </c>
      <c r="M2411">
        <v>19.11</v>
      </c>
      <c r="N2411" t="s">
        <v>83</v>
      </c>
      <c r="O2411" t="b">
        <v>0</v>
      </c>
      <c r="P2411">
        <v>83.488799999999998</v>
      </c>
      <c r="Q2411">
        <v>25.2408</v>
      </c>
      <c r="R2411">
        <v>-2.8992</v>
      </c>
      <c r="S2411" t="s">
        <v>103</v>
      </c>
      <c r="T2411">
        <v>0</v>
      </c>
      <c r="U2411">
        <v>0</v>
      </c>
      <c r="V2411">
        <v>14</v>
      </c>
      <c r="W2411">
        <v>532.6671</v>
      </c>
    </row>
    <row r="2412" spans="1:23" x14ac:dyDescent="0.35">
      <c r="A2412" t="s">
        <v>3883</v>
      </c>
      <c r="B2412" t="s">
        <v>1147</v>
      </c>
      <c r="C2412" t="s">
        <v>3884</v>
      </c>
      <c r="D2412" t="s">
        <v>12</v>
      </c>
      <c r="E2412" t="s">
        <v>88</v>
      </c>
      <c r="F2412" t="s">
        <v>1395</v>
      </c>
      <c r="G2412">
        <v>25.14</v>
      </c>
      <c r="H2412">
        <v>3</v>
      </c>
      <c r="I2412">
        <v>0.02</v>
      </c>
      <c r="J2412">
        <v>3.47</v>
      </c>
      <c r="K2412" t="s">
        <v>90</v>
      </c>
      <c r="L2412" t="s">
        <v>45</v>
      </c>
      <c r="M2412">
        <v>1.62</v>
      </c>
      <c r="N2412" t="s">
        <v>83</v>
      </c>
      <c r="O2412" t="b">
        <v>0</v>
      </c>
      <c r="P2412">
        <v>73.911600000000007</v>
      </c>
      <c r="Q2412">
        <v>28.659600000000001</v>
      </c>
      <c r="R2412">
        <v>23.569600000000001</v>
      </c>
      <c r="S2412" t="s">
        <v>183</v>
      </c>
      <c r="T2412">
        <v>0</v>
      </c>
      <c r="U2412">
        <v>0</v>
      </c>
      <c r="V2412">
        <v>1</v>
      </c>
      <c r="W2412">
        <v>23.569600000000001</v>
      </c>
    </row>
    <row r="2413" spans="1:23" x14ac:dyDescent="0.35">
      <c r="A2413" t="s">
        <v>3885</v>
      </c>
      <c r="B2413" t="s">
        <v>339</v>
      </c>
      <c r="C2413" t="s">
        <v>1904</v>
      </c>
      <c r="D2413" t="s">
        <v>20</v>
      </c>
      <c r="E2413" t="s">
        <v>14</v>
      </c>
      <c r="F2413" t="s">
        <v>234</v>
      </c>
      <c r="G2413">
        <v>101.65</v>
      </c>
      <c r="H2413">
        <v>3</v>
      </c>
      <c r="I2413">
        <v>0.28000000000000003</v>
      </c>
      <c r="J2413">
        <v>4.6900000000000004</v>
      </c>
      <c r="K2413" t="s">
        <v>115</v>
      </c>
      <c r="L2413" t="s">
        <v>41</v>
      </c>
      <c r="M2413">
        <v>6.09</v>
      </c>
      <c r="N2413" t="s">
        <v>141</v>
      </c>
      <c r="O2413" t="b">
        <v>0</v>
      </c>
      <c r="P2413">
        <v>219.56399999999999</v>
      </c>
      <c r="Q2413">
        <v>36.594000000000001</v>
      </c>
      <c r="R2413">
        <v>25.814</v>
      </c>
      <c r="S2413" t="s">
        <v>97</v>
      </c>
      <c r="T2413">
        <v>1</v>
      </c>
      <c r="U2413">
        <v>0</v>
      </c>
      <c r="V2413">
        <v>15</v>
      </c>
      <c r="W2413">
        <v>513.01609999999994</v>
      </c>
    </row>
    <row r="2414" spans="1:23" x14ac:dyDescent="0.35">
      <c r="A2414" t="s">
        <v>3886</v>
      </c>
      <c r="B2414" t="s">
        <v>284</v>
      </c>
      <c r="C2414" t="s">
        <v>554</v>
      </c>
      <c r="D2414" t="s">
        <v>19</v>
      </c>
      <c r="E2414" t="s">
        <v>95</v>
      </c>
      <c r="F2414" t="s">
        <v>1080</v>
      </c>
      <c r="G2414">
        <v>632.22</v>
      </c>
      <c r="H2414">
        <v>1</v>
      </c>
      <c r="I2414">
        <v>0.11</v>
      </c>
      <c r="J2414">
        <v>7.63</v>
      </c>
      <c r="K2414" t="s">
        <v>82</v>
      </c>
      <c r="L2414" t="s">
        <v>41</v>
      </c>
      <c r="M2414">
        <v>7.62</v>
      </c>
      <c r="N2414" t="s">
        <v>83</v>
      </c>
      <c r="O2414" t="b">
        <v>0</v>
      </c>
      <c r="P2414">
        <v>562.67579999999998</v>
      </c>
      <c r="Q2414">
        <v>183.34379999999999</v>
      </c>
      <c r="R2414">
        <v>168.09379999999999</v>
      </c>
      <c r="S2414" t="s">
        <v>91</v>
      </c>
      <c r="T2414">
        <v>0</v>
      </c>
      <c r="U2414">
        <v>0</v>
      </c>
      <c r="V2414">
        <v>10</v>
      </c>
      <c r="W2414">
        <v>708.31779999999981</v>
      </c>
    </row>
    <row r="2415" spans="1:23" x14ac:dyDescent="0.35">
      <c r="A2415" t="s">
        <v>3887</v>
      </c>
      <c r="B2415" t="s">
        <v>398</v>
      </c>
      <c r="C2415" t="s">
        <v>3888</v>
      </c>
      <c r="D2415" t="s">
        <v>15</v>
      </c>
      <c r="E2415" t="s">
        <v>16</v>
      </c>
      <c r="F2415" t="s">
        <v>448</v>
      </c>
      <c r="G2415">
        <v>35.08</v>
      </c>
      <c r="H2415">
        <v>1</v>
      </c>
      <c r="I2415">
        <v>0.13</v>
      </c>
      <c r="J2415">
        <v>3.93</v>
      </c>
      <c r="K2415" t="s">
        <v>90</v>
      </c>
      <c r="L2415" t="s">
        <v>45</v>
      </c>
      <c r="M2415">
        <v>0.66</v>
      </c>
      <c r="N2415" t="s">
        <v>83</v>
      </c>
      <c r="O2415" t="b">
        <v>0</v>
      </c>
      <c r="P2415">
        <v>30.519600000000001</v>
      </c>
      <c r="Q2415">
        <v>9.4716000000000005</v>
      </c>
      <c r="R2415">
        <v>4.8815999999999988</v>
      </c>
      <c r="S2415" t="s">
        <v>183</v>
      </c>
      <c r="T2415">
        <v>0</v>
      </c>
      <c r="U2415">
        <v>0</v>
      </c>
      <c r="V2415">
        <v>1</v>
      </c>
      <c r="W2415">
        <v>4.8815999999999988</v>
      </c>
    </row>
    <row r="2416" spans="1:23" x14ac:dyDescent="0.35">
      <c r="A2416" t="s">
        <v>3889</v>
      </c>
      <c r="B2416" t="s">
        <v>921</v>
      </c>
      <c r="C2416" t="s">
        <v>1295</v>
      </c>
      <c r="D2416" t="s">
        <v>24</v>
      </c>
      <c r="E2416" t="s">
        <v>95</v>
      </c>
      <c r="F2416" t="s">
        <v>715</v>
      </c>
      <c r="G2416">
        <v>346.24</v>
      </c>
      <c r="H2416">
        <v>3</v>
      </c>
      <c r="I2416">
        <v>0.06</v>
      </c>
      <c r="J2416">
        <v>2.0699999999999998</v>
      </c>
      <c r="K2416" t="s">
        <v>102</v>
      </c>
      <c r="L2416" t="s">
        <v>43</v>
      </c>
      <c r="M2416">
        <v>6.87</v>
      </c>
      <c r="N2416" t="s">
        <v>83</v>
      </c>
      <c r="O2416" t="b">
        <v>0</v>
      </c>
      <c r="P2416">
        <v>976.39679999999998</v>
      </c>
      <c r="Q2416">
        <v>353.16480000000001</v>
      </c>
      <c r="R2416">
        <v>344.22480000000002</v>
      </c>
      <c r="S2416" t="s">
        <v>84</v>
      </c>
      <c r="T2416">
        <v>0</v>
      </c>
      <c r="U2416">
        <v>0</v>
      </c>
      <c r="V2416">
        <v>4</v>
      </c>
      <c r="W2416">
        <v>637.97400000000016</v>
      </c>
    </row>
    <row r="2417" spans="1:23" x14ac:dyDescent="0.35">
      <c r="A2417" t="s">
        <v>3890</v>
      </c>
      <c r="B2417" t="s">
        <v>1107</v>
      </c>
      <c r="C2417" t="s">
        <v>80</v>
      </c>
      <c r="D2417" t="s">
        <v>28</v>
      </c>
      <c r="E2417" t="s">
        <v>14</v>
      </c>
      <c r="F2417" t="s">
        <v>451</v>
      </c>
      <c r="G2417">
        <v>128.22</v>
      </c>
      <c r="H2417">
        <v>3</v>
      </c>
      <c r="I2417">
        <v>0.02</v>
      </c>
      <c r="J2417">
        <v>9.94</v>
      </c>
      <c r="K2417" t="s">
        <v>102</v>
      </c>
      <c r="L2417" t="s">
        <v>45</v>
      </c>
      <c r="M2417">
        <v>1.23</v>
      </c>
      <c r="N2417" t="s">
        <v>83</v>
      </c>
      <c r="O2417" t="b">
        <v>0</v>
      </c>
      <c r="P2417">
        <v>376.96679999999998</v>
      </c>
      <c r="Q2417">
        <v>146.17080000000001</v>
      </c>
      <c r="R2417">
        <v>135.0008</v>
      </c>
      <c r="S2417" t="s">
        <v>97</v>
      </c>
      <c r="T2417">
        <v>0</v>
      </c>
      <c r="U2417">
        <v>0</v>
      </c>
      <c r="V2417">
        <v>23</v>
      </c>
      <c r="W2417">
        <v>2212.105</v>
      </c>
    </row>
    <row r="2418" spans="1:23" x14ac:dyDescent="0.35">
      <c r="A2418" t="s">
        <v>3891</v>
      </c>
      <c r="B2418" t="s">
        <v>291</v>
      </c>
      <c r="C2418" t="s">
        <v>3482</v>
      </c>
      <c r="D2418" t="s">
        <v>15</v>
      </c>
      <c r="E2418" t="s">
        <v>95</v>
      </c>
      <c r="F2418" t="s">
        <v>127</v>
      </c>
      <c r="G2418">
        <v>395.22</v>
      </c>
      <c r="H2418">
        <v>1</v>
      </c>
      <c r="I2418">
        <v>0.24</v>
      </c>
      <c r="J2418">
        <v>6.63</v>
      </c>
      <c r="K2418" t="s">
        <v>102</v>
      </c>
      <c r="L2418" t="s">
        <v>41</v>
      </c>
      <c r="M2418">
        <v>7.43</v>
      </c>
      <c r="N2418" t="s">
        <v>83</v>
      </c>
      <c r="O2418" t="b">
        <v>0</v>
      </c>
      <c r="P2418">
        <v>300.36720000000003</v>
      </c>
      <c r="Q2418">
        <v>63.23520000000002</v>
      </c>
      <c r="R2418">
        <v>49.175200000000018</v>
      </c>
      <c r="S2418" t="s">
        <v>183</v>
      </c>
      <c r="T2418">
        <v>0</v>
      </c>
      <c r="U2418">
        <v>0</v>
      </c>
      <c r="V2418">
        <v>3</v>
      </c>
      <c r="W2418">
        <v>351.37249999999989</v>
      </c>
    </row>
    <row r="2419" spans="1:23" x14ac:dyDescent="0.35">
      <c r="A2419" t="s">
        <v>3892</v>
      </c>
      <c r="B2419" t="s">
        <v>442</v>
      </c>
      <c r="C2419" t="s">
        <v>2936</v>
      </c>
      <c r="D2419" t="s">
        <v>20</v>
      </c>
      <c r="E2419" t="s">
        <v>16</v>
      </c>
      <c r="F2419" t="s">
        <v>448</v>
      </c>
      <c r="G2419">
        <v>51.02</v>
      </c>
      <c r="H2419">
        <v>1</v>
      </c>
      <c r="I2419">
        <v>7.0000000000000007E-2</v>
      </c>
      <c r="J2419">
        <v>9.0399999999999991</v>
      </c>
      <c r="K2419" t="s">
        <v>102</v>
      </c>
      <c r="L2419" t="s">
        <v>43</v>
      </c>
      <c r="M2419">
        <v>5.22</v>
      </c>
      <c r="N2419" t="s">
        <v>83</v>
      </c>
      <c r="O2419" t="b">
        <v>0</v>
      </c>
      <c r="P2419">
        <v>47.448599999999999</v>
      </c>
      <c r="Q2419">
        <v>16.836600000000001</v>
      </c>
      <c r="R2419">
        <v>2.5765999999999991</v>
      </c>
      <c r="S2419" t="s">
        <v>128</v>
      </c>
      <c r="T2419">
        <v>0</v>
      </c>
      <c r="U2419">
        <v>0</v>
      </c>
      <c r="V2419">
        <v>9</v>
      </c>
      <c r="W2419">
        <v>432.25459999999998</v>
      </c>
    </row>
    <row r="2420" spans="1:23" x14ac:dyDescent="0.35">
      <c r="A2420" t="s">
        <v>3893</v>
      </c>
      <c r="B2420" t="s">
        <v>751</v>
      </c>
      <c r="C2420" t="s">
        <v>1916</v>
      </c>
      <c r="D2420" t="s">
        <v>24</v>
      </c>
      <c r="E2420" t="s">
        <v>14</v>
      </c>
      <c r="F2420" t="s">
        <v>152</v>
      </c>
      <c r="G2420">
        <v>98.4</v>
      </c>
      <c r="H2420">
        <v>3</v>
      </c>
      <c r="I2420">
        <v>0.24</v>
      </c>
      <c r="J2420">
        <v>4.59</v>
      </c>
      <c r="K2420" t="s">
        <v>115</v>
      </c>
      <c r="L2420" t="s">
        <v>41</v>
      </c>
      <c r="M2420">
        <v>6.3</v>
      </c>
      <c r="N2420" t="s">
        <v>83</v>
      </c>
      <c r="O2420" t="b">
        <v>0</v>
      </c>
      <c r="P2420">
        <v>224.352</v>
      </c>
      <c r="Q2420">
        <v>47.231999999999999</v>
      </c>
      <c r="R2420">
        <v>36.341999999999999</v>
      </c>
      <c r="S2420" t="s">
        <v>97</v>
      </c>
      <c r="T2420">
        <v>0</v>
      </c>
      <c r="U2420">
        <v>0</v>
      </c>
      <c r="V2420">
        <v>17</v>
      </c>
      <c r="W2420">
        <v>868.86450000000013</v>
      </c>
    </row>
    <row r="2421" spans="1:23" x14ac:dyDescent="0.35">
      <c r="A2421" t="s">
        <v>3894</v>
      </c>
      <c r="B2421" t="s">
        <v>177</v>
      </c>
      <c r="C2421" t="s">
        <v>3895</v>
      </c>
      <c r="D2421" t="s">
        <v>24</v>
      </c>
      <c r="E2421" t="s">
        <v>88</v>
      </c>
      <c r="F2421" t="s">
        <v>1167</v>
      </c>
      <c r="G2421">
        <v>19.12</v>
      </c>
      <c r="H2421">
        <v>2</v>
      </c>
      <c r="I2421">
        <v>0.08</v>
      </c>
      <c r="J2421">
        <v>7.24</v>
      </c>
      <c r="K2421" t="s">
        <v>82</v>
      </c>
      <c r="L2421" t="s">
        <v>43</v>
      </c>
      <c r="M2421">
        <v>3.14</v>
      </c>
      <c r="N2421" t="s">
        <v>83</v>
      </c>
      <c r="O2421" t="b">
        <v>0</v>
      </c>
      <c r="P2421">
        <v>35.180799999999998</v>
      </c>
      <c r="Q2421">
        <v>12.236800000000009</v>
      </c>
      <c r="R2421">
        <v>1.8568000000000049</v>
      </c>
      <c r="S2421" t="s">
        <v>128</v>
      </c>
      <c r="T2421">
        <v>0</v>
      </c>
      <c r="U2421">
        <v>0</v>
      </c>
      <c r="V2421">
        <v>2</v>
      </c>
      <c r="W2421">
        <v>139.22319999999999</v>
      </c>
    </row>
    <row r="2422" spans="1:23" x14ac:dyDescent="0.35">
      <c r="A2422" t="s">
        <v>3896</v>
      </c>
      <c r="B2422" t="s">
        <v>1018</v>
      </c>
      <c r="C2422" t="s">
        <v>3897</v>
      </c>
      <c r="D2422" t="s">
        <v>15</v>
      </c>
      <c r="E2422" t="s">
        <v>16</v>
      </c>
      <c r="F2422" t="s">
        <v>547</v>
      </c>
      <c r="G2422">
        <v>48.24</v>
      </c>
      <c r="H2422">
        <v>3</v>
      </c>
      <c r="I2422">
        <v>0.27</v>
      </c>
      <c r="J2422">
        <v>8.7799999999999994</v>
      </c>
      <c r="K2422" t="s">
        <v>82</v>
      </c>
      <c r="L2422" t="s">
        <v>48</v>
      </c>
      <c r="M2422">
        <v>13.25</v>
      </c>
      <c r="N2422" t="s">
        <v>83</v>
      </c>
      <c r="O2422" t="b">
        <v>0</v>
      </c>
      <c r="P2422">
        <v>105.6456</v>
      </c>
      <c r="Q2422">
        <v>18.813600000000012</v>
      </c>
      <c r="R2422">
        <v>-3.216399999999993</v>
      </c>
      <c r="S2422" t="s">
        <v>183</v>
      </c>
      <c r="T2422">
        <v>0</v>
      </c>
      <c r="U2422">
        <v>0</v>
      </c>
      <c r="V2422">
        <v>5</v>
      </c>
      <c r="W2422">
        <v>-12.430399999999979</v>
      </c>
    </row>
    <row r="2423" spans="1:23" x14ac:dyDescent="0.35">
      <c r="A2423" t="s">
        <v>3898</v>
      </c>
      <c r="B2423" t="s">
        <v>291</v>
      </c>
      <c r="C2423" t="s">
        <v>564</v>
      </c>
      <c r="D2423" t="s">
        <v>26</v>
      </c>
      <c r="E2423" t="s">
        <v>88</v>
      </c>
      <c r="F2423" t="s">
        <v>381</v>
      </c>
      <c r="G2423">
        <v>19.11</v>
      </c>
      <c r="H2423">
        <v>3</v>
      </c>
      <c r="I2423">
        <v>0.03</v>
      </c>
      <c r="J2423">
        <v>7.56</v>
      </c>
      <c r="K2423" t="s">
        <v>102</v>
      </c>
      <c r="L2423" t="s">
        <v>48</v>
      </c>
      <c r="M2423">
        <v>9.68</v>
      </c>
      <c r="N2423" t="s">
        <v>83</v>
      </c>
      <c r="O2423" t="b">
        <v>0</v>
      </c>
      <c r="P2423">
        <v>55.610100000000003</v>
      </c>
      <c r="Q2423">
        <v>21.2121</v>
      </c>
      <c r="R2423">
        <v>3.9721000000000011</v>
      </c>
      <c r="S2423" t="s">
        <v>183</v>
      </c>
      <c r="T2423">
        <v>0</v>
      </c>
      <c r="U2423">
        <v>0</v>
      </c>
      <c r="V2423">
        <v>5</v>
      </c>
      <c r="W2423">
        <v>418.61610000000007</v>
      </c>
    </row>
    <row r="2424" spans="1:23" x14ac:dyDescent="0.35">
      <c r="A2424" t="s">
        <v>3899</v>
      </c>
      <c r="B2424" t="s">
        <v>143</v>
      </c>
      <c r="C2424" t="s">
        <v>1036</v>
      </c>
      <c r="D2424" t="s">
        <v>17</v>
      </c>
      <c r="E2424" t="s">
        <v>95</v>
      </c>
      <c r="F2424" t="s">
        <v>328</v>
      </c>
      <c r="G2424">
        <v>394.96</v>
      </c>
      <c r="H2424">
        <v>3</v>
      </c>
      <c r="I2424">
        <v>0.1</v>
      </c>
      <c r="J2424">
        <v>9.73</v>
      </c>
      <c r="K2424" t="s">
        <v>90</v>
      </c>
      <c r="L2424" t="s">
        <v>43</v>
      </c>
      <c r="M2424">
        <v>6.45</v>
      </c>
      <c r="N2424" t="s">
        <v>83</v>
      </c>
      <c r="O2424" t="b">
        <v>1</v>
      </c>
      <c r="P2424">
        <v>1066.3920000000001</v>
      </c>
      <c r="Q2424">
        <v>355.46399999999988</v>
      </c>
      <c r="R2424">
        <v>339.28399999999988</v>
      </c>
      <c r="S2424" t="s">
        <v>103</v>
      </c>
      <c r="T2424">
        <v>0</v>
      </c>
      <c r="U2424">
        <v>0</v>
      </c>
      <c r="V2424">
        <v>16</v>
      </c>
      <c r="W2424">
        <v>1151.5438999999999</v>
      </c>
    </row>
    <row r="2425" spans="1:23" x14ac:dyDescent="0.35">
      <c r="A2425" t="s">
        <v>3900</v>
      </c>
      <c r="B2425" t="s">
        <v>326</v>
      </c>
      <c r="C2425" t="s">
        <v>941</v>
      </c>
      <c r="D2425" t="s">
        <v>15</v>
      </c>
      <c r="E2425" t="s">
        <v>95</v>
      </c>
      <c r="F2425" t="s">
        <v>123</v>
      </c>
      <c r="G2425">
        <v>564.03</v>
      </c>
      <c r="H2425">
        <v>3</v>
      </c>
      <c r="I2425">
        <v>0.06</v>
      </c>
      <c r="J2425">
        <v>6.92</v>
      </c>
      <c r="K2425" t="s">
        <v>102</v>
      </c>
      <c r="L2425" t="s">
        <v>43</v>
      </c>
      <c r="M2425">
        <v>7.98</v>
      </c>
      <c r="N2425" t="s">
        <v>83</v>
      </c>
      <c r="O2425" t="b">
        <v>0</v>
      </c>
      <c r="P2425">
        <v>1590.5645999999999</v>
      </c>
      <c r="Q2425">
        <v>575.31060000000002</v>
      </c>
      <c r="R2425">
        <v>560.41060000000004</v>
      </c>
      <c r="S2425" t="s">
        <v>103</v>
      </c>
      <c r="T2425">
        <v>0</v>
      </c>
      <c r="U2425">
        <v>0</v>
      </c>
      <c r="V2425">
        <v>16</v>
      </c>
      <c r="W2425">
        <v>2262.3416999999999</v>
      </c>
    </row>
    <row r="2426" spans="1:23" x14ac:dyDescent="0.35">
      <c r="A2426" t="s">
        <v>3901</v>
      </c>
      <c r="B2426" t="s">
        <v>93</v>
      </c>
      <c r="C2426" t="s">
        <v>1821</v>
      </c>
      <c r="D2426" t="s">
        <v>28</v>
      </c>
      <c r="E2426" t="s">
        <v>16</v>
      </c>
      <c r="F2426" t="s">
        <v>444</v>
      </c>
      <c r="G2426">
        <v>49.36</v>
      </c>
      <c r="H2426">
        <v>1</v>
      </c>
      <c r="I2426">
        <v>0.19</v>
      </c>
      <c r="J2426">
        <v>6.92</v>
      </c>
      <c r="K2426" t="s">
        <v>102</v>
      </c>
      <c r="L2426" t="s">
        <v>41</v>
      </c>
      <c r="M2426">
        <v>8.35</v>
      </c>
      <c r="N2426" t="s">
        <v>83</v>
      </c>
      <c r="O2426" t="b">
        <v>0</v>
      </c>
      <c r="P2426">
        <v>39.9816</v>
      </c>
      <c r="Q2426">
        <v>10.365600000000001</v>
      </c>
      <c r="R2426">
        <v>-4.904399999999999</v>
      </c>
      <c r="S2426" t="s">
        <v>97</v>
      </c>
      <c r="T2426">
        <v>0</v>
      </c>
      <c r="U2426">
        <v>0</v>
      </c>
      <c r="V2426">
        <v>13</v>
      </c>
      <c r="W2426">
        <v>930.44320000000005</v>
      </c>
    </row>
    <row r="2427" spans="1:23" x14ac:dyDescent="0.35">
      <c r="A2427" t="s">
        <v>3902</v>
      </c>
      <c r="B2427" t="s">
        <v>800</v>
      </c>
      <c r="C2427" t="s">
        <v>3903</v>
      </c>
      <c r="D2427" t="s">
        <v>19</v>
      </c>
      <c r="E2427" t="s">
        <v>14</v>
      </c>
      <c r="F2427" t="s">
        <v>152</v>
      </c>
      <c r="G2427">
        <v>96.1</v>
      </c>
      <c r="H2427">
        <v>2</v>
      </c>
      <c r="I2427">
        <v>0.22</v>
      </c>
      <c r="J2427">
        <v>7.42</v>
      </c>
      <c r="K2427" t="s">
        <v>102</v>
      </c>
      <c r="L2427" t="s">
        <v>41</v>
      </c>
      <c r="M2427">
        <v>7.91</v>
      </c>
      <c r="N2427" t="s">
        <v>83</v>
      </c>
      <c r="O2427" t="b">
        <v>0</v>
      </c>
      <c r="P2427">
        <v>149.916</v>
      </c>
      <c r="Q2427">
        <v>34.595999999999997</v>
      </c>
      <c r="R2427">
        <v>19.266000000000009</v>
      </c>
      <c r="S2427" t="s">
        <v>84</v>
      </c>
      <c r="T2427">
        <v>0</v>
      </c>
      <c r="U2427">
        <v>0</v>
      </c>
      <c r="V2427">
        <v>2</v>
      </c>
      <c r="W2427">
        <v>47.366000000000042</v>
      </c>
    </row>
    <row r="2428" spans="1:23" x14ac:dyDescent="0.35">
      <c r="A2428" t="s">
        <v>3904</v>
      </c>
      <c r="B2428" t="s">
        <v>1124</v>
      </c>
      <c r="C2428" t="s">
        <v>1505</v>
      </c>
      <c r="D2428" t="s">
        <v>17</v>
      </c>
      <c r="E2428" t="s">
        <v>88</v>
      </c>
      <c r="F2428" t="s">
        <v>870</v>
      </c>
      <c r="G2428">
        <v>13.27</v>
      </c>
      <c r="H2428">
        <v>3</v>
      </c>
      <c r="I2428">
        <v>0.1</v>
      </c>
      <c r="J2428">
        <v>7.06</v>
      </c>
      <c r="K2428" t="s">
        <v>115</v>
      </c>
      <c r="L2428" t="s">
        <v>43</v>
      </c>
      <c r="M2428">
        <v>3.45</v>
      </c>
      <c r="N2428" t="s">
        <v>279</v>
      </c>
      <c r="O2428" t="b">
        <v>1</v>
      </c>
      <c r="P2428">
        <v>35.829000000000001</v>
      </c>
      <c r="Q2428">
        <v>11.943</v>
      </c>
      <c r="R2428">
        <v>1.433000000000002</v>
      </c>
      <c r="S2428" t="s">
        <v>103</v>
      </c>
      <c r="T2428">
        <v>0</v>
      </c>
      <c r="U2428">
        <v>1</v>
      </c>
      <c r="V2428">
        <v>12</v>
      </c>
      <c r="W2428">
        <v>1051.6015</v>
      </c>
    </row>
    <row r="2429" spans="1:23" x14ac:dyDescent="0.35">
      <c r="A2429" t="s">
        <v>3905</v>
      </c>
      <c r="B2429" t="s">
        <v>1011</v>
      </c>
      <c r="C2429" t="s">
        <v>2091</v>
      </c>
      <c r="D2429" t="s">
        <v>19</v>
      </c>
      <c r="E2429" t="s">
        <v>16</v>
      </c>
      <c r="F2429" t="s">
        <v>136</v>
      </c>
      <c r="G2429">
        <v>38.94</v>
      </c>
      <c r="H2429">
        <v>1</v>
      </c>
      <c r="I2429">
        <v>0.28999999999999998</v>
      </c>
      <c r="J2429">
        <v>6.63</v>
      </c>
      <c r="K2429" t="s">
        <v>102</v>
      </c>
      <c r="L2429" t="s">
        <v>45</v>
      </c>
      <c r="M2429">
        <v>1.59</v>
      </c>
      <c r="N2429" t="s">
        <v>83</v>
      </c>
      <c r="O2429" t="b">
        <v>0</v>
      </c>
      <c r="P2429">
        <v>27.647400000000001</v>
      </c>
      <c r="Q2429">
        <v>4.2834000000000003</v>
      </c>
      <c r="R2429">
        <v>-3.9365999999999999</v>
      </c>
      <c r="S2429" t="s">
        <v>91</v>
      </c>
      <c r="T2429">
        <v>0</v>
      </c>
      <c r="U2429">
        <v>0</v>
      </c>
      <c r="V2429">
        <v>14</v>
      </c>
      <c r="W2429">
        <v>1586.2324000000001</v>
      </c>
    </row>
    <row r="2430" spans="1:23" x14ac:dyDescent="0.35">
      <c r="A2430" t="s">
        <v>3906</v>
      </c>
      <c r="B2430" t="s">
        <v>507</v>
      </c>
      <c r="C2430" t="s">
        <v>3907</v>
      </c>
      <c r="D2430" t="s">
        <v>17</v>
      </c>
      <c r="E2430" t="s">
        <v>14</v>
      </c>
      <c r="F2430" t="s">
        <v>234</v>
      </c>
      <c r="G2430">
        <v>127.01</v>
      </c>
      <c r="H2430">
        <v>2</v>
      </c>
      <c r="I2430">
        <v>0</v>
      </c>
      <c r="J2430">
        <v>2.94</v>
      </c>
      <c r="K2430" t="s">
        <v>115</v>
      </c>
      <c r="L2430" t="s">
        <v>43</v>
      </c>
      <c r="M2430">
        <v>6.17</v>
      </c>
      <c r="N2430" t="s">
        <v>83</v>
      </c>
      <c r="O2430" t="b">
        <v>0</v>
      </c>
      <c r="P2430">
        <v>254.02</v>
      </c>
      <c r="Q2430">
        <v>101.608</v>
      </c>
      <c r="R2430">
        <v>92.498000000000005</v>
      </c>
      <c r="S2430" t="s">
        <v>84</v>
      </c>
      <c r="T2430">
        <v>0</v>
      </c>
      <c r="U2430">
        <v>0</v>
      </c>
      <c r="V2430">
        <v>2</v>
      </c>
      <c r="W2430">
        <v>115.80500000000001</v>
      </c>
    </row>
    <row r="2431" spans="1:23" x14ac:dyDescent="0.35">
      <c r="A2431" t="s">
        <v>3908</v>
      </c>
      <c r="B2431" t="s">
        <v>349</v>
      </c>
      <c r="C2431" t="s">
        <v>1467</v>
      </c>
      <c r="D2431" t="s">
        <v>15</v>
      </c>
      <c r="E2431" t="s">
        <v>95</v>
      </c>
      <c r="F2431" t="s">
        <v>314</v>
      </c>
      <c r="G2431">
        <v>352.56</v>
      </c>
      <c r="H2431">
        <v>2</v>
      </c>
      <c r="I2431">
        <v>0.09</v>
      </c>
      <c r="J2431">
        <v>5.61</v>
      </c>
      <c r="K2431" t="s">
        <v>115</v>
      </c>
      <c r="L2431" t="s">
        <v>43</v>
      </c>
      <c r="M2431">
        <v>6.26</v>
      </c>
      <c r="N2431" t="s">
        <v>83</v>
      </c>
      <c r="O2431" t="b">
        <v>0</v>
      </c>
      <c r="P2431">
        <v>641.65920000000006</v>
      </c>
      <c r="Q2431">
        <v>218.58720000000011</v>
      </c>
      <c r="R2431">
        <v>206.71719999999999</v>
      </c>
      <c r="S2431" t="s">
        <v>128</v>
      </c>
      <c r="T2431">
        <v>0</v>
      </c>
      <c r="U2431">
        <v>0</v>
      </c>
      <c r="V2431">
        <v>11</v>
      </c>
      <c r="W2431">
        <v>337.70530000000008</v>
      </c>
    </row>
    <row r="2432" spans="1:23" x14ac:dyDescent="0.35">
      <c r="A2432" t="s">
        <v>3909</v>
      </c>
      <c r="B2432" t="s">
        <v>316</v>
      </c>
      <c r="C2432" t="s">
        <v>1129</v>
      </c>
      <c r="D2432" t="s">
        <v>12</v>
      </c>
      <c r="E2432" t="s">
        <v>88</v>
      </c>
      <c r="F2432" t="s">
        <v>1221</v>
      </c>
      <c r="G2432">
        <v>42.46</v>
      </c>
      <c r="H2432">
        <v>3</v>
      </c>
      <c r="I2432">
        <v>0.03</v>
      </c>
      <c r="J2432">
        <v>3.89</v>
      </c>
      <c r="K2432" t="s">
        <v>115</v>
      </c>
      <c r="L2432" t="s">
        <v>43</v>
      </c>
      <c r="M2432">
        <v>3.25</v>
      </c>
      <c r="N2432" t="s">
        <v>83</v>
      </c>
      <c r="O2432" t="b">
        <v>0</v>
      </c>
      <c r="P2432">
        <v>123.5586</v>
      </c>
      <c r="Q2432">
        <v>47.130600000000001</v>
      </c>
      <c r="R2432">
        <v>39.990600000000001</v>
      </c>
      <c r="S2432" t="s">
        <v>91</v>
      </c>
      <c r="T2432">
        <v>0</v>
      </c>
      <c r="U2432">
        <v>0</v>
      </c>
      <c r="V2432">
        <v>12</v>
      </c>
      <c r="W2432">
        <v>808.49519999999984</v>
      </c>
    </row>
    <row r="2433" spans="1:23" x14ac:dyDescent="0.35">
      <c r="A2433" t="s">
        <v>3910</v>
      </c>
      <c r="B2433" t="s">
        <v>559</v>
      </c>
      <c r="C2433" t="s">
        <v>321</v>
      </c>
      <c r="D2433" t="s">
        <v>15</v>
      </c>
      <c r="E2433" t="s">
        <v>95</v>
      </c>
      <c r="F2433" t="s">
        <v>596</v>
      </c>
      <c r="G2433">
        <v>246.2</v>
      </c>
      <c r="H2433">
        <v>3</v>
      </c>
      <c r="I2433">
        <v>0.06</v>
      </c>
      <c r="J2433">
        <v>4.18</v>
      </c>
      <c r="K2433" t="s">
        <v>102</v>
      </c>
      <c r="L2433" t="s">
        <v>43</v>
      </c>
      <c r="M2433">
        <v>3.99</v>
      </c>
      <c r="N2433" t="s">
        <v>83</v>
      </c>
      <c r="O2433" t="b">
        <v>0</v>
      </c>
      <c r="P2433">
        <v>694.28399999999988</v>
      </c>
      <c r="Q2433">
        <v>251.124</v>
      </c>
      <c r="R2433">
        <v>242.95400000000001</v>
      </c>
      <c r="S2433" t="s">
        <v>128</v>
      </c>
      <c r="T2433">
        <v>0</v>
      </c>
      <c r="U2433">
        <v>0</v>
      </c>
      <c r="V2433">
        <v>15</v>
      </c>
      <c r="W2433">
        <v>1951.8117999999999</v>
      </c>
    </row>
    <row r="2434" spans="1:23" x14ac:dyDescent="0.35">
      <c r="A2434" t="s">
        <v>3911</v>
      </c>
      <c r="B2434" t="s">
        <v>169</v>
      </c>
      <c r="C2434" t="s">
        <v>3912</v>
      </c>
      <c r="D2434" t="s">
        <v>17</v>
      </c>
      <c r="E2434" t="s">
        <v>16</v>
      </c>
      <c r="F2434" t="s">
        <v>427</v>
      </c>
      <c r="G2434">
        <v>38.99</v>
      </c>
      <c r="H2434">
        <v>2</v>
      </c>
      <c r="I2434">
        <v>0.13</v>
      </c>
      <c r="J2434">
        <v>8.1300000000000008</v>
      </c>
      <c r="K2434" t="s">
        <v>82</v>
      </c>
      <c r="L2434" t="s">
        <v>41</v>
      </c>
      <c r="M2434">
        <v>12.49</v>
      </c>
      <c r="N2434" t="s">
        <v>279</v>
      </c>
      <c r="O2434" t="b">
        <v>0</v>
      </c>
      <c r="P2434">
        <v>67.842600000000004</v>
      </c>
      <c r="Q2434">
        <v>21.054600000000001</v>
      </c>
      <c r="R2434">
        <v>0.4345999999999996</v>
      </c>
      <c r="S2434" t="s">
        <v>84</v>
      </c>
      <c r="T2434">
        <v>0</v>
      </c>
      <c r="U2434">
        <v>1</v>
      </c>
      <c r="V2434">
        <v>3</v>
      </c>
      <c r="W2434">
        <v>228.39320000000001</v>
      </c>
    </row>
    <row r="2435" spans="1:23" x14ac:dyDescent="0.35">
      <c r="A2435" t="s">
        <v>3913</v>
      </c>
      <c r="B2435" t="s">
        <v>559</v>
      </c>
      <c r="C2435" t="s">
        <v>839</v>
      </c>
      <c r="D2435" t="s">
        <v>20</v>
      </c>
      <c r="E2435" t="s">
        <v>16</v>
      </c>
      <c r="F2435" t="s">
        <v>1762</v>
      </c>
      <c r="G2435">
        <v>37.020000000000003</v>
      </c>
      <c r="H2435">
        <v>1</v>
      </c>
      <c r="I2435">
        <v>0.25</v>
      </c>
      <c r="J2435">
        <v>7.97</v>
      </c>
      <c r="K2435" t="s">
        <v>90</v>
      </c>
      <c r="L2435" t="s">
        <v>48</v>
      </c>
      <c r="M2435">
        <v>5.16</v>
      </c>
      <c r="N2435" t="s">
        <v>83</v>
      </c>
      <c r="O2435" t="b">
        <v>0</v>
      </c>
      <c r="P2435">
        <v>27.765000000000001</v>
      </c>
      <c r="Q2435">
        <v>5.5530000000000008</v>
      </c>
      <c r="R2435">
        <v>-7.5769999999999982</v>
      </c>
      <c r="S2435" t="s">
        <v>128</v>
      </c>
      <c r="T2435">
        <v>0</v>
      </c>
      <c r="U2435">
        <v>0</v>
      </c>
      <c r="V2435">
        <v>16</v>
      </c>
      <c r="W2435">
        <v>1210.0518</v>
      </c>
    </row>
    <row r="2436" spans="1:23" x14ac:dyDescent="0.35">
      <c r="A2436" t="s">
        <v>3914</v>
      </c>
      <c r="B2436" t="s">
        <v>594</v>
      </c>
      <c r="C2436" t="s">
        <v>3915</v>
      </c>
      <c r="D2436" t="s">
        <v>15</v>
      </c>
      <c r="E2436" t="s">
        <v>95</v>
      </c>
      <c r="F2436" t="s">
        <v>1549</v>
      </c>
      <c r="G2436">
        <v>379.86</v>
      </c>
      <c r="H2436">
        <v>1</v>
      </c>
      <c r="I2436">
        <v>0.04</v>
      </c>
      <c r="J2436">
        <v>8.7799999999999994</v>
      </c>
      <c r="K2436" t="s">
        <v>90</v>
      </c>
      <c r="L2436" t="s">
        <v>45</v>
      </c>
      <c r="M2436">
        <v>1.75</v>
      </c>
      <c r="N2436" t="s">
        <v>83</v>
      </c>
      <c r="O2436" t="b">
        <v>0</v>
      </c>
      <c r="P2436">
        <v>364.66559999999998</v>
      </c>
      <c r="Q2436">
        <v>136.74959999999999</v>
      </c>
      <c r="R2436">
        <v>126.2196</v>
      </c>
      <c r="S2436" t="s">
        <v>128</v>
      </c>
      <c r="T2436">
        <v>0</v>
      </c>
      <c r="U2436">
        <v>0</v>
      </c>
      <c r="V2436">
        <v>1</v>
      </c>
      <c r="W2436">
        <v>126.2196</v>
      </c>
    </row>
    <row r="2437" spans="1:23" x14ac:dyDescent="0.35">
      <c r="A2437" t="s">
        <v>3916</v>
      </c>
      <c r="B2437" t="s">
        <v>1185</v>
      </c>
      <c r="C2437" t="s">
        <v>3917</v>
      </c>
      <c r="D2437" t="s">
        <v>26</v>
      </c>
      <c r="E2437" t="s">
        <v>88</v>
      </c>
      <c r="F2437" t="s">
        <v>199</v>
      </c>
      <c r="G2437">
        <v>39.35</v>
      </c>
      <c r="H2437">
        <v>2</v>
      </c>
      <c r="I2437">
        <v>0.06</v>
      </c>
      <c r="J2437">
        <v>8.6199999999999992</v>
      </c>
      <c r="K2437" t="s">
        <v>102</v>
      </c>
      <c r="L2437" t="s">
        <v>41</v>
      </c>
      <c r="M2437">
        <v>12.5</v>
      </c>
      <c r="N2437" t="s">
        <v>83</v>
      </c>
      <c r="O2437" t="b">
        <v>0</v>
      </c>
      <c r="P2437">
        <v>73.977999999999994</v>
      </c>
      <c r="Q2437">
        <v>26.757999999999999</v>
      </c>
      <c r="R2437">
        <v>5.6379999999999981</v>
      </c>
      <c r="S2437" t="s">
        <v>183</v>
      </c>
      <c r="T2437">
        <v>0</v>
      </c>
      <c r="U2437">
        <v>0</v>
      </c>
      <c r="V2437">
        <v>2</v>
      </c>
      <c r="W2437">
        <v>69.104999999999961</v>
      </c>
    </row>
    <row r="2438" spans="1:23" x14ac:dyDescent="0.35">
      <c r="A2438" t="s">
        <v>3918</v>
      </c>
      <c r="B2438" t="s">
        <v>372</v>
      </c>
      <c r="C2438" t="s">
        <v>1491</v>
      </c>
      <c r="D2438" t="s">
        <v>12</v>
      </c>
      <c r="E2438" t="s">
        <v>14</v>
      </c>
      <c r="F2438" t="s">
        <v>1332</v>
      </c>
      <c r="G2438">
        <v>186.31</v>
      </c>
      <c r="H2438">
        <v>2</v>
      </c>
      <c r="I2438">
        <v>0.19</v>
      </c>
      <c r="J2438">
        <v>4.47</v>
      </c>
      <c r="K2438" t="s">
        <v>115</v>
      </c>
      <c r="L2438" t="s">
        <v>41</v>
      </c>
      <c r="M2438">
        <v>14.62</v>
      </c>
      <c r="N2438" t="s">
        <v>83</v>
      </c>
      <c r="O2438" t="b">
        <v>0</v>
      </c>
      <c r="P2438">
        <v>301.82220000000001</v>
      </c>
      <c r="Q2438">
        <v>78.250200000000007</v>
      </c>
      <c r="R2438">
        <v>59.160200000000003</v>
      </c>
      <c r="S2438" t="s">
        <v>183</v>
      </c>
      <c r="T2438">
        <v>0</v>
      </c>
      <c r="U2438">
        <v>0</v>
      </c>
      <c r="V2438">
        <v>11</v>
      </c>
      <c r="W2438">
        <v>1069.1565000000001</v>
      </c>
    </row>
    <row r="2439" spans="1:23" x14ac:dyDescent="0.35">
      <c r="A2439" t="s">
        <v>3919</v>
      </c>
      <c r="B2439" t="s">
        <v>1597</v>
      </c>
      <c r="C2439" t="s">
        <v>2359</v>
      </c>
      <c r="D2439" t="s">
        <v>12</v>
      </c>
      <c r="E2439" t="s">
        <v>16</v>
      </c>
      <c r="F2439" t="s">
        <v>605</v>
      </c>
      <c r="G2439">
        <v>39.04</v>
      </c>
      <c r="H2439">
        <v>3</v>
      </c>
      <c r="I2439">
        <v>0.06</v>
      </c>
      <c r="J2439">
        <v>3.53</v>
      </c>
      <c r="K2439" t="s">
        <v>102</v>
      </c>
      <c r="L2439" t="s">
        <v>41</v>
      </c>
      <c r="M2439">
        <v>8.56</v>
      </c>
      <c r="N2439" t="s">
        <v>83</v>
      </c>
      <c r="O2439" t="b">
        <v>0</v>
      </c>
      <c r="P2439">
        <v>110.0928</v>
      </c>
      <c r="Q2439">
        <v>39.820799999999991</v>
      </c>
      <c r="R2439">
        <v>27.730799999999991</v>
      </c>
      <c r="S2439" t="s">
        <v>183</v>
      </c>
      <c r="T2439">
        <v>0</v>
      </c>
      <c r="U2439">
        <v>0</v>
      </c>
      <c r="V2439">
        <v>4</v>
      </c>
      <c r="W2439">
        <v>70.41370000000002</v>
      </c>
    </row>
    <row r="2440" spans="1:23" x14ac:dyDescent="0.35">
      <c r="A2440" t="s">
        <v>3920</v>
      </c>
      <c r="B2440" t="s">
        <v>372</v>
      </c>
      <c r="C2440" t="s">
        <v>3921</v>
      </c>
      <c r="D2440" t="s">
        <v>24</v>
      </c>
      <c r="E2440" t="s">
        <v>16</v>
      </c>
      <c r="F2440" t="s">
        <v>475</v>
      </c>
      <c r="G2440">
        <v>56.53</v>
      </c>
      <c r="H2440">
        <v>2</v>
      </c>
      <c r="I2440">
        <v>0.1</v>
      </c>
      <c r="J2440">
        <v>6.97</v>
      </c>
      <c r="K2440" t="s">
        <v>102</v>
      </c>
      <c r="L2440" t="s">
        <v>43</v>
      </c>
      <c r="M2440">
        <v>5.16</v>
      </c>
      <c r="N2440" t="s">
        <v>83</v>
      </c>
      <c r="O2440" t="b">
        <v>1</v>
      </c>
      <c r="P2440">
        <v>101.754</v>
      </c>
      <c r="Q2440">
        <v>33.918000000000013</v>
      </c>
      <c r="R2440">
        <v>21.788000000000011</v>
      </c>
      <c r="S2440" t="s">
        <v>183</v>
      </c>
      <c r="T2440">
        <v>0</v>
      </c>
      <c r="U2440">
        <v>0</v>
      </c>
      <c r="V2440">
        <v>7</v>
      </c>
      <c r="W2440">
        <v>837.01239999999996</v>
      </c>
    </row>
    <row r="2441" spans="1:23" x14ac:dyDescent="0.35">
      <c r="A2441" t="s">
        <v>3922</v>
      </c>
      <c r="B2441" t="s">
        <v>909</v>
      </c>
      <c r="C2441" t="s">
        <v>3923</v>
      </c>
      <c r="D2441" t="s">
        <v>12</v>
      </c>
      <c r="E2441" t="s">
        <v>14</v>
      </c>
      <c r="F2441" t="s">
        <v>1290</v>
      </c>
      <c r="G2441">
        <v>140.6</v>
      </c>
      <c r="H2441">
        <v>1</v>
      </c>
      <c r="I2441">
        <v>0.17</v>
      </c>
      <c r="J2441">
        <v>5.3</v>
      </c>
      <c r="K2441" t="s">
        <v>82</v>
      </c>
      <c r="L2441" t="s">
        <v>41</v>
      </c>
      <c r="M2441">
        <v>6.69</v>
      </c>
      <c r="N2441" t="s">
        <v>141</v>
      </c>
      <c r="O2441" t="b">
        <v>0</v>
      </c>
      <c r="P2441">
        <v>116.69799999999999</v>
      </c>
      <c r="Q2441">
        <v>32.337999999999987</v>
      </c>
      <c r="R2441">
        <v>20.347999999999988</v>
      </c>
      <c r="S2441" t="s">
        <v>183</v>
      </c>
      <c r="T2441">
        <v>1</v>
      </c>
      <c r="U2441">
        <v>0</v>
      </c>
      <c r="V2441">
        <v>1</v>
      </c>
      <c r="W2441">
        <v>20.347999999999988</v>
      </c>
    </row>
    <row r="2442" spans="1:23" x14ac:dyDescent="0.35">
      <c r="A2442" t="s">
        <v>3924</v>
      </c>
      <c r="B2442" t="s">
        <v>466</v>
      </c>
      <c r="C2442" t="s">
        <v>1392</v>
      </c>
      <c r="D2442" t="s">
        <v>19</v>
      </c>
      <c r="E2442" t="s">
        <v>95</v>
      </c>
      <c r="F2442" t="s">
        <v>568</v>
      </c>
      <c r="G2442">
        <v>505.24</v>
      </c>
      <c r="H2442">
        <v>2</v>
      </c>
      <c r="I2442">
        <v>0.24</v>
      </c>
      <c r="J2442">
        <v>4.59</v>
      </c>
      <c r="K2442" t="s">
        <v>102</v>
      </c>
      <c r="L2442" t="s">
        <v>41</v>
      </c>
      <c r="M2442">
        <v>10.73</v>
      </c>
      <c r="N2442" t="s">
        <v>141</v>
      </c>
      <c r="O2442" t="b">
        <v>0</v>
      </c>
      <c r="P2442">
        <v>767.96479999999997</v>
      </c>
      <c r="Q2442">
        <v>161.67679999999999</v>
      </c>
      <c r="R2442">
        <v>146.35679999999999</v>
      </c>
      <c r="S2442" t="s">
        <v>183</v>
      </c>
      <c r="T2442">
        <v>1</v>
      </c>
      <c r="U2442">
        <v>0</v>
      </c>
      <c r="V2442">
        <v>13</v>
      </c>
      <c r="W2442">
        <v>487.31659999999999</v>
      </c>
    </row>
    <row r="2443" spans="1:23" x14ac:dyDescent="0.35">
      <c r="A2443" t="s">
        <v>3925</v>
      </c>
      <c r="B2443" t="s">
        <v>1379</v>
      </c>
      <c r="C2443" t="s">
        <v>1711</v>
      </c>
      <c r="D2443" t="s">
        <v>19</v>
      </c>
      <c r="E2443" t="s">
        <v>88</v>
      </c>
      <c r="F2443" t="s">
        <v>944</v>
      </c>
      <c r="G2443">
        <v>20.54</v>
      </c>
      <c r="H2443">
        <v>1</v>
      </c>
      <c r="I2443">
        <v>0.09</v>
      </c>
      <c r="J2443">
        <v>2.65</v>
      </c>
      <c r="K2443" t="s">
        <v>90</v>
      </c>
      <c r="L2443" t="s">
        <v>48</v>
      </c>
      <c r="M2443">
        <v>7.92</v>
      </c>
      <c r="N2443" t="s">
        <v>83</v>
      </c>
      <c r="O2443" t="b">
        <v>0</v>
      </c>
      <c r="P2443">
        <v>18.691400000000002</v>
      </c>
      <c r="Q2443">
        <v>6.3674000000000017</v>
      </c>
      <c r="R2443">
        <v>-4.2025999999999986</v>
      </c>
      <c r="S2443" t="s">
        <v>183</v>
      </c>
      <c r="T2443">
        <v>0</v>
      </c>
      <c r="U2443">
        <v>0</v>
      </c>
      <c r="V2443">
        <v>4</v>
      </c>
      <c r="W2443">
        <v>207.70240000000001</v>
      </c>
    </row>
    <row r="2444" spans="1:23" x14ac:dyDescent="0.35">
      <c r="A2444" t="s">
        <v>3926</v>
      </c>
      <c r="B2444" t="s">
        <v>185</v>
      </c>
      <c r="C2444" t="s">
        <v>1004</v>
      </c>
      <c r="D2444" t="s">
        <v>12</v>
      </c>
      <c r="E2444" t="s">
        <v>95</v>
      </c>
      <c r="F2444" t="s">
        <v>328</v>
      </c>
      <c r="G2444">
        <v>276.31</v>
      </c>
      <c r="H2444">
        <v>2</v>
      </c>
      <c r="I2444">
        <v>0.05</v>
      </c>
      <c r="J2444">
        <v>8.76</v>
      </c>
      <c r="K2444" t="s">
        <v>90</v>
      </c>
      <c r="L2444" t="s">
        <v>45</v>
      </c>
      <c r="M2444">
        <v>1.96</v>
      </c>
      <c r="N2444" t="s">
        <v>83</v>
      </c>
      <c r="O2444" t="b">
        <v>0</v>
      </c>
      <c r="P2444">
        <v>524.98900000000003</v>
      </c>
      <c r="Q2444">
        <v>193.417</v>
      </c>
      <c r="R2444">
        <v>182.697</v>
      </c>
      <c r="S2444" t="s">
        <v>128</v>
      </c>
      <c r="T2444">
        <v>0</v>
      </c>
      <c r="U2444">
        <v>0</v>
      </c>
      <c r="V2444">
        <v>14</v>
      </c>
      <c r="W2444">
        <v>1382.8706999999999</v>
      </c>
    </row>
    <row r="2445" spans="1:23" x14ac:dyDescent="0.35">
      <c r="A2445" t="s">
        <v>3927</v>
      </c>
      <c r="B2445" t="s">
        <v>740</v>
      </c>
      <c r="C2445" t="s">
        <v>1925</v>
      </c>
      <c r="D2445" t="s">
        <v>17</v>
      </c>
      <c r="E2445" t="s">
        <v>95</v>
      </c>
      <c r="F2445" t="s">
        <v>596</v>
      </c>
      <c r="G2445">
        <v>779.49</v>
      </c>
      <c r="H2445">
        <v>3</v>
      </c>
      <c r="I2445">
        <v>0.01</v>
      </c>
      <c r="J2445">
        <v>6.59</v>
      </c>
      <c r="K2445" t="s">
        <v>115</v>
      </c>
      <c r="L2445" t="s">
        <v>45</v>
      </c>
      <c r="M2445">
        <v>1.34</v>
      </c>
      <c r="N2445" t="s">
        <v>83</v>
      </c>
      <c r="O2445" t="b">
        <v>0</v>
      </c>
      <c r="P2445">
        <v>2315.0853000000002</v>
      </c>
      <c r="Q2445">
        <v>912.00329999999997</v>
      </c>
      <c r="R2445">
        <v>904.07330000000002</v>
      </c>
      <c r="S2445" t="s">
        <v>128</v>
      </c>
      <c r="T2445">
        <v>0</v>
      </c>
      <c r="U2445">
        <v>0</v>
      </c>
      <c r="V2445">
        <v>4</v>
      </c>
      <c r="W2445">
        <v>1084.6994999999999</v>
      </c>
    </row>
    <row r="2446" spans="1:23" x14ac:dyDescent="0.35">
      <c r="A2446" t="s">
        <v>3928</v>
      </c>
      <c r="B2446" t="s">
        <v>901</v>
      </c>
      <c r="C2446" t="s">
        <v>1166</v>
      </c>
      <c r="D2446" t="s">
        <v>17</v>
      </c>
      <c r="E2446" t="s">
        <v>16</v>
      </c>
      <c r="F2446" t="s">
        <v>81</v>
      </c>
      <c r="G2446">
        <v>69.87</v>
      </c>
      <c r="H2446">
        <v>2</v>
      </c>
      <c r="I2446">
        <v>0.12</v>
      </c>
      <c r="J2446">
        <v>3.92</v>
      </c>
      <c r="K2446" t="s">
        <v>115</v>
      </c>
      <c r="L2446" t="s">
        <v>41</v>
      </c>
      <c r="M2446">
        <v>7.34</v>
      </c>
      <c r="N2446" t="s">
        <v>83</v>
      </c>
      <c r="O2446" t="b">
        <v>0</v>
      </c>
      <c r="P2446">
        <v>122.9712</v>
      </c>
      <c r="Q2446">
        <v>39.127200000000002</v>
      </c>
      <c r="R2446">
        <v>27.8672</v>
      </c>
      <c r="S2446" t="s">
        <v>128</v>
      </c>
      <c r="T2446">
        <v>0</v>
      </c>
      <c r="U2446">
        <v>0</v>
      </c>
      <c r="V2446">
        <v>18</v>
      </c>
      <c r="W2446">
        <v>1599.6829</v>
      </c>
    </row>
    <row r="2447" spans="1:23" x14ac:dyDescent="0.35">
      <c r="A2447" t="s">
        <v>3929</v>
      </c>
      <c r="B2447" t="s">
        <v>372</v>
      </c>
      <c r="C2447" t="s">
        <v>3042</v>
      </c>
      <c r="D2447" t="s">
        <v>12</v>
      </c>
      <c r="E2447" t="s">
        <v>16</v>
      </c>
      <c r="F2447" t="s">
        <v>464</v>
      </c>
      <c r="G2447">
        <v>29.69</v>
      </c>
      <c r="H2447">
        <v>3</v>
      </c>
      <c r="I2447">
        <v>0.2</v>
      </c>
      <c r="J2447">
        <v>4.6399999999999997</v>
      </c>
      <c r="K2447" t="s">
        <v>82</v>
      </c>
      <c r="L2447" t="s">
        <v>41</v>
      </c>
      <c r="M2447">
        <v>5.32</v>
      </c>
      <c r="N2447" t="s">
        <v>83</v>
      </c>
      <c r="O2447" t="b">
        <v>0</v>
      </c>
      <c r="P2447">
        <v>71.256000000000014</v>
      </c>
      <c r="Q2447">
        <v>17.814000000000011</v>
      </c>
      <c r="R2447">
        <v>7.8540000000000134</v>
      </c>
      <c r="S2447" t="s">
        <v>183</v>
      </c>
      <c r="T2447">
        <v>0</v>
      </c>
      <c r="U2447">
        <v>0</v>
      </c>
      <c r="V2447">
        <v>10</v>
      </c>
      <c r="W2447">
        <v>197.87870000000001</v>
      </c>
    </row>
    <row r="2448" spans="1:23" x14ac:dyDescent="0.35">
      <c r="A2448" t="s">
        <v>3930</v>
      </c>
      <c r="B2448" t="s">
        <v>1622</v>
      </c>
      <c r="C2448" t="s">
        <v>2322</v>
      </c>
      <c r="D2448" t="s">
        <v>12</v>
      </c>
      <c r="E2448" t="s">
        <v>88</v>
      </c>
      <c r="F2448" t="s">
        <v>944</v>
      </c>
      <c r="G2448">
        <v>34.15</v>
      </c>
      <c r="H2448">
        <v>1</v>
      </c>
      <c r="I2448">
        <v>0.13</v>
      </c>
      <c r="J2448">
        <v>5.19</v>
      </c>
      <c r="K2448" t="s">
        <v>102</v>
      </c>
      <c r="L2448" t="s">
        <v>41</v>
      </c>
      <c r="M2448">
        <v>13.45</v>
      </c>
      <c r="N2448" t="s">
        <v>141</v>
      </c>
      <c r="O2448" t="b">
        <v>0</v>
      </c>
      <c r="P2448">
        <v>29.7105</v>
      </c>
      <c r="Q2448">
        <v>9.2204999999999995</v>
      </c>
      <c r="R2448">
        <v>-9.4194999999999993</v>
      </c>
      <c r="S2448" t="s">
        <v>183</v>
      </c>
      <c r="T2448">
        <v>1</v>
      </c>
      <c r="U2448">
        <v>0</v>
      </c>
      <c r="V2448">
        <v>15</v>
      </c>
      <c r="W2448">
        <v>742.59630000000004</v>
      </c>
    </row>
    <row r="2449" spans="1:23" x14ac:dyDescent="0.35">
      <c r="A2449" t="s">
        <v>3931</v>
      </c>
      <c r="B2449" t="s">
        <v>1831</v>
      </c>
      <c r="C2449" t="s">
        <v>3932</v>
      </c>
      <c r="D2449" t="s">
        <v>26</v>
      </c>
      <c r="E2449" t="s">
        <v>95</v>
      </c>
      <c r="F2449" t="s">
        <v>388</v>
      </c>
      <c r="G2449">
        <v>260.45999999999998</v>
      </c>
      <c r="H2449">
        <v>1</v>
      </c>
      <c r="I2449">
        <v>0.06</v>
      </c>
      <c r="J2449">
        <v>8.8000000000000007</v>
      </c>
      <c r="K2449" t="s">
        <v>115</v>
      </c>
      <c r="L2449" t="s">
        <v>48</v>
      </c>
      <c r="M2449">
        <v>8.51</v>
      </c>
      <c r="N2449" t="s">
        <v>83</v>
      </c>
      <c r="O2449" t="b">
        <v>0</v>
      </c>
      <c r="P2449">
        <v>244.83240000000001</v>
      </c>
      <c r="Q2449">
        <v>88.556399999999996</v>
      </c>
      <c r="R2449">
        <v>71.246399999999994</v>
      </c>
      <c r="S2449" t="s">
        <v>128</v>
      </c>
      <c r="T2449">
        <v>0</v>
      </c>
      <c r="U2449">
        <v>0</v>
      </c>
      <c r="V2449">
        <v>2</v>
      </c>
      <c r="W2449">
        <v>70.166399999999982</v>
      </c>
    </row>
    <row r="2450" spans="1:23" x14ac:dyDescent="0.35">
      <c r="A2450" t="s">
        <v>3933</v>
      </c>
      <c r="B2450" t="s">
        <v>626</v>
      </c>
      <c r="C2450" t="s">
        <v>2401</v>
      </c>
      <c r="D2450" t="s">
        <v>12</v>
      </c>
      <c r="E2450" t="s">
        <v>95</v>
      </c>
      <c r="F2450" t="s">
        <v>958</v>
      </c>
      <c r="G2450">
        <v>303.63</v>
      </c>
      <c r="H2450">
        <v>2</v>
      </c>
      <c r="I2450">
        <v>0.11</v>
      </c>
      <c r="J2450">
        <v>2.29</v>
      </c>
      <c r="K2450" t="s">
        <v>102</v>
      </c>
      <c r="L2450" t="s">
        <v>41</v>
      </c>
      <c r="M2450">
        <v>11.23</v>
      </c>
      <c r="N2450" t="s">
        <v>83</v>
      </c>
      <c r="O2450" t="b">
        <v>0</v>
      </c>
      <c r="P2450">
        <v>540.46140000000003</v>
      </c>
      <c r="Q2450">
        <v>176.1054</v>
      </c>
      <c r="R2450">
        <v>162.58539999999999</v>
      </c>
      <c r="S2450" t="s">
        <v>97</v>
      </c>
      <c r="T2450">
        <v>0</v>
      </c>
      <c r="U2450">
        <v>0</v>
      </c>
      <c r="V2450">
        <v>16</v>
      </c>
      <c r="W2450">
        <v>1734.7913000000001</v>
      </c>
    </row>
    <row r="2451" spans="1:23" x14ac:dyDescent="0.35">
      <c r="A2451" t="s">
        <v>3934</v>
      </c>
      <c r="B2451" t="s">
        <v>1572</v>
      </c>
      <c r="C2451" t="s">
        <v>3935</v>
      </c>
      <c r="D2451" t="s">
        <v>15</v>
      </c>
      <c r="E2451" t="s">
        <v>95</v>
      </c>
      <c r="F2451" t="s">
        <v>895</v>
      </c>
      <c r="G2451">
        <v>32.68</v>
      </c>
      <c r="H2451">
        <v>2</v>
      </c>
      <c r="I2451">
        <v>0.06</v>
      </c>
      <c r="J2451">
        <v>7.32</v>
      </c>
      <c r="K2451" t="s">
        <v>82</v>
      </c>
      <c r="L2451" t="s">
        <v>48</v>
      </c>
      <c r="M2451">
        <v>16.440000000000001</v>
      </c>
      <c r="N2451" t="s">
        <v>83</v>
      </c>
      <c r="O2451" t="b">
        <v>0</v>
      </c>
      <c r="P2451">
        <v>61.438400000000001</v>
      </c>
      <c r="Q2451">
        <v>22.2224</v>
      </c>
      <c r="R2451">
        <v>-1.5376000000000081</v>
      </c>
      <c r="S2451" t="s">
        <v>103</v>
      </c>
      <c r="T2451">
        <v>0</v>
      </c>
      <c r="U2451">
        <v>0</v>
      </c>
      <c r="V2451">
        <v>5</v>
      </c>
      <c r="W2451">
        <v>195.55500000000001</v>
      </c>
    </row>
    <row r="2452" spans="1:23" x14ac:dyDescent="0.35">
      <c r="A2452" t="s">
        <v>3936</v>
      </c>
      <c r="B2452" t="s">
        <v>491</v>
      </c>
      <c r="C2452" t="s">
        <v>3685</v>
      </c>
      <c r="D2452" t="s">
        <v>12</v>
      </c>
      <c r="E2452" t="s">
        <v>16</v>
      </c>
      <c r="F2452" t="s">
        <v>527</v>
      </c>
      <c r="G2452">
        <v>58.3</v>
      </c>
      <c r="H2452">
        <v>1</v>
      </c>
      <c r="I2452">
        <v>0.22</v>
      </c>
      <c r="J2452">
        <v>8.57</v>
      </c>
      <c r="K2452" t="s">
        <v>82</v>
      </c>
      <c r="L2452" t="s">
        <v>43</v>
      </c>
      <c r="M2452">
        <v>5.0199999999999996</v>
      </c>
      <c r="N2452" t="s">
        <v>83</v>
      </c>
      <c r="O2452" t="b">
        <v>0</v>
      </c>
      <c r="P2452">
        <v>45.473999999999997</v>
      </c>
      <c r="Q2452">
        <v>10.494</v>
      </c>
      <c r="R2452">
        <v>-3.0960000000000001</v>
      </c>
      <c r="S2452" t="s">
        <v>103</v>
      </c>
      <c r="T2452">
        <v>0</v>
      </c>
      <c r="U2452">
        <v>0</v>
      </c>
      <c r="V2452">
        <v>3</v>
      </c>
      <c r="W2452">
        <v>29.572600000000008</v>
      </c>
    </row>
    <row r="2453" spans="1:23" x14ac:dyDescent="0.35">
      <c r="A2453" t="s">
        <v>3937</v>
      </c>
      <c r="B2453" t="s">
        <v>402</v>
      </c>
      <c r="C2453" t="s">
        <v>508</v>
      </c>
      <c r="D2453" t="s">
        <v>19</v>
      </c>
      <c r="E2453" t="s">
        <v>95</v>
      </c>
      <c r="F2453" t="s">
        <v>304</v>
      </c>
      <c r="G2453">
        <v>529.76</v>
      </c>
      <c r="H2453">
        <v>2</v>
      </c>
      <c r="I2453">
        <v>0.06</v>
      </c>
      <c r="J2453">
        <v>8.08</v>
      </c>
      <c r="K2453" t="s">
        <v>115</v>
      </c>
      <c r="L2453" t="s">
        <v>41</v>
      </c>
      <c r="M2453">
        <v>10.38</v>
      </c>
      <c r="N2453" t="s">
        <v>83</v>
      </c>
      <c r="O2453" t="b">
        <v>0</v>
      </c>
      <c r="P2453">
        <v>995.94880000000001</v>
      </c>
      <c r="Q2453">
        <v>360.2367999999999</v>
      </c>
      <c r="R2453">
        <v>341.77679999999992</v>
      </c>
      <c r="S2453" t="s">
        <v>97</v>
      </c>
      <c r="T2453">
        <v>0</v>
      </c>
      <c r="U2453">
        <v>0</v>
      </c>
      <c r="V2453">
        <v>21</v>
      </c>
      <c r="W2453">
        <v>1777.9158</v>
      </c>
    </row>
    <row r="2454" spans="1:23" x14ac:dyDescent="0.35">
      <c r="A2454" t="s">
        <v>3938</v>
      </c>
      <c r="B2454" t="s">
        <v>417</v>
      </c>
      <c r="C2454" t="s">
        <v>3939</v>
      </c>
      <c r="D2454" t="s">
        <v>17</v>
      </c>
      <c r="E2454" t="s">
        <v>88</v>
      </c>
      <c r="F2454" t="s">
        <v>89</v>
      </c>
      <c r="G2454">
        <v>27.4</v>
      </c>
      <c r="H2454">
        <v>3</v>
      </c>
      <c r="I2454">
        <v>0.05</v>
      </c>
      <c r="J2454">
        <v>3.02</v>
      </c>
      <c r="K2454" t="s">
        <v>82</v>
      </c>
      <c r="L2454" t="s">
        <v>45</v>
      </c>
      <c r="M2454">
        <v>0.82</v>
      </c>
      <c r="N2454" t="s">
        <v>141</v>
      </c>
      <c r="O2454" t="b">
        <v>0</v>
      </c>
      <c r="P2454">
        <v>78.089999999999989</v>
      </c>
      <c r="Q2454">
        <v>28.77</v>
      </c>
      <c r="R2454">
        <v>24.93</v>
      </c>
      <c r="S2454" t="s">
        <v>84</v>
      </c>
      <c r="T2454">
        <v>1</v>
      </c>
      <c r="U2454">
        <v>0</v>
      </c>
      <c r="V2454">
        <v>2</v>
      </c>
      <c r="W2454">
        <v>214.876</v>
      </c>
    </row>
    <row r="2455" spans="1:23" x14ac:dyDescent="0.35">
      <c r="A2455" t="s">
        <v>3940</v>
      </c>
      <c r="B2455" t="s">
        <v>208</v>
      </c>
      <c r="C2455" t="s">
        <v>2951</v>
      </c>
      <c r="D2455" t="s">
        <v>12</v>
      </c>
      <c r="E2455" t="s">
        <v>95</v>
      </c>
      <c r="F2455" t="s">
        <v>318</v>
      </c>
      <c r="G2455">
        <v>597.26</v>
      </c>
      <c r="H2455">
        <v>1</v>
      </c>
      <c r="I2455">
        <v>7.0000000000000007E-2</v>
      </c>
      <c r="J2455">
        <v>9.77</v>
      </c>
      <c r="K2455" t="s">
        <v>115</v>
      </c>
      <c r="L2455" t="s">
        <v>41</v>
      </c>
      <c r="M2455">
        <v>7.84</v>
      </c>
      <c r="N2455" t="s">
        <v>83</v>
      </c>
      <c r="O2455" t="b">
        <v>0</v>
      </c>
      <c r="P2455">
        <v>555.45179999999993</v>
      </c>
      <c r="Q2455">
        <v>197.0958</v>
      </c>
      <c r="R2455">
        <v>179.4857999999999</v>
      </c>
      <c r="S2455" t="s">
        <v>183</v>
      </c>
      <c r="T2455">
        <v>0</v>
      </c>
      <c r="U2455">
        <v>0</v>
      </c>
      <c r="V2455">
        <v>5</v>
      </c>
      <c r="W2455">
        <v>677.38310000000001</v>
      </c>
    </row>
    <row r="2456" spans="1:23" x14ac:dyDescent="0.35">
      <c r="A2456" t="s">
        <v>3941</v>
      </c>
      <c r="B2456" t="s">
        <v>157</v>
      </c>
      <c r="C2456" t="s">
        <v>2190</v>
      </c>
      <c r="D2456" t="s">
        <v>19</v>
      </c>
      <c r="E2456" t="s">
        <v>88</v>
      </c>
      <c r="F2456" t="s">
        <v>1618</v>
      </c>
      <c r="G2456">
        <v>40.46</v>
      </c>
      <c r="H2456">
        <v>3</v>
      </c>
      <c r="I2456">
        <v>7.0000000000000007E-2</v>
      </c>
      <c r="J2456">
        <v>3.71</v>
      </c>
      <c r="K2456" t="s">
        <v>90</v>
      </c>
      <c r="L2456" t="s">
        <v>48</v>
      </c>
      <c r="M2456">
        <v>5.36</v>
      </c>
      <c r="N2456" t="s">
        <v>83</v>
      </c>
      <c r="O2456" t="b">
        <v>0</v>
      </c>
      <c r="P2456">
        <v>112.88339999999999</v>
      </c>
      <c r="Q2456">
        <v>40.055400000000013</v>
      </c>
      <c r="R2456">
        <v>30.985400000000009</v>
      </c>
      <c r="S2456" t="s">
        <v>91</v>
      </c>
      <c r="T2456">
        <v>0</v>
      </c>
      <c r="U2456">
        <v>0</v>
      </c>
      <c r="V2456">
        <v>3</v>
      </c>
      <c r="W2456">
        <v>258.42200000000003</v>
      </c>
    </row>
    <row r="2457" spans="1:23" x14ac:dyDescent="0.35">
      <c r="A2457" t="s">
        <v>3942</v>
      </c>
      <c r="B2457" t="s">
        <v>626</v>
      </c>
      <c r="C2457" t="s">
        <v>1930</v>
      </c>
      <c r="D2457" t="s">
        <v>19</v>
      </c>
      <c r="E2457" t="s">
        <v>95</v>
      </c>
      <c r="F2457" t="s">
        <v>840</v>
      </c>
      <c r="G2457">
        <v>279.55</v>
      </c>
      <c r="H2457">
        <v>1</v>
      </c>
      <c r="I2457">
        <v>0.16</v>
      </c>
      <c r="J2457">
        <v>2.95</v>
      </c>
      <c r="K2457" t="s">
        <v>102</v>
      </c>
      <c r="L2457" t="s">
        <v>41</v>
      </c>
      <c r="M2457">
        <v>12.94</v>
      </c>
      <c r="N2457" t="s">
        <v>83</v>
      </c>
      <c r="O2457" t="b">
        <v>0</v>
      </c>
      <c r="P2457">
        <v>234.822</v>
      </c>
      <c r="Q2457">
        <v>67.092000000000013</v>
      </c>
      <c r="R2457">
        <v>51.202000000000012</v>
      </c>
      <c r="S2457" t="s">
        <v>97</v>
      </c>
      <c r="T2457">
        <v>0</v>
      </c>
      <c r="U2457">
        <v>0</v>
      </c>
      <c r="V2457">
        <v>3</v>
      </c>
      <c r="W2457">
        <v>93.929700000000039</v>
      </c>
    </row>
    <row r="2458" spans="1:23" x14ac:dyDescent="0.35">
      <c r="A2458" t="s">
        <v>3943</v>
      </c>
      <c r="B2458" t="s">
        <v>703</v>
      </c>
      <c r="C2458" t="s">
        <v>3944</v>
      </c>
      <c r="D2458" t="s">
        <v>28</v>
      </c>
      <c r="E2458" t="s">
        <v>88</v>
      </c>
      <c r="F2458" t="s">
        <v>658</v>
      </c>
      <c r="G2458">
        <v>40.29</v>
      </c>
      <c r="H2458">
        <v>3</v>
      </c>
      <c r="I2458">
        <v>0.08</v>
      </c>
      <c r="J2458">
        <v>8.36</v>
      </c>
      <c r="K2458" t="s">
        <v>82</v>
      </c>
      <c r="L2458" t="s">
        <v>41</v>
      </c>
      <c r="M2458">
        <v>11.15</v>
      </c>
      <c r="N2458" t="s">
        <v>83</v>
      </c>
      <c r="O2458" t="b">
        <v>0</v>
      </c>
      <c r="P2458">
        <v>111.2004</v>
      </c>
      <c r="Q2458">
        <v>38.678400000000003</v>
      </c>
      <c r="R2458">
        <v>19.168399999999998</v>
      </c>
      <c r="S2458" t="s">
        <v>84</v>
      </c>
      <c r="T2458">
        <v>0</v>
      </c>
      <c r="U2458">
        <v>0</v>
      </c>
      <c r="V2458">
        <v>2</v>
      </c>
      <c r="W2458">
        <v>9.6834000000000007</v>
      </c>
    </row>
    <row r="2459" spans="1:23" x14ac:dyDescent="0.35">
      <c r="A2459" t="s">
        <v>3945</v>
      </c>
      <c r="B2459" t="s">
        <v>117</v>
      </c>
      <c r="C2459" t="s">
        <v>1178</v>
      </c>
      <c r="D2459" t="s">
        <v>12</v>
      </c>
      <c r="E2459" t="s">
        <v>14</v>
      </c>
      <c r="F2459" t="s">
        <v>775</v>
      </c>
      <c r="G2459">
        <v>137.41</v>
      </c>
      <c r="H2459">
        <v>3</v>
      </c>
      <c r="I2459">
        <v>0.09</v>
      </c>
      <c r="J2459">
        <v>9.17</v>
      </c>
      <c r="K2459" t="s">
        <v>82</v>
      </c>
      <c r="L2459" t="s">
        <v>45</v>
      </c>
      <c r="M2459">
        <v>1.73</v>
      </c>
      <c r="N2459" t="s">
        <v>83</v>
      </c>
      <c r="O2459" t="b">
        <v>0</v>
      </c>
      <c r="P2459">
        <v>375.12930000000011</v>
      </c>
      <c r="Q2459">
        <v>127.79130000000011</v>
      </c>
      <c r="R2459">
        <v>116.8913000000001</v>
      </c>
      <c r="S2459" t="s">
        <v>84</v>
      </c>
      <c r="T2459">
        <v>0</v>
      </c>
      <c r="U2459">
        <v>0</v>
      </c>
      <c r="V2459">
        <v>19</v>
      </c>
      <c r="W2459">
        <v>1242.4645</v>
      </c>
    </row>
    <row r="2460" spans="1:23" x14ac:dyDescent="0.35">
      <c r="A2460" t="s">
        <v>3946</v>
      </c>
      <c r="B2460" t="s">
        <v>787</v>
      </c>
      <c r="C2460" t="s">
        <v>209</v>
      </c>
      <c r="D2460" t="s">
        <v>12</v>
      </c>
      <c r="E2460" t="s">
        <v>16</v>
      </c>
      <c r="F2460" t="s">
        <v>435</v>
      </c>
      <c r="G2460">
        <v>27.87</v>
      </c>
      <c r="H2460">
        <v>3</v>
      </c>
      <c r="I2460">
        <v>0.1</v>
      </c>
      <c r="J2460">
        <v>6.79</v>
      </c>
      <c r="K2460" t="s">
        <v>82</v>
      </c>
      <c r="L2460" t="s">
        <v>41</v>
      </c>
      <c r="M2460">
        <v>14.99</v>
      </c>
      <c r="N2460" t="s">
        <v>83</v>
      </c>
      <c r="O2460" t="b">
        <v>0</v>
      </c>
      <c r="P2460">
        <v>75.248999999999995</v>
      </c>
      <c r="Q2460">
        <v>25.082999999999998</v>
      </c>
      <c r="R2460">
        <v>3.3029999999999968</v>
      </c>
      <c r="S2460" t="s">
        <v>97</v>
      </c>
      <c r="T2460">
        <v>0</v>
      </c>
      <c r="U2460">
        <v>0</v>
      </c>
      <c r="V2460">
        <v>10</v>
      </c>
      <c r="W2460">
        <v>1035.8068000000001</v>
      </c>
    </row>
    <row r="2461" spans="1:23" x14ac:dyDescent="0.35">
      <c r="A2461" t="s">
        <v>3947</v>
      </c>
      <c r="B2461" t="s">
        <v>507</v>
      </c>
      <c r="C2461" t="s">
        <v>788</v>
      </c>
      <c r="D2461" t="s">
        <v>20</v>
      </c>
      <c r="E2461" t="s">
        <v>88</v>
      </c>
      <c r="F2461" t="s">
        <v>1618</v>
      </c>
      <c r="G2461">
        <v>42.44</v>
      </c>
      <c r="H2461">
        <v>2</v>
      </c>
      <c r="I2461">
        <v>0.02</v>
      </c>
      <c r="J2461">
        <v>8.42</v>
      </c>
      <c r="K2461" t="s">
        <v>90</v>
      </c>
      <c r="L2461" t="s">
        <v>45</v>
      </c>
      <c r="M2461">
        <v>1.05</v>
      </c>
      <c r="N2461" t="s">
        <v>83</v>
      </c>
      <c r="O2461" t="b">
        <v>0</v>
      </c>
      <c r="P2461">
        <v>83.182399999999987</v>
      </c>
      <c r="Q2461">
        <v>32.25439999999999</v>
      </c>
      <c r="R2461">
        <v>22.784399999999991</v>
      </c>
      <c r="S2461" t="s">
        <v>84</v>
      </c>
      <c r="T2461">
        <v>0</v>
      </c>
      <c r="U2461">
        <v>0</v>
      </c>
      <c r="V2461">
        <v>16</v>
      </c>
      <c r="W2461">
        <v>1850.9514999999999</v>
      </c>
    </row>
    <row r="2462" spans="1:23" x14ac:dyDescent="0.35">
      <c r="A2462" t="s">
        <v>3948</v>
      </c>
      <c r="B2462" t="s">
        <v>2158</v>
      </c>
      <c r="C2462" t="s">
        <v>2139</v>
      </c>
      <c r="D2462" t="s">
        <v>15</v>
      </c>
      <c r="E2462" t="s">
        <v>16</v>
      </c>
      <c r="F2462" t="s">
        <v>145</v>
      </c>
      <c r="G2462">
        <v>37.61</v>
      </c>
      <c r="H2462">
        <v>2</v>
      </c>
      <c r="I2462">
        <v>0.22</v>
      </c>
      <c r="J2462">
        <v>9.99</v>
      </c>
      <c r="K2462" t="s">
        <v>90</v>
      </c>
      <c r="L2462" t="s">
        <v>41</v>
      </c>
      <c r="M2462">
        <v>12.34</v>
      </c>
      <c r="N2462" t="s">
        <v>83</v>
      </c>
      <c r="O2462" t="b">
        <v>0</v>
      </c>
      <c r="P2462">
        <v>58.671599999999998</v>
      </c>
      <c r="Q2462">
        <v>13.5396</v>
      </c>
      <c r="R2462">
        <v>-8.7903999999999982</v>
      </c>
      <c r="S2462" t="s">
        <v>128</v>
      </c>
      <c r="T2462">
        <v>0</v>
      </c>
      <c r="U2462">
        <v>0</v>
      </c>
      <c r="V2462">
        <v>4</v>
      </c>
      <c r="W2462">
        <v>60.66020000000001</v>
      </c>
    </row>
    <row r="2463" spans="1:23" x14ac:dyDescent="0.35">
      <c r="A2463" t="s">
        <v>3949</v>
      </c>
      <c r="B2463" t="s">
        <v>180</v>
      </c>
      <c r="C2463" t="s">
        <v>2204</v>
      </c>
      <c r="D2463" t="s">
        <v>17</v>
      </c>
      <c r="E2463" t="s">
        <v>16</v>
      </c>
      <c r="F2463" t="s">
        <v>505</v>
      </c>
      <c r="G2463">
        <v>47.91</v>
      </c>
      <c r="H2463">
        <v>1</v>
      </c>
      <c r="I2463">
        <v>0.23</v>
      </c>
      <c r="J2463">
        <v>8.0500000000000007</v>
      </c>
      <c r="K2463" t="s">
        <v>115</v>
      </c>
      <c r="L2463" t="s">
        <v>45</v>
      </c>
      <c r="M2463">
        <v>0.52</v>
      </c>
      <c r="N2463" t="s">
        <v>83</v>
      </c>
      <c r="O2463" t="b">
        <v>0</v>
      </c>
      <c r="P2463">
        <v>36.890700000000002</v>
      </c>
      <c r="Q2463">
        <v>8.1446999999999967</v>
      </c>
      <c r="R2463">
        <v>-0.42530000000000351</v>
      </c>
      <c r="S2463" t="s">
        <v>183</v>
      </c>
      <c r="T2463">
        <v>0</v>
      </c>
      <c r="U2463">
        <v>0</v>
      </c>
      <c r="V2463">
        <v>13</v>
      </c>
      <c r="W2463">
        <v>1511.8448000000001</v>
      </c>
    </row>
    <row r="2464" spans="1:23" x14ac:dyDescent="0.35">
      <c r="A2464" t="s">
        <v>3950</v>
      </c>
      <c r="B2464" t="s">
        <v>291</v>
      </c>
      <c r="C2464" t="s">
        <v>3951</v>
      </c>
      <c r="D2464" t="s">
        <v>17</v>
      </c>
      <c r="E2464" t="s">
        <v>16</v>
      </c>
      <c r="F2464" t="s">
        <v>307</v>
      </c>
      <c r="G2464">
        <v>39.369999999999997</v>
      </c>
      <c r="H2464">
        <v>2</v>
      </c>
      <c r="I2464">
        <v>0.16</v>
      </c>
      <c r="J2464">
        <v>8.25</v>
      </c>
      <c r="K2464" t="s">
        <v>115</v>
      </c>
      <c r="L2464" t="s">
        <v>41</v>
      </c>
      <c r="M2464">
        <v>13.32</v>
      </c>
      <c r="N2464" t="s">
        <v>83</v>
      </c>
      <c r="O2464" t="b">
        <v>0</v>
      </c>
      <c r="P2464">
        <v>66.141599999999997</v>
      </c>
      <c r="Q2464">
        <v>18.897600000000001</v>
      </c>
      <c r="R2464">
        <v>-2.6723999999999961</v>
      </c>
      <c r="S2464" t="s">
        <v>183</v>
      </c>
      <c r="T2464">
        <v>0</v>
      </c>
      <c r="U2464">
        <v>0</v>
      </c>
      <c r="V2464">
        <v>2</v>
      </c>
      <c r="W2464">
        <v>106.392</v>
      </c>
    </row>
    <row r="2465" spans="1:23" x14ac:dyDescent="0.35">
      <c r="A2465" t="s">
        <v>3952</v>
      </c>
      <c r="B2465" t="s">
        <v>134</v>
      </c>
      <c r="C2465" t="s">
        <v>913</v>
      </c>
      <c r="D2465" t="s">
        <v>12</v>
      </c>
      <c r="E2465" t="s">
        <v>95</v>
      </c>
      <c r="F2465" t="s">
        <v>541</v>
      </c>
      <c r="G2465">
        <v>238.25</v>
      </c>
      <c r="H2465">
        <v>3</v>
      </c>
      <c r="I2465">
        <v>0.13</v>
      </c>
      <c r="J2465">
        <v>3.7</v>
      </c>
      <c r="K2465" t="s">
        <v>102</v>
      </c>
      <c r="L2465" t="s">
        <v>41</v>
      </c>
      <c r="M2465">
        <v>11.24</v>
      </c>
      <c r="N2465" t="s">
        <v>83</v>
      </c>
      <c r="O2465" t="b">
        <v>0</v>
      </c>
      <c r="P2465">
        <v>621.83249999999998</v>
      </c>
      <c r="Q2465">
        <v>192.98249999999999</v>
      </c>
      <c r="R2465">
        <v>178.04249999999999</v>
      </c>
      <c r="S2465" t="s">
        <v>128</v>
      </c>
      <c r="T2465">
        <v>0</v>
      </c>
      <c r="U2465">
        <v>0</v>
      </c>
      <c r="V2465">
        <v>16</v>
      </c>
      <c r="W2465">
        <v>1120.9875</v>
      </c>
    </row>
    <row r="2466" spans="1:23" x14ac:dyDescent="0.35">
      <c r="A2466" t="s">
        <v>3953</v>
      </c>
      <c r="B2466" t="s">
        <v>626</v>
      </c>
      <c r="C2466" t="s">
        <v>3954</v>
      </c>
      <c r="D2466" t="s">
        <v>17</v>
      </c>
      <c r="E2466" t="s">
        <v>95</v>
      </c>
      <c r="F2466" t="s">
        <v>328</v>
      </c>
      <c r="G2466">
        <v>278.83999999999997</v>
      </c>
      <c r="H2466">
        <v>3</v>
      </c>
      <c r="I2466">
        <v>0.06</v>
      </c>
      <c r="J2466">
        <v>3.84</v>
      </c>
      <c r="K2466" t="s">
        <v>90</v>
      </c>
      <c r="L2466" t="s">
        <v>43</v>
      </c>
      <c r="M2466">
        <v>6.2</v>
      </c>
      <c r="N2466" t="s">
        <v>83</v>
      </c>
      <c r="O2466" t="b">
        <v>0</v>
      </c>
      <c r="P2466">
        <v>786.32879999999989</v>
      </c>
      <c r="Q2466">
        <v>284.41679999999991</v>
      </c>
      <c r="R2466">
        <v>274.37679999999989</v>
      </c>
      <c r="S2466" t="s">
        <v>97</v>
      </c>
      <c r="T2466">
        <v>0</v>
      </c>
      <c r="U2466">
        <v>0</v>
      </c>
      <c r="V2466">
        <v>2</v>
      </c>
      <c r="W2466">
        <v>293.40079999999989</v>
      </c>
    </row>
    <row r="2467" spans="1:23" x14ac:dyDescent="0.35">
      <c r="A2467" t="s">
        <v>3955</v>
      </c>
      <c r="B2467" t="s">
        <v>921</v>
      </c>
      <c r="C2467" t="s">
        <v>2272</v>
      </c>
      <c r="D2467" t="s">
        <v>15</v>
      </c>
      <c r="E2467" t="s">
        <v>14</v>
      </c>
      <c r="F2467" t="s">
        <v>460</v>
      </c>
      <c r="G2467">
        <v>94.69</v>
      </c>
      <c r="H2467">
        <v>2</v>
      </c>
      <c r="I2467">
        <v>0.2</v>
      </c>
      <c r="J2467">
        <v>6.01</v>
      </c>
      <c r="K2467" t="s">
        <v>115</v>
      </c>
      <c r="L2467" t="s">
        <v>41</v>
      </c>
      <c r="M2467">
        <v>6.68</v>
      </c>
      <c r="N2467" t="s">
        <v>83</v>
      </c>
      <c r="O2467" t="b">
        <v>0</v>
      </c>
      <c r="P2467">
        <v>151.50399999999999</v>
      </c>
      <c r="Q2467">
        <v>37.875999999999991</v>
      </c>
      <c r="R2467">
        <v>25.186</v>
      </c>
      <c r="S2467" t="s">
        <v>84</v>
      </c>
      <c r="T2467">
        <v>0</v>
      </c>
      <c r="U2467">
        <v>0</v>
      </c>
      <c r="V2467">
        <v>12</v>
      </c>
      <c r="W2467">
        <v>462.84010000000012</v>
      </c>
    </row>
    <row r="2468" spans="1:23" x14ac:dyDescent="0.35">
      <c r="A2468" t="s">
        <v>3956</v>
      </c>
      <c r="B2468" t="s">
        <v>1345</v>
      </c>
      <c r="C2468" t="s">
        <v>1976</v>
      </c>
      <c r="D2468" t="s">
        <v>12</v>
      </c>
      <c r="E2468" t="s">
        <v>14</v>
      </c>
      <c r="F2468" t="s">
        <v>396</v>
      </c>
      <c r="G2468">
        <v>150.61000000000001</v>
      </c>
      <c r="H2468">
        <v>2</v>
      </c>
      <c r="I2468">
        <v>0.06</v>
      </c>
      <c r="J2468">
        <v>4.63</v>
      </c>
      <c r="K2468" t="s">
        <v>102</v>
      </c>
      <c r="L2468" t="s">
        <v>45</v>
      </c>
      <c r="M2468">
        <v>1.9</v>
      </c>
      <c r="N2468" t="s">
        <v>83</v>
      </c>
      <c r="O2468" t="b">
        <v>0</v>
      </c>
      <c r="P2468">
        <v>283.14679999999998</v>
      </c>
      <c r="Q2468">
        <v>102.4148</v>
      </c>
      <c r="R2468">
        <v>95.884799999999984</v>
      </c>
      <c r="S2468" t="s">
        <v>183</v>
      </c>
      <c r="T2468">
        <v>0</v>
      </c>
      <c r="U2468">
        <v>0</v>
      </c>
      <c r="V2468">
        <v>23</v>
      </c>
      <c r="W2468">
        <v>1284.9342999999999</v>
      </c>
    </row>
    <row r="2469" spans="1:23" x14ac:dyDescent="0.35">
      <c r="A2469" t="s">
        <v>3957</v>
      </c>
      <c r="B2469" t="s">
        <v>954</v>
      </c>
      <c r="C2469" t="s">
        <v>3958</v>
      </c>
      <c r="D2469" t="s">
        <v>15</v>
      </c>
      <c r="E2469" t="s">
        <v>88</v>
      </c>
      <c r="F2469" t="s">
        <v>227</v>
      </c>
      <c r="G2469">
        <v>27.76</v>
      </c>
      <c r="H2469">
        <v>2</v>
      </c>
      <c r="I2469">
        <v>0.28999999999999998</v>
      </c>
      <c r="J2469">
        <v>7.98</v>
      </c>
      <c r="K2469" t="s">
        <v>115</v>
      </c>
      <c r="L2469" t="s">
        <v>41</v>
      </c>
      <c r="M2469">
        <v>6.85</v>
      </c>
      <c r="N2469" t="s">
        <v>83</v>
      </c>
      <c r="O2469" t="b">
        <v>0</v>
      </c>
      <c r="P2469">
        <v>39.419199999999996</v>
      </c>
      <c r="Q2469">
        <v>6.107200000000006</v>
      </c>
      <c r="R2469">
        <v>-8.7227999999999941</v>
      </c>
      <c r="S2469" t="s">
        <v>91</v>
      </c>
      <c r="T2469">
        <v>0</v>
      </c>
      <c r="U2469">
        <v>0</v>
      </c>
      <c r="V2469">
        <v>4</v>
      </c>
      <c r="W2469">
        <v>136.4374</v>
      </c>
    </row>
    <row r="2470" spans="1:23" x14ac:dyDescent="0.35">
      <c r="A2470" t="s">
        <v>3959</v>
      </c>
      <c r="B2470" t="s">
        <v>180</v>
      </c>
      <c r="C2470" t="s">
        <v>529</v>
      </c>
      <c r="D2470" t="s">
        <v>17</v>
      </c>
      <c r="E2470" t="s">
        <v>95</v>
      </c>
      <c r="F2470" t="s">
        <v>388</v>
      </c>
      <c r="G2470">
        <v>375.16</v>
      </c>
      <c r="H2470">
        <v>2</v>
      </c>
      <c r="I2470">
        <v>0.15</v>
      </c>
      <c r="J2470">
        <v>4.4000000000000004</v>
      </c>
      <c r="K2470" t="s">
        <v>82</v>
      </c>
      <c r="L2470" t="s">
        <v>41</v>
      </c>
      <c r="M2470">
        <v>9.19</v>
      </c>
      <c r="N2470" t="s">
        <v>83</v>
      </c>
      <c r="O2470" t="b">
        <v>0</v>
      </c>
      <c r="P2470">
        <v>637.77200000000005</v>
      </c>
      <c r="Q2470">
        <v>187.58</v>
      </c>
      <c r="R2470">
        <v>173.99</v>
      </c>
      <c r="S2470" t="s">
        <v>183</v>
      </c>
      <c r="T2470">
        <v>0</v>
      </c>
      <c r="U2470">
        <v>0</v>
      </c>
      <c r="V2470">
        <v>22</v>
      </c>
      <c r="W2470">
        <v>2226.7773000000002</v>
      </c>
    </row>
    <row r="2471" spans="1:23" x14ac:dyDescent="0.35">
      <c r="A2471" t="s">
        <v>3960</v>
      </c>
      <c r="B2471" t="s">
        <v>1810</v>
      </c>
      <c r="C2471" t="s">
        <v>488</v>
      </c>
      <c r="D2471" t="s">
        <v>12</v>
      </c>
      <c r="E2471" t="s">
        <v>16</v>
      </c>
      <c r="F2471" t="s">
        <v>472</v>
      </c>
      <c r="G2471">
        <v>41.24</v>
      </c>
      <c r="H2471">
        <v>2</v>
      </c>
      <c r="I2471">
        <v>0.19</v>
      </c>
      <c r="J2471">
        <v>9.14</v>
      </c>
      <c r="K2471" t="s">
        <v>90</v>
      </c>
      <c r="L2471" t="s">
        <v>41</v>
      </c>
      <c r="M2471">
        <v>5.89</v>
      </c>
      <c r="N2471" t="s">
        <v>83</v>
      </c>
      <c r="O2471" t="b">
        <v>0</v>
      </c>
      <c r="P2471">
        <v>66.808800000000005</v>
      </c>
      <c r="Q2471">
        <v>17.320800000000009</v>
      </c>
      <c r="R2471">
        <v>2.2908000000000039</v>
      </c>
      <c r="S2471" t="s">
        <v>84</v>
      </c>
      <c r="T2471">
        <v>0</v>
      </c>
      <c r="U2471">
        <v>0</v>
      </c>
      <c r="V2471">
        <v>19</v>
      </c>
      <c r="W2471">
        <v>1311.8425999999999</v>
      </c>
    </row>
    <row r="2472" spans="1:23" x14ac:dyDescent="0.35">
      <c r="A2472" t="s">
        <v>3961</v>
      </c>
      <c r="B2472" t="s">
        <v>346</v>
      </c>
      <c r="C2472" t="s">
        <v>2403</v>
      </c>
      <c r="D2472" t="s">
        <v>12</v>
      </c>
      <c r="E2472" t="s">
        <v>95</v>
      </c>
      <c r="F2472" t="s">
        <v>289</v>
      </c>
      <c r="G2472">
        <v>349.06</v>
      </c>
      <c r="H2472">
        <v>3</v>
      </c>
      <c r="I2472">
        <v>0.04</v>
      </c>
      <c r="J2472">
        <v>5.85</v>
      </c>
      <c r="K2472" t="s">
        <v>82</v>
      </c>
      <c r="L2472" t="s">
        <v>43</v>
      </c>
      <c r="M2472">
        <v>7.84</v>
      </c>
      <c r="N2472" t="s">
        <v>83</v>
      </c>
      <c r="O2472" t="b">
        <v>0</v>
      </c>
      <c r="P2472">
        <v>1005.2928000000001</v>
      </c>
      <c r="Q2472">
        <v>376.98480000000012</v>
      </c>
      <c r="R2472">
        <v>363.29480000000012</v>
      </c>
      <c r="S2472" t="s">
        <v>97</v>
      </c>
      <c r="T2472">
        <v>0</v>
      </c>
      <c r="U2472">
        <v>0</v>
      </c>
      <c r="V2472">
        <v>5</v>
      </c>
      <c r="W2472">
        <v>1399.136</v>
      </c>
    </row>
    <row r="2473" spans="1:23" x14ac:dyDescent="0.35">
      <c r="A2473" t="s">
        <v>3962</v>
      </c>
      <c r="B2473" t="s">
        <v>79</v>
      </c>
      <c r="C2473" t="s">
        <v>2828</v>
      </c>
      <c r="D2473" t="s">
        <v>19</v>
      </c>
      <c r="E2473" t="s">
        <v>14</v>
      </c>
      <c r="F2473" t="s">
        <v>247</v>
      </c>
      <c r="G2473">
        <v>142.04</v>
      </c>
      <c r="H2473">
        <v>1</v>
      </c>
      <c r="I2473">
        <v>0.12</v>
      </c>
      <c r="J2473">
        <v>8.6199999999999992</v>
      </c>
      <c r="K2473" t="s">
        <v>115</v>
      </c>
      <c r="L2473" t="s">
        <v>41</v>
      </c>
      <c r="M2473">
        <v>13.18</v>
      </c>
      <c r="N2473" t="s">
        <v>83</v>
      </c>
      <c r="O2473" t="b">
        <v>0</v>
      </c>
      <c r="P2473">
        <v>124.9952</v>
      </c>
      <c r="Q2473">
        <v>39.771200000000007</v>
      </c>
      <c r="R2473">
        <v>17.97120000000001</v>
      </c>
      <c r="S2473" t="s">
        <v>84</v>
      </c>
      <c r="T2473">
        <v>0</v>
      </c>
      <c r="U2473">
        <v>0</v>
      </c>
      <c r="V2473">
        <v>9</v>
      </c>
      <c r="W2473">
        <v>611.10510000000011</v>
      </c>
    </row>
    <row r="2474" spans="1:23" x14ac:dyDescent="0.35">
      <c r="A2474" t="s">
        <v>3963</v>
      </c>
      <c r="B2474" t="s">
        <v>1097</v>
      </c>
      <c r="C2474" t="s">
        <v>1231</v>
      </c>
      <c r="D2474" t="s">
        <v>12</v>
      </c>
      <c r="E2474" t="s">
        <v>16</v>
      </c>
      <c r="F2474" t="s">
        <v>360</v>
      </c>
      <c r="G2474">
        <v>48.95</v>
      </c>
      <c r="H2474">
        <v>3</v>
      </c>
      <c r="I2474">
        <v>0.06</v>
      </c>
      <c r="J2474">
        <v>8.61</v>
      </c>
      <c r="K2474" t="s">
        <v>90</v>
      </c>
      <c r="L2474" t="s">
        <v>41</v>
      </c>
      <c r="M2474">
        <v>9.69</v>
      </c>
      <c r="N2474" t="s">
        <v>83</v>
      </c>
      <c r="O2474" t="b">
        <v>0</v>
      </c>
      <c r="P2474">
        <v>138.03899999999999</v>
      </c>
      <c r="Q2474">
        <v>49.929000000000002</v>
      </c>
      <c r="R2474">
        <v>31.629000000000001</v>
      </c>
      <c r="S2474" t="s">
        <v>183</v>
      </c>
      <c r="T2474">
        <v>0</v>
      </c>
      <c r="U2474">
        <v>0</v>
      </c>
      <c r="V2474">
        <v>4</v>
      </c>
      <c r="W2474">
        <v>160.49799999999999</v>
      </c>
    </row>
    <row r="2475" spans="1:23" x14ac:dyDescent="0.35">
      <c r="A2475" t="s">
        <v>3964</v>
      </c>
      <c r="B2475" t="s">
        <v>109</v>
      </c>
      <c r="C2475" t="s">
        <v>904</v>
      </c>
      <c r="D2475" t="s">
        <v>19</v>
      </c>
      <c r="E2475" t="s">
        <v>88</v>
      </c>
      <c r="F2475" t="s">
        <v>89</v>
      </c>
      <c r="G2475">
        <v>25.25</v>
      </c>
      <c r="H2475">
        <v>3</v>
      </c>
      <c r="I2475">
        <v>0.1</v>
      </c>
      <c r="J2475">
        <v>3.53</v>
      </c>
      <c r="K2475" t="s">
        <v>115</v>
      </c>
      <c r="L2475" t="s">
        <v>43</v>
      </c>
      <c r="M2475">
        <v>4.5999999999999996</v>
      </c>
      <c r="N2475" t="s">
        <v>83</v>
      </c>
      <c r="O2475" t="b">
        <v>0</v>
      </c>
      <c r="P2475">
        <v>68.174999999999997</v>
      </c>
      <c r="Q2475">
        <v>22.725000000000001</v>
      </c>
      <c r="R2475">
        <v>14.595000000000001</v>
      </c>
      <c r="S2475" t="s">
        <v>103</v>
      </c>
      <c r="T2475">
        <v>0</v>
      </c>
      <c r="U2475">
        <v>0</v>
      </c>
      <c r="V2475">
        <v>18</v>
      </c>
      <c r="W2475">
        <v>1454.9709</v>
      </c>
    </row>
    <row r="2476" spans="1:23" x14ac:dyDescent="0.35">
      <c r="A2476" t="s">
        <v>3965</v>
      </c>
      <c r="B2476" t="s">
        <v>689</v>
      </c>
      <c r="C2476" t="s">
        <v>2250</v>
      </c>
      <c r="D2476" t="s">
        <v>12</v>
      </c>
      <c r="E2476" t="s">
        <v>16</v>
      </c>
      <c r="F2476" t="s">
        <v>231</v>
      </c>
      <c r="G2476">
        <v>63.61</v>
      </c>
      <c r="H2476">
        <v>1</v>
      </c>
      <c r="I2476">
        <v>0.18</v>
      </c>
      <c r="J2476">
        <v>8.3800000000000008</v>
      </c>
      <c r="K2476" t="s">
        <v>102</v>
      </c>
      <c r="L2476" t="s">
        <v>48</v>
      </c>
      <c r="M2476">
        <v>18.52</v>
      </c>
      <c r="N2476" t="s">
        <v>83</v>
      </c>
      <c r="O2476" t="b">
        <v>0</v>
      </c>
      <c r="P2476">
        <v>52.160200000000003</v>
      </c>
      <c r="Q2476">
        <v>13.99420000000001</v>
      </c>
      <c r="R2476">
        <v>-12.90579999999999</v>
      </c>
      <c r="S2476" t="s">
        <v>103</v>
      </c>
      <c r="T2476">
        <v>0</v>
      </c>
      <c r="U2476">
        <v>0</v>
      </c>
      <c r="V2476">
        <v>17</v>
      </c>
      <c r="W2476">
        <v>920.29610000000002</v>
      </c>
    </row>
    <row r="2477" spans="1:23" x14ac:dyDescent="0.35">
      <c r="A2477" t="s">
        <v>3966</v>
      </c>
      <c r="B2477" t="s">
        <v>629</v>
      </c>
      <c r="C2477" t="s">
        <v>94</v>
      </c>
      <c r="D2477" t="s">
        <v>17</v>
      </c>
      <c r="E2477" t="s">
        <v>88</v>
      </c>
      <c r="F2477" t="s">
        <v>195</v>
      </c>
      <c r="G2477">
        <v>17.309999999999999</v>
      </c>
      <c r="H2477">
        <v>1</v>
      </c>
      <c r="I2477">
        <v>0.06</v>
      </c>
      <c r="J2477">
        <v>6.67</v>
      </c>
      <c r="K2477" t="s">
        <v>115</v>
      </c>
      <c r="L2477" t="s">
        <v>43</v>
      </c>
      <c r="M2477">
        <v>3.2</v>
      </c>
      <c r="N2477" t="s">
        <v>83</v>
      </c>
      <c r="O2477" t="b">
        <v>0</v>
      </c>
      <c r="P2477">
        <v>16.2714</v>
      </c>
      <c r="Q2477">
        <v>5.8853999999999971</v>
      </c>
      <c r="R2477">
        <v>-3.9846000000000039</v>
      </c>
      <c r="S2477" t="s">
        <v>128</v>
      </c>
      <c r="T2477">
        <v>0</v>
      </c>
      <c r="U2477">
        <v>0</v>
      </c>
      <c r="V2477">
        <v>25</v>
      </c>
      <c r="W2477">
        <v>2626.2725</v>
      </c>
    </row>
    <row r="2478" spans="1:23" x14ac:dyDescent="0.35">
      <c r="A2478" t="s">
        <v>3967</v>
      </c>
      <c r="B2478" t="s">
        <v>619</v>
      </c>
      <c r="C2478" t="s">
        <v>700</v>
      </c>
      <c r="D2478" t="s">
        <v>12</v>
      </c>
      <c r="E2478" t="s">
        <v>88</v>
      </c>
      <c r="F2478" t="s">
        <v>457</v>
      </c>
      <c r="G2478">
        <v>18.53</v>
      </c>
      <c r="H2478">
        <v>2</v>
      </c>
      <c r="I2478">
        <v>0.16</v>
      </c>
      <c r="J2478">
        <v>5.18</v>
      </c>
      <c r="K2478" t="s">
        <v>82</v>
      </c>
      <c r="L2478" t="s">
        <v>41</v>
      </c>
      <c r="M2478">
        <v>5.96</v>
      </c>
      <c r="N2478" t="s">
        <v>83</v>
      </c>
      <c r="O2478" t="b">
        <v>0</v>
      </c>
      <c r="P2478">
        <v>31.130400000000002</v>
      </c>
      <c r="Q2478">
        <v>8.894400000000001</v>
      </c>
      <c r="R2478">
        <v>-2.2456</v>
      </c>
      <c r="S2478" t="s">
        <v>91</v>
      </c>
      <c r="T2478">
        <v>0</v>
      </c>
      <c r="U2478">
        <v>0</v>
      </c>
      <c r="V2478">
        <v>14</v>
      </c>
      <c r="W2478">
        <v>945.60969999999998</v>
      </c>
    </row>
    <row r="2479" spans="1:23" x14ac:dyDescent="0.35">
      <c r="A2479" t="s">
        <v>3968</v>
      </c>
      <c r="B2479" t="s">
        <v>984</v>
      </c>
      <c r="C2479" t="s">
        <v>902</v>
      </c>
      <c r="D2479" t="s">
        <v>15</v>
      </c>
      <c r="E2479" t="s">
        <v>16</v>
      </c>
      <c r="F2479" t="s">
        <v>919</v>
      </c>
      <c r="G2479">
        <v>33.909999999999997</v>
      </c>
      <c r="H2479">
        <v>2</v>
      </c>
      <c r="I2479">
        <v>0.26</v>
      </c>
      <c r="J2479">
        <v>8.65</v>
      </c>
      <c r="K2479" t="s">
        <v>102</v>
      </c>
      <c r="L2479" t="s">
        <v>43</v>
      </c>
      <c r="M2479">
        <v>3.38</v>
      </c>
      <c r="N2479" t="s">
        <v>83</v>
      </c>
      <c r="O2479" t="b">
        <v>0</v>
      </c>
      <c r="P2479">
        <v>50.186799999999991</v>
      </c>
      <c r="Q2479">
        <v>9.4947999999999979</v>
      </c>
      <c r="R2479">
        <v>-2.5352000000000028</v>
      </c>
      <c r="S2479" t="s">
        <v>97</v>
      </c>
      <c r="T2479">
        <v>0</v>
      </c>
      <c r="U2479">
        <v>0</v>
      </c>
      <c r="V2479">
        <v>17</v>
      </c>
      <c r="W2479">
        <v>1078.1324</v>
      </c>
    </row>
    <row r="2480" spans="1:23" x14ac:dyDescent="0.35">
      <c r="A2480" t="s">
        <v>3969</v>
      </c>
      <c r="B2480" t="s">
        <v>2232</v>
      </c>
      <c r="C2480" t="s">
        <v>3970</v>
      </c>
      <c r="D2480" t="s">
        <v>17</v>
      </c>
      <c r="E2480" t="s">
        <v>16</v>
      </c>
      <c r="F2480" t="s">
        <v>282</v>
      </c>
      <c r="G2480">
        <v>19.86</v>
      </c>
      <c r="H2480">
        <v>1</v>
      </c>
      <c r="I2480">
        <v>0.11</v>
      </c>
      <c r="J2480">
        <v>5.0599999999999996</v>
      </c>
      <c r="K2480" t="s">
        <v>102</v>
      </c>
      <c r="L2480" t="s">
        <v>41</v>
      </c>
      <c r="M2480">
        <v>7.45</v>
      </c>
      <c r="N2480" t="s">
        <v>83</v>
      </c>
      <c r="O2480" t="b">
        <v>0</v>
      </c>
      <c r="P2480">
        <v>17.6754</v>
      </c>
      <c r="Q2480">
        <v>5.7594000000000012</v>
      </c>
      <c r="R2480">
        <v>-6.7505999999999986</v>
      </c>
      <c r="S2480" t="s">
        <v>84</v>
      </c>
      <c r="T2480">
        <v>0</v>
      </c>
      <c r="U2480">
        <v>0</v>
      </c>
      <c r="V2480">
        <v>2</v>
      </c>
      <c r="W2480">
        <v>95.300400000000025</v>
      </c>
    </row>
    <row r="2481" spans="1:23" x14ac:dyDescent="0.35">
      <c r="A2481" t="s">
        <v>3971</v>
      </c>
      <c r="B2481" t="s">
        <v>99</v>
      </c>
      <c r="C2481" t="s">
        <v>747</v>
      </c>
      <c r="D2481" t="s">
        <v>19</v>
      </c>
      <c r="E2481" t="s">
        <v>95</v>
      </c>
      <c r="F2481" t="s">
        <v>328</v>
      </c>
      <c r="G2481">
        <v>401.5</v>
      </c>
      <c r="H2481">
        <v>2</v>
      </c>
      <c r="I2481">
        <v>0.1</v>
      </c>
      <c r="J2481">
        <v>7.54</v>
      </c>
      <c r="K2481" t="s">
        <v>102</v>
      </c>
      <c r="L2481" t="s">
        <v>43</v>
      </c>
      <c r="M2481">
        <v>7.26</v>
      </c>
      <c r="N2481" t="s">
        <v>141</v>
      </c>
      <c r="O2481" t="b">
        <v>0</v>
      </c>
      <c r="P2481">
        <v>722.7</v>
      </c>
      <c r="Q2481">
        <v>240.90000000000009</v>
      </c>
      <c r="R2481">
        <v>226.10000000000011</v>
      </c>
      <c r="S2481" t="s">
        <v>103</v>
      </c>
      <c r="T2481">
        <v>1</v>
      </c>
      <c r="U2481">
        <v>0</v>
      </c>
      <c r="V2481">
        <v>21</v>
      </c>
      <c r="W2481">
        <v>2461.3791999999999</v>
      </c>
    </row>
    <row r="2482" spans="1:23" x14ac:dyDescent="0.35">
      <c r="A2482" t="s">
        <v>3972</v>
      </c>
      <c r="B2482" t="s">
        <v>814</v>
      </c>
      <c r="C2482" t="s">
        <v>3973</v>
      </c>
      <c r="D2482" t="s">
        <v>19</v>
      </c>
      <c r="E2482" t="s">
        <v>16</v>
      </c>
      <c r="F2482" t="s">
        <v>278</v>
      </c>
      <c r="G2482">
        <v>45.14</v>
      </c>
      <c r="H2482">
        <v>3</v>
      </c>
      <c r="I2482">
        <v>0.26</v>
      </c>
      <c r="J2482">
        <v>8.7100000000000009</v>
      </c>
      <c r="K2482" t="s">
        <v>82</v>
      </c>
      <c r="L2482" t="s">
        <v>43</v>
      </c>
      <c r="M2482">
        <v>7.45</v>
      </c>
      <c r="N2482" t="s">
        <v>83</v>
      </c>
      <c r="O2482" t="b">
        <v>0</v>
      </c>
      <c r="P2482">
        <v>100.21080000000001</v>
      </c>
      <c r="Q2482">
        <v>18.9588</v>
      </c>
      <c r="R2482">
        <v>2.798799999999996</v>
      </c>
      <c r="S2482" t="s">
        <v>183</v>
      </c>
      <c r="T2482">
        <v>0</v>
      </c>
      <c r="U2482">
        <v>0</v>
      </c>
      <c r="V2482">
        <v>1</v>
      </c>
      <c r="W2482">
        <v>2.798799999999996</v>
      </c>
    </row>
    <row r="2483" spans="1:23" x14ac:dyDescent="0.35">
      <c r="A2483" t="s">
        <v>3974</v>
      </c>
      <c r="B2483" t="s">
        <v>1831</v>
      </c>
      <c r="C2483" t="s">
        <v>963</v>
      </c>
      <c r="D2483" t="s">
        <v>12</v>
      </c>
      <c r="E2483" t="s">
        <v>14</v>
      </c>
      <c r="F2483" t="s">
        <v>210</v>
      </c>
      <c r="G2483">
        <v>167.03</v>
      </c>
      <c r="H2483">
        <v>2</v>
      </c>
      <c r="I2483">
        <v>0.1</v>
      </c>
      <c r="J2483">
        <v>3.31</v>
      </c>
      <c r="K2483" t="s">
        <v>102</v>
      </c>
      <c r="L2483" t="s">
        <v>43</v>
      </c>
      <c r="M2483">
        <v>7.89</v>
      </c>
      <c r="N2483" t="s">
        <v>83</v>
      </c>
      <c r="O2483" t="b">
        <v>0</v>
      </c>
      <c r="P2483">
        <v>300.654</v>
      </c>
      <c r="Q2483">
        <v>100.218</v>
      </c>
      <c r="R2483">
        <v>89.017999999999986</v>
      </c>
      <c r="S2483" t="s">
        <v>128</v>
      </c>
      <c r="T2483">
        <v>0</v>
      </c>
      <c r="U2483">
        <v>0</v>
      </c>
      <c r="V2483">
        <v>15</v>
      </c>
      <c r="W2483">
        <v>956.32300000000021</v>
      </c>
    </row>
    <row r="2484" spans="1:23" x14ac:dyDescent="0.35">
      <c r="A2484" t="s">
        <v>3975</v>
      </c>
      <c r="B2484" t="s">
        <v>536</v>
      </c>
      <c r="C2484" t="s">
        <v>579</v>
      </c>
      <c r="D2484" t="s">
        <v>17</v>
      </c>
      <c r="E2484" t="s">
        <v>88</v>
      </c>
      <c r="F2484" t="s">
        <v>916</v>
      </c>
      <c r="G2484">
        <v>21.03</v>
      </c>
      <c r="H2484">
        <v>1</v>
      </c>
      <c r="I2484">
        <v>0.09</v>
      </c>
      <c r="J2484">
        <v>8.5500000000000007</v>
      </c>
      <c r="K2484" t="s">
        <v>102</v>
      </c>
      <c r="L2484" t="s">
        <v>45</v>
      </c>
      <c r="M2484">
        <v>1.51</v>
      </c>
      <c r="N2484" t="s">
        <v>141</v>
      </c>
      <c r="O2484" t="b">
        <v>0</v>
      </c>
      <c r="P2484">
        <v>19.1373</v>
      </c>
      <c r="Q2484">
        <v>6.519300000000003</v>
      </c>
      <c r="R2484">
        <v>-3.5406999999999971</v>
      </c>
      <c r="S2484" t="s">
        <v>97</v>
      </c>
      <c r="T2484">
        <v>1</v>
      </c>
      <c r="U2484">
        <v>0</v>
      </c>
      <c r="V2484">
        <v>16</v>
      </c>
      <c r="W2484">
        <v>602.44460000000004</v>
      </c>
    </row>
    <row r="2485" spans="1:23" x14ac:dyDescent="0.35">
      <c r="A2485" t="s">
        <v>3976</v>
      </c>
      <c r="B2485" t="s">
        <v>1379</v>
      </c>
      <c r="C2485" t="s">
        <v>1498</v>
      </c>
      <c r="D2485" t="s">
        <v>19</v>
      </c>
      <c r="E2485" t="s">
        <v>14</v>
      </c>
      <c r="F2485" t="s">
        <v>324</v>
      </c>
      <c r="G2485">
        <v>126.78</v>
      </c>
      <c r="H2485">
        <v>2</v>
      </c>
      <c r="I2485">
        <v>0.06</v>
      </c>
      <c r="J2485">
        <v>3.34</v>
      </c>
      <c r="K2485" t="s">
        <v>115</v>
      </c>
      <c r="L2485" t="s">
        <v>45</v>
      </c>
      <c r="M2485">
        <v>0.75</v>
      </c>
      <c r="N2485" t="s">
        <v>83</v>
      </c>
      <c r="O2485" t="b">
        <v>0</v>
      </c>
      <c r="P2485">
        <v>238.34639999999999</v>
      </c>
      <c r="Q2485">
        <v>86.210399999999993</v>
      </c>
      <c r="R2485">
        <v>82.120399999999989</v>
      </c>
      <c r="S2485" t="s">
        <v>183</v>
      </c>
      <c r="T2485">
        <v>0</v>
      </c>
      <c r="U2485">
        <v>0</v>
      </c>
      <c r="V2485">
        <v>3</v>
      </c>
      <c r="W2485">
        <v>78.49469999999998</v>
      </c>
    </row>
    <row r="2486" spans="1:23" x14ac:dyDescent="0.35">
      <c r="A2486" t="s">
        <v>3977</v>
      </c>
      <c r="B2486" t="s">
        <v>268</v>
      </c>
      <c r="C2486" t="s">
        <v>508</v>
      </c>
      <c r="D2486" t="s">
        <v>15</v>
      </c>
      <c r="E2486" t="s">
        <v>16</v>
      </c>
      <c r="F2486" t="s">
        <v>919</v>
      </c>
      <c r="G2486">
        <v>62.23</v>
      </c>
      <c r="H2486">
        <v>3</v>
      </c>
      <c r="I2486">
        <v>0.17</v>
      </c>
      <c r="J2486">
        <v>4.1100000000000003</v>
      </c>
      <c r="K2486" t="s">
        <v>102</v>
      </c>
      <c r="L2486" t="s">
        <v>43</v>
      </c>
      <c r="M2486">
        <v>6.65</v>
      </c>
      <c r="N2486" t="s">
        <v>83</v>
      </c>
      <c r="O2486" t="b">
        <v>0</v>
      </c>
      <c r="P2486">
        <v>154.95269999999999</v>
      </c>
      <c r="Q2486">
        <v>42.938699999999997</v>
      </c>
      <c r="R2486">
        <v>32.178699999999992</v>
      </c>
      <c r="S2486" t="s">
        <v>91</v>
      </c>
      <c r="T2486">
        <v>0</v>
      </c>
      <c r="U2486">
        <v>0</v>
      </c>
      <c r="V2486">
        <v>21</v>
      </c>
      <c r="W2486">
        <v>1777.9158</v>
      </c>
    </row>
    <row r="2487" spans="1:23" x14ac:dyDescent="0.35">
      <c r="A2487" t="s">
        <v>3978</v>
      </c>
      <c r="B2487" t="s">
        <v>1622</v>
      </c>
      <c r="C2487" t="s">
        <v>250</v>
      </c>
      <c r="D2487" t="s">
        <v>12</v>
      </c>
      <c r="E2487" t="s">
        <v>16</v>
      </c>
      <c r="F2487" t="s">
        <v>723</v>
      </c>
      <c r="G2487">
        <v>41.47</v>
      </c>
      <c r="H2487">
        <v>2</v>
      </c>
      <c r="I2487">
        <v>0.24</v>
      </c>
      <c r="J2487">
        <v>5.4</v>
      </c>
      <c r="K2487" t="s">
        <v>82</v>
      </c>
      <c r="L2487" t="s">
        <v>48</v>
      </c>
      <c r="M2487">
        <v>5.43</v>
      </c>
      <c r="N2487" t="s">
        <v>83</v>
      </c>
      <c r="O2487" t="b">
        <v>0</v>
      </c>
      <c r="P2487">
        <v>63.034399999999998</v>
      </c>
      <c r="Q2487">
        <v>13.2704</v>
      </c>
      <c r="R2487">
        <v>2.4404000000000021</v>
      </c>
      <c r="S2487" t="s">
        <v>183</v>
      </c>
      <c r="T2487">
        <v>0</v>
      </c>
      <c r="U2487">
        <v>0</v>
      </c>
      <c r="V2487">
        <v>13</v>
      </c>
      <c r="W2487">
        <v>678.67290000000003</v>
      </c>
    </row>
    <row r="2488" spans="1:23" x14ac:dyDescent="0.35">
      <c r="A2488" t="s">
        <v>3979</v>
      </c>
      <c r="B2488" t="s">
        <v>556</v>
      </c>
      <c r="C2488" t="s">
        <v>3003</v>
      </c>
      <c r="D2488" t="s">
        <v>12</v>
      </c>
      <c r="E2488" t="s">
        <v>16</v>
      </c>
      <c r="F2488" t="s">
        <v>475</v>
      </c>
      <c r="G2488">
        <v>60.25</v>
      </c>
      <c r="H2488">
        <v>1</v>
      </c>
      <c r="I2488">
        <v>0.11</v>
      </c>
      <c r="J2488">
        <v>9.44</v>
      </c>
      <c r="K2488" t="s">
        <v>115</v>
      </c>
      <c r="L2488" t="s">
        <v>43</v>
      </c>
      <c r="M2488">
        <v>4.99</v>
      </c>
      <c r="N2488" t="s">
        <v>83</v>
      </c>
      <c r="O2488" t="b">
        <v>0</v>
      </c>
      <c r="P2488">
        <v>53.622500000000002</v>
      </c>
      <c r="Q2488">
        <v>17.4725</v>
      </c>
      <c r="R2488">
        <v>3.042500000000004</v>
      </c>
      <c r="S2488" t="s">
        <v>128</v>
      </c>
      <c r="T2488">
        <v>0</v>
      </c>
      <c r="U2488">
        <v>0</v>
      </c>
      <c r="V2488">
        <v>18</v>
      </c>
      <c r="W2488">
        <v>1081.7529999999999</v>
      </c>
    </row>
    <row r="2489" spans="1:23" x14ac:dyDescent="0.35">
      <c r="A2489" t="s">
        <v>3980</v>
      </c>
      <c r="B2489" t="s">
        <v>339</v>
      </c>
      <c r="C2489" t="s">
        <v>3981</v>
      </c>
      <c r="D2489" t="s">
        <v>19</v>
      </c>
      <c r="E2489" t="s">
        <v>95</v>
      </c>
      <c r="F2489" t="s">
        <v>489</v>
      </c>
      <c r="G2489">
        <v>624.19000000000005</v>
      </c>
      <c r="H2489">
        <v>1</v>
      </c>
      <c r="I2489">
        <v>0.1</v>
      </c>
      <c r="J2489">
        <v>5.69</v>
      </c>
      <c r="K2489" t="s">
        <v>102</v>
      </c>
      <c r="L2489" t="s">
        <v>41</v>
      </c>
      <c r="M2489">
        <v>6.71</v>
      </c>
      <c r="N2489" t="s">
        <v>83</v>
      </c>
      <c r="O2489" t="b">
        <v>1</v>
      </c>
      <c r="P2489">
        <v>561.77100000000007</v>
      </c>
      <c r="Q2489">
        <v>187.25700000000009</v>
      </c>
      <c r="R2489">
        <v>174.85700000000011</v>
      </c>
      <c r="S2489" t="s">
        <v>97</v>
      </c>
      <c r="T2489">
        <v>0</v>
      </c>
      <c r="U2489">
        <v>0</v>
      </c>
      <c r="V2489">
        <v>2</v>
      </c>
      <c r="W2489">
        <v>241.11019999999999</v>
      </c>
    </row>
    <row r="2490" spans="1:23" x14ac:dyDescent="0.35">
      <c r="A2490" t="s">
        <v>3982</v>
      </c>
      <c r="B2490" t="s">
        <v>197</v>
      </c>
      <c r="C2490" t="s">
        <v>1505</v>
      </c>
      <c r="D2490" t="s">
        <v>12</v>
      </c>
      <c r="E2490" t="s">
        <v>88</v>
      </c>
      <c r="F2490" t="s">
        <v>608</v>
      </c>
      <c r="G2490">
        <v>25.66</v>
      </c>
      <c r="H2490">
        <v>2</v>
      </c>
      <c r="I2490">
        <v>7.0000000000000007E-2</v>
      </c>
      <c r="J2490">
        <v>9.14</v>
      </c>
      <c r="K2490" t="s">
        <v>115</v>
      </c>
      <c r="L2490" t="s">
        <v>43</v>
      </c>
      <c r="M2490">
        <v>3.52</v>
      </c>
      <c r="N2490" t="s">
        <v>83</v>
      </c>
      <c r="O2490" t="b">
        <v>0</v>
      </c>
      <c r="P2490">
        <v>47.727600000000002</v>
      </c>
      <c r="Q2490">
        <v>16.935600000000001</v>
      </c>
      <c r="R2490">
        <v>4.2755999999999972</v>
      </c>
      <c r="S2490" t="s">
        <v>84</v>
      </c>
      <c r="T2490">
        <v>0</v>
      </c>
      <c r="U2490">
        <v>0</v>
      </c>
      <c r="V2490">
        <v>12</v>
      </c>
      <c r="W2490">
        <v>1051.6015</v>
      </c>
    </row>
    <row r="2491" spans="1:23" x14ac:dyDescent="0.35">
      <c r="A2491" t="s">
        <v>3983</v>
      </c>
      <c r="B2491" t="s">
        <v>437</v>
      </c>
      <c r="C2491" t="s">
        <v>296</v>
      </c>
      <c r="D2491" t="s">
        <v>15</v>
      </c>
      <c r="E2491" t="s">
        <v>95</v>
      </c>
      <c r="F2491" t="s">
        <v>286</v>
      </c>
      <c r="G2491">
        <v>501.34</v>
      </c>
      <c r="H2491">
        <v>3</v>
      </c>
      <c r="I2491">
        <v>0.02</v>
      </c>
      <c r="J2491">
        <v>9.14</v>
      </c>
      <c r="K2491" t="s">
        <v>115</v>
      </c>
      <c r="L2491" t="s">
        <v>48</v>
      </c>
      <c r="M2491">
        <v>15.74</v>
      </c>
      <c r="N2491" t="s">
        <v>83</v>
      </c>
      <c r="O2491" t="b">
        <v>0</v>
      </c>
      <c r="P2491">
        <v>1473.9395999999999</v>
      </c>
      <c r="Q2491">
        <v>571.52760000000001</v>
      </c>
      <c r="R2491">
        <v>546.64760000000001</v>
      </c>
      <c r="S2491" t="s">
        <v>103</v>
      </c>
      <c r="T2491">
        <v>0</v>
      </c>
      <c r="U2491">
        <v>0</v>
      </c>
      <c r="V2491">
        <v>15</v>
      </c>
      <c r="W2491">
        <v>1772.92</v>
      </c>
    </row>
    <row r="2492" spans="1:23" x14ac:dyDescent="0.35">
      <c r="A2492" t="s">
        <v>3984</v>
      </c>
      <c r="B2492" t="s">
        <v>586</v>
      </c>
      <c r="C2492" t="s">
        <v>806</v>
      </c>
      <c r="D2492" t="s">
        <v>19</v>
      </c>
      <c r="E2492" t="s">
        <v>95</v>
      </c>
      <c r="F2492" t="s">
        <v>314</v>
      </c>
      <c r="G2492">
        <v>481.05</v>
      </c>
      <c r="H2492">
        <v>3</v>
      </c>
      <c r="I2492">
        <v>0.1</v>
      </c>
      <c r="J2492">
        <v>7.02</v>
      </c>
      <c r="K2492" t="s">
        <v>90</v>
      </c>
      <c r="L2492" t="s">
        <v>48</v>
      </c>
      <c r="M2492">
        <v>9.9600000000000009</v>
      </c>
      <c r="N2492" t="s">
        <v>141</v>
      </c>
      <c r="O2492" t="b">
        <v>1</v>
      </c>
      <c r="P2492">
        <v>1298.835</v>
      </c>
      <c r="Q2492">
        <v>432.94500000000011</v>
      </c>
      <c r="R2492">
        <v>415.96499999999997</v>
      </c>
      <c r="S2492" t="s">
        <v>91</v>
      </c>
      <c r="T2492">
        <v>1</v>
      </c>
      <c r="U2492">
        <v>0</v>
      </c>
      <c r="V2492">
        <v>11</v>
      </c>
      <c r="W2492">
        <v>660.6268</v>
      </c>
    </row>
    <row r="2493" spans="1:23" x14ac:dyDescent="0.35">
      <c r="A2493" t="s">
        <v>3985</v>
      </c>
      <c r="B2493" t="s">
        <v>1497</v>
      </c>
      <c r="C2493" t="s">
        <v>3986</v>
      </c>
      <c r="D2493" t="s">
        <v>15</v>
      </c>
      <c r="E2493" t="s">
        <v>95</v>
      </c>
      <c r="F2493" t="s">
        <v>596</v>
      </c>
      <c r="G2493">
        <v>447.61</v>
      </c>
      <c r="H2493">
        <v>1</v>
      </c>
      <c r="I2493">
        <v>0.09</v>
      </c>
      <c r="J2493">
        <v>7.77</v>
      </c>
      <c r="K2493" t="s">
        <v>102</v>
      </c>
      <c r="L2493" t="s">
        <v>43</v>
      </c>
      <c r="M2493">
        <v>7.98</v>
      </c>
      <c r="N2493" t="s">
        <v>83</v>
      </c>
      <c r="O2493" t="b">
        <v>0</v>
      </c>
      <c r="P2493">
        <v>407.32510000000002</v>
      </c>
      <c r="Q2493">
        <v>138.75909999999999</v>
      </c>
      <c r="R2493">
        <v>123.0091</v>
      </c>
      <c r="S2493" t="s">
        <v>103</v>
      </c>
      <c r="T2493">
        <v>0</v>
      </c>
      <c r="U2493">
        <v>0</v>
      </c>
      <c r="V2493">
        <v>3</v>
      </c>
      <c r="W2493">
        <v>147.47229999999999</v>
      </c>
    </row>
    <row r="2494" spans="1:23" x14ac:dyDescent="0.35">
      <c r="A2494" t="s">
        <v>3987</v>
      </c>
      <c r="B2494" t="s">
        <v>402</v>
      </c>
      <c r="C2494" t="s">
        <v>3988</v>
      </c>
      <c r="D2494" t="s">
        <v>19</v>
      </c>
      <c r="E2494" t="s">
        <v>14</v>
      </c>
      <c r="F2494" t="s">
        <v>780</v>
      </c>
      <c r="G2494">
        <v>145.47</v>
      </c>
      <c r="H2494">
        <v>1</v>
      </c>
      <c r="I2494">
        <v>0.09</v>
      </c>
      <c r="J2494">
        <v>3.56</v>
      </c>
      <c r="K2494" t="s">
        <v>115</v>
      </c>
      <c r="L2494" t="s">
        <v>41</v>
      </c>
      <c r="M2494">
        <v>7.25</v>
      </c>
      <c r="N2494" t="s">
        <v>83</v>
      </c>
      <c r="O2494" t="b">
        <v>0</v>
      </c>
      <c r="P2494">
        <v>132.3777</v>
      </c>
      <c r="Q2494">
        <v>45.095700000000008</v>
      </c>
      <c r="R2494">
        <v>34.285700000000013</v>
      </c>
      <c r="S2494" t="s">
        <v>97</v>
      </c>
      <c r="T2494">
        <v>0</v>
      </c>
      <c r="U2494">
        <v>0</v>
      </c>
      <c r="V2494">
        <v>1</v>
      </c>
      <c r="W2494">
        <v>34.285700000000013</v>
      </c>
    </row>
    <row r="2495" spans="1:23" x14ac:dyDescent="0.35">
      <c r="A2495" t="s">
        <v>3989</v>
      </c>
      <c r="B2495" t="s">
        <v>1586</v>
      </c>
      <c r="C2495" t="s">
        <v>1610</v>
      </c>
      <c r="D2495" t="s">
        <v>12</v>
      </c>
      <c r="E2495" t="s">
        <v>88</v>
      </c>
      <c r="F2495" t="s">
        <v>111</v>
      </c>
      <c r="G2495">
        <v>14.92</v>
      </c>
      <c r="H2495">
        <v>2</v>
      </c>
      <c r="I2495">
        <v>0.1</v>
      </c>
      <c r="J2495">
        <v>8.85</v>
      </c>
      <c r="K2495" t="s">
        <v>115</v>
      </c>
      <c r="L2495" t="s">
        <v>43</v>
      </c>
      <c r="M2495">
        <v>4.68</v>
      </c>
      <c r="N2495" t="s">
        <v>83</v>
      </c>
      <c r="O2495" t="b">
        <v>0</v>
      </c>
      <c r="P2495">
        <v>26.856000000000002</v>
      </c>
      <c r="Q2495">
        <v>8.9520000000000017</v>
      </c>
      <c r="R2495">
        <v>-4.5779999999999976</v>
      </c>
      <c r="S2495" t="s">
        <v>183</v>
      </c>
      <c r="T2495">
        <v>0</v>
      </c>
      <c r="U2495">
        <v>0</v>
      </c>
      <c r="V2495">
        <v>13</v>
      </c>
      <c r="W2495">
        <v>609.88509999999997</v>
      </c>
    </row>
    <row r="2496" spans="1:23" x14ac:dyDescent="0.35">
      <c r="A2496" t="s">
        <v>3990</v>
      </c>
      <c r="B2496" t="s">
        <v>954</v>
      </c>
      <c r="C2496" t="s">
        <v>131</v>
      </c>
      <c r="D2496" t="s">
        <v>12</v>
      </c>
      <c r="E2496" t="s">
        <v>95</v>
      </c>
      <c r="F2496" t="s">
        <v>370</v>
      </c>
      <c r="G2496">
        <v>313.5</v>
      </c>
      <c r="H2496">
        <v>1</v>
      </c>
      <c r="I2496">
        <v>0.1</v>
      </c>
      <c r="J2496">
        <v>6.6</v>
      </c>
      <c r="K2496" t="s">
        <v>82</v>
      </c>
      <c r="L2496" t="s">
        <v>41</v>
      </c>
      <c r="M2496">
        <v>9.07</v>
      </c>
      <c r="N2496" t="s">
        <v>83</v>
      </c>
      <c r="O2496" t="b">
        <v>1</v>
      </c>
      <c r="P2496">
        <v>282.14999999999998</v>
      </c>
      <c r="Q2496">
        <v>94.05000000000004</v>
      </c>
      <c r="R2496">
        <v>78.380000000000038</v>
      </c>
      <c r="S2496" t="s">
        <v>91</v>
      </c>
      <c r="T2496">
        <v>0</v>
      </c>
      <c r="U2496">
        <v>0</v>
      </c>
      <c r="V2496">
        <v>18</v>
      </c>
      <c r="W2496">
        <v>988.7876</v>
      </c>
    </row>
    <row r="2497" spans="1:23" x14ac:dyDescent="0.35">
      <c r="A2497" t="s">
        <v>3991</v>
      </c>
      <c r="B2497" t="s">
        <v>960</v>
      </c>
      <c r="C2497" t="s">
        <v>2188</v>
      </c>
      <c r="D2497" t="s">
        <v>26</v>
      </c>
      <c r="E2497" t="s">
        <v>88</v>
      </c>
      <c r="F2497" t="s">
        <v>877</v>
      </c>
      <c r="G2497">
        <v>28.35</v>
      </c>
      <c r="H2497">
        <v>3</v>
      </c>
      <c r="I2497">
        <v>0.05</v>
      </c>
      <c r="J2497">
        <v>2.34</v>
      </c>
      <c r="K2497" t="s">
        <v>102</v>
      </c>
      <c r="L2497" t="s">
        <v>45</v>
      </c>
      <c r="M2497">
        <v>1.19</v>
      </c>
      <c r="N2497" t="s">
        <v>141</v>
      </c>
      <c r="O2497" t="b">
        <v>0</v>
      </c>
      <c r="P2497">
        <v>80.797500000000014</v>
      </c>
      <c r="Q2497">
        <v>29.767500000000009</v>
      </c>
      <c r="R2497">
        <v>26.237500000000001</v>
      </c>
      <c r="S2497" t="s">
        <v>84</v>
      </c>
      <c r="T2497">
        <v>1</v>
      </c>
      <c r="U2497">
        <v>0</v>
      </c>
      <c r="V2497">
        <v>19</v>
      </c>
      <c r="W2497">
        <v>967.64179999999999</v>
      </c>
    </row>
    <row r="2498" spans="1:23" x14ac:dyDescent="0.35">
      <c r="A2498" t="s">
        <v>3992</v>
      </c>
      <c r="B2498" t="s">
        <v>731</v>
      </c>
      <c r="C2498" t="s">
        <v>2683</v>
      </c>
      <c r="D2498" t="s">
        <v>17</v>
      </c>
      <c r="E2498" t="s">
        <v>95</v>
      </c>
      <c r="F2498" t="s">
        <v>2069</v>
      </c>
      <c r="G2498">
        <v>554.65</v>
      </c>
      <c r="H2498">
        <v>2</v>
      </c>
      <c r="I2498">
        <v>0.03</v>
      </c>
      <c r="J2498">
        <v>5.94</v>
      </c>
      <c r="K2498" t="s">
        <v>90</v>
      </c>
      <c r="L2498" t="s">
        <v>45</v>
      </c>
      <c r="M2498">
        <v>0.88</v>
      </c>
      <c r="N2498" t="s">
        <v>141</v>
      </c>
      <c r="O2498" t="b">
        <v>0</v>
      </c>
      <c r="P2498">
        <v>1076.021</v>
      </c>
      <c r="Q2498">
        <v>410.44099999999997</v>
      </c>
      <c r="R2498">
        <v>403.62099999999998</v>
      </c>
      <c r="S2498" t="s">
        <v>84</v>
      </c>
      <c r="T2498">
        <v>1</v>
      </c>
      <c r="U2498">
        <v>0</v>
      </c>
      <c r="V2498">
        <v>11</v>
      </c>
      <c r="W2498">
        <v>785.52650000000006</v>
      </c>
    </row>
    <row r="2499" spans="1:23" x14ac:dyDescent="0.35">
      <c r="A2499" t="s">
        <v>3993</v>
      </c>
      <c r="B2499" t="s">
        <v>603</v>
      </c>
      <c r="C2499" t="s">
        <v>550</v>
      </c>
      <c r="D2499" t="s">
        <v>17</v>
      </c>
      <c r="E2499" t="s">
        <v>14</v>
      </c>
      <c r="F2499" t="s">
        <v>1419</v>
      </c>
      <c r="G2499">
        <v>73.849999999999994</v>
      </c>
      <c r="H2499">
        <v>3</v>
      </c>
      <c r="I2499">
        <v>0.1</v>
      </c>
      <c r="J2499">
        <v>3.77</v>
      </c>
      <c r="K2499" t="s">
        <v>90</v>
      </c>
      <c r="L2499" t="s">
        <v>41</v>
      </c>
      <c r="M2499">
        <v>5.57</v>
      </c>
      <c r="N2499" t="s">
        <v>83</v>
      </c>
      <c r="O2499" t="b">
        <v>0</v>
      </c>
      <c r="P2499">
        <v>199.39500000000001</v>
      </c>
      <c r="Q2499">
        <v>66.465000000000003</v>
      </c>
      <c r="R2499">
        <v>57.125</v>
      </c>
      <c r="S2499" t="s">
        <v>128</v>
      </c>
      <c r="T2499">
        <v>0</v>
      </c>
      <c r="U2499">
        <v>0</v>
      </c>
      <c r="V2499">
        <v>20</v>
      </c>
      <c r="W2499">
        <v>1632.1878999999999</v>
      </c>
    </row>
    <row r="2500" spans="1:23" x14ac:dyDescent="0.35">
      <c r="A2500" t="s">
        <v>3994</v>
      </c>
      <c r="B2500" t="s">
        <v>660</v>
      </c>
      <c r="C2500" t="s">
        <v>1103</v>
      </c>
      <c r="D2500" t="s">
        <v>20</v>
      </c>
      <c r="E2500" t="s">
        <v>14</v>
      </c>
      <c r="F2500" t="s">
        <v>152</v>
      </c>
      <c r="G2500">
        <v>143.54</v>
      </c>
      <c r="H2500">
        <v>1</v>
      </c>
      <c r="I2500">
        <v>0.08</v>
      </c>
      <c r="J2500">
        <v>5.1100000000000003</v>
      </c>
      <c r="K2500" t="s">
        <v>90</v>
      </c>
      <c r="L2500" t="s">
        <v>48</v>
      </c>
      <c r="M2500">
        <v>17.34</v>
      </c>
      <c r="N2500" t="s">
        <v>83</v>
      </c>
      <c r="O2500" t="b">
        <v>0</v>
      </c>
      <c r="P2500">
        <v>132.05680000000001</v>
      </c>
      <c r="Q2500">
        <v>45.932800000000007</v>
      </c>
      <c r="R2500">
        <v>23.482800000000012</v>
      </c>
      <c r="S2500" t="s">
        <v>84</v>
      </c>
      <c r="T2500">
        <v>0</v>
      </c>
      <c r="U2500">
        <v>0</v>
      </c>
      <c r="V2500">
        <v>23</v>
      </c>
      <c r="W2500">
        <v>2031.5921000000001</v>
      </c>
    </row>
    <row r="2501" spans="1:23" x14ac:dyDescent="0.35">
      <c r="A2501" t="s">
        <v>3995</v>
      </c>
      <c r="B2501" t="s">
        <v>225</v>
      </c>
      <c r="C2501" t="s">
        <v>3996</v>
      </c>
      <c r="D2501" t="s">
        <v>26</v>
      </c>
      <c r="E2501" t="s">
        <v>16</v>
      </c>
      <c r="F2501" t="s">
        <v>231</v>
      </c>
      <c r="G2501">
        <v>8.85</v>
      </c>
      <c r="H2501">
        <v>2</v>
      </c>
      <c r="I2501">
        <v>0.19</v>
      </c>
      <c r="J2501">
        <v>6.4</v>
      </c>
      <c r="K2501" t="s">
        <v>82</v>
      </c>
      <c r="L2501" t="s">
        <v>41</v>
      </c>
      <c r="M2501">
        <v>6.21</v>
      </c>
      <c r="N2501" t="s">
        <v>83</v>
      </c>
      <c r="O2501" t="b">
        <v>0</v>
      </c>
      <c r="P2501">
        <v>14.337</v>
      </c>
      <c r="Q2501">
        <v>3.717000000000001</v>
      </c>
      <c r="R2501">
        <v>-8.8929999999999989</v>
      </c>
      <c r="S2501" t="s">
        <v>183</v>
      </c>
      <c r="T2501">
        <v>0</v>
      </c>
      <c r="U2501">
        <v>0</v>
      </c>
      <c r="V2501">
        <v>2</v>
      </c>
      <c r="W2501">
        <v>33.457799999999992</v>
      </c>
    </row>
    <row r="2502" spans="1:23" x14ac:dyDescent="0.35">
      <c r="A2502" t="s">
        <v>3997</v>
      </c>
      <c r="B2502" t="s">
        <v>622</v>
      </c>
      <c r="C2502" t="s">
        <v>1155</v>
      </c>
      <c r="D2502" t="s">
        <v>20</v>
      </c>
      <c r="E2502" t="s">
        <v>88</v>
      </c>
      <c r="F2502" t="s">
        <v>1677</v>
      </c>
      <c r="G2502">
        <v>17.64</v>
      </c>
      <c r="H2502">
        <v>3</v>
      </c>
      <c r="I2502">
        <v>0.04</v>
      </c>
      <c r="J2502">
        <v>6.21</v>
      </c>
      <c r="K2502" t="s">
        <v>115</v>
      </c>
      <c r="L2502" t="s">
        <v>43</v>
      </c>
      <c r="M2502">
        <v>5.95</v>
      </c>
      <c r="N2502" t="s">
        <v>83</v>
      </c>
      <c r="O2502" t="b">
        <v>0</v>
      </c>
      <c r="P2502">
        <v>50.803199999999997</v>
      </c>
      <c r="Q2502">
        <v>19.051200000000001</v>
      </c>
      <c r="R2502">
        <v>6.8911999999999978</v>
      </c>
      <c r="S2502" t="s">
        <v>97</v>
      </c>
      <c r="T2502">
        <v>0</v>
      </c>
      <c r="U2502">
        <v>0</v>
      </c>
      <c r="V2502">
        <v>13</v>
      </c>
      <c r="W2502">
        <v>1050.3983000000001</v>
      </c>
    </row>
    <row r="2503" spans="1:23" x14ac:dyDescent="0.35">
      <c r="A2503" t="s">
        <v>3998</v>
      </c>
      <c r="B2503" t="s">
        <v>150</v>
      </c>
      <c r="C2503" t="s">
        <v>3999</v>
      </c>
      <c r="D2503" t="s">
        <v>20</v>
      </c>
      <c r="E2503" t="s">
        <v>88</v>
      </c>
      <c r="F2503" t="s">
        <v>195</v>
      </c>
      <c r="G2503">
        <v>29.55</v>
      </c>
      <c r="H2503">
        <v>1</v>
      </c>
      <c r="I2503">
        <v>0.05</v>
      </c>
      <c r="J2503">
        <v>9.75</v>
      </c>
      <c r="K2503" t="s">
        <v>90</v>
      </c>
      <c r="L2503" t="s">
        <v>48</v>
      </c>
      <c r="M2503">
        <v>11.31</v>
      </c>
      <c r="N2503" t="s">
        <v>83</v>
      </c>
      <c r="O2503" t="b">
        <v>0</v>
      </c>
      <c r="P2503">
        <v>28.072500000000002</v>
      </c>
      <c r="Q2503">
        <v>10.342499999999999</v>
      </c>
      <c r="R2503">
        <v>-10.717499999999999</v>
      </c>
      <c r="S2503" t="s">
        <v>128</v>
      </c>
      <c r="T2503">
        <v>0</v>
      </c>
      <c r="U2503">
        <v>0</v>
      </c>
      <c r="V2503">
        <v>1</v>
      </c>
      <c r="W2503">
        <v>-10.717499999999999</v>
      </c>
    </row>
    <row r="2504" spans="1:23" x14ac:dyDescent="0.35">
      <c r="A2504" t="s">
        <v>4000</v>
      </c>
      <c r="B2504" t="s">
        <v>470</v>
      </c>
      <c r="C2504" t="s">
        <v>186</v>
      </c>
      <c r="D2504" t="s">
        <v>15</v>
      </c>
      <c r="E2504" t="s">
        <v>95</v>
      </c>
      <c r="F2504" t="s">
        <v>1363</v>
      </c>
      <c r="G2504">
        <v>387.88</v>
      </c>
      <c r="H2504">
        <v>1</v>
      </c>
      <c r="I2504">
        <v>0</v>
      </c>
      <c r="J2504">
        <v>6.16</v>
      </c>
      <c r="K2504" t="s">
        <v>82</v>
      </c>
      <c r="L2504" t="s">
        <v>43</v>
      </c>
      <c r="M2504">
        <v>4.76</v>
      </c>
      <c r="N2504" t="s">
        <v>83</v>
      </c>
      <c r="O2504" t="b">
        <v>0</v>
      </c>
      <c r="P2504">
        <v>387.88</v>
      </c>
      <c r="Q2504">
        <v>155.15199999999999</v>
      </c>
      <c r="R2504">
        <v>144.232</v>
      </c>
      <c r="S2504" t="s">
        <v>183</v>
      </c>
      <c r="T2504">
        <v>0</v>
      </c>
      <c r="U2504">
        <v>0</v>
      </c>
      <c r="V2504">
        <v>15</v>
      </c>
      <c r="W2504">
        <v>956.19069999999999</v>
      </c>
    </row>
    <row r="2505" spans="1:23" x14ac:dyDescent="0.35">
      <c r="A2505" t="s">
        <v>4001</v>
      </c>
      <c r="B2505" t="s">
        <v>1996</v>
      </c>
      <c r="C2505" t="s">
        <v>1254</v>
      </c>
      <c r="D2505" t="s">
        <v>15</v>
      </c>
      <c r="E2505" t="s">
        <v>14</v>
      </c>
      <c r="F2505" t="s">
        <v>655</v>
      </c>
      <c r="G2505">
        <v>119.89</v>
      </c>
      <c r="H2505">
        <v>3</v>
      </c>
      <c r="I2505">
        <v>0.02</v>
      </c>
      <c r="J2505">
        <v>8.5</v>
      </c>
      <c r="K2505" t="s">
        <v>102</v>
      </c>
      <c r="L2505" t="s">
        <v>45</v>
      </c>
      <c r="M2505">
        <v>0.89</v>
      </c>
      <c r="N2505" t="s">
        <v>83</v>
      </c>
      <c r="O2505" t="b">
        <v>0</v>
      </c>
      <c r="P2505">
        <v>352.47660000000002</v>
      </c>
      <c r="Q2505">
        <v>136.6746</v>
      </c>
      <c r="R2505">
        <v>127.2846</v>
      </c>
      <c r="S2505" t="s">
        <v>91</v>
      </c>
      <c r="T2505">
        <v>0</v>
      </c>
      <c r="U2505">
        <v>0</v>
      </c>
      <c r="V2505">
        <v>13</v>
      </c>
      <c r="W2505">
        <v>1539.1237000000001</v>
      </c>
    </row>
    <row r="2506" spans="1:23" x14ac:dyDescent="0.35">
      <c r="A2506" t="s">
        <v>4002</v>
      </c>
      <c r="B2506" t="s">
        <v>138</v>
      </c>
      <c r="C2506" t="s">
        <v>4003</v>
      </c>
      <c r="D2506" t="s">
        <v>15</v>
      </c>
      <c r="E2506" t="s">
        <v>95</v>
      </c>
      <c r="F2506" t="s">
        <v>515</v>
      </c>
      <c r="G2506">
        <v>621.4</v>
      </c>
      <c r="H2506">
        <v>2</v>
      </c>
      <c r="I2506">
        <v>0.1</v>
      </c>
      <c r="J2506">
        <v>4.8899999999999997</v>
      </c>
      <c r="K2506" t="s">
        <v>102</v>
      </c>
      <c r="L2506" t="s">
        <v>43</v>
      </c>
      <c r="M2506">
        <v>6.39</v>
      </c>
      <c r="N2506" t="s">
        <v>83</v>
      </c>
      <c r="O2506" t="b">
        <v>1</v>
      </c>
      <c r="P2506">
        <v>1118.52</v>
      </c>
      <c r="Q2506">
        <v>372.84</v>
      </c>
      <c r="R2506">
        <v>361.56000000000012</v>
      </c>
      <c r="S2506" t="s">
        <v>128</v>
      </c>
      <c r="T2506">
        <v>0</v>
      </c>
      <c r="U2506">
        <v>0</v>
      </c>
      <c r="V2506">
        <v>3</v>
      </c>
      <c r="W2506">
        <v>347.35399999999998</v>
      </c>
    </row>
    <row r="2507" spans="1:23" x14ac:dyDescent="0.35">
      <c r="A2507" t="s">
        <v>4004</v>
      </c>
      <c r="B2507" t="s">
        <v>117</v>
      </c>
      <c r="C2507" t="s">
        <v>122</v>
      </c>
      <c r="D2507" t="s">
        <v>12</v>
      </c>
      <c r="E2507" t="s">
        <v>14</v>
      </c>
      <c r="F2507" t="s">
        <v>460</v>
      </c>
      <c r="G2507">
        <v>163.97</v>
      </c>
      <c r="H2507">
        <v>2</v>
      </c>
      <c r="I2507">
        <v>0.01</v>
      </c>
      <c r="J2507">
        <v>7.39</v>
      </c>
      <c r="K2507" t="s">
        <v>90</v>
      </c>
      <c r="L2507" t="s">
        <v>45</v>
      </c>
      <c r="M2507">
        <v>1.64</v>
      </c>
      <c r="N2507" t="s">
        <v>83</v>
      </c>
      <c r="O2507" t="b">
        <v>0</v>
      </c>
      <c r="P2507">
        <v>324.66059999999999</v>
      </c>
      <c r="Q2507">
        <v>127.89660000000001</v>
      </c>
      <c r="R2507">
        <v>118.86660000000001</v>
      </c>
      <c r="S2507" t="s">
        <v>84</v>
      </c>
      <c r="T2507">
        <v>0</v>
      </c>
      <c r="U2507">
        <v>0</v>
      </c>
      <c r="V2507">
        <v>14</v>
      </c>
      <c r="W2507">
        <v>711.66880000000003</v>
      </c>
    </row>
    <row r="2508" spans="1:23" x14ac:dyDescent="0.35">
      <c r="A2508" t="s">
        <v>4005</v>
      </c>
      <c r="B2508" t="s">
        <v>225</v>
      </c>
      <c r="C2508" t="s">
        <v>2371</v>
      </c>
      <c r="D2508" t="s">
        <v>15</v>
      </c>
      <c r="E2508" t="s">
        <v>16</v>
      </c>
      <c r="F2508" t="s">
        <v>645</v>
      </c>
      <c r="G2508">
        <v>53.76</v>
      </c>
      <c r="H2508">
        <v>1</v>
      </c>
      <c r="I2508">
        <v>0.25</v>
      </c>
      <c r="J2508">
        <v>5.5</v>
      </c>
      <c r="K2508" t="s">
        <v>82</v>
      </c>
      <c r="L2508" t="s">
        <v>48</v>
      </c>
      <c r="M2508">
        <v>16.62</v>
      </c>
      <c r="N2508" t="s">
        <v>83</v>
      </c>
      <c r="O2508" t="b">
        <v>0</v>
      </c>
      <c r="P2508">
        <v>40.32</v>
      </c>
      <c r="Q2508">
        <v>8.0640000000000001</v>
      </c>
      <c r="R2508">
        <v>-14.055999999999999</v>
      </c>
      <c r="S2508" t="s">
        <v>183</v>
      </c>
      <c r="T2508">
        <v>0</v>
      </c>
      <c r="U2508">
        <v>0</v>
      </c>
      <c r="V2508">
        <v>2</v>
      </c>
      <c r="W2508">
        <v>-14.1648</v>
      </c>
    </row>
    <row r="2509" spans="1:23" x14ac:dyDescent="0.35">
      <c r="A2509" t="s">
        <v>4006</v>
      </c>
      <c r="B2509" t="s">
        <v>276</v>
      </c>
      <c r="C2509" t="s">
        <v>4007</v>
      </c>
      <c r="D2509" t="s">
        <v>26</v>
      </c>
      <c r="E2509" t="s">
        <v>88</v>
      </c>
      <c r="F2509" t="s">
        <v>509</v>
      </c>
      <c r="G2509">
        <v>21.42</v>
      </c>
      <c r="H2509">
        <v>1</v>
      </c>
      <c r="I2509">
        <v>0.12</v>
      </c>
      <c r="J2509">
        <v>5.17</v>
      </c>
      <c r="K2509" t="s">
        <v>115</v>
      </c>
      <c r="L2509" t="s">
        <v>41</v>
      </c>
      <c r="M2509">
        <v>8.52</v>
      </c>
      <c r="N2509" t="s">
        <v>83</v>
      </c>
      <c r="O2509" t="b">
        <v>0</v>
      </c>
      <c r="P2509">
        <v>18.849599999999999</v>
      </c>
      <c r="Q2509">
        <v>5.997600000000002</v>
      </c>
      <c r="R2509">
        <v>-7.6923999999999966</v>
      </c>
      <c r="S2509" t="s">
        <v>97</v>
      </c>
      <c r="T2509">
        <v>0</v>
      </c>
      <c r="U2509">
        <v>0</v>
      </c>
      <c r="V2509">
        <v>1</v>
      </c>
      <c r="W2509">
        <v>-7.6923999999999966</v>
      </c>
    </row>
    <row r="2510" spans="1:23" x14ac:dyDescent="0.35">
      <c r="A2510" t="s">
        <v>4008</v>
      </c>
      <c r="B2510" t="s">
        <v>405</v>
      </c>
      <c r="C2510" t="s">
        <v>1014</v>
      </c>
      <c r="D2510" t="s">
        <v>17</v>
      </c>
      <c r="E2510" t="s">
        <v>16</v>
      </c>
      <c r="F2510" t="s">
        <v>293</v>
      </c>
      <c r="G2510">
        <v>38.22</v>
      </c>
      <c r="H2510">
        <v>2</v>
      </c>
      <c r="I2510">
        <v>0.13</v>
      </c>
      <c r="J2510">
        <v>8.84</v>
      </c>
      <c r="K2510" t="s">
        <v>82</v>
      </c>
      <c r="L2510" t="s">
        <v>41</v>
      </c>
      <c r="M2510">
        <v>11.27</v>
      </c>
      <c r="N2510" t="s">
        <v>83</v>
      </c>
      <c r="O2510" t="b">
        <v>0</v>
      </c>
      <c r="P2510">
        <v>66.502799999999993</v>
      </c>
      <c r="Q2510">
        <v>20.6388</v>
      </c>
      <c r="R2510">
        <v>0.52879999999999683</v>
      </c>
      <c r="S2510" t="s">
        <v>103</v>
      </c>
      <c r="T2510">
        <v>0</v>
      </c>
      <c r="U2510">
        <v>0</v>
      </c>
      <c r="V2510">
        <v>13</v>
      </c>
      <c r="W2510">
        <v>805.16080000000011</v>
      </c>
    </row>
    <row r="2511" spans="1:23" x14ac:dyDescent="0.35">
      <c r="A2511" t="s">
        <v>4009</v>
      </c>
      <c r="B2511" t="s">
        <v>1996</v>
      </c>
      <c r="C2511" t="s">
        <v>2815</v>
      </c>
      <c r="D2511" t="s">
        <v>15</v>
      </c>
      <c r="E2511" t="s">
        <v>95</v>
      </c>
      <c r="F2511" t="s">
        <v>318</v>
      </c>
      <c r="G2511">
        <v>486.42</v>
      </c>
      <c r="H2511">
        <v>2</v>
      </c>
      <c r="I2511">
        <v>0.01</v>
      </c>
      <c r="J2511">
        <v>9.2899999999999991</v>
      </c>
      <c r="K2511" t="s">
        <v>82</v>
      </c>
      <c r="L2511" t="s">
        <v>48</v>
      </c>
      <c r="M2511">
        <v>8.99</v>
      </c>
      <c r="N2511" t="s">
        <v>83</v>
      </c>
      <c r="O2511" t="b">
        <v>0</v>
      </c>
      <c r="P2511">
        <v>963.11159999999995</v>
      </c>
      <c r="Q2511">
        <v>379.40760000000012</v>
      </c>
      <c r="R2511">
        <v>361.12760000000009</v>
      </c>
      <c r="S2511" t="s">
        <v>91</v>
      </c>
      <c r="T2511">
        <v>0</v>
      </c>
      <c r="U2511">
        <v>0</v>
      </c>
      <c r="V2511">
        <v>13</v>
      </c>
      <c r="W2511">
        <v>1150.4376000000011</v>
      </c>
    </row>
    <row r="2512" spans="1:23" x14ac:dyDescent="0.35">
      <c r="A2512" t="s">
        <v>4010</v>
      </c>
      <c r="B2512" t="s">
        <v>545</v>
      </c>
      <c r="C2512" t="s">
        <v>1038</v>
      </c>
      <c r="D2512" t="s">
        <v>19</v>
      </c>
      <c r="E2512" t="s">
        <v>16</v>
      </c>
      <c r="F2512" t="s">
        <v>1077</v>
      </c>
      <c r="G2512">
        <v>43.44</v>
      </c>
      <c r="H2512">
        <v>3</v>
      </c>
      <c r="I2512">
        <v>0.23</v>
      </c>
      <c r="J2512">
        <v>3.51</v>
      </c>
      <c r="K2512" t="s">
        <v>90</v>
      </c>
      <c r="L2512" t="s">
        <v>45</v>
      </c>
      <c r="M2512">
        <v>0.95</v>
      </c>
      <c r="N2512" t="s">
        <v>83</v>
      </c>
      <c r="O2512" t="b">
        <v>0</v>
      </c>
      <c r="P2512">
        <v>100.3464</v>
      </c>
      <c r="Q2512">
        <v>22.15440000000001</v>
      </c>
      <c r="R2512">
        <v>17.694400000000009</v>
      </c>
      <c r="S2512" t="s">
        <v>91</v>
      </c>
      <c r="T2512">
        <v>0</v>
      </c>
      <c r="U2512">
        <v>0</v>
      </c>
      <c r="V2512">
        <v>16</v>
      </c>
      <c r="W2512">
        <v>1838.8379</v>
      </c>
    </row>
    <row r="2513" spans="1:23" x14ac:dyDescent="0.35">
      <c r="A2513" t="s">
        <v>4011</v>
      </c>
      <c r="B2513" t="s">
        <v>429</v>
      </c>
      <c r="C2513" t="s">
        <v>2951</v>
      </c>
      <c r="D2513" t="s">
        <v>15</v>
      </c>
      <c r="E2513" t="s">
        <v>14</v>
      </c>
      <c r="F2513" t="s">
        <v>1041</v>
      </c>
      <c r="G2513">
        <v>66.709999999999994</v>
      </c>
      <c r="H2513">
        <v>1</v>
      </c>
      <c r="I2513">
        <v>0.06</v>
      </c>
      <c r="J2513">
        <v>3.24</v>
      </c>
      <c r="K2513" t="s">
        <v>102</v>
      </c>
      <c r="L2513" t="s">
        <v>45</v>
      </c>
      <c r="M2513">
        <v>1.02</v>
      </c>
      <c r="N2513" t="s">
        <v>83</v>
      </c>
      <c r="O2513" t="b">
        <v>0</v>
      </c>
      <c r="P2513">
        <v>62.707399999999993</v>
      </c>
      <c r="Q2513">
        <v>22.6814</v>
      </c>
      <c r="R2513">
        <v>18.421399999999998</v>
      </c>
      <c r="S2513" t="s">
        <v>128</v>
      </c>
      <c r="T2513">
        <v>0</v>
      </c>
      <c r="U2513">
        <v>0</v>
      </c>
      <c r="V2513">
        <v>5</v>
      </c>
      <c r="W2513">
        <v>677.38310000000001</v>
      </c>
    </row>
    <row r="2514" spans="1:23" x14ac:dyDescent="0.35">
      <c r="A2514" t="s">
        <v>4012</v>
      </c>
      <c r="B2514" t="s">
        <v>1157</v>
      </c>
      <c r="C2514" t="s">
        <v>3267</v>
      </c>
      <c r="D2514" t="s">
        <v>15</v>
      </c>
      <c r="E2514" t="s">
        <v>14</v>
      </c>
      <c r="F2514" t="s">
        <v>817</v>
      </c>
      <c r="G2514">
        <v>90.72</v>
      </c>
      <c r="H2514">
        <v>1</v>
      </c>
      <c r="I2514">
        <v>0.04</v>
      </c>
      <c r="J2514">
        <v>8.06</v>
      </c>
      <c r="K2514" t="s">
        <v>82</v>
      </c>
      <c r="L2514" t="s">
        <v>45</v>
      </c>
      <c r="M2514">
        <v>1.42</v>
      </c>
      <c r="N2514" t="s">
        <v>83</v>
      </c>
      <c r="O2514" t="b">
        <v>0</v>
      </c>
      <c r="P2514">
        <v>87.091200000000001</v>
      </c>
      <c r="Q2514">
        <v>32.659200000000013</v>
      </c>
      <c r="R2514">
        <v>23.179200000000009</v>
      </c>
      <c r="S2514" t="s">
        <v>103</v>
      </c>
      <c r="T2514">
        <v>0</v>
      </c>
      <c r="U2514">
        <v>0</v>
      </c>
      <c r="V2514">
        <v>15</v>
      </c>
      <c r="W2514">
        <v>562.32950000000005</v>
      </c>
    </row>
    <row r="2515" spans="1:23" x14ac:dyDescent="0.35">
      <c r="A2515" t="s">
        <v>4013</v>
      </c>
      <c r="B2515" t="s">
        <v>1185</v>
      </c>
      <c r="C2515" t="s">
        <v>3843</v>
      </c>
      <c r="D2515" t="s">
        <v>12</v>
      </c>
      <c r="E2515" t="s">
        <v>88</v>
      </c>
      <c r="F2515" t="s">
        <v>483</v>
      </c>
      <c r="G2515">
        <v>15.68</v>
      </c>
      <c r="H2515">
        <v>1</v>
      </c>
      <c r="I2515">
        <v>0.04</v>
      </c>
      <c r="J2515">
        <v>3.51</v>
      </c>
      <c r="K2515" t="s">
        <v>82</v>
      </c>
      <c r="L2515" t="s">
        <v>45</v>
      </c>
      <c r="M2515">
        <v>0.74</v>
      </c>
      <c r="N2515" t="s">
        <v>83</v>
      </c>
      <c r="O2515" t="b">
        <v>0</v>
      </c>
      <c r="P2515">
        <v>15.0528</v>
      </c>
      <c r="Q2515">
        <v>5.6448</v>
      </c>
      <c r="R2515">
        <v>1.3948</v>
      </c>
      <c r="S2515" t="s">
        <v>183</v>
      </c>
      <c r="T2515">
        <v>0</v>
      </c>
      <c r="U2515">
        <v>0</v>
      </c>
      <c r="V2515">
        <v>3</v>
      </c>
      <c r="W2515">
        <v>170.35159999999999</v>
      </c>
    </row>
    <row r="2516" spans="1:23" x14ac:dyDescent="0.35">
      <c r="A2516" t="s">
        <v>4014</v>
      </c>
      <c r="B2516" t="s">
        <v>996</v>
      </c>
      <c r="C2516" t="s">
        <v>4015</v>
      </c>
      <c r="D2516" t="s">
        <v>28</v>
      </c>
      <c r="E2516" t="s">
        <v>16</v>
      </c>
      <c r="F2516" t="s">
        <v>278</v>
      </c>
      <c r="G2516">
        <v>64.48</v>
      </c>
      <c r="H2516">
        <v>3</v>
      </c>
      <c r="I2516">
        <v>0.14000000000000001</v>
      </c>
      <c r="J2516">
        <v>4.99</v>
      </c>
      <c r="K2516" t="s">
        <v>115</v>
      </c>
      <c r="L2516" t="s">
        <v>45</v>
      </c>
      <c r="M2516">
        <v>1.72</v>
      </c>
      <c r="N2516" t="s">
        <v>83</v>
      </c>
      <c r="O2516" t="b">
        <v>0</v>
      </c>
      <c r="P2516">
        <v>166.35839999999999</v>
      </c>
      <c r="Q2516">
        <v>50.294400000000003</v>
      </c>
      <c r="R2516">
        <v>43.584400000000002</v>
      </c>
      <c r="S2516" t="s">
        <v>128</v>
      </c>
      <c r="T2516">
        <v>0</v>
      </c>
      <c r="U2516">
        <v>0</v>
      </c>
      <c r="V2516">
        <v>2</v>
      </c>
      <c r="W2516">
        <v>217.87440000000001</v>
      </c>
    </row>
    <row r="2517" spans="1:23" x14ac:dyDescent="0.35">
      <c r="A2517" t="s">
        <v>4016</v>
      </c>
      <c r="B2517" t="s">
        <v>1348</v>
      </c>
      <c r="C2517" t="s">
        <v>710</v>
      </c>
      <c r="D2517" t="s">
        <v>19</v>
      </c>
      <c r="E2517" t="s">
        <v>16</v>
      </c>
      <c r="F2517" t="s">
        <v>409</v>
      </c>
      <c r="G2517">
        <v>51.68</v>
      </c>
      <c r="H2517">
        <v>2</v>
      </c>
      <c r="I2517">
        <v>0.21</v>
      </c>
      <c r="J2517">
        <v>4.8</v>
      </c>
      <c r="K2517" t="s">
        <v>102</v>
      </c>
      <c r="L2517" t="s">
        <v>41</v>
      </c>
      <c r="M2517">
        <v>7.09</v>
      </c>
      <c r="N2517" t="s">
        <v>83</v>
      </c>
      <c r="O2517" t="b">
        <v>0</v>
      </c>
      <c r="P2517">
        <v>81.65440000000001</v>
      </c>
      <c r="Q2517">
        <v>19.638400000000011</v>
      </c>
      <c r="R2517">
        <v>7.7484000000000108</v>
      </c>
      <c r="S2517" t="s">
        <v>97</v>
      </c>
      <c r="T2517">
        <v>0</v>
      </c>
      <c r="U2517">
        <v>0</v>
      </c>
      <c r="V2517">
        <v>18</v>
      </c>
      <c r="W2517">
        <v>838.74849999999992</v>
      </c>
    </row>
    <row r="2518" spans="1:23" x14ac:dyDescent="0.35">
      <c r="A2518" t="s">
        <v>4017</v>
      </c>
      <c r="B2518" t="s">
        <v>442</v>
      </c>
      <c r="C2518" t="s">
        <v>4018</v>
      </c>
      <c r="D2518" t="s">
        <v>12</v>
      </c>
      <c r="E2518" t="s">
        <v>95</v>
      </c>
      <c r="F2518" t="s">
        <v>175</v>
      </c>
      <c r="G2518">
        <v>437.52</v>
      </c>
      <c r="H2518">
        <v>3</v>
      </c>
      <c r="I2518">
        <v>0.06</v>
      </c>
      <c r="J2518">
        <v>8.44</v>
      </c>
      <c r="K2518" t="s">
        <v>82</v>
      </c>
      <c r="L2518" t="s">
        <v>48</v>
      </c>
      <c r="M2518">
        <v>8.9700000000000006</v>
      </c>
      <c r="N2518" t="s">
        <v>83</v>
      </c>
      <c r="O2518" t="b">
        <v>0</v>
      </c>
      <c r="P2518">
        <v>1233.8063999999999</v>
      </c>
      <c r="Q2518">
        <v>446.2704</v>
      </c>
      <c r="R2518">
        <v>428.86040000000003</v>
      </c>
      <c r="S2518" t="s">
        <v>128</v>
      </c>
      <c r="T2518">
        <v>0</v>
      </c>
      <c r="U2518">
        <v>0</v>
      </c>
      <c r="V2518">
        <v>1</v>
      </c>
      <c r="W2518">
        <v>428.86040000000003</v>
      </c>
    </row>
    <row r="2519" spans="1:23" x14ac:dyDescent="0.35">
      <c r="A2519" t="s">
        <v>4019</v>
      </c>
      <c r="B2519" t="s">
        <v>536</v>
      </c>
      <c r="C2519" t="s">
        <v>480</v>
      </c>
      <c r="D2519" t="s">
        <v>15</v>
      </c>
      <c r="E2519" t="s">
        <v>88</v>
      </c>
      <c r="F2519" t="s">
        <v>916</v>
      </c>
      <c r="G2519">
        <v>21.94</v>
      </c>
      <c r="H2519">
        <v>1</v>
      </c>
      <c r="I2519">
        <v>0.08</v>
      </c>
      <c r="J2519">
        <v>7.26</v>
      </c>
      <c r="K2519" t="s">
        <v>115</v>
      </c>
      <c r="L2519" t="s">
        <v>48</v>
      </c>
      <c r="M2519">
        <v>17.010000000000002</v>
      </c>
      <c r="N2519" t="s">
        <v>83</v>
      </c>
      <c r="O2519" t="b">
        <v>0</v>
      </c>
      <c r="P2519">
        <v>20.184799999999999</v>
      </c>
      <c r="Q2519">
        <v>7.020800000000003</v>
      </c>
      <c r="R2519">
        <v>-17.249199999999998</v>
      </c>
      <c r="S2519" t="s">
        <v>97</v>
      </c>
      <c r="T2519">
        <v>0</v>
      </c>
      <c r="U2519">
        <v>0</v>
      </c>
      <c r="V2519">
        <v>16</v>
      </c>
      <c r="W2519">
        <v>483.59550000000002</v>
      </c>
    </row>
    <row r="2520" spans="1:23" x14ac:dyDescent="0.35">
      <c r="A2520" t="s">
        <v>4020</v>
      </c>
      <c r="B2520" t="s">
        <v>1228</v>
      </c>
      <c r="C2520" t="s">
        <v>4021</v>
      </c>
      <c r="D2520" t="s">
        <v>24</v>
      </c>
      <c r="E2520" t="s">
        <v>16</v>
      </c>
      <c r="F2520" t="s">
        <v>481</v>
      </c>
      <c r="G2520">
        <v>40.49</v>
      </c>
      <c r="H2520">
        <v>2</v>
      </c>
      <c r="I2520">
        <v>0.19</v>
      </c>
      <c r="J2520">
        <v>4.2</v>
      </c>
      <c r="K2520" t="s">
        <v>115</v>
      </c>
      <c r="L2520" t="s">
        <v>43</v>
      </c>
      <c r="M2520">
        <v>7.32</v>
      </c>
      <c r="N2520" t="s">
        <v>83</v>
      </c>
      <c r="O2520" t="b">
        <v>0</v>
      </c>
      <c r="P2520">
        <v>65.593800000000002</v>
      </c>
      <c r="Q2520">
        <v>17.005800000000001</v>
      </c>
      <c r="R2520">
        <v>5.4858000000000011</v>
      </c>
      <c r="S2520" t="s">
        <v>84</v>
      </c>
      <c r="T2520">
        <v>0</v>
      </c>
      <c r="U2520">
        <v>0</v>
      </c>
      <c r="V2520">
        <v>3</v>
      </c>
      <c r="W2520">
        <v>34.742400000000018</v>
      </c>
    </row>
    <row r="2521" spans="1:23" x14ac:dyDescent="0.35">
      <c r="A2521" t="s">
        <v>4022</v>
      </c>
      <c r="B2521" t="s">
        <v>466</v>
      </c>
      <c r="C2521" t="s">
        <v>837</v>
      </c>
      <c r="D2521" t="s">
        <v>20</v>
      </c>
      <c r="E2521" t="s">
        <v>16</v>
      </c>
      <c r="F2521" t="s">
        <v>409</v>
      </c>
      <c r="G2521">
        <v>39.49</v>
      </c>
      <c r="H2521">
        <v>3</v>
      </c>
      <c r="I2521">
        <v>0.09</v>
      </c>
      <c r="J2521">
        <v>4.83</v>
      </c>
      <c r="K2521" t="s">
        <v>90</v>
      </c>
      <c r="L2521" t="s">
        <v>48</v>
      </c>
      <c r="M2521">
        <v>19.73</v>
      </c>
      <c r="N2521" t="s">
        <v>83</v>
      </c>
      <c r="O2521" t="b">
        <v>0</v>
      </c>
      <c r="P2521">
        <v>107.8077</v>
      </c>
      <c r="Q2521">
        <v>36.725700000000003</v>
      </c>
      <c r="R2521">
        <v>12.165699999999999</v>
      </c>
      <c r="S2521" t="s">
        <v>183</v>
      </c>
      <c r="T2521">
        <v>0</v>
      </c>
      <c r="U2521">
        <v>0</v>
      </c>
      <c r="V2521">
        <v>15</v>
      </c>
      <c r="W2521">
        <v>634.02250000000004</v>
      </c>
    </row>
    <row r="2522" spans="1:23" x14ac:dyDescent="0.35">
      <c r="A2522" t="s">
        <v>4023</v>
      </c>
      <c r="B2522" t="s">
        <v>784</v>
      </c>
      <c r="C2522" t="s">
        <v>4024</v>
      </c>
      <c r="D2522" t="s">
        <v>19</v>
      </c>
      <c r="E2522" t="s">
        <v>95</v>
      </c>
      <c r="F2522" t="s">
        <v>328</v>
      </c>
      <c r="G2522">
        <v>397.8</v>
      </c>
      <c r="H2522">
        <v>3</v>
      </c>
      <c r="I2522">
        <v>0.04</v>
      </c>
      <c r="J2522">
        <v>9.0299999999999994</v>
      </c>
      <c r="K2522" t="s">
        <v>90</v>
      </c>
      <c r="L2522" t="s">
        <v>45</v>
      </c>
      <c r="M2522">
        <v>1.92</v>
      </c>
      <c r="N2522" t="s">
        <v>83</v>
      </c>
      <c r="O2522" t="b">
        <v>0</v>
      </c>
      <c r="P2522">
        <v>1145.664</v>
      </c>
      <c r="Q2522">
        <v>429.62399999999991</v>
      </c>
      <c r="R2522">
        <v>418.67399999999992</v>
      </c>
      <c r="S2522" t="s">
        <v>84</v>
      </c>
      <c r="T2522">
        <v>0</v>
      </c>
      <c r="U2522">
        <v>0</v>
      </c>
      <c r="V2522">
        <v>2</v>
      </c>
      <c r="W2522">
        <v>420.815</v>
      </c>
    </row>
    <row r="2523" spans="1:23" x14ac:dyDescent="0.35">
      <c r="A2523" t="s">
        <v>4025</v>
      </c>
      <c r="B2523" t="s">
        <v>272</v>
      </c>
      <c r="C2523" t="s">
        <v>851</v>
      </c>
      <c r="D2523" t="s">
        <v>17</v>
      </c>
      <c r="E2523" t="s">
        <v>14</v>
      </c>
      <c r="F2523" t="s">
        <v>366</v>
      </c>
      <c r="G2523">
        <v>100.28</v>
      </c>
      <c r="H2523">
        <v>1</v>
      </c>
      <c r="I2523">
        <v>0.26</v>
      </c>
      <c r="J2523">
        <v>7.85</v>
      </c>
      <c r="K2523" t="s">
        <v>90</v>
      </c>
      <c r="L2523" t="s">
        <v>41</v>
      </c>
      <c r="M2523">
        <v>11.63</v>
      </c>
      <c r="N2523" t="s">
        <v>279</v>
      </c>
      <c r="O2523" t="b">
        <v>0</v>
      </c>
      <c r="P2523">
        <v>74.2072</v>
      </c>
      <c r="Q2523">
        <v>14.039199999999999</v>
      </c>
      <c r="R2523">
        <v>-5.4407999999999994</v>
      </c>
      <c r="S2523" t="s">
        <v>84</v>
      </c>
      <c r="T2523">
        <v>0</v>
      </c>
      <c r="U2523">
        <v>1</v>
      </c>
      <c r="V2523">
        <v>19</v>
      </c>
      <c r="W2523">
        <v>1781.393</v>
      </c>
    </row>
    <row r="2524" spans="1:23" x14ac:dyDescent="0.35">
      <c r="A2524" t="s">
        <v>4026</v>
      </c>
      <c r="B2524" t="s">
        <v>1497</v>
      </c>
      <c r="C2524" t="s">
        <v>2475</v>
      </c>
      <c r="D2524" t="s">
        <v>12</v>
      </c>
      <c r="E2524" t="s">
        <v>14</v>
      </c>
      <c r="F2524" t="s">
        <v>588</v>
      </c>
      <c r="G2524">
        <v>179.01</v>
      </c>
      <c r="H2524">
        <v>1</v>
      </c>
      <c r="I2524">
        <v>0.04</v>
      </c>
      <c r="J2524">
        <v>5.04</v>
      </c>
      <c r="K2524" t="s">
        <v>82</v>
      </c>
      <c r="L2524" t="s">
        <v>43</v>
      </c>
      <c r="M2524">
        <v>6.04</v>
      </c>
      <c r="N2524" t="s">
        <v>83</v>
      </c>
      <c r="O2524" t="b">
        <v>0</v>
      </c>
      <c r="P2524">
        <v>171.84960000000001</v>
      </c>
      <c r="Q2524">
        <v>64.443599999999989</v>
      </c>
      <c r="R2524">
        <v>53.363599999999991</v>
      </c>
      <c r="S2524" t="s">
        <v>103</v>
      </c>
      <c r="T2524">
        <v>0</v>
      </c>
      <c r="U2524">
        <v>0</v>
      </c>
      <c r="V2524">
        <v>3</v>
      </c>
      <c r="W2524">
        <v>137.0658</v>
      </c>
    </row>
    <row r="2525" spans="1:23" x14ac:dyDescent="0.35">
      <c r="A2525" t="s">
        <v>4027</v>
      </c>
      <c r="B2525" t="s">
        <v>566</v>
      </c>
      <c r="C2525" t="s">
        <v>4028</v>
      </c>
      <c r="D2525" t="s">
        <v>12</v>
      </c>
      <c r="E2525" t="s">
        <v>16</v>
      </c>
      <c r="F2525" t="s">
        <v>472</v>
      </c>
      <c r="G2525">
        <v>56.82</v>
      </c>
      <c r="H2525">
        <v>3</v>
      </c>
      <c r="I2525">
        <v>0.12</v>
      </c>
      <c r="J2525">
        <v>3.7</v>
      </c>
      <c r="K2525" t="s">
        <v>115</v>
      </c>
      <c r="L2525" t="s">
        <v>43</v>
      </c>
      <c r="M2525">
        <v>5.6</v>
      </c>
      <c r="N2525" t="s">
        <v>83</v>
      </c>
      <c r="O2525" t="b">
        <v>0</v>
      </c>
      <c r="P2525">
        <v>150.00479999999999</v>
      </c>
      <c r="Q2525">
        <v>47.728800000000021</v>
      </c>
      <c r="R2525">
        <v>38.428800000000017</v>
      </c>
      <c r="S2525" t="s">
        <v>103</v>
      </c>
      <c r="T2525">
        <v>0</v>
      </c>
      <c r="U2525">
        <v>0</v>
      </c>
      <c r="V2525">
        <v>2</v>
      </c>
      <c r="W2525">
        <v>39.758800000000043</v>
      </c>
    </row>
    <row r="2526" spans="1:23" x14ac:dyDescent="0.35">
      <c r="A2526" t="s">
        <v>4029</v>
      </c>
      <c r="B2526" t="s">
        <v>960</v>
      </c>
      <c r="C2526" t="s">
        <v>4030</v>
      </c>
      <c r="D2526" t="s">
        <v>12</v>
      </c>
      <c r="E2526" t="s">
        <v>88</v>
      </c>
      <c r="F2526" t="s">
        <v>1677</v>
      </c>
      <c r="G2526">
        <v>23.73</v>
      </c>
      <c r="H2526">
        <v>1</v>
      </c>
      <c r="I2526">
        <v>0.13</v>
      </c>
      <c r="J2526">
        <v>7.48</v>
      </c>
      <c r="K2526" t="s">
        <v>82</v>
      </c>
      <c r="L2526" t="s">
        <v>41</v>
      </c>
      <c r="M2526">
        <v>6.63</v>
      </c>
      <c r="N2526" t="s">
        <v>83</v>
      </c>
      <c r="O2526" t="b">
        <v>0</v>
      </c>
      <c r="P2526">
        <v>20.645099999999999</v>
      </c>
      <c r="Q2526">
        <v>6.4070999999999998</v>
      </c>
      <c r="R2526">
        <v>-7.7028999999999996</v>
      </c>
      <c r="S2526" t="s">
        <v>84</v>
      </c>
      <c r="T2526">
        <v>0</v>
      </c>
      <c r="U2526">
        <v>0</v>
      </c>
      <c r="V2526">
        <v>1</v>
      </c>
      <c r="W2526">
        <v>-7.7028999999999996</v>
      </c>
    </row>
    <row r="2527" spans="1:23" x14ac:dyDescent="0.35">
      <c r="A2527" t="s">
        <v>4031</v>
      </c>
      <c r="B2527" t="s">
        <v>236</v>
      </c>
      <c r="C2527" t="s">
        <v>2519</v>
      </c>
      <c r="D2527" t="s">
        <v>20</v>
      </c>
      <c r="E2527" t="s">
        <v>16</v>
      </c>
      <c r="F2527" t="s">
        <v>145</v>
      </c>
      <c r="G2527">
        <v>30.37</v>
      </c>
      <c r="H2527">
        <v>1</v>
      </c>
      <c r="I2527">
        <v>0.17</v>
      </c>
      <c r="J2527">
        <v>9.39</v>
      </c>
      <c r="K2527" t="s">
        <v>90</v>
      </c>
      <c r="L2527" t="s">
        <v>43</v>
      </c>
      <c r="M2527">
        <v>4.1500000000000004</v>
      </c>
      <c r="N2527" t="s">
        <v>83</v>
      </c>
      <c r="O2527" t="b">
        <v>0</v>
      </c>
      <c r="P2527">
        <v>25.207100000000001</v>
      </c>
      <c r="Q2527">
        <v>6.9850999999999992</v>
      </c>
      <c r="R2527">
        <v>-6.5549000000000017</v>
      </c>
      <c r="S2527" t="s">
        <v>103</v>
      </c>
      <c r="T2527">
        <v>0</v>
      </c>
      <c r="U2527">
        <v>0</v>
      </c>
      <c r="V2527">
        <v>16</v>
      </c>
      <c r="W2527">
        <v>835.06150000000002</v>
      </c>
    </row>
    <row r="2528" spans="1:23" x14ac:dyDescent="0.35">
      <c r="A2528" t="s">
        <v>4032</v>
      </c>
      <c r="B2528" t="s">
        <v>105</v>
      </c>
      <c r="C2528" t="s">
        <v>673</v>
      </c>
      <c r="D2528" t="s">
        <v>19</v>
      </c>
      <c r="E2528" t="s">
        <v>95</v>
      </c>
      <c r="F2528" t="s">
        <v>251</v>
      </c>
      <c r="G2528">
        <v>28.1</v>
      </c>
      <c r="H2528">
        <v>3</v>
      </c>
      <c r="I2528">
        <v>0.09</v>
      </c>
      <c r="J2528">
        <v>8.89</v>
      </c>
      <c r="K2528" t="s">
        <v>115</v>
      </c>
      <c r="L2528" t="s">
        <v>41</v>
      </c>
      <c r="M2528">
        <v>11.74</v>
      </c>
      <c r="N2528" t="s">
        <v>83</v>
      </c>
      <c r="O2528" t="b">
        <v>0</v>
      </c>
      <c r="P2528">
        <v>76.713000000000008</v>
      </c>
      <c r="Q2528">
        <v>26.132999999999999</v>
      </c>
      <c r="R2528">
        <v>5.5030000000000001</v>
      </c>
      <c r="S2528" t="s">
        <v>91</v>
      </c>
      <c r="T2528">
        <v>0</v>
      </c>
      <c r="U2528">
        <v>0</v>
      </c>
      <c r="V2528">
        <v>15</v>
      </c>
      <c r="W2528">
        <v>1127.8425</v>
      </c>
    </row>
    <row r="2529" spans="1:23" x14ac:dyDescent="0.35">
      <c r="A2529" t="s">
        <v>4033</v>
      </c>
      <c r="B2529" t="s">
        <v>703</v>
      </c>
      <c r="C2529" t="s">
        <v>354</v>
      </c>
      <c r="D2529" t="s">
        <v>15</v>
      </c>
      <c r="E2529" t="s">
        <v>95</v>
      </c>
      <c r="F2529" t="s">
        <v>314</v>
      </c>
      <c r="G2529">
        <v>549.63</v>
      </c>
      <c r="H2529">
        <v>1</v>
      </c>
      <c r="I2529">
        <v>0.1</v>
      </c>
      <c r="J2529">
        <v>3.86</v>
      </c>
      <c r="K2529" t="s">
        <v>82</v>
      </c>
      <c r="L2529" t="s">
        <v>41</v>
      </c>
      <c r="M2529">
        <v>11.14</v>
      </c>
      <c r="N2529" t="s">
        <v>83</v>
      </c>
      <c r="O2529" t="b">
        <v>0</v>
      </c>
      <c r="P2529">
        <v>494.66699999999997</v>
      </c>
      <c r="Q2529">
        <v>164.8890000000001</v>
      </c>
      <c r="R2529">
        <v>149.8890000000001</v>
      </c>
      <c r="S2529" t="s">
        <v>84</v>
      </c>
      <c r="T2529">
        <v>0</v>
      </c>
      <c r="U2529">
        <v>0</v>
      </c>
      <c r="V2529">
        <v>17</v>
      </c>
      <c r="W2529">
        <v>667.01100000000008</v>
      </c>
    </row>
    <row r="2530" spans="1:23" x14ac:dyDescent="0.35">
      <c r="A2530" t="s">
        <v>4034</v>
      </c>
      <c r="B2530" t="s">
        <v>949</v>
      </c>
      <c r="C2530" t="s">
        <v>1682</v>
      </c>
      <c r="D2530" t="s">
        <v>15</v>
      </c>
      <c r="E2530" t="s">
        <v>95</v>
      </c>
      <c r="F2530" t="s">
        <v>446</v>
      </c>
      <c r="G2530">
        <v>528.82000000000005</v>
      </c>
      <c r="H2530">
        <v>3</v>
      </c>
      <c r="I2530">
        <v>0.23</v>
      </c>
      <c r="J2530">
        <v>8.7799999999999994</v>
      </c>
      <c r="K2530" t="s">
        <v>115</v>
      </c>
      <c r="L2530" t="s">
        <v>41</v>
      </c>
      <c r="M2530">
        <v>6.68</v>
      </c>
      <c r="N2530" t="s">
        <v>83</v>
      </c>
      <c r="O2530" t="b">
        <v>0</v>
      </c>
      <c r="P2530">
        <v>1221.5742</v>
      </c>
      <c r="Q2530">
        <v>269.69819999999999</v>
      </c>
      <c r="R2530">
        <v>254.23820000000001</v>
      </c>
      <c r="S2530" t="s">
        <v>103</v>
      </c>
      <c r="T2530">
        <v>0</v>
      </c>
      <c r="U2530">
        <v>0</v>
      </c>
      <c r="V2530">
        <v>5</v>
      </c>
      <c r="W2530">
        <v>1036.5282</v>
      </c>
    </row>
    <row r="2531" spans="1:23" x14ac:dyDescent="0.35">
      <c r="A2531" t="s">
        <v>4035</v>
      </c>
      <c r="B2531" t="s">
        <v>386</v>
      </c>
      <c r="C2531" t="s">
        <v>1684</v>
      </c>
      <c r="D2531" t="s">
        <v>19</v>
      </c>
      <c r="E2531" t="s">
        <v>14</v>
      </c>
      <c r="F2531" t="s">
        <v>744</v>
      </c>
      <c r="G2531">
        <v>144.74</v>
      </c>
      <c r="H2531">
        <v>2</v>
      </c>
      <c r="I2531">
        <v>0.06</v>
      </c>
      <c r="J2531">
        <v>9.15</v>
      </c>
      <c r="K2531" t="s">
        <v>90</v>
      </c>
      <c r="L2531" t="s">
        <v>41</v>
      </c>
      <c r="M2531">
        <v>6.65</v>
      </c>
      <c r="N2531" t="s">
        <v>83</v>
      </c>
      <c r="O2531" t="b">
        <v>0</v>
      </c>
      <c r="P2531">
        <v>272.1112</v>
      </c>
      <c r="Q2531">
        <v>98.42319999999998</v>
      </c>
      <c r="R2531">
        <v>82.623199999999983</v>
      </c>
      <c r="S2531" t="s">
        <v>97</v>
      </c>
      <c r="T2531">
        <v>0</v>
      </c>
      <c r="U2531">
        <v>0</v>
      </c>
      <c r="V2531">
        <v>13</v>
      </c>
      <c r="W2531">
        <v>668.51220000000001</v>
      </c>
    </row>
    <row r="2532" spans="1:23" x14ac:dyDescent="0.35">
      <c r="A2532" t="s">
        <v>4036</v>
      </c>
      <c r="B2532" t="s">
        <v>257</v>
      </c>
      <c r="C2532" t="s">
        <v>2972</v>
      </c>
      <c r="D2532" t="s">
        <v>12</v>
      </c>
      <c r="E2532" t="s">
        <v>16</v>
      </c>
      <c r="F2532" t="s">
        <v>311</v>
      </c>
      <c r="G2532">
        <v>50.31</v>
      </c>
      <c r="H2532">
        <v>3</v>
      </c>
      <c r="I2532">
        <v>0.16</v>
      </c>
      <c r="J2532">
        <v>5.76</v>
      </c>
      <c r="K2532" t="s">
        <v>82</v>
      </c>
      <c r="L2532" t="s">
        <v>41</v>
      </c>
      <c r="M2532">
        <v>11.1</v>
      </c>
      <c r="N2532" t="s">
        <v>83</v>
      </c>
      <c r="O2532" t="b">
        <v>0</v>
      </c>
      <c r="P2532">
        <v>126.7812</v>
      </c>
      <c r="Q2532">
        <v>36.223199999999991</v>
      </c>
      <c r="R2532">
        <v>19.363199999999988</v>
      </c>
      <c r="S2532" t="s">
        <v>128</v>
      </c>
      <c r="T2532">
        <v>0</v>
      </c>
      <c r="U2532">
        <v>0</v>
      </c>
      <c r="V2532">
        <v>4</v>
      </c>
      <c r="W2532">
        <v>376.32259999999991</v>
      </c>
    </row>
    <row r="2533" spans="1:23" x14ac:dyDescent="0.35">
      <c r="A2533" t="s">
        <v>4037</v>
      </c>
      <c r="B2533" t="s">
        <v>619</v>
      </c>
      <c r="C2533" t="s">
        <v>4038</v>
      </c>
      <c r="D2533" t="s">
        <v>26</v>
      </c>
      <c r="E2533" t="s">
        <v>95</v>
      </c>
      <c r="F2533" t="s">
        <v>844</v>
      </c>
      <c r="G2533">
        <v>469.68</v>
      </c>
      <c r="H2533">
        <v>3</v>
      </c>
      <c r="I2533">
        <v>0.01</v>
      </c>
      <c r="J2533">
        <v>8.73</v>
      </c>
      <c r="K2533" t="s">
        <v>102</v>
      </c>
      <c r="L2533" t="s">
        <v>43</v>
      </c>
      <c r="M2533">
        <v>3.24</v>
      </c>
      <c r="N2533" t="s">
        <v>141</v>
      </c>
      <c r="O2533" t="b">
        <v>0</v>
      </c>
      <c r="P2533">
        <v>1394.9495999999999</v>
      </c>
      <c r="Q2533">
        <v>549.52559999999994</v>
      </c>
      <c r="R2533">
        <v>537.55559999999991</v>
      </c>
      <c r="S2533" t="s">
        <v>91</v>
      </c>
      <c r="T2533">
        <v>1</v>
      </c>
      <c r="U2533">
        <v>0</v>
      </c>
      <c r="V2533">
        <v>4</v>
      </c>
      <c r="W2533">
        <v>808.42499999999995</v>
      </c>
    </row>
    <row r="2534" spans="1:23" x14ac:dyDescent="0.35">
      <c r="A2534" t="s">
        <v>4039</v>
      </c>
      <c r="B2534" t="s">
        <v>598</v>
      </c>
      <c r="C2534" t="s">
        <v>1028</v>
      </c>
      <c r="D2534" t="s">
        <v>15</v>
      </c>
      <c r="E2534" t="s">
        <v>16</v>
      </c>
      <c r="F2534" t="s">
        <v>223</v>
      </c>
      <c r="G2534">
        <v>74.430000000000007</v>
      </c>
      <c r="H2534">
        <v>3</v>
      </c>
      <c r="I2534">
        <v>0.2</v>
      </c>
      <c r="J2534">
        <v>3.2</v>
      </c>
      <c r="K2534" t="s">
        <v>82</v>
      </c>
      <c r="L2534" t="s">
        <v>41</v>
      </c>
      <c r="M2534">
        <v>6.17</v>
      </c>
      <c r="N2534" t="s">
        <v>83</v>
      </c>
      <c r="O2534" t="b">
        <v>0</v>
      </c>
      <c r="P2534">
        <v>178.63200000000001</v>
      </c>
      <c r="Q2534">
        <v>44.658000000000023</v>
      </c>
      <c r="R2534">
        <v>35.288000000000011</v>
      </c>
      <c r="S2534" t="s">
        <v>183</v>
      </c>
      <c r="T2534">
        <v>0</v>
      </c>
      <c r="U2534">
        <v>0</v>
      </c>
      <c r="V2534">
        <v>3</v>
      </c>
      <c r="W2534">
        <v>103.25409999999999</v>
      </c>
    </row>
    <row r="2535" spans="1:23" x14ac:dyDescent="0.35">
      <c r="A2535" t="s">
        <v>4040</v>
      </c>
      <c r="B2535" t="s">
        <v>909</v>
      </c>
      <c r="C2535" t="s">
        <v>611</v>
      </c>
      <c r="D2535" t="s">
        <v>15</v>
      </c>
      <c r="E2535" t="s">
        <v>88</v>
      </c>
      <c r="F2535" t="s">
        <v>1677</v>
      </c>
      <c r="G2535">
        <v>23.78</v>
      </c>
      <c r="H2535">
        <v>1</v>
      </c>
      <c r="I2535">
        <v>0.03</v>
      </c>
      <c r="J2535">
        <v>9.3699999999999992</v>
      </c>
      <c r="K2535" t="s">
        <v>90</v>
      </c>
      <c r="L2535" t="s">
        <v>48</v>
      </c>
      <c r="M2535">
        <v>7.18</v>
      </c>
      <c r="N2535" t="s">
        <v>83</v>
      </c>
      <c r="O2535" t="b">
        <v>0</v>
      </c>
      <c r="P2535">
        <v>23.066600000000001</v>
      </c>
      <c r="Q2535">
        <v>8.7986000000000004</v>
      </c>
      <c r="R2535">
        <v>-7.7513999999999967</v>
      </c>
      <c r="S2535" t="s">
        <v>183</v>
      </c>
      <c r="T2535">
        <v>0</v>
      </c>
      <c r="U2535">
        <v>0</v>
      </c>
      <c r="V2535">
        <v>17</v>
      </c>
      <c r="W2535">
        <v>1212.4319</v>
      </c>
    </row>
    <row r="2536" spans="1:23" x14ac:dyDescent="0.35">
      <c r="A2536" t="s">
        <v>4041</v>
      </c>
      <c r="B2536" t="s">
        <v>113</v>
      </c>
      <c r="C2536" t="s">
        <v>1642</v>
      </c>
      <c r="D2536" t="s">
        <v>28</v>
      </c>
      <c r="E2536" t="s">
        <v>95</v>
      </c>
      <c r="F2536" t="s">
        <v>693</v>
      </c>
      <c r="G2536">
        <v>31.84</v>
      </c>
      <c r="H2536">
        <v>2</v>
      </c>
      <c r="I2536">
        <v>0.23</v>
      </c>
      <c r="J2536">
        <v>7.55</v>
      </c>
      <c r="K2536" t="s">
        <v>82</v>
      </c>
      <c r="L2536" t="s">
        <v>41</v>
      </c>
      <c r="M2536">
        <v>12.02</v>
      </c>
      <c r="N2536" t="s">
        <v>83</v>
      </c>
      <c r="O2536" t="b">
        <v>0</v>
      </c>
      <c r="P2536">
        <v>49.0336</v>
      </c>
      <c r="Q2536">
        <v>10.8256</v>
      </c>
      <c r="R2536">
        <v>-8.7443999999999988</v>
      </c>
      <c r="S2536" t="s">
        <v>84</v>
      </c>
      <c r="T2536">
        <v>0</v>
      </c>
      <c r="U2536">
        <v>0</v>
      </c>
      <c r="V2536">
        <v>11</v>
      </c>
      <c r="W2536">
        <v>828.41820000000007</v>
      </c>
    </row>
    <row r="2537" spans="1:23" x14ac:dyDescent="0.35">
      <c r="A2537" t="s">
        <v>4042</v>
      </c>
      <c r="B2537" t="s">
        <v>583</v>
      </c>
      <c r="C2537" t="s">
        <v>4043</v>
      </c>
      <c r="D2537" t="s">
        <v>15</v>
      </c>
      <c r="E2537" t="s">
        <v>14</v>
      </c>
      <c r="F2537" t="s">
        <v>705</v>
      </c>
      <c r="G2537">
        <v>168.16</v>
      </c>
      <c r="H2537">
        <v>3</v>
      </c>
      <c r="I2537">
        <v>0.18</v>
      </c>
      <c r="J2537">
        <v>4.1100000000000003</v>
      </c>
      <c r="K2537" t="s">
        <v>90</v>
      </c>
      <c r="L2537" t="s">
        <v>41</v>
      </c>
      <c r="M2537">
        <v>13.9</v>
      </c>
      <c r="N2537" t="s">
        <v>83</v>
      </c>
      <c r="O2537" t="b">
        <v>0</v>
      </c>
      <c r="P2537">
        <v>413.67360000000002</v>
      </c>
      <c r="Q2537">
        <v>110.98560000000001</v>
      </c>
      <c r="R2537">
        <v>92.975600000000043</v>
      </c>
      <c r="S2537" t="s">
        <v>84</v>
      </c>
      <c r="T2537">
        <v>0</v>
      </c>
      <c r="U2537">
        <v>0</v>
      </c>
      <c r="V2537">
        <v>3</v>
      </c>
      <c r="W2537">
        <v>123.685</v>
      </c>
    </row>
    <row r="2538" spans="1:23" x14ac:dyDescent="0.35">
      <c r="A2538" t="s">
        <v>4044</v>
      </c>
      <c r="B2538" t="s">
        <v>1228</v>
      </c>
      <c r="C2538" t="s">
        <v>922</v>
      </c>
      <c r="D2538" t="s">
        <v>12</v>
      </c>
      <c r="E2538" t="s">
        <v>16</v>
      </c>
      <c r="F2538" t="s">
        <v>259</v>
      </c>
      <c r="G2538">
        <v>62.37</v>
      </c>
      <c r="H2538">
        <v>2</v>
      </c>
      <c r="I2538">
        <v>0.18</v>
      </c>
      <c r="J2538">
        <v>6.06</v>
      </c>
      <c r="K2538" t="s">
        <v>115</v>
      </c>
      <c r="L2538" t="s">
        <v>41</v>
      </c>
      <c r="M2538">
        <v>13.51</v>
      </c>
      <c r="N2538" t="s">
        <v>83</v>
      </c>
      <c r="O2538" t="b">
        <v>0</v>
      </c>
      <c r="P2538">
        <v>102.2868</v>
      </c>
      <c r="Q2538">
        <v>27.442800000000009</v>
      </c>
      <c r="R2538">
        <v>7.8728000000000051</v>
      </c>
      <c r="S2538" t="s">
        <v>84</v>
      </c>
      <c r="T2538">
        <v>0</v>
      </c>
      <c r="U2538">
        <v>0</v>
      </c>
      <c r="V2538">
        <v>16</v>
      </c>
      <c r="W2538">
        <v>1780.6849999999999</v>
      </c>
    </row>
    <row r="2539" spans="1:23" x14ac:dyDescent="0.35">
      <c r="A2539" t="s">
        <v>4045</v>
      </c>
      <c r="B2539" t="s">
        <v>867</v>
      </c>
      <c r="C2539" t="s">
        <v>1388</v>
      </c>
      <c r="D2539" t="s">
        <v>28</v>
      </c>
      <c r="E2539" t="s">
        <v>16</v>
      </c>
      <c r="F2539" t="s">
        <v>1762</v>
      </c>
      <c r="G2539">
        <v>49.56</v>
      </c>
      <c r="H2539">
        <v>1</v>
      </c>
      <c r="I2539">
        <v>0.13</v>
      </c>
      <c r="J2539">
        <v>5.58</v>
      </c>
      <c r="K2539" t="s">
        <v>102</v>
      </c>
      <c r="L2539" t="s">
        <v>45</v>
      </c>
      <c r="M2539">
        <v>1.74</v>
      </c>
      <c r="N2539" t="s">
        <v>83</v>
      </c>
      <c r="O2539" t="b">
        <v>0</v>
      </c>
      <c r="P2539">
        <v>43.117199999999997</v>
      </c>
      <c r="Q2539">
        <v>13.3812</v>
      </c>
      <c r="R2539">
        <v>6.061200000000003</v>
      </c>
      <c r="S2539" t="s">
        <v>103</v>
      </c>
      <c r="T2539">
        <v>0</v>
      </c>
      <c r="U2539">
        <v>0</v>
      </c>
      <c r="V2539">
        <v>17</v>
      </c>
      <c r="W2539">
        <v>1298.4629</v>
      </c>
    </row>
    <row r="2540" spans="1:23" x14ac:dyDescent="0.35">
      <c r="A2540" t="s">
        <v>4046</v>
      </c>
      <c r="B2540" t="s">
        <v>99</v>
      </c>
      <c r="C2540" t="s">
        <v>1174</v>
      </c>
      <c r="D2540" t="s">
        <v>19</v>
      </c>
      <c r="E2540" t="s">
        <v>95</v>
      </c>
      <c r="F2540" t="s">
        <v>127</v>
      </c>
      <c r="G2540">
        <v>237.28</v>
      </c>
      <c r="H2540">
        <v>1</v>
      </c>
      <c r="I2540">
        <v>0.1</v>
      </c>
      <c r="J2540">
        <v>7.39</v>
      </c>
      <c r="K2540" t="s">
        <v>102</v>
      </c>
      <c r="L2540" t="s">
        <v>43</v>
      </c>
      <c r="M2540">
        <v>3.62</v>
      </c>
      <c r="N2540" t="s">
        <v>83</v>
      </c>
      <c r="O2540" t="b">
        <v>1</v>
      </c>
      <c r="P2540">
        <v>213.55199999999999</v>
      </c>
      <c r="Q2540">
        <v>71.183999999999997</v>
      </c>
      <c r="R2540">
        <v>60.173999999999999</v>
      </c>
      <c r="S2540" t="s">
        <v>103</v>
      </c>
      <c r="T2540">
        <v>0</v>
      </c>
      <c r="U2540">
        <v>0</v>
      </c>
      <c r="V2540">
        <v>17</v>
      </c>
      <c r="W2540">
        <v>907.95410000000038</v>
      </c>
    </row>
    <row r="2541" spans="1:23" x14ac:dyDescent="0.35">
      <c r="A2541" t="s">
        <v>4047</v>
      </c>
      <c r="B2541" t="s">
        <v>497</v>
      </c>
      <c r="C2541" t="s">
        <v>4048</v>
      </c>
      <c r="D2541" t="s">
        <v>28</v>
      </c>
      <c r="E2541" t="s">
        <v>95</v>
      </c>
      <c r="F2541" t="s">
        <v>844</v>
      </c>
      <c r="G2541">
        <v>279.08999999999997</v>
      </c>
      <c r="H2541">
        <v>3</v>
      </c>
      <c r="I2541">
        <v>0.02</v>
      </c>
      <c r="J2541">
        <v>3.08</v>
      </c>
      <c r="K2541" t="s">
        <v>115</v>
      </c>
      <c r="L2541" t="s">
        <v>45</v>
      </c>
      <c r="M2541">
        <v>0.94</v>
      </c>
      <c r="N2541" t="s">
        <v>83</v>
      </c>
      <c r="O2541" t="b">
        <v>0</v>
      </c>
      <c r="P2541">
        <v>820.52459999999996</v>
      </c>
      <c r="Q2541">
        <v>318.1626</v>
      </c>
      <c r="R2541">
        <v>314.14260000000002</v>
      </c>
      <c r="S2541" t="s">
        <v>183</v>
      </c>
      <c r="T2541">
        <v>0</v>
      </c>
      <c r="U2541">
        <v>0</v>
      </c>
      <c r="V2541">
        <v>1</v>
      </c>
      <c r="W2541">
        <v>314.14260000000002</v>
      </c>
    </row>
    <row r="2542" spans="1:23" x14ac:dyDescent="0.35">
      <c r="A2542" t="s">
        <v>4049</v>
      </c>
      <c r="B2542" t="s">
        <v>221</v>
      </c>
      <c r="C2542" t="s">
        <v>2254</v>
      </c>
      <c r="D2542" t="s">
        <v>19</v>
      </c>
      <c r="E2542" t="s">
        <v>16</v>
      </c>
      <c r="F2542" t="s">
        <v>605</v>
      </c>
      <c r="G2542">
        <v>18.77</v>
      </c>
      <c r="H2542">
        <v>1</v>
      </c>
      <c r="I2542">
        <v>0.16</v>
      </c>
      <c r="J2542">
        <v>9.27</v>
      </c>
      <c r="K2542" t="s">
        <v>115</v>
      </c>
      <c r="L2542" t="s">
        <v>45</v>
      </c>
      <c r="M2542">
        <v>1.86</v>
      </c>
      <c r="N2542" t="s">
        <v>83</v>
      </c>
      <c r="O2542" t="b">
        <v>0</v>
      </c>
      <c r="P2542">
        <v>15.7668</v>
      </c>
      <c r="Q2542">
        <v>4.5048000000000012</v>
      </c>
      <c r="R2542">
        <v>-6.6251999999999978</v>
      </c>
      <c r="S2542" t="s">
        <v>103</v>
      </c>
      <c r="T2542">
        <v>0</v>
      </c>
      <c r="U2542">
        <v>0</v>
      </c>
      <c r="V2542">
        <v>12</v>
      </c>
      <c r="W2542">
        <v>532.56470000000013</v>
      </c>
    </row>
    <row r="2543" spans="1:23" x14ac:dyDescent="0.35">
      <c r="A2543" t="s">
        <v>4050</v>
      </c>
      <c r="B2543" t="s">
        <v>462</v>
      </c>
      <c r="C2543" t="s">
        <v>186</v>
      </c>
      <c r="D2543" t="s">
        <v>12</v>
      </c>
      <c r="E2543" t="s">
        <v>16</v>
      </c>
      <c r="F2543" t="s">
        <v>231</v>
      </c>
      <c r="G2543">
        <v>49.59</v>
      </c>
      <c r="H2543">
        <v>2</v>
      </c>
      <c r="I2543">
        <v>0.17</v>
      </c>
      <c r="J2543">
        <v>8.58</v>
      </c>
      <c r="K2543" t="s">
        <v>90</v>
      </c>
      <c r="L2543" t="s">
        <v>48</v>
      </c>
      <c r="M2543">
        <v>11.97</v>
      </c>
      <c r="N2543" t="s">
        <v>83</v>
      </c>
      <c r="O2543" t="b">
        <v>0</v>
      </c>
      <c r="P2543">
        <v>82.319400000000002</v>
      </c>
      <c r="Q2543">
        <v>22.811399999999999</v>
      </c>
      <c r="R2543">
        <v>2.2613999999999979</v>
      </c>
      <c r="S2543" t="s">
        <v>84</v>
      </c>
      <c r="T2543">
        <v>0</v>
      </c>
      <c r="U2543">
        <v>0</v>
      </c>
      <c r="V2543">
        <v>15</v>
      </c>
      <c r="W2543">
        <v>956.19069999999999</v>
      </c>
    </row>
    <row r="2544" spans="1:23" x14ac:dyDescent="0.35">
      <c r="A2544" t="s">
        <v>4051</v>
      </c>
      <c r="B2544" t="s">
        <v>622</v>
      </c>
      <c r="C2544" t="s">
        <v>2645</v>
      </c>
      <c r="D2544" t="s">
        <v>15</v>
      </c>
      <c r="E2544" t="s">
        <v>95</v>
      </c>
      <c r="F2544" t="s">
        <v>392</v>
      </c>
      <c r="G2544">
        <v>268.37</v>
      </c>
      <c r="H2544">
        <v>3</v>
      </c>
      <c r="I2544">
        <v>0.06</v>
      </c>
      <c r="J2544">
        <v>3.23</v>
      </c>
      <c r="K2544" t="s">
        <v>82</v>
      </c>
      <c r="L2544" t="s">
        <v>41</v>
      </c>
      <c r="M2544">
        <v>5.64</v>
      </c>
      <c r="N2544" t="s">
        <v>141</v>
      </c>
      <c r="O2544" t="b">
        <v>0</v>
      </c>
      <c r="P2544">
        <v>756.80340000000001</v>
      </c>
      <c r="Q2544">
        <v>273.73739999999998</v>
      </c>
      <c r="R2544">
        <v>264.86739999999998</v>
      </c>
      <c r="S2544" t="s">
        <v>97</v>
      </c>
      <c r="T2544">
        <v>1</v>
      </c>
      <c r="U2544">
        <v>0</v>
      </c>
      <c r="V2544">
        <v>5</v>
      </c>
      <c r="W2544">
        <v>340.74450000000002</v>
      </c>
    </row>
    <row r="2545" spans="1:23" x14ac:dyDescent="0.35">
      <c r="A2545" t="s">
        <v>4052</v>
      </c>
      <c r="B2545" t="s">
        <v>973</v>
      </c>
      <c r="C2545" t="s">
        <v>4053</v>
      </c>
      <c r="D2545" t="s">
        <v>15</v>
      </c>
      <c r="E2545" t="s">
        <v>16</v>
      </c>
      <c r="F2545" t="s">
        <v>444</v>
      </c>
      <c r="G2545">
        <v>52.11</v>
      </c>
      <c r="H2545">
        <v>1</v>
      </c>
      <c r="I2545">
        <v>0.12</v>
      </c>
      <c r="J2545">
        <v>3.04</v>
      </c>
      <c r="K2545" t="s">
        <v>115</v>
      </c>
      <c r="L2545" t="s">
        <v>48</v>
      </c>
      <c r="M2545">
        <v>4.34</v>
      </c>
      <c r="N2545" t="s">
        <v>83</v>
      </c>
      <c r="O2545" t="b">
        <v>0</v>
      </c>
      <c r="P2545">
        <v>45.8568</v>
      </c>
      <c r="Q2545">
        <v>14.5908</v>
      </c>
      <c r="R2545">
        <v>7.2108000000000017</v>
      </c>
      <c r="S2545" t="s">
        <v>183</v>
      </c>
      <c r="T2545">
        <v>0</v>
      </c>
      <c r="U2545">
        <v>0</v>
      </c>
      <c r="V2545">
        <v>2</v>
      </c>
      <c r="W2545">
        <v>28.515599999999999</v>
      </c>
    </row>
    <row r="2546" spans="1:23" x14ac:dyDescent="0.35">
      <c r="A2546" t="s">
        <v>4054</v>
      </c>
      <c r="B2546" t="s">
        <v>339</v>
      </c>
      <c r="C2546" t="s">
        <v>1564</v>
      </c>
      <c r="D2546" t="s">
        <v>12</v>
      </c>
      <c r="E2546" t="s">
        <v>14</v>
      </c>
      <c r="F2546" t="s">
        <v>655</v>
      </c>
      <c r="G2546">
        <v>73.540000000000006</v>
      </c>
      <c r="H2546">
        <v>2</v>
      </c>
      <c r="I2546">
        <v>0.04</v>
      </c>
      <c r="J2546">
        <v>4.8499999999999996</v>
      </c>
      <c r="K2546" t="s">
        <v>90</v>
      </c>
      <c r="L2546" t="s">
        <v>45</v>
      </c>
      <c r="M2546">
        <v>1.36</v>
      </c>
      <c r="N2546" t="s">
        <v>141</v>
      </c>
      <c r="O2546" t="b">
        <v>0</v>
      </c>
      <c r="P2546">
        <v>141.1968</v>
      </c>
      <c r="Q2546">
        <v>52.948799999999991</v>
      </c>
      <c r="R2546">
        <v>46.738799999999991</v>
      </c>
      <c r="S2546" t="s">
        <v>97</v>
      </c>
      <c r="T2546">
        <v>1</v>
      </c>
      <c r="U2546">
        <v>0</v>
      </c>
      <c r="V2546">
        <v>12</v>
      </c>
      <c r="W2546">
        <v>854.08709999999985</v>
      </c>
    </row>
    <row r="2547" spans="1:23" x14ac:dyDescent="0.35">
      <c r="A2547" t="s">
        <v>4055</v>
      </c>
      <c r="B2547" t="s">
        <v>814</v>
      </c>
      <c r="C2547" t="s">
        <v>1176</v>
      </c>
      <c r="D2547" t="s">
        <v>12</v>
      </c>
      <c r="E2547" t="s">
        <v>16</v>
      </c>
      <c r="F2547" t="s">
        <v>624</v>
      </c>
      <c r="G2547">
        <v>44.12</v>
      </c>
      <c r="H2547">
        <v>2</v>
      </c>
      <c r="I2547">
        <v>0.23</v>
      </c>
      <c r="J2547">
        <v>6.64</v>
      </c>
      <c r="K2547" t="s">
        <v>115</v>
      </c>
      <c r="L2547" t="s">
        <v>45</v>
      </c>
      <c r="M2547">
        <v>1.48</v>
      </c>
      <c r="N2547" t="s">
        <v>83</v>
      </c>
      <c r="O2547" t="b">
        <v>0</v>
      </c>
      <c r="P2547">
        <v>67.944800000000001</v>
      </c>
      <c r="Q2547">
        <v>15.0008</v>
      </c>
      <c r="R2547">
        <v>6.880800000000006</v>
      </c>
      <c r="S2547" t="s">
        <v>183</v>
      </c>
      <c r="T2547">
        <v>0</v>
      </c>
      <c r="U2547">
        <v>0</v>
      </c>
      <c r="V2547">
        <v>4</v>
      </c>
      <c r="W2547">
        <v>28.269000000000009</v>
      </c>
    </row>
    <row r="2548" spans="1:23" x14ac:dyDescent="0.35">
      <c r="A2548" t="s">
        <v>4056</v>
      </c>
      <c r="B2548" t="s">
        <v>669</v>
      </c>
      <c r="C2548" t="s">
        <v>767</v>
      </c>
      <c r="D2548" t="s">
        <v>12</v>
      </c>
      <c r="E2548" t="s">
        <v>16</v>
      </c>
      <c r="F2548" t="s">
        <v>854</v>
      </c>
      <c r="G2548">
        <v>27.06</v>
      </c>
      <c r="H2548">
        <v>1</v>
      </c>
      <c r="I2548">
        <v>0.19</v>
      </c>
      <c r="J2548">
        <v>8.25</v>
      </c>
      <c r="K2548" t="s">
        <v>115</v>
      </c>
      <c r="L2548" t="s">
        <v>43</v>
      </c>
      <c r="M2548">
        <v>7.86</v>
      </c>
      <c r="N2548" t="s">
        <v>83</v>
      </c>
      <c r="O2548" t="b">
        <v>0</v>
      </c>
      <c r="P2548">
        <v>21.918600000000001</v>
      </c>
      <c r="Q2548">
        <v>5.6826000000000043</v>
      </c>
      <c r="R2548">
        <v>-10.4274</v>
      </c>
      <c r="S2548" t="s">
        <v>183</v>
      </c>
      <c r="T2548">
        <v>0</v>
      </c>
      <c r="U2548">
        <v>0</v>
      </c>
      <c r="V2548">
        <v>17</v>
      </c>
      <c r="W2548">
        <v>1537.2258999999999</v>
      </c>
    </row>
    <row r="2549" spans="1:23" x14ac:dyDescent="0.35">
      <c r="A2549" t="s">
        <v>4057</v>
      </c>
      <c r="B2549" t="s">
        <v>185</v>
      </c>
      <c r="C2549" t="s">
        <v>3493</v>
      </c>
      <c r="D2549" t="s">
        <v>15</v>
      </c>
      <c r="E2549" t="s">
        <v>16</v>
      </c>
      <c r="F2549" t="s">
        <v>311</v>
      </c>
      <c r="G2549">
        <v>0.33</v>
      </c>
      <c r="H2549">
        <v>3</v>
      </c>
      <c r="I2549">
        <v>0.09</v>
      </c>
      <c r="J2549">
        <v>5.09</v>
      </c>
      <c r="K2549" t="s">
        <v>102</v>
      </c>
      <c r="L2549" t="s">
        <v>48</v>
      </c>
      <c r="M2549">
        <v>14.45</v>
      </c>
      <c r="N2549" t="s">
        <v>83</v>
      </c>
      <c r="O2549" t="b">
        <v>0</v>
      </c>
      <c r="P2549">
        <v>0.90090000000000003</v>
      </c>
      <c r="Q2549">
        <v>0.30690000000000001</v>
      </c>
      <c r="R2549">
        <v>-19.2331</v>
      </c>
      <c r="S2549" t="s">
        <v>128</v>
      </c>
      <c r="T2549">
        <v>0</v>
      </c>
      <c r="U2549">
        <v>0</v>
      </c>
      <c r="V2549">
        <v>15</v>
      </c>
      <c r="W2549">
        <v>2107.1965</v>
      </c>
    </row>
    <row r="2550" spans="1:23" x14ac:dyDescent="0.35">
      <c r="A2550" t="s">
        <v>4058</v>
      </c>
      <c r="B2550" t="s">
        <v>212</v>
      </c>
      <c r="C2550" t="s">
        <v>4059</v>
      </c>
      <c r="D2550" t="s">
        <v>19</v>
      </c>
      <c r="E2550" t="s">
        <v>16</v>
      </c>
      <c r="F2550" t="s">
        <v>464</v>
      </c>
      <c r="G2550">
        <v>6.19</v>
      </c>
      <c r="H2550">
        <v>2</v>
      </c>
      <c r="I2550">
        <v>0.06</v>
      </c>
      <c r="J2550">
        <v>4.9800000000000004</v>
      </c>
      <c r="K2550" t="s">
        <v>115</v>
      </c>
      <c r="L2550" t="s">
        <v>41</v>
      </c>
      <c r="M2550">
        <v>14.86</v>
      </c>
      <c r="N2550" t="s">
        <v>141</v>
      </c>
      <c r="O2550" t="b">
        <v>0</v>
      </c>
      <c r="P2550">
        <v>11.6372</v>
      </c>
      <c r="Q2550">
        <v>4.2092000000000001</v>
      </c>
      <c r="R2550">
        <v>-15.630800000000001</v>
      </c>
      <c r="S2550" t="s">
        <v>91</v>
      </c>
      <c r="T2550">
        <v>1</v>
      </c>
      <c r="U2550">
        <v>0</v>
      </c>
      <c r="V2550">
        <v>2</v>
      </c>
      <c r="W2550">
        <v>149.75139999999999</v>
      </c>
    </row>
    <row r="2551" spans="1:23" x14ac:dyDescent="0.35">
      <c r="A2551" t="s">
        <v>4060</v>
      </c>
      <c r="B2551" t="s">
        <v>394</v>
      </c>
      <c r="C2551" t="s">
        <v>1512</v>
      </c>
      <c r="D2551" t="s">
        <v>28</v>
      </c>
      <c r="E2551" t="s">
        <v>95</v>
      </c>
      <c r="F2551" t="s">
        <v>1709</v>
      </c>
      <c r="G2551">
        <v>244.87</v>
      </c>
      <c r="H2551">
        <v>3</v>
      </c>
      <c r="I2551">
        <v>0.26</v>
      </c>
      <c r="J2551">
        <v>5.53</v>
      </c>
      <c r="K2551" t="s">
        <v>115</v>
      </c>
      <c r="L2551" t="s">
        <v>41</v>
      </c>
      <c r="M2551">
        <v>10.06</v>
      </c>
      <c r="N2551" t="s">
        <v>83</v>
      </c>
      <c r="O2551" t="b">
        <v>0</v>
      </c>
      <c r="P2551">
        <v>543.6114</v>
      </c>
      <c r="Q2551">
        <v>102.8454</v>
      </c>
      <c r="R2551">
        <v>87.25539999999998</v>
      </c>
      <c r="S2551" t="s">
        <v>91</v>
      </c>
      <c r="T2551">
        <v>0</v>
      </c>
      <c r="U2551">
        <v>0</v>
      </c>
      <c r="V2551">
        <v>15</v>
      </c>
      <c r="W2551">
        <v>614.51190000000008</v>
      </c>
    </row>
    <row r="2552" spans="1:23" x14ac:dyDescent="0.35">
      <c r="A2552" t="s">
        <v>4061</v>
      </c>
      <c r="B2552" t="s">
        <v>1228</v>
      </c>
      <c r="C2552" t="s">
        <v>812</v>
      </c>
      <c r="D2552" t="s">
        <v>17</v>
      </c>
      <c r="E2552" t="s">
        <v>14</v>
      </c>
      <c r="F2552" t="s">
        <v>1332</v>
      </c>
      <c r="G2552">
        <v>134.19999999999999</v>
      </c>
      <c r="H2552">
        <v>1</v>
      </c>
      <c r="I2552">
        <v>0.04</v>
      </c>
      <c r="J2552">
        <v>6.15</v>
      </c>
      <c r="K2552" t="s">
        <v>102</v>
      </c>
      <c r="L2552" t="s">
        <v>43</v>
      </c>
      <c r="M2552">
        <v>4.9400000000000004</v>
      </c>
      <c r="N2552" t="s">
        <v>83</v>
      </c>
      <c r="O2552" t="b">
        <v>0</v>
      </c>
      <c r="P2552">
        <v>128.83199999999999</v>
      </c>
      <c r="Q2552">
        <v>48.311999999999998</v>
      </c>
      <c r="R2552">
        <v>37.222000000000001</v>
      </c>
      <c r="S2552" t="s">
        <v>84</v>
      </c>
      <c r="T2552">
        <v>0</v>
      </c>
      <c r="U2552">
        <v>0</v>
      </c>
      <c r="V2552">
        <v>19</v>
      </c>
      <c r="W2552">
        <v>617.94619999999986</v>
      </c>
    </row>
    <row r="2553" spans="1:23" x14ac:dyDescent="0.35">
      <c r="A2553" t="s">
        <v>4062</v>
      </c>
      <c r="B2553" t="s">
        <v>1810</v>
      </c>
      <c r="C2553" t="s">
        <v>4063</v>
      </c>
      <c r="D2553" t="s">
        <v>15</v>
      </c>
      <c r="E2553" t="s">
        <v>16</v>
      </c>
      <c r="F2553" t="s">
        <v>1077</v>
      </c>
      <c r="G2553">
        <v>44.92</v>
      </c>
      <c r="H2553">
        <v>2</v>
      </c>
      <c r="I2553">
        <v>0.24</v>
      </c>
      <c r="J2553">
        <v>2.69</v>
      </c>
      <c r="K2553" t="s">
        <v>82</v>
      </c>
      <c r="L2553" t="s">
        <v>48</v>
      </c>
      <c r="M2553">
        <v>17.05</v>
      </c>
      <c r="N2553" t="s">
        <v>141</v>
      </c>
      <c r="O2553" t="b">
        <v>0</v>
      </c>
      <c r="P2553">
        <v>68.278400000000005</v>
      </c>
      <c r="Q2553">
        <v>14.3744</v>
      </c>
      <c r="R2553">
        <v>-5.3656000000000006</v>
      </c>
      <c r="S2553" t="s">
        <v>84</v>
      </c>
      <c r="T2553">
        <v>1</v>
      </c>
      <c r="U2553">
        <v>0</v>
      </c>
      <c r="V2553">
        <v>2</v>
      </c>
      <c r="W2553">
        <v>124.5594</v>
      </c>
    </row>
    <row r="2554" spans="1:23" x14ac:dyDescent="0.35">
      <c r="A2554" t="s">
        <v>4064</v>
      </c>
      <c r="B2554" t="s">
        <v>740</v>
      </c>
      <c r="C2554" t="s">
        <v>1180</v>
      </c>
      <c r="D2554" t="s">
        <v>17</v>
      </c>
      <c r="E2554" t="s">
        <v>95</v>
      </c>
      <c r="F2554" t="s">
        <v>631</v>
      </c>
      <c r="G2554">
        <v>428.1</v>
      </c>
      <c r="H2554">
        <v>3</v>
      </c>
      <c r="I2554">
        <v>7.0000000000000007E-2</v>
      </c>
      <c r="J2554">
        <v>6.51</v>
      </c>
      <c r="K2554" t="s">
        <v>102</v>
      </c>
      <c r="L2554" t="s">
        <v>41</v>
      </c>
      <c r="M2554">
        <v>8.02</v>
      </c>
      <c r="N2554" t="s">
        <v>83</v>
      </c>
      <c r="O2554" t="b">
        <v>0</v>
      </c>
      <c r="P2554">
        <v>1194.3989999999999</v>
      </c>
      <c r="Q2554">
        <v>423.81900000000007</v>
      </c>
      <c r="R2554">
        <v>409.2890000000001</v>
      </c>
      <c r="S2554" t="s">
        <v>128</v>
      </c>
      <c r="T2554">
        <v>0</v>
      </c>
      <c r="U2554">
        <v>0</v>
      </c>
      <c r="V2554">
        <v>9</v>
      </c>
      <c r="W2554">
        <v>643.43370000000004</v>
      </c>
    </row>
    <row r="2555" spans="1:23" x14ac:dyDescent="0.35">
      <c r="A2555" t="s">
        <v>4065</v>
      </c>
      <c r="B2555" t="s">
        <v>2158</v>
      </c>
      <c r="C2555" t="s">
        <v>1111</v>
      </c>
      <c r="D2555" t="s">
        <v>12</v>
      </c>
      <c r="E2555" t="s">
        <v>14</v>
      </c>
      <c r="F2555" t="s">
        <v>159</v>
      </c>
      <c r="G2555">
        <v>90.17</v>
      </c>
      <c r="H2555">
        <v>2</v>
      </c>
      <c r="I2555">
        <v>0.28999999999999998</v>
      </c>
      <c r="J2555">
        <v>2.0499999999999998</v>
      </c>
      <c r="K2555" t="s">
        <v>82</v>
      </c>
      <c r="L2555" t="s">
        <v>41</v>
      </c>
      <c r="M2555">
        <v>9.4</v>
      </c>
      <c r="N2555" t="s">
        <v>83</v>
      </c>
      <c r="O2555" t="b">
        <v>0</v>
      </c>
      <c r="P2555">
        <v>128.04140000000001</v>
      </c>
      <c r="Q2555">
        <v>19.83740000000002</v>
      </c>
      <c r="R2555">
        <v>8.3874000000000173</v>
      </c>
      <c r="S2555" t="s">
        <v>128</v>
      </c>
      <c r="T2555">
        <v>0</v>
      </c>
      <c r="U2555">
        <v>0</v>
      </c>
      <c r="V2555">
        <v>13</v>
      </c>
      <c r="W2555">
        <v>1139.0393999999999</v>
      </c>
    </row>
    <row r="2556" spans="1:23" x14ac:dyDescent="0.35">
      <c r="A2556" t="s">
        <v>4066</v>
      </c>
      <c r="B2556" t="s">
        <v>598</v>
      </c>
      <c r="C2556" t="s">
        <v>4067</v>
      </c>
      <c r="D2556" t="s">
        <v>19</v>
      </c>
      <c r="E2556" t="s">
        <v>16</v>
      </c>
      <c r="F2556" t="s">
        <v>527</v>
      </c>
      <c r="G2556">
        <v>34.69</v>
      </c>
      <c r="H2556">
        <v>2</v>
      </c>
      <c r="I2556">
        <v>0.22</v>
      </c>
      <c r="J2556">
        <v>4.08</v>
      </c>
      <c r="K2556" t="s">
        <v>115</v>
      </c>
      <c r="L2556" t="s">
        <v>41</v>
      </c>
      <c r="M2556">
        <v>13.17</v>
      </c>
      <c r="N2556" t="s">
        <v>83</v>
      </c>
      <c r="O2556" t="b">
        <v>0</v>
      </c>
      <c r="P2556">
        <v>54.116399999999999</v>
      </c>
      <c r="Q2556">
        <v>12.488400000000009</v>
      </c>
      <c r="R2556">
        <v>-4.7615999999999943</v>
      </c>
      <c r="S2556" t="s">
        <v>183</v>
      </c>
      <c r="T2556">
        <v>0</v>
      </c>
      <c r="U2556">
        <v>0</v>
      </c>
      <c r="V2556">
        <v>1</v>
      </c>
      <c r="W2556">
        <v>-4.7615999999999943</v>
      </c>
    </row>
    <row r="2557" spans="1:23" x14ac:dyDescent="0.35">
      <c r="A2557" t="s">
        <v>4068</v>
      </c>
      <c r="B2557" t="s">
        <v>121</v>
      </c>
      <c r="C2557" t="s">
        <v>833</v>
      </c>
      <c r="D2557" t="s">
        <v>12</v>
      </c>
      <c r="E2557" t="s">
        <v>95</v>
      </c>
      <c r="F2557" t="s">
        <v>314</v>
      </c>
      <c r="G2557">
        <v>436.72</v>
      </c>
      <c r="H2557">
        <v>2</v>
      </c>
      <c r="I2557">
        <v>7.0000000000000007E-2</v>
      </c>
      <c r="J2557">
        <v>7.09</v>
      </c>
      <c r="K2557" t="s">
        <v>115</v>
      </c>
      <c r="L2557" t="s">
        <v>43</v>
      </c>
      <c r="M2557">
        <v>5.61</v>
      </c>
      <c r="N2557" t="s">
        <v>83</v>
      </c>
      <c r="O2557" t="b">
        <v>0</v>
      </c>
      <c r="P2557">
        <v>812.29920000000004</v>
      </c>
      <c r="Q2557">
        <v>288.23520000000008</v>
      </c>
      <c r="R2557">
        <v>275.53520000000009</v>
      </c>
      <c r="S2557" t="s">
        <v>103</v>
      </c>
      <c r="T2557">
        <v>0</v>
      </c>
      <c r="U2557">
        <v>0</v>
      </c>
      <c r="V2557">
        <v>12</v>
      </c>
      <c r="W2557">
        <v>539.64490000000012</v>
      </c>
    </row>
    <row r="2558" spans="1:23" x14ac:dyDescent="0.35">
      <c r="A2558" t="s">
        <v>4069</v>
      </c>
      <c r="B2558" t="s">
        <v>703</v>
      </c>
      <c r="C2558" t="s">
        <v>863</v>
      </c>
      <c r="D2558" t="s">
        <v>12</v>
      </c>
      <c r="E2558" t="s">
        <v>16</v>
      </c>
      <c r="F2558" t="s">
        <v>132</v>
      </c>
      <c r="G2558">
        <v>27.88</v>
      </c>
      <c r="H2558">
        <v>2</v>
      </c>
      <c r="I2558">
        <v>0.08</v>
      </c>
      <c r="J2558">
        <v>3.59</v>
      </c>
      <c r="K2558" t="s">
        <v>82</v>
      </c>
      <c r="L2558" t="s">
        <v>41</v>
      </c>
      <c r="M2558">
        <v>12.66</v>
      </c>
      <c r="N2558" t="s">
        <v>83</v>
      </c>
      <c r="O2558" t="b">
        <v>0</v>
      </c>
      <c r="P2558">
        <v>51.299199999999999</v>
      </c>
      <c r="Q2558">
        <v>17.8432</v>
      </c>
      <c r="R2558">
        <v>1.5932000000000031</v>
      </c>
      <c r="S2558" t="s">
        <v>84</v>
      </c>
      <c r="T2558">
        <v>0</v>
      </c>
      <c r="U2558">
        <v>0</v>
      </c>
      <c r="V2558">
        <v>13</v>
      </c>
      <c r="W2558">
        <v>754.42380000000003</v>
      </c>
    </row>
    <row r="2559" spans="1:23" x14ac:dyDescent="0.35">
      <c r="A2559" t="s">
        <v>4070</v>
      </c>
      <c r="B2559" t="s">
        <v>1524</v>
      </c>
      <c r="C2559" t="s">
        <v>2184</v>
      </c>
      <c r="D2559" t="s">
        <v>12</v>
      </c>
      <c r="E2559" t="s">
        <v>95</v>
      </c>
      <c r="F2559" t="s">
        <v>958</v>
      </c>
      <c r="G2559">
        <v>360.25</v>
      </c>
      <c r="H2559">
        <v>2</v>
      </c>
      <c r="I2559">
        <v>0.05</v>
      </c>
      <c r="J2559">
        <v>9.6300000000000008</v>
      </c>
      <c r="K2559" t="s">
        <v>102</v>
      </c>
      <c r="L2559" t="s">
        <v>48</v>
      </c>
      <c r="M2559">
        <v>10.130000000000001</v>
      </c>
      <c r="N2559" t="s">
        <v>83</v>
      </c>
      <c r="O2559" t="b">
        <v>0</v>
      </c>
      <c r="P2559">
        <v>684.47500000000002</v>
      </c>
      <c r="Q2559">
        <v>252.17500000000001</v>
      </c>
      <c r="R2559">
        <v>232.41499999999999</v>
      </c>
      <c r="S2559" t="s">
        <v>128</v>
      </c>
      <c r="T2559">
        <v>0</v>
      </c>
      <c r="U2559">
        <v>0</v>
      </c>
      <c r="V2559">
        <v>15</v>
      </c>
      <c r="W2559">
        <v>859.42560000000003</v>
      </c>
    </row>
    <row r="2560" spans="1:23" x14ac:dyDescent="0.35">
      <c r="A2560" t="s">
        <v>4071</v>
      </c>
      <c r="B2560" t="s">
        <v>996</v>
      </c>
      <c r="C2560" t="s">
        <v>2523</v>
      </c>
      <c r="D2560" t="s">
        <v>12</v>
      </c>
      <c r="E2560" t="s">
        <v>14</v>
      </c>
      <c r="F2560" t="s">
        <v>324</v>
      </c>
      <c r="G2560">
        <v>90.63</v>
      </c>
      <c r="H2560">
        <v>3</v>
      </c>
      <c r="I2560">
        <v>0.21</v>
      </c>
      <c r="J2560">
        <v>2.59</v>
      </c>
      <c r="K2560" t="s">
        <v>115</v>
      </c>
      <c r="L2560" t="s">
        <v>41</v>
      </c>
      <c r="M2560">
        <v>6.01</v>
      </c>
      <c r="N2560" t="s">
        <v>83</v>
      </c>
      <c r="O2560" t="b">
        <v>0</v>
      </c>
      <c r="P2560">
        <v>214.79310000000001</v>
      </c>
      <c r="Q2560">
        <v>51.659100000000016</v>
      </c>
      <c r="R2560">
        <v>43.059100000000022</v>
      </c>
      <c r="S2560" t="s">
        <v>128</v>
      </c>
      <c r="T2560">
        <v>0</v>
      </c>
      <c r="U2560">
        <v>0</v>
      </c>
      <c r="V2560">
        <v>13</v>
      </c>
      <c r="W2560">
        <v>464.18990000000008</v>
      </c>
    </row>
    <row r="2561" spans="1:23" x14ac:dyDescent="0.35">
      <c r="A2561" t="s">
        <v>4072</v>
      </c>
      <c r="B2561" t="s">
        <v>349</v>
      </c>
      <c r="C2561" t="s">
        <v>3217</v>
      </c>
      <c r="D2561" t="s">
        <v>12</v>
      </c>
      <c r="E2561" t="s">
        <v>88</v>
      </c>
      <c r="F2561" t="s">
        <v>1167</v>
      </c>
      <c r="G2561">
        <v>25.4</v>
      </c>
      <c r="H2561">
        <v>1</v>
      </c>
      <c r="I2561">
        <v>0.02</v>
      </c>
      <c r="J2561">
        <v>7.8</v>
      </c>
      <c r="K2561" t="s">
        <v>115</v>
      </c>
      <c r="L2561" t="s">
        <v>43</v>
      </c>
      <c r="M2561">
        <v>4.67</v>
      </c>
      <c r="N2561" t="s">
        <v>83</v>
      </c>
      <c r="O2561" t="b">
        <v>0</v>
      </c>
      <c r="P2561">
        <v>24.891999999999999</v>
      </c>
      <c r="Q2561">
        <v>9.6519999999999992</v>
      </c>
      <c r="R2561">
        <v>-2.8179999999999978</v>
      </c>
      <c r="S2561" t="s">
        <v>128</v>
      </c>
      <c r="T2561">
        <v>0</v>
      </c>
      <c r="U2561">
        <v>0</v>
      </c>
      <c r="V2561">
        <v>6</v>
      </c>
      <c r="W2561">
        <v>254.0214</v>
      </c>
    </row>
    <row r="2562" spans="1:23" x14ac:dyDescent="0.35">
      <c r="A2562" t="s">
        <v>4073</v>
      </c>
      <c r="B2562" t="s">
        <v>940</v>
      </c>
      <c r="C2562" t="s">
        <v>1045</v>
      </c>
      <c r="D2562" t="s">
        <v>26</v>
      </c>
      <c r="E2562" t="s">
        <v>14</v>
      </c>
      <c r="F2562" t="s">
        <v>187</v>
      </c>
      <c r="G2562">
        <v>81.819999999999993</v>
      </c>
      <c r="H2562">
        <v>3</v>
      </c>
      <c r="I2562">
        <v>0.1</v>
      </c>
      <c r="J2562">
        <v>8.57</v>
      </c>
      <c r="K2562" t="s">
        <v>82</v>
      </c>
      <c r="L2562" t="s">
        <v>41</v>
      </c>
      <c r="M2562">
        <v>8.0500000000000007</v>
      </c>
      <c r="N2562" t="s">
        <v>83</v>
      </c>
      <c r="O2562" t="b">
        <v>1</v>
      </c>
      <c r="P2562">
        <v>220.91399999999999</v>
      </c>
      <c r="Q2562">
        <v>73.638000000000005</v>
      </c>
      <c r="R2562">
        <v>57.018000000000001</v>
      </c>
      <c r="S2562" t="s">
        <v>84</v>
      </c>
      <c r="T2562">
        <v>0</v>
      </c>
      <c r="U2562">
        <v>0</v>
      </c>
      <c r="V2562">
        <v>20</v>
      </c>
      <c r="W2562">
        <v>851.01980000000015</v>
      </c>
    </row>
    <row r="2563" spans="1:23" x14ac:dyDescent="0.35">
      <c r="A2563" t="s">
        <v>4074</v>
      </c>
      <c r="B2563" t="s">
        <v>566</v>
      </c>
      <c r="C2563" t="s">
        <v>4075</v>
      </c>
      <c r="D2563" t="s">
        <v>19</v>
      </c>
      <c r="E2563" t="s">
        <v>95</v>
      </c>
      <c r="F2563" t="s">
        <v>612</v>
      </c>
      <c r="G2563">
        <v>476.66</v>
      </c>
      <c r="H2563">
        <v>1</v>
      </c>
      <c r="I2563">
        <v>0.1</v>
      </c>
      <c r="J2563">
        <v>5.08</v>
      </c>
      <c r="K2563" t="s">
        <v>102</v>
      </c>
      <c r="L2563" t="s">
        <v>43</v>
      </c>
      <c r="M2563">
        <v>6.87</v>
      </c>
      <c r="N2563" t="s">
        <v>83</v>
      </c>
      <c r="O2563" t="b">
        <v>0</v>
      </c>
      <c r="P2563">
        <v>428.99400000000003</v>
      </c>
      <c r="Q2563">
        <v>142.99799999999999</v>
      </c>
      <c r="R2563">
        <v>131.04800000000009</v>
      </c>
      <c r="S2563" t="s">
        <v>103</v>
      </c>
      <c r="T2563">
        <v>0</v>
      </c>
      <c r="U2563">
        <v>0</v>
      </c>
      <c r="V2563">
        <v>1</v>
      </c>
      <c r="W2563">
        <v>131.04800000000009</v>
      </c>
    </row>
    <row r="2564" spans="1:23" x14ac:dyDescent="0.35">
      <c r="A2564" t="s">
        <v>4076</v>
      </c>
      <c r="B2564" t="s">
        <v>2232</v>
      </c>
      <c r="C2564" t="s">
        <v>4077</v>
      </c>
      <c r="D2564" t="s">
        <v>17</v>
      </c>
      <c r="E2564" t="s">
        <v>95</v>
      </c>
      <c r="F2564" t="s">
        <v>286</v>
      </c>
      <c r="G2564">
        <v>357.79</v>
      </c>
      <c r="H2564">
        <v>3</v>
      </c>
      <c r="I2564">
        <v>0.05</v>
      </c>
      <c r="J2564">
        <v>5.87</v>
      </c>
      <c r="K2564" t="s">
        <v>82</v>
      </c>
      <c r="L2564" t="s">
        <v>48</v>
      </c>
      <c r="M2564">
        <v>7.05</v>
      </c>
      <c r="N2564" t="s">
        <v>83</v>
      </c>
      <c r="O2564" t="b">
        <v>0</v>
      </c>
      <c r="P2564">
        <v>1019.7015</v>
      </c>
      <c r="Q2564">
        <v>375.67950000000002</v>
      </c>
      <c r="R2564">
        <v>362.7595</v>
      </c>
      <c r="S2564" t="s">
        <v>84</v>
      </c>
      <c r="T2564">
        <v>0</v>
      </c>
      <c r="U2564">
        <v>0</v>
      </c>
      <c r="V2564">
        <v>3</v>
      </c>
      <c r="W2564">
        <v>424.76799999999997</v>
      </c>
    </row>
    <row r="2565" spans="1:23" x14ac:dyDescent="0.35">
      <c r="A2565" t="s">
        <v>4078</v>
      </c>
      <c r="B2565" t="s">
        <v>161</v>
      </c>
      <c r="C2565" t="s">
        <v>2230</v>
      </c>
      <c r="D2565" t="s">
        <v>12</v>
      </c>
      <c r="E2565" t="s">
        <v>14</v>
      </c>
      <c r="F2565" t="s">
        <v>1419</v>
      </c>
      <c r="G2565">
        <v>109.45</v>
      </c>
      <c r="H2565">
        <v>3</v>
      </c>
      <c r="I2565">
        <v>0.13</v>
      </c>
      <c r="J2565">
        <v>8.51</v>
      </c>
      <c r="K2565" t="s">
        <v>90</v>
      </c>
      <c r="L2565" t="s">
        <v>41</v>
      </c>
      <c r="M2565">
        <v>7.17</v>
      </c>
      <c r="N2565" t="s">
        <v>83</v>
      </c>
      <c r="O2565" t="b">
        <v>0</v>
      </c>
      <c r="P2565">
        <v>285.66449999999998</v>
      </c>
      <c r="Q2565">
        <v>88.654500000000013</v>
      </c>
      <c r="R2565">
        <v>72.974500000000006</v>
      </c>
      <c r="S2565" t="s">
        <v>91</v>
      </c>
      <c r="T2565">
        <v>0</v>
      </c>
      <c r="U2565">
        <v>0</v>
      </c>
      <c r="V2565">
        <v>11</v>
      </c>
      <c r="W2565">
        <v>1983.5051000000001</v>
      </c>
    </row>
    <row r="2566" spans="1:23" x14ac:dyDescent="0.35">
      <c r="A2566" t="s">
        <v>4079</v>
      </c>
      <c r="B2566" t="s">
        <v>364</v>
      </c>
      <c r="C2566" t="s">
        <v>2702</v>
      </c>
      <c r="D2566" t="s">
        <v>17</v>
      </c>
      <c r="E2566" t="s">
        <v>95</v>
      </c>
      <c r="F2566" t="s">
        <v>478</v>
      </c>
      <c r="G2566">
        <v>56.87</v>
      </c>
      <c r="H2566">
        <v>3</v>
      </c>
      <c r="I2566">
        <v>0.13</v>
      </c>
      <c r="J2566">
        <v>9.3000000000000007</v>
      </c>
      <c r="K2566" t="s">
        <v>102</v>
      </c>
      <c r="L2566" t="s">
        <v>45</v>
      </c>
      <c r="M2566">
        <v>1.88</v>
      </c>
      <c r="N2566" t="s">
        <v>83</v>
      </c>
      <c r="O2566" t="b">
        <v>0</v>
      </c>
      <c r="P2566">
        <v>148.4307</v>
      </c>
      <c r="Q2566">
        <v>46.064699999999988</v>
      </c>
      <c r="R2566">
        <v>34.884699999999988</v>
      </c>
      <c r="S2566" t="s">
        <v>97</v>
      </c>
      <c r="T2566">
        <v>0</v>
      </c>
      <c r="U2566">
        <v>0</v>
      </c>
      <c r="V2566">
        <v>19</v>
      </c>
      <c r="W2566">
        <v>1054.8798999999999</v>
      </c>
    </row>
    <row r="2567" spans="1:23" x14ac:dyDescent="0.35">
      <c r="A2567" t="s">
        <v>4080</v>
      </c>
      <c r="B2567" t="s">
        <v>1052</v>
      </c>
      <c r="C2567" t="s">
        <v>4081</v>
      </c>
      <c r="D2567" t="s">
        <v>12</v>
      </c>
      <c r="E2567" t="s">
        <v>88</v>
      </c>
      <c r="F2567" t="s">
        <v>857</v>
      </c>
      <c r="G2567">
        <v>22.41</v>
      </c>
      <c r="H2567">
        <v>3</v>
      </c>
      <c r="I2567">
        <v>0.1</v>
      </c>
      <c r="J2567">
        <v>5.23</v>
      </c>
      <c r="K2567" t="s">
        <v>90</v>
      </c>
      <c r="L2567" t="s">
        <v>43</v>
      </c>
      <c r="M2567">
        <v>6.45</v>
      </c>
      <c r="N2567" t="s">
        <v>83</v>
      </c>
      <c r="O2567" t="b">
        <v>1</v>
      </c>
      <c r="P2567">
        <v>60.507000000000012</v>
      </c>
      <c r="Q2567">
        <v>20.169</v>
      </c>
      <c r="R2567">
        <v>8.4890000000000043</v>
      </c>
      <c r="S2567" t="s">
        <v>128</v>
      </c>
      <c r="T2567">
        <v>0</v>
      </c>
      <c r="U2567">
        <v>0</v>
      </c>
      <c r="V2567">
        <v>1</v>
      </c>
      <c r="W2567">
        <v>8.4890000000000043</v>
      </c>
    </row>
    <row r="2568" spans="1:23" x14ac:dyDescent="0.35">
      <c r="A2568" t="s">
        <v>4082</v>
      </c>
      <c r="B2568" t="s">
        <v>150</v>
      </c>
      <c r="C2568" t="s">
        <v>110</v>
      </c>
      <c r="D2568" t="s">
        <v>19</v>
      </c>
      <c r="E2568" t="s">
        <v>16</v>
      </c>
      <c r="F2568" t="s">
        <v>624</v>
      </c>
      <c r="G2568">
        <v>41.13</v>
      </c>
      <c r="H2568">
        <v>2</v>
      </c>
      <c r="I2568">
        <v>0.17</v>
      </c>
      <c r="J2568">
        <v>6.35</v>
      </c>
      <c r="K2568" t="s">
        <v>82</v>
      </c>
      <c r="L2568" t="s">
        <v>43</v>
      </c>
      <c r="M2568">
        <v>6.29</v>
      </c>
      <c r="N2568" t="s">
        <v>83</v>
      </c>
      <c r="O2568" t="b">
        <v>0</v>
      </c>
      <c r="P2568">
        <v>68.275800000000004</v>
      </c>
      <c r="Q2568">
        <v>18.919799999999999</v>
      </c>
      <c r="R2568">
        <v>6.2798000000000016</v>
      </c>
      <c r="S2568" t="s">
        <v>128</v>
      </c>
      <c r="T2568">
        <v>0</v>
      </c>
      <c r="U2568">
        <v>0</v>
      </c>
      <c r="V2568">
        <v>20</v>
      </c>
      <c r="W2568">
        <v>1794.1578999999999</v>
      </c>
    </row>
    <row r="2569" spans="1:23" x14ac:dyDescent="0.35">
      <c r="A2569" t="s">
        <v>4083</v>
      </c>
      <c r="B2569" t="s">
        <v>660</v>
      </c>
      <c r="C2569" t="s">
        <v>1692</v>
      </c>
      <c r="D2569" t="s">
        <v>19</v>
      </c>
      <c r="E2569" t="s">
        <v>14</v>
      </c>
      <c r="F2569" t="s">
        <v>705</v>
      </c>
      <c r="G2569">
        <v>139.52000000000001</v>
      </c>
      <c r="H2569">
        <v>1</v>
      </c>
      <c r="I2569">
        <v>7.0000000000000007E-2</v>
      </c>
      <c r="J2569">
        <v>2.81</v>
      </c>
      <c r="K2569" t="s">
        <v>115</v>
      </c>
      <c r="L2569" t="s">
        <v>48</v>
      </c>
      <c r="M2569">
        <v>10.3</v>
      </c>
      <c r="N2569" t="s">
        <v>83</v>
      </c>
      <c r="O2569" t="b">
        <v>0</v>
      </c>
      <c r="P2569">
        <v>129.75360000000001</v>
      </c>
      <c r="Q2569">
        <v>46.041600000000003</v>
      </c>
      <c r="R2569">
        <v>32.931600000000003</v>
      </c>
      <c r="S2569" t="s">
        <v>84</v>
      </c>
      <c r="T2569">
        <v>0</v>
      </c>
      <c r="U2569">
        <v>0</v>
      </c>
      <c r="V2569">
        <v>14</v>
      </c>
      <c r="W2569">
        <v>948.8134</v>
      </c>
    </row>
    <row r="2570" spans="1:23" x14ac:dyDescent="0.35">
      <c r="A2570" t="s">
        <v>4084</v>
      </c>
      <c r="B2570" t="s">
        <v>784</v>
      </c>
      <c r="C2570" t="s">
        <v>779</v>
      </c>
      <c r="D2570" t="s">
        <v>15</v>
      </c>
      <c r="E2570" t="s">
        <v>16</v>
      </c>
      <c r="F2570" t="s">
        <v>624</v>
      </c>
      <c r="G2570">
        <v>28.48</v>
      </c>
      <c r="H2570">
        <v>3</v>
      </c>
      <c r="I2570">
        <v>0.15</v>
      </c>
      <c r="J2570">
        <v>9.17</v>
      </c>
      <c r="K2570" t="s">
        <v>82</v>
      </c>
      <c r="L2570" t="s">
        <v>45</v>
      </c>
      <c r="M2570">
        <v>1.29</v>
      </c>
      <c r="N2570" t="s">
        <v>83</v>
      </c>
      <c r="O2570" t="b">
        <v>0</v>
      </c>
      <c r="P2570">
        <v>72.623999999999995</v>
      </c>
      <c r="Q2570">
        <v>21.36</v>
      </c>
      <c r="R2570">
        <v>10.9</v>
      </c>
      <c r="S2570" t="s">
        <v>84</v>
      </c>
      <c r="T2570">
        <v>0</v>
      </c>
      <c r="U2570">
        <v>0</v>
      </c>
      <c r="V2570">
        <v>20</v>
      </c>
      <c r="W2570">
        <v>1330.2448999999999</v>
      </c>
    </row>
    <row r="2571" spans="1:23" x14ac:dyDescent="0.35">
      <c r="A2571" t="s">
        <v>4085</v>
      </c>
      <c r="B2571" t="s">
        <v>610</v>
      </c>
      <c r="C2571" t="s">
        <v>4086</v>
      </c>
      <c r="D2571" t="s">
        <v>17</v>
      </c>
      <c r="E2571" t="s">
        <v>16</v>
      </c>
      <c r="F2571" t="s">
        <v>311</v>
      </c>
      <c r="G2571">
        <v>55.57</v>
      </c>
      <c r="H2571">
        <v>2</v>
      </c>
      <c r="I2571">
        <v>0.21</v>
      </c>
      <c r="J2571">
        <v>3.38</v>
      </c>
      <c r="K2571" t="s">
        <v>82</v>
      </c>
      <c r="L2571" t="s">
        <v>48</v>
      </c>
      <c r="M2571">
        <v>15.54</v>
      </c>
      <c r="N2571" t="s">
        <v>83</v>
      </c>
      <c r="O2571" t="b">
        <v>0</v>
      </c>
      <c r="P2571">
        <v>87.800600000000003</v>
      </c>
      <c r="Q2571">
        <v>21.116600000000009</v>
      </c>
      <c r="R2571">
        <v>2.1966000000000072</v>
      </c>
      <c r="S2571" t="s">
        <v>97</v>
      </c>
      <c r="T2571">
        <v>0</v>
      </c>
      <c r="U2571">
        <v>0</v>
      </c>
      <c r="V2571">
        <v>4</v>
      </c>
      <c r="W2571">
        <v>323.1472</v>
      </c>
    </row>
    <row r="2572" spans="1:23" x14ac:dyDescent="0.35">
      <c r="A2572" t="s">
        <v>4087</v>
      </c>
      <c r="B2572" t="s">
        <v>442</v>
      </c>
      <c r="C2572" t="s">
        <v>4088</v>
      </c>
      <c r="D2572" t="s">
        <v>17</v>
      </c>
      <c r="E2572" t="s">
        <v>95</v>
      </c>
      <c r="F2572" t="s">
        <v>1202</v>
      </c>
      <c r="G2572">
        <v>301.62</v>
      </c>
      <c r="H2572">
        <v>2</v>
      </c>
      <c r="I2572">
        <v>0.23</v>
      </c>
      <c r="J2572">
        <v>6.13</v>
      </c>
      <c r="K2572" t="s">
        <v>90</v>
      </c>
      <c r="L2572" t="s">
        <v>41</v>
      </c>
      <c r="M2572">
        <v>12.77</v>
      </c>
      <c r="N2572" t="s">
        <v>83</v>
      </c>
      <c r="O2572" t="b">
        <v>0</v>
      </c>
      <c r="P2572">
        <v>464.4948</v>
      </c>
      <c r="Q2572">
        <v>102.5508</v>
      </c>
      <c r="R2572">
        <v>83.650799999999975</v>
      </c>
      <c r="S2572" t="s">
        <v>128</v>
      </c>
      <c r="T2572">
        <v>0</v>
      </c>
      <c r="U2572">
        <v>0</v>
      </c>
      <c r="V2572">
        <v>2</v>
      </c>
      <c r="W2572">
        <v>111.8848</v>
      </c>
    </row>
    <row r="2573" spans="1:23" x14ac:dyDescent="0.35">
      <c r="A2573" t="s">
        <v>4089</v>
      </c>
      <c r="B2573" t="s">
        <v>86</v>
      </c>
      <c r="C2573" t="s">
        <v>181</v>
      </c>
      <c r="D2573" t="s">
        <v>12</v>
      </c>
      <c r="E2573" t="s">
        <v>88</v>
      </c>
      <c r="F2573" t="s">
        <v>89</v>
      </c>
      <c r="G2573">
        <v>31.95</v>
      </c>
      <c r="H2573">
        <v>3</v>
      </c>
      <c r="I2573">
        <v>0.16</v>
      </c>
      <c r="J2573">
        <v>6.53</v>
      </c>
      <c r="K2573" t="s">
        <v>90</v>
      </c>
      <c r="L2573" t="s">
        <v>41</v>
      </c>
      <c r="M2573">
        <v>5.17</v>
      </c>
      <c r="N2573" t="s">
        <v>83</v>
      </c>
      <c r="O2573" t="b">
        <v>0</v>
      </c>
      <c r="P2573">
        <v>80.513999999999996</v>
      </c>
      <c r="Q2573">
        <v>23.004000000000001</v>
      </c>
      <c r="R2573">
        <v>11.304</v>
      </c>
      <c r="S2573" t="s">
        <v>91</v>
      </c>
      <c r="T2573">
        <v>0</v>
      </c>
      <c r="U2573">
        <v>0</v>
      </c>
      <c r="V2573">
        <v>12</v>
      </c>
      <c r="W2573">
        <v>799.51400000000012</v>
      </c>
    </row>
    <row r="2574" spans="1:23" x14ac:dyDescent="0.35">
      <c r="A2574" t="s">
        <v>4090</v>
      </c>
      <c r="B2574" t="s">
        <v>639</v>
      </c>
      <c r="C2574" t="s">
        <v>4091</v>
      </c>
      <c r="D2574" t="s">
        <v>28</v>
      </c>
      <c r="E2574" t="s">
        <v>14</v>
      </c>
      <c r="F2574" t="s">
        <v>1290</v>
      </c>
      <c r="G2574">
        <v>148.03</v>
      </c>
      <c r="H2574">
        <v>3</v>
      </c>
      <c r="I2574">
        <v>0.03</v>
      </c>
      <c r="J2574">
        <v>2.0099999999999998</v>
      </c>
      <c r="K2574" t="s">
        <v>82</v>
      </c>
      <c r="L2574" t="s">
        <v>48</v>
      </c>
      <c r="M2574">
        <v>11.58</v>
      </c>
      <c r="N2574" t="s">
        <v>83</v>
      </c>
      <c r="O2574" t="b">
        <v>0</v>
      </c>
      <c r="P2574">
        <v>430.76729999999998</v>
      </c>
      <c r="Q2574">
        <v>164.3133</v>
      </c>
      <c r="R2574">
        <v>150.72329999999999</v>
      </c>
      <c r="S2574" t="s">
        <v>103</v>
      </c>
      <c r="T2574">
        <v>0</v>
      </c>
      <c r="U2574">
        <v>0</v>
      </c>
      <c r="V2574">
        <v>2</v>
      </c>
      <c r="W2574">
        <v>161.63120000000001</v>
      </c>
    </row>
    <row r="2575" spans="1:23" x14ac:dyDescent="0.35">
      <c r="A2575" t="s">
        <v>4092</v>
      </c>
      <c r="B2575" t="s">
        <v>1097</v>
      </c>
      <c r="C2575" t="s">
        <v>4093</v>
      </c>
      <c r="D2575" t="s">
        <v>15</v>
      </c>
      <c r="E2575" t="s">
        <v>16</v>
      </c>
      <c r="F2575" t="s">
        <v>241</v>
      </c>
      <c r="G2575">
        <v>28.03</v>
      </c>
      <c r="H2575">
        <v>1</v>
      </c>
      <c r="I2575">
        <v>0.19</v>
      </c>
      <c r="J2575">
        <v>5.85</v>
      </c>
      <c r="K2575" t="s">
        <v>82</v>
      </c>
      <c r="L2575" t="s">
        <v>41</v>
      </c>
      <c r="M2575">
        <v>9.84</v>
      </c>
      <c r="N2575" t="s">
        <v>83</v>
      </c>
      <c r="O2575" t="b">
        <v>0</v>
      </c>
      <c r="P2575">
        <v>22.7043</v>
      </c>
      <c r="Q2575">
        <v>5.8863000000000021</v>
      </c>
      <c r="R2575">
        <v>-9.8036999999999956</v>
      </c>
      <c r="S2575" t="s">
        <v>183</v>
      </c>
      <c r="T2575">
        <v>0</v>
      </c>
      <c r="U2575">
        <v>0</v>
      </c>
      <c r="V2575">
        <v>2</v>
      </c>
      <c r="W2575">
        <v>43.877099999999992</v>
      </c>
    </row>
    <row r="2576" spans="1:23" x14ac:dyDescent="0.35">
      <c r="A2576" t="s">
        <v>4094</v>
      </c>
      <c r="B2576" t="s">
        <v>466</v>
      </c>
      <c r="C2576" t="s">
        <v>1031</v>
      </c>
      <c r="D2576" t="s">
        <v>20</v>
      </c>
      <c r="E2576" t="s">
        <v>88</v>
      </c>
      <c r="F2576" t="s">
        <v>457</v>
      </c>
      <c r="G2576">
        <v>26.4</v>
      </c>
      <c r="H2576">
        <v>3</v>
      </c>
      <c r="I2576">
        <v>0</v>
      </c>
      <c r="J2576">
        <v>9.15</v>
      </c>
      <c r="K2576" t="s">
        <v>115</v>
      </c>
      <c r="L2576" t="s">
        <v>43</v>
      </c>
      <c r="M2576">
        <v>3.48</v>
      </c>
      <c r="N2576" t="s">
        <v>83</v>
      </c>
      <c r="O2576" t="b">
        <v>0</v>
      </c>
      <c r="P2576">
        <v>79.199999999999989</v>
      </c>
      <c r="Q2576">
        <v>31.68</v>
      </c>
      <c r="R2576">
        <v>19.05</v>
      </c>
      <c r="S2576" t="s">
        <v>183</v>
      </c>
      <c r="T2576">
        <v>0</v>
      </c>
      <c r="U2576">
        <v>0</v>
      </c>
      <c r="V2576">
        <v>4</v>
      </c>
      <c r="W2576">
        <v>118.4739</v>
      </c>
    </row>
    <row r="2577" spans="1:23" x14ac:dyDescent="0.35">
      <c r="A2577" t="s">
        <v>4095</v>
      </c>
      <c r="B2577" t="s">
        <v>1124</v>
      </c>
      <c r="C2577" t="s">
        <v>2519</v>
      </c>
      <c r="D2577" t="s">
        <v>12</v>
      </c>
      <c r="E2577" t="s">
        <v>16</v>
      </c>
      <c r="F2577" t="s">
        <v>307</v>
      </c>
      <c r="G2577">
        <v>44.13</v>
      </c>
      <c r="H2577">
        <v>1</v>
      </c>
      <c r="I2577">
        <v>0.11</v>
      </c>
      <c r="J2577">
        <v>3.34</v>
      </c>
      <c r="K2577" t="s">
        <v>115</v>
      </c>
      <c r="L2577" t="s">
        <v>41</v>
      </c>
      <c r="M2577">
        <v>5.0599999999999996</v>
      </c>
      <c r="N2577" t="s">
        <v>83</v>
      </c>
      <c r="O2577" t="b">
        <v>0</v>
      </c>
      <c r="P2577">
        <v>39.275700000000001</v>
      </c>
      <c r="Q2577">
        <v>12.797700000000001</v>
      </c>
      <c r="R2577">
        <v>4.3977000000000004</v>
      </c>
      <c r="S2577" t="s">
        <v>103</v>
      </c>
      <c r="T2577">
        <v>0</v>
      </c>
      <c r="U2577">
        <v>0</v>
      </c>
      <c r="V2577">
        <v>16</v>
      </c>
      <c r="W2577">
        <v>835.06150000000002</v>
      </c>
    </row>
    <row r="2578" spans="1:23" x14ac:dyDescent="0.35">
      <c r="A2578" t="s">
        <v>4096</v>
      </c>
      <c r="B2578" t="s">
        <v>1018</v>
      </c>
      <c r="C2578" t="s">
        <v>4097</v>
      </c>
      <c r="D2578" t="s">
        <v>17</v>
      </c>
      <c r="E2578" t="s">
        <v>88</v>
      </c>
      <c r="F2578" t="s">
        <v>1395</v>
      </c>
      <c r="G2578">
        <v>19.98</v>
      </c>
      <c r="H2578">
        <v>2</v>
      </c>
      <c r="I2578">
        <v>0.1</v>
      </c>
      <c r="J2578">
        <v>4.1399999999999997</v>
      </c>
      <c r="K2578" t="s">
        <v>82</v>
      </c>
      <c r="L2578" t="s">
        <v>48</v>
      </c>
      <c r="M2578">
        <v>10.68</v>
      </c>
      <c r="N2578" t="s">
        <v>83</v>
      </c>
      <c r="O2578" t="b">
        <v>1</v>
      </c>
      <c r="P2578">
        <v>35.963999999999999</v>
      </c>
      <c r="Q2578">
        <v>11.988</v>
      </c>
      <c r="R2578">
        <v>-2.8320000000000012</v>
      </c>
      <c r="S2578" t="s">
        <v>183</v>
      </c>
      <c r="T2578">
        <v>0</v>
      </c>
      <c r="U2578">
        <v>0</v>
      </c>
      <c r="V2578">
        <v>1</v>
      </c>
      <c r="W2578">
        <v>-2.8320000000000012</v>
      </c>
    </row>
    <row r="2579" spans="1:23" x14ac:dyDescent="0.35">
      <c r="A2579" t="s">
        <v>4098</v>
      </c>
      <c r="B2579" t="s">
        <v>383</v>
      </c>
      <c r="C2579" t="s">
        <v>1921</v>
      </c>
      <c r="D2579" t="s">
        <v>24</v>
      </c>
      <c r="E2579" t="s">
        <v>95</v>
      </c>
      <c r="F2579" t="s">
        <v>1207</v>
      </c>
      <c r="G2579">
        <v>135.25</v>
      </c>
      <c r="H2579">
        <v>2</v>
      </c>
      <c r="I2579">
        <v>0.09</v>
      </c>
      <c r="J2579">
        <v>5.42</v>
      </c>
      <c r="K2579" t="s">
        <v>115</v>
      </c>
      <c r="L2579" t="s">
        <v>43</v>
      </c>
      <c r="M2579">
        <v>6.02</v>
      </c>
      <c r="N2579" t="s">
        <v>83</v>
      </c>
      <c r="O2579" t="b">
        <v>0</v>
      </c>
      <c r="P2579">
        <v>246.155</v>
      </c>
      <c r="Q2579">
        <v>83.855000000000018</v>
      </c>
      <c r="R2579">
        <v>72.41500000000002</v>
      </c>
      <c r="S2579" t="s">
        <v>128</v>
      </c>
      <c r="T2579">
        <v>0</v>
      </c>
      <c r="U2579">
        <v>0</v>
      </c>
      <c r="V2579">
        <v>14</v>
      </c>
      <c r="W2579">
        <v>1003.5946</v>
      </c>
    </row>
    <row r="2580" spans="1:23" x14ac:dyDescent="0.35">
      <c r="A2580" t="s">
        <v>4099</v>
      </c>
      <c r="B2580" t="s">
        <v>1228</v>
      </c>
      <c r="C2580" t="s">
        <v>118</v>
      </c>
      <c r="D2580" t="s">
        <v>28</v>
      </c>
      <c r="E2580" t="s">
        <v>14</v>
      </c>
      <c r="F2580" t="s">
        <v>1109</v>
      </c>
      <c r="G2580">
        <v>111.48</v>
      </c>
      <c r="H2580">
        <v>1</v>
      </c>
      <c r="I2580">
        <v>0.1</v>
      </c>
      <c r="J2580">
        <v>3.72</v>
      </c>
      <c r="K2580" t="s">
        <v>115</v>
      </c>
      <c r="L2580" t="s">
        <v>43</v>
      </c>
      <c r="M2580">
        <v>3.44</v>
      </c>
      <c r="N2580" t="s">
        <v>83</v>
      </c>
      <c r="O2580" t="b">
        <v>0</v>
      </c>
      <c r="P2580">
        <v>100.33199999999999</v>
      </c>
      <c r="Q2580">
        <v>33.444000000000003</v>
      </c>
      <c r="R2580">
        <v>26.283999999999999</v>
      </c>
      <c r="S2580" t="s">
        <v>84</v>
      </c>
      <c r="T2580">
        <v>0</v>
      </c>
      <c r="U2580">
        <v>0</v>
      </c>
      <c r="V2580">
        <v>18</v>
      </c>
      <c r="W2580">
        <v>839.61260000000016</v>
      </c>
    </row>
    <row r="2581" spans="1:23" x14ac:dyDescent="0.35">
      <c r="A2581" t="s">
        <v>4100</v>
      </c>
      <c r="B2581" t="s">
        <v>372</v>
      </c>
      <c r="C2581" t="s">
        <v>2686</v>
      </c>
      <c r="D2581" t="s">
        <v>28</v>
      </c>
      <c r="E2581" t="s">
        <v>16</v>
      </c>
      <c r="F2581" t="s">
        <v>223</v>
      </c>
      <c r="G2581">
        <v>39.86</v>
      </c>
      <c r="H2581">
        <v>2</v>
      </c>
      <c r="I2581">
        <v>0.28999999999999998</v>
      </c>
      <c r="J2581">
        <v>2.4900000000000002</v>
      </c>
      <c r="K2581" t="s">
        <v>102</v>
      </c>
      <c r="L2581" t="s">
        <v>43</v>
      </c>
      <c r="M2581">
        <v>3.21</v>
      </c>
      <c r="N2581" t="s">
        <v>83</v>
      </c>
      <c r="O2581" t="b">
        <v>0</v>
      </c>
      <c r="P2581">
        <v>56.601199999999999</v>
      </c>
      <c r="Q2581">
        <v>8.7691999999999979</v>
      </c>
      <c r="R2581">
        <v>3.0691999999999982</v>
      </c>
      <c r="S2581" t="s">
        <v>183</v>
      </c>
      <c r="T2581">
        <v>0</v>
      </c>
      <c r="U2581">
        <v>0</v>
      </c>
      <c r="V2581">
        <v>11</v>
      </c>
      <c r="W2581">
        <v>487.95159999999998</v>
      </c>
    </row>
    <row r="2582" spans="1:23" x14ac:dyDescent="0.35">
      <c r="A2582" t="s">
        <v>4101</v>
      </c>
      <c r="B2582" t="s">
        <v>208</v>
      </c>
      <c r="C2582" t="s">
        <v>4102</v>
      </c>
      <c r="D2582" t="s">
        <v>12</v>
      </c>
      <c r="E2582" t="s">
        <v>16</v>
      </c>
      <c r="F2582" t="s">
        <v>475</v>
      </c>
      <c r="G2582">
        <v>48.29</v>
      </c>
      <c r="H2582">
        <v>2</v>
      </c>
      <c r="I2582">
        <v>0.21</v>
      </c>
      <c r="J2582">
        <v>5.73</v>
      </c>
      <c r="K2582" t="s">
        <v>115</v>
      </c>
      <c r="L2582" t="s">
        <v>48</v>
      </c>
      <c r="M2582">
        <v>16.059999999999999</v>
      </c>
      <c r="N2582" t="s">
        <v>83</v>
      </c>
      <c r="O2582" t="b">
        <v>0</v>
      </c>
      <c r="P2582">
        <v>76.298200000000008</v>
      </c>
      <c r="Q2582">
        <v>18.350200000000012</v>
      </c>
      <c r="R2582">
        <v>-3.439799999999984</v>
      </c>
      <c r="S2582" t="s">
        <v>183</v>
      </c>
      <c r="T2582">
        <v>0</v>
      </c>
      <c r="U2582">
        <v>0</v>
      </c>
      <c r="V2582">
        <v>1</v>
      </c>
      <c r="W2582">
        <v>-3.439799999999984</v>
      </c>
    </row>
    <row r="2583" spans="1:23" x14ac:dyDescent="0.35">
      <c r="A2583" t="s">
        <v>4103</v>
      </c>
      <c r="B2583" t="s">
        <v>703</v>
      </c>
      <c r="C2583" t="s">
        <v>1285</v>
      </c>
      <c r="D2583" t="s">
        <v>17</v>
      </c>
      <c r="E2583" t="s">
        <v>14</v>
      </c>
      <c r="F2583" t="s">
        <v>159</v>
      </c>
      <c r="G2583">
        <v>142.56</v>
      </c>
      <c r="H2583">
        <v>1</v>
      </c>
      <c r="I2583">
        <v>0.01</v>
      </c>
      <c r="J2583">
        <v>8.57</v>
      </c>
      <c r="K2583" t="s">
        <v>115</v>
      </c>
      <c r="L2583" t="s">
        <v>48</v>
      </c>
      <c r="M2583">
        <v>4.16</v>
      </c>
      <c r="N2583" t="s">
        <v>83</v>
      </c>
      <c r="O2583" t="b">
        <v>0</v>
      </c>
      <c r="P2583">
        <v>141.1344</v>
      </c>
      <c r="Q2583">
        <v>55.598399999999998</v>
      </c>
      <c r="R2583">
        <v>42.868400000000001</v>
      </c>
      <c r="S2583" t="s">
        <v>84</v>
      </c>
      <c r="T2583">
        <v>0</v>
      </c>
      <c r="U2583">
        <v>0</v>
      </c>
      <c r="V2583">
        <v>12</v>
      </c>
      <c r="W2583">
        <v>914.2029</v>
      </c>
    </row>
    <row r="2584" spans="1:23" x14ac:dyDescent="0.35">
      <c r="A2584" t="s">
        <v>4104</v>
      </c>
      <c r="B2584" t="s">
        <v>1268</v>
      </c>
      <c r="C2584" t="s">
        <v>1599</v>
      </c>
      <c r="D2584" t="s">
        <v>28</v>
      </c>
      <c r="E2584" t="s">
        <v>14</v>
      </c>
      <c r="F2584" t="s">
        <v>355</v>
      </c>
      <c r="G2584">
        <v>134.05000000000001</v>
      </c>
      <c r="H2584">
        <v>2</v>
      </c>
      <c r="I2584">
        <v>0.04</v>
      </c>
      <c r="J2584">
        <v>9.92</v>
      </c>
      <c r="K2584" t="s">
        <v>82</v>
      </c>
      <c r="L2584" t="s">
        <v>43</v>
      </c>
      <c r="M2584">
        <v>7.08</v>
      </c>
      <c r="N2584" t="s">
        <v>83</v>
      </c>
      <c r="O2584" t="b">
        <v>0</v>
      </c>
      <c r="P2584">
        <v>257.37599999999998</v>
      </c>
      <c r="Q2584">
        <v>96.51600000000002</v>
      </c>
      <c r="R2584">
        <v>79.51600000000002</v>
      </c>
      <c r="S2584" t="s">
        <v>183</v>
      </c>
      <c r="T2584">
        <v>0</v>
      </c>
      <c r="U2584">
        <v>0</v>
      </c>
      <c r="V2584">
        <v>16</v>
      </c>
      <c r="W2584">
        <v>1139.4492</v>
      </c>
    </row>
    <row r="2585" spans="1:23" x14ac:dyDescent="0.35">
      <c r="A2585" t="s">
        <v>4105</v>
      </c>
      <c r="B2585" t="s">
        <v>470</v>
      </c>
      <c r="C2585" t="s">
        <v>148</v>
      </c>
      <c r="D2585" t="s">
        <v>17</v>
      </c>
      <c r="E2585" t="s">
        <v>88</v>
      </c>
      <c r="F2585" t="s">
        <v>89</v>
      </c>
      <c r="G2585">
        <v>36.520000000000003</v>
      </c>
      <c r="H2585">
        <v>3</v>
      </c>
      <c r="I2585">
        <v>0.16</v>
      </c>
      <c r="J2585">
        <v>6.9</v>
      </c>
      <c r="K2585" t="s">
        <v>90</v>
      </c>
      <c r="L2585" t="s">
        <v>41</v>
      </c>
      <c r="M2585">
        <v>14.48</v>
      </c>
      <c r="N2585" t="s">
        <v>83</v>
      </c>
      <c r="O2585" t="b">
        <v>0</v>
      </c>
      <c r="P2585">
        <v>92.0304</v>
      </c>
      <c r="Q2585">
        <v>26.2944</v>
      </c>
      <c r="R2585">
        <v>4.9143999999999934</v>
      </c>
      <c r="S2585" t="s">
        <v>183</v>
      </c>
      <c r="T2585">
        <v>0</v>
      </c>
      <c r="U2585">
        <v>0</v>
      </c>
      <c r="V2585">
        <v>15</v>
      </c>
      <c r="W2585">
        <v>339.33949999999999</v>
      </c>
    </row>
    <row r="2586" spans="1:23" x14ac:dyDescent="0.35">
      <c r="A2586" t="s">
        <v>4106</v>
      </c>
      <c r="B2586" t="s">
        <v>500</v>
      </c>
      <c r="C2586" t="s">
        <v>4107</v>
      </c>
      <c r="D2586" t="s">
        <v>17</v>
      </c>
      <c r="E2586" t="s">
        <v>16</v>
      </c>
      <c r="F2586" t="s">
        <v>155</v>
      </c>
      <c r="G2586">
        <v>24.21</v>
      </c>
      <c r="H2586">
        <v>2</v>
      </c>
      <c r="I2586">
        <v>0.11</v>
      </c>
      <c r="J2586">
        <v>7.65</v>
      </c>
      <c r="K2586" t="s">
        <v>90</v>
      </c>
      <c r="L2586" t="s">
        <v>41</v>
      </c>
      <c r="M2586">
        <v>12.99</v>
      </c>
      <c r="N2586" t="s">
        <v>83</v>
      </c>
      <c r="O2586" t="b">
        <v>0</v>
      </c>
      <c r="P2586">
        <v>43.093800000000002</v>
      </c>
      <c r="Q2586">
        <v>14.0418</v>
      </c>
      <c r="R2586">
        <v>-6.5981999999999994</v>
      </c>
      <c r="S2586" t="s">
        <v>91</v>
      </c>
      <c r="T2586">
        <v>0</v>
      </c>
      <c r="U2586">
        <v>0</v>
      </c>
      <c r="V2586">
        <v>1</v>
      </c>
      <c r="W2586">
        <v>-6.5981999999999994</v>
      </c>
    </row>
    <row r="2587" spans="1:23" x14ac:dyDescent="0.35">
      <c r="A2587" t="s">
        <v>4108</v>
      </c>
      <c r="B2587" t="s">
        <v>138</v>
      </c>
      <c r="C2587" t="s">
        <v>599</v>
      </c>
      <c r="D2587" t="s">
        <v>26</v>
      </c>
      <c r="E2587" t="s">
        <v>14</v>
      </c>
      <c r="F2587" t="s">
        <v>167</v>
      </c>
      <c r="G2587">
        <v>125.34</v>
      </c>
      <c r="H2587">
        <v>3</v>
      </c>
      <c r="I2587">
        <v>0.1</v>
      </c>
      <c r="J2587">
        <v>9.23</v>
      </c>
      <c r="K2587" t="s">
        <v>90</v>
      </c>
      <c r="L2587" t="s">
        <v>43</v>
      </c>
      <c r="M2587">
        <v>6.17</v>
      </c>
      <c r="N2587" t="s">
        <v>83</v>
      </c>
      <c r="O2587" t="b">
        <v>1</v>
      </c>
      <c r="P2587">
        <v>338.41800000000001</v>
      </c>
      <c r="Q2587">
        <v>112.806</v>
      </c>
      <c r="R2587">
        <v>97.406000000000006</v>
      </c>
      <c r="S2587" t="s">
        <v>128</v>
      </c>
      <c r="T2587">
        <v>0</v>
      </c>
      <c r="U2587">
        <v>0</v>
      </c>
      <c r="V2587">
        <v>18</v>
      </c>
      <c r="W2587">
        <v>1390.7697000000001</v>
      </c>
    </row>
    <row r="2588" spans="1:23" x14ac:dyDescent="0.35">
      <c r="A2588" t="s">
        <v>4109</v>
      </c>
      <c r="B2588" t="s">
        <v>264</v>
      </c>
      <c r="C2588" t="s">
        <v>2328</v>
      </c>
      <c r="D2588" t="s">
        <v>24</v>
      </c>
      <c r="E2588" t="s">
        <v>16</v>
      </c>
      <c r="F2588" t="s">
        <v>828</v>
      </c>
      <c r="G2588">
        <v>32.25</v>
      </c>
      <c r="H2588">
        <v>2</v>
      </c>
      <c r="I2588">
        <v>0.08</v>
      </c>
      <c r="J2588">
        <v>2.71</v>
      </c>
      <c r="K2588" t="s">
        <v>115</v>
      </c>
      <c r="L2588" t="s">
        <v>43</v>
      </c>
      <c r="M2588">
        <v>5.52</v>
      </c>
      <c r="N2588" t="s">
        <v>83</v>
      </c>
      <c r="O2588" t="b">
        <v>0</v>
      </c>
      <c r="P2588">
        <v>59.34</v>
      </c>
      <c r="Q2588">
        <v>20.640000000000011</v>
      </c>
      <c r="R2588">
        <v>12.410000000000011</v>
      </c>
      <c r="S2588" t="s">
        <v>97</v>
      </c>
      <c r="T2588">
        <v>0</v>
      </c>
      <c r="U2588">
        <v>0</v>
      </c>
      <c r="V2588">
        <v>4</v>
      </c>
      <c r="W2588">
        <v>8.393000000000006</v>
      </c>
    </row>
    <row r="2589" spans="1:23" x14ac:dyDescent="0.35">
      <c r="A2589" t="s">
        <v>4110</v>
      </c>
      <c r="B2589" t="s">
        <v>909</v>
      </c>
      <c r="C2589" t="s">
        <v>4111</v>
      </c>
      <c r="D2589" t="s">
        <v>15</v>
      </c>
      <c r="E2589" t="s">
        <v>16</v>
      </c>
      <c r="F2589" t="s">
        <v>448</v>
      </c>
      <c r="G2589">
        <v>43.54</v>
      </c>
      <c r="H2589">
        <v>2</v>
      </c>
      <c r="I2589">
        <v>0.1</v>
      </c>
      <c r="J2589">
        <v>2.81</v>
      </c>
      <c r="K2589" t="s">
        <v>115</v>
      </c>
      <c r="L2589" t="s">
        <v>45</v>
      </c>
      <c r="M2589">
        <v>1.28</v>
      </c>
      <c r="N2589" t="s">
        <v>141</v>
      </c>
      <c r="O2589" t="b">
        <v>1</v>
      </c>
      <c r="P2589">
        <v>78.372</v>
      </c>
      <c r="Q2589">
        <v>26.123999999999999</v>
      </c>
      <c r="R2589">
        <v>22.033999999999999</v>
      </c>
      <c r="S2589" t="s">
        <v>183</v>
      </c>
      <c r="T2589">
        <v>1</v>
      </c>
      <c r="U2589">
        <v>0</v>
      </c>
      <c r="V2589">
        <v>2</v>
      </c>
      <c r="W2589">
        <v>52.807600000000001</v>
      </c>
    </row>
    <row r="2590" spans="1:23" x14ac:dyDescent="0.35">
      <c r="A2590" t="s">
        <v>4112</v>
      </c>
      <c r="B2590" t="s">
        <v>491</v>
      </c>
      <c r="C2590" t="s">
        <v>1298</v>
      </c>
      <c r="D2590" t="s">
        <v>24</v>
      </c>
      <c r="E2590" t="s">
        <v>14</v>
      </c>
      <c r="F2590" t="s">
        <v>187</v>
      </c>
      <c r="G2590">
        <v>118.5</v>
      </c>
      <c r="H2590">
        <v>3</v>
      </c>
      <c r="I2590">
        <v>0.08</v>
      </c>
      <c r="J2590">
        <v>4.0599999999999996</v>
      </c>
      <c r="K2590" t="s">
        <v>115</v>
      </c>
      <c r="L2590" t="s">
        <v>48</v>
      </c>
      <c r="M2590">
        <v>14.36</v>
      </c>
      <c r="N2590" t="s">
        <v>83</v>
      </c>
      <c r="O2590" t="b">
        <v>0</v>
      </c>
      <c r="P2590">
        <v>327.06</v>
      </c>
      <c r="Q2590">
        <v>113.76</v>
      </c>
      <c r="R2590">
        <v>95.340000000000018</v>
      </c>
      <c r="S2590" t="s">
        <v>103</v>
      </c>
      <c r="T2590">
        <v>0</v>
      </c>
      <c r="U2590">
        <v>0</v>
      </c>
      <c r="V2590">
        <v>13</v>
      </c>
      <c r="W2590">
        <v>953.92600000000039</v>
      </c>
    </row>
    <row r="2591" spans="1:23" x14ac:dyDescent="0.35">
      <c r="A2591" t="s">
        <v>4113</v>
      </c>
      <c r="B2591" t="s">
        <v>1228</v>
      </c>
      <c r="C2591" t="s">
        <v>815</v>
      </c>
      <c r="D2591" t="s">
        <v>12</v>
      </c>
      <c r="E2591" t="s">
        <v>16</v>
      </c>
      <c r="F2591" t="s">
        <v>409</v>
      </c>
      <c r="G2591">
        <v>41.4</v>
      </c>
      <c r="H2591">
        <v>2</v>
      </c>
      <c r="I2591">
        <v>0.1</v>
      </c>
      <c r="J2591">
        <v>3.07</v>
      </c>
      <c r="K2591" t="s">
        <v>90</v>
      </c>
      <c r="L2591" t="s">
        <v>43</v>
      </c>
      <c r="M2591">
        <v>7.19</v>
      </c>
      <c r="N2591" t="s">
        <v>83</v>
      </c>
      <c r="O2591" t="b">
        <v>1</v>
      </c>
      <c r="P2591">
        <v>74.52</v>
      </c>
      <c r="Q2591">
        <v>24.84</v>
      </c>
      <c r="R2591">
        <v>14.58</v>
      </c>
      <c r="S2591" t="s">
        <v>84</v>
      </c>
      <c r="T2591">
        <v>0</v>
      </c>
      <c r="U2591">
        <v>0</v>
      </c>
      <c r="V2591">
        <v>15</v>
      </c>
      <c r="W2591">
        <v>1377.5636</v>
      </c>
    </row>
    <row r="2592" spans="1:23" x14ac:dyDescent="0.35">
      <c r="A2592" t="s">
        <v>4114</v>
      </c>
      <c r="B2592" t="s">
        <v>559</v>
      </c>
      <c r="C2592" t="s">
        <v>670</v>
      </c>
      <c r="D2592" t="s">
        <v>17</v>
      </c>
      <c r="E2592" t="s">
        <v>16</v>
      </c>
      <c r="F2592" t="s">
        <v>435</v>
      </c>
      <c r="G2592">
        <v>32.700000000000003</v>
      </c>
      <c r="H2592">
        <v>3</v>
      </c>
      <c r="I2592">
        <v>0.22</v>
      </c>
      <c r="J2592">
        <v>4.3</v>
      </c>
      <c r="K2592" t="s">
        <v>90</v>
      </c>
      <c r="L2592" t="s">
        <v>41</v>
      </c>
      <c r="M2592">
        <v>6.31</v>
      </c>
      <c r="N2592" t="s">
        <v>279</v>
      </c>
      <c r="O2592" t="b">
        <v>0</v>
      </c>
      <c r="P2592">
        <v>76.518000000000015</v>
      </c>
      <c r="Q2592">
        <v>17.658000000000019</v>
      </c>
      <c r="R2592">
        <v>7.048000000000016</v>
      </c>
      <c r="S2592" t="s">
        <v>128</v>
      </c>
      <c r="T2592">
        <v>0</v>
      </c>
      <c r="U2592">
        <v>1</v>
      </c>
      <c r="V2592">
        <v>7</v>
      </c>
      <c r="W2592">
        <v>181.05699999999999</v>
      </c>
    </row>
    <row r="2593" spans="1:23" x14ac:dyDescent="0.35">
      <c r="A2593" t="s">
        <v>4115</v>
      </c>
      <c r="B2593" t="s">
        <v>113</v>
      </c>
      <c r="C2593" t="s">
        <v>2347</v>
      </c>
      <c r="D2593" t="s">
        <v>12</v>
      </c>
      <c r="E2593" t="s">
        <v>16</v>
      </c>
      <c r="F2593" t="s">
        <v>81</v>
      </c>
      <c r="G2593">
        <v>57.43</v>
      </c>
      <c r="H2593">
        <v>1</v>
      </c>
      <c r="I2593">
        <v>0.24</v>
      </c>
      <c r="J2593">
        <v>6.93</v>
      </c>
      <c r="K2593" t="s">
        <v>102</v>
      </c>
      <c r="L2593" t="s">
        <v>41</v>
      </c>
      <c r="M2593">
        <v>8.31</v>
      </c>
      <c r="N2593" t="s">
        <v>83</v>
      </c>
      <c r="O2593" t="b">
        <v>0</v>
      </c>
      <c r="P2593">
        <v>43.646799999999999</v>
      </c>
      <c r="Q2593">
        <v>9.1888000000000005</v>
      </c>
      <c r="R2593">
        <v>-6.0511999999999997</v>
      </c>
      <c r="S2593" t="s">
        <v>84</v>
      </c>
      <c r="T2593">
        <v>0</v>
      </c>
      <c r="U2593">
        <v>0</v>
      </c>
      <c r="V2593">
        <v>3</v>
      </c>
      <c r="W2593">
        <v>333.88699999999989</v>
      </c>
    </row>
    <row r="2594" spans="1:23" x14ac:dyDescent="0.35">
      <c r="A2594" t="s">
        <v>4116</v>
      </c>
      <c r="B2594" t="s">
        <v>189</v>
      </c>
      <c r="C2594" t="s">
        <v>2303</v>
      </c>
      <c r="D2594" t="s">
        <v>19</v>
      </c>
      <c r="E2594" t="s">
        <v>16</v>
      </c>
      <c r="F2594" t="s">
        <v>624</v>
      </c>
      <c r="G2594">
        <v>43.33</v>
      </c>
      <c r="H2594">
        <v>1</v>
      </c>
      <c r="I2594">
        <v>0.28000000000000003</v>
      </c>
      <c r="J2594">
        <v>2.99</v>
      </c>
      <c r="K2594" t="s">
        <v>115</v>
      </c>
      <c r="L2594" t="s">
        <v>48</v>
      </c>
      <c r="M2594">
        <v>6.93</v>
      </c>
      <c r="N2594" t="s">
        <v>83</v>
      </c>
      <c r="O2594" t="b">
        <v>0</v>
      </c>
      <c r="P2594">
        <v>31.197600000000001</v>
      </c>
      <c r="Q2594">
        <v>5.1996000000000002</v>
      </c>
      <c r="R2594">
        <v>-4.7203999999999997</v>
      </c>
      <c r="S2594" t="s">
        <v>91</v>
      </c>
      <c r="T2594">
        <v>0</v>
      </c>
      <c r="U2594">
        <v>0</v>
      </c>
      <c r="V2594">
        <v>16</v>
      </c>
      <c r="W2594">
        <v>1427.3232</v>
      </c>
    </row>
    <row r="2595" spans="1:23" x14ac:dyDescent="0.35">
      <c r="A2595" t="s">
        <v>4117</v>
      </c>
      <c r="B2595" t="s">
        <v>79</v>
      </c>
      <c r="C2595" t="s">
        <v>4118</v>
      </c>
      <c r="D2595" t="s">
        <v>12</v>
      </c>
      <c r="E2595" t="s">
        <v>16</v>
      </c>
      <c r="F2595" t="s">
        <v>300</v>
      </c>
      <c r="G2595">
        <v>67.94</v>
      </c>
      <c r="H2595">
        <v>1</v>
      </c>
      <c r="I2595">
        <v>0.06</v>
      </c>
      <c r="J2595">
        <v>4.34</v>
      </c>
      <c r="K2595" t="s">
        <v>102</v>
      </c>
      <c r="L2595" t="s">
        <v>41</v>
      </c>
      <c r="M2595">
        <v>6.13</v>
      </c>
      <c r="N2595" t="s">
        <v>83</v>
      </c>
      <c r="O2595" t="b">
        <v>0</v>
      </c>
      <c r="P2595">
        <v>63.863599999999991</v>
      </c>
      <c r="Q2595">
        <v>23.099599999999999</v>
      </c>
      <c r="R2595">
        <v>12.6296</v>
      </c>
      <c r="S2595" t="s">
        <v>84</v>
      </c>
      <c r="T2595">
        <v>0</v>
      </c>
      <c r="U2595">
        <v>0</v>
      </c>
      <c r="V2595">
        <v>1</v>
      </c>
      <c r="W2595">
        <v>12.6296</v>
      </c>
    </row>
    <row r="2596" spans="1:23" x14ac:dyDescent="0.35">
      <c r="A2596" t="s">
        <v>4119</v>
      </c>
      <c r="B2596" t="s">
        <v>973</v>
      </c>
      <c r="C2596" t="s">
        <v>1541</v>
      </c>
      <c r="D2596" t="s">
        <v>19</v>
      </c>
      <c r="E2596" t="s">
        <v>95</v>
      </c>
      <c r="F2596" t="s">
        <v>2069</v>
      </c>
      <c r="G2596">
        <v>518.14</v>
      </c>
      <c r="H2596">
        <v>2</v>
      </c>
      <c r="I2596">
        <v>0.05</v>
      </c>
      <c r="J2596">
        <v>4.04</v>
      </c>
      <c r="K2596" t="s">
        <v>115</v>
      </c>
      <c r="L2596" t="s">
        <v>45</v>
      </c>
      <c r="M2596">
        <v>0.65</v>
      </c>
      <c r="N2596" t="s">
        <v>83</v>
      </c>
      <c r="O2596" t="b">
        <v>0</v>
      </c>
      <c r="P2596">
        <v>984.46600000000001</v>
      </c>
      <c r="Q2596">
        <v>362.69799999999998</v>
      </c>
      <c r="R2596">
        <v>358.00799999999998</v>
      </c>
      <c r="S2596" t="s">
        <v>183</v>
      </c>
      <c r="T2596">
        <v>0</v>
      </c>
      <c r="U2596">
        <v>0</v>
      </c>
      <c r="V2596">
        <v>13</v>
      </c>
      <c r="W2596">
        <v>971.74609999999996</v>
      </c>
    </row>
    <row r="2597" spans="1:23" x14ac:dyDescent="0.35">
      <c r="A2597" t="s">
        <v>4120</v>
      </c>
      <c r="B2597" t="s">
        <v>814</v>
      </c>
      <c r="C2597" t="s">
        <v>4121</v>
      </c>
      <c r="D2597" t="s">
        <v>17</v>
      </c>
      <c r="E2597" t="s">
        <v>95</v>
      </c>
      <c r="F2597" t="s">
        <v>1202</v>
      </c>
      <c r="G2597">
        <v>453.3</v>
      </c>
      <c r="H2597">
        <v>2</v>
      </c>
      <c r="I2597">
        <v>0.05</v>
      </c>
      <c r="J2597">
        <v>9.3000000000000007</v>
      </c>
      <c r="K2597" t="s">
        <v>82</v>
      </c>
      <c r="L2597" t="s">
        <v>43</v>
      </c>
      <c r="M2597">
        <v>4.59</v>
      </c>
      <c r="N2597" t="s">
        <v>83</v>
      </c>
      <c r="O2597" t="b">
        <v>0</v>
      </c>
      <c r="P2597">
        <v>861.27</v>
      </c>
      <c r="Q2597">
        <v>317.30999999999989</v>
      </c>
      <c r="R2597">
        <v>303.42</v>
      </c>
      <c r="S2597" t="s">
        <v>183</v>
      </c>
      <c r="T2597">
        <v>0</v>
      </c>
      <c r="U2597">
        <v>0</v>
      </c>
      <c r="V2597">
        <v>1</v>
      </c>
      <c r="W2597">
        <v>303.42</v>
      </c>
    </row>
    <row r="2598" spans="1:23" x14ac:dyDescent="0.35">
      <c r="A2598" t="s">
        <v>4122</v>
      </c>
      <c r="B2598" t="s">
        <v>320</v>
      </c>
      <c r="C2598" t="s">
        <v>573</v>
      </c>
      <c r="D2598" t="s">
        <v>12</v>
      </c>
      <c r="E2598" t="s">
        <v>14</v>
      </c>
      <c r="F2598" t="s">
        <v>1740</v>
      </c>
      <c r="G2598">
        <v>150.56</v>
      </c>
      <c r="H2598">
        <v>3</v>
      </c>
      <c r="I2598">
        <v>7.0000000000000007E-2</v>
      </c>
      <c r="J2598">
        <v>6.25</v>
      </c>
      <c r="K2598" t="s">
        <v>90</v>
      </c>
      <c r="L2598" t="s">
        <v>45</v>
      </c>
      <c r="M2598">
        <v>0.69</v>
      </c>
      <c r="N2598" t="s">
        <v>83</v>
      </c>
      <c r="O2598" t="b">
        <v>0</v>
      </c>
      <c r="P2598">
        <v>420.06240000000003</v>
      </c>
      <c r="Q2598">
        <v>149.05439999999999</v>
      </c>
      <c r="R2598">
        <v>142.11439999999999</v>
      </c>
      <c r="S2598" t="s">
        <v>84</v>
      </c>
      <c r="T2598">
        <v>0</v>
      </c>
      <c r="U2598">
        <v>0</v>
      </c>
      <c r="V2598">
        <v>17</v>
      </c>
      <c r="W2598">
        <v>804.03819999999996</v>
      </c>
    </row>
    <row r="2599" spans="1:23" x14ac:dyDescent="0.35">
      <c r="A2599" t="s">
        <v>4123</v>
      </c>
      <c r="B2599" t="s">
        <v>375</v>
      </c>
      <c r="C2599" t="s">
        <v>373</v>
      </c>
      <c r="D2599" t="s">
        <v>28</v>
      </c>
      <c r="E2599" t="s">
        <v>16</v>
      </c>
      <c r="F2599" t="s">
        <v>427</v>
      </c>
      <c r="G2599">
        <v>44.07</v>
      </c>
      <c r="H2599">
        <v>1</v>
      </c>
      <c r="I2599">
        <v>0.1</v>
      </c>
      <c r="J2599">
        <v>9.77</v>
      </c>
      <c r="K2599" t="s">
        <v>115</v>
      </c>
      <c r="L2599" t="s">
        <v>43</v>
      </c>
      <c r="M2599">
        <v>7.8</v>
      </c>
      <c r="N2599" t="s">
        <v>83</v>
      </c>
      <c r="O2599" t="b">
        <v>0</v>
      </c>
      <c r="P2599">
        <v>39.662999999999997</v>
      </c>
      <c r="Q2599">
        <v>13.221</v>
      </c>
      <c r="R2599">
        <v>-4.3489999999999966</v>
      </c>
      <c r="S2599" t="s">
        <v>128</v>
      </c>
      <c r="T2599">
        <v>0</v>
      </c>
      <c r="U2599">
        <v>0</v>
      </c>
      <c r="V2599">
        <v>16</v>
      </c>
      <c r="W2599">
        <v>819.02729999999997</v>
      </c>
    </row>
    <row r="2600" spans="1:23" x14ac:dyDescent="0.35">
      <c r="A2600" t="s">
        <v>4124</v>
      </c>
      <c r="B2600" t="s">
        <v>1810</v>
      </c>
      <c r="C2600" t="s">
        <v>1720</v>
      </c>
      <c r="D2600" t="s">
        <v>20</v>
      </c>
      <c r="E2600" t="s">
        <v>16</v>
      </c>
      <c r="F2600" t="s">
        <v>895</v>
      </c>
      <c r="G2600">
        <v>55.59</v>
      </c>
      <c r="H2600">
        <v>3</v>
      </c>
      <c r="I2600">
        <v>0.14000000000000001</v>
      </c>
      <c r="J2600">
        <v>6.74</v>
      </c>
      <c r="K2600" t="s">
        <v>90</v>
      </c>
      <c r="L2600" t="s">
        <v>43</v>
      </c>
      <c r="M2600">
        <v>6.86</v>
      </c>
      <c r="N2600" t="s">
        <v>83</v>
      </c>
      <c r="O2600" t="b">
        <v>0</v>
      </c>
      <c r="P2600">
        <v>143.4222</v>
      </c>
      <c r="Q2600">
        <v>43.360200000000013</v>
      </c>
      <c r="R2600">
        <v>29.760200000000001</v>
      </c>
      <c r="S2600" t="s">
        <v>84</v>
      </c>
      <c r="T2600">
        <v>0</v>
      </c>
      <c r="U2600">
        <v>0</v>
      </c>
      <c r="V2600">
        <v>19</v>
      </c>
      <c r="W2600">
        <v>961.03410000000019</v>
      </c>
    </row>
    <row r="2601" spans="1:23" x14ac:dyDescent="0.35">
      <c r="A2601" t="s">
        <v>4125</v>
      </c>
      <c r="B2601" t="s">
        <v>867</v>
      </c>
      <c r="C2601" t="s">
        <v>2256</v>
      </c>
      <c r="D2601" t="s">
        <v>12</v>
      </c>
      <c r="E2601" t="s">
        <v>16</v>
      </c>
      <c r="F2601" t="s">
        <v>919</v>
      </c>
      <c r="G2601">
        <v>31.99</v>
      </c>
      <c r="H2601">
        <v>2</v>
      </c>
      <c r="I2601">
        <v>0.25</v>
      </c>
      <c r="J2601">
        <v>5.71</v>
      </c>
      <c r="K2601" t="s">
        <v>115</v>
      </c>
      <c r="L2601" t="s">
        <v>43</v>
      </c>
      <c r="M2601">
        <v>6.35</v>
      </c>
      <c r="N2601" t="s">
        <v>141</v>
      </c>
      <c r="O2601" t="b">
        <v>0</v>
      </c>
      <c r="P2601">
        <v>47.984999999999999</v>
      </c>
      <c r="Q2601">
        <v>9.5969999999999995</v>
      </c>
      <c r="R2601">
        <v>-2.462999999999997</v>
      </c>
      <c r="S2601" t="s">
        <v>103</v>
      </c>
      <c r="T2601">
        <v>1</v>
      </c>
      <c r="U2601">
        <v>0</v>
      </c>
      <c r="V2601">
        <v>3</v>
      </c>
      <c r="W2601">
        <v>37.779000000000011</v>
      </c>
    </row>
    <row r="2602" spans="1:23" x14ac:dyDescent="0.35">
      <c r="A2602" t="s">
        <v>4126</v>
      </c>
      <c r="B2602" t="s">
        <v>572</v>
      </c>
      <c r="C2602" t="s">
        <v>2043</v>
      </c>
      <c r="D2602" t="s">
        <v>12</v>
      </c>
      <c r="E2602" t="s">
        <v>14</v>
      </c>
      <c r="F2602" t="s">
        <v>1332</v>
      </c>
      <c r="G2602">
        <v>56.89</v>
      </c>
      <c r="H2602">
        <v>2</v>
      </c>
      <c r="I2602">
        <v>0.06</v>
      </c>
      <c r="J2602">
        <v>4.3600000000000003</v>
      </c>
      <c r="K2602" t="s">
        <v>82</v>
      </c>
      <c r="L2602" t="s">
        <v>45</v>
      </c>
      <c r="M2602">
        <v>1.0900000000000001</v>
      </c>
      <c r="N2602" t="s">
        <v>83</v>
      </c>
      <c r="O2602" t="b">
        <v>0</v>
      </c>
      <c r="P2602">
        <v>106.9532</v>
      </c>
      <c r="Q2602">
        <v>38.685200000000002</v>
      </c>
      <c r="R2602">
        <v>33.235199999999992</v>
      </c>
      <c r="S2602" t="s">
        <v>183</v>
      </c>
      <c r="T2602">
        <v>0</v>
      </c>
      <c r="U2602">
        <v>0</v>
      </c>
      <c r="V2602">
        <v>13</v>
      </c>
      <c r="W2602">
        <v>1477.1579999999999</v>
      </c>
    </row>
    <row r="2603" spans="1:23" x14ac:dyDescent="0.35">
      <c r="A2603" t="s">
        <v>4127</v>
      </c>
      <c r="B2603" t="s">
        <v>773</v>
      </c>
      <c r="C2603" t="s">
        <v>4128</v>
      </c>
      <c r="D2603" t="s">
        <v>26</v>
      </c>
      <c r="E2603" t="s">
        <v>14</v>
      </c>
      <c r="F2603" t="s">
        <v>1321</v>
      </c>
      <c r="G2603">
        <v>171.76</v>
      </c>
      <c r="H2603">
        <v>2</v>
      </c>
      <c r="I2603">
        <v>0.1</v>
      </c>
      <c r="J2603">
        <v>9.69</v>
      </c>
      <c r="K2603" t="s">
        <v>115</v>
      </c>
      <c r="L2603" t="s">
        <v>43</v>
      </c>
      <c r="M2603">
        <v>3.09</v>
      </c>
      <c r="N2603" t="s">
        <v>83</v>
      </c>
      <c r="O2603" t="b">
        <v>0</v>
      </c>
      <c r="P2603">
        <v>309.16800000000001</v>
      </c>
      <c r="Q2603">
        <v>103.056</v>
      </c>
      <c r="R2603">
        <v>90.275999999999996</v>
      </c>
      <c r="S2603" t="s">
        <v>97</v>
      </c>
      <c r="T2603">
        <v>0</v>
      </c>
      <c r="U2603">
        <v>0</v>
      </c>
      <c r="V2603">
        <v>3</v>
      </c>
      <c r="W2603">
        <v>419.16840000000002</v>
      </c>
    </row>
    <row r="2604" spans="1:23" x14ac:dyDescent="0.35">
      <c r="A2604" t="s">
        <v>4129</v>
      </c>
      <c r="B2604" t="s">
        <v>295</v>
      </c>
      <c r="C2604" t="s">
        <v>587</v>
      </c>
      <c r="D2604" t="s">
        <v>17</v>
      </c>
      <c r="E2604" t="s">
        <v>14</v>
      </c>
      <c r="F2604" t="s">
        <v>101</v>
      </c>
      <c r="G2604">
        <v>49.78</v>
      </c>
      <c r="H2604">
        <v>1</v>
      </c>
      <c r="I2604">
        <v>0.01</v>
      </c>
      <c r="J2604">
        <v>7.58</v>
      </c>
      <c r="K2604" t="s">
        <v>82</v>
      </c>
      <c r="L2604" t="s">
        <v>48</v>
      </c>
      <c r="M2604">
        <v>17.399999999999999</v>
      </c>
      <c r="N2604" t="s">
        <v>83</v>
      </c>
      <c r="O2604" t="b">
        <v>0</v>
      </c>
      <c r="P2604">
        <v>49.282200000000003</v>
      </c>
      <c r="Q2604">
        <v>19.414200000000001</v>
      </c>
      <c r="R2604">
        <v>-5.5657999999999923</v>
      </c>
      <c r="S2604" t="s">
        <v>91</v>
      </c>
      <c r="T2604">
        <v>0</v>
      </c>
      <c r="U2604">
        <v>0</v>
      </c>
      <c r="V2604">
        <v>17</v>
      </c>
      <c r="W2604">
        <v>1791.7837</v>
      </c>
    </row>
    <row r="2605" spans="1:23" x14ac:dyDescent="0.35">
      <c r="A2605" t="s">
        <v>4130</v>
      </c>
      <c r="B2605" t="s">
        <v>598</v>
      </c>
      <c r="C2605" t="s">
        <v>3939</v>
      </c>
      <c r="D2605" t="s">
        <v>12</v>
      </c>
      <c r="E2605" t="s">
        <v>95</v>
      </c>
      <c r="F2605" t="s">
        <v>770</v>
      </c>
      <c r="G2605">
        <v>318.14999999999998</v>
      </c>
      <c r="H2605">
        <v>2</v>
      </c>
      <c r="I2605">
        <v>0.08</v>
      </c>
      <c r="J2605">
        <v>5.24</v>
      </c>
      <c r="K2605" t="s">
        <v>102</v>
      </c>
      <c r="L2605" t="s">
        <v>41</v>
      </c>
      <c r="M2605">
        <v>8.43</v>
      </c>
      <c r="N2605" t="s">
        <v>83</v>
      </c>
      <c r="O2605" t="b">
        <v>0</v>
      </c>
      <c r="P2605">
        <v>585.39599999999996</v>
      </c>
      <c r="Q2605">
        <v>203.61600000000001</v>
      </c>
      <c r="R2605">
        <v>189.946</v>
      </c>
      <c r="S2605" t="s">
        <v>183</v>
      </c>
      <c r="T2605">
        <v>0</v>
      </c>
      <c r="U2605">
        <v>0</v>
      </c>
      <c r="V2605">
        <v>2</v>
      </c>
      <c r="W2605">
        <v>214.876</v>
      </c>
    </row>
    <row r="2606" spans="1:23" x14ac:dyDescent="0.35">
      <c r="A2606" t="s">
        <v>4131</v>
      </c>
      <c r="B2606" t="s">
        <v>326</v>
      </c>
      <c r="C2606" t="s">
        <v>2636</v>
      </c>
      <c r="D2606" t="s">
        <v>19</v>
      </c>
      <c r="E2606" t="s">
        <v>95</v>
      </c>
      <c r="F2606" t="s">
        <v>446</v>
      </c>
      <c r="G2606">
        <v>445.38</v>
      </c>
      <c r="H2606">
        <v>1</v>
      </c>
      <c r="I2606">
        <v>0.1</v>
      </c>
      <c r="J2606">
        <v>2.42</v>
      </c>
      <c r="K2606" t="s">
        <v>115</v>
      </c>
      <c r="L2606" t="s">
        <v>41</v>
      </c>
      <c r="M2606">
        <v>11.07</v>
      </c>
      <c r="N2606" t="s">
        <v>83</v>
      </c>
      <c r="O2606" t="b">
        <v>0</v>
      </c>
      <c r="P2606">
        <v>400.84199999999998</v>
      </c>
      <c r="Q2606">
        <v>133.614</v>
      </c>
      <c r="R2606">
        <v>120.124</v>
      </c>
      <c r="S2606" t="s">
        <v>103</v>
      </c>
      <c r="T2606">
        <v>0</v>
      </c>
      <c r="U2606">
        <v>0</v>
      </c>
      <c r="V2606">
        <v>15</v>
      </c>
      <c r="W2606">
        <v>1009.6579</v>
      </c>
    </row>
    <row r="2607" spans="1:23" x14ac:dyDescent="0.35">
      <c r="A2607" t="s">
        <v>4132</v>
      </c>
      <c r="B2607" t="s">
        <v>909</v>
      </c>
      <c r="C2607" t="s">
        <v>4133</v>
      </c>
      <c r="D2607" t="s">
        <v>20</v>
      </c>
      <c r="E2607" t="s">
        <v>95</v>
      </c>
      <c r="F2607" t="s">
        <v>541</v>
      </c>
      <c r="G2607">
        <v>323.11</v>
      </c>
      <c r="H2607">
        <v>2</v>
      </c>
      <c r="I2607">
        <v>0.05</v>
      </c>
      <c r="J2607">
        <v>3.38</v>
      </c>
      <c r="K2607" t="s">
        <v>115</v>
      </c>
      <c r="L2607" t="s">
        <v>43</v>
      </c>
      <c r="M2607">
        <v>6.91</v>
      </c>
      <c r="N2607" t="s">
        <v>83</v>
      </c>
      <c r="O2607" t="b">
        <v>0</v>
      </c>
      <c r="P2607">
        <v>613.90899999999999</v>
      </c>
      <c r="Q2607">
        <v>226.17699999999999</v>
      </c>
      <c r="R2607">
        <v>215.887</v>
      </c>
      <c r="S2607" t="s">
        <v>183</v>
      </c>
      <c r="T2607">
        <v>0</v>
      </c>
      <c r="U2607">
        <v>0</v>
      </c>
      <c r="V2607">
        <v>3</v>
      </c>
      <c r="W2607">
        <v>651.7992999999999</v>
      </c>
    </row>
    <row r="2608" spans="1:23" x14ac:dyDescent="0.35">
      <c r="A2608" t="s">
        <v>4134</v>
      </c>
      <c r="B2608" t="s">
        <v>372</v>
      </c>
      <c r="C2608" t="s">
        <v>934</v>
      </c>
      <c r="D2608" t="s">
        <v>19</v>
      </c>
      <c r="E2608" t="s">
        <v>88</v>
      </c>
      <c r="F2608" t="s">
        <v>964</v>
      </c>
      <c r="G2608">
        <v>28.41</v>
      </c>
      <c r="H2608">
        <v>3</v>
      </c>
      <c r="I2608">
        <v>0.14000000000000001</v>
      </c>
      <c r="J2608">
        <v>5.89</v>
      </c>
      <c r="K2608" t="s">
        <v>90</v>
      </c>
      <c r="L2608" t="s">
        <v>41</v>
      </c>
      <c r="M2608">
        <v>5.76</v>
      </c>
      <c r="N2608" t="s">
        <v>141</v>
      </c>
      <c r="O2608" t="b">
        <v>0</v>
      </c>
      <c r="P2608">
        <v>73.297800000000009</v>
      </c>
      <c r="Q2608">
        <v>22.159800000000011</v>
      </c>
      <c r="R2608">
        <v>10.509800000000009</v>
      </c>
      <c r="S2608" t="s">
        <v>183</v>
      </c>
      <c r="T2608">
        <v>1</v>
      </c>
      <c r="U2608">
        <v>0</v>
      </c>
      <c r="V2608">
        <v>18</v>
      </c>
      <c r="W2608">
        <v>1386.7229</v>
      </c>
    </row>
    <row r="2609" spans="1:23" x14ac:dyDescent="0.35">
      <c r="A2609" t="s">
        <v>4135</v>
      </c>
      <c r="B2609" t="s">
        <v>466</v>
      </c>
      <c r="C2609" t="s">
        <v>673</v>
      </c>
      <c r="D2609" t="s">
        <v>15</v>
      </c>
      <c r="E2609" t="s">
        <v>16</v>
      </c>
      <c r="F2609" t="s">
        <v>293</v>
      </c>
      <c r="G2609">
        <v>39.21</v>
      </c>
      <c r="H2609">
        <v>2</v>
      </c>
      <c r="I2609">
        <v>0.06</v>
      </c>
      <c r="J2609">
        <v>7.96</v>
      </c>
      <c r="K2609" t="s">
        <v>82</v>
      </c>
      <c r="L2609" t="s">
        <v>45</v>
      </c>
      <c r="M2609">
        <v>1.95</v>
      </c>
      <c r="N2609" t="s">
        <v>83</v>
      </c>
      <c r="O2609" t="b">
        <v>0</v>
      </c>
      <c r="P2609">
        <v>73.714799999999997</v>
      </c>
      <c r="Q2609">
        <v>26.662800000000001</v>
      </c>
      <c r="R2609">
        <v>16.752800000000001</v>
      </c>
      <c r="S2609" t="s">
        <v>183</v>
      </c>
      <c r="T2609">
        <v>0</v>
      </c>
      <c r="U2609">
        <v>0</v>
      </c>
      <c r="V2609">
        <v>15</v>
      </c>
      <c r="W2609">
        <v>1127.8425</v>
      </c>
    </row>
    <row r="2610" spans="1:23" x14ac:dyDescent="0.35">
      <c r="A2610" t="s">
        <v>4136</v>
      </c>
      <c r="B2610" t="s">
        <v>323</v>
      </c>
      <c r="C2610" t="s">
        <v>981</v>
      </c>
      <c r="D2610" t="s">
        <v>17</v>
      </c>
      <c r="E2610" t="s">
        <v>16</v>
      </c>
      <c r="F2610" t="s">
        <v>472</v>
      </c>
      <c r="G2610">
        <v>73.92</v>
      </c>
      <c r="H2610">
        <v>1</v>
      </c>
      <c r="I2610">
        <v>0.24</v>
      </c>
      <c r="J2610">
        <v>7.71</v>
      </c>
      <c r="K2610" t="s">
        <v>115</v>
      </c>
      <c r="L2610" t="s">
        <v>41</v>
      </c>
      <c r="M2610">
        <v>12.03</v>
      </c>
      <c r="N2610" t="s">
        <v>83</v>
      </c>
      <c r="O2610" t="b">
        <v>0</v>
      </c>
      <c r="P2610">
        <v>56.179200000000002</v>
      </c>
      <c r="Q2610">
        <v>11.827199999999999</v>
      </c>
      <c r="R2610">
        <v>-7.9127999999999936</v>
      </c>
      <c r="S2610" t="s">
        <v>91</v>
      </c>
      <c r="T2610">
        <v>0</v>
      </c>
      <c r="U2610">
        <v>0</v>
      </c>
      <c r="V2610">
        <v>21</v>
      </c>
      <c r="W2610">
        <v>1211.4102</v>
      </c>
    </row>
    <row r="2611" spans="1:23" x14ac:dyDescent="0.35">
      <c r="A2611" t="s">
        <v>4137</v>
      </c>
      <c r="B2611" t="s">
        <v>731</v>
      </c>
      <c r="C2611" t="s">
        <v>865</v>
      </c>
      <c r="D2611" t="s">
        <v>19</v>
      </c>
      <c r="E2611" t="s">
        <v>88</v>
      </c>
      <c r="F2611" t="s">
        <v>551</v>
      </c>
      <c r="G2611">
        <v>20.58</v>
      </c>
      <c r="H2611">
        <v>1</v>
      </c>
      <c r="I2611">
        <v>0.1</v>
      </c>
      <c r="J2611">
        <v>8.86</v>
      </c>
      <c r="K2611" t="s">
        <v>115</v>
      </c>
      <c r="L2611" t="s">
        <v>43</v>
      </c>
      <c r="M2611">
        <v>4.8</v>
      </c>
      <c r="N2611" t="s">
        <v>83</v>
      </c>
      <c r="O2611" t="b">
        <v>0</v>
      </c>
      <c r="P2611">
        <v>18.521999999999998</v>
      </c>
      <c r="Q2611">
        <v>6.1740000000000004</v>
      </c>
      <c r="R2611">
        <v>-7.4860000000000007</v>
      </c>
      <c r="S2611" t="s">
        <v>84</v>
      </c>
      <c r="T2611">
        <v>0</v>
      </c>
      <c r="U2611">
        <v>0</v>
      </c>
      <c r="V2611">
        <v>22</v>
      </c>
      <c r="W2611">
        <v>1199.3414</v>
      </c>
    </row>
    <row r="2612" spans="1:23" x14ac:dyDescent="0.35">
      <c r="A2612" t="s">
        <v>4138</v>
      </c>
      <c r="B2612" t="s">
        <v>636</v>
      </c>
      <c r="C2612" t="s">
        <v>4139</v>
      </c>
      <c r="D2612" t="s">
        <v>12</v>
      </c>
      <c r="E2612" t="s">
        <v>95</v>
      </c>
      <c r="F2612" t="s">
        <v>1109</v>
      </c>
      <c r="G2612">
        <v>82.03</v>
      </c>
      <c r="H2612">
        <v>2</v>
      </c>
      <c r="I2612">
        <v>0.16</v>
      </c>
      <c r="J2612">
        <v>8.83</v>
      </c>
      <c r="K2612" t="s">
        <v>102</v>
      </c>
      <c r="L2612" t="s">
        <v>41</v>
      </c>
      <c r="M2612">
        <v>9.9499999999999993</v>
      </c>
      <c r="N2612" t="s">
        <v>83</v>
      </c>
      <c r="O2612" t="b">
        <v>0</v>
      </c>
      <c r="P2612">
        <v>137.81039999999999</v>
      </c>
      <c r="Q2612">
        <v>39.374400000000001</v>
      </c>
      <c r="R2612">
        <v>20.5944</v>
      </c>
      <c r="S2612" t="s">
        <v>103</v>
      </c>
      <c r="T2612">
        <v>0</v>
      </c>
      <c r="U2612">
        <v>0</v>
      </c>
      <c r="V2612">
        <v>2</v>
      </c>
      <c r="W2612">
        <v>49.263199999999998</v>
      </c>
    </row>
    <row r="2613" spans="1:23" x14ac:dyDescent="0.35">
      <c r="A2613" t="s">
        <v>4140</v>
      </c>
      <c r="B2613" t="s">
        <v>610</v>
      </c>
      <c r="C2613" t="s">
        <v>2452</v>
      </c>
      <c r="D2613" t="s">
        <v>15</v>
      </c>
      <c r="E2613" t="s">
        <v>95</v>
      </c>
      <c r="F2613" t="s">
        <v>266</v>
      </c>
      <c r="G2613">
        <v>566.61</v>
      </c>
      <c r="H2613">
        <v>2</v>
      </c>
      <c r="I2613">
        <v>0.11</v>
      </c>
      <c r="J2613">
        <v>9.24</v>
      </c>
      <c r="K2613" t="s">
        <v>90</v>
      </c>
      <c r="L2613" t="s">
        <v>41</v>
      </c>
      <c r="M2613">
        <v>10.61</v>
      </c>
      <c r="N2613" t="s">
        <v>83</v>
      </c>
      <c r="O2613" t="b">
        <v>0</v>
      </c>
      <c r="P2613">
        <v>1008.5658</v>
      </c>
      <c r="Q2613">
        <v>328.63380000000012</v>
      </c>
      <c r="R2613">
        <v>308.78379999999999</v>
      </c>
      <c r="S2613" t="s">
        <v>97</v>
      </c>
      <c r="T2613">
        <v>0</v>
      </c>
      <c r="U2613">
        <v>0</v>
      </c>
      <c r="V2613">
        <v>13</v>
      </c>
      <c r="W2613">
        <v>820.09640000000013</v>
      </c>
    </row>
    <row r="2614" spans="1:23" x14ac:dyDescent="0.35">
      <c r="A2614" t="s">
        <v>4141</v>
      </c>
      <c r="B2614" t="s">
        <v>386</v>
      </c>
      <c r="C2614" t="s">
        <v>4142</v>
      </c>
      <c r="D2614" t="s">
        <v>20</v>
      </c>
      <c r="E2614" t="s">
        <v>95</v>
      </c>
      <c r="F2614" t="s">
        <v>840</v>
      </c>
      <c r="G2614">
        <v>593.35</v>
      </c>
      <c r="H2614">
        <v>1</v>
      </c>
      <c r="I2614">
        <v>0.13</v>
      </c>
      <c r="J2614">
        <v>3.33</v>
      </c>
      <c r="K2614" t="s">
        <v>90</v>
      </c>
      <c r="L2614" t="s">
        <v>41</v>
      </c>
      <c r="M2614">
        <v>6.89</v>
      </c>
      <c r="N2614" t="s">
        <v>83</v>
      </c>
      <c r="O2614" t="b">
        <v>0</v>
      </c>
      <c r="P2614">
        <v>516.21450000000004</v>
      </c>
      <c r="Q2614">
        <v>160.20450000000011</v>
      </c>
      <c r="R2614">
        <v>149.98450000000011</v>
      </c>
      <c r="S2614" t="s">
        <v>97</v>
      </c>
      <c r="T2614">
        <v>0</v>
      </c>
      <c r="U2614">
        <v>0</v>
      </c>
      <c r="V2614">
        <v>4</v>
      </c>
      <c r="W2614">
        <v>306.30549999999988</v>
      </c>
    </row>
    <row r="2615" spans="1:23" x14ac:dyDescent="0.35">
      <c r="A2615" t="s">
        <v>4143</v>
      </c>
      <c r="B2615" t="s">
        <v>2232</v>
      </c>
      <c r="C2615" t="s">
        <v>1098</v>
      </c>
      <c r="D2615" t="s">
        <v>17</v>
      </c>
      <c r="E2615" t="s">
        <v>95</v>
      </c>
      <c r="F2615" t="s">
        <v>1709</v>
      </c>
      <c r="G2615">
        <v>475.06</v>
      </c>
      <c r="H2615">
        <v>3</v>
      </c>
      <c r="I2615">
        <v>0.18</v>
      </c>
      <c r="J2615">
        <v>6.73</v>
      </c>
      <c r="K2615" t="s">
        <v>90</v>
      </c>
      <c r="L2615" t="s">
        <v>41</v>
      </c>
      <c r="M2615">
        <v>12.67</v>
      </c>
      <c r="N2615" t="s">
        <v>83</v>
      </c>
      <c r="O2615" t="b">
        <v>0</v>
      </c>
      <c r="P2615">
        <v>1168.6476</v>
      </c>
      <c r="Q2615">
        <v>313.53960000000018</v>
      </c>
      <c r="R2615">
        <v>294.1396000000002</v>
      </c>
      <c r="S2615" t="s">
        <v>84</v>
      </c>
      <c r="T2615">
        <v>0</v>
      </c>
      <c r="U2615">
        <v>0</v>
      </c>
      <c r="V2615">
        <v>16</v>
      </c>
      <c r="W2615">
        <v>1224.8809000000001</v>
      </c>
    </row>
    <row r="2616" spans="1:23" x14ac:dyDescent="0.35">
      <c r="A2616" t="s">
        <v>4144</v>
      </c>
      <c r="B2616" t="s">
        <v>773</v>
      </c>
      <c r="C2616" t="s">
        <v>1921</v>
      </c>
      <c r="D2616" t="s">
        <v>12</v>
      </c>
      <c r="E2616" t="s">
        <v>14</v>
      </c>
      <c r="F2616" t="s">
        <v>617</v>
      </c>
      <c r="G2616">
        <v>109.13</v>
      </c>
      <c r="H2616">
        <v>2</v>
      </c>
      <c r="I2616">
        <v>0.03</v>
      </c>
      <c r="J2616">
        <v>5.18</v>
      </c>
      <c r="K2616" t="s">
        <v>90</v>
      </c>
      <c r="L2616" t="s">
        <v>45</v>
      </c>
      <c r="M2616">
        <v>1.5</v>
      </c>
      <c r="N2616" t="s">
        <v>83</v>
      </c>
      <c r="O2616" t="b">
        <v>0</v>
      </c>
      <c r="P2616">
        <v>211.7122</v>
      </c>
      <c r="Q2616">
        <v>80.756200000000007</v>
      </c>
      <c r="R2616">
        <v>74.0762</v>
      </c>
      <c r="S2616" t="s">
        <v>97</v>
      </c>
      <c r="T2616">
        <v>0</v>
      </c>
      <c r="U2616">
        <v>0</v>
      </c>
      <c r="V2616">
        <v>14</v>
      </c>
      <c r="W2616">
        <v>1003.5946</v>
      </c>
    </row>
    <row r="2617" spans="1:23" x14ac:dyDescent="0.35">
      <c r="A2617" t="s">
        <v>4145</v>
      </c>
      <c r="B2617" t="s">
        <v>1348</v>
      </c>
      <c r="C2617" t="s">
        <v>1036</v>
      </c>
      <c r="D2617" t="s">
        <v>15</v>
      </c>
      <c r="E2617" t="s">
        <v>88</v>
      </c>
      <c r="F2617" t="s">
        <v>1618</v>
      </c>
      <c r="G2617">
        <v>27.62</v>
      </c>
      <c r="H2617">
        <v>3</v>
      </c>
      <c r="I2617">
        <v>0.06</v>
      </c>
      <c r="J2617">
        <v>3.92</v>
      </c>
      <c r="K2617" t="s">
        <v>102</v>
      </c>
      <c r="L2617" t="s">
        <v>43</v>
      </c>
      <c r="M2617">
        <v>7.64</v>
      </c>
      <c r="N2617" t="s">
        <v>83</v>
      </c>
      <c r="O2617" t="b">
        <v>0</v>
      </c>
      <c r="P2617">
        <v>77.88839999999999</v>
      </c>
      <c r="Q2617">
        <v>28.172399999999989</v>
      </c>
      <c r="R2617">
        <v>16.61239999999999</v>
      </c>
      <c r="S2617" t="s">
        <v>97</v>
      </c>
      <c r="T2617">
        <v>0</v>
      </c>
      <c r="U2617">
        <v>0</v>
      </c>
      <c r="V2617">
        <v>16</v>
      </c>
      <c r="W2617">
        <v>1151.5438999999999</v>
      </c>
    </row>
    <row r="2618" spans="1:23" x14ac:dyDescent="0.35">
      <c r="A2618" t="s">
        <v>4146</v>
      </c>
      <c r="B2618" t="s">
        <v>626</v>
      </c>
      <c r="C2618" t="s">
        <v>4147</v>
      </c>
      <c r="D2618" t="s">
        <v>17</v>
      </c>
      <c r="E2618" t="s">
        <v>88</v>
      </c>
      <c r="F2618" t="s">
        <v>791</v>
      </c>
      <c r="G2618">
        <v>31.62</v>
      </c>
      <c r="H2618">
        <v>2</v>
      </c>
      <c r="I2618">
        <v>7.0000000000000007E-2</v>
      </c>
      <c r="J2618">
        <v>4.54</v>
      </c>
      <c r="K2618" t="s">
        <v>82</v>
      </c>
      <c r="L2618" t="s">
        <v>48</v>
      </c>
      <c r="M2618">
        <v>14.89</v>
      </c>
      <c r="N2618" t="s">
        <v>83</v>
      </c>
      <c r="O2618" t="b">
        <v>0</v>
      </c>
      <c r="P2618">
        <v>58.813200000000002</v>
      </c>
      <c r="Q2618">
        <v>20.869199999999989</v>
      </c>
      <c r="R2618">
        <v>1.439199999999992</v>
      </c>
      <c r="S2618" t="s">
        <v>97</v>
      </c>
      <c r="T2618">
        <v>0</v>
      </c>
      <c r="U2618">
        <v>0</v>
      </c>
      <c r="V2618">
        <v>3</v>
      </c>
      <c r="W2618">
        <v>285.73949999999991</v>
      </c>
    </row>
    <row r="2619" spans="1:23" x14ac:dyDescent="0.35">
      <c r="A2619" t="s">
        <v>4148</v>
      </c>
      <c r="B2619" t="s">
        <v>225</v>
      </c>
      <c r="C2619" t="s">
        <v>1178</v>
      </c>
      <c r="D2619" t="s">
        <v>19</v>
      </c>
      <c r="E2619" t="s">
        <v>88</v>
      </c>
      <c r="F2619" t="s">
        <v>502</v>
      </c>
      <c r="G2619">
        <v>27.61</v>
      </c>
      <c r="H2619">
        <v>2</v>
      </c>
      <c r="I2619">
        <v>0.08</v>
      </c>
      <c r="J2619">
        <v>3.74</v>
      </c>
      <c r="K2619" t="s">
        <v>82</v>
      </c>
      <c r="L2619" t="s">
        <v>43</v>
      </c>
      <c r="M2619">
        <v>4.07</v>
      </c>
      <c r="N2619" t="s">
        <v>83</v>
      </c>
      <c r="O2619" t="b">
        <v>0</v>
      </c>
      <c r="P2619">
        <v>50.802399999999999</v>
      </c>
      <c r="Q2619">
        <v>17.670400000000001</v>
      </c>
      <c r="R2619">
        <v>9.8604000000000003</v>
      </c>
      <c r="S2619" t="s">
        <v>183</v>
      </c>
      <c r="T2619">
        <v>0</v>
      </c>
      <c r="U2619">
        <v>0</v>
      </c>
      <c r="V2619">
        <v>19</v>
      </c>
      <c r="W2619">
        <v>1242.4645</v>
      </c>
    </row>
    <row r="2620" spans="1:23" x14ac:dyDescent="0.35">
      <c r="A2620" t="s">
        <v>4149</v>
      </c>
      <c r="B2620" t="s">
        <v>1147</v>
      </c>
      <c r="C2620" t="s">
        <v>2919</v>
      </c>
      <c r="D2620" t="s">
        <v>19</v>
      </c>
      <c r="E2620" t="s">
        <v>16</v>
      </c>
      <c r="F2620" t="s">
        <v>293</v>
      </c>
      <c r="G2620">
        <v>42</v>
      </c>
      <c r="H2620">
        <v>1</v>
      </c>
      <c r="I2620">
        <v>0.21</v>
      </c>
      <c r="J2620">
        <v>8.26</v>
      </c>
      <c r="K2620" t="s">
        <v>115</v>
      </c>
      <c r="L2620" t="s">
        <v>41</v>
      </c>
      <c r="M2620">
        <v>14.84</v>
      </c>
      <c r="N2620" t="s">
        <v>83</v>
      </c>
      <c r="O2620" t="b">
        <v>0</v>
      </c>
      <c r="P2620">
        <v>33.18</v>
      </c>
      <c r="Q2620">
        <v>7.98</v>
      </c>
      <c r="R2620">
        <v>-15.12</v>
      </c>
      <c r="S2620" t="s">
        <v>183</v>
      </c>
      <c r="T2620">
        <v>0</v>
      </c>
      <c r="U2620">
        <v>0</v>
      </c>
      <c r="V2620">
        <v>5</v>
      </c>
      <c r="W2620">
        <v>658.9109000000002</v>
      </c>
    </row>
    <row r="2621" spans="1:23" x14ac:dyDescent="0.35">
      <c r="A2621" t="s">
        <v>4150</v>
      </c>
      <c r="B2621" t="s">
        <v>2232</v>
      </c>
      <c r="C2621" t="s">
        <v>4151</v>
      </c>
      <c r="D2621" t="s">
        <v>17</v>
      </c>
      <c r="E2621" t="s">
        <v>14</v>
      </c>
      <c r="F2621" t="s">
        <v>255</v>
      </c>
      <c r="G2621">
        <v>162.81</v>
      </c>
      <c r="H2621">
        <v>1</v>
      </c>
      <c r="I2621">
        <v>0.13</v>
      </c>
      <c r="J2621">
        <v>9.2899999999999991</v>
      </c>
      <c r="K2621" t="s">
        <v>115</v>
      </c>
      <c r="L2621" t="s">
        <v>41</v>
      </c>
      <c r="M2621">
        <v>8.81</v>
      </c>
      <c r="N2621" t="s">
        <v>83</v>
      </c>
      <c r="O2621" t="b">
        <v>0</v>
      </c>
      <c r="P2621">
        <v>141.6447</v>
      </c>
      <c r="Q2621">
        <v>43.958700000000007</v>
      </c>
      <c r="R2621">
        <v>25.85870000000001</v>
      </c>
      <c r="S2621" t="s">
        <v>84</v>
      </c>
      <c r="T2621">
        <v>0</v>
      </c>
      <c r="U2621">
        <v>0</v>
      </c>
      <c r="V2621">
        <v>3</v>
      </c>
      <c r="W2621">
        <v>254.34209999999999</v>
      </c>
    </row>
    <row r="2622" spans="1:23" x14ac:dyDescent="0.35">
      <c r="A2622" t="s">
        <v>4152</v>
      </c>
      <c r="B2622" t="s">
        <v>491</v>
      </c>
      <c r="C2622" t="s">
        <v>822</v>
      </c>
      <c r="D2622" t="s">
        <v>19</v>
      </c>
      <c r="E2622" t="s">
        <v>95</v>
      </c>
      <c r="F2622" t="s">
        <v>370</v>
      </c>
      <c r="G2622">
        <v>370.35</v>
      </c>
      <c r="H2622">
        <v>3</v>
      </c>
      <c r="I2622">
        <v>0.09</v>
      </c>
      <c r="J2622">
        <v>7.1</v>
      </c>
      <c r="K2622" t="s">
        <v>82</v>
      </c>
      <c r="L2622" t="s">
        <v>43</v>
      </c>
      <c r="M2622">
        <v>7.2</v>
      </c>
      <c r="N2622" t="s">
        <v>83</v>
      </c>
      <c r="O2622" t="b">
        <v>0</v>
      </c>
      <c r="P2622">
        <v>1011.0555000000001</v>
      </c>
      <c r="Q2622">
        <v>344.42550000000011</v>
      </c>
      <c r="R2622">
        <v>330.12549999999999</v>
      </c>
      <c r="S2622" t="s">
        <v>103</v>
      </c>
      <c r="T2622">
        <v>0</v>
      </c>
      <c r="U2622">
        <v>0</v>
      </c>
      <c r="V2622">
        <v>12</v>
      </c>
      <c r="W2622">
        <v>1823.314100000001</v>
      </c>
    </row>
    <row r="2623" spans="1:23" x14ac:dyDescent="0.35">
      <c r="A2623" t="s">
        <v>4153</v>
      </c>
      <c r="B2623" t="s">
        <v>470</v>
      </c>
      <c r="C2623" t="s">
        <v>1916</v>
      </c>
      <c r="D2623" t="s">
        <v>19</v>
      </c>
      <c r="E2623" t="s">
        <v>16</v>
      </c>
      <c r="F2623" t="s">
        <v>527</v>
      </c>
      <c r="G2623">
        <v>32.06</v>
      </c>
      <c r="H2623">
        <v>1</v>
      </c>
      <c r="I2623">
        <v>0.1</v>
      </c>
      <c r="J2623">
        <v>5.19</v>
      </c>
      <c r="K2623" t="s">
        <v>82</v>
      </c>
      <c r="L2623" t="s">
        <v>43</v>
      </c>
      <c r="M2623">
        <v>4.5199999999999996</v>
      </c>
      <c r="N2623" t="s">
        <v>83</v>
      </c>
      <c r="O2623" t="b">
        <v>1</v>
      </c>
      <c r="P2623">
        <v>28.853999999999999</v>
      </c>
      <c r="Q2623">
        <v>9.6180000000000021</v>
      </c>
      <c r="R2623">
        <v>-9.1999999999998694E-2</v>
      </c>
      <c r="S2623" t="s">
        <v>183</v>
      </c>
      <c r="T2623">
        <v>0</v>
      </c>
      <c r="U2623">
        <v>0</v>
      </c>
      <c r="V2623">
        <v>17</v>
      </c>
      <c r="W2623">
        <v>868.86450000000013</v>
      </c>
    </row>
    <row r="2624" spans="1:23" x14ac:dyDescent="0.35">
      <c r="A2624" t="s">
        <v>4154</v>
      </c>
      <c r="B2624" t="s">
        <v>417</v>
      </c>
      <c r="C2624" t="s">
        <v>4155</v>
      </c>
      <c r="D2624" t="s">
        <v>26</v>
      </c>
      <c r="E2624" t="s">
        <v>14</v>
      </c>
      <c r="F2624" t="s">
        <v>451</v>
      </c>
      <c r="G2624">
        <v>88.51</v>
      </c>
      <c r="H2624">
        <v>1</v>
      </c>
      <c r="I2624">
        <v>0.14000000000000001</v>
      </c>
      <c r="J2624">
        <v>4.7</v>
      </c>
      <c r="K2624" t="s">
        <v>82</v>
      </c>
      <c r="L2624" t="s">
        <v>41</v>
      </c>
      <c r="M2624">
        <v>11.01</v>
      </c>
      <c r="N2624" t="s">
        <v>83</v>
      </c>
      <c r="O2624" t="b">
        <v>0</v>
      </c>
      <c r="P2624">
        <v>76.118600000000001</v>
      </c>
      <c r="Q2624">
        <v>23.012599999999999</v>
      </c>
      <c r="R2624">
        <v>7.3025999999999982</v>
      </c>
      <c r="S2624" t="s">
        <v>84</v>
      </c>
      <c r="T2624">
        <v>0</v>
      </c>
      <c r="U2624">
        <v>0</v>
      </c>
      <c r="V2624">
        <v>1</v>
      </c>
      <c r="W2624">
        <v>7.3025999999999982</v>
      </c>
    </row>
    <row r="2625" spans="1:23" x14ac:dyDescent="0.35">
      <c r="A2625" t="s">
        <v>4156</v>
      </c>
      <c r="B2625" t="s">
        <v>814</v>
      </c>
      <c r="C2625" t="s">
        <v>4157</v>
      </c>
      <c r="D2625" t="s">
        <v>12</v>
      </c>
      <c r="E2625" t="s">
        <v>95</v>
      </c>
      <c r="F2625" t="s">
        <v>435</v>
      </c>
      <c r="G2625">
        <v>33.82</v>
      </c>
      <c r="H2625">
        <v>2</v>
      </c>
      <c r="I2625">
        <v>0.24</v>
      </c>
      <c r="J2625">
        <v>5.52</v>
      </c>
      <c r="K2625" t="s">
        <v>102</v>
      </c>
      <c r="L2625" t="s">
        <v>43</v>
      </c>
      <c r="M2625">
        <v>3.23</v>
      </c>
      <c r="N2625" t="s">
        <v>83</v>
      </c>
      <c r="O2625" t="b">
        <v>0</v>
      </c>
      <c r="P2625">
        <v>51.406399999999998</v>
      </c>
      <c r="Q2625">
        <v>10.8224</v>
      </c>
      <c r="R2625">
        <v>2.0724000000000018</v>
      </c>
      <c r="S2625" t="s">
        <v>183</v>
      </c>
      <c r="T2625">
        <v>0</v>
      </c>
      <c r="U2625">
        <v>0</v>
      </c>
      <c r="V2625">
        <v>1</v>
      </c>
      <c r="W2625">
        <v>2.0724000000000018</v>
      </c>
    </row>
    <row r="2626" spans="1:23" x14ac:dyDescent="0.35">
      <c r="A2626" t="s">
        <v>4158</v>
      </c>
      <c r="B2626" t="s">
        <v>1524</v>
      </c>
      <c r="C2626" t="s">
        <v>1869</v>
      </c>
      <c r="D2626" t="s">
        <v>20</v>
      </c>
      <c r="E2626" t="s">
        <v>16</v>
      </c>
      <c r="F2626" t="s">
        <v>427</v>
      </c>
      <c r="G2626">
        <v>50.83</v>
      </c>
      <c r="H2626">
        <v>2</v>
      </c>
      <c r="I2626">
        <v>0.1</v>
      </c>
      <c r="J2626">
        <v>2.4900000000000002</v>
      </c>
      <c r="K2626" t="s">
        <v>82</v>
      </c>
      <c r="L2626" t="s">
        <v>45</v>
      </c>
      <c r="M2626">
        <v>1.57</v>
      </c>
      <c r="N2626" t="s">
        <v>83</v>
      </c>
      <c r="O2626" t="b">
        <v>1</v>
      </c>
      <c r="P2626">
        <v>91.494</v>
      </c>
      <c r="Q2626">
        <v>30.498000000000001</v>
      </c>
      <c r="R2626">
        <v>26.437999999999999</v>
      </c>
      <c r="S2626" t="s">
        <v>128</v>
      </c>
      <c r="T2626">
        <v>0</v>
      </c>
      <c r="U2626">
        <v>0</v>
      </c>
      <c r="V2626">
        <v>5</v>
      </c>
      <c r="W2626">
        <v>272.25259999999997</v>
      </c>
    </row>
    <row r="2627" spans="1:23" x14ac:dyDescent="0.35">
      <c r="A2627" t="s">
        <v>4159</v>
      </c>
      <c r="B2627" t="s">
        <v>487</v>
      </c>
      <c r="C2627" t="s">
        <v>4160</v>
      </c>
      <c r="D2627" t="s">
        <v>24</v>
      </c>
      <c r="E2627" t="s">
        <v>14</v>
      </c>
      <c r="F2627" t="s">
        <v>1290</v>
      </c>
      <c r="G2627">
        <v>80.349999999999994</v>
      </c>
      <c r="H2627">
        <v>2</v>
      </c>
      <c r="I2627">
        <v>0.05</v>
      </c>
      <c r="J2627">
        <v>2.23</v>
      </c>
      <c r="K2627" t="s">
        <v>82</v>
      </c>
      <c r="L2627" t="s">
        <v>43</v>
      </c>
      <c r="M2627">
        <v>3.33</v>
      </c>
      <c r="N2627" t="s">
        <v>141</v>
      </c>
      <c r="O2627" t="b">
        <v>0</v>
      </c>
      <c r="P2627">
        <v>152.66499999999999</v>
      </c>
      <c r="Q2627">
        <v>56.244999999999997</v>
      </c>
      <c r="R2627">
        <v>50.685000000000002</v>
      </c>
      <c r="S2627" t="s">
        <v>97</v>
      </c>
      <c r="T2627">
        <v>1</v>
      </c>
      <c r="U2627">
        <v>0</v>
      </c>
      <c r="V2627">
        <v>3</v>
      </c>
      <c r="W2627">
        <v>57.2879</v>
      </c>
    </row>
    <row r="2628" spans="1:23" x14ac:dyDescent="0.35">
      <c r="A2628" t="s">
        <v>4161</v>
      </c>
      <c r="B2628" t="s">
        <v>402</v>
      </c>
      <c r="C2628" t="s">
        <v>4162</v>
      </c>
      <c r="D2628" t="s">
        <v>17</v>
      </c>
      <c r="E2628" t="s">
        <v>14</v>
      </c>
      <c r="F2628" t="s">
        <v>662</v>
      </c>
      <c r="G2628">
        <v>101.47</v>
      </c>
      <c r="H2628">
        <v>3</v>
      </c>
      <c r="I2628">
        <v>0.03</v>
      </c>
      <c r="J2628">
        <v>8.91</v>
      </c>
      <c r="K2628" t="s">
        <v>102</v>
      </c>
      <c r="L2628" t="s">
        <v>48</v>
      </c>
      <c r="M2628">
        <v>7.41</v>
      </c>
      <c r="N2628" t="s">
        <v>83</v>
      </c>
      <c r="O2628" t="b">
        <v>0</v>
      </c>
      <c r="P2628">
        <v>295.27769999999998</v>
      </c>
      <c r="Q2628">
        <v>112.6317</v>
      </c>
      <c r="R2628">
        <v>96.311700000000002</v>
      </c>
      <c r="S2628" t="s">
        <v>97</v>
      </c>
      <c r="T2628">
        <v>0</v>
      </c>
      <c r="U2628">
        <v>0</v>
      </c>
      <c r="V2628">
        <v>1</v>
      </c>
      <c r="W2628">
        <v>96.311700000000002</v>
      </c>
    </row>
    <row r="2629" spans="1:23" x14ac:dyDescent="0.35">
      <c r="A2629" t="s">
        <v>4163</v>
      </c>
      <c r="B2629" t="s">
        <v>339</v>
      </c>
      <c r="C2629" t="s">
        <v>110</v>
      </c>
      <c r="D2629" t="s">
        <v>24</v>
      </c>
      <c r="E2629" t="s">
        <v>95</v>
      </c>
      <c r="F2629" t="s">
        <v>1202</v>
      </c>
      <c r="G2629">
        <v>548.87</v>
      </c>
      <c r="H2629">
        <v>3</v>
      </c>
      <c r="I2629">
        <v>0</v>
      </c>
      <c r="J2629">
        <v>4.49</v>
      </c>
      <c r="K2629" t="s">
        <v>115</v>
      </c>
      <c r="L2629" t="s">
        <v>45</v>
      </c>
      <c r="M2629">
        <v>1.55</v>
      </c>
      <c r="N2629" t="s">
        <v>83</v>
      </c>
      <c r="O2629" t="b">
        <v>0</v>
      </c>
      <c r="P2629">
        <v>1646.61</v>
      </c>
      <c r="Q2629">
        <v>658.64400000000012</v>
      </c>
      <c r="R2629">
        <v>652.60400000000016</v>
      </c>
      <c r="S2629" t="s">
        <v>97</v>
      </c>
      <c r="T2629">
        <v>0</v>
      </c>
      <c r="U2629">
        <v>0</v>
      </c>
      <c r="V2629">
        <v>20</v>
      </c>
      <c r="W2629">
        <v>1794.1578999999999</v>
      </c>
    </row>
    <row r="2630" spans="1:23" x14ac:dyDescent="0.35">
      <c r="A2630" t="s">
        <v>4164</v>
      </c>
      <c r="B2630" t="s">
        <v>545</v>
      </c>
      <c r="C2630" t="s">
        <v>281</v>
      </c>
      <c r="D2630" t="s">
        <v>20</v>
      </c>
      <c r="E2630" t="s">
        <v>95</v>
      </c>
      <c r="F2630" t="s">
        <v>840</v>
      </c>
      <c r="G2630">
        <v>380.28</v>
      </c>
      <c r="H2630">
        <v>2</v>
      </c>
      <c r="I2630">
        <v>0.05</v>
      </c>
      <c r="J2630">
        <v>4.5199999999999996</v>
      </c>
      <c r="K2630" t="s">
        <v>82</v>
      </c>
      <c r="L2630" t="s">
        <v>48</v>
      </c>
      <c r="M2630">
        <v>11.92</v>
      </c>
      <c r="N2630" t="s">
        <v>141</v>
      </c>
      <c r="O2630" t="b">
        <v>0</v>
      </c>
      <c r="P2630">
        <v>722.53199999999993</v>
      </c>
      <c r="Q2630">
        <v>266.19600000000003</v>
      </c>
      <c r="R2630">
        <v>249.756</v>
      </c>
      <c r="S2630" t="s">
        <v>91</v>
      </c>
      <c r="T2630">
        <v>1</v>
      </c>
      <c r="U2630">
        <v>0</v>
      </c>
      <c r="V2630">
        <v>15</v>
      </c>
      <c r="W2630">
        <v>1405.4456</v>
      </c>
    </row>
    <row r="2631" spans="1:23" x14ac:dyDescent="0.35">
      <c r="A2631" t="s">
        <v>4165</v>
      </c>
      <c r="B2631" t="s">
        <v>225</v>
      </c>
      <c r="C2631" t="s">
        <v>4166</v>
      </c>
      <c r="D2631" t="s">
        <v>12</v>
      </c>
      <c r="E2631" t="s">
        <v>95</v>
      </c>
      <c r="F2631" t="s">
        <v>266</v>
      </c>
      <c r="G2631">
        <v>314.5</v>
      </c>
      <c r="H2631">
        <v>3</v>
      </c>
      <c r="I2631">
        <v>0.08</v>
      </c>
      <c r="J2631">
        <v>6.71</v>
      </c>
      <c r="K2631" t="s">
        <v>115</v>
      </c>
      <c r="L2631" t="s">
        <v>41</v>
      </c>
      <c r="M2631">
        <v>12.79</v>
      </c>
      <c r="N2631" t="s">
        <v>83</v>
      </c>
      <c r="O2631" t="b">
        <v>0</v>
      </c>
      <c r="P2631">
        <v>868.02</v>
      </c>
      <c r="Q2631">
        <v>301.92</v>
      </c>
      <c r="R2631">
        <v>282.42</v>
      </c>
      <c r="S2631" t="s">
        <v>183</v>
      </c>
      <c r="T2631">
        <v>0</v>
      </c>
      <c r="U2631">
        <v>0</v>
      </c>
      <c r="V2631">
        <v>4</v>
      </c>
      <c r="W2631">
        <v>1020.0784</v>
      </c>
    </row>
    <row r="2632" spans="1:23" x14ac:dyDescent="0.35">
      <c r="A2632" t="s">
        <v>4167</v>
      </c>
      <c r="B2632" t="s">
        <v>466</v>
      </c>
      <c r="C2632" t="s">
        <v>306</v>
      </c>
      <c r="D2632" t="s">
        <v>12</v>
      </c>
      <c r="E2632" t="s">
        <v>16</v>
      </c>
      <c r="F2632" t="s">
        <v>605</v>
      </c>
      <c r="G2632">
        <v>25.79</v>
      </c>
      <c r="H2632">
        <v>1</v>
      </c>
      <c r="I2632">
        <v>7.0000000000000007E-2</v>
      </c>
      <c r="J2632">
        <v>6.26</v>
      </c>
      <c r="K2632" t="s">
        <v>82</v>
      </c>
      <c r="L2632" t="s">
        <v>43</v>
      </c>
      <c r="M2632">
        <v>6.58</v>
      </c>
      <c r="N2632" t="s">
        <v>83</v>
      </c>
      <c r="O2632" t="b">
        <v>0</v>
      </c>
      <c r="P2632">
        <v>23.9847</v>
      </c>
      <c r="Q2632">
        <v>8.5106999999999982</v>
      </c>
      <c r="R2632">
        <v>-4.3293000000000017</v>
      </c>
      <c r="S2632" t="s">
        <v>183</v>
      </c>
      <c r="T2632">
        <v>0</v>
      </c>
      <c r="U2632">
        <v>0</v>
      </c>
      <c r="V2632">
        <v>2</v>
      </c>
      <c r="W2632">
        <v>-4.0653000000000024</v>
      </c>
    </row>
    <row r="2633" spans="1:23" x14ac:dyDescent="0.35">
      <c r="A2633" t="s">
        <v>4168</v>
      </c>
      <c r="B2633" t="s">
        <v>398</v>
      </c>
      <c r="C2633" t="s">
        <v>1459</v>
      </c>
      <c r="D2633" t="s">
        <v>24</v>
      </c>
      <c r="E2633" t="s">
        <v>16</v>
      </c>
      <c r="F2633" t="s">
        <v>1316</v>
      </c>
      <c r="G2633">
        <v>47.39</v>
      </c>
      <c r="H2633">
        <v>1</v>
      </c>
      <c r="I2633">
        <v>0.14000000000000001</v>
      </c>
      <c r="J2633">
        <v>5.38</v>
      </c>
      <c r="K2633" t="s">
        <v>90</v>
      </c>
      <c r="L2633" t="s">
        <v>43</v>
      </c>
      <c r="M2633">
        <v>7.94</v>
      </c>
      <c r="N2633" t="s">
        <v>141</v>
      </c>
      <c r="O2633" t="b">
        <v>0</v>
      </c>
      <c r="P2633">
        <v>40.755400000000002</v>
      </c>
      <c r="Q2633">
        <v>12.321400000000001</v>
      </c>
      <c r="R2633">
        <v>-0.9985999999999996</v>
      </c>
      <c r="S2633" t="s">
        <v>183</v>
      </c>
      <c r="T2633">
        <v>1</v>
      </c>
      <c r="U2633">
        <v>0</v>
      </c>
      <c r="V2633">
        <v>21</v>
      </c>
      <c r="W2633">
        <v>2879.7907</v>
      </c>
    </row>
    <row r="2634" spans="1:23" x14ac:dyDescent="0.35">
      <c r="A2634" t="s">
        <v>4169</v>
      </c>
      <c r="B2634" t="s">
        <v>1572</v>
      </c>
      <c r="C2634" t="s">
        <v>4170</v>
      </c>
      <c r="D2634" t="s">
        <v>19</v>
      </c>
      <c r="E2634" t="s">
        <v>95</v>
      </c>
      <c r="F2634" t="s">
        <v>541</v>
      </c>
      <c r="G2634">
        <v>284.82</v>
      </c>
      <c r="H2634">
        <v>2</v>
      </c>
      <c r="I2634">
        <v>0.01</v>
      </c>
      <c r="J2634">
        <v>2.0499999999999998</v>
      </c>
      <c r="K2634" t="s">
        <v>115</v>
      </c>
      <c r="L2634" t="s">
        <v>48</v>
      </c>
      <c r="M2634">
        <v>4.3</v>
      </c>
      <c r="N2634" t="s">
        <v>141</v>
      </c>
      <c r="O2634" t="b">
        <v>0</v>
      </c>
      <c r="P2634">
        <v>563.94359999999995</v>
      </c>
      <c r="Q2634">
        <v>222.15960000000001</v>
      </c>
      <c r="R2634">
        <v>215.80959999999999</v>
      </c>
      <c r="S2634" t="s">
        <v>103</v>
      </c>
      <c r="T2634">
        <v>1</v>
      </c>
      <c r="U2634">
        <v>0</v>
      </c>
      <c r="V2634">
        <v>1</v>
      </c>
      <c r="W2634">
        <v>215.80959999999999</v>
      </c>
    </row>
    <row r="2635" spans="1:23" x14ac:dyDescent="0.35">
      <c r="A2635" t="s">
        <v>4171</v>
      </c>
      <c r="B2635" t="s">
        <v>1157</v>
      </c>
      <c r="C2635" t="s">
        <v>1093</v>
      </c>
      <c r="D2635" t="s">
        <v>17</v>
      </c>
      <c r="E2635" t="s">
        <v>95</v>
      </c>
      <c r="F2635" t="s">
        <v>289</v>
      </c>
      <c r="G2635">
        <v>297.27</v>
      </c>
      <c r="H2635">
        <v>1</v>
      </c>
      <c r="I2635">
        <v>0.08</v>
      </c>
      <c r="J2635">
        <v>5</v>
      </c>
      <c r="K2635" t="s">
        <v>82</v>
      </c>
      <c r="L2635" t="s">
        <v>48</v>
      </c>
      <c r="M2635">
        <v>18.489999999999998</v>
      </c>
      <c r="N2635" t="s">
        <v>279</v>
      </c>
      <c r="O2635" t="b">
        <v>0</v>
      </c>
      <c r="P2635">
        <v>273.48840000000001</v>
      </c>
      <c r="Q2635">
        <v>95.126400000000018</v>
      </c>
      <c r="R2635">
        <v>71.636400000000023</v>
      </c>
      <c r="S2635" t="s">
        <v>103</v>
      </c>
      <c r="T2635">
        <v>0</v>
      </c>
      <c r="U2635">
        <v>1</v>
      </c>
      <c r="V2635">
        <v>15</v>
      </c>
      <c r="W2635">
        <v>1159.5474999999999</v>
      </c>
    </row>
    <row r="2636" spans="1:23" x14ac:dyDescent="0.35">
      <c r="A2636" t="s">
        <v>4172</v>
      </c>
      <c r="B2636" t="s">
        <v>375</v>
      </c>
      <c r="C2636" t="s">
        <v>892</v>
      </c>
      <c r="D2636" t="s">
        <v>15</v>
      </c>
      <c r="E2636" t="s">
        <v>95</v>
      </c>
      <c r="F2636" t="s">
        <v>505</v>
      </c>
      <c r="G2636">
        <v>39.78</v>
      </c>
      <c r="H2636">
        <v>2</v>
      </c>
      <c r="I2636">
        <v>0.17</v>
      </c>
      <c r="J2636">
        <v>6.42</v>
      </c>
      <c r="K2636" t="s">
        <v>115</v>
      </c>
      <c r="L2636" t="s">
        <v>41</v>
      </c>
      <c r="M2636">
        <v>13.67</v>
      </c>
      <c r="N2636" t="s">
        <v>83</v>
      </c>
      <c r="O2636" t="b">
        <v>0</v>
      </c>
      <c r="P2636">
        <v>66.034800000000004</v>
      </c>
      <c r="Q2636">
        <v>18.298800000000011</v>
      </c>
      <c r="R2636">
        <v>-1.791199999999993</v>
      </c>
      <c r="S2636" t="s">
        <v>128</v>
      </c>
      <c r="T2636">
        <v>0</v>
      </c>
      <c r="U2636">
        <v>0</v>
      </c>
      <c r="V2636">
        <v>5</v>
      </c>
      <c r="W2636">
        <v>662.32820000000004</v>
      </c>
    </row>
    <row r="2637" spans="1:23" x14ac:dyDescent="0.35">
      <c r="A2637" t="s">
        <v>4173</v>
      </c>
      <c r="B2637" t="s">
        <v>1124</v>
      </c>
      <c r="C2637" t="s">
        <v>158</v>
      </c>
      <c r="D2637" t="s">
        <v>19</v>
      </c>
      <c r="E2637" t="s">
        <v>88</v>
      </c>
      <c r="F2637" t="s">
        <v>502</v>
      </c>
      <c r="G2637">
        <v>22.28</v>
      </c>
      <c r="H2637">
        <v>1</v>
      </c>
      <c r="I2637">
        <v>0.06</v>
      </c>
      <c r="J2637">
        <v>7.65</v>
      </c>
      <c r="K2637" t="s">
        <v>115</v>
      </c>
      <c r="L2637" t="s">
        <v>43</v>
      </c>
      <c r="M2637">
        <v>7.32</v>
      </c>
      <c r="N2637" t="s">
        <v>83</v>
      </c>
      <c r="O2637" t="b">
        <v>0</v>
      </c>
      <c r="P2637">
        <v>20.943200000000001</v>
      </c>
      <c r="Q2637">
        <v>7.5752000000000006</v>
      </c>
      <c r="R2637">
        <v>-7.3948</v>
      </c>
      <c r="S2637" t="s">
        <v>103</v>
      </c>
      <c r="T2637">
        <v>0</v>
      </c>
      <c r="U2637">
        <v>0</v>
      </c>
      <c r="V2637">
        <v>22</v>
      </c>
      <c r="W2637">
        <v>1549.7446</v>
      </c>
    </row>
    <row r="2638" spans="1:23" x14ac:dyDescent="0.35">
      <c r="A2638" t="s">
        <v>4174</v>
      </c>
      <c r="B2638" t="s">
        <v>1810</v>
      </c>
      <c r="C2638" t="s">
        <v>4175</v>
      </c>
      <c r="D2638" t="s">
        <v>17</v>
      </c>
      <c r="E2638" t="s">
        <v>16</v>
      </c>
      <c r="F2638" t="s">
        <v>307</v>
      </c>
      <c r="G2638">
        <v>25.56</v>
      </c>
      <c r="H2638">
        <v>2</v>
      </c>
      <c r="I2638">
        <v>0.1</v>
      </c>
      <c r="J2638">
        <v>5.95</v>
      </c>
      <c r="K2638" t="s">
        <v>90</v>
      </c>
      <c r="L2638" t="s">
        <v>41</v>
      </c>
      <c r="M2638">
        <v>8.4600000000000009</v>
      </c>
      <c r="N2638" t="s">
        <v>141</v>
      </c>
      <c r="O2638" t="b">
        <v>1</v>
      </c>
      <c r="P2638">
        <v>46.008000000000003</v>
      </c>
      <c r="Q2638">
        <v>15.336</v>
      </c>
      <c r="R2638">
        <v>0.92599999999999838</v>
      </c>
      <c r="S2638" t="s">
        <v>84</v>
      </c>
      <c r="T2638">
        <v>1</v>
      </c>
      <c r="U2638">
        <v>0</v>
      </c>
      <c r="V2638">
        <v>1</v>
      </c>
      <c r="W2638">
        <v>0.92599999999999838</v>
      </c>
    </row>
    <row r="2639" spans="1:23" x14ac:dyDescent="0.35">
      <c r="A2639" t="s">
        <v>4176</v>
      </c>
      <c r="B2639" t="s">
        <v>1345</v>
      </c>
      <c r="C2639" t="s">
        <v>2974</v>
      </c>
      <c r="D2639" t="s">
        <v>15</v>
      </c>
      <c r="E2639" t="s">
        <v>95</v>
      </c>
      <c r="F2639" t="s">
        <v>782</v>
      </c>
      <c r="G2639">
        <v>461.67</v>
      </c>
      <c r="H2639">
        <v>1</v>
      </c>
      <c r="I2639">
        <v>0.24</v>
      </c>
      <c r="J2639">
        <v>4.6100000000000003</v>
      </c>
      <c r="K2639" t="s">
        <v>90</v>
      </c>
      <c r="L2639" t="s">
        <v>41</v>
      </c>
      <c r="M2639">
        <v>6.69</v>
      </c>
      <c r="N2639" t="s">
        <v>83</v>
      </c>
      <c r="O2639" t="b">
        <v>0</v>
      </c>
      <c r="P2639">
        <v>350.86919999999998</v>
      </c>
      <c r="Q2639">
        <v>73.867200000000025</v>
      </c>
      <c r="R2639">
        <v>62.567200000000028</v>
      </c>
      <c r="S2639" t="s">
        <v>183</v>
      </c>
      <c r="T2639">
        <v>0</v>
      </c>
      <c r="U2639">
        <v>0</v>
      </c>
      <c r="V2639">
        <v>3</v>
      </c>
      <c r="W2639">
        <v>648.22020000000009</v>
      </c>
    </row>
    <row r="2640" spans="1:23" x14ac:dyDescent="0.35">
      <c r="A2640" t="s">
        <v>4177</v>
      </c>
      <c r="B2640" t="s">
        <v>309</v>
      </c>
      <c r="C2640" t="s">
        <v>3042</v>
      </c>
      <c r="D2640" t="s">
        <v>19</v>
      </c>
      <c r="E2640" t="s">
        <v>88</v>
      </c>
      <c r="F2640" t="s">
        <v>1195</v>
      </c>
      <c r="G2640">
        <v>22.05</v>
      </c>
      <c r="H2640">
        <v>2</v>
      </c>
      <c r="I2640">
        <v>0.09</v>
      </c>
      <c r="J2640">
        <v>5.82</v>
      </c>
      <c r="K2640" t="s">
        <v>102</v>
      </c>
      <c r="L2640" t="s">
        <v>41</v>
      </c>
      <c r="M2640">
        <v>11.65</v>
      </c>
      <c r="N2640" t="s">
        <v>83</v>
      </c>
      <c r="O2640" t="b">
        <v>0</v>
      </c>
      <c r="P2640">
        <v>40.131</v>
      </c>
      <c r="Q2640">
        <v>13.670999999999999</v>
      </c>
      <c r="R2640">
        <v>-3.7989999999999999</v>
      </c>
      <c r="S2640" t="s">
        <v>128</v>
      </c>
      <c r="T2640">
        <v>0</v>
      </c>
      <c r="U2640">
        <v>0</v>
      </c>
      <c r="V2640">
        <v>10</v>
      </c>
      <c r="W2640">
        <v>197.87870000000001</v>
      </c>
    </row>
    <row r="2641" spans="1:23" x14ac:dyDescent="0.35">
      <c r="A2641" t="s">
        <v>4178</v>
      </c>
      <c r="B2641" t="s">
        <v>180</v>
      </c>
      <c r="C2641" t="s">
        <v>4179</v>
      </c>
      <c r="D2641" t="s">
        <v>12</v>
      </c>
      <c r="E2641" t="s">
        <v>16</v>
      </c>
      <c r="F2641" t="s">
        <v>155</v>
      </c>
      <c r="G2641">
        <v>20.350000000000001</v>
      </c>
      <c r="H2641">
        <v>2</v>
      </c>
      <c r="I2641">
        <v>0.13</v>
      </c>
      <c r="J2641">
        <v>7.16</v>
      </c>
      <c r="K2641" t="s">
        <v>90</v>
      </c>
      <c r="L2641" t="s">
        <v>43</v>
      </c>
      <c r="M2641">
        <v>5.96</v>
      </c>
      <c r="N2641" t="s">
        <v>83</v>
      </c>
      <c r="O2641" t="b">
        <v>0</v>
      </c>
      <c r="P2641">
        <v>35.408999999999999</v>
      </c>
      <c r="Q2641">
        <v>10.989000000000001</v>
      </c>
      <c r="R2641">
        <v>-2.1310000000000038</v>
      </c>
      <c r="S2641" t="s">
        <v>183</v>
      </c>
      <c r="T2641">
        <v>0</v>
      </c>
      <c r="U2641">
        <v>0</v>
      </c>
      <c r="V2641">
        <v>15</v>
      </c>
      <c r="W2641">
        <v>1235.5637999999999</v>
      </c>
    </row>
    <row r="2642" spans="1:23" x14ac:dyDescent="0.35">
      <c r="A2642" t="s">
        <v>4180</v>
      </c>
      <c r="B2642" t="s">
        <v>105</v>
      </c>
      <c r="C2642" t="s">
        <v>4181</v>
      </c>
      <c r="D2642" t="s">
        <v>19</v>
      </c>
      <c r="E2642" t="s">
        <v>16</v>
      </c>
      <c r="F2642" t="s">
        <v>132</v>
      </c>
      <c r="G2642">
        <v>32.869999999999997</v>
      </c>
      <c r="H2642">
        <v>3</v>
      </c>
      <c r="I2642">
        <v>0.23</v>
      </c>
      <c r="J2642">
        <v>4.99</v>
      </c>
      <c r="K2642" t="s">
        <v>90</v>
      </c>
      <c r="L2642" t="s">
        <v>45</v>
      </c>
      <c r="M2642">
        <v>1.34</v>
      </c>
      <c r="N2642" t="s">
        <v>83</v>
      </c>
      <c r="O2642" t="b">
        <v>0</v>
      </c>
      <c r="P2642">
        <v>75.929699999999997</v>
      </c>
      <c r="Q2642">
        <v>16.763700000000011</v>
      </c>
      <c r="R2642">
        <v>10.433700000000011</v>
      </c>
      <c r="S2642" t="s">
        <v>91</v>
      </c>
      <c r="T2642">
        <v>0</v>
      </c>
      <c r="U2642">
        <v>0</v>
      </c>
      <c r="V2642">
        <v>5</v>
      </c>
      <c r="W2642">
        <v>165.78180000000009</v>
      </c>
    </row>
    <row r="2643" spans="1:23" x14ac:dyDescent="0.35">
      <c r="A2643" t="s">
        <v>4182</v>
      </c>
      <c r="B2643" t="s">
        <v>173</v>
      </c>
      <c r="C2643" t="s">
        <v>2143</v>
      </c>
      <c r="D2643" t="s">
        <v>17</v>
      </c>
      <c r="E2643" t="s">
        <v>88</v>
      </c>
      <c r="F2643" t="s">
        <v>468</v>
      </c>
      <c r="G2643">
        <v>20.32</v>
      </c>
      <c r="H2643">
        <v>1</v>
      </c>
      <c r="I2643">
        <v>0.08</v>
      </c>
      <c r="J2643">
        <v>2.61</v>
      </c>
      <c r="K2643" t="s">
        <v>82</v>
      </c>
      <c r="L2643" t="s">
        <v>43</v>
      </c>
      <c r="M2643">
        <v>5.77</v>
      </c>
      <c r="N2643" t="s">
        <v>83</v>
      </c>
      <c r="O2643" t="b">
        <v>0</v>
      </c>
      <c r="P2643">
        <v>18.694400000000002</v>
      </c>
      <c r="Q2643">
        <v>6.5024000000000024</v>
      </c>
      <c r="R2643">
        <v>-1.877599999999997</v>
      </c>
      <c r="S2643" t="s">
        <v>128</v>
      </c>
      <c r="T2643">
        <v>0</v>
      </c>
      <c r="U2643">
        <v>0</v>
      </c>
      <c r="V2643">
        <v>14</v>
      </c>
      <c r="W2643">
        <v>292.22550000000012</v>
      </c>
    </row>
    <row r="2644" spans="1:23" x14ac:dyDescent="0.35">
      <c r="A2644" t="s">
        <v>4183</v>
      </c>
      <c r="B2644" t="s">
        <v>1936</v>
      </c>
      <c r="C2644" t="s">
        <v>387</v>
      </c>
      <c r="D2644" t="s">
        <v>20</v>
      </c>
      <c r="E2644" t="s">
        <v>88</v>
      </c>
      <c r="F2644" t="s">
        <v>238</v>
      </c>
      <c r="G2644">
        <v>40.520000000000003</v>
      </c>
      <c r="H2644">
        <v>2</v>
      </c>
      <c r="I2644">
        <v>0.04</v>
      </c>
      <c r="J2644">
        <v>3.55</v>
      </c>
      <c r="K2644" t="s">
        <v>82</v>
      </c>
      <c r="L2644" t="s">
        <v>48</v>
      </c>
      <c r="M2644">
        <v>11.38</v>
      </c>
      <c r="N2644" t="s">
        <v>83</v>
      </c>
      <c r="O2644" t="b">
        <v>0</v>
      </c>
      <c r="P2644">
        <v>77.798400000000001</v>
      </c>
      <c r="Q2644">
        <v>29.174399999999999</v>
      </c>
      <c r="R2644">
        <v>14.244400000000001</v>
      </c>
      <c r="S2644" t="s">
        <v>103</v>
      </c>
      <c r="T2644">
        <v>0</v>
      </c>
      <c r="U2644">
        <v>0</v>
      </c>
      <c r="V2644">
        <v>17</v>
      </c>
      <c r="W2644">
        <v>1451.0446999999999</v>
      </c>
    </row>
    <row r="2645" spans="1:23" x14ac:dyDescent="0.35">
      <c r="A2645" t="s">
        <v>4184</v>
      </c>
      <c r="B2645" t="s">
        <v>208</v>
      </c>
      <c r="C2645" t="s">
        <v>4185</v>
      </c>
      <c r="D2645" t="s">
        <v>17</v>
      </c>
      <c r="E2645" t="s">
        <v>95</v>
      </c>
      <c r="F2645" t="s">
        <v>286</v>
      </c>
      <c r="G2645">
        <v>278.77</v>
      </c>
      <c r="H2645">
        <v>1</v>
      </c>
      <c r="I2645">
        <v>0.04</v>
      </c>
      <c r="J2645">
        <v>7.33</v>
      </c>
      <c r="K2645" t="s">
        <v>102</v>
      </c>
      <c r="L2645" t="s">
        <v>45</v>
      </c>
      <c r="M2645">
        <v>1.17</v>
      </c>
      <c r="N2645" t="s">
        <v>83</v>
      </c>
      <c r="O2645" t="b">
        <v>0</v>
      </c>
      <c r="P2645">
        <v>267.61919999999998</v>
      </c>
      <c r="Q2645">
        <v>100.35720000000001</v>
      </c>
      <c r="R2645">
        <v>91.857200000000006</v>
      </c>
      <c r="S2645" t="s">
        <v>183</v>
      </c>
      <c r="T2645">
        <v>0</v>
      </c>
      <c r="U2645">
        <v>0</v>
      </c>
      <c r="V2645">
        <v>2</v>
      </c>
      <c r="W2645">
        <v>466.1615000000001</v>
      </c>
    </row>
    <row r="2646" spans="1:23" x14ac:dyDescent="0.35">
      <c r="A2646" t="s">
        <v>4186</v>
      </c>
      <c r="B2646" t="s">
        <v>1936</v>
      </c>
      <c r="C2646" t="s">
        <v>741</v>
      </c>
      <c r="D2646" t="s">
        <v>26</v>
      </c>
      <c r="E2646" t="s">
        <v>16</v>
      </c>
      <c r="F2646" t="s">
        <v>919</v>
      </c>
      <c r="G2646">
        <v>37.53</v>
      </c>
      <c r="H2646">
        <v>3</v>
      </c>
      <c r="I2646">
        <v>0.1</v>
      </c>
      <c r="J2646">
        <v>9.0500000000000007</v>
      </c>
      <c r="K2646" t="s">
        <v>90</v>
      </c>
      <c r="L2646" t="s">
        <v>48</v>
      </c>
      <c r="M2646">
        <v>18.41</v>
      </c>
      <c r="N2646" t="s">
        <v>83</v>
      </c>
      <c r="O2646" t="b">
        <v>1</v>
      </c>
      <c r="P2646">
        <v>101.331</v>
      </c>
      <c r="Q2646">
        <v>33.777000000000001</v>
      </c>
      <c r="R2646">
        <v>6.3170000000000002</v>
      </c>
      <c r="S2646" t="s">
        <v>103</v>
      </c>
      <c r="T2646">
        <v>0</v>
      </c>
      <c r="U2646">
        <v>0</v>
      </c>
      <c r="V2646">
        <v>17</v>
      </c>
      <c r="W2646">
        <v>1802.7335</v>
      </c>
    </row>
    <row r="2647" spans="1:23" x14ac:dyDescent="0.35">
      <c r="A2647" t="s">
        <v>4187</v>
      </c>
      <c r="B2647" t="s">
        <v>173</v>
      </c>
      <c r="C2647" t="s">
        <v>1789</v>
      </c>
      <c r="D2647" t="s">
        <v>17</v>
      </c>
      <c r="E2647" t="s">
        <v>16</v>
      </c>
      <c r="F2647" t="s">
        <v>723</v>
      </c>
      <c r="G2647">
        <v>54.75</v>
      </c>
      <c r="H2647">
        <v>3</v>
      </c>
      <c r="I2647">
        <v>0.12</v>
      </c>
      <c r="J2647">
        <v>3.5</v>
      </c>
      <c r="K2647" t="s">
        <v>102</v>
      </c>
      <c r="L2647" t="s">
        <v>41</v>
      </c>
      <c r="M2647">
        <v>12.75</v>
      </c>
      <c r="N2647" t="s">
        <v>83</v>
      </c>
      <c r="O2647" t="b">
        <v>0</v>
      </c>
      <c r="P2647">
        <v>144.54</v>
      </c>
      <c r="Q2647">
        <v>45.99</v>
      </c>
      <c r="R2647">
        <v>29.739999999999991</v>
      </c>
      <c r="S2647" t="s">
        <v>128</v>
      </c>
      <c r="T2647">
        <v>0</v>
      </c>
      <c r="U2647">
        <v>0</v>
      </c>
      <c r="V2647">
        <v>19</v>
      </c>
      <c r="W2647">
        <v>1747.4513999999999</v>
      </c>
    </row>
    <row r="2648" spans="1:23" x14ac:dyDescent="0.35">
      <c r="A2648" t="s">
        <v>4188</v>
      </c>
      <c r="B2648" t="s">
        <v>1147</v>
      </c>
      <c r="C2648" t="s">
        <v>4189</v>
      </c>
      <c r="D2648" t="s">
        <v>12</v>
      </c>
      <c r="E2648" t="s">
        <v>16</v>
      </c>
      <c r="F2648" t="s">
        <v>895</v>
      </c>
      <c r="G2648">
        <v>19.510000000000002</v>
      </c>
      <c r="H2648">
        <v>2</v>
      </c>
      <c r="I2648">
        <v>0.15</v>
      </c>
      <c r="J2648">
        <v>3.58</v>
      </c>
      <c r="K2648" t="s">
        <v>115</v>
      </c>
      <c r="L2648" t="s">
        <v>41</v>
      </c>
      <c r="M2648">
        <v>9.66</v>
      </c>
      <c r="N2648" t="s">
        <v>83</v>
      </c>
      <c r="O2648" t="b">
        <v>0</v>
      </c>
      <c r="P2648">
        <v>33.167000000000002</v>
      </c>
      <c r="Q2648">
        <v>9.7550000000000008</v>
      </c>
      <c r="R2648">
        <v>-3.4850000000000012</v>
      </c>
      <c r="S2648" t="s">
        <v>183</v>
      </c>
      <c r="T2648">
        <v>0</v>
      </c>
      <c r="U2648">
        <v>0</v>
      </c>
      <c r="V2648">
        <v>2</v>
      </c>
      <c r="W2648">
        <v>13.712</v>
      </c>
    </row>
    <row r="2649" spans="1:23" x14ac:dyDescent="0.35">
      <c r="A2649" t="s">
        <v>4190</v>
      </c>
      <c r="B2649" t="s">
        <v>556</v>
      </c>
      <c r="C2649" t="s">
        <v>534</v>
      </c>
      <c r="D2649" t="s">
        <v>20</v>
      </c>
      <c r="E2649" t="s">
        <v>16</v>
      </c>
      <c r="F2649" t="s">
        <v>136</v>
      </c>
      <c r="G2649">
        <v>32.29</v>
      </c>
      <c r="H2649">
        <v>1</v>
      </c>
      <c r="I2649">
        <v>0.16</v>
      </c>
      <c r="J2649">
        <v>2.0299999999999998</v>
      </c>
      <c r="K2649" t="s">
        <v>82</v>
      </c>
      <c r="L2649" t="s">
        <v>45</v>
      </c>
      <c r="M2649">
        <v>0.91</v>
      </c>
      <c r="N2649" t="s">
        <v>83</v>
      </c>
      <c r="O2649" t="b">
        <v>0</v>
      </c>
      <c r="P2649">
        <v>27.1236</v>
      </c>
      <c r="Q2649">
        <v>7.7496000000000009</v>
      </c>
      <c r="R2649">
        <v>4.8096000000000014</v>
      </c>
      <c r="S2649" t="s">
        <v>128</v>
      </c>
      <c r="T2649">
        <v>0</v>
      </c>
      <c r="U2649">
        <v>0</v>
      </c>
      <c r="V2649">
        <v>20</v>
      </c>
      <c r="W2649">
        <v>1820.3717999999999</v>
      </c>
    </row>
    <row r="2650" spans="1:23" x14ac:dyDescent="0.35">
      <c r="A2650" t="s">
        <v>4191</v>
      </c>
      <c r="B2650" t="s">
        <v>901</v>
      </c>
      <c r="C2650" t="s">
        <v>1237</v>
      </c>
      <c r="D2650" t="s">
        <v>26</v>
      </c>
      <c r="E2650" t="s">
        <v>95</v>
      </c>
      <c r="F2650" t="s">
        <v>512</v>
      </c>
      <c r="G2650">
        <v>272.27999999999997</v>
      </c>
      <c r="H2650">
        <v>2</v>
      </c>
      <c r="I2650">
        <v>0.08</v>
      </c>
      <c r="J2650">
        <v>6.9</v>
      </c>
      <c r="K2650" t="s">
        <v>115</v>
      </c>
      <c r="L2650" t="s">
        <v>41</v>
      </c>
      <c r="M2650">
        <v>9.86</v>
      </c>
      <c r="N2650" t="s">
        <v>83</v>
      </c>
      <c r="O2650" t="b">
        <v>0</v>
      </c>
      <c r="P2650">
        <v>500.99520000000001</v>
      </c>
      <c r="Q2650">
        <v>174.25919999999999</v>
      </c>
      <c r="R2650">
        <v>157.4992</v>
      </c>
      <c r="S2650" t="s">
        <v>128</v>
      </c>
      <c r="T2650">
        <v>0</v>
      </c>
      <c r="U2650">
        <v>0</v>
      </c>
      <c r="V2650">
        <v>5</v>
      </c>
      <c r="W2650">
        <v>332.84469999999999</v>
      </c>
    </row>
    <row r="2651" spans="1:23" x14ac:dyDescent="0.35">
      <c r="A2651" t="s">
        <v>4192</v>
      </c>
      <c r="B2651" t="s">
        <v>405</v>
      </c>
      <c r="C2651" t="s">
        <v>4193</v>
      </c>
      <c r="D2651" t="s">
        <v>15</v>
      </c>
      <c r="E2651" t="s">
        <v>16</v>
      </c>
      <c r="F2651" t="s">
        <v>828</v>
      </c>
      <c r="G2651">
        <v>64.12</v>
      </c>
      <c r="H2651">
        <v>1</v>
      </c>
      <c r="I2651">
        <v>0.27</v>
      </c>
      <c r="J2651">
        <v>7.59</v>
      </c>
      <c r="K2651" t="s">
        <v>82</v>
      </c>
      <c r="L2651" t="s">
        <v>41</v>
      </c>
      <c r="M2651">
        <v>12.55</v>
      </c>
      <c r="N2651" t="s">
        <v>83</v>
      </c>
      <c r="O2651" t="b">
        <v>0</v>
      </c>
      <c r="P2651">
        <v>46.807600000000001</v>
      </c>
      <c r="Q2651">
        <v>8.3355999999999995</v>
      </c>
      <c r="R2651">
        <v>-11.804399999999999</v>
      </c>
      <c r="S2651" t="s">
        <v>103</v>
      </c>
      <c r="T2651">
        <v>0</v>
      </c>
      <c r="U2651">
        <v>0</v>
      </c>
      <c r="V2651">
        <v>3</v>
      </c>
      <c r="W2651">
        <v>35.9863</v>
      </c>
    </row>
    <row r="2652" spans="1:23" x14ac:dyDescent="0.35">
      <c r="A2652" t="s">
        <v>4194</v>
      </c>
      <c r="B2652" t="s">
        <v>500</v>
      </c>
      <c r="C2652" t="s">
        <v>529</v>
      </c>
      <c r="D2652" t="s">
        <v>28</v>
      </c>
      <c r="E2652" t="s">
        <v>95</v>
      </c>
      <c r="F2652" t="s">
        <v>2069</v>
      </c>
      <c r="G2652">
        <v>479.52</v>
      </c>
      <c r="H2652">
        <v>3</v>
      </c>
      <c r="I2652">
        <v>0.06</v>
      </c>
      <c r="J2652">
        <v>4.59</v>
      </c>
      <c r="K2652" t="s">
        <v>90</v>
      </c>
      <c r="L2652" t="s">
        <v>43</v>
      </c>
      <c r="M2652">
        <v>5.65</v>
      </c>
      <c r="N2652" t="s">
        <v>83</v>
      </c>
      <c r="O2652" t="b">
        <v>0</v>
      </c>
      <c r="P2652">
        <v>1352.2464</v>
      </c>
      <c r="Q2652">
        <v>489.1103999999998</v>
      </c>
      <c r="R2652">
        <v>478.87039999999979</v>
      </c>
      <c r="S2652" t="s">
        <v>91</v>
      </c>
      <c r="T2652">
        <v>0</v>
      </c>
      <c r="U2652">
        <v>0</v>
      </c>
      <c r="V2652">
        <v>22</v>
      </c>
      <c r="W2652">
        <v>2226.7773000000002</v>
      </c>
    </row>
    <row r="2653" spans="1:23" x14ac:dyDescent="0.35">
      <c r="A2653" t="s">
        <v>4195</v>
      </c>
      <c r="B2653" t="s">
        <v>440</v>
      </c>
      <c r="C2653" t="s">
        <v>501</v>
      </c>
      <c r="D2653" t="s">
        <v>12</v>
      </c>
      <c r="E2653" t="s">
        <v>95</v>
      </c>
      <c r="F2653" t="s">
        <v>958</v>
      </c>
      <c r="G2653">
        <v>311.60000000000002</v>
      </c>
      <c r="H2653">
        <v>2</v>
      </c>
      <c r="I2653">
        <v>0.09</v>
      </c>
      <c r="J2653">
        <v>9.0500000000000007</v>
      </c>
      <c r="K2653" t="s">
        <v>102</v>
      </c>
      <c r="L2653" t="s">
        <v>43</v>
      </c>
      <c r="M2653">
        <v>4.1399999999999997</v>
      </c>
      <c r="N2653" t="s">
        <v>83</v>
      </c>
      <c r="O2653" t="b">
        <v>0</v>
      </c>
      <c r="P2653">
        <v>567.11200000000008</v>
      </c>
      <c r="Q2653">
        <v>193.19200000000009</v>
      </c>
      <c r="R2653">
        <v>180.00200000000009</v>
      </c>
      <c r="S2653" t="s">
        <v>97</v>
      </c>
      <c r="T2653">
        <v>0</v>
      </c>
      <c r="U2653">
        <v>0</v>
      </c>
      <c r="V2653">
        <v>13</v>
      </c>
      <c r="W2653">
        <v>1174.8072999999999</v>
      </c>
    </row>
    <row r="2654" spans="1:23" x14ac:dyDescent="0.35">
      <c r="A2654" t="s">
        <v>4196</v>
      </c>
      <c r="B2654" t="s">
        <v>437</v>
      </c>
      <c r="C2654" t="s">
        <v>2903</v>
      </c>
      <c r="D2654" t="s">
        <v>17</v>
      </c>
      <c r="E2654" t="s">
        <v>16</v>
      </c>
      <c r="F2654" t="s">
        <v>300</v>
      </c>
      <c r="G2654">
        <v>22.39</v>
      </c>
      <c r="H2654">
        <v>3</v>
      </c>
      <c r="I2654">
        <v>0.15</v>
      </c>
      <c r="J2654">
        <v>2.0699999999999998</v>
      </c>
      <c r="K2654" t="s">
        <v>90</v>
      </c>
      <c r="L2654" t="s">
        <v>45</v>
      </c>
      <c r="M2654">
        <v>1.83</v>
      </c>
      <c r="N2654" t="s">
        <v>83</v>
      </c>
      <c r="O2654" t="b">
        <v>0</v>
      </c>
      <c r="P2654">
        <v>57.094499999999996</v>
      </c>
      <c r="Q2654">
        <v>16.7925</v>
      </c>
      <c r="R2654">
        <v>12.8925</v>
      </c>
      <c r="S2654" t="s">
        <v>103</v>
      </c>
      <c r="T2654">
        <v>0</v>
      </c>
      <c r="U2654">
        <v>0</v>
      </c>
      <c r="V2654">
        <v>7</v>
      </c>
      <c r="W2654">
        <v>374.85550000000012</v>
      </c>
    </row>
    <row r="2655" spans="1:23" x14ac:dyDescent="0.35">
      <c r="A2655" t="s">
        <v>4197</v>
      </c>
      <c r="B2655" t="s">
        <v>826</v>
      </c>
      <c r="C2655" t="s">
        <v>4198</v>
      </c>
      <c r="D2655" t="s">
        <v>17</v>
      </c>
      <c r="E2655" t="s">
        <v>14</v>
      </c>
      <c r="F2655" t="s">
        <v>677</v>
      </c>
      <c r="G2655">
        <v>83.58</v>
      </c>
      <c r="H2655">
        <v>1</v>
      </c>
      <c r="I2655">
        <v>0.17</v>
      </c>
      <c r="J2655">
        <v>4.75</v>
      </c>
      <c r="K2655" t="s">
        <v>115</v>
      </c>
      <c r="L2655" t="s">
        <v>41</v>
      </c>
      <c r="M2655">
        <v>9.6999999999999993</v>
      </c>
      <c r="N2655" t="s">
        <v>83</v>
      </c>
      <c r="O2655" t="b">
        <v>0</v>
      </c>
      <c r="P2655">
        <v>69.371399999999994</v>
      </c>
      <c r="Q2655">
        <v>19.223400000000002</v>
      </c>
      <c r="R2655">
        <v>4.7733999999999988</v>
      </c>
      <c r="S2655" t="s">
        <v>103</v>
      </c>
      <c r="T2655">
        <v>0</v>
      </c>
      <c r="U2655">
        <v>0</v>
      </c>
      <c r="V2655">
        <v>1</v>
      </c>
      <c r="W2655">
        <v>4.7733999999999988</v>
      </c>
    </row>
    <row r="2656" spans="1:23" x14ac:dyDescent="0.35">
      <c r="A2656" t="s">
        <v>4199</v>
      </c>
      <c r="B2656" t="s">
        <v>1345</v>
      </c>
      <c r="C2656" t="s">
        <v>2274</v>
      </c>
      <c r="D2656" t="s">
        <v>15</v>
      </c>
      <c r="E2656" t="s">
        <v>14</v>
      </c>
      <c r="F2656" t="s">
        <v>377</v>
      </c>
      <c r="G2656">
        <v>143.56</v>
      </c>
      <c r="H2656">
        <v>3</v>
      </c>
      <c r="I2656">
        <v>7.0000000000000007E-2</v>
      </c>
      <c r="J2656">
        <v>4.55</v>
      </c>
      <c r="K2656" t="s">
        <v>102</v>
      </c>
      <c r="L2656" t="s">
        <v>48</v>
      </c>
      <c r="M2656">
        <v>9.49</v>
      </c>
      <c r="N2656" t="s">
        <v>83</v>
      </c>
      <c r="O2656" t="b">
        <v>0</v>
      </c>
      <c r="P2656">
        <v>400.5324</v>
      </c>
      <c r="Q2656">
        <v>142.12440000000001</v>
      </c>
      <c r="R2656">
        <v>128.08439999999999</v>
      </c>
      <c r="S2656" t="s">
        <v>183</v>
      </c>
      <c r="T2656">
        <v>0</v>
      </c>
      <c r="U2656">
        <v>0</v>
      </c>
      <c r="V2656">
        <v>16</v>
      </c>
      <c r="W2656">
        <v>1447.4284</v>
      </c>
    </row>
    <row r="2657" spans="1:23" x14ac:dyDescent="0.35">
      <c r="A2657" t="s">
        <v>4200</v>
      </c>
      <c r="B2657" t="s">
        <v>610</v>
      </c>
      <c r="C2657" t="s">
        <v>3177</v>
      </c>
      <c r="D2657" t="s">
        <v>19</v>
      </c>
      <c r="E2657" t="s">
        <v>14</v>
      </c>
      <c r="F2657" t="s">
        <v>744</v>
      </c>
      <c r="G2657">
        <v>117.09</v>
      </c>
      <c r="H2657">
        <v>2</v>
      </c>
      <c r="I2657">
        <v>0.16</v>
      </c>
      <c r="J2657">
        <v>5.82</v>
      </c>
      <c r="K2657" t="s">
        <v>90</v>
      </c>
      <c r="L2657" t="s">
        <v>41</v>
      </c>
      <c r="M2657">
        <v>11.68</v>
      </c>
      <c r="N2657" t="s">
        <v>83</v>
      </c>
      <c r="O2657" t="b">
        <v>0</v>
      </c>
      <c r="P2657">
        <v>196.71119999999999</v>
      </c>
      <c r="Q2657">
        <v>56.203199999999981</v>
      </c>
      <c r="R2657">
        <v>38.703199999999981</v>
      </c>
      <c r="S2657" t="s">
        <v>97</v>
      </c>
      <c r="T2657">
        <v>0</v>
      </c>
      <c r="U2657">
        <v>0</v>
      </c>
      <c r="V2657">
        <v>3</v>
      </c>
      <c r="W2657">
        <v>267.16720000000009</v>
      </c>
    </row>
    <row r="2658" spans="1:23" x14ac:dyDescent="0.35">
      <c r="A2658" t="s">
        <v>4201</v>
      </c>
      <c r="B2658" t="s">
        <v>93</v>
      </c>
      <c r="C2658" t="s">
        <v>122</v>
      </c>
      <c r="D2658" t="s">
        <v>17</v>
      </c>
      <c r="E2658" t="s">
        <v>14</v>
      </c>
      <c r="F2658" t="s">
        <v>255</v>
      </c>
      <c r="G2658">
        <v>75.59</v>
      </c>
      <c r="H2658">
        <v>3</v>
      </c>
      <c r="I2658">
        <v>0.1</v>
      </c>
      <c r="J2658">
        <v>8</v>
      </c>
      <c r="K2658" t="s">
        <v>115</v>
      </c>
      <c r="L2658" t="s">
        <v>41</v>
      </c>
      <c r="M2658">
        <v>5.77</v>
      </c>
      <c r="N2658" t="s">
        <v>83</v>
      </c>
      <c r="O2658" t="b">
        <v>0</v>
      </c>
      <c r="P2658">
        <v>204.09299999999999</v>
      </c>
      <c r="Q2658">
        <v>68.031000000000006</v>
      </c>
      <c r="R2658">
        <v>54.26100000000001</v>
      </c>
      <c r="S2658" t="s">
        <v>97</v>
      </c>
      <c r="T2658">
        <v>0</v>
      </c>
      <c r="U2658">
        <v>0</v>
      </c>
      <c r="V2658">
        <v>14</v>
      </c>
      <c r="W2658">
        <v>711.66880000000003</v>
      </c>
    </row>
    <row r="2659" spans="1:23" x14ac:dyDescent="0.35">
      <c r="A2659" t="s">
        <v>4202</v>
      </c>
      <c r="B2659" t="s">
        <v>1135</v>
      </c>
      <c r="C2659" t="s">
        <v>2403</v>
      </c>
      <c r="D2659" t="s">
        <v>17</v>
      </c>
      <c r="E2659" t="s">
        <v>88</v>
      </c>
      <c r="F2659" t="s">
        <v>1066</v>
      </c>
      <c r="G2659">
        <v>18.23</v>
      </c>
      <c r="H2659">
        <v>1</v>
      </c>
      <c r="I2659">
        <v>7.0000000000000007E-2</v>
      </c>
      <c r="J2659">
        <v>3.21</v>
      </c>
      <c r="K2659" t="s">
        <v>90</v>
      </c>
      <c r="L2659" t="s">
        <v>41</v>
      </c>
      <c r="M2659">
        <v>13.2</v>
      </c>
      <c r="N2659" t="s">
        <v>83</v>
      </c>
      <c r="O2659" t="b">
        <v>0</v>
      </c>
      <c r="P2659">
        <v>16.953900000000001</v>
      </c>
      <c r="Q2659">
        <v>6.0159000000000002</v>
      </c>
      <c r="R2659">
        <v>-10.3941</v>
      </c>
      <c r="S2659" t="s">
        <v>103</v>
      </c>
      <c r="T2659">
        <v>0</v>
      </c>
      <c r="U2659">
        <v>0</v>
      </c>
      <c r="V2659">
        <v>5</v>
      </c>
      <c r="W2659">
        <v>1399.136</v>
      </c>
    </row>
    <row r="2660" spans="1:23" x14ac:dyDescent="0.35">
      <c r="A2660" t="s">
        <v>4203</v>
      </c>
      <c r="B2660" t="s">
        <v>669</v>
      </c>
      <c r="C2660" t="s">
        <v>1530</v>
      </c>
      <c r="D2660" t="s">
        <v>24</v>
      </c>
      <c r="E2660" t="s">
        <v>16</v>
      </c>
      <c r="F2660" t="s">
        <v>132</v>
      </c>
      <c r="G2660">
        <v>42.21</v>
      </c>
      <c r="H2660">
        <v>2</v>
      </c>
      <c r="I2660">
        <v>0.23</v>
      </c>
      <c r="J2660">
        <v>8.8000000000000007</v>
      </c>
      <c r="K2660" t="s">
        <v>115</v>
      </c>
      <c r="L2660" t="s">
        <v>41</v>
      </c>
      <c r="M2660">
        <v>8.2799999999999994</v>
      </c>
      <c r="N2660" t="s">
        <v>83</v>
      </c>
      <c r="O2660" t="b">
        <v>0</v>
      </c>
      <c r="P2660">
        <v>65.003399999999999</v>
      </c>
      <c r="Q2660">
        <v>14.3514</v>
      </c>
      <c r="R2660">
        <v>-2.7286000000000001</v>
      </c>
      <c r="S2660" t="s">
        <v>183</v>
      </c>
      <c r="T2660">
        <v>0</v>
      </c>
      <c r="U2660">
        <v>0</v>
      </c>
      <c r="V2660">
        <v>15</v>
      </c>
      <c r="W2660">
        <v>971.28840000000002</v>
      </c>
    </row>
    <row r="2661" spans="1:23" x14ac:dyDescent="0.35">
      <c r="A2661" t="s">
        <v>4204</v>
      </c>
      <c r="B2661" t="s">
        <v>201</v>
      </c>
      <c r="C2661" t="s">
        <v>1229</v>
      </c>
      <c r="D2661" t="s">
        <v>15</v>
      </c>
      <c r="E2661" t="s">
        <v>14</v>
      </c>
      <c r="F2661" t="s">
        <v>377</v>
      </c>
      <c r="G2661">
        <v>138.83000000000001</v>
      </c>
      <c r="H2661">
        <v>1</v>
      </c>
      <c r="I2661">
        <v>0.06</v>
      </c>
      <c r="J2661">
        <v>7.87</v>
      </c>
      <c r="K2661" t="s">
        <v>82</v>
      </c>
      <c r="L2661" t="s">
        <v>45</v>
      </c>
      <c r="M2661">
        <v>1.67</v>
      </c>
      <c r="N2661" t="s">
        <v>83</v>
      </c>
      <c r="O2661" t="b">
        <v>0</v>
      </c>
      <c r="P2661">
        <v>130.50020000000001</v>
      </c>
      <c r="Q2661">
        <v>47.202199999999998</v>
      </c>
      <c r="R2661">
        <v>37.662200000000013</v>
      </c>
      <c r="S2661" t="s">
        <v>97</v>
      </c>
      <c r="T2661">
        <v>0</v>
      </c>
      <c r="U2661">
        <v>0</v>
      </c>
      <c r="V2661">
        <v>18</v>
      </c>
      <c r="W2661">
        <v>1211.7243000000001</v>
      </c>
    </row>
    <row r="2662" spans="1:23" x14ac:dyDescent="0.35">
      <c r="A2662" t="s">
        <v>4205</v>
      </c>
      <c r="B2662" t="s">
        <v>1810</v>
      </c>
      <c r="C2662" t="s">
        <v>1532</v>
      </c>
      <c r="D2662" t="s">
        <v>19</v>
      </c>
      <c r="E2662" t="s">
        <v>14</v>
      </c>
      <c r="F2662" t="s">
        <v>1207</v>
      </c>
      <c r="G2662">
        <v>135.63999999999999</v>
      </c>
      <c r="H2662">
        <v>2</v>
      </c>
      <c r="I2662">
        <v>7.0000000000000007E-2</v>
      </c>
      <c r="J2662">
        <v>9.7100000000000009</v>
      </c>
      <c r="K2662" t="s">
        <v>90</v>
      </c>
      <c r="L2662" t="s">
        <v>48</v>
      </c>
      <c r="M2662">
        <v>19.170000000000002</v>
      </c>
      <c r="N2662" t="s">
        <v>83</v>
      </c>
      <c r="O2662" t="b">
        <v>0</v>
      </c>
      <c r="P2662">
        <v>252.29039999999989</v>
      </c>
      <c r="Q2662">
        <v>89.522399999999976</v>
      </c>
      <c r="R2662">
        <v>60.642399999999967</v>
      </c>
      <c r="S2662" t="s">
        <v>84</v>
      </c>
      <c r="T2662">
        <v>0</v>
      </c>
      <c r="U2662">
        <v>0</v>
      </c>
      <c r="V2662">
        <v>13</v>
      </c>
      <c r="W2662">
        <v>1066.0084999999999</v>
      </c>
    </row>
    <row r="2663" spans="1:23" x14ac:dyDescent="0.35">
      <c r="A2663" t="s">
        <v>4206</v>
      </c>
      <c r="B2663" t="s">
        <v>507</v>
      </c>
      <c r="C2663" t="s">
        <v>1610</v>
      </c>
      <c r="D2663" t="s">
        <v>12</v>
      </c>
      <c r="E2663" t="s">
        <v>95</v>
      </c>
      <c r="F2663" t="s">
        <v>451</v>
      </c>
      <c r="G2663">
        <v>103.19</v>
      </c>
      <c r="H2663">
        <v>1</v>
      </c>
      <c r="I2663">
        <v>0.05</v>
      </c>
      <c r="J2663">
        <v>3.96</v>
      </c>
      <c r="K2663" t="s">
        <v>115</v>
      </c>
      <c r="L2663" t="s">
        <v>45</v>
      </c>
      <c r="M2663">
        <v>0.88</v>
      </c>
      <c r="N2663" t="s">
        <v>83</v>
      </c>
      <c r="O2663" t="b">
        <v>0</v>
      </c>
      <c r="P2663">
        <v>98.030500000000004</v>
      </c>
      <c r="Q2663">
        <v>36.116500000000002</v>
      </c>
      <c r="R2663">
        <v>31.276499999999999</v>
      </c>
      <c r="S2663" t="s">
        <v>84</v>
      </c>
      <c r="T2663">
        <v>0</v>
      </c>
      <c r="U2663">
        <v>0</v>
      </c>
      <c r="V2663">
        <v>13</v>
      </c>
      <c r="W2663">
        <v>609.88509999999997</v>
      </c>
    </row>
    <row r="2664" spans="1:23" x14ac:dyDescent="0.35">
      <c r="A2664" t="s">
        <v>4207</v>
      </c>
      <c r="B2664" t="s">
        <v>413</v>
      </c>
      <c r="C2664" t="s">
        <v>359</v>
      </c>
      <c r="D2664" t="s">
        <v>17</v>
      </c>
      <c r="E2664" t="s">
        <v>14</v>
      </c>
      <c r="F2664" t="s">
        <v>332</v>
      </c>
      <c r="G2664">
        <v>16.13</v>
      </c>
      <c r="H2664">
        <v>3</v>
      </c>
      <c r="I2664">
        <v>0.12</v>
      </c>
      <c r="J2664">
        <v>4.6900000000000004</v>
      </c>
      <c r="K2664" t="s">
        <v>82</v>
      </c>
      <c r="L2664" t="s">
        <v>41</v>
      </c>
      <c r="M2664">
        <v>13.62</v>
      </c>
      <c r="N2664" t="s">
        <v>279</v>
      </c>
      <c r="O2664" t="b">
        <v>0</v>
      </c>
      <c r="P2664">
        <v>42.583199999999998</v>
      </c>
      <c r="Q2664">
        <v>13.549200000000001</v>
      </c>
      <c r="R2664">
        <v>-4.7607999999999997</v>
      </c>
      <c r="S2664" t="s">
        <v>84</v>
      </c>
      <c r="T2664">
        <v>0</v>
      </c>
      <c r="U2664">
        <v>1</v>
      </c>
      <c r="V2664">
        <v>18</v>
      </c>
      <c r="W2664">
        <v>1656.8806999999999</v>
      </c>
    </row>
    <row r="2665" spans="1:23" x14ac:dyDescent="0.35">
      <c r="A2665" t="s">
        <v>4208</v>
      </c>
      <c r="B2665" t="s">
        <v>1348</v>
      </c>
      <c r="C2665" t="s">
        <v>576</v>
      </c>
      <c r="D2665" t="s">
        <v>12</v>
      </c>
      <c r="E2665" t="s">
        <v>95</v>
      </c>
      <c r="F2665" t="s">
        <v>489</v>
      </c>
      <c r="G2665">
        <v>528.33000000000004</v>
      </c>
      <c r="H2665">
        <v>1</v>
      </c>
      <c r="I2665">
        <v>0.04</v>
      </c>
      <c r="J2665">
        <v>3</v>
      </c>
      <c r="K2665" t="s">
        <v>115</v>
      </c>
      <c r="L2665" t="s">
        <v>43</v>
      </c>
      <c r="M2665">
        <v>6.32</v>
      </c>
      <c r="N2665" t="s">
        <v>83</v>
      </c>
      <c r="O2665" t="b">
        <v>0</v>
      </c>
      <c r="P2665">
        <v>507.1968</v>
      </c>
      <c r="Q2665">
        <v>190.19880000000001</v>
      </c>
      <c r="R2665">
        <v>180.87880000000001</v>
      </c>
      <c r="S2665" t="s">
        <v>97</v>
      </c>
      <c r="T2665">
        <v>0</v>
      </c>
      <c r="U2665">
        <v>0</v>
      </c>
      <c r="V2665">
        <v>12</v>
      </c>
      <c r="W2665">
        <v>831.1645000000002</v>
      </c>
    </row>
    <row r="2666" spans="1:23" x14ac:dyDescent="0.35">
      <c r="A2666" t="s">
        <v>4209</v>
      </c>
      <c r="B2666" t="s">
        <v>402</v>
      </c>
      <c r="C2666" t="s">
        <v>1233</v>
      </c>
      <c r="D2666" t="s">
        <v>12</v>
      </c>
      <c r="E2666" t="s">
        <v>88</v>
      </c>
      <c r="F2666" t="s">
        <v>1221</v>
      </c>
      <c r="G2666">
        <v>9.4499999999999993</v>
      </c>
      <c r="H2666">
        <v>1</v>
      </c>
      <c r="I2666">
        <v>0.1</v>
      </c>
      <c r="J2666">
        <v>3.62</v>
      </c>
      <c r="K2666" t="s">
        <v>90</v>
      </c>
      <c r="L2666" t="s">
        <v>43</v>
      </c>
      <c r="M2666">
        <v>5.54</v>
      </c>
      <c r="N2666" t="s">
        <v>83</v>
      </c>
      <c r="O2666" t="b">
        <v>1</v>
      </c>
      <c r="P2666">
        <v>8.504999999999999</v>
      </c>
      <c r="Q2666">
        <v>2.835</v>
      </c>
      <c r="R2666">
        <v>-6.3250000000000002</v>
      </c>
      <c r="S2666" t="s">
        <v>97</v>
      </c>
      <c r="T2666">
        <v>0</v>
      </c>
      <c r="U2666">
        <v>0</v>
      </c>
      <c r="V2666">
        <v>24</v>
      </c>
      <c r="W2666">
        <v>1634.9898000000001</v>
      </c>
    </row>
    <row r="2667" spans="1:23" x14ac:dyDescent="0.35">
      <c r="A2667" t="s">
        <v>4210</v>
      </c>
      <c r="B2667" t="s">
        <v>284</v>
      </c>
      <c r="C2667" t="s">
        <v>4211</v>
      </c>
      <c r="D2667" t="s">
        <v>24</v>
      </c>
      <c r="E2667" t="s">
        <v>16</v>
      </c>
      <c r="F2667" t="s">
        <v>214</v>
      </c>
      <c r="G2667">
        <v>58.94</v>
      </c>
      <c r="H2667">
        <v>3</v>
      </c>
      <c r="I2667">
        <v>0.1</v>
      </c>
      <c r="J2667">
        <v>2.8</v>
      </c>
      <c r="K2667" t="s">
        <v>82</v>
      </c>
      <c r="L2667" t="s">
        <v>41</v>
      </c>
      <c r="M2667">
        <v>9.34</v>
      </c>
      <c r="N2667" t="s">
        <v>141</v>
      </c>
      <c r="O2667" t="b">
        <v>0</v>
      </c>
      <c r="P2667">
        <v>159.13800000000001</v>
      </c>
      <c r="Q2667">
        <v>53.046000000000006</v>
      </c>
      <c r="R2667">
        <v>40.906000000000013</v>
      </c>
      <c r="S2667" t="s">
        <v>91</v>
      </c>
      <c r="T2667">
        <v>1</v>
      </c>
      <c r="U2667">
        <v>0</v>
      </c>
      <c r="V2667">
        <v>1</v>
      </c>
      <c r="W2667">
        <v>40.906000000000013</v>
      </c>
    </row>
    <row r="2668" spans="1:23" x14ac:dyDescent="0.35">
      <c r="A2668" t="s">
        <v>4212</v>
      </c>
      <c r="B2668" t="s">
        <v>201</v>
      </c>
      <c r="C2668" t="s">
        <v>453</v>
      </c>
      <c r="D2668" t="s">
        <v>17</v>
      </c>
      <c r="E2668" t="s">
        <v>16</v>
      </c>
      <c r="F2668" t="s">
        <v>231</v>
      </c>
      <c r="G2668">
        <v>18.739999999999998</v>
      </c>
      <c r="H2668">
        <v>3</v>
      </c>
      <c r="I2668">
        <v>0.28000000000000003</v>
      </c>
      <c r="J2668">
        <v>2.25</v>
      </c>
      <c r="K2668" t="s">
        <v>102</v>
      </c>
      <c r="L2668" t="s">
        <v>43</v>
      </c>
      <c r="M2668">
        <v>4.7699999999999996</v>
      </c>
      <c r="N2668" t="s">
        <v>83</v>
      </c>
      <c r="O2668" t="b">
        <v>0</v>
      </c>
      <c r="P2668">
        <v>40.478400000000001</v>
      </c>
      <c r="Q2668">
        <v>6.7464000000000013</v>
      </c>
      <c r="R2668">
        <v>-0.27359999999999829</v>
      </c>
      <c r="S2668" t="s">
        <v>97</v>
      </c>
      <c r="T2668">
        <v>0</v>
      </c>
      <c r="U2668">
        <v>0</v>
      </c>
      <c r="V2668">
        <v>24</v>
      </c>
      <c r="W2668">
        <v>1094.1242999999999</v>
      </c>
    </row>
    <row r="2669" spans="1:23" x14ac:dyDescent="0.35">
      <c r="A2669" t="s">
        <v>4213</v>
      </c>
      <c r="B2669" t="s">
        <v>539</v>
      </c>
      <c r="C2669" t="s">
        <v>1469</v>
      </c>
      <c r="D2669" t="s">
        <v>12</v>
      </c>
      <c r="E2669" t="s">
        <v>14</v>
      </c>
      <c r="F2669" t="s">
        <v>643</v>
      </c>
      <c r="G2669">
        <v>162.51</v>
      </c>
      <c r="H2669">
        <v>1</v>
      </c>
      <c r="I2669">
        <v>0.02</v>
      </c>
      <c r="J2669">
        <v>2.2799999999999998</v>
      </c>
      <c r="K2669" t="s">
        <v>115</v>
      </c>
      <c r="L2669" t="s">
        <v>43</v>
      </c>
      <c r="M2669">
        <v>3.07</v>
      </c>
      <c r="N2669" t="s">
        <v>83</v>
      </c>
      <c r="O2669" t="b">
        <v>0</v>
      </c>
      <c r="P2669">
        <v>159.25980000000001</v>
      </c>
      <c r="Q2669">
        <v>61.753799999999998</v>
      </c>
      <c r="R2669">
        <v>56.403799999999997</v>
      </c>
      <c r="S2669" t="s">
        <v>183</v>
      </c>
      <c r="T2669">
        <v>0</v>
      </c>
      <c r="U2669">
        <v>0</v>
      </c>
      <c r="V2669">
        <v>24</v>
      </c>
      <c r="W2669">
        <v>1849.9422999999999</v>
      </c>
    </row>
    <row r="2670" spans="1:23" x14ac:dyDescent="0.35">
      <c r="A2670" t="s">
        <v>4214</v>
      </c>
      <c r="B2670" t="s">
        <v>1240</v>
      </c>
      <c r="C2670" t="s">
        <v>1444</v>
      </c>
      <c r="D2670" t="s">
        <v>17</v>
      </c>
      <c r="E2670" t="s">
        <v>88</v>
      </c>
      <c r="F2670" t="s">
        <v>1368</v>
      </c>
      <c r="G2670">
        <v>32.380000000000003</v>
      </c>
      <c r="H2670">
        <v>3</v>
      </c>
      <c r="I2670">
        <v>0.02</v>
      </c>
      <c r="J2670">
        <v>5.43</v>
      </c>
      <c r="K2670" t="s">
        <v>115</v>
      </c>
      <c r="L2670" t="s">
        <v>43</v>
      </c>
      <c r="M2670">
        <v>5.42</v>
      </c>
      <c r="N2670" t="s">
        <v>83</v>
      </c>
      <c r="O2670" t="b">
        <v>0</v>
      </c>
      <c r="P2670">
        <v>95.197199999999995</v>
      </c>
      <c r="Q2670">
        <v>36.913200000000003</v>
      </c>
      <c r="R2670">
        <v>26.063199999999998</v>
      </c>
      <c r="S2670" t="s">
        <v>91</v>
      </c>
      <c r="T2670">
        <v>0</v>
      </c>
      <c r="U2670">
        <v>0</v>
      </c>
      <c r="V2670">
        <v>17</v>
      </c>
      <c r="W2670">
        <v>1703.8866</v>
      </c>
    </row>
    <row r="2671" spans="1:23" x14ac:dyDescent="0.35">
      <c r="A2671" t="s">
        <v>4215</v>
      </c>
      <c r="B2671" t="s">
        <v>147</v>
      </c>
      <c r="C2671" t="s">
        <v>851</v>
      </c>
      <c r="D2671" t="s">
        <v>15</v>
      </c>
      <c r="E2671" t="s">
        <v>88</v>
      </c>
      <c r="F2671" t="s">
        <v>658</v>
      </c>
      <c r="G2671">
        <v>35.96</v>
      </c>
      <c r="H2671">
        <v>1</v>
      </c>
      <c r="I2671">
        <v>0.06</v>
      </c>
      <c r="J2671">
        <v>9.4499999999999993</v>
      </c>
      <c r="K2671" t="s">
        <v>82</v>
      </c>
      <c r="L2671" t="s">
        <v>45</v>
      </c>
      <c r="M2671">
        <v>1.88</v>
      </c>
      <c r="N2671" t="s">
        <v>83</v>
      </c>
      <c r="O2671" t="b">
        <v>0</v>
      </c>
      <c r="P2671">
        <v>33.802399999999999</v>
      </c>
      <c r="Q2671">
        <v>12.2264</v>
      </c>
      <c r="R2671">
        <v>0.89639999999999986</v>
      </c>
      <c r="S2671" t="s">
        <v>84</v>
      </c>
      <c r="T2671">
        <v>0</v>
      </c>
      <c r="U2671">
        <v>0</v>
      </c>
      <c r="V2671">
        <v>19</v>
      </c>
      <c r="W2671">
        <v>1781.393</v>
      </c>
    </row>
    <row r="2672" spans="1:23" x14ac:dyDescent="0.35">
      <c r="A2672" t="s">
        <v>4216</v>
      </c>
      <c r="B2672" t="s">
        <v>143</v>
      </c>
      <c r="C2672" t="s">
        <v>1541</v>
      </c>
      <c r="D2672" t="s">
        <v>28</v>
      </c>
      <c r="E2672" t="s">
        <v>16</v>
      </c>
      <c r="F2672" t="s">
        <v>311</v>
      </c>
      <c r="G2672">
        <v>63.51</v>
      </c>
      <c r="H2672">
        <v>1</v>
      </c>
      <c r="I2672">
        <v>0.21</v>
      </c>
      <c r="J2672">
        <v>2.41</v>
      </c>
      <c r="K2672" t="s">
        <v>82</v>
      </c>
      <c r="L2672" t="s">
        <v>41</v>
      </c>
      <c r="M2672">
        <v>12.07</v>
      </c>
      <c r="N2672" t="s">
        <v>83</v>
      </c>
      <c r="O2672" t="b">
        <v>0</v>
      </c>
      <c r="P2672">
        <v>50.172899999999998</v>
      </c>
      <c r="Q2672">
        <v>12.0669</v>
      </c>
      <c r="R2672">
        <v>-2.413099999999996</v>
      </c>
      <c r="S2672" t="s">
        <v>103</v>
      </c>
      <c r="T2672">
        <v>0</v>
      </c>
      <c r="U2672">
        <v>0</v>
      </c>
      <c r="V2672">
        <v>13</v>
      </c>
      <c r="W2672">
        <v>971.74609999999996</v>
      </c>
    </row>
    <row r="2673" spans="1:23" x14ac:dyDescent="0.35">
      <c r="A2673" t="s">
        <v>4217</v>
      </c>
      <c r="B2673" t="s">
        <v>921</v>
      </c>
      <c r="C2673" t="s">
        <v>408</v>
      </c>
      <c r="D2673" t="s">
        <v>19</v>
      </c>
      <c r="E2673" t="s">
        <v>88</v>
      </c>
      <c r="F2673" t="s">
        <v>191</v>
      </c>
      <c r="G2673">
        <v>35.409999999999997</v>
      </c>
      <c r="H2673">
        <v>3</v>
      </c>
      <c r="I2673">
        <v>0.17</v>
      </c>
      <c r="J2673">
        <v>9.64</v>
      </c>
      <c r="K2673" t="s">
        <v>115</v>
      </c>
      <c r="L2673" t="s">
        <v>41</v>
      </c>
      <c r="M2673">
        <v>8.61</v>
      </c>
      <c r="N2673" t="s">
        <v>83</v>
      </c>
      <c r="O2673" t="b">
        <v>0</v>
      </c>
      <c r="P2673">
        <v>88.170899999999989</v>
      </c>
      <c r="Q2673">
        <v>24.4329</v>
      </c>
      <c r="R2673">
        <v>6.1828999999999974</v>
      </c>
      <c r="S2673" t="s">
        <v>84</v>
      </c>
      <c r="T2673">
        <v>0</v>
      </c>
      <c r="U2673">
        <v>0</v>
      </c>
      <c r="V2673">
        <v>15</v>
      </c>
      <c r="W2673">
        <v>1549.1948</v>
      </c>
    </row>
    <row r="2674" spans="1:23" x14ac:dyDescent="0.35">
      <c r="A2674" t="s">
        <v>4218</v>
      </c>
      <c r="B2674" t="s">
        <v>583</v>
      </c>
      <c r="C2674" t="s">
        <v>3033</v>
      </c>
      <c r="D2674" t="s">
        <v>24</v>
      </c>
      <c r="E2674" t="s">
        <v>95</v>
      </c>
      <c r="F2674" t="s">
        <v>568</v>
      </c>
      <c r="G2674">
        <v>349.42</v>
      </c>
      <c r="H2674">
        <v>1</v>
      </c>
      <c r="I2674">
        <v>0.09</v>
      </c>
      <c r="J2674">
        <v>6.26</v>
      </c>
      <c r="K2674" t="s">
        <v>90</v>
      </c>
      <c r="L2674" t="s">
        <v>41</v>
      </c>
      <c r="M2674">
        <v>8.1999999999999993</v>
      </c>
      <c r="N2674" t="s">
        <v>83</v>
      </c>
      <c r="O2674" t="b">
        <v>0</v>
      </c>
      <c r="P2674">
        <v>317.97219999999999</v>
      </c>
      <c r="Q2674">
        <v>108.3202</v>
      </c>
      <c r="R2674">
        <v>93.860200000000034</v>
      </c>
      <c r="S2674" t="s">
        <v>84</v>
      </c>
      <c r="T2674">
        <v>0</v>
      </c>
      <c r="U2674">
        <v>0</v>
      </c>
      <c r="V2674">
        <v>3</v>
      </c>
      <c r="W2674">
        <v>80.117700000000042</v>
      </c>
    </row>
    <row r="2675" spans="1:23" x14ac:dyDescent="0.35">
      <c r="A2675" t="s">
        <v>4219</v>
      </c>
      <c r="B2675" t="s">
        <v>201</v>
      </c>
      <c r="C2675" t="s">
        <v>2419</v>
      </c>
      <c r="D2675" t="s">
        <v>24</v>
      </c>
      <c r="E2675" t="s">
        <v>95</v>
      </c>
      <c r="F2675" t="s">
        <v>274</v>
      </c>
      <c r="G2675">
        <v>248.46</v>
      </c>
      <c r="H2675">
        <v>2</v>
      </c>
      <c r="I2675">
        <v>0.04</v>
      </c>
      <c r="J2675">
        <v>2.67</v>
      </c>
      <c r="K2675" t="s">
        <v>90</v>
      </c>
      <c r="L2675" t="s">
        <v>48</v>
      </c>
      <c r="M2675">
        <v>9.56</v>
      </c>
      <c r="N2675" t="s">
        <v>83</v>
      </c>
      <c r="O2675" t="b">
        <v>0</v>
      </c>
      <c r="P2675">
        <v>477.04320000000001</v>
      </c>
      <c r="Q2675">
        <v>178.8912</v>
      </c>
      <c r="R2675">
        <v>166.66120000000001</v>
      </c>
      <c r="S2675" t="s">
        <v>97</v>
      </c>
      <c r="T2675">
        <v>0</v>
      </c>
      <c r="U2675">
        <v>0</v>
      </c>
      <c r="V2675">
        <v>13</v>
      </c>
      <c r="W2675">
        <v>1753.325000000001</v>
      </c>
    </row>
    <row r="2676" spans="1:23" x14ac:dyDescent="0.35">
      <c r="A2676" t="s">
        <v>4220</v>
      </c>
      <c r="B2676" t="s">
        <v>205</v>
      </c>
      <c r="C2676" t="s">
        <v>2464</v>
      </c>
      <c r="D2676" t="s">
        <v>15</v>
      </c>
      <c r="E2676" t="s">
        <v>14</v>
      </c>
      <c r="F2676" t="s">
        <v>643</v>
      </c>
      <c r="G2676">
        <v>63.71</v>
      </c>
      <c r="H2676">
        <v>2</v>
      </c>
      <c r="I2676">
        <v>0.01</v>
      </c>
      <c r="J2676">
        <v>6.02</v>
      </c>
      <c r="K2676" t="s">
        <v>115</v>
      </c>
      <c r="L2676" t="s">
        <v>43</v>
      </c>
      <c r="M2676">
        <v>4.01</v>
      </c>
      <c r="N2676" t="s">
        <v>83</v>
      </c>
      <c r="O2676" t="b">
        <v>0</v>
      </c>
      <c r="P2676">
        <v>126.14579999999999</v>
      </c>
      <c r="Q2676">
        <v>49.693800000000003</v>
      </c>
      <c r="R2676">
        <v>39.663800000000002</v>
      </c>
      <c r="S2676" t="s">
        <v>97</v>
      </c>
      <c r="T2676">
        <v>0</v>
      </c>
      <c r="U2676">
        <v>0</v>
      </c>
      <c r="V2676">
        <v>14</v>
      </c>
      <c r="W2676">
        <v>1664.0038999999999</v>
      </c>
    </row>
    <row r="2677" spans="1:23" x14ac:dyDescent="0.35">
      <c r="A2677" t="s">
        <v>4221</v>
      </c>
      <c r="B2677" t="s">
        <v>433</v>
      </c>
      <c r="C2677" t="s">
        <v>2143</v>
      </c>
      <c r="D2677" t="s">
        <v>15</v>
      </c>
      <c r="E2677" t="s">
        <v>88</v>
      </c>
      <c r="F2677" t="s">
        <v>760</v>
      </c>
      <c r="G2677">
        <v>20.53</v>
      </c>
      <c r="H2677">
        <v>1</v>
      </c>
      <c r="I2677">
        <v>0.16</v>
      </c>
      <c r="J2677">
        <v>6.89</v>
      </c>
      <c r="K2677" t="s">
        <v>82</v>
      </c>
      <c r="L2677" t="s">
        <v>41</v>
      </c>
      <c r="M2677">
        <v>7.6</v>
      </c>
      <c r="N2677" t="s">
        <v>141</v>
      </c>
      <c r="O2677" t="b">
        <v>0</v>
      </c>
      <c r="P2677">
        <v>17.245200000000001</v>
      </c>
      <c r="Q2677">
        <v>4.9272000000000009</v>
      </c>
      <c r="R2677">
        <v>-9.5627999999999975</v>
      </c>
      <c r="S2677" t="s">
        <v>97</v>
      </c>
      <c r="T2677">
        <v>1</v>
      </c>
      <c r="U2677">
        <v>0</v>
      </c>
      <c r="V2677">
        <v>14</v>
      </c>
      <c r="W2677">
        <v>292.22550000000012</v>
      </c>
    </row>
    <row r="2678" spans="1:23" x14ac:dyDescent="0.35">
      <c r="A2678" t="s">
        <v>4222</v>
      </c>
      <c r="B2678" t="s">
        <v>583</v>
      </c>
      <c r="C2678" t="s">
        <v>4093</v>
      </c>
      <c r="D2678" t="s">
        <v>17</v>
      </c>
      <c r="E2678" t="s">
        <v>14</v>
      </c>
      <c r="F2678" t="s">
        <v>817</v>
      </c>
      <c r="G2678">
        <v>175.03</v>
      </c>
      <c r="H2678">
        <v>1</v>
      </c>
      <c r="I2678">
        <v>0.04</v>
      </c>
      <c r="J2678">
        <v>8.26</v>
      </c>
      <c r="K2678" t="s">
        <v>102</v>
      </c>
      <c r="L2678" t="s">
        <v>45</v>
      </c>
      <c r="M2678">
        <v>1.07</v>
      </c>
      <c r="N2678" t="s">
        <v>279</v>
      </c>
      <c r="O2678" t="b">
        <v>0</v>
      </c>
      <c r="P2678">
        <v>168.02879999999999</v>
      </c>
      <c r="Q2678">
        <v>63.010799999999989</v>
      </c>
      <c r="R2678">
        <v>53.680799999999991</v>
      </c>
      <c r="S2678" t="s">
        <v>84</v>
      </c>
      <c r="T2678">
        <v>0</v>
      </c>
      <c r="U2678">
        <v>1</v>
      </c>
      <c r="V2678">
        <v>2</v>
      </c>
      <c r="W2678">
        <v>43.877099999999992</v>
      </c>
    </row>
    <row r="2679" spans="1:23" x14ac:dyDescent="0.35">
      <c r="A2679" t="s">
        <v>4223</v>
      </c>
      <c r="B2679" t="s">
        <v>117</v>
      </c>
      <c r="C2679" t="s">
        <v>4224</v>
      </c>
      <c r="D2679" t="s">
        <v>12</v>
      </c>
      <c r="E2679" t="s">
        <v>88</v>
      </c>
      <c r="F2679" t="s">
        <v>1554</v>
      </c>
      <c r="G2679">
        <v>27.06</v>
      </c>
      <c r="H2679">
        <v>1</v>
      </c>
      <c r="I2679">
        <v>0.06</v>
      </c>
      <c r="J2679">
        <v>4.3899999999999997</v>
      </c>
      <c r="K2679" t="s">
        <v>90</v>
      </c>
      <c r="L2679" t="s">
        <v>41</v>
      </c>
      <c r="M2679">
        <v>14.89</v>
      </c>
      <c r="N2679" t="s">
        <v>83</v>
      </c>
      <c r="O2679" t="b">
        <v>0</v>
      </c>
      <c r="P2679">
        <v>25.436399999999999</v>
      </c>
      <c r="Q2679">
        <v>9.2004000000000019</v>
      </c>
      <c r="R2679">
        <v>-10.079599999999999</v>
      </c>
      <c r="S2679" t="s">
        <v>84</v>
      </c>
      <c r="T2679">
        <v>0</v>
      </c>
      <c r="U2679">
        <v>0</v>
      </c>
      <c r="V2679">
        <v>1</v>
      </c>
      <c r="W2679">
        <v>-10.079599999999999</v>
      </c>
    </row>
    <row r="2680" spans="1:23" x14ac:dyDescent="0.35">
      <c r="A2680" t="s">
        <v>4225</v>
      </c>
      <c r="B2680" t="s">
        <v>113</v>
      </c>
      <c r="C2680" t="s">
        <v>576</v>
      </c>
      <c r="D2680" t="s">
        <v>17</v>
      </c>
      <c r="E2680" t="s">
        <v>88</v>
      </c>
      <c r="F2680" t="s">
        <v>238</v>
      </c>
      <c r="G2680">
        <v>23.48</v>
      </c>
      <c r="H2680">
        <v>2</v>
      </c>
      <c r="I2680">
        <v>0</v>
      </c>
      <c r="J2680">
        <v>4.2699999999999996</v>
      </c>
      <c r="K2680" t="s">
        <v>115</v>
      </c>
      <c r="L2680" t="s">
        <v>43</v>
      </c>
      <c r="M2680">
        <v>3.79</v>
      </c>
      <c r="N2680" t="s">
        <v>83</v>
      </c>
      <c r="O2680" t="b">
        <v>0</v>
      </c>
      <c r="P2680">
        <v>46.96</v>
      </c>
      <c r="Q2680">
        <v>18.783999999999999</v>
      </c>
      <c r="R2680">
        <v>10.724</v>
      </c>
      <c r="S2680" t="s">
        <v>84</v>
      </c>
      <c r="T2680">
        <v>0</v>
      </c>
      <c r="U2680">
        <v>0</v>
      </c>
      <c r="V2680">
        <v>12</v>
      </c>
      <c r="W2680">
        <v>831.1645000000002</v>
      </c>
    </row>
    <row r="2681" spans="1:23" x14ac:dyDescent="0.35">
      <c r="A2681" t="s">
        <v>4226</v>
      </c>
      <c r="B2681" t="s">
        <v>309</v>
      </c>
      <c r="C2681" t="s">
        <v>1491</v>
      </c>
      <c r="D2681" t="s">
        <v>17</v>
      </c>
      <c r="E2681" t="s">
        <v>14</v>
      </c>
      <c r="F2681" t="s">
        <v>1740</v>
      </c>
      <c r="G2681">
        <v>62.34</v>
      </c>
      <c r="H2681">
        <v>1</v>
      </c>
      <c r="I2681">
        <v>0.09</v>
      </c>
      <c r="J2681">
        <v>7.53</v>
      </c>
      <c r="K2681" t="s">
        <v>102</v>
      </c>
      <c r="L2681" t="s">
        <v>43</v>
      </c>
      <c r="M2681">
        <v>6.85</v>
      </c>
      <c r="N2681" t="s">
        <v>83</v>
      </c>
      <c r="O2681" t="b">
        <v>0</v>
      </c>
      <c r="P2681">
        <v>56.729400000000012</v>
      </c>
      <c r="Q2681">
        <v>19.325399999999998</v>
      </c>
      <c r="R2681">
        <v>4.9454000000000029</v>
      </c>
      <c r="S2681" t="s">
        <v>128</v>
      </c>
      <c r="T2681">
        <v>0</v>
      </c>
      <c r="U2681">
        <v>0</v>
      </c>
      <c r="V2681">
        <v>11</v>
      </c>
      <c r="W2681">
        <v>1069.1565000000001</v>
      </c>
    </row>
    <row r="2682" spans="1:23" x14ac:dyDescent="0.35">
      <c r="A2682" t="s">
        <v>4227</v>
      </c>
      <c r="B2682" t="s">
        <v>901</v>
      </c>
      <c r="C2682" t="s">
        <v>2143</v>
      </c>
      <c r="D2682" t="s">
        <v>15</v>
      </c>
      <c r="E2682" t="s">
        <v>16</v>
      </c>
      <c r="F2682" t="s">
        <v>223</v>
      </c>
      <c r="G2682">
        <v>54.06</v>
      </c>
      <c r="H2682">
        <v>2</v>
      </c>
      <c r="I2682">
        <v>0.21</v>
      </c>
      <c r="J2682">
        <v>3.34</v>
      </c>
      <c r="K2682" t="s">
        <v>90</v>
      </c>
      <c r="L2682" t="s">
        <v>48</v>
      </c>
      <c r="M2682">
        <v>4.0999999999999996</v>
      </c>
      <c r="N2682" t="s">
        <v>83</v>
      </c>
      <c r="O2682" t="b">
        <v>0</v>
      </c>
      <c r="P2682">
        <v>85.414800000000014</v>
      </c>
      <c r="Q2682">
        <v>20.54280000000001</v>
      </c>
      <c r="R2682">
        <v>13.102800000000011</v>
      </c>
      <c r="S2682" t="s">
        <v>128</v>
      </c>
      <c r="T2682">
        <v>0</v>
      </c>
      <c r="U2682">
        <v>0</v>
      </c>
      <c r="V2682">
        <v>14</v>
      </c>
      <c r="W2682">
        <v>292.22550000000012</v>
      </c>
    </row>
    <row r="2683" spans="1:23" x14ac:dyDescent="0.35">
      <c r="A2683" t="s">
        <v>4228</v>
      </c>
      <c r="B2683" t="s">
        <v>814</v>
      </c>
      <c r="C2683" t="s">
        <v>158</v>
      </c>
      <c r="D2683" t="s">
        <v>24</v>
      </c>
      <c r="E2683" t="s">
        <v>88</v>
      </c>
      <c r="F2683" t="s">
        <v>111</v>
      </c>
      <c r="G2683">
        <v>10.02</v>
      </c>
      <c r="H2683">
        <v>3</v>
      </c>
      <c r="I2683">
        <v>0.03</v>
      </c>
      <c r="J2683">
        <v>4.2</v>
      </c>
      <c r="K2683" t="s">
        <v>82</v>
      </c>
      <c r="L2683" t="s">
        <v>48</v>
      </c>
      <c r="M2683">
        <v>19.350000000000001</v>
      </c>
      <c r="N2683" t="s">
        <v>83</v>
      </c>
      <c r="O2683" t="b">
        <v>0</v>
      </c>
      <c r="P2683">
        <v>29.158200000000001</v>
      </c>
      <c r="Q2683">
        <v>11.122199999999999</v>
      </c>
      <c r="R2683">
        <v>-12.4278</v>
      </c>
      <c r="S2683" t="s">
        <v>183</v>
      </c>
      <c r="T2683">
        <v>0</v>
      </c>
      <c r="U2683">
        <v>0</v>
      </c>
      <c r="V2683">
        <v>22</v>
      </c>
      <c r="W2683">
        <v>1549.7446</v>
      </c>
    </row>
    <row r="2684" spans="1:23" x14ac:dyDescent="0.35">
      <c r="A2684" t="s">
        <v>4229</v>
      </c>
      <c r="B2684" t="s">
        <v>1219</v>
      </c>
      <c r="C2684" t="s">
        <v>3040</v>
      </c>
      <c r="D2684" t="s">
        <v>12</v>
      </c>
      <c r="E2684" t="s">
        <v>14</v>
      </c>
      <c r="F2684" t="s">
        <v>1290</v>
      </c>
      <c r="G2684">
        <v>95.3</v>
      </c>
      <c r="H2684">
        <v>3</v>
      </c>
      <c r="I2684">
        <v>0.05</v>
      </c>
      <c r="J2684">
        <v>5.51</v>
      </c>
      <c r="K2684" t="s">
        <v>102</v>
      </c>
      <c r="L2684" t="s">
        <v>41</v>
      </c>
      <c r="M2684">
        <v>10.08</v>
      </c>
      <c r="N2684" t="s">
        <v>83</v>
      </c>
      <c r="O2684" t="b">
        <v>0</v>
      </c>
      <c r="P2684">
        <v>271.60500000000002</v>
      </c>
      <c r="Q2684">
        <v>100.065</v>
      </c>
      <c r="R2684">
        <v>84.474999999999966</v>
      </c>
      <c r="S2684" t="s">
        <v>183</v>
      </c>
      <c r="T2684">
        <v>0</v>
      </c>
      <c r="U2684">
        <v>0</v>
      </c>
      <c r="V2684">
        <v>4</v>
      </c>
      <c r="W2684">
        <v>99.960099999999997</v>
      </c>
    </row>
    <row r="2685" spans="1:23" x14ac:dyDescent="0.35">
      <c r="A2685" t="s">
        <v>4230</v>
      </c>
      <c r="B2685" t="s">
        <v>208</v>
      </c>
      <c r="C2685" t="s">
        <v>181</v>
      </c>
      <c r="D2685" t="s">
        <v>12</v>
      </c>
      <c r="E2685" t="s">
        <v>95</v>
      </c>
      <c r="F2685" t="s">
        <v>1251</v>
      </c>
      <c r="G2685">
        <v>422.92</v>
      </c>
      <c r="H2685">
        <v>1</v>
      </c>
      <c r="I2685">
        <v>0.04</v>
      </c>
      <c r="J2685">
        <v>6.32</v>
      </c>
      <c r="K2685" t="s">
        <v>115</v>
      </c>
      <c r="L2685" t="s">
        <v>43</v>
      </c>
      <c r="M2685">
        <v>5.68</v>
      </c>
      <c r="N2685" t="s">
        <v>83</v>
      </c>
      <c r="O2685" t="b">
        <v>0</v>
      </c>
      <c r="P2685">
        <v>406.00319999999999</v>
      </c>
      <c r="Q2685">
        <v>152.25120000000001</v>
      </c>
      <c r="R2685">
        <v>140.25120000000001</v>
      </c>
      <c r="S2685" t="s">
        <v>183</v>
      </c>
      <c r="T2685">
        <v>0</v>
      </c>
      <c r="U2685">
        <v>0</v>
      </c>
      <c r="V2685">
        <v>12</v>
      </c>
      <c r="W2685">
        <v>799.51400000000012</v>
      </c>
    </row>
    <row r="2686" spans="1:23" x14ac:dyDescent="0.35">
      <c r="A2686" t="s">
        <v>4231</v>
      </c>
      <c r="B2686" t="s">
        <v>221</v>
      </c>
      <c r="C2686" t="s">
        <v>387</v>
      </c>
      <c r="D2686" t="s">
        <v>12</v>
      </c>
      <c r="E2686" t="s">
        <v>95</v>
      </c>
      <c r="F2686" t="s">
        <v>757</v>
      </c>
      <c r="G2686">
        <v>311.14</v>
      </c>
      <c r="H2686">
        <v>2</v>
      </c>
      <c r="I2686">
        <v>0.14000000000000001</v>
      </c>
      <c r="J2686">
        <v>3.89</v>
      </c>
      <c r="K2686" t="s">
        <v>102</v>
      </c>
      <c r="L2686" t="s">
        <v>41</v>
      </c>
      <c r="M2686">
        <v>8.2899999999999991</v>
      </c>
      <c r="N2686" t="s">
        <v>83</v>
      </c>
      <c r="O2686" t="b">
        <v>0</v>
      </c>
      <c r="P2686">
        <v>535.16079999999999</v>
      </c>
      <c r="Q2686">
        <v>161.7928</v>
      </c>
      <c r="R2686">
        <v>149.61279999999999</v>
      </c>
      <c r="S2686" t="s">
        <v>103</v>
      </c>
      <c r="T2686">
        <v>0</v>
      </c>
      <c r="U2686">
        <v>0</v>
      </c>
      <c r="V2686">
        <v>17</v>
      </c>
      <c r="W2686">
        <v>1451.0446999999999</v>
      </c>
    </row>
    <row r="2687" spans="1:23" x14ac:dyDescent="0.35">
      <c r="A2687" t="s">
        <v>4232</v>
      </c>
      <c r="B2687" t="s">
        <v>433</v>
      </c>
      <c r="C2687" t="s">
        <v>4233</v>
      </c>
      <c r="D2687" t="s">
        <v>12</v>
      </c>
      <c r="E2687" t="s">
        <v>16</v>
      </c>
      <c r="F2687" t="s">
        <v>828</v>
      </c>
      <c r="G2687">
        <v>48.62</v>
      </c>
      <c r="H2687">
        <v>2</v>
      </c>
      <c r="I2687">
        <v>0.14000000000000001</v>
      </c>
      <c r="J2687">
        <v>7.26</v>
      </c>
      <c r="K2687" t="s">
        <v>90</v>
      </c>
      <c r="L2687" t="s">
        <v>45</v>
      </c>
      <c r="M2687">
        <v>1.98</v>
      </c>
      <c r="N2687" t="s">
        <v>83</v>
      </c>
      <c r="O2687" t="b">
        <v>0</v>
      </c>
      <c r="P2687">
        <v>83.62639999999999</v>
      </c>
      <c r="Q2687">
        <v>25.282399999999999</v>
      </c>
      <c r="R2687">
        <v>16.04239999999999</v>
      </c>
      <c r="S2687" t="s">
        <v>97</v>
      </c>
      <c r="T2687">
        <v>0</v>
      </c>
      <c r="U2687">
        <v>0</v>
      </c>
      <c r="V2687">
        <v>3</v>
      </c>
      <c r="W2687">
        <v>296.67849999999999</v>
      </c>
    </row>
    <row r="2688" spans="1:23" x14ac:dyDescent="0.35">
      <c r="A2688" t="s">
        <v>4234</v>
      </c>
      <c r="B2688" t="s">
        <v>1831</v>
      </c>
      <c r="C2688" t="s">
        <v>1684</v>
      </c>
      <c r="D2688" t="s">
        <v>26</v>
      </c>
      <c r="E2688" t="s">
        <v>95</v>
      </c>
      <c r="F2688" t="s">
        <v>96</v>
      </c>
      <c r="G2688">
        <v>476.82</v>
      </c>
      <c r="H2688">
        <v>1</v>
      </c>
      <c r="I2688">
        <v>0.09</v>
      </c>
      <c r="J2688">
        <v>4.22</v>
      </c>
      <c r="K2688" t="s">
        <v>82</v>
      </c>
      <c r="L2688" t="s">
        <v>45</v>
      </c>
      <c r="M2688">
        <v>1.48</v>
      </c>
      <c r="N2688" t="s">
        <v>83</v>
      </c>
      <c r="O2688" t="b">
        <v>0</v>
      </c>
      <c r="P2688">
        <v>433.90620000000001</v>
      </c>
      <c r="Q2688">
        <v>147.8142</v>
      </c>
      <c r="R2688">
        <v>142.11420000000001</v>
      </c>
      <c r="S2688" t="s">
        <v>128</v>
      </c>
      <c r="T2688">
        <v>0</v>
      </c>
      <c r="U2688">
        <v>0</v>
      </c>
      <c r="V2688">
        <v>13</v>
      </c>
      <c r="W2688">
        <v>668.51220000000001</v>
      </c>
    </row>
    <row r="2689" spans="1:23" x14ac:dyDescent="0.35">
      <c r="A2689" t="s">
        <v>4235</v>
      </c>
      <c r="B2689" t="s">
        <v>1018</v>
      </c>
      <c r="C2689" t="s">
        <v>4236</v>
      </c>
      <c r="D2689" t="s">
        <v>12</v>
      </c>
      <c r="E2689" t="s">
        <v>14</v>
      </c>
      <c r="F2689" t="s">
        <v>324</v>
      </c>
      <c r="G2689">
        <v>135.57</v>
      </c>
      <c r="H2689">
        <v>3</v>
      </c>
      <c r="I2689">
        <v>0.21</v>
      </c>
      <c r="J2689">
        <v>4.97</v>
      </c>
      <c r="K2689" t="s">
        <v>90</v>
      </c>
      <c r="L2689" t="s">
        <v>41</v>
      </c>
      <c r="M2689">
        <v>12.63</v>
      </c>
      <c r="N2689" t="s">
        <v>83</v>
      </c>
      <c r="O2689" t="b">
        <v>0</v>
      </c>
      <c r="P2689">
        <v>321.30090000000001</v>
      </c>
      <c r="Q2689">
        <v>77.274900000000031</v>
      </c>
      <c r="R2689">
        <v>59.674900000000029</v>
      </c>
      <c r="S2689" t="s">
        <v>183</v>
      </c>
      <c r="T2689">
        <v>0</v>
      </c>
      <c r="U2689">
        <v>0</v>
      </c>
      <c r="V2689">
        <v>1</v>
      </c>
      <c r="W2689">
        <v>59.674900000000029</v>
      </c>
    </row>
    <row r="2690" spans="1:23" x14ac:dyDescent="0.35">
      <c r="A2690" t="s">
        <v>4237</v>
      </c>
      <c r="B2690" t="s">
        <v>633</v>
      </c>
      <c r="C2690" t="s">
        <v>981</v>
      </c>
      <c r="D2690" t="s">
        <v>17</v>
      </c>
      <c r="E2690" t="s">
        <v>88</v>
      </c>
      <c r="F2690" t="s">
        <v>1167</v>
      </c>
      <c r="G2690">
        <v>30.86</v>
      </c>
      <c r="H2690">
        <v>2</v>
      </c>
      <c r="I2690">
        <v>0.03</v>
      </c>
      <c r="J2690">
        <v>6.27</v>
      </c>
      <c r="K2690" t="s">
        <v>90</v>
      </c>
      <c r="L2690" t="s">
        <v>48</v>
      </c>
      <c r="M2690">
        <v>18.23</v>
      </c>
      <c r="N2690" t="s">
        <v>83</v>
      </c>
      <c r="O2690" t="b">
        <v>0</v>
      </c>
      <c r="P2690">
        <v>59.868400000000001</v>
      </c>
      <c r="Q2690">
        <v>22.836400000000001</v>
      </c>
      <c r="R2690">
        <v>-1.663600000000002</v>
      </c>
      <c r="S2690" t="s">
        <v>103</v>
      </c>
      <c r="T2690">
        <v>0</v>
      </c>
      <c r="U2690">
        <v>0</v>
      </c>
      <c r="V2690">
        <v>21</v>
      </c>
      <c r="W2690">
        <v>1211.4102</v>
      </c>
    </row>
    <row r="2691" spans="1:23" x14ac:dyDescent="0.35">
      <c r="A2691" t="s">
        <v>4238</v>
      </c>
      <c r="B2691" t="s">
        <v>138</v>
      </c>
      <c r="C2691" t="s">
        <v>2523</v>
      </c>
      <c r="D2691" t="s">
        <v>26</v>
      </c>
      <c r="E2691" t="s">
        <v>16</v>
      </c>
      <c r="F2691" t="s">
        <v>409</v>
      </c>
      <c r="G2691">
        <v>58.72</v>
      </c>
      <c r="H2691">
        <v>3</v>
      </c>
      <c r="I2691">
        <v>0.06</v>
      </c>
      <c r="J2691">
        <v>2.57</v>
      </c>
      <c r="K2691" t="s">
        <v>102</v>
      </c>
      <c r="L2691" t="s">
        <v>43</v>
      </c>
      <c r="M2691">
        <v>4.01</v>
      </c>
      <c r="N2691" t="s">
        <v>83</v>
      </c>
      <c r="O2691" t="b">
        <v>0</v>
      </c>
      <c r="P2691">
        <v>165.59039999999999</v>
      </c>
      <c r="Q2691">
        <v>59.89439999999999</v>
      </c>
      <c r="R2691">
        <v>53.314399999999992</v>
      </c>
      <c r="S2691" t="s">
        <v>128</v>
      </c>
      <c r="T2691">
        <v>0</v>
      </c>
      <c r="U2691">
        <v>0</v>
      </c>
      <c r="V2691">
        <v>13</v>
      </c>
      <c r="W2691">
        <v>464.18990000000008</v>
      </c>
    </row>
    <row r="2692" spans="1:23" x14ac:dyDescent="0.35">
      <c r="A2692" t="s">
        <v>4239</v>
      </c>
      <c r="B2692" t="s">
        <v>1018</v>
      </c>
      <c r="C2692" t="s">
        <v>463</v>
      </c>
      <c r="D2692" t="s">
        <v>12</v>
      </c>
      <c r="E2692" t="s">
        <v>16</v>
      </c>
      <c r="F2692" t="s">
        <v>136</v>
      </c>
      <c r="G2692">
        <v>40.71</v>
      </c>
      <c r="H2692">
        <v>3</v>
      </c>
      <c r="I2692">
        <v>0.19</v>
      </c>
      <c r="J2692">
        <v>9.8800000000000008</v>
      </c>
      <c r="K2692" t="s">
        <v>115</v>
      </c>
      <c r="L2692" t="s">
        <v>48</v>
      </c>
      <c r="M2692">
        <v>12.21</v>
      </c>
      <c r="N2692" t="s">
        <v>83</v>
      </c>
      <c r="O2692" t="b">
        <v>0</v>
      </c>
      <c r="P2692">
        <v>98.925299999999993</v>
      </c>
      <c r="Q2692">
        <v>25.647300000000019</v>
      </c>
      <c r="R2692">
        <v>3.5573000000000121</v>
      </c>
      <c r="S2692" t="s">
        <v>183</v>
      </c>
      <c r="T2692">
        <v>0</v>
      </c>
      <c r="U2692">
        <v>0</v>
      </c>
      <c r="V2692">
        <v>23</v>
      </c>
      <c r="W2692">
        <v>2182.6779999999999</v>
      </c>
    </row>
    <row r="2693" spans="1:23" x14ac:dyDescent="0.35">
      <c r="A2693" t="s">
        <v>4240</v>
      </c>
      <c r="B2693" t="s">
        <v>346</v>
      </c>
      <c r="C2693" t="s">
        <v>963</v>
      </c>
      <c r="D2693" t="s">
        <v>15</v>
      </c>
      <c r="E2693" t="s">
        <v>14</v>
      </c>
      <c r="F2693" t="s">
        <v>1041</v>
      </c>
      <c r="G2693">
        <v>207.54</v>
      </c>
      <c r="H2693">
        <v>1</v>
      </c>
      <c r="I2693">
        <v>0.28000000000000003</v>
      </c>
      <c r="J2693">
        <v>4.6100000000000003</v>
      </c>
      <c r="K2693" t="s">
        <v>115</v>
      </c>
      <c r="L2693" t="s">
        <v>41</v>
      </c>
      <c r="M2693">
        <v>8.83</v>
      </c>
      <c r="N2693" t="s">
        <v>83</v>
      </c>
      <c r="O2693" t="b">
        <v>0</v>
      </c>
      <c r="P2693">
        <v>149.4288</v>
      </c>
      <c r="Q2693">
        <v>24.904800000000009</v>
      </c>
      <c r="R2693">
        <v>11.464800000000009</v>
      </c>
      <c r="S2693" t="s">
        <v>97</v>
      </c>
      <c r="T2693">
        <v>0</v>
      </c>
      <c r="U2693">
        <v>0</v>
      </c>
      <c r="V2693">
        <v>15</v>
      </c>
      <c r="W2693">
        <v>956.32300000000021</v>
      </c>
    </row>
    <row r="2694" spans="1:23" x14ac:dyDescent="0.35">
      <c r="A2694" t="s">
        <v>4241</v>
      </c>
      <c r="B2694" t="s">
        <v>1185</v>
      </c>
      <c r="C2694" t="s">
        <v>1467</v>
      </c>
      <c r="D2694" t="s">
        <v>15</v>
      </c>
      <c r="E2694" t="s">
        <v>88</v>
      </c>
      <c r="F2694" t="s">
        <v>199</v>
      </c>
      <c r="G2694">
        <v>14.3</v>
      </c>
      <c r="H2694">
        <v>1</v>
      </c>
      <c r="I2694">
        <v>0.12</v>
      </c>
      <c r="J2694">
        <v>3.68</v>
      </c>
      <c r="K2694" t="s">
        <v>102</v>
      </c>
      <c r="L2694" t="s">
        <v>41</v>
      </c>
      <c r="M2694">
        <v>5.43</v>
      </c>
      <c r="N2694" t="s">
        <v>83</v>
      </c>
      <c r="O2694" t="b">
        <v>0</v>
      </c>
      <c r="P2694">
        <v>12.584</v>
      </c>
      <c r="Q2694">
        <v>4.0040000000000013</v>
      </c>
      <c r="R2694">
        <v>-5.1059999999999981</v>
      </c>
      <c r="S2694" t="s">
        <v>183</v>
      </c>
      <c r="T2694">
        <v>0</v>
      </c>
      <c r="U2694">
        <v>0</v>
      </c>
      <c r="V2694">
        <v>11</v>
      </c>
      <c r="W2694">
        <v>337.70530000000008</v>
      </c>
    </row>
    <row r="2695" spans="1:23" x14ac:dyDescent="0.35">
      <c r="A2695" t="s">
        <v>4242</v>
      </c>
      <c r="B2695" t="s">
        <v>949</v>
      </c>
      <c r="C2695" t="s">
        <v>4243</v>
      </c>
      <c r="D2695" t="s">
        <v>12</v>
      </c>
      <c r="E2695" t="s">
        <v>95</v>
      </c>
      <c r="F2695" t="s">
        <v>318</v>
      </c>
      <c r="G2695">
        <v>573.30999999999995</v>
      </c>
      <c r="H2695">
        <v>2</v>
      </c>
      <c r="I2695">
        <v>0.28000000000000003</v>
      </c>
      <c r="J2695">
        <v>5.21</v>
      </c>
      <c r="K2695" t="s">
        <v>82</v>
      </c>
      <c r="L2695" t="s">
        <v>41</v>
      </c>
      <c r="M2695">
        <v>13.28</v>
      </c>
      <c r="N2695" t="s">
        <v>83</v>
      </c>
      <c r="O2695" t="b">
        <v>0</v>
      </c>
      <c r="P2695">
        <v>825.56639999999993</v>
      </c>
      <c r="Q2695">
        <v>137.59440000000009</v>
      </c>
      <c r="R2695">
        <v>119.1044000000001</v>
      </c>
      <c r="S2695" t="s">
        <v>103</v>
      </c>
      <c r="T2695">
        <v>0</v>
      </c>
      <c r="U2695">
        <v>0</v>
      </c>
      <c r="V2695">
        <v>1</v>
      </c>
      <c r="W2695">
        <v>119.1044000000001</v>
      </c>
    </row>
    <row r="2696" spans="1:23" x14ac:dyDescent="0.35">
      <c r="A2696" t="s">
        <v>4244</v>
      </c>
      <c r="B2696" t="s">
        <v>562</v>
      </c>
      <c r="C2696" t="s">
        <v>2636</v>
      </c>
      <c r="D2696" t="s">
        <v>28</v>
      </c>
      <c r="E2696" t="s">
        <v>95</v>
      </c>
      <c r="F2696" t="s">
        <v>512</v>
      </c>
      <c r="G2696">
        <v>327.52999999999997</v>
      </c>
      <c r="H2696">
        <v>3</v>
      </c>
      <c r="I2696">
        <v>0.16</v>
      </c>
      <c r="J2696">
        <v>7.76</v>
      </c>
      <c r="K2696" t="s">
        <v>102</v>
      </c>
      <c r="L2696" t="s">
        <v>41</v>
      </c>
      <c r="M2696">
        <v>10.69</v>
      </c>
      <c r="N2696" t="s">
        <v>141</v>
      </c>
      <c r="O2696" t="b">
        <v>0</v>
      </c>
      <c r="P2696">
        <v>825.37559999999985</v>
      </c>
      <c r="Q2696">
        <v>235.8215999999999</v>
      </c>
      <c r="R2696">
        <v>217.37159999999989</v>
      </c>
      <c r="S2696" t="s">
        <v>103</v>
      </c>
      <c r="T2696">
        <v>1</v>
      </c>
      <c r="U2696">
        <v>0</v>
      </c>
      <c r="V2696">
        <v>15</v>
      </c>
      <c r="W2696">
        <v>1009.6579</v>
      </c>
    </row>
    <row r="2697" spans="1:23" x14ac:dyDescent="0.35">
      <c r="A2697" t="s">
        <v>4245</v>
      </c>
      <c r="B2697" t="s">
        <v>784</v>
      </c>
      <c r="C2697" t="s">
        <v>2190</v>
      </c>
      <c r="D2697" t="s">
        <v>19</v>
      </c>
      <c r="E2697" t="s">
        <v>14</v>
      </c>
      <c r="F2697" t="s">
        <v>1306</v>
      </c>
      <c r="G2697">
        <v>152.32</v>
      </c>
      <c r="H2697">
        <v>2</v>
      </c>
      <c r="I2697">
        <v>0.01</v>
      </c>
      <c r="J2697">
        <v>7.28</v>
      </c>
      <c r="K2697" t="s">
        <v>115</v>
      </c>
      <c r="L2697" t="s">
        <v>45</v>
      </c>
      <c r="M2697">
        <v>1.9</v>
      </c>
      <c r="N2697" t="s">
        <v>83</v>
      </c>
      <c r="O2697" t="b">
        <v>0</v>
      </c>
      <c r="P2697">
        <v>301.59359999999998</v>
      </c>
      <c r="Q2697">
        <v>118.8096</v>
      </c>
      <c r="R2697">
        <v>109.6296</v>
      </c>
      <c r="S2697" t="s">
        <v>84</v>
      </c>
      <c r="T2697">
        <v>0</v>
      </c>
      <c r="U2697">
        <v>0</v>
      </c>
      <c r="V2697">
        <v>3</v>
      </c>
      <c r="W2697">
        <v>258.42200000000003</v>
      </c>
    </row>
    <row r="2698" spans="1:23" x14ac:dyDescent="0.35">
      <c r="A2698" t="s">
        <v>4246</v>
      </c>
      <c r="B2698" t="s">
        <v>125</v>
      </c>
      <c r="C2698" t="s">
        <v>873</v>
      </c>
      <c r="D2698" t="s">
        <v>12</v>
      </c>
      <c r="E2698" t="s">
        <v>95</v>
      </c>
      <c r="F2698" t="s">
        <v>96</v>
      </c>
      <c r="G2698">
        <v>364.77</v>
      </c>
      <c r="H2698">
        <v>1</v>
      </c>
      <c r="I2698">
        <v>0.05</v>
      </c>
      <c r="J2698">
        <v>8.1300000000000008</v>
      </c>
      <c r="K2698" t="s">
        <v>115</v>
      </c>
      <c r="L2698" t="s">
        <v>48</v>
      </c>
      <c r="M2698">
        <v>18.170000000000002</v>
      </c>
      <c r="N2698" t="s">
        <v>83</v>
      </c>
      <c r="O2698" t="b">
        <v>0</v>
      </c>
      <c r="P2698">
        <v>346.53149999999999</v>
      </c>
      <c r="Q2698">
        <v>127.6695</v>
      </c>
      <c r="R2698">
        <v>101.3695</v>
      </c>
      <c r="S2698" t="s">
        <v>128</v>
      </c>
      <c r="T2698">
        <v>0</v>
      </c>
      <c r="U2698">
        <v>0</v>
      </c>
      <c r="V2698">
        <v>19</v>
      </c>
      <c r="W2698">
        <v>1610.9115999999999</v>
      </c>
    </row>
    <row r="2699" spans="1:23" x14ac:dyDescent="0.35">
      <c r="A2699" t="s">
        <v>4247</v>
      </c>
      <c r="B2699" t="s">
        <v>402</v>
      </c>
      <c r="C2699" t="s">
        <v>700</v>
      </c>
      <c r="D2699" t="s">
        <v>12</v>
      </c>
      <c r="E2699" t="s">
        <v>14</v>
      </c>
      <c r="F2699" t="s">
        <v>1321</v>
      </c>
      <c r="G2699">
        <v>93.27</v>
      </c>
      <c r="H2699">
        <v>2</v>
      </c>
      <c r="I2699">
        <v>0.05</v>
      </c>
      <c r="J2699">
        <v>9.68</v>
      </c>
      <c r="K2699" t="s">
        <v>82</v>
      </c>
      <c r="L2699" t="s">
        <v>43</v>
      </c>
      <c r="M2699">
        <v>3.77</v>
      </c>
      <c r="N2699" t="s">
        <v>83</v>
      </c>
      <c r="O2699" t="b">
        <v>0</v>
      </c>
      <c r="P2699">
        <v>177.21299999999999</v>
      </c>
      <c r="Q2699">
        <v>65.289000000000001</v>
      </c>
      <c r="R2699">
        <v>51.838999999999999</v>
      </c>
      <c r="S2699" t="s">
        <v>97</v>
      </c>
      <c r="T2699">
        <v>0</v>
      </c>
      <c r="U2699">
        <v>0</v>
      </c>
      <c r="V2699">
        <v>14</v>
      </c>
      <c r="W2699">
        <v>945.60969999999998</v>
      </c>
    </row>
    <row r="2700" spans="1:23" x14ac:dyDescent="0.35">
      <c r="A2700" t="s">
        <v>4248</v>
      </c>
      <c r="B2700" t="s">
        <v>1135</v>
      </c>
      <c r="C2700" t="s">
        <v>474</v>
      </c>
      <c r="D2700" t="s">
        <v>19</v>
      </c>
      <c r="E2700" t="s">
        <v>16</v>
      </c>
      <c r="F2700" t="s">
        <v>337</v>
      </c>
      <c r="G2700">
        <v>34.86</v>
      </c>
      <c r="H2700">
        <v>2</v>
      </c>
      <c r="I2700">
        <v>0.22</v>
      </c>
      <c r="J2700">
        <v>2</v>
      </c>
      <c r="K2700" t="s">
        <v>102</v>
      </c>
      <c r="L2700" t="s">
        <v>43</v>
      </c>
      <c r="M2700">
        <v>6.53</v>
      </c>
      <c r="N2700" t="s">
        <v>83</v>
      </c>
      <c r="O2700" t="b">
        <v>0</v>
      </c>
      <c r="P2700">
        <v>54.381599999999999</v>
      </c>
      <c r="Q2700">
        <v>12.5496</v>
      </c>
      <c r="R2700">
        <v>4.019599999999997</v>
      </c>
      <c r="S2700" t="s">
        <v>103</v>
      </c>
      <c r="T2700">
        <v>0</v>
      </c>
      <c r="U2700">
        <v>0</v>
      </c>
      <c r="V2700">
        <v>18</v>
      </c>
      <c r="W2700">
        <v>2484.4470999999999</v>
      </c>
    </row>
    <row r="2701" spans="1:23" x14ac:dyDescent="0.35">
      <c r="A2701" t="s">
        <v>4249</v>
      </c>
      <c r="B2701" t="s">
        <v>180</v>
      </c>
      <c r="C2701" t="s">
        <v>4250</v>
      </c>
      <c r="D2701" t="s">
        <v>19</v>
      </c>
      <c r="E2701" t="s">
        <v>95</v>
      </c>
      <c r="F2701" t="s">
        <v>1549</v>
      </c>
      <c r="G2701">
        <v>518.17999999999995</v>
      </c>
      <c r="H2701">
        <v>2</v>
      </c>
      <c r="I2701">
        <v>0.08</v>
      </c>
      <c r="J2701">
        <v>8.6999999999999993</v>
      </c>
      <c r="K2701" t="s">
        <v>90</v>
      </c>
      <c r="L2701" t="s">
        <v>45</v>
      </c>
      <c r="M2701">
        <v>1.83</v>
      </c>
      <c r="N2701" t="s">
        <v>83</v>
      </c>
      <c r="O2701" t="b">
        <v>0</v>
      </c>
      <c r="P2701">
        <v>953.45119999999997</v>
      </c>
      <c r="Q2701">
        <v>331.63520000000011</v>
      </c>
      <c r="R2701">
        <v>321.10520000000008</v>
      </c>
      <c r="S2701" t="s">
        <v>183</v>
      </c>
      <c r="T2701">
        <v>0</v>
      </c>
      <c r="U2701">
        <v>0</v>
      </c>
      <c r="V2701">
        <v>3</v>
      </c>
      <c r="W2701">
        <v>462.74050000000011</v>
      </c>
    </row>
    <row r="2702" spans="1:23" x14ac:dyDescent="0.35">
      <c r="A2702" t="s">
        <v>4251</v>
      </c>
      <c r="B2702" t="s">
        <v>189</v>
      </c>
      <c r="C2702" t="s">
        <v>3197</v>
      </c>
      <c r="D2702" t="s">
        <v>12</v>
      </c>
      <c r="E2702" t="s">
        <v>95</v>
      </c>
      <c r="F2702" t="s">
        <v>631</v>
      </c>
      <c r="G2702">
        <v>452.68</v>
      </c>
      <c r="H2702">
        <v>2</v>
      </c>
      <c r="I2702">
        <v>0.08</v>
      </c>
      <c r="J2702">
        <v>2.1800000000000002</v>
      </c>
      <c r="K2702" t="s">
        <v>90</v>
      </c>
      <c r="L2702" t="s">
        <v>43</v>
      </c>
      <c r="M2702">
        <v>5.75</v>
      </c>
      <c r="N2702" t="s">
        <v>83</v>
      </c>
      <c r="O2702" t="b">
        <v>0</v>
      </c>
      <c r="P2702">
        <v>832.9312000000001</v>
      </c>
      <c r="Q2702">
        <v>289.7152000000001</v>
      </c>
      <c r="R2702">
        <v>281.78520000000009</v>
      </c>
      <c r="S2702" t="s">
        <v>91</v>
      </c>
      <c r="T2702">
        <v>0</v>
      </c>
      <c r="U2702">
        <v>0</v>
      </c>
      <c r="V2702">
        <v>3</v>
      </c>
      <c r="W2702">
        <v>283.07360000000011</v>
      </c>
    </row>
    <row r="2703" spans="1:23" x14ac:dyDescent="0.35">
      <c r="A2703" t="s">
        <v>4252</v>
      </c>
      <c r="B2703" t="s">
        <v>984</v>
      </c>
      <c r="C2703" t="s">
        <v>4253</v>
      </c>
      <c r="D2703" t="s">
        <v>19</v>
      </c>
      <c r="E2703" t="s">
        <v>14</v>
      </c>
      <c r="F2703" t="s">
        <v>1072</v>
      </c>
      <c r="G2703">
        <v>95.38</v>
      </c>
      <c r="H2703">
        <v>3</v>
      </c>
      <c r="I2703">
        <v>0.14000000000000001</v>
      </c>
      <c r="J2703">
        <v>4.9000000000000004</v>
      </c>
      <c r="K2703" t="s">
        <v>102</v>
      </c>
      <c r="L2703" t="s">
        <v>41</v>
      </c>
      <c r="M2703">
        <v>14.49</v>
      </c>
      <c r="N2703" t="s">
        <v>83</v>
      </c>
      <c r="O2703" t="b">
        <v>0</v>
      </c>
      <c r="P2703">
        <v>246.0804</v>
      </c>
      <c r="Q2703">
        <v>74.3964</v>
      </c>
      <c r="R2703">
        <v>55.006399999999999</v>
      </c>
      <c r="S2703" t="s">
        <v>97</v>
      </c>
      <c r="T2703">
        <v>0</v>
      </c>
      <c r="U2703">
        <v>0</v>
      </c>
      <c r="V2703">
        <v>1</v>
      </c>
      <c r="W2703">
        <v>55.006399999999999</v>
      </c>
    </row>
    <row r="2704" spans="1:23" x14ac:dyDescent="0.35">
      <c r="A2704" t="s">
        <v>4254</v>
      </c>
      <c r="B2704" t="s">
        <v>1810</v>
      </c>
      <c r="C2704" t="s">
        <v>806</v>
      </c>
      <c r="D2704" t="s">
        <v>15</v>
      </c>
      <c r="E2704" t="s">
        <v>14</v>
      </c>
      <c r="F2704" t="s">
        <v>332</v>
      </c>
      <c r="G2704">
        <v>79.319999999999993</v>
      </c>
      <c r="H2704">
        <v>3</v>
      </c>
      <c r="I2704">
        <v>0.01</v>
      </c>
      <c r="J2704">
        <v>2.98</v>
      </c>
      <c r="K2704" t="s">
        <v>102</v>
      </c>
      <c r="L2704" t="s">
        <v>48</v>
      </c>
      <c r="M2704">
        <v>16.7</v>
      </c>
      <c r="N2704" t="s">
        <v>83</v>
      </c>
      <c r="O2704" t="b">
        <v>0</v>
      </c>
      <c r="P2704">
        <v>235.5804</v>
      </c>
      <c r="Q2704">
        <v>92.804400000000001</v>
      </c>
      <c r="R2704">
        <v>73.12439999999998</v>
      </c>
      <c r="S2704" t="s">
        <v>84</v>
      </c>
      <c r="T2704">
        <v>0</v>
      </c>
      <c r="U2704">
        <v>0</v>
      </c>
      <c r="V2704">
        <v>11</v>
      </c>
      <c r="W2704">
        <v>660.6268</v>
      </c>
    </row>
    <row r="2705" spans="1:23" x14ac:dyDescent="0.35">
      <c r="A2705" t="s">
        <v>4255</v>
      </c>
      <c r="B2705" t="s">
        <v>295</v>
      </c>
      <c r="C2705" t="s">
        <v>94</v>
      </c>
      <c r="D2705" t="s">
        <v>19</v>
      </c>
      <c r="E2705" t="s">
        <v>16</v>
      </c>
      <c r="F2705" t="s">
        <v>244</v>
      </c>
      <c r="G2705">
        <v>40.25</v>
      </c>
      <c r="H2705">
        <v>3</v>
      </c>
      <c r="I2705">
        <v>0.23</v>
      </c>
      <c r="J2705">
        <v>4.26</v>
      </c>
      <c r="K2705" t="s">
        <v>115</v>
      </c>
      <c r="L2705" t="s">
        <v>41</v>
      </c>
      <c r="M2705">
        <v>14.91</v>
      </c>
      <c r="N2705" t="s">
        <v>83</v>
      </c>
      <c r="O2705" t="b">
        <v>0</v>
      </c>
      <c r="P2705">
        <v>92.977500000000006</v>
      </c>
      <c r="Q2705">
        <v>20.5275</v>
      </c>
      <c r="R2705">
        <v>1.3575000000000019</v>
      </c>
      <c r="S2705" t="s">
        <v>91</v>
      </c>
      <c r="T2705">
        <v>0</v>
      </c>
      <c r="U2705">
        <v>0</v>
      </c>
      <c r="V2705">
        <v>25</v>
      </c>
      <c r="W2705">
        <v>2626.2725</v>
      </c>
    </row>
    <row r="2706" spans="1:23" x14ac:dyDescent="0.35">
      <c r="A2706" t="s">
        <v>4256</v>
      </c>
      <c r="B2706" t="s">
        <v>909</v>
      </c>
      <c r="C2706" t="s">
        <v>488</v>
      </c>
      <c r="D2706" t="s">
        <v>24</v>
      </c>
      <c r="E2706" t="s">
        <v>16</v>
      </c>
      <c r="F2706" t="s">
        <v>478</v>
      </c>
      <c r="G2706">
        <v>44.58</v>
      </c>
      <c r="H2706">
        <v>1</v>
      </c>
      <c r="I2706">
        <v>0.09</v>
      </c>
      <c r="J2706">
        <v>7.29</v>
      </c>
      <c r="K2706" t="s">
        <v>82</v>
      </c>
      <c r="L2706" t="s">
        <v>48</v>
      </c>
      <c r="M2706">
        <v>6.05</v>
      </c>
      <c r="N2706" t="s">
        <v>83</v>
      </c>
      <c r="O2706" t="b">
        <v>0</v>
      </c>
      <c r="P2706">
        <v>40.567799999999998</v>
      </c>
      <c r="Q2706">
        <v>13.819800000000001</v>
      </c>
      <c r="R2706">
        <v>0.47980000000000089</v>
      </c>
      <c r="S2706" t="s">
        <v>183</v>
      </c>
      <c r="T2706">
        <v>0</v>
      </c>
      <c r="U2706">
        <v>0</v>
      </c>
      <c r="V2706">
        <v>19</v>
      </c>
      <c r="W2706">
        <v>1311.8425999999999</v>
      </c>
    </row>
    <row r="2707" spans="1:23" x14ac:dyDescent="0.35">
      <c r="A2707" t="s">
        <v>4257</v>
      </c>
      <c r="B2707" t="s">
        <v>130</v>
      </c>
      <c r="C2707" t="s">
        <v>1186</v>
      </c>
      <c r="D2707" t="s">
        <v>12</v>
      </c>
      <c r="E2707" t="s">
        <v>88</v>
      </c>
      <c r="F2707" t="s">
        <v>502</v>
      </c>
      <c r="G2707">
        <v>30.95</v>
      </c>
      <c r="H2707">
        <v>2</v>
      </c>
      <c r="I2707">
        <v>0.27</v>
      </c>
      <c r="J2707">
        <v>7.03</v>
      </c>
      <c r="K2707" t="s">
        <v>115</v>
      </c>
      <c r="L2707" t="s">
        <v>41</v>
      </c>
      <c r="M2707">
        <v>6.2</v>
      </c>
      <c r="N2707" t="s">
        <v>83</v>
      </c>
      <c r="O2707" t="b">
        <v>0</v>
      </c>
      <c r="P2707">
        <v>45.186999999999998</v>
      </c>
      <c r="Q2707">
        <v>8.046999999999997</v>
      </c>
      <c r="R2707">
        <v>-5.1830000000000034</v>
      </c>
      <c r="S2707" t="s">
        <v>84</v>
      </c>
      <c r="T2707">
        <v>0</v>
      </c>
      <c r="U2707">
        <v>0</v>
      </c>
      <c r="V2707">
        <v>14</v>
      </c>
      <c r="W2707">
        <v>851.52060000000017</v>
      </c>
    </row>
    <row r="2708" spans="1:23" x14ac:dyDescent="0.35">
      <c r="A2708" t="s">
        <v>4258</v>
      </c>
      <c r="B2708" t="s">
        <v>429</v>
      </c>
      <c r="C2708" t="s">
        <v>1608</v>
      </c>
      <c r="D2708" t="s">
        <v>17</v>
      </c>
      <c r="E2708" t="s">
        <v>95</v>
      </c>
      <c r="F2708" t="s">
        <v>512</v>
      </c>
      <c r="G2708">
        <v>300.77999999999997</v>
      </c>
      <c r="H2708">
        <v>2</v>
      </c>
      <c r="I2708">
        <v>7.0000000000000007E-2</v>
      </c>
      <c r="J2708">
        <v>9.6199999999999992</v>
      </c>
      <c r="K2708" t="s">
        <v>90</v>
      </c>
      <c r="L2708" t="s">
        <v>45</v>
      </c>
      <c r="M2708">
        <v>1.27</v>
      </c>
      <c r="N2708" t="s">
        <v>83</v>
      </c>
      <c r="O2708" t="b">
        <v>0</v>
      </c>
      <c r="P2708">
        <v>559.45079999999996</v>
      </c>
      <c r="Q2708">
        <v>198.51480000000001</v>
      </c>
      <c r="R2708">
        <v>187.62479999999999</v>
      </c>
      <c r="S2708" t="s">
        <v>128</v>
      </c>
      <c r="T2708">
        <v>0</v>
      </c>
      <c r="U2708">
        <v>0</v>
      </c>
      <c r="V2708">
        <v>19</v>
      </c>
      <c r="W2708">
        <v>3225.0970000000002</v>
      </c>
    </row>
    <row r="2709" spans="1:23" x14ac:dyDescent="0.35">
      <c r="A2709" t="s">
        <v>4259</v>
      </c>
      <c r="B2709" t="s">
        <v>536</v>
      </c>
      <c r="C2709" t="s">
        <v>966</v>
      </c>
      <c r="D2709" t="s">
        <v>12</v>
      </c>
      <c r="E2709" t="s">
        <v>88</v>
      </c>
      <c r="F2709" t="s">
        <v>509</v>
      </c>
      <c r="G2709">
        <v>25.82</v>
      </c>
      <c r="H2709">
        <v>3</v>
      </c>
      <c r="I2709">
        <v>0.06</v>
      </c>
      <c r="J2709">
        <v>9.6199999999999992</v>
      </c>
      <c r="K2709" t="s">
        <v>82</v>
      </c>
      <c r="L2709" t="s">
        <v>41</v>
      </c>
      <c r="M2709">
        <v>10.67</v>
      </c>
      <c r="N2709" t="s">
        <v>83</v>
      </c>
      <c r="O2709" t="b">
        <v>0</v>
      </c>
      <c r="P2709">
        <v>72.812399999999997</v>
      </c>
      <c r="Q2709">
        <v>26.33639999999999</v>
      </c>
      <c r="R2709">
        <v>6.0463999999999913</v>
      </c>
      <c r="S2709" t="s">
        <v>97</v>
      </c>
      <c r="T2709">
        <v>0</v>
      </c>
      <c r="U2709">
        <v>0</v>
      </c>
      <c r="V2709">
        <v>2</v>
      </c>
      <c r="W2709">
        <v>239.8544</v>
      </c>
    </row>
    <row r="2710" spans="1:23" x14ac:dyDescent="0.35">
      <c r="A2710" t="s">
        <v>4260</v>
      </c>
      <c r="B2710" t="s">
        <v>562</v>
      </c>
      <c r="C2710" t="s">
        <v>4261</v>
      </c>
      <c r="D2710" t="s">
        <v>12</v>
      </c>
      <c r="E2710" t="s">
        <v>14</v>
      </c>
      <c r="F2710" t="s">
        <v>643</v>
      </c>
      <c r="G2710">
        <v>81.260000000000005</v>
      </c>
      <c r="H2710">
        <v>2</v>
      </c>
      <c r="I2710">
        <v>0.04</v>
      </c>
      <c r="J2710">
        <v>4.8899999999999997</v>
      </c>
      <c r="K2710" t="s">
        <v>102</v>
      </c>
      <c r="L2710" t="s">
        <v>45</v>
      </c>
      <c r="M2710">
        <v>0.89</v>
      </c>
      <c r="N2710" t="s">
        <v>83</v>
      </c>
      <c r="O2710" t="b">
        <v>0</v>
      </c>
      <c r="P2710">
        <v>156.01920000000001</v>
      </c>
      <c r="Q2710">
        <v>58.507200000000012</v>
      </c>
      <c r="R2710">
        <v>52.727200000000011</v>
      </c>
      <c r="S2710" t="s">
        <v>103</v>
      </c>
      <c r="T2710">
        <v>0</v>
      </c>
      <c r="U2710">
        <v>0</v>
      </c>
      <c r="V2710">
        <v>3</v>
      </c>
      <c r="W2710">
        <v>48.046500000000023</v>
      </c>
    </row>
    <row r="2711" spans="1:23" x14ac:dyDescent="0.35">
      <c r="A2711" t="s">
        <v>4262</v>
      </c>
      <c r="B2711" t="s">
        <v>566</v>
      </c>
      <c r="C2711" t="s">
        <v>94</v>
      </c>
      <c r="D2711" t="s">
        <v>15</v>
      </c>
      <c r="E2711" t="s">
        <v>16</v>
      </c>
      <c r="F2711" t="s">
        <v>648</v>
      </c>
      <c r="G2711">
        <v>32.68</v>
      </c>
      <c r="H2711">
        <v>3</v>
      </c>
      <c r="I2711">
        <v>0.17</v>
      </c>
      <c r="J2711">
        <v>3.62</v>
      </c>
      <c r="K2711" t="s">
        <v>82</v>
      </c>
      <c r="L2711" t="s">
        <v>48</v>
      </c>
      <c r="M2711">
        <v>8.09</v>
      </c>
      <c r="N2711" t="s">
        <v>83</v>
      </c>
      <c r="O2711" t="b">
        <v>0</v>
      </c>
      <c r="P2711">
        <v>81.373199999999983</v>
      </c>
      <c r="Q2711">
        <v>22.549199999999988</v>
      </c>
      <c r="R2711">
        <v>10.839199999999989</v>
      </c>
      <c r="S2711" t="s">
        <v>103</v>
      </c>
      <c r="T2711">
        <v>0</v>
      </c>
      <c r="U2711">
        <v>0</v>
      </c>
      <c r="V2711">
        <v>25</v>
      </c>
      <c r="W2711">
        <v>2626.2725</v>
      </c>
    </row>
    <row r="2712" spans="1:23" x14ac:dyDescent="0.35">
      <c r="A2712" t="s">
        <v>4263</v>
      </c>
      <c r="B2712" t="s">
        <v>603</v>
      </c>
      <c r="C2712" t="s">
        <v>3376</v>
      </c>
      <c r="D2712" t="s">
        <v>12</v>
      </c>
      <c r="E2712" t="s">
        <v>95</v>
      </c>
      <c r="F2712" t="s">
        <v>1363</v>
      </c>
      <c r="G2712">
        <v>572.35</v>
      </c>
      <c r="H2712">
        <v>1</v>
      </c>
      <c r="I2712">
        <v>0.03</v>
      </c>
      <c r="J2712">
        <v>4.1399999999999997</v>
      </c>
      <c r="K2712" t="s">
        <v>82</v>
      </c>
      <c r="L2712" t="s">
        <v>48</v>
      </c>
      <c r="M2712">
        <v>6.24</v>
      </c>
      <c r="N2712" t="s">
        <v>83</v>
      </c>
      <c r="O2712" t="b">
        <v>0</v>
      </c>
      <c r="P2712">
        <v>555.17949999999996</v>
      </c>
      <c r="Q2712">
        <v>211.76949999999999</v>
      </c>
      <c r="R2712">
        <v>201.3895</v>
      </c>
      <c r="S2712" t="s">
        <v>128</v>
      </c>
      <c r="T2712">
        <v>0</v>
      </c>
      <c r="U2712">
        <v>0</v>
      </c>
      <c r="V2712">
        <v>11</v>
      </c>
      <c r="W2712">
        <v>839.05650000000003</v>
      </c>
    </row>
    <row r="2713" spans="1:23" x14ac:dyDescent="0.35">
      <c r="A2713" t="s">
        <v>4264</v>
      </c>
      <c r="B2713" t="s">
        <v>832</v>
      </c>
      <c r="C2713" t="s">
        <v>438</v>
      </c>
      <c r="D2713" t="s">
        <v>15</v>
      </c>
      <c r="E2713" t="s">
        <v>16</v>
      </c>
      <c r="F2713" t="s">
        <v>505</v>
      </c>
      <c r="G2713">
        <v>63.04</v>
      </c>
      <c r="H2713">
        <v>2</v>
      </c>
      <c r="I2713">
        <v>0.28000000000000003</v>
      </c>
      <c r="J2713">
        <v>3.54</v>
      </c>
      <c r="K2713" t="s">
        <v>82</v>
      </c>
      <c r="L2713" t="s">
        <v>45</v>
      </c>
      <c r="M2713">
        <v>1.72</v>
      </c>
      <c r="N2713" t="s">
        <v>83</v>
      </c>
      <c r="O2713" t="b">
        <v>0</v>
      </c>
      <c r="P2713">
        <v>90.777600000000007</v>
      </c>
      <c r="Q2713">
        <v>15.1296</v>
      </c>
      <c r="R2713">
        <v>9.8695999999999966</v>
      </c>
      <c r="S2713" t="s">
        <v>97</v>
      </c>
      <c r="T2713">
        <v>0</v>
      </c>
      <c r="U2713">
        <v>0</v>
      </c>
      <c r="V2713">
        <v>13</v>
      </c>
      <c r="W2713">
        <v>1209.8108</v>
      </c>
    </row>
    <row r="2714" spans="1:23" x14ac:dyDescent="0.35">
      <c r="A2714" t="s">
        <v>4265</v>
      </c>
      <c r="B2714" t="s">
        <v>572</v>
      </c>
      <c r="C2714" t="s">
        <v>2412</v>
      </c>
      <c r="D2714" t="s">
        <v>19</v>
      </c>
      <c r="E2714" t="s">
        <v>88</v>
      </c>
      <c r="F2714" t="s">
        <v>111</v>
      </c>
      <c r="G2714">
        <v>8.69</v>
      </c>
      <c r="H2714">
        <v>2</v>
      </c>
      <c r="I2714">
        <v>0.19</v>
      </c>
      <c r="J2714">
        <v>4.2</v>
      </c>
      <c r="K2714" t="s">
        <v>115</v>
      </c>
      <c r="L2714" t="s">
        <v>41</v>
      </c>
      <c r="M2714">
        <v>12.62</v>
      </c>
      <c r="N2714" t="s">
        <v>83</v>
      </c>
      <c r="O2714" t="b">
        <v>0</v>
      </c>
      <c r="P2714">
        <v>14.0778</v>
      </c>
      <c r="Q2714">
        <v>3.6498000000000008</v>
      </c>
      <c r="R2714">
        <v>-13.170199999999999</v>
      </c>
      <c r="S2714" t="s">
        <v>183</v>
      </c>
      <c r="T2714">
        <v>0</v>
      </c>
      <c r="U2714">
        <v>0</v>
      </c>
      <c r="V2714">
        <v>20</v>
      </c>
      <c r="W2714">
        <v>1201.8497</v>
      </c>
    </row>
    <row r="2715" spans="1:23" x14ac:dyDescent="0.35">
      <c r="A2715" t="s">
        <v>4266</v>
      </c>
      <c r="B2715" t="s">
        <v>946</v>
      </c>
      <c r="C2715" t="s">
        <v>657</v>
      </c>
      <c r="D2715" t="s">
        <v>19</v>
      </c>
      <c r="E2715" t="s">
        <v>95</v>
      </c>
      <c r="F2715" t="s">
        <v>1709</v>
      </c>
      <c r="G2715">
        <v>331.84</v>
      </c>
      <c r="H2715">
        <v>2</v>
      </c>
      <c r="I2715">
        <v>0.04</v>
      </c>
      <c r="J2715">
        <v>9.25</v>
      </c>
      <c r="K2715" t="s">
        <v>115</v>
      </c>
      <c r="L2715" t="s">
        <v>43</v>
      </c>
      <c r="M2715">
        <v>6.02</v>
      </c>
      <c r="N2715" t="s">
        <v>83</v>
      </c>
      <c r="O2715" t="b">
        <v>0</v>
      </c>
      <c r="P2715">
        <v>637.13279999999997</v>
      </c>
      <c r="Q2715">
        <v>238.9248</v>
      </c>
      <c r="R2715">
        <v>223.65479999999999</v>
      </c>
      <c r="S2715" t="s">
        <v>128</v>
      </c>
      <c r="T2715">
        <v>0</v>
      </c>
      <c r="U2715">
        <v>0</v>
      </c>
      <c r="V2715">
        <v>28</v>
      </c>
      <c r="W2715">
        <v>2965.6505000000002</v>
      </c>
    </row>
    <row r="2716" spans="1:23" x14ac:dyDescent="0.35">
      <c r="A2716" t="s">
        <v>4267</v>
      </c>
      <c r="B2716" t="s">
        <v>773</v>
      </c>
      <c r="C2716" t="s">
        <v>1380</v>
      </c>
      <c r="D2716" t="s">
        <v>15</v>
      </c>
      <c r="E2716" t="s">
        <v>16</v>
      </c>
      <c r="F2716" t="s">
        <v>475</v>
      </c>
      <c r="G2716">
        <v>46.19</v>
      </c>
      <c r="H2716">
        <v>2</v>
      </c>
      <c r="I2716">
        <v>0.21</v>
      </c>
      <c r="J2716">
        <v>2.8</v>
      </c>
      <c r="K2716" t="s">
        <v>82</v>
      </c>
      <c r="L2716" t="s">
        <v>41</v>
      </c>
      <c r="M2716">
        <v>14.33</v>
      </c>
      <c r="N2716" t="s">
        <v>83</v>
      </c>
      <c r="O2716" t="b">
        <v>0</v>
      </c>
      <c r="P2716">
        <v>72.980199999999996</v>
      </c>
      <c r="Q2716">
        <v>17.552199999999999</v>
      </c>
      <c r="R2716">
        <v>0.42220000000000008</v>
      </c>
      <c r="S2716" t="s">
        <v>97</v>
      </c>
      <c r="T2716">
        <v>0</v>
      </c>
      <c r="U2716">
        <v>0</v>
      </c>
      <c r="V2716">
        <v>20</v>
      </c>
      <c r="W2716">
        <v>1665.5569</v>
      </c>
    </row>
    <row r="2717" spans="1:23" x14ac:dyDescent="0.35">
      <c r="A2717" t="s">
        <v>4268</v>
      </c>
      <c r="B2717" t="s">
        <v>264</v>
      </c>
      <c r="C2717" t="s">
        <v>1527</v>
      </c>
      <c r="D2717" t="s">
        <v>24</v>
      </c>
      <c r="E2717" t="s">
        <v>95</v>
      </c>
      <c r="F2717" t="s">
        <v>337</v>
      </c>
      <c r="G2717">
        <v>40.51</v>
      </c>
      <c r="H2717">
        <v>2</v>
      </c>
      <c r="I2717">
        <v>0.18</v>
      </c>
      <c r="J2717">
        <v>6.24</v>
      </c>
      <c r="K2717" t="s">
        <v>90</v>
      </c>
      <c r="L2717" t="s">
        <v>41</v>
      </c>
      <c r="M2717">
        <v>10.26</v>
      </c>
      <c r="N2717" t="s">
        <v>83</v>
      </c>
      <c r="O2717" t="b">
        <v>0</v>
      </c>
      <c r="P2717">
        <v>66.436400000000006</v>
      </c>
      <c r="Q2717">
        <v>17.824400000000011</v>
      </c>
      <c r="R2717">
        <v>1.3244000000000109</v>
      </c>
      <c r="S2717" t="s">
        <v>97</v>
      </c>
      <c r="T2717">
        <v>0</v>
      </c>
      <c r="U2717">
        <v>0</v>
      </c>
      <c r="V2717">
        <v>19</v>
      </c>
      <c r="W2717">
        <v>1549.5698</v>
      </c>
    </row>
    <row r="2718" spans="1:23" x14ac:dyDescent="0.35">
      <c r="A2718" t="s">
        <v>4269</v>
      </c>
      <c r="B2718" t="s">
        <v>1135</v>
      </c>
      <c r="C2718" t="s">
        <v>406</v>
      </c>
      <c r="D2718" t="s">
        <v>12</v>
      </c>
      <c r="E2718" t="s">
        <v>95</v>
      </c>
      <c r="F2718" t="s">
        <v>489</v>
      </c>
      <c r="G2718">
        <v>462.72</v>
      </c>
      <c r="H2718">
        <v>2</v>
      </c>
      <c r="I2718">
        <v>0</v>
      </c>
      <c r="J2718">
        <v>3.28</v>
      </c>
      <c r="K2718" t="s">
        <v>102</v>
      </c>
      <c r="L2718" t="s">
        <v>43</v>
      </c>
      <c r="M2718">
        <v>3.43</v>
      </c>
      <c r="N2718" t="s">
        <v>83</v>
      </c>
      <c r="O2718" t="b">
        <v>0</v>
      </c>
      <c r="P2718">
        <v>925.44</v>
      </c>
      <c r="Q2718">
        <v>370.17599999999999</v>
      </c>
      <c r="R2718">
        <v>363.46600000000012</v>
      </c>
      <c r="S2718" t="s">
        <v>103</v>
      </c>
      <c r="T2718">
        <v>0</v>
      </c>
      <c r="U2718">
        <v>0</v>
      </c>
      <c r="V2718">
        <v>14</v>
      </c>
      <c r="W2718">
        <v>1288.9557</v>
      </c>
    </row>
    <row r="2719" spans="1:23" x14ac:dyDescent="0.35">
      <c r="A2719" t="s">
        <v>4270</v>
      </c>
      <c r="B2719" t="s">
        <v>583</v>
      </c>
      <c r="C2719" t="s">
        <v>1793</v>
      </c>
      <c r="D2719" t="s">
        <v>24</v>
      </c>
      <c r="E2719" t="s">
        <v>14</v>
      </c>
      <c r="F2719" t="s">
        <v>332</v>
      </c>
      <c r="G2719">
        <v>175.35</v>
      </c>
      <c r="H2719">
        <v>3</v>
      </c>
      <c r="I2719">
        <v>7.0000000000000007E-2</v>
      </c>
      <c r="J2719">
        <v>8.26</v>
      </c>
      <c r="K2719" t="s">
        <v>115</v>
      </c>
      <c r="L2719" t="s">
        <v>48</v>
      </c>
      <c r="M2719">
        <v>13.42</v>
      </c>
      <c r="N2719" t="s">
        <v>83</v>
      </c>
      <c r="O2719" t="b">
        <v>0</v>
      </c>
      <c r="P2719">
        <v>489.22649999999987</v>
      </c>
      <c r="Q2719">
        <v>173.59649999999999</v>
      </c>
      <c r="R2719">
        <v>151.91650000000001</v>
      </c>
      <c r="S2719" t="s">
        <v>84</v>
      </c>
      <c r="T2719">
        <v>0</v>
      </c>
      <c r="U2719">
        <v>0</v>
      </c>
      <c r="V2719">
        <v>17</v>
      </c>
      <c r="W2719">
        <v>1419.2664</v>
      </c>
    </row>
    <row r="2720" spans="1:23" x14ac:dyDescent="0.35">
      <c r="A2720" t="s">
        <v>4271</v>
      </c>
      <c r="B2720" t="s">
        <v>1147</v>
      </c>
      <c r="C2720" t="s">
        <v>4272</v>
      </c>
      <c r="D2720" t="s">
        <v>12</v>
      </c>
      <c r="E2720" t="s">
        <v>95</v>
      </c>
      <c r="F2720" t="s">
        <v>568</v>
      </c>
      <c r="G2720">
        <v>252.63</v>
      </c>
      <c r="H2720">
        <v>1</v>
      </c>
      <c r="I2720">
        <v>7.0000000000000007E-2</v>
      </c>
      <c r="J2720">
        <v>7.44</v>
      </c>
      <c r="K2720" t="s">
        <v>90</v>
      </c>
      <c r="L2720" t="s">
        <v>45</v>
      </c>
      <c r="M2720">
        <v>1.95</v>
      </c>
      <c r="N2720" t="s">
        <v>83</v>
      </c>
      <c r="O2720" t="b">
        <v>0</v>
      </c>
      <c r="P2720">
        <v>234.94589999999999</v>
      </c>
      <c r="Q2720">
        <v>83.367899999999963</v>
      </c>
      <c r="R2720">
        <v>73.977899999999963</v>
      </c>
      <c r="S2720" t="s">
        <v>183</v>
      </c>
      <c r="T2720">
        <v>0</v>
      </c>
      <c r="U2720">
        <v>0</v>
      </c>
      <c r="V2720">
        <v>2</v>
      </c>
      <c r="W2720">
        <v>264.20389999999998</v>
      </c>
    </row>
    <row r="2721" spans="1:23" x14ac:dyDescent="0.35">
      <c r="A2721" t="s">
        <v>4273</v>
      </c>
      <c r="B2721" t="s">
        <v>197</v>
      </c>
      <c r="C2721" t="s">
        <v>131</v>
      </c>
      <c r="D2721" t="s">
        <v>12</v>
      </c>
      <c r="E2721" t="s">
        <v>95</v>
      </c>
      <c r="F2721" t="s">
        <v>489</v>
      </c>
      <c r="G2721">
        <v>392.51</v>
      </c>
      <c r="H2721">
        <v>3</v>
      </c>
      <c r="I2721">
        <v>0.1</v>
      </c>
      <c r="J2721">
        <v>7.88</v>
      </c>
      <c r="K2721" t="s">
        <v>115</v>
      </c>
      <c r="L2721" t="s">
        <v>41</v>
      </c>
      <c r="M2721">
        <v>7.42</v>
      </c>
      <c r="N2721" t="s">
        <v>141</v>
      </c>
      <c r="O2721" t="b">
        <v>1</v>
      </c>
      <c r="P2721">
        <v>1059.777</v>
      </c>
      <c r="Q2721">
        <v>353.25900000000013</v>
      </c>
      <c r="R2721">
        <v>337.95900000000012</v>
      </c>
      <c r="S2721" t="s">
        <v>84</v>
      </c>
      <c r="T2721">
        <v>1</v>
      </c>
      <c r="U2721">
        <v>0</v>
      </c>
      <c r="V2721">
        <v>18</v>
      </c>
      <c r="W2721">
        <v>988.7876</v>
      </c>
    </row>
    <row r="2722" spans="1:23" x14ac:dyDescent="0.35">
      <c r="A2722" t="s">
        <v>4274</v>
      </c>
      <c r="B2722" t="s">
        <v>1622</v>
      </c>
      <c r="C2722" t="s">
        <v>4275</v>
      </c>
      <c r="D2722" t="s">
        <v>17</v>
      </c>
      <c r="E2722" t="s">
        <v>16</v>
      </c>
      <c r="F2722" t="s">
        <v>547</v>
      </c>
      <c r="G2722">
        <v>42.13</v>
      </c>
      <c r="H2722">
        <v>1</v>
      </c>
      <c r="I2722">
        <v>0.28999999999999998</v>
      </c>
      <c r="J2722">
        <v>3.61</v>
      </c>
      <c r="K2722" t="s">
        <v>115</v>
      </c>
      <c r="L2722" t="s">
        <v>43</v>
      </c>
      <c r="M2722">
        <v>4.75</v>
      </c>
      <c r="N2722" t="s">
        <v>83</v>
      </c>
      <c r="O2722" t="b">
        <v>0</v>
      </c>
      <c r="P2722">
        <v>29.912299999999998</v>
      </c>
      <c r="Q2722">
        <v>4.6342999999999996</v>
      </c>
      <c r="R2722">
        <v>-3.7256999999999998</v>
      </c>
      <c r="S2722" t="s">
        <v>183</v>
      </c>
      <c r="T2722">
        <v>0</v>
      </c>
      <c r="U2722">
        <v>0</v>
      </c>
      <c r="V2722">
        <v>3</v>
      </c>
      <c r="W2722">
        <v>32.443500000000007</v>
      </c>
    </row>
    <row r="2723" spans="1:23" x14ac:dyDescent="0.35">
      <c r="A2723" t="s">
        <v>4276</v>
      </c>
      <c r="B2723" t="s">
        <v>147</v>
      </c>
      <c r="C2723" t="s">
        <v>880</v>
      </c>
      <c r="D2723" t="s">
        <v>15</v>
      </c>
      <c r="E2723" t="s">
        <v>95</v>
      </c>
      <c r="F2723" t="s">
        <v>140</v>
      </c>
      <c r="G2723">
        <v>473.01</v>
      </c>
      <c r="H2723">
        <v>2</v>
      </c>
      <c r="I2723">
        <v>0.14000000000000001</v>
      </c>
      <c r="J2723">
        <v>6.85</v>
      </c>
      <c r="K2723" t="s">
        <v>115</v>
      </c>
      <c r="L2723" t="s">
        <v>41</v>
      </c>
      <c r="M2723">
        <v>8.4600000000000009</v>
      </c>
      <c r="N2723" t="s">
        <v>83</v>
      </c>
      <c r="O2723" t="b">
        <v>0</v>
      </c>
      <c r="P2723">
        <v>813.57719999999995</v>
      </c>
      <c r="Q2723">
        <v>245.96520000000001</v>
      </c>
      <c r="R2723">
        <v>230.65520000000001</v>
      </c>
      <c r="S2723" t="s">
        <v>84</v>
      </c>
      <c r="T2723">
        <v>0</v>
      </c>
      <c r="U2723">
        <v>0</v>
      </c>
      <c r="V2723">
        <v>22</v>
      </c>
      <c r="W2723">
        <v>1415.412</v>
      </c>
    </row>
    <row r="2724" spans="1:23" x14ac:dyDescent="0.35">
      <c r="A2724" t="s">
        <v>4277</v>
      </c>
      <c r="B2724" t="s">
        <v>1622</v>
      </c>
      <c r="C2724" t="s">
        <v>2406</v>
      </c>
      <c r="D2724" t="s">
        <v>12</v>
      </c>
      <c r="E2724" t="s">
        <v>16</v>
      </c>
      <c r="F2724" t="s">
        <v>854</v>
      </c>
      <c r="G2724">
        <v>43.71</v>
      </c>
      <c r="H2724">
        <v>1</v>
      </c>
      <c r="I2724">
        <v>0.19</v>
      </c>
      <c r="J2724">
        <v>7.61</v>
      </c>
      <c r="K2724" t="s">
        <v>82</v>
      </c>
      <c r="L2724" t="s">
        <v>45</v>
      </c>
      <c r="M2724">
        <v>1.58</v>
      </c>
      <c r="N2724" t="s">
        <v>83</v>
      </c>
      <c r="O2724" t="b">
        <v>0</v>
      </c>
      <c r="P2724">
        <v>35.405099999999997</v>
      </c>
      <c r="Q2724">
        <v>9.1791000000000036</v>
      </c>
      <c r="R2724">
        <v>-1.0899999999995901E-2</v>
      </c>
      <c r="S2724" t="s">
        <v>183</v>
      </c>
      <c r="T2724">
        <v>0</v>
      </c>
      <c r="U2724">
        <v>0</v>
      </c>
      <c r="V2724">
        <v>10</v>
      </c>
      <c r="W2724">
        <v>650.54720000000009</v>
      </c>
    </row>
    <row r="2725" spans="1:23" x14ac:dyDescent="0.35">
      <c r="A2725" t="s">
        <v>4278</v>
      </c>
      <c r="B2725" t="s">
        <v>566</v>
      </c>
      <c r="C2725" t="s">
        <v>4279</v>
      </c>
      <c r="D2725" t="s">
        <v>12</v>
      </c>
      <c r="E2725" t="s">
        <v>16</v>
      </c>
      <c r="F2725" t="s">
        <v>527</v>
      </c>
      <c r="G2725">
        <v>58.12</v>
      </c>
      <c r="H2725">
        <v>3</v>
      </c>
      <c r="I2725">
        <v>0.28999999999999998</v>
      </c>
      <c r="J2725">
        <v>5.95</v>
      </c>
      <c r="K2725" t="s">
        <v>90</v>
      </c>
      <c r="L2725" t="s">
        <v>43</v>
      </c>
      <c r="M2725">
        <v>4.8899999999999997</v>
      </c>
      <c r="N2725" t="s">
        <v>83</v>
      </c>
      <c r="O2725" t="b">
        <v>0</v>
      </c>
      <c r="P2725">
        <v>123.79559999999999</v>
      </c>
      <c r="Q2725">
        <v>19.179600000000001</v>
      </c>
      <c r="R2725">
        <v>8.3395999999999937</v>
      </c>
      <c r="S2725" t="s">
        <v>103</v>
      </c>
      <c r="T2725">
        <v>0</v>
      </c>
      <c r="U2725">
        <v>0</v>
      </c>
      <c r="V2725">
        <v>3</v>
      </c>
      <c r="W2725">
        <v>547.36740000000009</v>
      </c>
    </row>
    <row r="2726" spans="1:23" x14ac:dyDescent="0.35">
      <c r="A2726" t="s">
        <v>4280</v>
      </c>
      <c r="B2726" t="s">
        <v>197</v>
      </c>
      <c r="C2726" t="s">
        <v>1416</v>
      </c>
      <c r="D2726" t="s">
        <v>17</v>
      </c>
      <c r="E2726" t="s">
        <v>95</v>
      </c>
      <c r="F2726" t="s">
        <v>217</v>
      </c>
      <c r="G2726">
        <v>168.24</v>
      </c>
      <c r="H2726">
        <v>2</v>
      </c>
      <c r="I2726">
        <v>0.1</v>
      </c>
      <c r="J2726">
        <v>7.88</v>
      </c>
      <c r="K2726" t="s">
        <v>82</v>
      </c>
      <c r="L2726" t="s">
        <v>43</v>
      </c>
      <c r="M2726">
        <v>4.8099999999999996</v>
      </c>
      <c r="N2726" t="s">
        <v>83</v>
      </c>
      <c r="O2726" t="b">
        <v>1</v>
      </c>
      <c r="P2726">
        <v>302.83200000000011</v>
      </c>
      <c r="Q2726">
        <v>100.944</v>
      </c>
      <c r="R2726">
        <v>88.254000000000048</v>
      </c>
      <c r="S2726" t="s">
        <v>84</v>
      </c>
      <c r="T2726">
        <v>0</v>
      </c>
      <c r="U2726">
        <v>0</v>
      </c>
      <c r="V2726">
        <v>12</v>
      </c>
      <c r="W2726">
        <v>537.27520000000027</v>
      </c>
    </row>
    <row r="2727" spans="1:23" x14ac:dyDescent="0.35">
      <c r="A2727" t="s">
        <v>4281</v>
      </c>
      <c r="B2727" t="s">
        <v>201</v>
      </c>
      <c r="C2727" t="s">
        <v>2702</v>
      </c>
      <c r="D2727" t="s">
        <v>17</v>
      </c>
      <c r="E2727" t="s">
        <v>95</v>
      </c>
      <c r="F2727" t="s">
        <v>446</v>
      </c>
      <c r="G2727">
        <v>246.82</v>
      </c>
      <c r="H2727">
        <v>3</v>
      </c>
      <c r="I2727">
        <v>0.19</v>
      </c>
      <c r="J2727">
        <v>7.39</v>
      </c>
      <c r="K2727" t="s">
        <v>115</v>
      </c>
      <c r="L2727" t="s">
        <v>41</v>
      </c>
      <c r="M2727">
        <v>8.5500000000000007</v>
      </c>
      <c r="N2727" t="s">
        <v>83</v>
      </c>
      <c r="O2727" t="b">
        <v>0</v>
      </c>
      <c r="P2727">
        <v>599.77260000000012</v>
      </c>
      <c r="Q2727">
        <v>155.49660000000009</v>
      </c>
      <c r="R2727">
        <v>139.55660000000009</v>
      </c>
      <c r="S2727" t="s">
        <v>97</v>
      </c>
      <c r="T2727">
        <v>0</v>
      </c>
      <c r="U2727">
        <v>0</v>
      </c>
      <c r="V2727">
        <v>19</v>
      </c>
      <c r="W2727">
        <v>1054.8798999999999</v>
      </c>
    </row>
    <row r="2728" spans="1:23" x14ac:dyDescent="0.35">
      <c r="A2728" t="s">
        <v>4282</v>
      </c>
      <c r="B2728" t="s">
        <v>660</v>
      </c>
      <c r="C2728" t="s">
        <v>467</v>
      </c>
      <c r="D2728" t="s">
        <v>12</v>
      </c>
      <c r="E2728" t="s">
        <v>88</v>
      </c>
      <c r="F2728" t="s">
        <v>238</v>
      </c>
      <c r="G2728">
        <v>28.95</v>
      </c>
      <c r="H2728">
        <v>1</v>
      </c>
      <c r="I2728">
        <v>0.06</v>
      </c>
      <c r="J2728">
        <v>8.02</v>
      </c>
      <c r="K2728" t="s">
        <v>82</v>
      </c>
      <c r="L2728" t="s">
        <v>43</v>
      </c>
      <c r="M2728">
        <v>5.38</v>
      </c>
      <c r="N2728" t="s">
        <v>83</v>
      </c>
      <c r="O2728" t="b">
        <v>0</v>
      </c>
      <c r="P2728">
        <v>27.213000000000001</v>
      </c>
      <c r="Q2728">
        <v>9.843</v>
      </c>
      <c r="R2728">
        <v>-3.5569999999999991</v>
      </c>
      <c r="S2728" t="s">
        <v>84</v>
      </c>
      <c r="T2728">
        <v>0</v>
      </c>
      <c r="U2728">
        <v>0</v>
      </c>
      <c r="V2728">
        <v>17</v>
      </c>
      <c r="W2728">
        <v>460.26070000000021</v>
      </c>
    </row>
    <row r="2729" spans="1:23" x14ac:dyDescent="0.35">
      <c r="A2729" t="s">
        <v>4283</v>
      </c>
      <c r="B2729" t="s">
        <v>1572</v>
      </c>
      <c r="C2729" t="s">
        <v>977</v>
      </c>
      <c r="D2729" t="s">
        <v>19</v>
      </c>
      <c r="E2729" t="s">
        <v>16</v>
      </c>
      <c r="F2729" t="s">
        <v>409</v>
      </c>
      <c r="G2729">
        <v>22.5</v>
      </c>
      <c r="H2729">
        <v>1</v>
      </c>
      <c r="I2729">
        <v>0.19</v>
      </c>
      <c r="J2729">
        <v>8.84</v>
      </c>
      <c r="K2729" t="s">
        <v>102</v>
      </c>
      <c r="L2729" t="s">
        <v>41</v>
      </c>
      <c r="M2729">
        <v>13.64</v>
      </c>
      <c r="N2729" t="s">
        <v>83</v>
      </c>
      <c r="O2729" t="b">
        <v>0</v>
      </c>
      <c r="P2729">
        <v>18.225000000000001</v>
      </c>
      <c r="Q2729">
        <v>4.7250000000000014</v>
      </c>
      <c r="R2729">
        <v>-17.754999999999999</v>
      </c>
      <c r="S2729" t="s">
        <v>103</v>
      </c>
      <c r="T2729">
        <v>0</v>
      </c>
      <c r="U2729">
        <v>0</v>
      </c>
      <c r="V2729">
        <v>17</v>
      </c>
      <c r="W2729">
        <v>746.17320000000007</v>
      </c>
    </row>
    <row r="2730" spans="1:23" x14ac:dyDescent="0.35">
      <c r="A2730" t="s">
        <v>4284</v>
      </c>
      <c r="B2730" t="s">
        <v>1705</v>
      </c>
      <c r="C2730" t="s">
        <v>4285</v>
      </c>
      <c r="D2730" t="s">
        <v>15</v>
      </c>
      <c r="E2730" t="s">
        <v>95</v>
      </c>
      <c r="F2730" t="s">
        <v>757</v>
      </c>
      <c r="G2730">
        <v>431.77</v>
      </c>
      <c r="H2730">
        <v>3</v>
      </c>
      <c r="I2730">
        <v>0.05</v>
      </c>
      <c r="J2730">
        <v>2.86</v>
      </c>
      <c r="K2730" t="s">
        <v>115</v>
      </c>
      <c r="L2730" t="s">
        <v>45</v>
      </c>
      <c r="M2730">
        <v>0.64</v>
      </c>
      <c r="N2730" t="s">
        <v>83</v>
      </c>
      <c r="O2730" t="b">
        <v>0</v>
      </c>
      <c r="P2730">
        <v>1230.5445</v>
      </c>
      <c r="Q2730">
        <v>453.35850000000011</v>
      </c>
      <c r="R2730">
        <v>449.85850000000011</v>
      </c>
      <c r="S2730" t="s">
        <v>97</v>
      </c>
      <c r="T2730">
        <v>0</v>
      </c>
      <c r="U2730">
        <v>0</v>
      </c>
      <c r="V2730">
        <v>1</v>
      </c>
      <c r="W2730">
        <v>449.85850000000011</v>
      </c>
    </row>
    <row r="2731" spans="1:23" x14ac:dyDescent="0.35">
      <c r="A2731" t="s">
        <v>4286</v>
      </c>
      <c r="B2731" t="s">
        <v>562</v>
      </c>
      <c r="C2731" t="s">
        <v>4287</v>
      </c>
      <c r="D2731" t="s">
        <v>15</v>
      </c>
      <c r="E2731" t="s">
        <v>16</v>
      </c>
      <c r="F2731" t="s">
        <v>435</v>
      </c>
      <c r="G2731">
        <v>41.26</v>
      </c>
      <c r="H2731">
        <v>2</v>
      </c>
      <c r="I2731">
        <v>0.19</v>
      </c>
      <c r="J2731">
        <v>2.19</v>
      </c>
      <c r="K2731" t="s">
        <v>90</v>
      </c>
      <c r="L2731" t="s">
        <v>41</v>
      </c>
      <c r="M2731">
        <v>7.99</v>
      </c>
      <c r="N2731" t="s">
        <v>83</v>
      </c>
      <c r="O2731" t="b">
        <v>0</v>
      </c>
      <c r="P2731">
        <v>66.841200000000001</v>
      </c>
      <c r="Q2731">
        <v>17.329200000000011</v>
      </c>
      <c r="R2731">
        <v>7.1492000000000084</v>
      </c>
      <c r="S2731" t="s">
        <v>103</v>
      </c>
      <c r="T2731">
        <v>0</v>
      </c>
      <c r="U2731">
        <v>0</v>
      </c>
      <c r="V2731">
        <v>2</v>
      </c>
      <c r="W2731">
        <v>119.53700000000001</v>
      </c>
    </row>
    <row r="2732" spans="1:23" x14ac:dyDescent="0.35">
      <c r="A2732" t="s">
        <v>4288</v>
      </c>
      <c r="B2732" t="s">
        <v>1379</v>
      </c>
      <c r="C2732" t="s">
        <v>2003</v>
      </c>
      <c r="D2732" t="s">
        <v>19</v>
      </c>
      <c r="E2732" t="s">
        <v>88</v>
      </c>
      <c r="F2732" t="s">
        <v>2335</v>
      </c>
      <c r="G2732">
        <v>20.440000000000001</v>
      </c>
      <c r="H2732">
        <v>3</v>
      </c>
      <c r="I2732">
        <v>0.24</v>
      </c>
      <c r="J2732">
        <v>6.35</v>
      </c>
      <c r="K2732" t="s">
        <v>115</v>
      </c>
      <c r="L2732" t="s">
        <v>41</v>
      </c>
      <c r="M2732">
        <v>9.5299999999999994</v>
      </c>
      <c r="N2732" t="s">
        <v>83</v>
      </c>
      <c r="O2732" t="b">
        <v>0</v>
      </c>
      <c r="P2732">
        <v>46.603200000000008</v>
      </c>
      <c r="Q2732">
        <v>9.8112000000000084</v>
      </c>
      <c r="R2732">
        <v>-6.0687999999999924</v>
      </c>
      <c r="S2732" t="s">
        <v>183</v>
      </c>
      <c r="T2732">
        <v>0</v>
      </c>
      <c r="U2732">
        <v>0</v>
      </c>
      <c r="V2732">
        <v>9</v>
      </c>
      <c r="W2732">
        <v>198.91290000000001</v>
      </c>
    </row>
    <row r="2733" spans="1:23" x14ac:dyDescent="0.35">
      <c r="A2733" t="s">
        <v>4289</v>
      </c>
      <c r="B2733" t="s">
        <v>150</v>
      </c>
      <c r="C2733" t="s">
        <v>670</v>
      </c>
      <c r="D2733" t="s">
        <v>24</v>
      </c>
      <c r="E2733" t="s">
        <v>14</v>
      </c>
      <c r="F2733" t="s">
        <v>396</v>
      </c>
      <c r="G2733">
        <v>95.34</v>
      </c>
      <c r="H2733">
        <v>2</v>
      </c>
      <c r="I2733">
        <v>0.1</v>
      </c>
      <c r="J2733">
        <v>8.69</v>
      </c>
      <c r="K2733" t="s">
        <v>90</v>
      </c>
      <c r="L2733" t="s">
        <v>48</v>
      </c>
      <c r="M2733">
        <v>7.85</v>
      </c>
      <c r="N2733" t="s">
        <v>83</v>
      </c>
      <c r="O2733" t="b">
        <v>1</v>
      </c>
      <c r="P2733">
        <v>171.61199999999999</v>
      </c>
      <c r="Q2733">
        <v>57.204000000000022</v>
      </c>
      <c r="R2733">
        <v>40.664000000000023</v>
      </c>
      <c r="S2733" t="s">
        <v>128</v>
      </c>
      <c r="T2733">
        <v>0</v>
      </c>
      <c r="U2733">
        <v>0</v>
      </c>
      <c r="V2733">
        <v>7</v>
      </c>
      <c r="W2733">
        <v>181.05699999999999</v>
      </c>
    </row>
    <row r="2734" spans="1:23" x14ac:dyDescent="0.35">
      <c r="A2734" t="s">
        <v>4290</v>
      </c>
      <c r="B2734" t="s">
        <v>1996</v>
      </c>
      <c r="C2734" t="s">
        <v>209</v>
      </c>
      <c r="D2734" t="s">
        <v>15</v>
      </c>
      <c r="E2734" t="s">
        <v>95</v>
      </c>
      <c r="F2734" t="s">
        <v>286</v>
      </c>
      <c r="G2734">
        <v>401.68</v>
      </c>
      <c r="H2734">
        <v>2</v>
      </c>
      <c r="I2734">
        <v>0.1</v>
      </c>
      <c r="J2734">
        <v>2.54</v>
      </c>
      <c r="K2734" t="s">
        <v>102</v>
      </c>
      <c r="L2734" t="s">
        <v>43</v>
      </c>
      <c r="M2734">
        <v>6.71</v>
      </c>
      <c r="N2734" t="s">
        <v>83</v>
      </c>
      <c r="O2734" t="b">
        <v>1</v>
      </c>
      <c r="P2734">
        <v>723.024</v>
      </c>
      <c r="Q2734">
        <v>241.00800000000001</v>
      </c>
      <c r="R2734">
        <v>231.75800000000001</v>
      </c>
      <c r="S2734" t="s">
        <v>91</v>
      </c>
      <c r="T2734">
        <v>0</v>
      </c>
      <c r="U2734">
        <v>0</v>
      </c>
      <c r="V2734">
        <v>10</v>
      </c>
      <c r="W2734">
        <v>1035.8068000000001</v>
      </c>
    </row>
    <row r="2735" spans="1:23" x14ac:dyDescent="0.35">
      <c r="A2735" t="s">
        <v>4291</v>
      </c>
      <c r="B2735" t="s">
        <v>622</v>
      </c>
      <c r="C2735" t="s">
        <v>4292</v>
      </c>
      <c r="D2735" t="s">
        <v>19</v>
      </c>
      <c r="E2735" t="s">
        <v>95</v>
      </c>
      <c r="F2735" t="s">
        <v>286</v>
      </c>
      <c r="G2735">
        <v>391.3</v>
      </c>
      <c r="H2735">
        <v>3</v>
      </c>
      <c r="I2735">
        <v>7.0000000000000007E-2</v>
      </c>
      <c r="J2735">
        <v>4.49</v>
      </c>
      <c r="K2735" t="s">
        <v>82</v>
      </c>
      <c r="L2735" t="s">
        <v>43</v>
      </c>
      <c r="M2735">
        <v>4.2</v>
      </c>
      <c r="N2735" t="s">
        <v>83</v>
      </c>
      <c r="O2735" t="b">
        <v>0</v>
      </c>
      <c r="P2735">
        <v>1091.7270000000001</v>
      </c>
      <c r="Q2735">
        <v>387.38700000000011</v>
      </c>
      <c r="R2735">
        <v>378.69700000000012</v>
      </c>
      <c r="S2735" t="s">
        <v>97</v>
      </c>
      <c r="T2735">
        <v>0</v>
      </c>
      <c r="U2735">
        <v>0</v>
      </c>
      <c r="V2735">
        <v>2</v>
      </c>
      <c r="W2735">
        <v>391.89460000000008</v>
      </c>
    </row>
    <row r="2736" spans="1:23" x14ac:dyDescent="0.35">
      <c r="A2736" t="s">
        <v>4293</v>
      </c>
      <c r="B2736" t="s">
        <v>1597</v>
      </c>
      <c r="C2736" t="s">
        <v>1532</v>
      </c>
      <c r="D2736" t="s">
        <v>19</v>
      </c>
      <c r="E2736" t="s">
        <v>95</v>
      </c>
      <c r="F2736" t="s">
        <v>81</v>
      </c>
      <c r="G2736">
        <v>59.87</v>
      </c>
      <c r="H2736">
        <v>1</v>
      </c>
      <c r="I2736">
        <v>0.22</v>
      </c>
      <c r="J2736">
        <v>8.35</v>
      </c>
      <c r="K2736" t="s">
        <v>115</v>
      </c>
      <c r="L2736" t="s">
        <v>41</v>
      </c>
      <c r="M2736">
        <v>13.73</v>
      </c>
      <c r="N2736" t="s">
        <v>83</v>
      </c>
      <c r="O2736" t="b">
        <v>0</v>
      </c>
      <c r="P2736">
        <v>46.698599999999999</v>
      </c>
      <c r="Q2736">
        <v>10.7766</v>
      </c>
      <c r="R2736">
        <v>-11.3034</v>
      </c>
      <c r="S2736" t="s">
        <v>183</v>
      </c>
      <c r="T2736">
        <v>0</v>
      </c>
      <c r="U2736">
        <v>0</v>
      </c>
      <c r="V2736">
        <v>13</v>
      </c>
      <c r="W2736">
        <v>1066.0084999999999</v>
      </c>
    </row>
    <row r="2737" spans="1:23" x14ac:dyDescent="0.35">
      <c r="A2737" t="s">
        <v>4294</v>
      </c>
      <c r="B2737" t="s">
        <v>633</v>
      </c>
      <c r="C2737" t="s">
        <v>1789</v>
      </c>
      <c r="D2737" t="s">
        <v>19</v>
      </c>
      <c r="E2737" t="s">
        <v>95</v>
      </c>
      <c r="F2737" t="s">
        <v>757</v>
      </c>
      <c r="G2737">
        <v>465.5</v>
      </c>
      <c r="H2737">
        <v>3</v>
      </c>
      <c r="I2737">
        <v>0.22</v>
      </c>
      <c r="J2737">
        <v>7.86</v>
      </c>
      <c r="K2737" t="s">
        <v>82</v>
      </c>
      <c r="L2737" t="s">
        <v>41</v>
      </c>
      <c r="M2737">
        <v>12.88</v>
      </c>
      <c r="N2737" t="s">
        <v>83</v>
      </c>
      <c r="O2737" t="b">
        <v>0</v>
      </c>
      <c r="P2737">
        <v>1089.27</v>
      </c>
      <c r="Q2737">
        <v>251.37</v>
      </c>
      <c r="R2737">
        <v>230.63</v>
      </c>
      <c r="S2737" t="s">
        <v>103</v>
      </c>
      <c r="T2737">
        <v>0</v>
      </c>
      <c r="U2737">
        <v>0</v>
      </c>
      <c r="V2737">
        <v>19</v>
      </c>
      <c r="W2737">
        <v>1747.4513999999999</v>
      </c>
    </row>
    <row r="2738" spans="1:23" x14ac:dyDescent="0.35">
      <c r="A2738" t="s">
        <v>4295</v>
      </c>
      <c r="B2738" t="s">
        <v>284</v>
      </c>
      <c r="C2738" t="s">
        <v>4296</v>
      </c>
      <c r="D2738" t="s">
        <v>17</v>
      </c>
      <c r="E2738" t="s">
        <v>88</v>
      </c>
      <c r="F2738" t="s">
        <v>1066</v>
      </c>
      <c r="G2738">
        <v>34.299999999999997</v>
      </c>
      <c r="H2738">
        <v>1</v>
      </c>
      <c r="I2738">
        <v>0.28000000000000003</v>
      </c>
      <c r="J2738">
        <v>6.17</v>
      </c>
      <c r="K2738" t="s">
        <v>90</v>
      </c>
      <c r="L2738" t="s">
        <v>41</v>
      </c>
      <c r="M2738">
        <v>8.68</v>
      </c>
      <c r="N2738" t="s">
        <v>83</v>
      </c>
      <c r="O2738" t="b">
        <v>0</v>
      </c>
      <c r="P2738">
        <v>24.696000000000002</v>
      </c>
      <c r="Q2738">
        <v>4.1159999999999997</v>
      </c>
      <c r="R2738">
        <v>-10.734</v>
      </c>
      <c r="S2738" t="s">
        <v>91</v>
      </c>
      <c r="T2738">
        <v>0</v>
      </c>
      <c r="U2738">
        <v>0</v>
      </c>
      <c r="V2738">
        <v>2</v>
      </c>
      <c r="W2738">
        <v>14.533000000000021</v>
      </c>
    </row>
    <row r="2739" spans="1:23" x14ac:dyDescent="0.35">
      <c r="A2739" t="s">
        <v>4297</v>
      </c>
      <c r="B2739" t="s">
        <v>626</v>
      </c>
      <c r="C2739" t="s">
        <v>1610</v>
      </c>
      <c r="D2739" t="s">
        <v>15</v>
      </c>
      <c r="E2739" t="s">
        <v>16</v>
      </c>
      <c r="F2739" t="s">
        <v>427</v>
      </c>
      <c r="G2739">
        <v>21.47</v>
      </c>
      <c r="H2739">
        <v>1</v>
      </c>
      <c r="I2739">
        <v>0.27</v>
      </c>
      <c r="J2739">
        <v>3.15</v>
      </c>
      <c r="K2739" t="s">
        <v>82</v>
      </c>
      <c r="L2739" t="s">
        <v>41</v>
      </c>
      <c r="M2739">
        <v>7.8</v>
      </c>
      <c r="N2739" t="s">
        <v>83</v>
      </c>
      <c r="O2739" t="b">
        <v>0</v>
      </c>
      <c r="P2739">
        <v>15.6731</v>
      </c>
      <c r="Q2739">
        <v>2.7910999999999979</v>
      </c>
      <c r="R2739">
        <v>-8.1589000000000009</v>
      </c>
      <c r="S2739" t="s">
        <v>97</v>
      </c>
      <c r="T2739">
        <v>0</v>
      </c>
      <c r="U2739">
        <v>0</v>
      </c>
      <c r="V2739">
        <v>13</v>
      </c>
      <c r="W2739">
        <v>609.88509999999997</v>
      </c>
    </row>
    <row r="2740" spans="1:23" x14ac:dyDescent="0.35">
      <c r="A2740" t="s">
        <v>4298</v>
      </c>
      <c r="B2740" t="s">
        <v>553</v>
      </c>
      <c r="C2740" t="s">
        <v>4299</v>
      </c>
      <c r="D2740" t="s">
        <v>17</v>
      </c>
      <c r="E2740" t="s">
        <v>14</v>
      </c>
      <c r="F2740" t="s">
        <v>1332</v>
      </c>
      <c r="G2740">
        <v>112.65</v>
      </c>
      <c r="H2740">
        <v>1</v>
      </c>
      <c r="I2740">
        <v>0.02</v>
      </c>
      <c r="J2740">
        <v>2.4300000000000002</v>
      </c>
      <c r="K2740" t="s">
        <v>90</v>
      </c>
      <c r="L2740" t="s">
        <v>45</v>
      </c>
      <c r="M2740">
        <v>1.68</v>
      </c>
      <c r="N2740" t="s">
        <v>83</v>
      </c>
      <c r="O2740" t="b">
        <v>0</v>
      </c>
      <c r="P2740">
        <v>110.39700000000001</v>
      </c>
      <c r="Q2740">
        <v>42.807000000000002</v>
      </c>
      <c r="R2740">
        <v>38.697000000000003</v>
      </c>
      <c r="S2740" t="s">
        <v>84</v>
      </c>
      <c r="T2740">
        <v>0</v>
      </c>
      <c r="U2740">
        <v>0</v>
      </c>
      <c r="V2740">
        <v>1</v>
      </c>
      <c r="W2740">
        <v>38.697000000000003</v>
      </c>
    </row>
    <row r="2741" spans="1:23" x14ac:dyDescent="0.35">
      <c r="A2741" t="s">
        <v>4300</v>
      </c>
      <c r="B2741" t="s">
        <v>1301</v>
      </c>
      <c r="C2741" t="s">
        <v>1500</v>
      </c>
      <c r="D2741" t="s">
        <v>12</v>
      </c>
      <c r="E2741" t="s">
        <v>16</v>
      </c>
      <c r="F2741" t="s">
        <v>132</v>
      </c>
      <c r="G2741">
        <v>36.479999999999997</v>
      </c>
      <c r="H2741">
        <v>2</v>
      </c>
      <c r="I2741">
        <v>0.15</v>
      </c>
      <c r="J2741">
        <v>2.37</v>
      </c>
      <c r="K2741" t="s">
        <v>82</v>
      </c>
      <c r="L2741" t="s">
        <v>41</v>
      </c>
      <c r="M2741">
        <v>10.220000000000001</v>
      </c>
      <c r="N2741" t="s">
        <v>83</v>
      </c>
      <c r="O2741" t="b">
        <v>0</v>
      </c>
      <c r="P2741">
        <v>62.015999999999991</v>
      </c>
      <c r="Q2741">
        <v>18.239999999999991</v>
      </c>
      <c r="R2741">
        <v>5.649999999999995</v>
      </c>
      <c r="S2741" t="s">
        <v>91</v>
      </c>
      <c r="T2741">
        <v>0</v>
      </c>
      <c r="U2741">
        <v>0</v>
      </c>
      <c r="V2741">
        <v>20</v>
      </c>
      <c r="W2741">
        <v>1871.6422</v>
      </c>
    </row>
    <row r="2742" spans="1:23" x14ac:dyDescent="0.35">
      <c r="A2742" t="s">
        <v>4301</v>
      </c>
      <c r="B2742" t="s">
        <v>660</v>
      </c>
      <c r="C2742" t="s">
        <v>741</v>
      </c>
      <c r="D2742" t="s">
        <v>26</v>
      </c>
      <c r="E2742" t="s">
        <v>14</v>
      </c>
      <c r="F2742" t="s">
        <v>1299</v>
      </c>
      <c r="G2742">
        <v>110.23</v>
      </c>
      <c r="H2742">
        <v>1</v>
      </c>
      <c r="I2742">
        <v>0.1</v>
      </c>
      <c r="J2742">
        <v>7.46</v>
      </c>
      <c r="K2742" t="s">
        <v>102</v>
      </c>
      <c r="L2742" t="s">
        <v>48</v>
      </c>
      <c r="M2742">
        <v>12.04</v>
      </c>
      <c r="N2742" t="s">
        <v>83</v>
      </c>
      <c r="O2742" t="b">
        <v>0</v>
      </c>
      <c r="P2742">
        <v>99.206999999999994</v>
      </c>
      <c r="Q2742">
        <v>33.069000000000003</v>
      </c>
      <c r="R2742">
        <v>13.569000000000001</v>
      </c>
      <c r="S2742" t="s">
        <v>84</v>
      </c>
      <c r="T2742">
        <v>0</v>
      </c>
      <c r="U2742">
        <v>0</v>
      </c>
      <c r="V2742">
        <v>17</v>
      </c>
      <c r="W2742">
        <v>1802.7335</v>
      </c>
    </row>
    <row r="2743" spans="1:23" x14ac:dyDescent="0.35">
      <c r="A2743" t="s">
        <v>4302</v>
      </c>
      <c r="B2743" t="s">
        <v>109</v>
      </c>
      <c r="C2743" t="s">
        <v>1409</v>
      </c>
      <c r="D2743" t="s">
        <v>28</v>
      </c>
      <c r="E2743" t="s">
        <v>16</v>
      </c>
      <c r="F2743" t="s">
        <v>311</v>
      </c>
      <c r="G2743">
        <v>35.090000000000003</v>
      </c>
      <c r="H2743">
        <v>1</v>
      </c>
      <c r="I2743">
        <v>0.16</v>
      </c>
      <c r="J2743">
        <v>4.3099999999999996</v>
      </c>
      <c r="K2743" t="s">
        <v>115</v>
      </c>
      <c r="L2743" t="s">
        <v>41</v>
      </c>
      <c r="M2743">
        <v>10.029999999999999</v>
      </c>
      <c r="N2743" t="s">
        <v>83</v>
      </c>
      <c r="O2743" t="b">
        <v>0</v>
      </c>
      <c r="P2743">
        <v>29.4756</v>
      </c>
      <c r="Q2743">
        <v>8.421599999999998</v>
      </c>
      <c r="R2743">
        <v>-5.9184000000000019</v>
      </c>
      <c r="S2743" t="s">
        <v>103</v>
      </c>
      <c r="T2743">
        <v>0</v>
      </c>
      <c r="U2743">
        <v>0</v>
      </c>
      <c r="V2743">
        <v>11</v>
      </c>
      <c r="W2743">
        <v>773.94100000000014</v>
      </c>
    </row>
    <row r="2744" spans="1:23" x14ac:dyDescent="0.35">
      <c r="A2744" t="s">
        <v>4303</v>
      </c>
      <c r="B2744" t="s">
        <v>1597</v>
      </c>
      <c r="C2744" t="s">
        <v>395</v>
      </c>
      <c r="D2744" t="s">
        <v>12</v>
      </c>
      <c r="E2744" t="s">
        <v>88</v>
      </c>
      <c r="F2744" t="s">
        <v>530</v>
      </c>
      <c r="G2744">
        <v>17.11</v>
      </c>
      <c r="H2744">
        <v>3</v>
      </c>
      <c r="I2744">
        <v>0.19</v>
      </c>
      <c r="J2744">
        <v>8.89</v>
      </c>
      <c r="K2744" t="s">
        <v>102</v>
      </c>
      <c r="L2744" t="s">
        <v>41</v>
      </c>
      <c r="M2744">
        <v>14.09</v>
      </c>
      <c r="N2744" t="s">
        <v>83</v>
      </c>
      <c r="O2744" t="b">
        <v>0</v>
      </c>
      <c r="P2744">
        <v>41.577300000000001</v>
      </c>
      <c r="Q2744">
        <v>10.779299999999999</v>
      </c>
      <c r="R2744">
        <v>-12.200699999999999</v>
      </c>
      <c r="S2744" t="s">
        <v>183</v>
      </c>
      <c r="T2744">
        <v>0</v>
      </c>
      <c r="U2744">
        <v>0</v>
      </c>
      <c r="V2744">
        <v>8</v>
      </c>
      <c r="W2744">
        <v>974.06129999999996</v>
      </c>
    </row>
    <row r="2745" spans="1:23" x14ac:dyDescent="0.35">
      <c r="A2745" t="s">
        <v>4304</v>
      </c>
      <c r="B2745" t="s">
        <v>295</v>
      </c>
      <c r="C2745" t="s">
        <v>350</v>
      </c>
      <c r="D2745" t="s">
        <v>24</v>
      </c>
      <c r="E2745" t="s">
        <v>88</v>
      </c>
      <c r="F2745" t="s">
        <v>219</v>
      </c>
      <c r="G2745">
        <v>26.9</v>
      </c>
      <c r="H2745">
        <v>3</v>
      </c>
      <c r="I2745">
        <v>0.1</v>
      </c>
      <c r="J2745">
        <v>5.23</v>
      </c>
      <c r="K2745" t="s">
        <v>82</v>
      </c>
      <c r="L2745" t="s">
        <v>41</v>
      </c>
      <c r="M2745">
        <v>8.81</v>
      </c>
      <c r="N2745" t="s">
        <v>83</v>
      </c>
      <c r="O2745" t="b">
        <v>1</v>
      </c>
      <c r="P2745">
        <v>72.63</v>
      </c>
      <c r="Q2745">
        <v>24.21</v>
      </c>
      <c r="R2745">
        <v>10.17</v>
      </c>
      <c r="S2745" t="s">
        <v>91</v>
      </c>
      <c r="T2745">
        <v>0</v>
      </c>
      <c r="U2745">
        <v>0</v>
      </c>
      <c r="V2745">
        <v>18</v>
      </c>
      <c r="W2745">
        <v>832.04550000000006</v>
      </c>
    </row>
    <row r="2746" spans="1:23" x14ac:dyDescent="0.35">
      <c r="A2746" t="s">
        <v>4305</v>
      </c>
      <c r="B2746" t="s">
        <v>800</v>
      </c>
      <c r="C2746" t="s">
        <v>4306</v>
      </c>
      <c r="D2746" t="s">
        <v>20</v>
      </c>
      <c r="E2746" t="s">
        <v>95</v>
      </c>
      <c r="F2746" t="s">
        <v>388</v>
      </c>
      <c r="G2746">
        <v>459.47</v>
      </c>
      <c r="H2746">
        <v>3</v>
      </c>
      <c r="I2746">
        <v>0.12</v>
      </c>
      <c r="J2746">
        <v>6.53</v>
      </c>
      <c r="K2746" t="s">
        <v>90</v>
      </c>
      <c r="L2746" t="s">
        <v>41</v>
      </c>
      <c r="M2746">
        <v>5.0999999999999996</v>
      </c>
      <c r="N2746" t="s">
        <v>141</v>
      </c>
      <c r="O2746" t="b">
        <v>0</v>
      </c>
      <c r="P2746">
        <v>1213.0008</v>
      </c>
      <c r="Q2746">
        <v>385.95479999999998</v>
      </c>
      <c r="R2746">
        <v>374.32479999999998</v>
      </c>
      <c r="S2746" t="s">
        <v>84</v>
      </c>
      <c r="T2746">
        <v>1</v>
      </c>
      <c r="U2746">
        <v>0</v>
      </c>
      <c r="V2746">
        <v>1</v>
      </c>
      <c r="W2746">
        <v>374.32479999999998</v>
      </c>
    </row>
    <row r="2747" spans="1:23" x14ac:dyDescent="0.35">
      <c r="A2747" t="s">
        <v>4307</v>
      </c>
      <c r="B2747" t="s">
        <v>1240</v>
      </c>
      <c r="C2747" t="s">
        <v>426</v>
      </c>
      <c r="D2747" t="s">
        <v>12</v>
      </c>
      <c r="E2747" t="s">
        <v>16</v>
      </c>
      <c r="F2747" t="s">
        <v>244</v>
      </c>
      <c r="G2747">
        <v>30.97</v>
      </c>
      <c r="H2747">
        <v>2</v>
      </c>
      <c r="I2747">
        <v>0.14000000000000001</v>
      </c>
      <c r="J2747">
        <v>5.6</v>
      </c>
      <c r="K2747" t="s">
        <v>115</v>
      </c>
      <c r="L2747" t="s">
        <v>43</v>
      </c>
      <c r="M2747">
        <v>7.93</v>
      </c>
      <c r="N2747" t="s">
        <v>83</v>
      </c>
      <c r="O2747" t="b">
        <v>0</v>
      </c>
      <c r="P2747">
        <v>53.2684</v>
      </c>
      <c r="Q2747">
        <v>16.104400000000009</v>
      </c>
      <c r="R2747">
        <v>2.574400000000006</v>
      </c>
      <c r="S2747" t="s">
        <v>91</v>
      </c>
      <c r="T2747">
        <v>0</v>
      </c>
      <c r="U2747">
        <v>0</v>
      </c>
      <c r="V2747">
        <v>13</v>
      </c>
      <c r="W2747">
        <v>1079.6733999999999</v>
      </c>
    </row>
    <row r="2748" spans="1:23" x14ac:dyDescent="0.35">
      <c r="A2748" t="s">
        <v>4308</v>
      </c>
      <c r="B2748" t="s">
        <v>848</v>
      </c>
      <c r="C2748" t="s">
        <v>2029</v>
      </c>
      <c r="D2748" t="s">
        <v>12</v>
      </c>
      <c r="E2748" t="s">
        <v>95</v>
      </c>
      <c r="F2748" t="s">
        <v>1202</v>
      </c>
      <c r="G2748">
        <v>435.52</v>
      </c>
      <c r="H2748">
        <v>3</v>
      </c>
      <c r="I2748">
        <v>0.1</v>
      </c>
      <c r="J2748">
        <v>8.3699999999999992</v>
      </c>
      <c r="K2748" t="s">
        <v>115</v>
      </c>
      <c r="L2748" t="s">
        <v>45</v>
      </c>
      <c r="M2748">
        <v>1.93</v>
      </c>
      <c r="N2748" t="s">
        <v>83</v>
      </c>
      <c r="O2748" t="b">
        <v>0</v>
      </c>
      <c r="P2748">
        <v>1175.904</v>
      </c>
      <c r="Q2748">
        <v>391.96800000000007</v>
      </c>
      <c r="R2748">
        <v>381.66800000000012</v>
      </c>
      <c r="S2748" t="s">
        <v>103</v>
      </c>
      <c r="T2748">
        <v>0</v>
      </c>
      <c r="U2748">
        <v>0</v>
      </c>
      <c r="V2748">
        <v>17</v>
      </c>
      <c r="W2748">
        <v>1688.6007999999999</v>
      </c>
    </row>
    <row r="2749" spans="1:23" x14ac:dyDescent="0.35">
      <c r="A2749" t="s">
        <v>4309</v>
      </c>
      <c r="B2749" t="s">
        <v>1936</v>
      </c>
      <c r="C2749" t="s">
        <v>1761</v>
      </c>
      <c r="D2749" t="s">
        <v>12</v>
      </c>
      <c r="E2749" t="s">
        <v>88</v>
      </c>
      <c r="F2749" t="s">
        <v>483</v>
      </c>
      <c r="G2749">
        <v>19.29</v>
      </c>
      <c r="H2749">
        <v>2</v>
      </c>
      <c r="I2749">
        <v>0.09</v>
      </c>
      <c r="J2749">
        <v>6.32</v>
      </c>
      <c r="K2749" t="s">
        <v>115</v>
      </c>
      <c r="L2749" t="s">
        <v>43</v>
      </c>
      <c r="M2749">
        <v>3.78</v>
      </c>
      <c r="N2749" t="s">
        <v>83</v>
      </c>
      <c r="O2749" t="b">
        <v>0</v>
      </c>
      <c r="P2749">
        <v>35.107799999999997</v>
      </c>
      <c r="Q2749">
        <v>11.9598</v>
      </c>
      <c r="R2749">
        <v>1.8597999999999979</v>
      </c>
      <c r="S2749" t="s">
        <v>103</v>
      </c>
      <c r="T2749">
        <v>0</v>
      </c>
      <c r="U2749">
        <v>0</v>
      </c>
      <c r="V2749">
        <v>12</v>
      </c>
      <c r="W2749">
        <v>717.49640000000022</v>
      </c>
    </row>
    <row r="2750" spans="1:23" x14ac:dyDescent="0.35">
      <c r="A2750" t="s">
        <v>4310</v>
      </c>
      <c r="B2750" t="s">
        <v>1996</v>
      </c>
      <c r="C2750" t="s">
        <v>704</v>
      </c>
      <c r="D2750" t="s">
        <v>15</v>
      </c>
      <c r="E2750" t="s">
        <v>95</v>
      </c>
      <c r="F2750" t="s">
        <v>1306</v>
      </c>
      <c r="G2750">
        <v>172.02</v>
      </c>
      <c r="H2750">
        <v>2</v>
      </c>
      <c r="I2750">
        <v>0.04</v>
      </c>
      <c r="J2750">
        <v>6.31</v>
      </c>
      <c r="K2750" t="s">
        <v>82</v>
      </c>
      <c r="L2750" t="s">
        <v>45</v>
      </c>
      <c r="M2750">
        <v>1.69</v>
      </c>
      <c r="N2750" t="s">
        <v>83</v>
      </c>
      <c r="O2750" t="b">
        <v>0</v>
      </c>
      <c r="P2750">
        <v>330.27839999999998</v>
      </c>
      <c r="Q2750">
        <v>123.8544</v>
      </c>
      <c r="R2750">
        <v>115.8544</v>
      </c>
      <c r="S2750" t="s">
        <v>91</v>
      </c>
      <c r="T2750">
        <v>0</v>
      </c>
      <c r="U2750">
        <v>0</v>
      </c>
      <c r="V2750">
        <v>18</v>
      </c>
      <c r="W2750">
        <v>2368.9762999999998</v>
      </c>
    </row>
    <row r="2751" spans="1:23" x14ac:dyDescent="0.35">
      <c r="A2751" t="s">
        <v>4311</v>
      </c>
      <c r="B2751" t="s">
        <v>549</v>
      </c>
      <c r="C2751" t="s">
        <v>1298</v>
      </c>
      <c r="D2751" t="s">
        <v>17</v>
      </c>
      <c r="E2751" t="s">
        <v>95</v>
      </c>
      <c r="F2751" t="s">
        <v>217</v>
      </c>
      <c r="G2751">
        <v>473.39</v>
      </c>
      <c r="H2751">
        <v>3</v>
      </c>
      <c r="I2751">
        <v>0.02</v>
      </c>
      <c r="J2751">
        <v>5.89</v>
      </c>
      <c r="K2751" t="s">
        <v>90</v>
      </c>
      <c r="L2751" t="s">
        <v>48</v>
      </c>
      <c r="M2751">
        <v>10.24</v>
      </c>
      <c r="N2751" t="s">
        <v>83</v>
      </c>
      <c r="O2751" t="b">
        <v>0</v>
      </c>
      <c r="P2751">
        <v>1391.7665999999999</v>
      </c>
      <c r="Q2751">
        <v>539.66460000000018</v>
      </c>
      <c r="R2751">
        <v>523.53460000000018</v>
      </c>
      <c r="S2751" t="s">
        <v>91</v>
      </c>
      <c r="T2751">
        <v>0</v>
      </c>
      <c r="U2751">
        <v>0</v>
      </c>
      <c r="V2751">
        <v>13</v>
      </c>
      <c r="W2751">
        <v>953.92600000000039</v>
      </c>
    </row>
    <row r="2752" spans="1:23" x14ac:dyDescent="0.35">
      <c r="A2752" t="s">
        <v>4312</v>
      </c>
      <c r="B2752" t="s">
        <v>1268</v>
      </c>
      <c r="C2752" t="s">
        <v>4313</v>
      </c>
      <c r="D2752" t="s">
        <v>20</v>
      </c>
      <c r="E2752" t="s">
        <v>16</v>
      </c>
      <c r="F2752" t="s">
        <v>241</v>
      </c>
      <c r="G2752">
        <v>26.45</v>
      </c>
      <c r="H2752">
        <v>2</v>
      </c>
      <c r="I2752">
        <v>0.08</v>
      </c>
      <c r="J2752">
        <v>5.26</v>
      </c>
      <c r="K2752" t="s">
        <v>115</v>
      </c>
      <c r="L2752" t="s">
        <v>41</v>
      </c>
      <c r="M2752">
        <v>11.25</v>
      </c>
      <c r="N2752" t="s">
        <v>83</v>
      </c>
      <c r="O2752" t="b">
        <v>0</v>
      </c>
      <c r="P2752">
        <v>48.667999999999999</v>
      </c>
      <c r="Q2752">
        <v>16.928000000000001</v>
      </c>
      <c r="R2752">
        <v>0.41800000000000281</v>
      </c>
      <c r="S2752" t="s">
        <v>183</v>
      </c>
      <c r="T2752">
        <v>0</v>
      </c>
      <c r="U2752">
        <v>0</v>
      </c>
      <c r="V2752">
        <v>4</v>
      </c>
      <c r="W2752">
        <v>146.6345</v>
      </c>
    </row>
    <row r="2753" spans="1:23" x14ac:dyDescent="0.35">
      <c r="A2753" t="s">
        <v>4314</v>
      </c>
      <c r="B2753" t="s">
        <v>610</v>
      </c>
      <c r="C2753" t="s">
        <v>408</v>
      </c>
      <c r="D2753" t="s">
        <v>15</v>
      </c>
      <c r="E2753" t="s">
        <v>95</v>
      </c>
      <c r="F2753" t="s">
        <v>328</v>
      </c>
      <c r="G2753">
        <v>628.07000000000005</v>
      </c>
      <c r="H2753">
        <v>2</v>
      </c>
      <c r="I2753">
        <v>0.09</v>
      </c>
      <c r="J2753">
        <v>7.49</v>
      </c>
      <c r="K2753" t="s">
        <v>115</v>
      </c>
      <c r="L2753" t="s">
        <v>45</v>
      </c>
      <c r="M2753">
        <v>0.81</v>
      </c>
      <c r="N2753" t="s">
        <v>83</v>
      </c>
      <c r="O2753" t="b">
        <v>0</v>
      </c>
      <c r="P2753">
        <v>1143.0873999999999</v>
      </c>
      <c r="Q2753">
        <v>389.40339999999998</v>
      </c>
      <c r="R2753">
        <v>381.10340000000002</v>
      </c>
      <c r="S2753" t="s">
        <v>97</v>
      </c>
      <c r="T2753">
        <v>0</v>
      </c>
      <c r="U2753">
        <v>0</v>
      </c>
      <c r="V2753">
        <v>15</v>
      </c>
      <c r="W2753">
        <v>1549.1948</v>
      </c>
    </row>
    <row r="2754" spans="1:23" x14ac:dyDescent="0.35">
      <c r="A2754" t="s">
        <v>4315</v>
      </c>
      <c r="B2754" t="s">
        <v>1345</v>
      </c>
      <c r="C2754" t="s">
        <v>327</v>
      </c>
      <c r="D2754" t="s">
        <v>12</v>
      </c>
      <c r="E2754" t="s">
        <v>16</v>
      </c>
      <c r="F2754" t="s">
        <v>244</v>
      </c>
      <c r="G2754">
        <v>40.950000000000003</v>
      </c>
      <c r="H2754">
        <v>2</v>
      </c>
      <c r="I2754">
        <v>0.18</v>
      </c>
      <c r="J2754">
        <v>5.61</v>
      </c>
      <c r="K2754" t="s">
        <v>115</v>
      </c>
      <c r="L2754" t="s">
        <v>43</v>
      </c>
      <c r="M2754">
        <v>7.57</v>
      </c>
      <c r="N2754" t="s">
        <v>83</v>
      </c>
      <c r="O2754" t="b">
        <v>0</v>
      </c>
      <c r="P2754">
        <v>67.158000000000015</v>
      </c>
      <c r="Q2754">
        <v>18.018000000000011</v>
      </c>
      <c r="R2754">
        <v>4.8380000000000152</v>
      </c>
      <c r="S2754" t="s">
        <v>183</v>
      </c>
      <c r="T2754">
        <v>0</v>
      </c>
      <c r="U2754">
        <v>0</v>
      </c>
      <c r="V2754">
        <v>20</v>
      </c>
      <c r="W2754">
        <v>1411.9567</v>
      </c>
    </row>
    <row r="2755" spans="1:23" x14ac:dyDescent="0.35">
      <c r="A2755" t="s">
        <v>4316</v>
      </c>
      <c r="B2755" t="s">
        <v>559</v>
      </c>
      <c r="C2755" t="s">
        <v>1599</v>
      </c>
      <c r="D2755" t="s">
        <v>20</v>
      </c>
      <c r="E2755" t="s">
        <v>14</v>
      </c>
      <c r="F2755" t="s">
        <v>617</v>
      </c>
      <c r="G2755">
        <v>39.520000000000003</v>
      </c>
      <c r="H2755">
        <v>2</v>
      </c>
      <c r="I2755">
        <v>0.09</v>
      </c>
      <c r="J2755">
        <v>2</v>
      </c>
      <c r="K2755" t="s">
        <v>90</v>
      </c>
      <c r="L2755" t="s">
        <v>41</v>
      </c>
      <c r="M2755">
        <v>6.98</v>
      </c>
      <c r="N2755" t="s">
        <v>83</v>
      </c>
      <c r="O2755" t="b">
        <v>0</v>
      </c>
      <c r="P2755">
        <v>71.926400000000015</v>
      </c>
      <c r="Q2755">
        <v>24.502400000000019</v>
      </c>
      <c r="R2755">
        <v>15.522400000000021</v>
      </c>
      <c r="S2755" t="s">
        <v>128</v>
      </c>
      <c r="T2755">
        <v>0</v>
      </c>
      <c r="U2755">
        <v>0</v>
      </c>
      <c r="V2755">
        <v>16</v>
      </c>
      <c r="W2755">
        <v>1139.4492</v>
      </c>
    </row>
    <row r="2756" spans="1:23" x14ac:dyDescent="0.35">
      <c r="A2756" t="s">
        <v>4317</v>
      </c>
      <c r="B2756" t="s">
        <v>1687</v>
      </c>
      <c r="C2756" t="s">
        <v>1720</v>
      </c>
      <c r="D2756" t="s">
        <v>20</v>
      </c>
      <c r="E2756" t="s">
        <v>14</v>
      </c>
      <c r="F2756" t="s">
        <v>671</v>
      </c>
      <c r="G2756">
        <v>148.94999999999999</v>
      </c>
      <c r="H2756">
        <v>3</v>
      </c>
      <c r="I2756">
        <v>0.22</v>
      </c>
      <c r="J2756">
        <v>5.93</v>
      </c>
      <c r="K2756" t="s">
        <v>102</v>
      </c>
      <c r="L2756" t="s">
        <v>41</v>
      </c>
      <c r="M2756">
        <v>6.68</v>
      </c>
      <c r="N2756" t="s">
        <v>83</v>
      </c>
      <c r="O2756" t="b">
        <v>0</v>
      </c>
      <c r="P2756">
        <v>348.54300000000001</v>
      </c>
      <c r="Q2756">
        <v>80.43300000000005</v>
      </c>
      <c r="R2756">
        <v>67.82300000000005</v>
      </c>
      <c r="S2756" t="s">
        <v>97</v>
      </c>
      <c r="T2756">
        <v>0</v>
      </c>
      <c r="U2756">
        <v>0</v>
      </c>
      <c r="V2756">
        <v>19</v>
      </c>
      <c r="W2756">
        <v>961.03410000000019</v>
      </c>
    </row>
    <row r="2757" spans="1:23" x14ac:dyDescent="0.35">
      <c r="A2757" t="s">
        <v>4318</v>
      </c>
      <c r="B2757" t="s">
        <v>1597</v>
      </c>
      <c r="C2757" t="s">
        <v>1098</v>
      </c>
      <c r="D2757" t="s">
        <v>17</v>
      </c>
      <c r="E2757" t="s">
        <v>16</v>
      </c>
      <c r="F2757" t="s">
        <v>427</v>
      </c>
      <c r="G2757">
        <v>37.35</v>
      </c>
      <c r="H2757">
        <v>3</v>
      </c>
      <c r="I2757">
        <v>0.24</v>
      </c>
      <c r="J2757">
        <v>4.04</v>
      </c>
      <c r="K2757" t="s">
        <v>82</v>
      </c>
      <c r="L2757" t="s">
        <v>45</v>
      </c>
      <c r="M2757">
        <v>0.79</v>
      </c>
      <c r="N2757" t="s">
        <v>83</v>
      </c>
      <c r="O2757" t="b">
        <v>0</v>
      </c>
      <c r="P2757">
        <v>85.158000000000015</v>
      </c>
      <c r="Q2757">
        <v>17.928000000000011</v>
      </c>
      <c r="R2757">
        <v>13.09800000000001</v>
      </c>
      <c r="S2757" t="s">
        <v>183</v>
      </c>
      <c r="T2757">
        <v>0</v>
      </c>
      <c r="U2757">
        <v>0</v>
      </c>
      <c r="V2757">
        <v>16</v>
      </c>
      <c r="W2757">
        <v>1224.8809000000001</v>
      </c>
    </row>
    <row r="2758" spans="1:23" x14ac:dyDescent="0.35">
      <c r="A2758" t="s">
        <v>4319</v>
      </c>
      <c r="B2758" t="s">
        <v>633</v>
      </c>
      <c r="C2758" t="s">
        <v>4320</v>
      </c>
      <c r="D2758" t="s">
        <v>12</v>
      </c>
      <c r="E2758" t="s">
        <v>16</v>
      </c>
      <c r="F2758" t="s">
        <v>854</v>
      </c>
      <c r="G2758">
        <v>26.53</v>
      </c>
      <c r="H2758">
        <v>2</v>
      </c>
      <c r="I2758">
        <v>7.0000000000000007E-2</v>
      </c>
      <c r="J2758">
        <v>4.51</v>
      </c>
      <c r="K2758" t="s">
        <v>115</v>
      </c>
      <c r="L2758" t="s">
        <v>43</v>
      </c>
      <c r="M2758">
        <v>3.97</v>
      </c>
      <c r="N2758" t="s">
        <v>83</v>
      </c>
      <c r="O2758" t="b">
        <v>0</v>
      </c>
      <c r="P2758">
        <v>49.345799999999997</v>
      </c>
      <c r="Q2758">
        <v>17.509799999999998</v>
      </c>
      <c r="R2758">
        <v>9.0297999999999981</v>
      </c>
      <c r="S2758" t="s">
        <v>103</v>
      </c>
      <c r="T2758">
        <v>0</v>
      </c>
      <c r="U2758">
        <v>0</v>
      </c>
      <c r="V2758">
        <v>2</v>
      </c>
      <c r="W2758">
        <v>56.222800000000007</v>
      </c>
    </row>
    <row r="2759" spans="1:23" x14ac:dyDescent="0.35">
      <c r="A2759" t="s">
        <v>4321</v>
      </c>
      <c r="B2759" t="s">
        <v>147</v>
      </c>
      <c r="C2759" t="s">
        <v>237</v>
      </c>
      <c r="D2759" t="s">
        <v>15</v>
      </c>
      <c r="E2759" t="s">
        <v>88</v>
      </c>
      <c r="F2759" t="s">
        <v>195</v>
      </c>
      <c r="G2759">
        <v>21.95</v>
      </c>
      <c r="H2759">
        <v>3</v>
      </c>
      <c r="I2759">
        <v>0.02</v>
      </c>
      <c r="J2759">
        <v>9.5399999999999991</v>
      </c>
      <c r="K2759" t="s">
        <v>102</v>
      </c>
      <c r="L2759" t="s">
        <v>43</v>
      </c>
      <c r="M2759">
        <v>4.95</v>
      </c>
      <c r="N2759" t="s">
        <v>83</v>
      </c>
      <c r="O2759" t="b">
        <v>0</v>
      </c>
      <c r="P2759">
        <v>64.532999999999987</v>
      </c>
      <c r="Q2759">
        <v>25.022999999999989</v>
      </c>
      <c r="R2759">
        <v>10.532999999999991</v>
      </c>
      <c r="S2759" t="s">
        <v>84</v>
      </c>
      <c r="T2759">
        <v>0</v>
      </c>
      <c r="U2759">
        <v>0</v>
      </c>
      <c r="V2759">
        <v>6</v>
      </c>
      <c r="W2759">
        <v>288.41199999999998</v>
      </c>
    </row>
    <row r="2760" spans="1:23" x14ac:dyDescent="0.35">
      <c r="A2760" t="s">
        <v>4322</v>
      </c>
      <c r="B2760" t="s">
        <v>1147</v>
      </c>
      <c r="C2760" t="s">
        <v>459</v>
      </c>
      <c r="D2760" t="s">
        <v>15</v>
      </c>
      <c r="E2760" t="s">
        <v>95</v>
      </c>
      <c r="F2760" t="s">
        <v>392</v>
      </c>
      <c r="G2760">
        <v>533.16999999999996</v>
      </c>
      <c r="H2760">
        <v>1</v>
      </c>
      <c r="I2760">
        <v>0.1</v>
      </c>
      <c r="J2760">
        <v>4.92</v>
      </c>
      <c r="K2760" t="s">
        <v>102</v>
      </c>
      <c r="L2760" t="s">
        <v>48</v>
      </c>
      <c r="M2760">
        <v>4.43</v>
      </c>
      <c r="N2760" t="s">
        <v>83</v>
      </c>
      <c r="O2760" t="b">
        <v>1</v>
      </c>
      <c r="P2760">
        <v>479.85300000000001</v>
      </c>
      <c r="Q2760">
        <v>159.95099999999999</v>
      </c>
      <c r="R2760">
        <v>150.601</v>
      </c>
      <c r="S2760" t="s">
        <v>183</v>
      </c>
      <c r="T2760">
        <v>0</v>
      </c>
      <c r="U2760">
        <v>0</v>
      </c>
      <c r="V2760">
        <v>17</v>
      </c>
      <c r="W2760">
        <v>516.81659999999999</v>
      </c>
    </row>
    <row r="2761" spans="1:23" x14ac:dyDescent="0.35">
      <c r="A2761" t="s">
        <v>4323</v>
      </c>
      <c r="B2761" t="s">
        <v>633</v>
      </c>
      <c r="C2761" t="s">
        <v>1038</v>
      </c>
      <c r="D2761" t="s">
        <v>26</v>
      </c>
      <c r="E2761" t="s">
        <v>95</v>
      </c>
      <c r="F2761" t="s">
        <v>612</v>
      </c>
      <c r="G2761">
        <v>437.48</v>
      </c>
      <c r="H2761">
        <v>3</v>
      </c>
      <c r="I2761">
        <v>7.0000000000000007E-2</v>
      </c>
      <c r="J2761">
        <v>7.45</v>
      </c>
      <c r="K2761" t="s">
        <v>82</v>
      </c>
      <c r="L2761" t="s">
        <v>43</v>
      </c>
      <c r="M2761">
        <v>7.01</v>
      </c>
      <c r="N2761" t="s">
        <v>83</v>
      </c>
      <c r="O2761" t="b">
        <v>0</v>
      </c>
      <c r="P2761">
        <v>1220.5691999999999</v>
      </c>
      <c r="Q2761">
        <v>433.10519999999991</v>
      </c>
      <c r="R2761">
        <v>418.64519999999987</v>
      </c>
      <c r="S2761" t="s">
        <v>103</v>
      </c>
      <c r="T2761">
        <v>0</v>
      </c>
      <c r="U2761">
        <v>0</v>
      </c>
      <c r="V2761">
        <v>16</v>
      </c>
      <c r="W2761">
        <v>1838.8379</v>
      </c>
    </row>
    <row r="2762" spans="1:23" x14ac:dyDescent="0.35">
      <c r="A2762" t="s">
        <v>4324</v>
      </c>
      <c r="B2762" t="s">
        <v>1052</v>
      </c>
      <c r="C2762" t="s">
        <v>4325</v>
      </c>
      <c r="D2762" t="s">
        <v>15</v>
      </c>
      <c r="E2762" t="s">
        <v>88</v>
      </c>
      <c r="F2762" t="s">
        <v>1618</v>
      </c>
      <c r="G2762">
        <v>27.88</v>
      </c>
      <c r="H2762">
        <v>2</v>
      </c>
      <c r="I2762">
        <v>0.17</v>
      </c>
      <c r="J2762">
        <v>9.31</v>
      </c>
      <c r="K2762" t="s">
        <v>82</v>
      </c>
      <c r="L2762" t="s">
        <v>41</v>
      </c>
      <c r="M2762">
        <v>5.26</v>
      </c>
      <c r="N2762" t="s">
        <v>83</v>
      </c>
      <c r="O2762" t="b">
        <v>0</v>
      </c>
      <c r="P2762">
        <v>46.280799999999999</v>
      </c>
      <c r="Q2762">
        <v>12.8248</v>
      </c>
      <c r="R2762">
        <v>-1.745199999999997</v>
      </c>
      <c r="S2762" t="s">
        <v>128</v>
      </c>
      <c r="T2762">
        <v>0</v>
      </c>
      <c r="U2762">
        <v>0</v>
      </c>
      <c r="V2762">
        <v>2</v>
      </c>
      <c r="W2762">
        <v>9.4841999999999977</v>
      </c>
    </row>
    <row r="2763" spans="1:23" x14ac:dyDescent="0.35">
      <c r="A2763" t="s">
        <v>4326</v>
      </c>
      <c r="B2763" t="s">
        <v>1147</v>
      </c>
      <c r="C2763" t="s">
        <v>808</v>
      </c>
      <c r="D2763" t="s">
        <v>26</v>
      </c>
      <c r="E2763" t="s">
        <v>95</v>
      </c>
      <c r="F2763" t="s">
        <v>123</v>
      </c>
      <c r="G2763">
        <v>348.04</v>
      </c>
      <c r="H2763">
        <v>2</v>
      </c>
      <c r="I2763">
        <v>0.09</v>
      </c>
      <c r="J2763">
        <v>7.14</v>
      </c>
      <c r="K2763" t="s">
        <v>115</v>
      </c>
      <c r="L2763" t="s">
        <v>48</v>
      </c>
      <c r="M2763">
        <v>4.38</v>
      </c>
      <c r="N2763" t="s">
        <v>141</v>
      </c>
      <c r="O2763" t="b">
        <v>0</v>
      </c>
      <c r="P2763">
        <v>633.43280000000004</v>
      </c>
      <c r="Q2763">
        <v>215.78479999999999</v>
      </c>
      <c r="R2763">
        <v>204.26480000000001</v>
      </c>
      <c r="S2763" t="s">
        <v>183</v>
      </c>
      <c r="T2763">
        <v>1</v>
      </c>
      <c r="U2763">
        <v>0</v>
      </c>
      <c r="V2763">
        <v>3</v>
      </c>
      <c r="W2763">
        <v>282.68380000000008</v>
      </c>
    </row>
    <row r="2764" spans="1:23" x14ac:dyDescent="0.35">
      <c r="A2764" t="s">
        <v>4327</v>
      </c>
      <c r="B2764" t="s">
        <v>921</v>
      </c>
      <c r="C2764" t="s">
        <v>2110</v>
      </c>
      <c r="D2764" t="s">
        <v>17</v>
      </c>
      <c r="E2764" t="s">
        <v>16</v>
      </c>
      <c r="F2764" t="s">
        <v>1316</v>
      </c>
      <c r="G2764">
        <v>37.619999999999997</v>
      </c>
      <c r="H2764">
        <v>3</v>
      </c>
      <c r="I2764">
        <v>0.15</v>
      </c>
      <c r="J2764">
        <v>4.7300000000000004</v>
      </c>
      <c r="K2764" t="s">
        <v>82</v>
      </c>
      <c r="L2764" t="s">
        <v>48</v>
      </c>
      <c r="M2764">
        <v>9.0500000000000007</v>
      </c>
      <c r="N2764" t="s">
        <v>83</v>
      </c>
      <c r="O2764" t="b">
        <v>0</v>
      </c>
      <c r="P2764">
        <v>95.930999999999983</v>
      </c>
      <c r="Q2764">
        <v>28.214999999999989</v>
      </c>
      <c r="R2764">
        <v>14.43499999999999</v>
      </c>
      <c r="S2764" t="s">
        <v>84</v>
      </c>
      <c r="T2764">
        <v>0</v>
      </c>
      <c r="U2764">
        <v>0</v>
      </c>
      <c r="V2764">
        <v>13</v>
      </c>
      <c r="W2764">
        <v>459.34150000000011</v>
      </c>
    </row>
    <row r="2765" spans="1:23" x14ac:dyDescent="0.35">
      <c r="A2765" t="s">
        <v>4328</v>
      </c>
      <c r="B2765" t="s">
        <v>113</v>
      </c>
      <c r="C2765" t="s">
        <v>453</v>
      </c>
      <c r="D2765" t="s">
        <v>15</v>
      </c>
      <c r="E2765" t="s">
        <v>16</v>
      </c>
      <c r="F2765" t="s">
        <v>895</v>
      </c>
      <c r="G2765">
        <v>24.02</v>
      </c>
      <c r="H2765">
        <v>1</v>
      </c>
      <c r="I2765">
        <v>0.09</v>
      </c>
      <c r="J2765">
        <v>5.75</v>
      </c>
      <c r="K2765" t="s">
        <v>115</v>
      </c>
      <c r="L2765" t="s">
        <v>41</v>
      </c>
      <c r="M2765">
        <v>9.75</v>
      </c>
      <c r="N2765" t="s">
        <v>83</v>
      </c>
      <c r="O2765" t="b">
        <v>0</v>
      </c>
      <c r="P2765">
        <v>21.8582</v>
      </c>
      <c r="Q2765">
        <v>7.446200000000001</v>
      </c>
      <c r="R2765">
        <v>-8.053799999999999</v>
      </c>
      <c r="S2765" t="s">
        <v>84</v>
      </c>
      <c r="T2765">
        <v>0</v>
      </c>
      <c r="U2765">
        <v>0</v>
      </c>
      <c r="V2765">
        <v>24</v>
      </c>
      <c r="W2765">
        <v>1094.1242999999999</v>
      </c>
    </row>
    <row r="2766" spans="1:23" x14ac:dyDescent="0.35">
      <c r="A2766" t="s">
        <v>4329</v>
      </c>
      <c r="B2766" t="s">
        <v>826</v>
      </c>
      <c r="C2766" t="s">
        <v>1352</v>
      </c>
      <c r="D2766" t="s">
        <v>26</v>
      </c>
      <c r="E2766" t="s">
        <v>95</v>
      </c>
      <c r="F2766" t="s">
        <v>286</v>
      </c>
      <c r="G2766">
        <v>293.35000000000002</v>
      </c>
      <c r="H2766">
        <v>2</v>
      </c>
      <c r="I2766">
        <v>0.16</v>
      </c>
      <c r="J2766">
        <v>5.88</v>
      </c>
      <c r="K2766" t="s">
        <v>82</v>
      </c>
      <c r="L2766" t="s">
        <v>41</v>
      </c>
      <c r="M2766">
        <v>14.86</v>
      </c>
      <c r="N2766" t="s">
        <v>83</v>
      </c>
      <c r="O2766" t="b">
        <v>0</v>
      </c>
      <c r="P2766">
        <v>492.82799999999997</v>
      </c>
      <c r="Q2766">
        <v>140.80799999999999</v>
      </c>
      <c r="R2766">
        <v>120.068</v>
      </c>
      <c r="S2766" t="s">
        <v>103</v>
      </c>
      <c r="T2766">
        <v>0</v>
      </c>
      <c r="U2766">
        <v>0</v>
      </c>
      <c r="V2766">
        <v>13</v>
      </c>
      <c r="W2766">
        <v>1316.5700999999999</v>
      </c>
    </row>
    <row r="2767" spans="1:23" x14ac:dyDescent="0.35">
      <c r="A2767" t="s">
        <v>4330</v>
      </c>
      <c r="B2767" t="s">
        <v>559</v>
      </c>
      <c r="C2767" t="s">
        <v>747</v>
      </c>
      <c r="D2767" t="s">
        <v>19</v>
      </c>
      <c r="E2767" t="s">
        <v>95</v>
      </c>
      <c r="F2767" t="s">
        <v>596</v>
      </c>
      <c r="G2767">
        <v>445.78</v>
      </c>
      <c r="H2767">
        <v>2</v>
      </c>
      <c r="I2767">
        <v>0.04</v>
      </c>
      <c r="J2767">
        <v>8.66</v>
      </c>
      <c r="K2767" t="s">
        <v>102</v>
      </c>
      <c r="L2767" t="s">
        <v>45</v>
      </c>
      <c r="M2767">
        <v>1.04</v>
      </c>
      <c r="N2767" t="s">
        <v>83</v>
      </c>
      <c r="O2767" t="b">
        <v>0</v>
      </c>
      <c r="P2767">
        <v>855.8975999999999</v>
      </c>
      <c r="Q2767">
        <v>320.96159999999998</v>
      </c>
      <c r="R2767">
        <v>311.26159999999999</v>
      </c>
      <c r="S2767" t="s">
        <v>128</v>
      </c>
      <c r="T2767">
        <v>0</v>
      </c>
      <c r="U2767">
        <v>0</v>
      </c>
      <c r="V2767">
        <v>21</v>
      </c>
      <c r="W2767">
        <v>2461.3791999999999</v>
      </c>
    </row>
    <row r="2768" spans="1:23" x14ac:dyDescent="0.35">
      <c r="A2768" t="s">
        <v>4331</v>
      </c>
      <c r="B2768" t="s">
        <v>507</v>
      </c>
      <c r="C2768" t="s">
        <v>2381</v>
      </c>
      <c r="D2768" t="s">
        <v>12</v>
      </c>
      <c r="E2768" t="s">
        <v>95</v>
      </c>
      <c r="F2768" t="s">
        <v>314</v>
      </c>
      <c r="G2768">
        <v>415.66</v>
      </c>
      <c r="H2768">
        <v>3</v>
      </c>
      <c r="I2768">
        <v>0.03</v>
      </c>
      <c r="J2768">
        <v>5.62</v>
      </c>
      <c r="K2768" t="s">
        <v>102</v>
      </c>
      <c r="L2768" t="s">
        <v>43</v>
      </c>
      <c r="M2768">
        <v>6.24</v>
      </c>
      <c r="N2768" t="s">
        <v>83</v>
      </c>
      <c r="O2768" t="b">
        <v>0</v>
      </c>
      <c r="P2768">
        <v>1209.5706</v>
      </c>
      <c r="Q2768">
        <v>461.38260000000002</v>
      </c>
      <c r="R2768">
        <v>449.52260000000001</v>
      </c>
      <c r="S2768" t="s">
        <v>84</v>
      </c>
      <c r="T2768">
        <v>0</v>
      </c>
      <c r="U2768">
        <v>0</v>
      </c>
      <c r="V2768">
        <v>10</v>
      </c>
      <c r="W2768">
        <v>1956.3818000000001</v>
      </c>
    </row>
    <row r="2769" spans="1:23" x14ac:dyDescent="0.35">
      <c r="A2769" t="s">
        <v>4332</v>
      </c>
      <c r="B2769" t="s">
        <v>150</v>
      </c>
      <c r="C2769" t="s">
        <v>2452</v>
      </c>
      <c r="D2769" t="s">
        <v>15</v>
      </c>
      <c r="E2769" t="s">
        <v>88</v>
      </c>
      <c r="F2769" t="s">
        <v>857</v>
      </c>
      <c r="G2769">
        <v>22.7</v>
      </c>
      <c r="H2769">
        <v>1</v>
      </c>
      <c r="I2769">
        <v>0.19</v>
      </c>
      <c r="J2769">
        <v>6.33</v>
      </c>
      <c r="K2769" t="s">
        <v>90</v>
      </c>
      <c r="L2769" t="s">
        <v>41</v>
      </c>
      <c r="M2769">
        <v>10.24</v>
      </c>
      <c r="N2769" t="s">
        <v>83</v>
      </c>
      <c r="O2769" t="b">
        <v>0</v>
      </c>
      <c r="P2769">
        <v>18.387</v>
      </c>
      <c r="Q2769">
        <v>4.7670000000000012</v>
      </c>
      <c r="R2769">
        <v>-11.803000000000001</v>
      </c>
      <c r="S2769" t="s">
        <v>128</v>
      </c>
      <c r="T2769">
        <v>0</v>
      </c>
      <c r="U2769">
        <v>0</v>
      </c>
      <c r="V2769">
        <v>13</v>
      </c>
      <c r="W2769">
        <v>820.09640000000013</v>
      </c>
    </row>
    <row r="2770" spans="1:23" x14ac:dyDescent="0.35">
      <c r="A2770" t="s">
        <v>4333</v>
      </c>
      <c r="B2770" t="s">
        <v>487</v>
      </c>
      <c r="C2770" t="s">
        <v>135</v>
      </c>
      <c r="D2770" t="s">
        <v>19</v>
      </c>
      <c r="E2770" t="s">
        <v>88</v>
      </c>
      <c r="F2770" t="s">
        <v>608</v>
      </c>
      <c r="G2770">
        <v>23.68</v>
      </c>
      <c r="H2770">
        <v>1</v>
      </c>
      <c r="I2770">
        <v>0.06</v>
      </c>
      <c r="J2770">
        <v>3.52</v>
      </c>
      <c r="K2770" t="s">
        <v>90</v>
      </c>
      <c r="L2770" t="s">
        <v>45</v>
      </c>
      <c r="M2770">
        <v>0.61</v>
      </c>
      <c r="N2770" t="s">
        <v>83</v>
      </c>
      <c r="O2770" t="b">
        <v>0</v>
      </c>
      <c r="P2770">
        <v>22.2592</v>
      </c>
      <c r="Q2770">
        <v>8.0511999999999997</v>
      </c>
      <c r="R2770">
        <v>3.9211999999999998</v>
      </c>
      <c r="S2770" t="s">
        <v>97</v>
      </c>
      <c r="T2770">
        <v>0</v>
      </c>
      <c r="U2770">
        <v>0</v>
      </c>
      <c r="V2770">
        <v>3</v>
      </c>
      <c r="W2770">
        <v>4.122199999999995</v>
      </c>
    </row>
    <row r="2771" spans="1:23" x14ac:dyDescent="0.35">
      <c r="A2771" t="s">
        <v>4334</v>
      </c>
      <c r="B2771" t="s">
        <v>2232</v>
      </c>
      <c r="C2771" t="s">
        <v>764</v>
      </c>
      <c r="D2771" t="s">
        <v>19</v>
      </c>
      <c r="E2771" t="s">
        <v>16</v>
      </c>
      <c r="F2771" t="s">
        <v>648</v>
      </c>
      <c r="G2771">
        <v>20.89</v>
      </c>
      <c r="H2771">
        <v>1</v>
      </c>
      <c r="I2771">
        <v>0.28000000000000003</v>
      </c>
      <c r="J2771">
        <v>9.1999999999999993</v>
      </c>
      <c r="K2771" t="s">
        <v>102</v>
      </c>
      <c r="L2771" t="s">
        <v>41</v>
      </c>
      <c r="M2771">
        <v>13.25</v>
      </c>
      <c r="N2771" t="s">
        <v>83</v>
      </c>
      <c r="O2771" t="b">
        <v>0</v>
      </c>
      <c r="P2771">
        <v>15.040800000000001</v>
      </c>
      <c r="Q2771">
        <v>2.5067999999999979</v>
      </c>
      <c r="R2771">
        <v>-19.943200000000001</v>
      </c>
      <c r="S2771" t="s">
        <v>84</v>
      </c>
      <c r="T2771">
        <v>0</v>
      </c>
      <c r="U2771">
        <v>0</v>
      </c>
      <c r="V2771">
        <v>13</v>
      </c>
      <c r="W2771">
        <v>693.52629999999999</v>
      </c>
    </row>
    <row r="2772" spans="1:23" x14ac:dyDescent="0.35">
      <c r="A2772" t="s">
        <v>4335</v>
      </c>
      <c r="B2772" t="s">
        <v>559</v>
      </c>
      <c r="C2772" t="s">
        <v>679</v>
      </c>
      <c r="D2772" t="s">
        <v>17</v>
      </c>
      <c r="E2772" t="s">
        <v>16</v>
      </c>
      <c r="F2772" t="s">
        <v>81</v>
      </c>
      <c r="G2772">
        <v>22.19</v>
      </c>
      <c r="H2772">
        <v>3</v>
      </c>
      <c r="I2772">
        <v>0.28000000000000003</v>
      </c>
      <c r="J2772">
        <v>7.95</v>
      </c>
      <c r="K2772" t="s">
        <v>115</v>
      </c>
      <c r="L2772" t="s">
        <v>45</v>
      </c>
      <c r="M2772">
        <v>1.44</v>
      </c>
      <c r="N2772" t="s">
        <v>83</v>
      </c>
      <c r="O2772" t="b">
        <v>0</v>
      </c>
      <c r="P2772">
        <v>47.930400000000013</v>
      </c>
      <c r="Q2772">
        <v>7.9884000000000057</v>
      </c>
      <c r="R2772">
        <v>-1.4015999999999951</v>
      </c>
      <c r="S2772" t="s">
        <v>128</v>
      </c>
      <c r="T2772">
        <v>0</v>
      </c>
      <c r="U2772">
        <v>0</v>
      </c>
      <c r="V2772">
        <v>10</v>
      </c>
      <c r="W2772">
        <v>1466.404</v>
      </c>
    </row>
    <row r="2773" spans="1:23" x14ac:dyDescent="0.35">
      <c r="A2773" t="s">
        <v>4336</v>
      </c>
      <c r="B2773" t="s">
        <v>549</v>
      </c>
      <c r="C2773" t="s">
        <v>3234</v>
      </c>
      <c r="D2773" t="s">
        <v>15</v>
      </c>
      <c r="E2773" t="s">
        <v>88</v>
      </c>
      <c r="F2773" t="s">
        <v>1618</v>
      </c>
      <c r="G2773">
        <v>28.77</v>
      </c>
      <c r="H2773">
        <v>2</v>
      </c>
      <c r="I2773">
        <v>0.08</v>
      </c>
      <c r="J2773">
        <v>5.34</v>
      </c>
      <c r="K2773" t="s">
        <v>82</v>
      </c>
      <c r="L2773" t="s">
        <v>41</v>
      </c>
      <c r="M2773">
        <v>8.3699999999999992</v>
      </c>
      <c r="N2773" t="s">
        <v>83</v>
      </c>
      <c r="O2773" t="b">
        <v>0</v>
      </c>
      <c r="P2773">
        <v>52.936799999999998</v>
      </c>
      <c r="Q2773">
        <v>18.412800000000001</v>
      </c>
      <c r="R2773">
        <v>4.7027999999999981</v>
      </c>
      <c r="S2773" t="s">
        <v>91</v>
      </c>
      <c r="T2773">
        <v>0</v>
      </c>
      <c r="U2773">
        <v>0</v>
      </c>
      <c r="V2773">
        <v>2</v>
      </c>
      <c r="W2773">
        <v>16.766000000000009</v>
      </c>
    </row>
    <row r="2774" spans="1:23" x14ac:dyDescent="0.35">
      <c r="A2774" t="s">
        <v>4337</v>
      </c>
      <c r="B2774" t="s">
        <v>566</v>
      </c>
      <c r="C2774" t="s">
        <v>795</v>
      </c>
      <c r="D2774" t="s">
        <v>12</v>
      </c>
      <c r="E2774" t="s">
        <v>95</v>
      </c>
      <c r="F2774" t="s">
        <v>631</v>
      </c>
      <c r="G2774">
        <v>455.58</v>
      </c>
      <c r="H2774">
        <v>2</v>
      </c>
      <c r="I2774">
        <v>0.1</v>
      </c>
      <c r="J2774">
        <v>4.97</v>
      </c>
      <c r="K2774" t="s">
        <v>102</v>
      </c>
      <c r="L2774" t="s">
        <v>45</v>
      </c>
      <c r="M2774">
        <v>0.76</v>
      </c>
      <c r="N2774" t="s">
        <v>83</v>
      </c>
      <c r="O2774" t="b">
        <v>1</v>
      </c>
      <c r="P2774">
        <v>820.04399999999998</v>
      </c>
      <c r="Q2774">
        <v>273.34800000000013</v>
      </c>
      <c r="R2774">
        <v>267.61800000000011</v>
      </c>
      <c r="S2774" t="s">
        <v>103</v>
      </c>
      <c r="T2774">
        <v>0</v>
      </c>
      <c r="U2774">
        <v>0</v>
      </c>
      <c r="V2774">
        <v>15</v>
      </c>
      <c r="W2774">
        <v>2662.0149999999999</v>
      </c>
    </row>
    <row r="2775" spans="1:23" x14ac:dyDescent="0.35">
      <c r="A2775" t="s">
        <v>4338</v>
      </c>
      <c r="B2775" t="s">
        <v>619</v>
      </c>
      <c r="C2775" t="s">
        <v>3318</v>
      </c>
      <c r="D2775" t="s">
        <v>12</v>
      </c>
      <c r="E2775" t="s">
        <v>14</v>
      </c>
      <c r="F2775" t="s">
        <v>705</v>
      </c>
      <c r="G2775">
        <v>151.36000000000001</v>
      </c>
      <c r="H2775">
        <v>1</v>
      </c>
      <c r="I2775">
        <v>0.23</v>
      </c>
      <c r="J2775">
        <v>2.23</v>
      </c>
      <c r="K2775" t="s">
        <v>115</v>
      </c>
      <c r="L2775" t="s">
        <v>41</v>
      </c>
      <c r="M2775">
        <v>14.7</v>
      </c>
      <c r="N2775" t="s">
        <v>83</v>
      </c>
      <c r="O2775" t="b">
        <v>0</v>
      </c>
      <c r="P2775">
        <v>116.5472</v>
      </c>
      <c r="Q2775">
        <v>25.731200000000008</v>
      </c>
      <c r="R2775">
        <v>8.8012000000000157</v>
      </c>
      <c r="S2775" t="s">
        <v>91</v>
      </c>
      <c r="T2775">
        <v>0</v>
      </c>
      <c r="U2775">
        <v>0</v>
      </c>
      <c r="V2775">
        <v>2</v>
      </c>
      <c r="W2775">
        <v>38.688800000000001</v>
      </c>
    </row>
    <row r="2776" spans="1:23" x14ac:dyDescent="0.35">
      <c r="A2776" t="s">
        <v>4339</v>
      </c>
      <c r="B2776" t="s">
        <v>402</v>
      </c>
      <c r="C2776" t="s">
        <v>453</v>
      </c>
      <c r="D2776" t="s">
        <v>12</v>
      </c>
      <c r="E2776" t="s">
        <v>95</v>
      </c>
      <c r="F2776" t="s">
        <v>1363</v>
      </c>
      <c r="G2776">
        <v>286.01</v>
      </c>
      <c r="H2776">
        <v>2</v>
      </c>
      <c r="I2776">
        <v>0.05</v>
      </c>
      <c r="J2776">
        <v>7.35</v>
      </c>
      <c r="K2776" t="s">
        <v>102</v>
      </c>
      <c r="L2776" t="s">
        <v>43</v>
      </c>
      <c r="M2776">
        <v>3.33</v>
      </c>
      <c r="N2776" t="s">
        <v>141</v>
      </c>
      <c r="O2776" t="b">
        <v>0</v>
      </c>
      <c r="P2776">
        <v>543.41899999999998</v>
      </c>
      <c r="Q2776">
        <v>200.20699999999999</v>
      </c>
      <c r="R2776">
        <v>189.52699999999999</v>
      </c>
      <c r="S2776" t="s">
        <v>97</v>
      </c>
      <c r="T2776">
        <v>1</v>
      </c>
      <c r="U2776">
        <v>0</v>
      </c>
      <c r="V2776">
        <v>24</v>
      </c>
      <c r="W2776">
        <v>1094.1242999999999</v>
      </c>
    </row>
    <row r="2777" spans="1:23" x14ac:dyDescent="0.35">
      <c r="A2777" t="s">
        <v>4340</v>
      </c>
      <c r="B2777" t="s">
        <v>699</v>
      </c>
      <c r="C2777" t="s">
        <v>3091</v>
      </c>
      <c r="D2777" t="s">
        <v>12</v>
      </c>
      <c r="E2777" t="s">
        <v>88</v>
      </c>
      <c r="F2777" t="s">
        <v>493</v>
      </c>
      <c r="G2777">
        <v>16.32</v>
      </c>
      <c r="H2777">
        <v>3</v>
      </c>
      <c r="I2777">
        <v>0.16</v>
      </c>
      <c r="J2777">
        <v>9.24</v>
      </c>
      <c r="K2777" t="s">
        <v>90</v>
      </c>
      <c r="L2777" t="s">
        <v>41</v>
      </c>
      <c r="M2777">
        <v>8.23</v>
      </c>
      <c r="N2777" t="s">
        <v>83</v>
      </c>
      <c r="O2777" t="b">
        <v>0</v>
      </c>
      <c r="P2777">
        <v>41.126399999999997</v>
      </c>
      <c r="Q2777">
        <v>11.750400000000001</v>
      </c>
      <c r="R2777">
        <v>-5.7195999999999998</v>
      </c>
      <c r="S2777" t="s">
        <v>91</v>
      </c>
      <c r="T2777">
        <v>0</v>
      </c>
      <c r="U2777">
        <v>0</v>
      </c>
      <c r="V2777">
        <v>18</v>
      </c>
      <c r="W2777">
        <v>1465.0103999999999</v>
      </c>
    </row>
    <row r="2778" spans="1:23" x14ac:dyDescent="0.35">
      <c r="A2778" t="s">
        <v>4341</v>
      </c>
      <c r="B2778" t="s">
        <v>157</v>
      </c>
      <c r="C2778" t="s">
        <v>2151</v>
      </c>
      <c r="D2778" t="s">
        <v>24</v>
      </c>
      <c r="E2778" t="s">
        <v>95</v>
      </c>
      <c r="F2778" t="s">
        <v>446</v>
      </c>
      <c r="G2778">
        <v>167.94</v>
      </c>
      <c r="H2778">
        <v>2</v>
      </c>
      <c r="I2778">
        <v>0.05</v>
      </c>
      <c r="J2778">
        <v>8.73</v>
      </c>
      <c r="K2778" t="s">
        <v>102</v>
      </c>
      <c r="L2778" t="s">
        <v>43</v>
      </c>
      <c r="M2778">
        <v>5.96</v>
      </c>
      <c r="N2778" t="s">
        <v>83</v>
      </c>
      <c r="O2778" t="b">
        <v>0</v>
      </c>
      <c r="P2778">
        <v>319.08600000000001</v>
      </c>
      <c r="Q2778">
        <v>117.55800000000001</v>
      </c>
      <c r="R2778">
        <v>102.86799999999999</v>
      </c>
      <c r="S2778" t="s">
        <v>91</v>
      </c>
      <c r="T2778">
        <v>0</v>
      </c>
      <c r="U2778">
        <v>0</v>
      </c>
      <c r="V2778">
        <v>5</v>
      </c>
      <c r="W2778">
        <v>359.33870000000007</v>
      </c>
    </row>
    <row r="2779" spans="1:23" x14ac:dyDescent="0.35">
      <c r="A2779" t="s">
        <v>4342</v>
      </c>
      <c r="B2779" t="s">
        <v>177</v>
      </c>
      <c r="C2779" t="s">
        <v>993</v>
      </c>
      <c r="D2779" t="s">
        <v>24</v>
      </c>
      <c r="E2779" t="s">
        <v>88</v>
      </c>
      <c r="F2779" t="s">
        <v>1618</v>
      </c>
      <c r="G2779">
        <v>23.24</v>
      </c>
      <c r="H2779">
        <v>3</v>
      </c>
      <c r="I2779">
        <v>0.12</v>
      </c>
      <c r="J2779">
        <v>7.43</v>
      </c>
      <c r="K2779" t="s">
        <v>82</v>
      </c>
      <c r="L2779" t="s">
        <v>41</v>
      </c>
      <c r="M2779">
        <v>6.77</v>
      </c>
      <c r="N2779" t="s">
        <v>83</v>
      </c>
      <c r="O2779" t="b">
        <v>0</v>
      </c>
      <c r="P2779">
        <v>61.3536</v>
      </c>
      <c r="Q2779">
        <v>19.521599999999999</v>
      </c>
      <c r="R2779">
        <v>5.3216000000000001</v>
      </c>
      <c r="S2779" t="s">
        <v>128</v>
      </c>
      <c r="T2779">
        <v>0</v>
      </c>
      <c r="U2779">
        <v>0</v>
      </c>
      <c r="V2779">
        <v>18</v>
      </c>
      <c r="W2779">
        <v>977.64260000000024</v>
      </c>
    </row>
    <row r="2780" spans="1:23" x14ac:dyDescent="0.35">
      <c r="A2780" t="s">
        <v>4343</v>
      </c>
      <c r="B2780" t="s">
        <v>954</v>
      </c>
      <c r="C2780" t="s">
        <v>2636</v>
      </c>
      <c r="D2780" t="s">
        <v>19</v>
      </c>
      <c r="E2780" t="s">
        <v>95</v>
      </c>
      <c r="F2780" t="s">
        <v>515</v>
      </c>
      <c r="G2780">
        <v>511.54</v>
      </c>
      <c r="H2780">
        <v>1</v>
      </c>
      <c r="I2780">
        <v>0.01</v>
      </c>
      <c r="J2780">
        <v>7.91</v>
      </c>
      <c r="K2780" t="s">
        <v>102</v>
      </c>
      <c r="L2780" t="s">
        <v>48</v>
      </c>
      <c r="M2780">
        <v>8.3699999999999992</v>
      </c>
      <c r="N2780" t="s">
        <v>83</v>
      </c>
      <c r="O2780" t="b">
        <v>0</v>
      </c>
      <c r="P2780">
        <v>506.4246</v>
      </c>
      <c r="Q2780">
        <v>199.50059999999999</v>
      </c>
      <c r="R2780">
        <v>183.22059999999999</v>
      </c>
      <c r="S2780" t="s">
        <v>91</v>
      </c>
      <c r="T2780">
        <v>0</v>
      </c>
      <c r="U2780">
        <v>0</v>
      </c>
      <c r="V2780">
        <v>15</v>
      </c>
      <c r="W2780">
        <v>1009.6579</v>
      </c>
    </row>
    <row r="2781" spans="1:23" x14ac:dyDescent="0.35">
      <c r="A2781" t="s">
        <v>4344</v>
      </c>
      <c r="B2781" t="s">
        <v>826</v>
      </c>
      <c r="C2781" t="s">
        <v>670</v>
      </c>
      <c r="D2781" t="s">
        <v>19</v>
      </c>
      <c r="E2781" t="s">
        <v>14</v>
      </c>
      <c r="F2781" t="s">
        <v>655</v>
      </c>
      <c r="G2781">
        <v>93.08</v>
      </c>
      <c r="H2781">
        <v>3</v>
      </c>
      <c r="I2781">
        <v>0.06</v>
      </c>
      <c r="J2781">
        <v>7.24</v>
      </c>
      <c r="K2781" t="s">
        <v>115</v>
      </c>
      <c r="L2781" t="s">
        <v>48</v>
      </c>
      <c r="M2781">
        <v>7.5</v>
      </c>
      <c r="N2781" t="s">
        <v>83</v>
      </c>
      <c r="O2781" t="b">
        <v>0</v>
      </c>
      <c r="P2781">
        <v>262.48559999999998</v>
      </c>
      <c r="Q2781">
        <v>94.941599999999966</v>
      </c>
      <c r="R2781">
        <v>80.201599999999971</v>
      </c>
      <c r="S2781" t="s">
        <v>103</v>
      </c>
      <c r="T2781">
        <v>0</v>
      </c>
      <c r="U2781">
        <v>0</v>
      </c>
      <c r="V2781">
        <v>7</v>
      </c>
      <c r="W2781">
        <v>181.05699999999999</v>
      </c>
    </row>
    <row r="2782" spans="1:23" x14ac:dyDescent="0.35">
      <c r="A2782" t="s">
        <v>4345</v>
      </c>
      <c r="B2782" t="s">
        <v>549</v>
      </c>
      <c r="C2782" t="s">
        <v>296</v>
      </c>
      <c r="D2782" t="s">
        <v>15</v>
      </c>
      <c r="E2782" t="s">
        <v>95</v>
      </c>
      <c r="F2782" t="s">
        <v>127</v>
      </c>
      <c r="G2782">
        <v>508.41</v>
      </c>
      <c r="H2782">
        <v>2</v>
      </c>
      <c r="I2782">
        <v>0.11</v>
      </c>
      <c r="J2782">
        <v>4.7300000000000004</v>
      </c>
      <c r="K2782" t="s">
        <v>82</v>
      </c>
      <c r="L2782" t="s">
        <v>41</v>
      </c>
      <c r="M2782">
        <v>13.79</v>
      </c>
      <c r="N2782" t="s">
        <v>83</v>
      </c>
      <c r="O2782" t="b">
        <v>0</v>
      </c>
      <c r="P2782">
        <v>904.96979999999996</v>
      </c>
      <c r="Q2782">
        <v>294.87780000000009</v>
      </c>
      <c r="R2782">
        <v>276.35780000000011</v>
      </c>
      <c r="S2782" t="s">
        <v>91</v>
      </c>
      <c r="T2782">
        <v>0</v>
      </c>
      <c r="U2782">
        <v>0</v>
      </c>
      <c r="V2782">
        <v>15</v>
      </c>
      <c r="W2782">
        <v>1772.92</v>
      </c>
    </row>
    <row r="2783" spans="1:23" x14ac:dyDescent="0.35">
      <c r="A2783" t="s">
        <v>4346</v>
      </c>
      <c r="B2783" t="s">
        <v>867</v>
      </c>
      <c r="C2783" t="s">
        <v>1079</v>
      </c>
      <c r="D2783" t="s">
        <v>17</v>
      </c>
      <c r="E2783" t="s">
        <v>16</v>
      </c>
      <c r="F2783" t="s">
        <v>81</v>
      </c>
      <c r="G2783">
        <v>32.35</v>
      </c>
      <c r="H2783">
        <v>2</v>
      </c>
      <c r="I2783">
        <v>0.2</v>
      </c>
      <c r="J2783">
        <v>9.1300000000000008</v>
      </c>
      <c r="K2783" t="s">
        <v>82</v>
      </c>
      <c r="L2783" t="s">
        <v>41</v>
      </c>
      <c r="M2783">
        <v>10.8</v>
      </c>
      <c r="N2783" t="s">
        <v>141</v>
      </c>
      <c r="O2783" t="b">
        <v>0</v>
      </c>
      <c r="P2783">
        <v>51.760000000000012</v>
      </c>
      <c r="Q2783">
        <v>12.94</v>
      </c>
      <c r="R2783">
        <v>-6.9899999999999949</v>
      </c>
      <c r="S2783" t="s">
        <v>103</v>
      </c>
      <c r="T2783">
        <v>1</v>
      </c>
      <c r="U2783">
        <v>0</v>
      </c>
      <c r="V2783">
        <v>16</v>
      </c>
      <c r="W2783">
        <v>1067.1288</v>
      </c>
    </row>
    <row r="2784" spans="1:23" x14ac:dyDescent="0.35">
      <c r="A2784" t="s">
        <v>4347</v>
      </c>
      <c r="B2784" t="s">
        <v>462</v>
      </c>
      <c r="C2784" t="s">
        <v>1093</v>
      </c>
      <c r="D2784" t="s">
        <v>15</v>
      </c>
      <c r="E2784" t="s">
        <v>14</v>
      </c>
      <c r="F2784" t="s">
        <v>1290</v>
      </c>
      <c r="G2784">
        <v>134.24</v>
      </c>
      <c r="H2784">
        <v>3</v>
      </c>
      <c r="I2784">
        <v>0.05</v>
      </c>
      <c r="J2784">
        <v>8.3699999999999992</v>
      </c>
      <c r="K2784" t="s">
        <v>102</v>
      </c>
      <c r="L2784" t="s">
        <v>43</v>
      </c>
      <c r="M2784">
        <v>6.48</v>
      </c>
      <c r="N2784" t="s">
        <v>141</v>
      </c>
      <c r="O2784" t="b">
        <v>0</v>
      </c>
      <c r="P2784">
        <v>382.584</v>
      </c>
      <c r="Q2784">
        <v>140.952</v>
      </c>
      <c r="R2784">
        <v>126.102</v>
      </c>
      <c r="S2784" t="s">
        <v>84</v>
      </c>
      <c r="T2784">
        <v>1</v>
      </c>
      <c r="U2784">
        <v>0</v>
      </c>
      <c r="V2784">
        <v>15</v>
      </c>
      <c r="W2784">
        <v>1159.5474999999999</v>
      </c>
    </row>
    <row r="2785" spans="1:23" x14ac:dyDescent="0.35">
      <c r="A2785" t="s">
        <v>4348</v>
      </c>
      <c r="B2785" t="s">
        <v>491</v>
      </c>
      <c r="C2785" t="s">
        <v>423</v>
      </c>
      <c r="D2785" t="s">
        <v>12</v>
      </c>
      <c r="E2785" t="s">
        <v>16</v>
      </c>
      <c r="F2785" t="s">
        <v>155</v>
      </c>
      <c r="G2785">
        <v>18.79</v>
      </c>
      <c r="H2785">
        <v>3</v>
      </c>
      <c r="I2785">
        <v>0.15</v>
      </c>
      <c r="J2785">
        <v>3.47</v>
      </c>
      <c r="K2785" t="s">
        <v>115</v>
      </c>
      <c r="L2785" t="s">
        <v>43</v>
      </c>
      <c r="M2785">
        <v>6.17</v>
      </c>
      <c r="N2785" t="s">
        <v>83</v>
      </c>
      <c r="O2785" t="b">
        <v>0</v>
      </c>
      <c r="P2785">
        <v>47.914499999999997</v>
      </c>
      <c r="Q2785">
        <v>14.092499999999999</v>
      </c>
      <c r="R2785">
        <v>4.4525000000000006</v>
      </c>
      <c r="S2785" t="s">
        <v>103</v>
      </c>
      <c r="T2785">
        <v>0</v>
      </c>
      <c r="U2785">
        <v>0</v>
      </c>
      <c r="V2785">
        <v>19</v>
      </c>
      <c r="W2785">
        <v>1408.3480999999999</v>
      </c>
    </row>
    <row r="2786" spans="1:23" x14ac:dyDescent="0.35">
      <c r="A2786" t="s">
        <v>4349</v>
      </c>
      <c r="B2786" t="s">
        <v>586</v>
      </c>
      <c r="C2786" t="s">
        <v>1302</v>
      </c>
      <c r="D2786" t="s">
        <v>26</v>
      </c>
      <c r="E2786" t="s">
        <v>95</v>
      </c>
      <c r="F2786" t="s">
        <v>328</v>
      </c>
      <c r="G2786">
        <v>346.93</v>
      </c>
      <c r="H2786">
        <v>2</v>
      </c>
      <c r="I2786">
        <v>0.17</v>
      </c>
      <c r="J2786">
        <v>3.98</v>
      </c>
      <c r="K2786" t="s">
        <v>90</v>
      </c>
      <c r="L2786" t="s">
        <v>41</v>
      </c>
      <c r="M2786">
        <v>13.05</v>
      </c>
      <c r="N2786" t="s">
        <v>83</v>
      </c>
      <c r="O2786" t="b">
        <v>0</v>
      </c>
      <c r="P2786">
        <v>575.90379999999993</v>
      </c>
      <c r="Q2786">
        <v>159.58779999999999</v>
      </c>
      <c r="R2786">
        <v>142.55779999999999</v>
      </c>
      <c r="S2786" t="s">
        <v>91</v>
      </c>
      <c r="T2786">
        <v>0</v>
      </c>
      <c r="U2786">
        <v>0</v>
      </c>
      <c r="V2786">
        <v>15</v>
      </c>
      <c r="W2786">
        <v>1173.6241</v>
      </c>
    </row>
    <row r="2787" spans="1:23" x14ac:dyDescent="0.35">
      <c r="A2787" t="s">
        <v>4350</v>
      </c>
      <c r="B2787" t="s">
        <v>1936</v>
      </c>
      <c r="C2787" t="s">
        <v>3778</v>
      </c>
      <c r="D2787" t="s">
        <v>19</v>
      </c>
      <c r="E2787" t="s">
        <v>95</v>
      </c>
      <c r="F2787" t="s">
        <v>2069</v>
      </c>
      <c r="G2787">
        <v>348.53</v>
      </c>
      <c r="H2787">
        <v>3</v>
      </c>
      <c r="I2787">
        <v>0.05</v>
      </c>
      <c r="J2787">
        <v>3.5</v>
      </c>
      <c r="K2787" t="s">
        <v>102</v>
      </c>
      <c r="L2787" t="s">
        <v>48</v>
      </c>
      <c r="M2787">
        <v>7.42</v>
      </c>
      <c r="N2787" t="s">
        <v>141</v>
      </c>
      <c r="O2787" t="b">
        <v>0</v>
      </c>
      <c r="P2787">
        <v>993.31049999999982</v>
      </c>
      <c r="Q2787">
        <v>365.95649999999989</v>
      </c>
      <c r="R2787">
        <v>355.03649999999988</v>
      </c>
      <c r="S2787" t="s">
        <v>103</v>
      </c>
      <c r="T2787">
        <v>1</v>
      </c>
      <c r="U2787">
        <v>0</v>
      </c>
      <c r="V2787">
        <v>8</v>
      </c>
      <c r="W2787">
        <v>991.02259999999978</v>
      </c>
    </row>
    <row r="2788" spans="1:23" x14ac:dyDescent="0.35">
      <c r="A2788" t="s">
        <v>4351</v>
      </c>
      <c r="B2788" t="s">
        <v>1011</v>
      </c>
      <c r="C2788" t="s">
        <v>2999</v>
      </c>
      <c r="D2788" t="s">
        <v>15</v>
      </c>
      <c r="E2788" t="s">
        <v>16</v>
      </c>
      <c r="F2788" t="s">
        <v>527</v>
      </c>
      <c r="G2788">
        <v>34.43</v>
      </c>
      <c r="H2788">
        <v>2</v>
      </c>
      <c r="I2788">
        <v>0.06</v>
      </c>
      <c r="J2788">
        <v>4.93</v>
      </c>
      <c r="K2788" t="s">
        <v>115</v>
      </c>
      <c r="L2788" t="s">
        <v>41</v>
      </c>
      <c r="M2788">
        <v>7.19</v>
      </c>
      <c r="N2788" t="s">
        <v>83</v>
      </c>
      <c r="O2788" t="b">
        <v>0</v>
      </c>
      <c r="P2788">
        <v>64.728399999999993</v>
      </c>
      <c r="Q2788">
        <v>23.412400000000002</v>
      </c>
      <c r="R2788">
        <v>11.292400000000001</v>
      </c>
      <c r="S2788" t="s">
        <v>91</v>
      </c>
      <c r="T2788">
        <v>0</v>
      </c>
      <c r="U2788">
        <v>0</v>
      </c>
      <c r="V2788">
        <v>11</v>
      </c>
      <c r="W2788">
        <v>1274.9931999999999</v>
      </c>
    </row>
    <row r="2789" spans="1:23" x14ac:dyDescent="0.35">
      <c r="A2789" t="s">
        <v>4352</v>
      </c>
      <c r="B2789" t="s">
        <v>177</v>
      </c>
      <c r="C2789" t="s">
        <v>4353</v>
      </c>
      <c r="D2789" t="s">
        <v>15</v>
      </c>
      <c r="E2789" t="s">
        <v>16</v>
      </c>
      <c r="F2789" t="s">
        <v>1316</v>
      </c>
      <c r="G2789">
        <v>71.08</v>
      </c>
      <c r="H2789">
        <v>3</v>
      </c>
      <c r="I2789">
        <v>0.19</v>
      </c>
      <c r="J2789">
        <v>3.35</v>
      </c>
      <c r="K2789" t="s">
        <v>90</v>
      </c>
      <c r="L2789" t="s">
        <v>43</v>
      </c>
      <c r="M2789">
        <v>3.46</v>
      </c>
      <c r="N2789" t="s">
        <v>83</v>
      </c>
      <c r="O2789" t="b">
        <v>0</v>
      </c>
      <c r="P2789">
        <v>172.7244</v>
      </c>
      <c r="Q2789">
        <v>44.780400000000029</v>
      </c>
      <c r="R2789">
        <v>37.970400000000033</v>
      </c>
      <c r="S2789" t="s">
        <v>128</v>
      </c>
      <c r="T2789">
        <v>0</v>
      </c>
      <c r="U2789">
        <v>0</v>
      </c>
      <c r="V2789">
        <v>2</v>
      </c>
      <c r="W2789">
        <v>139.16680000000011</v>
      </c>
    </row>
    <row r="2790" spans="1:23" x14ac:dyDescent="0.35">
      <c r="A2790" t="s">
        <v>4354</v>
      </c>
      <c r="B2790" t="s">
        <v>364</v>
      </c>
      <c r="C2790" t="s">
        <v>1938</v>
      </c>
      <c r="D2790" t="s">
        <v>24</v>
      </c>
      <c r="E2790" t="s">
        <v>88</v>
      </c>
      <c r="F2790" t="s">
        <v>468</v>
      </c>
      <c r="G2790">
        <v>31.1</v>
      </c>
      <c r="H2790">
        <v>2</v>
      </c>
      <c r="I2790">
        <v>0.08</v>
      </c>
      <c r="J2790">
        <v>7.44</v>
      </c>
      <c r="K2790" t="s">
        <v>115</v>
      </c>
      <c r="L2790" t="s">
        <v>41</v>
      </c>
      <c r="M2790">
        <v>11.83</v>
      </c>
      <c r="N2790" t="s">
        <v>83</v>
      </c>
      <c r="O2790" t="b">
        <v>0</v>
      </c>
      <c r="P2790">
        <v>57.223999999999997</v>
      </c>
      <c r="Q2790">
        <v>19.904</v>
      </c>
      <c r="R2790">
        <v>0.63400000000000389</v>
      </c>
      <c r="S2790" t="s">
        <v>97</v>
      </c>
      <c r="T2790">
        <v>0</v>
      </c>
      <c r="U2790">
        <v>0</v>
      </c>
      <c r="V2790">
        <v>5</v>
      </c>
      <c r="W2790">
        <v>8.1249000000000109</v>
      </c>
    </row>
    <row r="2791" spans="1:23" x14ac:dyDescent="0.35">
      <c r="A2791" t="s">
        <v>4355</v>
      </c>
      <c r="B2791" t="s">
        <v>405</v>
      </c>
      <c r="C2791" t="s">
        <v>587</v>
      </c>
      <c r="D2791" t="s">
        <v>17</v>
      </c>
      <c r="E2791" t="s">
        <v>14</v>
      </c>
      <c r="F2791" t="s">
        <v>101</v>
      </c>
      <c r="G2791">
        <v>84.42</v>
      </c>
      <c r="H2791">
        <v>3</v>
      </c>
      <c r="I2791">
        <v>0.06</v>
      </c>
      <c r="J2791">
        <v>8.66</v>
      </c>
      <c r="K2791" t="s">
        <v>102</v>
      </c>
      <c r="L2791" t="s">
        <v>43</v>
      </c>
      <c r="M2791">
        <v>5.0999999999999996</v>
      </c>
      <c r="N2791" t="s">
        <v>83</v>
      </c>
      <c r="O2791" t="b">
        <v>0</v>
      </c>
      <c r="P2791">
        <v>238.06440000000001</v>
      </c>
      <c r="Q2791">
        <v>86.108399999999989</v>
      </c>
      <c r="R2791">
        <v>72.348399999999984</v>
      </c>
      <c r="S2791" t="s">
        <v>103</v>
      </c>
      <c r="T2791">
        <v>0</v>
      </c>
      <c r="U2791">
        <v>0</v>
      </c>
      <c r="V2791">
        <v>17</v>
      </c>
      <c r="W2791">
        <v>1791.7837</v>
      </c>
    </row>
    <row r="2792" spans="1:23" x14ac:dyDescent="0.35">
      <c r="A2792" t="s">
        <v>4356</v>
      </c>
      <c r="B2792" t="s">
        <v>566</v>
      </c>
      <c r="C2792" t="s">
        <v>4279</v>
      </c>
      <c r="D2792" t="s">
        <v>26</v>
      </c>
      <c r="E2792" t="s">
        <v>14</v>
      </c>
      <c r="F2792" t="s">
        <v>355</v>
      </c>
      <c r="G2792">
        <v>170.98</v>
      </c>
      <c r="H2792">
        <v>1</v>
      </c>
      <c r="I2792">
        <v>0.09</v>
      </c>
      <c r="J2792">
        <v>5.34</v>
      </c>
      <c r="K2792" t="s">
        <v>82</v>
      </c>
      <c r="L2792" t="s">
        <v>43</v>
      </c>
      <c r="M2792">
        <v>4.84</v>
      </c>
      <c r="N2792" t="s">
        <v>83</v>
      </c>
      <c r="O2792" t="b">
        <v>0</v>
      </c>
      <c r="P2792">
        <v>155.59180000000001</v>
      </c>
      <c r="Q2792">
        <v>53.003800000000012</v>
      </c>
      <c r="R2792">
        <v>42.823800000000013</v>
      </c>
      <c r="S2792" t="s">
        <v>103</v>
      </c>
      <c r="T2792">
        <v>0</v>
      </c>
      <c r="U2792">
        <v>0</v>
      </c>
      <c r="V2792">
        <v>3</v>
      </c>
      <c r="W2792">
        <v>547.36740000000009</v>
      </c>
    </row>
    <row r="2793" spans="1:23" x14ac:dyDescent="0.35">
      <c r="A2793" t="s">
        <v>4357</v>
      </c>
      <c r="B2793" t="s">
        <v>603</v>
      </c>
      <c r="C2793" t="s">
        <v>4358</v>
      </c>
      <c r="D2793" t="s">
        <v>12</v>
      </c>
      <c r="E2793" t="s">
        <v>95</v>
      </c>
      <c r="F2793" t="s">
        <v>217</v>
      </c>
      <c r="G2793">
        <v>129.84</v>
      </c>
      <c r="H2793">
        <v>3</v>
      </c>
      <c r="I2793">
        <v>0.11</v>
      </c>
      <c r="J2793">
        <v>8.7200000000000006</v>
      </c>
      <c r="K2793" t="s">
        <v>102</v>
      </c>
      <c r="L2793" t="s">
        <v>41</v>
      </c>
      <c r="M2793">
        <v>14.64</v>
      </c>
      <c r="N2793" t="s">
        <v>83</v>
      </c>
      <c r="O2793" t="b">
        <v>0</v>
      </c>
      <c r="P2793">
        <v>346.6728</v>
      </c>
      <c r="Q2793">
        <v>112.96080000000001</v>
      </c>
      <c r="R2793">
        <v>89.600800000000007</v>
      </c>
      <c r="S2793" t="s">
        <v>128</v>
      </c>
      <c r="T2793">
        <v>0</v>
      </c>
      <c r="U2793">
        <v>0</v>
      </c>
      <c r="V2793">
        <v>2</v>
      </c>
      <c r="W2793">
        <v>109.5333</v>
      </c>
    </row>
    <row r="2794" spans="1:23" x14ac:dyDescent="0.35">
      <c r="A2794" t="s">
        <v>4359</v>
      </c>
      <c r="B2794" t="s">
        <v>1228</v>
      </c>
      <c r="C2794" t="s">
        <v>4360</v>
      </c>
      <c r="D2794" t="s">
        <v>12</v>
      </c>
      <c r="E2794" t="s">
        <v>14</v>
      </c>
      <c r="F2794" t="s">
        <v>152</v>
      </c>
      <c r="G2794">
        <v>136.54</v>
      </c>
      <c r="H2794">
        <v>1</v>
      </c>
      <c r="I2794">
        <v>0.1</v>
      </c>
      <c r="J2794">
        <v>3.51</v>
      </c>
      <c r="K2794" t="s">
        <v>102</v>
      </c>
      <c r="L2794" t="s">
        <v>41</v>
      </c>
      <c r="M2794">
        <v>14.54</v>
      </c>
      <c r="N2794" t="s">
        <v>83</v>
      </c>
      <c r="O2794" t="b">
        <v>1</v>
      </c>
      <c r="P2794">
        <v>122.886</v>
      </c>
      <c r="Q2794">
        <v>40.962000000000003</v>
      </c>
      <c r="R2794">
        <v>22.91200000000001</v>
      </c>
      <c r="S2794" t="s">
        <v>84</v>
      </c>
      <c r="T2794">
        <v>0</v>
      </c>
      <c r="U2794">
        <v>0</v>
      </c>
      <c r="V2794">
        <v>1</v>
      </c>
      <c r="W2794">
        <v>22.91200000000001</v>
      </c>
    </row>
    <row r="2795" spans="1:23" x14ac:dyDescent="0.35">
      <c r="A2795" t="s">
        <v>4361</v>
      </c>
      <c r="B2795" t="s">
        <v>1348</v>
      </c>
      <c r="C2795" t="s">
        <v>4362</v>
      </c>
      <c r="D2795" t="s">
        <v>12</v>
      </c>
      <c r="E2795" t="s">
        <v>14</v>
      </c>
      <c r="F2795" t="s">
        <v>210</v>
      </c>
      <c r="G2795">
        <v>58.83</v>
      </c>
      <c r="H2795">
        <v>2</v>
      </c>
      <c r="I2795">
        <v>0.14000000000000001</v>
      </c>
      <c r="J2795">
        <v>2.48</v>
      </c>
      <c r="K2795" t="s">
        <v>115</v>
      </c>
      <c r="L2795" t="s">
        <v>41</v>
      </c>
      <c r="M2795">
        <v>12.29</v>
      </c>
      <c r="N2795" t="s">
        <v>83</v>
      </c>
      <c r="O2795" t="b">
        <v>0</v>
      </c>
      <c r="P2795">
        <v>101.1876</v>
      </c>
      <c r="Q2795">
        <v>30.5916</v>
      </c>
      <c r="R2795">
        <v>15.8216</v>
      </c>
      <c r="S2795" t="s">
        <v>97</v>
      </c>
      <c r="T2795">
        <v>0</v>
      </c>
      <c r="U2795">
        <v>0</v>
      </c>
      <c r="V2795">
        <v>2</v>
      </c>
      <c r="W2795">
        <v>20.808199999999999</v>
      </c>
    </row>
    <row r="2796" spans="1:23" x14ac:dyDescent="0.35">
      <c r="A2796" t="s">
        <v>4363</v>
      </c>
      <c r="B2796" t="s">
        <v>940</v>
      </c>
      <c r="C2796" t="s">
        <v>4364</v>
      </c>
      <c r="D2796" t="s">
        <v>12</v>
      </c>
      <c r="E2796" t="s">
        <v>88</v>
      </c>
      <c r="F2796" t="s">
        <v>530</v>
      </c>
      <c r="G2796">
        <v>25.16</v>
      </c>
      <c r="H2796">
        <v>2</v>
      </c>
      <c r="I2796">
        <v>0.05</v>
      </c>
      <c r="J2796">
        <v>8.75</v>
      </c>
      <c r="K2796" t="s">
        <v>90</v>
      </c>
      <c r="L2796" t="s">
        <v>48</v>
      </c>
      <c r="M2796">
        <v>16.149999999999999</v>
      </c>
      <c r="N2796" t="s">
        <v>83</v>
      </c>
      <c r="O2796" t="b">
        <v>0</v>
      </c>
      <c r="P2796">
        <v>47.804000000000002</v>
      </c>
      <c r="Q2796">
        <v>17.611999999999991</v>
      </c>
      <c r="R2796">
        <v>-7.2880000000000038</v>
      </c>
      <c r="S2796" t="s">
        <v>84</v>
      </c>
      <c r="T2796">
        <v>0</v>
      </c>
      <c r="U2796">
        <v>0</v>
      </c>
      <c r="V2796">
        <v>1</v>
      </c>
      <c r="W2796">
        <v>-7.2880000000000038</v>
      </c>
    </row>
    <row r="2797" spans="1:23" x14ac:dyDescent="0.35">
      <c r="A2797" t="s">
        <v>4365</v>
      </c>
      <c r="B2797" t="s">
        <v>814</v>
      </c>
      <c r="C2797" t="s">
        <v>3352</v>
      </c>
      <c r="D2797" t="s">
        <v>20</v>
      </c>
      <c r="E2797" t="s">
        <v>95</v>
      </c>
      <c r="F2797" t="s">
        <v>658</v>
      </c>
      <c r="G2797">
        <v>29.1</v>
      </c>
      <c r="H2797">
        <v>1</v>
      </c>
      <c r="I2797">
        <v>0.09</v>
      </c>
      <c r="J2797">
        <v>8.26</v>
      </c>
      <c r="K2797" t="s">
        <v>90</v>
      </c>
      <c r="L2797" t="s">
        <v>48</v>
      </c>
      <c r="M2797">
        <v>13.7</v>
      </c>
      <c r="N2797" t="s">
        <v>83</v>
      </c>
      <c r="O2797" t="b">
        <v>0</v>
      </c>
      <c r="P2797">
        <v>26.481000000000002</v>
      </c>
      <c r="Q2797">
        <v>9.0210000000000008</v>
      </c>
      <c r="R2797">
        <v>-12.939</v>
      </c>
      <c r="S2797" t="s">
        <v>183</v>
      </c>
      <c r="T2797">
        <v>0</v>
      </c>
      <c r="U2797">
        <v>0</v>
      </c>
      <c r="V2797">
        <v>12</v>
      </c>
      <c r="W2797">
        <v>996.85199999999998</v>
      </c>
    </row>
    <row r="2798" spans="1:23" x14ac:dyDescent="0.35">
      <c r="A2798" t="s">
        <v>4366</v>
      </c>
      <c r="B2798" t="s">
        <v>1586</v>
      </c>
      <c r="C2798" t="s">
        <v>1489</v>
      </c>
      <c r="D2798" t="s">
        <v>12</v>
      </c>
      <c r="E2798" t="s">
        <v>14</v>
      </c>
      <c r="F2798" t="s">
        <v>1131</v>
      </c>
      <c r="G2798">
        <v>113.54</v>
      </c>
      <c r="H2798">
        <v>1</v>
      </c>
      <c r="I2798">
        <v>0.21</v>
      </c>
      <c r="J2798">
        <v>7.87</v>
      </c>
      <c r="K2798" t="s">
        <v>82</v>
      </c>
      <c r="L2798" t="s">
        <v>41</v>
      </c>
      <c r="M2798">
        <v>13.05</v>
      </c>
      <c r="N2798" t="s">
        <v>83</v>
      </c>
      <c r="O2798" t="b">
        <v>0</v>
      </c>
      <c r="P2798">
        <v>89.696600000000004</v>
      </c>
      <c r="Q2798">
        <v>21.572600000000008</v>
      </c>
      <c r="R2798">
        <v>0.65260000000000673</v>
      </c>
      <c r="S2798" t="s">
        <v>183</v>
      </c>
      <c r="T2798">
        <v>0</v>
      </c>
      <c r="U2798">
        <v>0</v>
      </c>
      <c r="V2798">
        <v>15</v>
      </c>
      <c r="W2798">
        <v>471.47800000000012</v>
      </c>
    </row>
    <row r="2799" spans="1:23" x14ac:dyDescent="0.35">
      <c r="A2799" t="s">
        <v>4367</v>
      </c>
      <c r="B2799" t="s">
        <v>731</v>
      </c>
      <c r="C2799" t="s">
        <v>4368</v>
      </c>
      <c r="D2799" t="s">
        <v>12</v>
      </c>
      <c r="E2799" t="s">
        <v>14</v>
      </c>
      <c r="F2799" t="s">
        <v>101</v>
      </c>
      <c r="G2799">
        <v>73.400000000000006</v>
      </c>
      <c r="H2799">
        <v>2</v>
      </c>
      <c r="I2799">
        <v>0.02</v>
      </c>
      <c r="J2799">
        <v>2.11</v>
      </c>
      <c r="K2799" t="s">
        <v>102</v>
      </c>
      <c r="L2799" t="s">
        <v>45</v>
      </c>
      <c r="M2799">
        <v>1.61</v>
      </c>
      <c r="N2799" t="s">
        <v>83</v>
      </c>
      <c r="O2799" t="b">
        <v>0</v>
      </c>
      <c r="P2799">
        <v>143.864</v>
      </c>
      <c r="Q2799">
        <v>55.784000000000013</v>
      </c>
      <c r="R2799">
        <v>52.064000000000007</v>
      </c>
      <c r="S2799" t="s">
        <v>84</v>
      </c>
      <c r="T2799">
        <v>0</v>
      </c>
      <c r="U2799">
        <v>0</v>
      </c>
      <c r="V2799">
        <v>3</v>
      </c>
      <c r="W2799">
        <v>85.774400000000028</v>
      </c>
    </row>
    <row r="2800" spans="1:23" x14ac:dyDescent="0.35">
      <c r="A2800" t="s">
        <v>4369</v>
      </c>
      <c r="B2800" t="s">
        <v>832</v>
      </c>
      <c r="C2800" t="s">
        <v>2512</v>
      </c>
      <c r="D2800" t="s">
        <v>17</v>
      </c>
      <c r="E2800" t="s">
        <v>16</v>
      </c>
      <c r="F2800" t="s">
        <v>136</v>
      </c>
      <c r="G2800">
        <v>54.95</v>
      </c>
      <c r="H2800">
        <v>2</v>
      </c>
      <c r="I2800">
        <v>0.1</v>
      </c>
      <c r="J2800">
        <v>7.52</v>
      </c>
      <c r="K2800" t="s">
        <v>102</v>
      </c>
      <c r="L2800" t="s">
        <v>45</v>
      </c>
      <c r="M2800">
        <v>1.43</v>
      </c>
      <c r="N2800" t="s">
        <v>279</v>
      </c>
      <c r="O2800" t="b">
        <v>1</v>
      </c>
      <c r="P2800">
        <v>98.91</v>
      </c>
      <c r="Q2800">
        <v>32.970000000000013</v>
      </c>
      <c r="R2800">
        <v>24.02000000000001</v>
      </c>
      <c r="S2800" t="s">
        <v>97</v>
      </c>
      <c r="T2800">
        <v>0</v>
      </c>
      <c r="U2800">
        <v>1</v>
      </c>
      <c r="V2800">
        <v>3</v>
      </c>
      <c r="W2800">
        <v>461.9099999999998</v>
      </c>
    </row>
    <row r="2801" spans="1:23" x14ac:dyDescent="0.35">
      <c r="A2801" t="s">
        <v>4370</v>
      </c>
      <c r="B2801" t="s">
        <v>462</v>
      </c>
      <c r="C2801" t="s">
        <v>4038</v>
      </c>
      <c r="D2801" t="s">
        <v>17</v>
      </c>
      <c r="E2801" t="s">
        <v>95</v>
      </c>
      <c r="F2801" t="s">
        <v>512</v>
      </c>
      <c r="G2801">
        <v>337.74</v>
      </c>
      <c r="H2801">
        <v>2</v>
      </c>
      <c r="I2801">
        <v>0.1</v>
      </c>
      <c r="J2801">
        <v>7.74</v>
      </c>
      <c r="K2801" t="s">
        <v>90</v>
      </c>
      <c r="L2801" t="s">
        <v>41</v>
      </c>
      <c r="M2801">
        <v>7.4</v>
      </c>
      <c r="N2801" t="s">
        <v>83</v>
      </c>
      <c r="O2801" t="b">
        <v>1</v>
      </c>
      <c r="P2801">
        <v>607.93200000000002</v>
      </c>
      <c r="Q2801">
        <v>202.64400000000001</v>
      </c>
      <c r="R2801">
        <v>187.50399999999999</v>
      </c>
      <c r="S2801" t="s">
        <v>84</v>
      </c>
      <c r="T2801">
        <v>0</v>
      </c>
      <c r="U2801">
        <v>0</v>
      </c>
      <c r="V2801">
        <v>4</v>
      </c>
      <c r="W2801">
        <v>808.42499999999995</v>
      </c>
    </row>
    <row r="2802" spans="1:23" x14ac:dyDescent="0.35">
      <c r="A2802" t="s">
        <v>4371</v>
      </c>
      <c r="B2802" t="s">
        <v>1996</v>
      </c>
      <c r="C2802" t="s">
        <v>1174</v>
      </c>
      <c r="D2802" t="s">
        <v>26</v>
      </c>
      <c r="E2802" t="s">
        <v>16</v>
      </c>
      <c r="F2802" t="s">
        <v>214</v>
      </c>
      <c r="G2802">
        <v>43.82</v>
      </c>
      <c r="H2802">
        <v>3</v>
      </c>
      <c r="I2802">
        <v>0.28000000000000003</v>
      </c>
      <c r="J2802">
        <v>5.82</v>
      </c>
      <c r="K2802" t="s">
        <v>102</v>
      </c>
      <c r="L2802" t="s">
        <v>41</v>
      </c>
      <c r="M2802">
        <v>8.32</v>
      </c>
      <c r="N2802" t="s">
        <v>83</v>
      </c>
      <c r="O2802" t="b">
        <v>0</v>
      </c>
      <c r="P2802">
        <v>94.651200000000003</v>
      </c>
      <c r="Q2802">
        <v>15.7752</v>
      </c>
      <c r="R2802">
        <v>1.635199999999998</v>
      </c>
      <c r="S2802" t="s">
        <v>91</v>
      </c>
      <c r="T2802">
        <v>0</v>
      </c>
      <c r="U2802">
        <v>0</v>
      </c>
      <c r="V2802">
        <v>17</v>
      </c>
      <c r="W2802">
        <v>907.95410000000038</v>
      </c>
    </row>
    <row r="2803" spans="1:23" x14ac:dyDescent="0.35">
      <c r="A2803" t="s">
        <v>4372</v>
      </c>
      <c r="B2803" t="s">
        <v>751</v>
      </c>
      <c r="C2803" t="s">
        <v>2068</v>
      </c>
      <c r="D2803" t="s">
        <v>26</v>
      </c>
      <c r="E2803" t="s">
        <v>16</v>
      </c>
      <c r="F2803" t="s">
        <v>409</v>
      </c>
      <c r="G2803">
        <v>62.15</v>
      </c>
      <c r="H2803">
        <v>2</v>
      </c>
      <c r="I2803">
        <v>0.13</v>
      </c>
      <c r="J2803">
        <v>4.2</v>
      </c>
      <c r="K2803" t="s">
        <v>90</v>
      </c>
      <c r="L2803" t="s">
        <v>45</v>
      </c>
      <c r="M2803">
        <v>1.61</v>
      </c>
      <c r="N2803" t="s">
        <v>83</v>
      </c>
      <c r="O2803" t="b">
        <v>0</v>
      </c>
      <c r="P2803">
        <v>108.14100000000001</v>
      </c>
      <c r="Q2803">
        <v>33.560999999999993</v>
      </c>
      <c r="R2803">
        <v>27.750999999999991</v>
      </c>
      <c r="S2803" t="s">
        <v>97</v>
      </c>
      <c r="T2803">
        <v>0</v>
      </c>
      <c r="U2803">
        <v>0</v>
      </c>
      <c r="V2803">
        <v>11</v>
      </c>
      <c r="W2803">
        <v>980.51310000000001</v>
      </c>
    </row>
    <row r="2804" spans="1:23" x14ac:dyDescent="0.35">
      <c r="A2804" t="s">
        <v>4373</v>
      </c>
      <c r="B2804" t="s">
        <v>429</v>
      </c>
      <c r="C2804" t="s">
        <v>529</v>
      </c>
      <c r="D2804" t="s">
        <v>19</v>
      </c>
      <c r="E2804" t="s">
        <v>95</v>
      </c>
      <c r="F2804" t="s">
        <v>701</v>
      </c>
      <c r="G2804">
        <v>93.63</v>
      </c>
      <c r="H2804">
        <v>2</v>
      </c>
      <c r="I2804">
        <v>0.05</v>
      </c>
      <c r="J2804">
        <v>2.61</v>
      </c>
      <c r="K2804" t="s">
        <v>90</v>
      </c>
      <c r="L2804" t="s">
        <v>43</v>
      </c>
      <c r="M2804">
        <v>6.55</v>
      </c>
      <c r="N2804" t="s">
        <v>83</v>
      </c>
      <c r="O2804" t="b">
        <v>0</v>
      </c>
      <c r="P2804">
        <v>177.89699999999999</v>
      </c>
      <c r="Q2804">
        <v>65.540999999999997</v>
      </c>
      <c r="R2804">
        <v>56.381</v>
      </c>
      <c r="S2804" t="s">
        <v>128</v>
      </c>
      <c r="T2804">
        <v>0</v>
      </c>
      <c r="U2804">
        <v>0</v>
      </c>
      <c r="V2804">
        <v>22</v>
      </c>
      <c r="W2804">
        <v>2226.7773000000002</v>
      </c>
    </row>
    <row r="2805" spans="1:23" x14ac:dyDescent="0.35">
      <c r="A2805" t="s">
        <v>4374</v>
      </c>
      <c r="B2805" t="s">
        <v>773</v>
      </c>
      <c r="C2805" t="s">
        <v>640</v>
      </c>
      <c r="D2805" t="s">
        <v>20</v>
      </c>
      <c r="E2805" t="s">
        <v>14</v>
      </c>
      <c r="F2805" t="s">
        <v>677</v>
      </c>
      <c r="G2805">
        <v>135.88999999999999</v>
      </c>
      <c r="H2805">
        <v>1</v>
      </c>
      <c r="I2805">
        <v>0.08</v>
      </c>
      <c r="J2805">
        <v>9.02</v>
      </c>
      <c r="K2805" t="s">
        <v>90</v>
      </c>
      <c r="L2805" t="s">
        <v>41</v>
      </c>
      <c r="M2805">
        <v>14.94</v>
      </c>
      <c r="N2805" t="s">
        <v>83</v>
      </c>
      <c r="O2805" t="b">
        <v>0</v>
      </c>
      <c r="P2805">
        <v>125.0188</v>
      </c>
      <c r="Q2805">
        <v>43.484800000000007</v>
      </c>
      <c r="R2805">
        <v>19.52480000000001</v>
      </c>
      <c r="S2805" t="s">
        <v>97</v>
      </c>
      <c r="T2805">
        <v>0</v>
      </c>
      <c r="U2805">
        <v>0</v>
      </c>
      <c r="V2805">
        <v>21</v>
      </c>
      <c r="W2805">
        <v>1856.1396999999999</v>
      </c>
    </row>
    <row r="2806" spans="1:23" x14ac:dyDescent="0.35">
      <c r="A2806" t="s">
        <v>4375</v>
      </c>
      <c r="B2806" t="s">
        <v>639</v>
      </c>
      <c r="C2806" t="s">
        <v>2898</v>
      </c>
      <c r="D2806" t="s">
        <v>26</v>
      </c>
      <c r="E2806" t="s">
        <v>16</v>
      </c>
      <c r="F2806" t="s">
        <v>311</v>
      </c>
      <c r="G2806">
        <v>36.72</v>
      </c>
      <c r="H2806">
        <v>3</v>
      </c>
      <c r="I2806">
        <v>7.0000000000000007E-2</v>
      </c>
      <c r="J2806">
        <v>2.96</v>
      </c>
      <c r="K2806" t="s">
        <v>115</v>
      </c>
      <c r="L2806" t="s">
        <v>41</v>
      </c>
      <c r="M2806">
        <v>10.89</v>
      </c>
      <c r="N2806" t="s">
        <v>83</v>
      </c>
      <c r="O2806" t="b">
        <v>0</v>
      </c>
      <c r="P2806">
        <v>102.44880000000001</v>
      </c>
      <c r="Q2806">
        <v>36.352800000000002</v>
      </c>
      <c r="R2806">
        <v>22.502800000000001</v>
      </c>
      <c r="S2806" t="s">
        <v>103</v>
      </c>
      <c r="T2806">
        <v>0</v>
      </c>
      <c r="U2806">
        <v>0</v>
      </c>
      <c r="V2806">
        <v>21</v>
      </c>
      <c r="W2806">
        <v>1859.8818000000001</v>
      </c>
    </row>
    <row r="2807" spans="1:23" x14ac:dyDescent="0.35">
      <c r="A2807" t="s">
        <v>4376</v>
      </c>
      <c r="B2807" t="s">
        <v>1052</v>
      </c>
      <c r="C2807" t="s">
        <v>720</v>
      </c>
      <c r="D2807" t="s">
        <v>19</v>
      </c>
      <c r="E2807" t="s">
        <v>95</v>
      </c>
      <c r="F2807" t="s">
        <v>328</v>
      </c>
      <c r="G2807">
        <v>380.54</v>
      </c>
      <c r="H2807">
        <v>3</v>
      </c>
      <c r="I2807">
        <v>0.17</v>
      </c>
      <c r="J2807">
        <v>5</v>
      </c>
      <c r="K2807" t="s">
        <v>90</v>
      </c>
      <c r="L2807" t="s">
        <v>41</v>
      </c>
      <c r="M2807">
        <v>14.11</v>
      </c>
      <c r="N2807" t="s">
        <v>83</v>
      </c>
      <c r="O2807" t="b">
        <v>0</v>
      </c>
      <c r="P2807">
        <v>947.54459999999995</v>
      </c>
      <c r="Q2807">
        <v>262.57260000000002</v>
      </c>
      <c r="R2807">
        <v>243.46260000000001</v>
      </c>
      <c r="S2807" t="s">
        <v>128</v>
      </c>
      <c r="T2807">
        <v>0</v>
      </c>
      <c r="U2807">
        <v>0</v>
      </c>
      <c r="V2807">
        <v>20</v>
      </c>
      <c r="W2807">
        <v>2012.6106</v>
      </c>
    </row>
    <row r="2808" spans="1:23" x14ac:dyDescent="0.35">
      <c r="A2808" t="s">
        <v>4377</v>
      </c>
      <c r="B2808" t="s">
        <v>105</v>
      </c>
      <c r="C2808" t="s">
        <v>453</v>
      </c>
      <c r="D2808" t="s">
        <v>28</v>
      </c>
      <c r="E2808" t="s">
        <v>16</v>
      </c>
      <c r="F2808" t="s">
        <v>932</v>
      </c>
      <c r="G2808">
        <v>25.7</v>
      </c>
      <c r="H2808">
        <v>3</v>
      </c>
      <c r="I2808">
        <v>0.18</v>
      </c>
      <c r="J2808">
        <v>4.3600000000000003</v>
      </c>
      <c r="K2808" t="s">
        <v>90</v>
      </c>
      <c r="L2808" t="s">
        <v>41</v>
      </c>
      <c r="M2808">
        <v>14.05</v>
      </c>
      <c r="N2808" t="s">
        <v>83</v>
      </c>
      <c r="O2808" t="b">
        <v>0</v>
      </c>
      <c r="P2808">
        <v>63.222000000000001</v>
      </c>
      <c r="Q2808">
        <v>16.962</v>
      </c>
      <c r="R2808">
        <v>-1.4479999999999971</v>
      </c>
      <c r="S2808" t="s">
        <v>91</v>
      </c>
      <c r="T2808">
        <v>0</v>
      </c>
      <c r="U2808">
        <v>0</v>
      </c>
      <c r="V2808">
        <v>24</v>
      </c>
      <c r="W2808">
        <v>1094.1242999999999</v>
      </c>
    </row>
    <row r="2809" spans="1:23" x14ac:dyDescent="0.35">
      <c r="A2809" t="s">
        <v>4378</v>
      </c>
      <c r="B2809" t="s">
        <v>1240</v>
      </c>
      <c r="C2809" t="s">
        <v>1505</v>
      </c>
      <c r="D2809" t="s">
        <v>19</v>
      </c>
      <c r="E2809" t="s">
        <v>14</v>
      </c>
      <c r="F2809" t="s">
        <v>234</v>
      </c>
      <c r="G2809">
        <v>165.75</v>
      </c>
      <c r="H2809">
        <v>2</v>
      </c>
      <c r="I2809">
        <v>0.03</v>
      </c>
      <c r="J2809">
        <v>3.18</v>
      </c>
      <c r="K2809" t="s">
        <v>115</v>
      </c>
      <c r="L2809" t="s">
        <v>48</v>
      </c>
      <c r="M2809">
        <v>8.66</v>
      </c>
      <c r="N2809" t="s">
        <v>83</v>
      </c>
      <c r="O2809" t="b">
        <v>0</v>
      </c>
      <c r="P2809">
        <v>321.55500000000001</v>
      </c>
      <c r="Q2809">
        <v>122.655</v>
      </c>
      <c r="R2809">
        <v>110.815</v>
      </c>
      <c r="S2809" t="s">
        <v>91</v>
      </c>
      <c r="T2809">
        <v>0</v>
      </c>
      <c r="U2809">
        <v>0</v>
      </c>
      <c r="V2809">
        <v>12</v>
      </c>
      <c r="W2809">
        <v>1051.6015</v>
      </c>
    </row>
    <row r="2810" spans="1:23" x14ac:dyDescent="0.35">
      <c r="A2810" t="s">
        <v>4379</v>
      </c>
      <c r="B2810" t="s">
        <v>703</v>
      </c>
      <c r="C2810" t="s">
        <v>4380</v>
      </c>
      <c r="D2810" t="s">
        <v>24</v>
      </c>
      <c r="E2810" t="s">
        <v>14</v>
      </c>
      <c r="F2810" t="s">
        <v>255</v>
      </c>
      <c r="G2810">
        <v>165.51</v>
      </c>
      <c r="H2810">
        <v>2</v>
      </c>
      <c r="I2810">
        <v>0.23</v>
      </c>
      <c r="J2810">
        <v>8.6</v>
      </c>
      <c r="K2810" t="s">
        <v>82</v>
      </c>
      <c r="L2810" t="s">
        <v>41</v>
      </c>
      <c r="M2810">
        <v>6.95</v>
      </c>
      <c r="N2810" t="s">
        <v>83</v>
      </c>
      <c r="O2810" t="b">
        <v>0</v>
      </c>
      <c r="P2810">
        <v>254.8854</v>
      </c>
      <c r="Q2810">
        <v>56.273400000000009</v>
      </c>
      <c r="R2810">
        <v>40.723400000000012</v>
      </c>
      <c r="S2810" t="s">
        <v>84</v>
      </c>
      <c r="T2810">
        <v>0</v>
      </c>
      <c r="U2810">
        <v>0</v>
      </c>
      <c r="V2810">
        <v>3</v>
      </c>
      <c r="W2810">
        <v>448.06560000000007</v>
      </c>
    </row>
    <row r="2811" spans="1:23" x14ac:dyDescent="0.35">
      <c r="A2811" t="s">
        <v>4381</v>
      </c>
      <c r="B2811" t="s">
        <v>1572</v>
      </c>
      <c r="C2811" t="s">
        <v>1155</v>
      </c>
      <c r="D2811" t="s">
        <v>12</v>
      </c>
      <c r="E2811" t="s">
        <v>95</v>
      </c>
      <c r="F2811" t="s">
        <v>328</v>
      </c>
      <c r="G2811">
        <v>369.97</v>
      </c>
      <c r="H2811">
        <v>3</v>
      </c>
      <c r="I2811">
        <v>7.0000000000000007E-2</v>
      </c>
      <c r="J2811">
        <v>9.7899999999999991</v>
      </c>
      <c r="K2811" t="s">
        <v>90</v>
      </c>
      <c r="L2811" t="s">
        <v>41</v>
      </c>
      <c r="M2811">
        <v>7.77</v>
      </c>
      <c r="N2811" t="s">
        <v>83</v>
      </c>
      <c r="O2811" t="b">
        <v>0</v>
      </c>
      <c r="P2811">
        <v>1032.2163</v>
      </c>
      <c r="Q2811">
        <v>366.27030000000002</v>
      </c>
      <c r="R2811">
        <v>348.71030000000002</v>
      </c>
      <c r="S2811" t="s">
        <v>103</v>
      </c>
      <c r="T2811">
        <v>0</v>
      </c>
      <c r="U2811">
        <v>0</v>
      </c>
      <c r="V2811">
        <v>13</v>
      </c>
      <c r="W2811">
        <v>1050.3983000000001</v>
      </c>
    </row>
    <row r="2812" spans="1:23" x14ac:dyDescent="0.35">
      <c r="A2812" t="s">
        <v>4382</v>
      </c>
      <c r="B2812" t="s">
        <v>130</v>
      </c>
      <c r="C2812" t="s">
        <v>1276</v>
      </c>
      <c r="D2812" t="s">
        <v>20</v>
      </c>
      <c r="E2812" t="s">
        <v>95</v>
      </c>
      <c r="F2812" t="s">
        <v>1363</v>
      </c>
      <c r="G2812">
        <v>404.32</v>
      </c>
      <c r="H2812">
        <v>3</v>
      </c>
      <c r="I2812">
        <v>0.11</v>
      </c>
      <c r="J2812">
        <v>7.05</v>
      </c>
      <c r="K2812" t="s">
        <v>82</v>
      </c>
      <c r="L2812" t="s">
        <v>41</v>
      </c>
      <c r="M2812">
        <v>14.46</v>
      </c>
      <c r="N2812" t="s">
        <v>83</v>
      </c>
      <c r="O2812" t="b">
        <v>0</v>
      </c>
      <c r="P2812">
        <v>1079.5344</v>
      </c>
      <c r="Q2812">
        <v>351.75840000000011</v>
      </c>
      <c r="R2812">
        <v>330.24840000000012</v>
      </c>
      <c r="S2812" t="s">
        <v>84</v>
      </c>
      <c r="T2812">
        <v>0</v>
      </c>
      <c r="U2812">
        <v>0</v>
      </c>
      <c r="V2812">
        <v>22</v>
      </c>
      <c r="W2812">
        <v>1844.2474</v>
      </c>
    </row>
    <row r="2813" spans="1:23" x14ac:dyDescent="0.35">
      <c r="A2813" t="s">
        <v>4383</v>
      </c>
      <c r="B2813" t="s">
        <v>549</v>
      </c>
      <c r="C2813" t="s">
        <v>1352</v>
      </c>
      <c r="D2813" t="s">
        <v>17</v>
      </c>
      <c r="E2813" t="s">
        <v>16</v>
      </c>
      <c r="F2813" t="s">
        <v>895</v>
      </c>
      <c r="G2813">
        <v>40.020000000000003</v>
      </c>
      <c r="H2813">
        <v>2</v>
      </c>
      <c r="I2813">
        <v>0.15</v>
      </c>
      <c r="J2813">
        <v>8.99</v>
      </c>
      <c r="K2813" t="s">
        <v>102</v>
      </c>
      <c r="L2813" t="s">
        <v>48</v>
      </c>
      <c r="M2813">
        <v>7.52</v>
      </c>
      <c r="N2813" t="s">
        <v>83</v>
      </c>
      <c r="O2813" t="b">
        <v>0</v>
      </c>
      <c r="P2813">
        <v>68.034000000000006</v>
      </c>
      <c r="Q2813">
        <v>20.010000000000009</v>
      </c>
      <c r="R2813">
        <v>3.5000000000000071</v>
      </c>
      <c r="S2813" t="s">
        <v>91</v>
      </c>
      <c r="T2813">
        <v>0</v>
      </c>
      <c r="U2813">
        <v>0</v>
      </c>
      <c r="V2813">
        <v>13</v>
      </c>
      <c r="W2813">
        <v>1316.5700999999999</v>
      </c>
    </row>
    <row r="2814" spans="1:23" x14ac:dyDescent="0.35">
      <c r="A2814" t="s">
        <v>4384</v>
      </c>
      <c r="B2814" t="s">
        <v>323</v>
      </c>
      <c r="C2814" t="s">
        <v>902</v>
      </c>
      <c r="D2814" t="s">
        <v>20</v>
      </c>
      <c r="E2814" t="s">
        <v>14</v>
      </c>
      <c r="F2814" t="s">
        <v>355</v>
      </c>
      <c r="G2814">
        <v>144.21</v>
      </c>
      <c r="H2814">
        <v>1</v>
      </c>
      <c r="I2814">
        <v>0.05</v>
      </c>
      <c r="J2814">
        <v>8.16</v>
      </c>
      <c r="K2814" t="s">
        <v>82</v>
      </c>
      <c r="L2814" t="s">
        <v>43</v>
      </c>
      <c r="M2814">
        <v>3.29</v>
      </c>
      <c r="N2814" t="s">
        <v>83</v>
      </c>
      <c r="O2814" t="b">
        <v>0</v>
      </c>
      <c r="P2814">
        <v>136.99950000000001</v>
      </c>
      <c r="Q2814">
        <v>50.473500000000023</v>
      </c>
      <c r="R2814">
        <v>39.023500000000013</v>
      </c>
      <c r="S2814" t="s">
        <v>91</v>
      </c>
      <c r="T2814">
        <v>0</v>
      </c>
      <c r="U2814">
        <v>0</v>
      </c>
      <c r="V2814">
        <v>17</v>
      </c>
      <c r="W2814">
        <v>1078.1324</v>
      </c>
    </row>
    <row r="2815" spans="1:23" x14ac:dyDescent="0.35">
      <c r="A2815" t="s">
        <v>4385</v>
      </c>
      <c r="B2815" t="s">
        <v>559</v>
      </c>
      <c r="C2815" t="s">
        <v>4386</v>
      </c>
      <c r="D2815" t="s">
        <v>15</v>
      </c>
      <c r="E2815" t="s">
        <v>16</v>
      </c>
      <c r="F2815" t="s">
        <v>448</v>
      </c>
      <c r="G2815">
        <v>63.55</v>
      </c>
      <c r="H2815">
        <v>3</v>
      </c>
      <c r="I2815">
        <v>0.17</v>
      </c>
      <c r="J2815">
        <v>7.36</v>
      </c>
      <c r="K2815" t="s">
        <v>82</v>
      </c>
      <c r="L2815" t="s">
        <v>41</v>
      </c>
      <c r="M2815">
        <v>9.31</v>
      </c>
      <c r="N2815" t="s">
        <v>83</v>
      </c>
      <c r="O2815" t="b">
        <v>0</v>
      </c>
      <c r="P2815">
        <v>158.23949999999999</v>
      </c>
      <c r="Q2815">
        <v>43.849499999999978</v>
      </c>
      <c r="R2815">
        <v>27.17949999999998</v>
      </c>
      <c r="S2815" t="s">
        <v>128</v>
      </c>
      <c r="T2815">
        <v>0</v>
      </c>
      <c r="U2815">
        <v>0</v>
      </c>
      <c r="V2815">
        <v>1</v>
      </c>
      <c r="W2815">
        <v>27.17949999999998</v>
      </c>
    </row>
    <row r="2816" spans="1:23" x14ac:dyDescent="0.35">
      <c r="A2816" t="s">
        <v>4387</v>
      </c>
      <c r="B2816" t="s">
        <v>1124</v>
      </c>
      <c r="C2816" t="s">
        <v>181</v>
      </c>
      <c r="D2816" t="s">
        <v>26</v>
      </c>
      <c r="E2816" t="s">
        <v>88</v>
      </c>
      <c r="F2816" t="s">
        <v>791</v>
      </c>
      <c r="G2816">
        <v>21.54</v>
      </c>
      <c r="H2816">
        <v>2</v>
      </c>
      <c r="I2816">
        <v>0.03</v>
      </c>
      <c r="J2816">
        <v>3.99</v>
      </c>
      <c r="K2816" t="s">
        <v>90</v>
      </c>
      <c r="L2816" t="s">
        <v>48</v>
      </c>
      <c r="M2816">
        <v>18.23</v>
      </c>
      <c r="N2816" t="s">
        <v>83</v>
      </c>
      <c r="O2816" t="b">
        <v>0</v>
      </c>
      <c r="P2816">
        <v>41.787599999999998</v>
      </c>
      <c r="Q2816">
        <v>15.9396</v>
      </c>
      <c r="R2816">
        <v>-6.2804000000000002</v>
      </c>
      <c r="S2816" t="s">
        <v>103</v>
      </c>
      <c r="T2816">
        <v>0</v>
      </c>
      <c r="U2816">
        <v>0</v>
      </c>
      <c r="V2816">
        <v>12</v>
      </c>
      <c r="W2816">
        <v>799.51400000000012</v>
      </c>
    </row>
    <row r="2817" spans="1:23" x14ac:dyDescent="0.35">
      <c r="A2817" t="s">
        <v>4388</v>
      </c>
      <c r="B2817" t="s">
        <v>2158</v>
      </c>
      <c r="C2817" t="s">
        <v>4389</v>
      </c>
      <c r="D2817" t="s">
        <v>17</v>
      </c>
      <c r="E2817" t="s">
        <v>88</v>
      </c>
      <c r="F2817" t="s">
        <v>1221</v>
      </c>
      <c r="G2817">
        <v>28.18</v>
      </c>
      <c r="H2817">
        <v>3</v>
      </c>
      <c r="I2817">
        <v>0.1</v>
      </c>
      <c r="J2817">
        <v>4.83</v>
      </c>
      <c r="K2817" t="s">
        <v>102</v>
      </c>
      <c r="L2817" t="s">
        <v>45</v>
      </c>
      <c r="M2817">
        <v>1.29</v>
      </c>
      <c r="N2817" t="s">
        <v>83</v>
      </c>
      <c r="O2817" t="b">
        <v>0</v>
      </c>
      <c r="P2817">
        <v>76.085999999999999</v>
      </c>
      <c r="Q2817">
        <v>25.361999999999998</v>
      </c>
      <c r="R2817">
        <v>19.242000000000001</v>
      </c>
      <c r="S2817" t="s">
        <v>128</v>
      </c>
      <c r="T2817">
        <v>0</v>
      </c>
      <c r="U2817">
        <v>0</v>
      </c>
      <c r="V2817">
        <v>4</v>
      </c>
      <c r="W2817">
        <v>82.832300000000004</v>
      </c>
    </row>
    <row r="2818" spans="1:23" x14ac:dyDescent="0.35">
      <c r="A2818" t="s">
        <v>4390</v>
      </c>
      <c r="B2818" t="s">
        <v>1124</v>
      </c>
      <c r="C2818" t="s">
        <v>1354</v>
      </c>
      <c r="D2818" t="s">
        <v>12</v>
      </c>
      <c r="E2818" t="s">
        <v>88</v>
      </c>
      <c r="F2818" t="s">
        <v>1618</v>
      </c>
      <c r="G2818">
        <v>43.5</v>
      </c>
      <c r="H2818">
        <v>2</v>
      </c>
      <c r="I2818">
        <v>0.04</v>
      </c>
      <c r="J2818">
        <v>8.92</v>
      </c>
      <c r="K2818" t="s">
        <v>90</v>
      </c>
      <c r="L2818" t="s">
        <v>48</v>
      </c>
      <c r="M2818">
        <v>19.489999999999998</v>
      </c>
      <c r="N2818" t="s">
        <v>83</v>
      </c>
      <c r="O2818" t="b">
        <v>0</v>
      </c>
      <c r="P2818">
        <v>83.52</v>
      </c>
      <c r="Q2818">
        <v>31.32</v>
      </c>
      <c r="R2818">
        <v>2.9100000000000041</v>
      </c>
      <c r="S2818" t="s">
        <v>103</v>
      </c>
      <c r="T2818">
        <v>0</v>
      </c>
      <c r="U2818">
        <v>0</v>
      </c>
      <c r="V2818">
        <v>14</v>
      </c>
      <c r="W2818">
        <v>753.40749999999991</v>
      </c>
    </row>
    <row r="2819" spans="1:23" x14ac:dyDescent="0.35">
      <c r="A2819" t="s">
        <v>4391</v>
      </c>
      <c r="B2819" t="s">
        <v>996</v>
      </c>
      <c r="C2819" t="s">
        <v>423</v>
      </c>
      <c r="D2819" t="s">
        <v>12</v>
      </c>
      <c r="E2819" t="s">
        <v>95</v>
      </c>
      <c r="F2819" t="s">
        <v>985</v>
      </c>
      <c r="G2819">
        <v>385.74</v>
      </c>
      <c r="H2819">
        <v>2</v>
      </c>
      <c r="I2819">
        <v>0.13</v>
      </c>
      <c r="J2819">
        <v>5.29</v>
      </c>
      <c r="K2819" t="s">
        <v>90</v>
      </c>
      <c r="L2819" t="s">
        <v>41</v>
      </c>
      <c r="M2819">
        <v>9.14</v>
      </c>
      <c r="N2819" t="s">
        <v>83</v>
      </c>
      <c r="O2819" t="b">
        <v>0</v>
      </c>
      <c r="P2819">
        <v>671.18759999999997</v>
      </c>
      <c r="Q2819">
        <v>208.2996</v>
      </c>
      <c r="R2819">
        <v>193.86959999999999</v>
      </c>
      <c r="S2819" t="s">
        <v>128</v>
      </c>
      <c r="T2819">
        <v>0</v>
      </c>
      <c r="U2819">
        <v>0</v>
      </c>
      <c r="V2819">
        <v>19</v>
      </c>
      <c r="W2819">
        <v>1408.3480999999999</v>
      </c>
    </row>
    <row r="2820" spans="1:23" x14ac:dyDescent="0.35">
      <c r="A2820" t="s">
        <v>4392</v>
      </c>
      <c r="B2820" t="s">
        <v>291</v>
      </c>
      <c r="C2820" t="s">
        <v>519</v>
      </c>
      <c r="D2820" t="s">
        <v>17</v>
      </c>
      <c r="E2820" t="s">
        <v>16</v>
      </c>
      <c r="F2820" t="s">
        <v>605</v>
      </c>
      <c r="G2820">
        <v>35.979999999999997</v>
      </c>
      <c r="H2820">
        <v>2</v>
      </c>
      <c r="I2820">
        <v>0.23</v>
      </c>
      <c r="J2820">
        <v>4.04</v>
      </c>
      <c r="K2820" t="s">
        <v>102</v>
      </c>
      <c r="L2820" t="s">
        <v>45</v>
      </c>
      <c r="M2820">
        <v>1.24</v>
      </c>
      <c r="N2820" t="s">
        <v>83</v>
      </c>
      <c r="O2820" t="b">
        <v>0</v>
      </c>
      <c r="P2820">
        <v>55.409199999999998</v>
      </c>
      <c r="Q2820">
        <v>12.2332</v>
      </c>
      <c r="R2820">
        <v>6.9532000000000034</v>
      </c>
      <c r="S2820" t="s">
        <v>183</v>
      </c>
      <c r="T2820">
        <v>0</v>
      </c>
      <c r="U2820">
        <v>0</v>
      </c>
      <c r="V2820">
        <v>18</v>
      </c>
      <c r="W2820">
        <v>828.07060000000013</v>
      </c>
    </row>
    <row r="2821" spans="1:23" x14ac:dyDescent="0.35">
      <c r="A2821" t="s">
        <v>4393</v>
      </c>
      <c r="B2821" t="s">
        <v>442</v>
      </c>
      <c r="C2821" t="s">
        <v>4394</v>
      </c>
      <c r="D2821" t="s">
        <v>12</v>
      </c>
      <c r="E2821" t="s">
        <v>88</v>
      </c>
      <c r="F2821" t="s">
        <v>171</v>
      </c>
      <c r="G2821">
        <v>32.869999999999997</v>
      </c>
      <c r="H2821">
        <v>3</v>
      </c>
      <c r="I2821">
        <v>0.05</v>
      </c>
      <c r="J2821">
        <v>5.01</v>
      </c>
      <c r="K2821" t="s">
        <v>82</v>
      </c>
      <c r="L2821" t="s">
        <v>48</v>
      </c>
      <c r="M2821">
        <v>15.11</v>
      </c>
      <c r="N2821" t="s">
        <v>83</v>
      </c>
      <c r="O2821" t="b">
        <v>0</v>
      </c>
      <c r="P2821">
        <v>93.679499999999976</v>
      </c>
      <c r="Q2821">
        <v>34.513499999999993</v>
      </c>
      <c r="R2821">
        <v>14.393499999999991</v>
      </c>
      <c r="S2821" t="s">
        <v>128</v>
      </c>
      <c r="T2821">
        <v>0</v>
      </c>
      <c r="U2821">
        <v>0</v>
      </c>
      <c r="V2821">
        <v>3</v>
      </c>
      <c r="W2821">
        <v>176.88149999999999</v>
      </c>
    </row>
    <row r="2822" spans="1:23" x14ac:dyDescent="0.35">
      <c r="A2822" t="s">
        <v>4395</v>
      </c>
      <c r="B2822" t="s">
        <v>626</v>
      </c>
      <c r="C2822" t="s">
        <v>4275</v>
      </c>
      <c r="D2822" t="s">
        <v>15</v>
      </c>
      <c r="E2822" t="s">
        <v>88</v>
      </c>
      <c r="F2822" t="s">
        <v>1395</v>
      </c>
      <c r="G2822">
        <v>26.18</v>
      </c>
      <c r="H2822">
        <v>1</v>
      </c>
      <c r="I2822">
        <v>0.08</v>
      </c>
      <c r="J2822">
        <v>3.86</v>
      </c>
      <c r="K2822" t="s">
        <v>82</v>
      </c>
      <c r="L2822" t="s">
        <v>43</v>
      </c>
      <c r="M2822">
        <v>4.82</v>
      </c>
      <c r="N2822" t="s">
        <v>83</v>
      </c>
      <c r="O2822" t="b">
        <v>0</v>
      </c>
      <c r="P2822">
        <v>24.085599999999999</v>
      </c>
      <c r="Q2822">
        <v>8.377600000000001</v>
      </c>
      <c r="R2822">
        <v>-0.30239999999999861</v>
      </c>
      <c r="S2822" t="s">
        <v>97</v>
      </c>
      <c r="T2822">
        <v>0</v>
      </c>
      <c r="U2822">
        <v>0</v>
      </c>
      <c r="V2822">
        <v>3</v>
      </c>
      <c r="W2822">
        <v>32.443500000000007</v>
      </c>
    </row>
    <row r="2823" spans="1:23" x14ac:dyDescent="0.35">
      <c r="A2823" t="s">
        <v>4396</v>
      </c>
      <c r="B2823" t="s">
        <v>814</v>
      </c>
      <c r="C2823" t="s">
        <v>4397</v>
      </c>
      <c r="D2823" t="s">
        <v>19</v>
      </c>
      <c r="E2823" t="s">
        <v>16</v>
      </c>
      <c r="F2823" t="s">
        <v>1316</v>
      </c>
      <c r="G2823">
        <v>31.83</v>
      </c>
      <c r="H2823">
        <v>2</v>
      </c>
      <c r="I2823">
        <v>0.17</v>
      </c>
      <c r="J2823">
        <v>2.31</v>
      </c>
      <c r="K2823" t="s">
        <v>90</v>
      </c>
      <c r="L2823" t="s">
        <v>45</v>
      </c>
      <c r="M2823">
        <v>1.95</v>
      </c>
      <c r="N2823" t="s">
        <v>83</v>
      </c>
      <c r="O2823" t="b">
        <v>0</v>
      </c>
      <c r="P2823">
        <v>52.837800000000001</v>
      </c>
      <c r="Q2823">
        <v>14.6418</v>
      </c>
      <c r="R2823">
        <v>10.3818</v>
      </c>
      <c r="S2823" t="s">
        <v>183</v>
      </c>
      <c r="T2823">
        <v>0</v>
      </c>
      <c r="U2823">
        <v>0</v>
      </c>
      <c r="V2823">
        <v>2</v>
      </c>
      <c r="W2823">
        <v>6.1637999999999913</v>
      </c>
    </row>
    <row r="2824" spans="1:23" x14ac:dyDescent="0.35">
      <c r="A2824" t="s">
        <v>4398</v>
      </c>
      <c r="B2824" t="s">
        <v>1705</v>
      </c>
      <c r="C2824" t="s">
        <v>2936</v>
      </c>
      <c r="D2824" t="s">
        <v>12</v>
      </c>
      <c r="E2824" t="s">
        <v>88</v>
      </c>
      <c r="F2824" t="s">
        <v>718</v>
      </c>
      <c r="G2824">
        <v>33.229999999999997</v>
      </c>
      <c r="H2824">
        <v>2</v>
      </c>
      <c r="I2824">
        <v>0.26</v>
      </c>
      <c r="J2824">
        <v>3.58</v>
      </c>
      <c r="K2824" t="s">
        <v>115</v>
      </c>
      <c r="L2824" t="s">
        <v>41</v>
      </c>
      <c r="M2824">
        <v>14.43</v>
      </c>
      <c r="N2824" t="s">
        <v>83</v>
      </c>
      <c r="O2824" t="b">
        <v>0</v>
      </c>
      <c r="P2824">
        <v>49.180399999999992</v>
      </c>
      <c r="Q2824">
        <v>9.304399999999994</v>
      </c>
      <c r="R2824">
        <v>-8.705600000000004</v>
      </c>
      <c r="S2824" t="s">
        <v>97</v>
      </c>
      <c r="T2824">
        <v>0</v>
      </c>
      <c r="U2824">
        <v>0</v>
      </c>
      <c r="V2824">
        <v>9</v>
      </c>
      <c r="W2824">
        <v>432.25459999999998</v>
      </c>
    </row>
    <row r="2825" spans="1:23" x14ac:dyDescent="0.35">
      <c r="A2825" t="s">
        <v>4399</v>
      </c>
      <c r="B2825" t="s">
        <v>177</v>
      </c>
      <c r="C2825" t="s">
        <v>186</v>
      </c>
      <c r="D2825" t="s">
        <v>15</v>
      </c>
      <c r="E2825" t="s">
        <v>14</v>
      </c>
      <c r="F2825" t="s">
        <v>460</v>
      </c>
      <c r="G2825">
        <v>140.07</v>
      </c>
      <c r="H2825">
        <v>2</v>
      </c>
      <c r="I2825">
        <v>0.1</v>
      </c>
      <c r="J2825">
        <v>5.69</v>
      </c>
      <c r="K2825" t="s">
        <v>82</v>
      </c>
      <c r="L2825" t="s">
        <v>41</v>
      </c>
      <c r="M2825">
        <v>6.27</v>
      </c>
      <c r="N2825" t="s">
        <v>83</v>
      </c>
      <c r="O2825" t="b">
        <v>0</v>
      </c>
      <c r="P2825">
        <v>252.126</v>
      </c>
      <c r="Q2825">
        <v>84.04200000000003</v>
      </c>
      <c r="R2825">
        <v>72.082000000000022</v>
      </c>
      <c r="S2825" t="s">
        <v>128</v>
      </c>
      <c r="T2825">
        <v>0</v>
      </c>
      <c r="U2825">
        <v>0</v>
      </c>
      <c r="V2825">
        <v>15</v>
      </c>
      <c r="W2825">
        <v>956.19069999999999</v>
      </c>
    </row>
    <row r="2826" spans="1:23" x14ac:dyDescent="0.35">
      <c r="A2826" t="s">
        <v>4400</v>
      </c>
      <c r="B2826" t="s">
        <v>940</v>
      </c>
      <c r="C2826" t="s">
        <v>640</v>
      </c>
      <c r="D2826" t="s">
        <v>15</v>
      </c>
      <c r="E2826" t="s">
        <v>14</v>
      </c>
      <c r="F2826" t="s">
        <v>733</v>
      </c>
      <c r="G2826">
        <v>83.8</v>
      </c>
      <c r="H2826">
        <v>1</v>
      </c>
      <c r="I2826">
        <v>0.05</v>
      </c>
      <c r="J2826">
        <v>4.5599999999999996</v>
      </c>
      <c r="K2826" t="s">
        <v>90</v>
      </c>
      <c r="L2826" t="s">
        <v>43</v>
      </c>
      <c r="M2826">
        <v>6.88</v>
      </c>
      <c r="N2826" t="s">
        <v>83</v>
      </c>
      <c r="O2826" t="b">
        <v>0</v>
      </c>
      <c r="P2826">
        <v>79.61</v>
      </c>
      <c r="Q2826">
        <v>29.330000000000009</v>
      </c>
      <c r="R2826">
        <v>17.890000000000011</v>
      </c>
      <c r="S2826" t="s">
        <v>84</v>
      </c>
      <c r="T2826">
        <v>0</v>
      </c>
      <c r="U2826">
        <v>0</v>
      </c>
      <c r="V2826">
        <v>21</v>
      </c>
      <c r="W2826">
        <v>1856.1396999999999</v>
      </c>
    </row>
    <row r="2827" spans="1:23" x14ac:dyDescent="0.35">
      <c r="A2827" t="s">
        <v>4401</v>
      </c>
      <c r="B2827" t="s">
        <v>1831</v>
      </c>
      <c r="C2827" t="s">
        <v>1354</v>
      </c>
      <c r="D2827" t="s">
        <v>12</v>
      </c>
      <c r="E2827" t="s">
        <v>16</v>
      </c>
      <c r="F2827" t="s">
        <v>527</v>
      </c>
      <c r="G2827">
        <v>33.770000000000003</v>
      </c>
      <c r="H2827">
        <v>1</v>
      </c>
      <c r="I2827">
        <v>0.28000000000000003</v>
      </c>
      <c r="J2827">
        <v>3.68</v>
      </c>
      <c r="K2827" t="s">
        <v>102</v>
      </c>
      <c r="L2827" t="s">
        <v>48</v>
      </c>
      <c r="M2827">
        <v>10.039999999999999</v>
      </c>
      <c r="N2827" t="s">
        <v>141</v>
      </c>
      <c r="O2827" t="b">
        <v>0</v>
      </c>
      <c r="P2827">
        <v>24.314399999999999</v>
      </c>
      <c r="Q2827">
        <v>4.0524000000000022</v>
      </c>
      <c r="R2827">
        <v>-9.6675999999999966</v>
      </c>
      <c r="S2827" t="s">
        <v>128</v>
      </c>
      <c r="T2827">
        <v>1</v>
      </c>
      <c r="U2827">
        <v>0</v>
      </c>
      <c r="V2827">
        <v>14</v>
      </c>
      <c r="W2827">
        <v>753.40749999999991</v>
      </c>
    </row>
    <row r="2828" spans="1:23" x14ac:dyDescent="0.35">
      <c r="A2828" t="s">
        <v>4402</v>
      </c>
      <c r="B2828" t="s">
        <v>746</v>
      </c>
      <c r="C2828" t="s">
        <v>4403</v>
      </c>
      <c r="D2828" t="s">
        <v>19</v>
      </c>
      <c r="E2828" t="s">
        <v>16</v>
      </c>
      <c r="F2828" t="s">
        <v>244</v>
      </c>
      <c r="G2828">
        <v>49.77</v>
      </c>
      <c r="H2828">
        <v>3</v>
      </c>
      <c r="I2828">
        <v>0.23</v>
      </c>
      <c r="J2828">
        <v>5.44</v>
      </c>
      <c r="K2828" t="s">
        <v>90</v>
      </c>
      <c r="L2828" t="s">
        <v>45</v>
      </c>
      <c r="M2828">
        <v>0.62</v>
      </c>
      <c r="N2828" t="s">
        <v>83</v>
      </c>
      <c r="O2828" t="b">
        <v>0</v>
      </c>
      <c r="P2828">
        <v>114.9687</v>
      </c>
      <c r="Q2828">
        <v>25.3827</v>
      </c>
      <c r="R2828">
        <v>19.322700000000001</v>
      </c>
      <c r="S2828" t="s">
        <v>103</v>
      </c>
      <c r="T2828">
        <v>0</v>
      </c>
      <c r="U2828">
        <v>0</v>
      </c>
      <c r="V2828">
        <v>2</v>
      </c>
      <c r="W2828">
        <v>36.758700000000012</v>
      </c>
    </row>
    <row r="2829" spans="1:23" x14ac:dyDescent="0.35">
      <c r="A2829" t="s">
        <v>4404</v>
      </c>
      <c r="B2829" t="s">
        <v>173</v>
      </c>
      <c r="C2829" t="s">
        <v>3175</v>
      </c>
      <c r="D2829" t="s">
        <v>19</v>
      </c>
      <c r="E2829" t="s">
        <v>95</v>
      </c>
      <c r="F2829" t="s">
        <v>844</v>
      </c>
      <c r="G2829">
        <v>474.28</v>
      </c>
      <c r="H2829">
        <v>2</v>
      </c>
      <c r="I2829">
        <v>0.21</v>
      </c>
      <c r="J2829">
        <v>6.73</v>
      </c>
      <c r="K2829" t="s">
        <v>115</v>
      </c>
      <c r="L2829" t="s">
        <v>41</v>
      </c>
      <c r="M2829">
        <v>14.61</v>
      </c>
      <c r="N2829" t="s">
        <v>83</v>
      </c>
      <c r="O2829" t="b">
        <v>0</v>
      </c>
      <c r="P2829">
        <v>749.36239999999998</v>
      </c>
      <c r="Q2829">
        <v>180.22640000000001</v>
      </c>
      <c r="R2829">
        <v>158.88640000000001</v>
      </c>
      <c r="S2829" t="s">
        <v>128</v>
      </c>
      <c r="T2829">
        <v>0</v>
      </c>
      <c r="U2829">
        <v>0</v>
      </c>
      <c r="V2829">
        <v>12</v>
      </c>
      <c r="W2829">
        <v>454.81139999999999</v>
      </c>
    </row>
    <row r="2830" spans="1:23" x14ac:dyDescent="0.35">
      <c r="A2830" t="s">
        <v>4405</v>
      </c>
      <c r="B2830" t="s">
        <v>784</v>
      </c>
      <c r="C2830" t="s">
        <v>592</v>
      </c>
      <c r="D2830" t="s">
        <v>19</v>
      </c>
      <c r="E2830" t="s">
        <v>95</v>
      </c>
      <c r="F2830" t="s">
        <v>400</v>
      </c>
      <c r="G2830">
        <v>289.06</v>
      </c>
      <c r="H2830">
        <v>1</v>
      </c>
      <c r="I2830">
        <v>0.08</v>
      </c>
      <c r="J2830">
        <v>8.94</v>
      </c>
      <c r="K2830" t="s">
        <v>90</v>
      </c>
      <c r="L2830" t="s">
        <v>43</v>
      </c>
      <c r="M2830">
        <v>3.71</v>
      </c>
      <c r="N2830" t="s">
        <v>83</v>
      </c>
      <c r="O2830" t="b">
        <v>0</v>
      </c>
      <c r="P2830">
        <v>265.93520000000001</v>
      </c>
      <c r="Q2830">
        <v>92.499200000000002</v>
      </c>
      <c r="R2830">
        <v>79.849199999999996</v>
      </c>
      <c r="S2830" t="s">
        <v>84</v>
      </c>
      <c r="T2830">
        <v>0</v>
      </c>
      <c r="U2830">
        <v>0</v>
      </c>
      <c r="V2830">
        <v>13</v>
      </c>
      <c r="W2830">
        <v>968.00819999999999</v>
      </c>
    </row>
    <row r="2831" spans="1:23" x14ac:dyDescent="0.35">
      <c r="A2831" t="s">
        <v>4406</v>
      </c>
      <c r="B2831" t="s">
        <v>161</v>
      </c>
      <c r="C2831" t="s">
        <v>80</v>
      </c>
      <c r="D2831" t="s">
        <v>15</v>
      </c>
      <c r="E2831" t="s">
        <v>95</v>
      </c>
      <c r="F2831" t="s">
        <v>840</v>
      </c>
      <c r="G2831">
        <v>502.51</v>
      </c>
      <c r="H2831">
        <v>3</v>
      </c>
      <c r="I2831">
        <v>0.1</v>
      </c>
      <c r="J2831">
        <v>7.09</v>
      </c>
      <c r="K2831" t="s">
        <v>115</v>
      </c>
      <c r="L2831" t="s">
        <v>41</v>
      </c>
      <c r="M2831">
        <v>9.6</v>
      </c>
      <c r="N2831" t="s">
        <v>83</v>
      </c>
      <c r="O2831" t="b">
        <v>0</v>
      </c>
      <c r="P2831">
        <v>1356.777</v>
      </c>
      <c r="Q2831">
        <v>452.25900000000013</v>
      </c>
      <c r="R2831">
        <v>435.56900000000007</v>
      </c>
      <c r="S2831" t="s">
        <v>91</v>
      </c>
      <c r="T2831">
        <v>0</v>
      </c>
      <c r="U2831">
        <v>0</v>
      </c>
      <c r="V2831">
        <v>23</v>
      </c>
      <c r="W2831">
        <v>2212.105</v>
      </c>
    </row>
    <row r="2832" spans="1:23" x14ac:dyDescent="0.35">
      <c r="A2832" t="s">
        <v>4407</v>
      </c>
      <c r="B2832" t="s">
        <v>205</v>
      </c>
      <c r="C2832" t="s">
        <v>1144</v>
      </c>
      <c r="D2832" t="s">
        <v>19</v>
      </c>
      <c r="E2832" t="s">
        <v>95</v>
      </c>
      <c r="F2832" t="s">
        <v>1072</v>
      </c>
      <c r="G2832">
        <v>104.5</v>
      </c>
      <c r="H2832">
        <v>3</v>
      </c>
      <c r="I2832">
        <v>0.2</v>
      </c>
      <c r="J2832">
        <v>6.33</v>
      </c>
      <c r="K2832" t="s">
        <v>115</v>
      </c>
      <c r="L2832" t="s">
        <v>41</v>
      </c>
      <c r="M2832">
        <v>7.3</v>
      </c>
      <c r="N2832" t="s">
        <v>83</v>
      </c>
      <c r="O2832" t="b">
        <v>0</v>
      </c>
      <c r="P2832">
        <v>250.8</v>
      </c>
      <c r="Q2832">
        <v>62.700000000000017</v>
      </c>
      <c r="R2832">
        <v>49.070000000000022</v>
      </c>
      <c r="S2832" t="s">
        <v>97</v>
      </c>
      <c r="T2832">
        <v>0</v>
      </c>
      <c r="U2832">
        <v>0</v>
      </c>
      <c r="V2832">
        <v>17</v>
      </c>
      <c r="W2832">
        <v>1657.1581000000001</v>
      </c>
    </row>
    <row r="2833" spans="1:23" x14ac:dyDescent="0.35">
      <c r="A2833" t="s">
        <v>4408</v>
      </c>
      <c r="B2833" t="s">
        <v>264</v>
      </c>
      <c r="C2833" t="s">
        <v>1095</v>
      </c>
      <c r="D2833" t="s">
        <v>12</v>
      </c>
      <c r="E2833" t="s">
        <v>88</v>
      </c>
      <c r="F2833" t="s">
        <v>381</v>
      </c>
      <c r="G2833">
        <v>19.89</v>
      </c>
      <c r="H2833">
        <v>3</v>
      </c>
      <c r="I2833">
        <v>7.0000000000000007E-2</v>
      </c>
      <c r="J2833">
        <v>9.6999999999999993</v>
      </c>
      <c r="K2833" t="s">
        <v>102</v>
      </c>
      <c r="L2833" t="s">
        <v>48</v>
      </c>
      <c r="M2833">
        <v>6.25</v>
      </c>
      <c r="N2833" t="s">
        <v>83</v>
      </c>
      <c r="O2833" t="b">
        <v>0</v>
      </c>
      <c r="P2833">
        <v>55.493099999999998</v>
      </c>
      <c r="Q2833">
        <v>19.691099999999999</v>
      </c>
      <c r="R2833">
        <v>3.7410999999999999</v>
      </c>
      <c r="S2833" t="s">
        <v>97</v>
      </c>
      <c r="T2833">
        <v>0</v>
      </c>
      <c r="U2833">
        <v>0</v>
      </c>
      <c r="V2833">
        <v>14</v>
      </c>
      <c r="W2833">
        <v>923.14070000000004</v>
      </c>
    </row>
    <row r="2834" spans="1:23" x14ac:dyDescent="0.35">
      <c r="A2834" t="s">
        <v>4409</v>
      </c>
      <c r="B2834" t="s">
        <v>205</v>
      </c>
      <c r="C2834" t="s">
        <v>720</v>
      </c>
      <c r="D2834" t="s">
        <v>17</v>
      </c>
      <c r="E2834" t="s">
        <v>14</v>
      </c>
      <c r="F2834" t="s">
        <v>1290</v>
      </c>
      <c r="G2834">
        <v>176.76</v>
      </c>
      <c r="H2834">
        <v>3</v>
      </c>
      <c r="I2834">
        <v>0.23</v>
      </c>
      <c r="J2834">
        <v>8.82</v>
      </c>
      <c r="K2834" t="s">
        <v>82</v>
      </c>
      <c r="L2834" t="s">
        <v>41</v>
      </c>
      <c r="M2834">
        <v>13.37</v>
      </c>
      <c r="N2834" t="s">
        <v>83</v>
      </c>
      <c r="O2834" t="b">
        <v>0</v>
      </c>
      <c r="P2834">
        <v>408.31560000000002</v>
      </c>
      <c r="Q2834">
        <v>90.147599999999997</v>
      </c>
      <c r="R2834">
        <v>67.957600000000014</v>
      </c>
      <c r="S2834" t="s">
        <v>97</v>
      </c>
      <c r="T2834">
        <v>0</v>
      </c>
      <c r="U2834">
        <v>0</v>
      </c>
      <c r="V2834">
        <v>20</v>
      </c>
      <c r="W2834">
        <v>2012.6106</v>
      </c>
    </row>
    <row r="2835" spans="1:23" x14ac:dyDescent="0.35">
      <c r="A2835" t="s">
        <v>4410</v>
      </c>
      <c r="B2835" t="s">
        <v>583</v>
      </c>
      <c r="C2835" t="s">
        <v>508</v>
      </c>
      <c r="D2835" t="s">
        <v>17</v>
      </c>
      <c r="E2835" t="s">
        <v>14</v>
      </c>
      <c r="F2835" t="s">
        <v>744</v>
      </c>
      <c r="G2835">
        <v>137.6</v>
      </c>
      <c r="H2835">
        <v>3</v>
      </c>
      <c r="I2835">
        <v>0.21</v>
      </c>
      <c r="J2835">
        <v>5.99</v>
      </c>
      <c r="K2835" t="s">
        <v>82</v>
      </c>
      <c r="L2835" t="s">
        <v>41</v>
      </c>
      <c r="M2835">
        <v>12.83</v>
      </c>
      <c r="N2835" t="s">
        <v>83</v>
      </c>
      <c r="O2835" t="b">
        <v>0</v>
      </c>
      <c r="P2835">
        <v>326.11200000000002</v>
      </c>
      <c r="Q2835">
        <v>78.432000000000016</v>
      </c>
      <c r="R2835">
        <v>59.612000000000023</v>
      </c>
      <c r="S2835" t="s">
        <v>84</v>
      </c>
      <c r="T2835">
        <v>0</v>
      </c>
      <c r="U2835">
        <v>0</v>
      </c>
      <c r="V2835">
        <v>21</v>
      </c>
      <c r="W2835">
        <v>1777.9158</v>
      </c>
    </row>
    <row r="2836" spans="1:23" x14ac:dyDescent="0.35">
      <c r="A2836" t="s">
        <v>4411</v>
      </c>
      <c r="B2836" t="s">
        <v>622</v>
      </c>
      <c r="C2836" t="s">
        <v>725</v>
      </c>
      <c r="D2836" t="s">
        <v>19</v>
      </c>
      <c r="E2836" t="s">
        <v>16</v>
      </c>
      <c r="F2836" t="s">
        <v>344</v>
      </c>
      <c r="G2836">
        <v>7.17</v>
      </c>
      <c r="H2836">
        <v>3</v>
      </c>
      <c r="I2836">
        <v>0.27</v>
      </c>
      <c r="J2836">
        <v>9.9600000000000009</v>
      </c>
      <c r="K2836" t="s">
        <v>102</v>
      </c>
      <c r="L2836" t="s">
        <v>45</v>
      </c>
      <c r="M2836">
        <v>0.5</v>
      </c>
      <c r="N2836" t="s">
        <v>83</v>
      </c>
      <c r="O2836" t="b">
        <v>0</v>
      </c>
      <c r="P2836">
        <v>15.702299999999999</v>
      </c>
      <c r="Q2836">
        <v>2.7962999999999991</v>
      </c>
      <c r="R2836">
        <v>-7.6637000000000022</v>
      </c>
      <c r="S2836" t="s">
        <v>97</v>
      </c>
      <c r="T2836">
        <v>0</v>
      </c>
      <c r="U2836">
        <v>0</v>
      </c>
      <c r="V2836">
        <v>14</v>
      </c>
      <c r="W2836">
        <v>814.14519999999993</v>
      </c>
    </row>
    <row r="2837" spans="1:23" x14ac:dyDescent="0.35">
      <c r="A2837" t="s">
        <v>4412</v>
      </c>
      <c r="B2837" t="s">
        <v>1831</v>
      </c>
      <c r="C2837" t="s">
        <v>1714</v>
      </c>
      <c r="D2837" t="s">
        <v>19</v>
      </c>
      <c r="E2837" t="s">
        <v>88</v>
      </c>
      <c r="F2837" t="s">
        <v>483</v>
      </c>
      <c r="G2837">
        <v>18.27</v>
      </c>
      <c r="H2837">
        <v>3</v>
      </c>
      <c r="I2837">
        <v>0.02</v>
      </c>
      <c r="J2837">
        <v>8.56</v>
      </c>
      <c r="K2837" t="s">
        <v>115</v>
      </c>
      <c r="L2837" t="s">
        <v>45</v>
      </c>
      <c r="M2837">
        <v>1.31</v>
      </c>
      <c r="N2837" t="s">
        <v>83</v>
      </c>
      <c r="O2837" t="b">
        <v>0</v>
      </c>
      <c r="P2837">
        <v>53.713799999999999</v>
      </c>
      <c r="Q2837">
        <v>20.8278</v>
      </c>
      <c r="R2837">
        <v>10.957800000000001</v>
      </c>
      <c r="S2837" t="s">
        <v>128</v>
      </c>
      <c r="T2837">
        <v>0</v>
      </c>
      <c r="U2837">
        <v>0</v>
      </c>
      <c r="V2837">
        <v>10</v>
      </c>
      <c r="W2837">
        <v>1126.3078</v>
      </c>
    </row>
    <row r="2838" spans="1:23" x14ac:dyDescent="0.35">
      <c r="A2838" t="s">
        <v>4413</v>
      </c>
      <c r="B2838" t="s">
        <v>330</v>
      </c>
      <c r="C2838" t="s">
        <v>4233</v>
      </c>
      <c r="D2838" t="s">
        <v>15</v>
      </c>
      <c r="E2838" t="s">
        <v>14</v>
      </c>
      <c r="F2838" t="s">
        <v>1332</v>
      </c>
      <c r="G2838">
        <v>92.41</v>
      </c>
      <c r="H2838">
        <v>3</v>
      </c>
      <c r="I2838">
        <v>0.01</v>
      </c>
      <c r="J2838">
        <v>5.41</v>
      </c>
      <c r="K2838" t="s">
        <v>82</v>
      </c>
      <c r="L2838" t="s">
        <v>45</v>
      </c>
      <c r="M2838">
        <v>1.48</v>
      </c>
      <c r="N2838" t="s">
        <v>83</v>
      </c>
      <c r="O2838" t="b">
        <v>0</v>
      </c>
      <c r="P2838">
        <v>274.45769999999999</v>
      </c>
      <c r="Q2838">
        <v>108.11969999999999</v>
      </c>
      <c r="R2838">
        <v>101.22969999999999</v>
      </c>
      <c r="S2838" t="s">
        <v>183</v>
      </c>
      <c r="T2838">
        <v>0</v>
      </c>
      <c r="U2838">
        <v>0</v>
      </c>
      <c r="V2838">
        <v>3</v>
      </c>
      <c r="W2838">
        <v>296.67849999999999</v>
      </c>
    </row>
    <row r="2839" spans="1:23" x14ac:dyDescent="0.35">
      <c r="A2839" t="s">
        <v>4414</v>
      </c>
      <c r="B2839" t="s">
        <v>507</v>
      </c>
      <c r="C2839" t="s">
        <v>4128</v>
      </c>
      <c r="D2839" t="s">
        <v>24</v>
      </c>
      <c r="E2839" t="s">
        <v>95</v>
      </c>
      <c r="F2839" t="s">
        <v>96</v>
      </c>
      <c r="G2839">
        <v>406.6</v>
      </c>
      <c r="H2839">
        <v>3</v>
      </c>
      <c r="I2839">
        <v>0.28000000000000003</v>
      </c>
      <c r="J2839">
        <v>6.14</v>
      </c>
      <c r="K2839" t="s">
        <v>90</v>
      </c>
      <c r="L2839" t="s">
        <v>41</v>
      </c>
      <c r="M2839">
        <v>10.65</v>
      </c>
      <c r="N2839" t="s">
        <v>83</v>
      </c>
      <c r="O2839" t="b">
        <v>0</v>
      </c>
      <c r="P2839">
        <v>878.25600000000009</v>
      </c>
      <c r="Q2839">
        <v>146.376</v>
      </c>
      <c r="R2839">
        <v>129.58600000000001</v>
      </c>
      <c r="S2839" t="s">
        <v>84</v>
      </c>
      <c r="T2839">
        <v>0</v>
      </c>
      <c r="U2839">
        <v>0</v>
      </c>
      <c r="V2839">
        <v>3</v>
      </c>
      <c r="W2839">
        <v>419.16840000000002</v>
      </c>
    </row>
    <row r="2840" spans="1:23" x14ac:dyDescent="0.35">
      <c r="A2840" t="s">
        <v>4415</v>
      </c>
      <c r="B2840" t="s">
        <v>437</v>
      </c>
      <c r="C2840" t="s">
        <v>1489</v>
      </c>
      <c r="D2840" t="s">
        <v>26</v>
      </c>
      <c r="E2840" t="s">
        <v>16</v>
      </c>
      <c r="F2840" t="s">
        <v>472</v>
      </c>
      <c r="G2840">
        <v>56.51</v>
      </c>
      <c r="H2840">
        <v>1</v>
      </c>
      <c r="I2840">
        <v>7.0000000000000007E-2</v>
      </c>
      <c r="J2840">
        <v>3.69</v>
      </c>
      <c r="K2840" t="s">
        <v>82</v>
      </c>
      <c r="L2840" t="s">
        <v>41</v>
      </c>
      <c r="M2840">
        <v>6.62</v>
      </c>
      <c r="N2840" t="s">
        <v>83</v>
      </c>
      <c r="O2840" t="b">
        <v>0</v>
      </c>
      <c r="P2840">
        <v>52.554299999999998</v>
      </c>
      <c r="Q2840">
        <v>18.648299999999999</v>
      </c>
      <c r="R2840">
        <v>8.3382999999999985</v>
      </c>
      <c r="S2840" t="s">
        <v>103</v>
      </c>
      <c r="T2840">
        <v>0</v>
      </c>
      <c r="U2840">
        <v>0</v>
      </c>
      <c r="V2840">
        <v>15</v>
      </c>
      <c r="W2840">
        <v>471.47800000000012</v>
      </c>
    </row>
    <row r="2841" spans="1:23" x14ac:dyDescent="0.35">
      <c r="A2841" t="s">
        <v>4416</v>
      </c>
      <c r="B2841" t="s">
        <v>346</v>
      </c>
      <c r="C2841" t="s">
        <v>1004</v>
      </c>
      <c r="D2841" t="s">
        <v>12</v>
      </c>
      <c r="E2841" t="s">
        <v>95</v>
      </c>
      <c r="F2841" t="s">
        <v>568</v>
      </c>
      <c r="G2841">
        <v>411.33</v>
      </c>
      <c r="H2841">
        <v>2</v>
      </c>
      <c r="I2841">
        <v>0.11</v>
      </c>
      <c r="J2841">
        <v>8.14</v>
      </c>
      <c r="K2841" t="s">
        <v>115</v>
      </c>
      <c r="L2841" t="s">
        <v>41</v>
      </c>
      <c r="M2841">
        <v>6.49</v>
      </c>
      <c r="N2841" t="s">
        <v>83</v>
      </c>
      <c r="O2841" t="b">
        <v>0</v>
      </c>
      <c r="P2841">
        <v>732.16739999999993</v>
      </c>
      <c r="Q2841">
        <v>238.57140000000001</v>
      </c>
      <c r="R2841">
        <v>223.94139999999999</v>
      </c>
      <c r="S2841" t="s">
        <v>97</v>
      </c>
      <c r="T2841">
        <v>0</v>
      </c>
      <c r="U2841">
        <v>0</v>
      </c>
      <c r="V2841">
        <v>14</v>
      </c>
      <c r="W2841">
        <v>1382.8706999999999</v>
      </c>
    </row>
    <row r="2842" spans="1:23" x14ac:dyDescent="0.35">
      <c r="A2842" t="s">
        <v>4417</v>
      </c>
      <c r="B2842" t="s">
        <v>193</v>
      </c>
      <c r="C2842" t="s">
        <v>1527</v>
      </c>
      <c r="D2842" t="s">
        <v>12</v>
      </c>
      <c r="E2842" t="s">
        <v>88</v>
      </c>
      <c r="F2842" t="s">
        <v>195</v>
      </c>
      <c r="G2842">
        <v>26.77</v>
      </c>
      <c r="H2842">
        <v>1</v>
      </c>
      <c r="I2842">
        <v>0.19</v>
      </c>
      <c r="J2842">
        <v>9.31</v>
      </c>
      <c r="K2842" t="s">
        <v>102</v>
      </c>
      <c r="L2842" t="s">
        <v>41</v>
      </c>
      <c r="M2842">
        <v>5.7</v>
      </c>
      <c r="N2842" t="s">
        <v>83</v>
      </c>
      <c r="O2842" t="b">
        <v>0</v>
      </c>
      <c r="P2842">
        <v>21.683700000000002</v>
      </c>
      <c r="Q2842">
        <v>5.6217000000000041</v>
      </c>
      <c r="R2842">
        <v>-9.3882999999999956</v>
      </c>
      <c r="S2842" t="s">
        <v>97</v>
      </c>
      <c r="T2842">
        <v>0</v>
      </c>
      <c r="U2842">
        <v>0</v>
      </c>
      <c r="V2842">
        <v>19</v>
      </c>
      <c r="W2842">
        <v>1549.5698</v>
      </c>
    </row>
    <row r="2843" spans="1:23" x14ac:dyDescent="0.35">
      <c r="A2843" t="s">
        <v>4418</v>
      </c>
      <c r="B2843" t="s">
        <v>177</v>
      </c>
      <c r="C2843" t="s">
        <v>1580</v>
      </c>
      <c r="D2843" t="s">
        <v>12</v>
      </c>
      <c r="E2843" t="s">
        <v>95</v>
      </c>
      <c r="F2843" t="s">
        <v>270</v>
      </c>
      <c r="G2843">
        <v>534.79999999999995</v>
      </c>
      <c r="H2843">
        <v>3</v>
      </c>
      <c r="I2843">
        <v>0.01</v>
      </c>
      <c r="J2843">
        <v>5.15</v>
      </c>
      <c r="K2843" t="s">
        <v>115</v>
      </c>
      <c r="L2843" t="s">
        <v>48</v>
      </c>
      <c r="M2843">
        <v>10.34</v>
      </c>
      <c r="N2843" t="s">
        <v>83</v>
      </c>
      <c r="O2843" t="b">
        <v>0</v>
      </c>
      <c r="P2843">
        <v>1588.356</v>
      </c>
      <c r="Q2843">
        <v>625.71599999999989</v>
      </c>
      <c r="R2843">
        <v>610.22599999999989</v>
      </c>
      <c r="S2843" t="s">
        <v>128</v>
      </c>
      <c r="T2843">
        <v>0</v>
      </c>
      <c r="U2843">
        <v>0</v>
      </c>
      <c r="V2843">
        <v>9</v>
      </c>
      <c r="W2843">
        <v>1363.6424999999999</v>
      </c>
    </row>
    <row r="2844" spans="1:23" x14ac:dyDescent="0.35">
      <c r="A2844" t="s">
        <v>4419</v>
      </c>
      <c r="B2844" t="s">
        <v>1124</v>
      </c>
      <c r="C2844" t="s">
        <v>4420</v>
      </c>
      <c r="D2844" t="s">
        <v>15</v>
      </c>
      <c r="E2844" t="s">
        <v>95</v>
      </c>
      <c r="F2844" t="s">
        <v>318</v>
      </c>
      <c r="G2844">
        <v>432.14</v>
      </c>
      <c r="H2844">
        <v>3</v>
      </c>
      <c r="I2844">
        <v>0.3</v>
      </c>
      <c r="J2844">
        <v>6.39</v>
      </c>
      <c r="K2844" t="s">
        <v>90</v>
      </c>
      <c r="L2844" t="s">
        <v>41</v>
      </c>
      <c r="M2844">
        <v>7.96</v>
      </c>
      <c r="N2844" t="s">
        <v>83</v>
      </c>
      <c r="O2844" t="b">
        <v>0</v>
      </c>
      <c r="P2844">
        <v>907.49400000000003</v>
      </c>
      <c r="Q2844">
        <v>129.64200000000011</v>
      </c>
      <c r="R2844">
        <v>115.2920000000001</v>
      </c>
      <c r="S2844" t="s">
        <v>103</v>
      </c>
      <c r="T2844">
        <v>0</v>
      </c>
      <c r="U2844">
        <v>0</v>
      </c>
      <c r="V2844">
        <v>2</v>
      </c>
      <c r="W2844">
        <v>469.67520000000002</v>
      </c>
    </row>
    <row r="2845" spans="1:23" x14ac:dyDescent="0.35">
      <c r="A2845" t="s">
        <v>4421</v>
      </c>
      <c r="B2845" t="s">
        <v>545</v>
      </c>
      <c r="C2845" t="s">
        <v>4422</v>
      </c>
      <c r="D2845" t="s">
        <v>12</v>
      </c>
      <c r="E2845" t="s">
        <v>16</v>
      </c>
      <c r="F2845" t="s">
        <v>648</v>
      </c>
      <c r="G2845">
        <v>61.94</v>
      </c>
      <c r="H2845">
        <v>3</v>
      </c>
      <c r="I2845">
        <v>0.11</v>
      </c>
      <c r="J2845">
        <v>7.39</v>
      </c>
      <c r="K2845" t="s">
        <v>90</v>
      </c>
      <c r="L2845" t="s">
        <v>48</v>
      </c>
      <c r="M2845">
        <v>14.75</v>
      </c>
      <c r="N2845" t="s">
        <v>83</v>
      </c>
      <c r="O2845" t="b">
        <v>0</v>
      </c>
      <c r="P2845">
        <v>165.37979999999999</v>
      </c>
      <c r="Q2845">
        <v>53.887799999999999</v>
      </c>
      <c r="R2845">
        <v>31.747800000000002</v>
      </c>
      <c r="S2845" t="s">
        <v>91</v>
      </c>
      <c r="T2845">
        <v>0</v>
      </c>
      <c r="U2845">
        <v>0</v>
      </c>
      <c r="V2845">
        <v>1</v>
      </c>
      <c r="W2845">
        <v>31.747800000000002</v>
      </c>
    </row>
    <row r="2846" spans="1:23" x14ac:dyDescent="0.35">
      <c r="A2846" t="s">
        <v>4423</v>
      </c>
      <c r="B2846" t="s">
        <v>689</v>
      </c>
      <c r="C2846" t="s">
        <v>1009</v>
      </c>
      <c r="D2846" t="s">
        <v>12</v>
      </c>
      <c r="E2846" t="s">
        <v>14</v>
      </c>
      <c r="F2846" t="s">
        <v>755</v>
      </c>
      <c r="G2846">
        <v>135.22</v>
      </c>
      <c r="H2846">
        <v>1</v>
      </c>
      <c r="I2846">
        <v>0.05</v>
      </c>
      <c r="J2846">
        <v>2.21</v>
      </c>
      <c r="K2846" t="s">
        <v>82</v>
      </c>
      <c r="L2846" t="s">
        <v>45</v>
      </c>
      <c r="M2846">
        <v>1.45</v>
      </c>
      <c r="N2846" t="s">
        <v>83</v>
      </c>
      <c r="O2846" t="b">
        <v>0</v>
      </c>
      <c r="P2846">
        <v>128.459</v>
      </c>
      <c r="Q2846">
        <v>47.327000000000012</v>
      </c>
      <c r="R2846">
        <v>43.667000000000023</v>
      </c>
      <c r="S2846" t="s">
        <v>103</v>
      </c>
      <c r="T2846">
        <v>0</v>
      </c>
      <c r="U2846">
        <v>0</v>
      </c>
      <c r="V2846">
        <v>5</v>
      </c>
      <c r="W2846">
        <v>379.39300000000009</v>
      </c>
    </row>
    <row r="2847" spans="1:23" x14ac:dyDescent="0.35">
      <c r="A2847" t="s">
        <v>4424</v>
      </c>
      <c r="B2847" t="s">
        <v>368</v>
      </c>
      <c r="C2847" t="s">
        <v>4425</v>
      </c>
      <c r="D2847" t="s">
        <v>12</v>
      </c>
      <c r="E2847" t="s">
        <v>95</v>
      </c>
      <c r="F2847" t="s">
        <v>123</v>
      </c>
      <c r="G2847">
        <v>337.23</v>
      </c>
      <c r="H2847">
        <v>1</v>
      </c>
      <c r="I2847">
        <v>0.19</v>
      </c>
      <c r="J2847">
        <v>2.82</v>
      </c>
      <c r="K2847" t="s">
        <v>82</v>
      </c>
      <c r="L2847" t="s">
        <v>41</v>
      </c>
      <c r="M2847">
        <v>11.45</v>
      </c>
      <c r="N2847" t="s">
        <v>83</v>
      </c>
      <c r="O2847" t="b">
        <v>0</v>
      </c>
      <c r="P2847">
        <v>273.15629999999999</v>
      </c>
      <c r="Q2847">
        <v>70.81830000000005</v>
      </c>
      <c r="R2847">
        <v>56.548300000000047</v>
      </c>
      <c r="S2847" t="s">
        <v>97</v>
      </c>
      <c r="T2847">
        <v>0</v>
      </c>
      <c r="U2847">
        <v>0</v>
      </c>
      <c r="V2847">
        <v>10</v>
      </c>
      <c r="W2847">
        <v>1506.014300000001</v>
      </c>
    </row>
    <row r="2848" spans="1:23" x14ac:dyDescent="0.35">
      <c r="A2848" t="s">
        <v>4426</v>
      </c>
      <c r="B2848" t="s">
        <v>1052</v>
      </c>
      <c r="C2848" t="s">
        <v>2385</v>
      </c>
      <c r="D2848" t="s">
        <v>12</v>
      </c>
      <c r="E2848" t="s">
        <v>95</v>
      </c>
      <c r="F2848" t="s">
        <v>175</v>
      </c>
      <c r="G2848">
        <v>485.73</v>
      </c>
      <c r="H2848">
        <v>2</v>
      </c>
      <c r="I2848">
        <v>0.08</v>
      </c>
      <c r="J2848">
        <v>8.6999999999999993</v>
      </c>
      <c r="K2848" t="s">
        <v>82</v>
      </c>
      <c r="L2848" t="s">
        <v>48</v>
      </c>
      <c r="M2848">
        <v>11.04</v>
      </c>
      <c r="N2848" t="s">
        <v>83</v>
      </c>
      <c r="O2848" t="b">
        <v>0</v>
      </c>
      <c r="P2848">
        <v>893.74320000000012</v>
      </c>
      <c r="Q2848">
        <v>310.86720000000008</v>
      </c>
      <c r="R2848">
        <v>291.12720000000007</v>
      </c>
      <c r="S2848" t="s">
        <v>128</v>
      </c>
      <c r="T2848">
        <v>0</v>
      </c>
      <c r="U2848">
        <v>0</v>
      </c>
      <c r="V2848">
        <v>6</v>
      </c>
      <c r="W2848">
        <v>793.98730000000035</v>
      </c>
    </row>
    <row r="2849" spans="1:23" x14ac:dyDescent="0.35">
      <c r="A2849" t="s">
        <v>4427</v>
      </c>
      <c r="B2849" t="s">
        <v>1379</v>
      </c>
      <c r="C2849" t="s">
        <v>4428</v>
      </c>
      <c r="D2849" t="s">
        <v>12</v>
      </c>
      <c r="E2849" t="s">
        <v>16</v>
      </c>
      <c r="F2849" t="s">
        <v>472</v>
      </c>
      <c r="G2849">
        <v>41.59</v>
      </c>
      <c r="H2849">
        <v>2</v>
      </c>
      <c r="I2849">
        <v>0.1</v>
      </c>
      <c r="J2849">
        <v>6.7</v>
      </c>
      <c r="K2849" t="s">
        <v>115</v>
      </c>
      <c r="L2849" t="s">
        <v>45</v>
      </c>
      <c r="M2849">
        <v>1.36</v>
      </c>
      <c r="N2849" t="s">
        <v>83</v>
      </c>
      <c r="O2849" t="b">
        <v>1</v>
      </c>
      <c r="P2849">
        <v>74.862000000000009</v>
      </c>
      <c r="Q2849">
        <v>24.954000000000011</v>
      </c>
      <c r="R2849">
        <v>16.894000000000009</v>
      </c>
      <c r="S2849" t="s">
        <v>183</v>
      </c>
      <c r="T2849">
        <v>0</v>
      </c>
      <c r="U2849">
        <v>0</v>
      </c>
      <c r="V2849">
        <v>1</v>
      </c>
      <c r="W2849">
        <v>16.894000000000009</v>
      </c>
    </row>
    <row r="2850" spans="1:23" x14ac:dyDescent="0.35">
      <c r="A2850" t="s">
        <v>4429</v>
      </c>
      <c r="B2850" t="s">
        <v>848</v>
      </c>
      <c r="C2850" t="s">
        <v>4430</v>
      </c>
      <c r="D2850" t="s">
        <v>12</v>
      </c>
      <c r="E2850" t="s">
        <v>14</v>
      </c>
      <c r="F2850" t="s">
        <v>1332</v>
      </c>
      <c r="G2850">
        <v>116.72</v>
      </c>
      <c r="H2850">
        <v>3</v>
      </c>
      <c r="I2850">
        <v>0.1</v>
      </c>
      <c r="J2850">
        <v>2.02</v>
      </c>
      <c r="K2850" t="s">
        <v>82</v>
      </c>
      <c r="L2850" t="s">
        <v>48</v>
      </c>
      <c r="M2850">
        <v>10.81</v>
      </c>
      <c r="N2850" t="s">
        <v>83</v>
      </c>
      <c r="O2850" t="b">
        <v>1</v>
      </c>
      <c r="P2850">
        <v>315.14400000000001</v>
      </c>
      <c r="Q2850">
        <v>105.048</v>
      </c>
      <c r="R2850">
        <v>92.218000000000046</v>
      </c>
      <c r="S2850" t="s">
        <v>103</v>
      </c>
      <c r="T2850">
        <v>0</v>
      </c>
      <c r="U2850">
        <v>0</v>
      </c>
      <c r="V2850">
        <v>3</v>
      </c>
      <c r="W2850">
        <v>114.78400000000001</v>
      </c>
    </row>
    <row r="2851" spans="1:23" x14ac:dyDescent="0.35">
      <c r="A2851" t="s">
        <v>4431</v>
      </c>
      <c r="B2851" t="s">
        <v>165</v>
      </c>
      <c r="C2851" t="s">
        <v>4432</v>
      </c>
      <c r="D2851" t="s">
        <v>19</v>
      </c>
      <c r="E2851" t="s">
        <v>16</v>
      </c>
      <c r="F2851" t="s">
        <v>919</v>
      </c>
      <c r="G2851">
        <v>30.31</v>
      </c>
      <c r="H2851">
        <v>3</v>
      </c>
      <c r="I2851">
        <v>0.09</v>
      </c>
      <c r="J2851">
        <v>8.49</v>
      </c>
      <c r="K2851" t="s">
        <v>82</v>
      </c>
      <c r="L2851" t="s">
        <v>48</v>
      </c>
      <c r="M2851">
        <v>16.71</v>
      </c>
      <c r="N2851" t="s">
        <v>83</v>
      </c>
      <c r="O2851" t="b">
        <v>0</v>
      </c>
      <c r="P2851">
        <v>82.746299999999991</v>
      </c>
      <c r="Q2851">
        <v>28.188300000000002</v>
      </c>
      <c r="R2851">
        <v>2.9882999999999962</v>
      </c>
      <c r="S2851" t="s">
        <v>91</v>
      </c>
      <c r="T2851">
        <v>0</v>
      </c>
      <c r="U2851">
        <v>0</v>
      </c>
      <c r="V2851">
        <v>3</v>
      </c>
      <c r="W2851">
        <v>3.283099999999997</v>
      </c>
    </row>
    <row r="2852" spans="1:23" x14ac:dyDescent="0.35">
      <c r="A2852" t="s">
        <v>4433</v>
      </c>
      <c r="B2852" t="s">
        <v>598</v>
      </c>
      <c r="C2852" t="s">
        <v>1694</v>
      </c>
      <c r="D2852" t="s">
        <v>12</v>
      </c>
      <c r="E2852" t="s">
        <v>88</v>
      </c>
      <c r="F2852" t="s">
        <v>509</v>
      </c>
      <c r="G2852">
        <v>20.46</v>
      </c>
      <c r="H2852">
        <v>3</v>
      </c>
      <c r="I2852">
        <v>7.0000000000000007E-2</v>
      </c>
      <c r="J2852">
        <v>6.81</v>
      </c>
      <c r="K2852" t="s">
        <v>90</v>
      </c>
      <c r="L2852" t="s">
        <v>48</v>
      </c>
      <c r="M2852">
        <v>11.23</v>
      </c>
      <c r="N2852" t="s">
        <v>83</v>
      </c>
      <c r="O2852" t="b">
        <v>0</v>
      </c>
      <c r="P2852">
        <v>57.083399999999997</v>
      </c>
      <c r="Q2852">
        <v>20.255399999999991</v>
      </c>
      <c r="R2852">
        <v>2.2153999999999958</v>
      </c>
      <c r="S2852" t="s">
        <v>183</v>
      </c>
      <c r="T2852">
        <v>0</v>
      </c>
      <c r="U2852">
        <v>0</v>
      </c>
      <c r="V2852">
        <v>16</v>
      </c>
      <c r="W2852">
        <v>1367.6271999999999</v>
      </c>
    </row>
    <row r="2853" spans="1:23" x14ac:dyDescent="0.35">
      <c r="A2853" t="s">
        <v>4434</v>
      </c>
      <c r="B2853" t="s">
        <v>1135</v>
      </c>
      <c r="C2853" t="s">
        <v>4435</v>
      </c>
      <c r="D2853" t="s">
        <v>20</v>
      </c>
      <c r="E2853" t="s">
        <v>95</v>
      </c>
      <c r="F2853" t="s">
        <v>631</v>
      </c>
      <c r="G2853">
        <v>416.3</v>
      </c>
      <c r="H2853">
        <v>1</v>
      </c>
      <c r="I2853">
        <v>0.26</v>
      </c>
      <c r="J2853">
        <v>7.55</v>
      </c>
      <c r="K2853" t="s">
        <v>82</v>
      </c>
      <c r="L2853" t="s">
        <v>41</v>
      </c>
      <c r="M2853">
        <v>11.15</v>
      </c>
      <c r="N2853" t="s">
        <v>83</v>
      </c>
      <c r="O2853" t="b">
        <v>0</v>
      </c>
      <c r="P2853">
        <v>308.06200000000001</v>
      </c>
      <c r="Q2853">
        <v>58.282000000000011</v>
      </c>
      <c r="R2853">
        <v>39.582000000000008</v>
      </c>
      <c r="S2853" t="s">
        <v>103</v>
      </c>
      <c r="T2853">
        <v>0</v>
      </c>
      <c r="U2853">
        <v>0</v>
      </c>
      <c r="V2853">
        <v>2</v>
      </c>
      <c r="W2853">
        <v>227.51200000000011</v>
      </c>
    </row>
    <row r="2854" spans="1:23" x14ac:dyDescent="0.35">
      <c r="A2854" t="s">
        <v>4436</v>
      </c>
      <c r="B2854" t="s">
        <v>309</v>
      </c>
      <c r="C2854" t="s">
        <v>2225</v>
      </c>
      <c r="D2854" t="s">
        <v>19</v>
      </c>
      <c r="E2854" t="s">
        <v>16</v>
      </c>
      <c r="F2854" t="s">
        <v>282</v>
      </c>
      <c r="G2854">
        <v>28.42</v>
      </c>
      <c r="H2854">
        <v>1</v>
      </c>
      <c r="I2854">
        <v>0.11</v>
      </c>
      <c r="J2854">
        <v>6.59</v>
      </c>
      <c r="K2854" t="s">
        <v>102</v>
      </c>
      <c r="L2854" t="s">
        <v>43</v>
      </c>
      <c r="M2854">
        <v>5.63</v>
      </c>
      <c r="N2854" t="s">
        <v>83</v>
      </c>
      <c r="O2854" t="b">
        <v>0</v>
      </c>
      <c r="P2854">
        <v>25.293800000000001</v>
      </c>
      <c r="Q2854">
        <v>8.2418000000000013</v>
      </c>
      <c r="R2854">
        <v>-3.978199999999998</v>
      </c>
      <c r="S2854" t="s">
        <v>128</v>
      </c>
      <c r="T2854">
        <v>0</v>
      </c>
      <c r="U2854">
        <v>0</v>
      </c>
      <c r="V2854">
        <v>17</v>
      </c>
      <c r="W2854">
        <v>713.60439999999994</v>
      </c>
    </row>
    <row r="2855" spans="1:23" x14ac:dyDescent="0.35">
      <c r="A2855" t="s">
        <v>4437</v>
      </c>
      <c r="B2855" t="s">
        <v>205</v>
      </c>
      <c r="C2855" t="s">
        <v>1244</v>
      </c>
      <c r="D2855" t="s">
        <v>12</v>
      </c>
      <c r="E2855" t="s">
        <v>88</v>
      </c>
      <c r="F2855" t="s">
        <v>975</v>
      </c>
      <c r="G2855">
        <v>41.62</v>
      </c>
      <c r="H2855">
        <v>1</v>
      </c>
      <c r="I2855">
        <v>0.22</v>
      </c>
      <c r="J2855">
        <v>9.06</v>
      </c>
      <c r="K2855" t="s">
        <v>115</v>
      </c>
      <c r="L2855" t="s">
        <v>41</v>
      </c>
      <c r="M2855">
        <v>10.47</v>
      </c>
      <c r="N2855" t="s">
        <v>141</v>
      </c>
      <c r="O2855" t="b">
        <v>0</v>
      </c>
      <c r="P2855">
        <v>32.4636</v>
      </c>
      <c r="Q2855">
        <v>7.4916000000000018</v>
      </c>
      <c r="R2855">
        <v>-12.038399999999999</v>
      </c>
      <c r="S2855" t="s">
        <v>97</v>
      </c>
      <c r="T2855">
        <v>1</v>
      </c>
      <c r="U2855">
        <v>0</v>
      </c>
      <c r="V2855">
        <v>14</v>
      </c>
      <c r="W2855">
        <v>936.87019999999995</v>
      </c>
    </row>
    <row r="2856" spans="1:23" x14ac:dyDescent="0.35">
      <c r="A2856" t="s">
        <v>4438</v>
      </c>
      <c r="B2856" t="s">
        <v>949</v>
      </c>
      <c r="C2856" t="s">
        <v>634</v>
      </c>
      <c r="D2856" t="s">
        <v>20</v>
      </c>
      <c r="E2856" t="s">
        <v>95</v>
      </c>
      <c r="F2856" t="s">
        <v>163</v>
      </c>
      <c r="G2856">
        <v>161.03</v>
      </c>
      <c r="H2856">
        <v>1</v>
      </c>
      <c r="I2856">
        <v>0.09</v>
      </c>
      <c r="J2856">
        <v>5.37</v>
      </c>
      <c r="K2856" t="s">
        <v>90</v>
      </c>
      <c r="L2856" t="s">
        <v>43</v>
      </c>
      <c r="M2856">
        <v>4.0199999999999996</v>
      </c>
      <c r="N2856" t="s">
        <v>83</v>
      </c>
      <c r="O2856" t="b">
        <v>0</v>
      </c>
      <c r="P2856">
        <v>146.53729999999999</v>
      </c>
      <c r="Q2856">
        <v>49.919300000000021</v>
      </c>
      <c r="R2856">
        <v>40.529300000000021</v>
      </c>
      <c r="S2856" t="s">
        <v>103</v>
      </c>
      <c r="T2856">
        <v>0</v>
      </c>
      <c r="U2856">
        <v>0</v>
      </c>
      <c r="V2856">
        <v>14</v>
      </c>
      <c r="W2856">
        <v>781.37540000000013</v>
      </c>
    </row>
    <row r="2857" spans="1:23" x14ac:dyDescent="0.35">
      <c r="A2857" t="s">
        <v>4439</v>
      </c>
      <c r="B2857" t="s">
        <v>572</v>
      </c>
      <c r="C2857" t="s">
        <v>387</v>
      </c>
      <c r="D2857" t="s">
        <v>15</v>
      </c>
      <c r="E2857" t="s">
        <v>88</v>
      </c>
      <c r="F2857" t="s">
        <v>493</v>
      </c>
      <c r="G2857">
        <v>34.43</v>
      </c>
      <c r="H2857">
        <v>1</v>
      </c>
      <c r="I2857">
        <v>0.25</v>
      </c>
      <c r="J2857">
        <v>3.22</v>
      </c>
      <c r="K2857" t="s">
        <v>102</v>
      </c>
      <c r="L2857" t="s">
        <v>41</v>
      </c>
      <c r="M2857">
        <v>14.92</v>
      </c>
      <c r="N2857" t="s">
        <v>83</v>
      </c>
      <c r="O2857" t="b">
        <v>0</v>
      </c>
      <c r="P2857">
        <v>25.822500000000002</v>
      </c>
      <c r="Q2857">
        <v>5.1645000000000003</v>
      </c>
      <c r="R2857">
        <v>-12.9755</v>
      </c>
      <c r="S2857" t="s">
        <v>183</v>
      </c>
      <c r="T2857">
        <v>0</v>
      </c>
      <c r="U2857">
        <v>0</v>
      </c>
      <c r="V2857">
        <v>17</v>
      </c>
      <c r="W2857">
        <v>1451.0446999999999</v>
      </c>
    </row>
    <row r="2858" spans="1:23" x14ac:dyDescent="0.35">
      <c r="A2858" t="s">
        <v>4440</v>
      </c>
      <c r="B2858" t="s">
        <v>545</v>
      </c>
      <c r="C2858" t="s">
        <v>3634</v>
      </c>
      <c r="D2858" t="s">
        <v>19</v>
      </c>
      <c r="E2858" t="s">
        <v>95</v>
      </c>
      <c r="F2858" t="s">
        <v>266</v>
      </c>
      <c r="G2858">
        <v>422.85</v>
      </c>
      <c r="H2858">
        <v>1</v>
      </c>
      <c r="I2858">
        <v>0.1</v>
      </c>
      <c r="J2858">
        <v>6.15</v>
      </c>
      <c r="K2858" t="s">
        <v>90</v>
      </c>
      <c r="L2858" t="s">
        <v>48</v>
      </c>
      <c r="M2858">
        <v>11.74</v>
      </c>
      <c r="N2858" t="s">
        <v>83</v>
      </c>
      <c r="O2858" t="b">
        <v>1</v>
      </c>
      <c r="P2858">
        <v>380.56500000000011</v>
      </c>
      <c r="Q2858">
        <v>126.855</v>
      </c>
      <c r="R2858">
        <v>108.965</v>
      </c>
      <c r="S2858" t="s">
        <v>91</v>
      </c>
      <c r="T2858">
        <v>0</v>
      </c>
      <c r="U2858">
        <v>0</v>
      </c>
      <c r="V2858">
        <v>5</v>
      </c>
      <c r="W2858">
        <v>163.5519000000001</v>
      </c>
    </row>
    <row r="2859" spans="1:23" x14ac:dyDescent="0.35">
      <c r="A2859" t="s">
        <v>4441</v>
      </c>
      <c r="B2859" t="s">
        <v>398</v>
      </c>
      <c r="C2859" t="s">
        <v>4442</v>
      </c>
      <c r="D2859" t="s">
        <v>15</v>
      </c>
      <c r="E2859" t="s">
        <v>14</v>
      </c>
      <c r="F2859" t="s">
        <v>234</v>
      </c>
      <c r="G2859">
        <v>71.09</v>
      </c>
      <c r="H2859">
        <v>2</v>
      </c>
      <c r="I2859">
        <v>0.21</v>
      </c>
      <c r="J2859">
        <v>3.13</v>
      </c>
      <c r="K2859" t="s">
        <v>115</v>
      </c>
      <c r="L2859" t="s">
        <v>41</v>
      </c>
      <c r="M2859">
        <v>7.11</v>
      </c>
      <c r="N2859" t="s">
        <v>83</v>
      </c>
      <c r="O2859" t="b">
        <v>0</v>
      </c>
      <c r="P2859">
        <v>112.3222</v>
      </c>
      <c r="Q2859">
        <v>27.014199999999999</v>
      </c>
      <c r="R2859">
        <v>16.7742</v>
      </c>
      <c r="S2859" t="s">
        <v>183</v>
      </c>
      <c r="T2859">
        <v>0</v>
      </c>
      <c r="U2859">
        <v>0</v>
      </c>
      <c r="V2859">
        <v>1</v>
      </c>
      <c r="W2859">
        <v>16.7742</v>
      </c>
    </row>
    <row r="2860" spans="1:23" x14ac:dyDescent="0.35">
      <c r="A2860" t="s">
        <v>4443</v>
      </c>
      <c r="B2860" t="s">
        <v>951</v>
      </c>
      <c r="C2860" t="s">
        <v>616</v>
      </c>
      <c r="D2860" t="s">
        <v>20</v>
      </c>
      <c r="E2860" t="s">
        <v>88</v>
      </c>
      <c r="F2860" t="s">
        <v>2335</v>
      </c>
      <c r="G2860">
        <v>32.79</v>
      </c>
      <c r="H2860">
        <v>1</v>
      </c>
      <c r="I2860">
        <v>0.08</v>
      </c>
      <c r="J2860">
        <v>3.05</v>
      </c>
      <c r="K2860" t="s">
        <v>90</v>
      </c>
      <c r="L2860" t="s">
        <v>45</v>
      </c>
      <c r="M2860">
        <v>1.3</v>
      </c>
      <c r="N2860" t="s">
        <v>83</v>
      </c>
      <c r="O2860" t="b">
        <v>0</v>
      </c>
      <c r="P2860">
        <v>30.166799999999999</v>
      </c>
      <c r="Q2860">
        <v>10.492800000000001</v>
      </c>
      <c r="R2860">
        <v>6.1428000000000029</v>
      </c>
      <c r="S2860" t="s">
        <v>91</v>
      </c>
      <c r="T2860">
        <v>0</v>
      </c>
      <c r="U2860">
        <v>0</v>
      </c>
      <c r="V2860">
        <v>15</v>
      </c>
      <c r="W2860">
        <v>1090.9683</v>
      </c>
    </row>
    <row r="2861" spans="1:23" x14ac:dyDescent="0.35">
      <c r="A2861" t="s">
        <v>4444</v>
      </c>
      <c r="B2861" t="s">
        <v>1097</v>
      </c>
      <c r="C2861" t="s">
        <v>359</v>
      </c>
      <c r="D2861" t="s">
        <v>15</v>
      </c>
      <c r="E2861" t="s">
        <v>95</v>
      </c>
      <c r="F2861" t="s">
        <v>631</v>
      </c>
      <c r="G2861">
        <v>610.9</v>
      </c>
      <c r="H2861">
        <v>2</v>
      </c>
      <c r="I2861">
        <v>0.19</v>
      </c>
      <c r="J2861">
        <v>4.09</v>
      </c>
      <c r="K2861" t="s">
        <v>90</v>
      </c>
      <c r="L2861" t="s">
        <v>41</v>
      </c>
      <c r="M2861">
        <v>12.26</v>
      </c>
      <c r="N2861" t="s">
        <v>83</v>
      </c>
      <c r="O2861" t="b">
        <v>0</v>
      </c>
      <c r="P2861">
        <v>989.65800000000002</v>
      </c>
      <c r="Q2861">
        <v>256.57800000000009</v>
      </c>
      <c r="R2861">
        <v>240.22800000000009</v>
      </c>
      <c r="S2861" t="s">
        <v>183</v>
      </c>
      <c r="T2861">
        <v>0</v>
      </c>
      <c r="U2861">
        <v>0</v>
      </c>
      <c r="V2861">
        <v>18</v>
      </c>
      <c r="W2861">
        <v>1656.8806999999999</v>
      </c>
    </row>
    <row r="2862" spans="1:23" x14ac:dyDescent="0.35">
      <c r="A2862" t="s">
        <v>4445</v>
      </c>
      <c r="B2862" t="s">
        <v>433</v>
      </c>
      <c r="C2862" t="s">
        <v>934</v>
      </c>
      <c r="D2862" t="s">
        <v>15</v>
      </c>
      <c r="E2862" t="s">
        <v>14</v>
      </c>
      <c r="F2862" t="s">
        <v>324</v>
      </c>
      <c r="G2862">
        <v>92.29</v>
      </c>
      <c r="H2862">
        <v>2</v>
      </c>
      <c r="I2862">
        <v>0.04</v>
      </c>
      <c r="J2862">
        <v>6.8</v>
      </c>
      <c r="K2862" t="s">
        <v>82</v>
      </c>
      <c r="L2862" t="s">
        <v>48</v>
      </c>
      <c r="M2862">
        <v>16.43</v>
      </c>
      <c r="N2862" t="s">
        <v>83</v>
      </c>
      <c r="O2862" t="b">
        <v>0</v>
      </c>
      <c r="P2862">
        <v>177.1968</v>
      </c>
      <c r="Q2862">
        <v>66.448799999999991</v>
      </c>
      <c r="R2862">
        <v>43.218799999999987</v>
      </c>
      <c r="S2862" t="s">
        <v>97</v>
      </c>
      <c r="T2862">
        <v>0</v>
      </c>
      <c r="U2862">
        <v>0</v>
      </c>
      <c r="V2862">
        <v>18</v>
      </c>
      <c r="W2862">
        <v>1386.7229</v>
      </c>
    </row>
    <row r="2863" spans="1:23" x14ac:dyDescent="0.35">
      <c r="A2863" t="s">
        <v>4446</v>
      </c>
      <c r="B2863" t="s">
        <v>173</v>
      </c>
      <c r="C2863" t="s">
        <v>3795</v>
      </c>
      <c r="D2863" t="s">
        <v>17</v>
      </c>
      <c r="E2863" t="s">
        <v>16</v>
      </c>
      <c r="F2863" t="s">
        <v>344</v>
      </c>
      <c r="G2863">
        <v>21.98</v>
      </c>
      <c r="H2863">
        <v>1</v>
      </c>
      <c r="I2863">
        <v>0.16</v>
      </c>
      <c r="J2863">
        <v>6.37</v>
      </c>
      <c r="K2863" t="s">
        <v>82</v>
      </c>
      <c r="L2863" t="s">
        <v>48</v>
      </c>
      <c r="M2863">
        <v>10.34</v>
      </c>
      <c r="N2863" t="s">
        <v>83</v>
      </c>
      <c r="O2863" t="b">
        <v>0</v>
      </c>
      <c r="P2863">
        <v>18.463200000000001</v>
      </c>
      <c r="Q2863">
        <v>5.2751999999999999</v>
      </c>
      <c r="R2863">
        <v>-11.434799999999999</v>
      </c>
      <c r="S2863" t="s">
        <v>128</v>
      </c>
      <c r="T2863">
        <v>0</v>
      </c>
      <c r="U2863">
        <v>0</v>
      </c>
      <c r="V2863">
        <v>9</v>
      </c>
      <c r="W2863">
        <v>1351.8021000000001</v>
      </c>
    </row>
    <row r="2864" spans="1:23" x14ac:dyDescent="0.35">
      <c r="A2864" t="s">
        <v>4447</v>
      </c>
      <c r="B2864" t="s">
        <v>138</v>
      </c>
      <c r="C2864" t="s">
        <v>3150</v>
      </c>
      <c r="D2864" t="s">
        <v>12</v>
      </c>
      <c r="E2864" t="s">
        <v>16</v>
      </c>
      <c r="F2864" t="s">
        <v>723</v>
      </c>
      <c r="G2864">
        <v>39.74</v>
      </c>
      <c r="H2864">
        <v>2</v>
      </c>
      <c r="I2864">
        <v>0.12</v>
      </c>
      <c r="J2864">
        <v>7.74</v>
      </c>
      <c r="K2864" t="s">
        <v>102</v>
      </c>
      <c r="L2864" t="s">
        <v>43</v>
      </c>
      <c r="M2864">
        <v>7.17</v>
      </c>
      <c r="N2864" t="s">
        <v>83</v>
      </c>
      <c r="O2864" t="b">
        <v>0</v>
      </c>
      <c r="P2864">
        <v>69.942400000000006</v>
      </c>
      <c r="Q2864">
        <v>22.2544</v>
      </c>
      <c r="R2864">
        <v>7.3444000000000038</v>
      </c>
      <c r="S2864" t="s">
        <v>128</v>
      </c>
      <c r="T2864">
        <v>0</v>
      </c>
      <c r="U2864">
        <v>0</v>
      </c>
      <c r="V2864">
        <v>5</v>
      </c>
      <c r="W2864">
        <v>134.0380000000001</v>
      </c>
    </row>
    <row r="2865" spans="1:23" x14ac:dyDescent="0.35">
      <c r="A2865" t="s">
        <v>4448</v>
      </c>
      <c r="B2865" t="s">
        <v>212</v>
      </c>
      <c r="C2865" t="s">
        <v>2764</v>
      </c>
      <c r="D2865" t="s">
        <v>12</v>
      </c>
      <c r="E2865" t="s">
        <v>16</v>
      </c>
      <c r="F2865" t="s">
        <v>241</v>
      </c>
      <c r="G2865">
        <v>61.89</v>
      </c>
      <c r="H2865">
        <v>1</v>
      </c>
      <c r="I2865">
        <v>0.21</v>
      </c>
      <c r="J2865">
        <v>6.21</v>
      </c>
      <c r="K2865" t="s">
        <v>102</v>
      </c>
      <c r="L2865" t="s">
        <v>48</v>
      </c>
      <c r="M2865">
        <v>5.05</v>
      </c>
      <c r="N2865" t="s">
        <v>83</v>
      </c>
      <c r="O2865" t="b">
        <v>0</v>
      </c>
      <c r="P2865">
        <v>48.893099999999997</v>
      </c>
      <c r="Q2865">
        <v>11.7591</v>
      </c>
      <c r="R2865">
        <v>0.49910000000000387</v>
      </c>
      <c r="S2865" t="s">
        <v>91</v>
      </c>
      <c r="T2865">
        <v>0</v>
      </c>
      <c r="U2865">
        <v>0</v>
      </c>
      <c r="V2865">
        <v>4</v>
      </c>
      <c r="W2865">
        <v>73.711199999999991</v>
      </c>
    </row>
    <row r="2866" spans="1:23" x14ac:dyDescent="0.35">
      <c r="A2866" t="s">
        <v>4449</v>
      </c>
      <c r="B2866" t="s">
        <v>413</v>
      </c>
      <c r="C2866" t="s">
        <v>495</v>
      </c>
      <c r="D2866" t="s">
        <v>17</v>
      </c>
      <c r="E2866" t="s">
        <v>95</v>
      </c>
      <c r="F2866" t="s">
        <v>541</v>
      </c>
      <c r="G2866">
        <v>395.18</v>
      </c>
      <c r="H2866">
        <v>3</v>
      </c>
      <c r="I2866">
        <v>0.05</v>
      </c>
      <c r="J2866">
        <v>6.89</v>
      </c>
      <c r="K2866" t="s">
        <v>115</v>
      </c>
      <c r="L2866" t="s">
        <v>43</v>
      </c>
      <c r="M2866">
        <v>7.7</v>
      </c>
      <c r="N2866" t="s">
        <v>83</v>
      </c>
      <c r="O2866" t="b">
        <v>0</v>
      </c>
      <c r="P2866">
        <v>1126.2629999999999</v>
      </c>
      <c r="Q2866">
        <v>414.93900000000002</v>
      </c>
      <c r="R2866">
        <v>400.34899999999999</v>
      </c>
      <c r="S2866" t="s">
        <v>84</v>
      </c>
      <c r="T2866">
        <v>0</v>
      </c>
      <c r="U2866">
        <v>0</v>
      </c>
      <c r="V2866">
        <v>16</v>
      </c>
      <c r="W2866">
        <v>854.14519999999993</v>
      </c>
    </row>
    <row r="2867" spans="1:23" x14ac:dyDescent="0.35">
      <c r="A2867" t="s">
        <v>4450</v>
      </c>
      <c r="B2867" t="s">
        <v>440</v>
      </c>
      <c r="C2867" t="s">
        <v>4451</v>
      </c>
      <c r="D2867" t="s">
        <v>15</v>
      </c>
      <c r="E2867" t="s">
        <v>88</v>
      </c>
      <c r="F2867" t="s">
        <v>760</v>
      </c>
      <c r="G2867">
        <v>25.89</v>
      </c>
      <c r="H2867">
        <v>2</v>
      </c>
      <c r="I2867">
        <v>0.01</v>
      </c>
      <c r="J2867">
        <v>4.72</v>
      </c>
      <c r="K2867" t="s">
        <v>90</v>
      </c>
      <c r="L2867" t="s">
        <v>45</v>
      </c>
      <c r="M2867">
        <v>0.83</v>
      </c>
      <c r="N2867" t="s">
        <v>83</v>
      </c>
      <c r="O2867" t="b">
        <v>0</v>
      </c>
      <c r="P2867">
        <v>51.2622</v>
      </c>
      <c r="Q2867">
        <v>20.194199999999999</v>
      </c>
      <c r="R2867">
        <v>14.6442</v>
      </c>
      <c r="S2867" t="s">
        <v>97</v>
      </c>
      <c r="T2867">
        <v>0</v>
      </c>
      <c r="U2867">
        <v>0</v>
      </c>
      <c r="V2867">
        <v>1</v>
      </c>
      <c r="W2867">
        <v>14.6442</v>
      </c>
    </row>
    <row r="2868" spans="1:23" x14ac:dyDescent="0.35">
      <c r="A2868" t="s">
        <v>4452</v>
      </c>
      <c r="B2868" t="s">
        <v>113</v>
      </c>
      <c r="C2868" t="s">
        <v>839</v>
      </c>
      <c r="D2868" t="s">
        <v>20</v>
      </c>
      <c r="E2868" t="s">
        <v>16</v>
      </c>
      <c r="F2868" t="s">
        <v>155</v>
      </c>
      <c r="G2868">
        <v>68.2</v>
      </c>
      <c r="H2868">
        <v>3</v>
      </c>
      <c r="I2868">
        <v>0.12</v>
      </c>
      <c r="J2868">
        <v>8.98</v>
      </c>
      <c r="K2868" t="s">
        <v>90</v>
      </c>
      <c r="L2868" t="s">
        <v>43</v>
      </c>
      <c r="M2868">
        <v>3.5</v>
      </c>
      <c r="N2868" t="s">
        <v>83</v>
      </c>
      <c r="O2868" t="b">
        <v>0</v>
      </c>
      <c r="P2868">
        <v>180.048</v>
      </c>
      <c r="Q2868">
        <v>57.288000000000032</v>
      </c>
      <c r="R2868">
        <v>44.808000000000021</v>
      </c>
      <c r="S2868" t="s">
        <v>84</v>
      </c>
      <c r="T2868">
        <v>0</v>
      </c>
      <c r="U2868">
        <v>0</v>
      </c>
      <c r="V2868">
        <v>16</v>
      </c>
      <c r="W2868">
        <v>1210.0518</v>
      </c>
    </row>
    <row r="2869" spans="1:23" x14ac:dyDescent="0.35">
      <c r="A2869" t="s">
        <v>4453</v>
      </c>
      <c r="B2869" t="s">
        <v>253</v>
      </c>
      <c r="C2869" t="s">
        <v>170</v>
      </c>
      <c r="D2869" t="s">
        <v>12</v>
      </c>
      <c r="E2869" t="s">
        <v>16</v>
      </c>
      <c r="F2869" t="s">
        <v>645</v>
      </c>
      <c r="G2869">
        <v>51.5</v>
      </c>
      <c r="H2869">
        <v>3</v>
      </c>
      <c r="I2869">
        <v>0.1</v>
      </c>
      <c r="J2869">
        <v>8.6999999999999993</v>
      </c>
      <c r="K2869" t="s">
        <v>82</v>
      </c>
      <c r="L2869" t="s">
        <v>41</v>
      </c>
      <c r="M2869">
        <v>14.22</v>
      </c>
      <c r="N2869" t="s">
        <v>83</v>
      </c>
      <c r="O2869" t="b">
        <v>0</v>
      </c>
      <c r="P2869">
        <v>139.05000000000001</v>
      </c>
      <c r="Q2869">
        <v>46.350000000000009</v>
      </c>
      <c r="R2869">
        <v>23.43000000000001</v>
      </c>
      <c r="S2869" t="s">
        <v>183</v>
      </c>
      <c r="T2869">
        <v>0</v>
      </c>
      <c r="U2869">
        <v>0</v>
      </c>
      <c r="V2869">
        <v>14</v>
      </c>
      <c r="W2869">
        <v>1066.5287000000001</v>
      </c>
    </row>
    <row r="2870" spans="1:23" x14ac:dyDescent="0.35">
      <c r="A2870" t="s">
        <v>4454</v>
      </c>
      <c r="B2870" t="s">
        <v>1586</v>
      </c>
      <c r="C2870" t="s">
        <v>2702</v>
      </c>
      <c r="D2870" t="s">
        <v>12</v>
      </c>
      <c r="E2870" t="s">
        <v>16</v>
      </c>
      <c r="F2870" t="s">
        <v>505</v>
      </c>
      <c r="G2870">
        <v>42.78</v>
      </c>
      <c r="H2870">
        <v>2</v>
      </c>
      <c r="I2870">
        <v>7.0000000000000007E-2</v>
      </c>
      <c r="J2870">
        <v>5.79</v>
      </c>
      <c r="K2870" t="s">
        <v>82</v>
      </c>
      <c r="L2870" t="s">
        <v>43</v>
      </c>
      <c r="M2870">
        <v>7.61</v>
      </c>
      <c r="N2870" t="s">
        <v>83</v>
      </c>
      <c r="O2870" t="b">
        <v>0</v>
      </c>
      <c r="P2870">
        <v>79.570799999999991</v>
      </c>
      <c r="Q2870">
        <v>28.2348</v>
      </c>
      <c r="R2870">
        <v>14.834799999999991</v>
      </c>
      <c r="S2870" t="s">
        <v>183</v>
      </c>
      <c r="T2870">
        <v>0</v>
      </c>
      <c r="U2870">
        <v>0</v>
      </c>
      <c r="V2870">
        <v>19</v>
      </c>
      <c r="W2870">
        <v>1054.8798999999999</v>
      </c>
    </row>
    <row r="2871" spans="1:23" x14ac:dyDescent="0.35">
      <c r="A2871" t="s">
        <v>4455</v>
      </c>
      <c r="B2871" t="s">
        <v>949</v>
      </c>
      <c r="C2871" t="s">
        <v>480</v>
      </c>
      <c r="D2871" t="s">
        <v>15</v>
      </c>
      <c r="E2871" t="s">
        <v>88</v>
      </c>
      <c r="F2871" t="s">
        <v>227</v>
      </c>
      <c r="G2871">
        <v>31.27</v>
      </c>
      <c r="H2871">
        <v>1</v>
      </c>
      <c r="I2871">
        <v>0.2</v>
      </c>
      <c r="J2871">
        <v>5.89</v>
      </c>
      <c r="K2871" t="s">
        <v>115</v>
      </c>
      <c r="L2871" t="s">
        <v>41</v>
      </c>
      <c r="M2871">
        <v>5.66</v>
      </c>
      <c r="N2871" t="s">
        <v>83</v>
      </c>
      <c r="O2871" t="b">
        <v>0</v>
      </c>
      <c r="P2871">
        <v>25.015999999999998</v>
      </c>
      <c r="Q2871">
        <v>6.2540000000000013</v>
      </c>
      <c r="R2871">
        <v>-5.2959999999999994</v>
      </c>
      <c r="S2871" t="s">
        <v>103</v>
      </c>
      <c r="T2871">
        <v>0</v>
      </c>
      <c r="U2871">
        <v>0</v>
      </c>
      <c r="V2871">
        <v>16</v>
      </c>
      <c r="W2871">
        <v>483.59550000000002</v>
      </c>
    </row>
    <row r="2872" spans="1:23" x14ac:dyDescent="0.35">
      <c r="A2872" t="s">
        <v>4456</v>
      </c>
      <c r="B2872" t="s">
        <v>320</v>
      </c>
      <c r="C2872" t="s">
        <v>4457</v>
      </c>
      <c r="D2872" t="s">
        <v>12</v>
      </c>
      <c r="E2872" t="s">
        <v>14</v>
      </c>
      <c r="F2872" t="s">
        <v>1127</v>
      </c>
      <c r="G2872">
        <v>119.12</v>
      </c>
      <c r="H2872">
        <v>3</v>
      </c>
      <c r="I2872">
        <v>0.25</v>
      </c>
      <c r="J2872">
        <v>8.3800000000000008</v>
      </c>
      <c r="K2872" t="s">
        <v>102</v>
      </c>
      <c r="L2872" t="s">
        <v>41</v>
      </c>
      <c r="M2872">
        <v>12.58</v>
      </c>
      <c r="N2872" t="s">
        <v>141</v>
      </c>
      <c r="O2872" t="b">
        <v>0</v>
      </c>
      <c r="P2872">
        <v>268.02</v>
      </c>
      <c r="Q2872">
        <v>53.603999999999992</v>
      </c>
      <c r="R2872">
        <v>32.643999999999977</v>
      </c>
      <c r="S2872" t="s">
        <v>84</v>
      </c>
      <c r="T2872">
        <v>1</v>
      </c>
      <c r="U2872">
        <v>0</v>
      </c>
      <c r="V2872">
        <v>4</v>
      </c>
      <c r="W2872">
        <v>390.96690000000012</v>
      </c>
    </row>
    <row r="2873" spans="1:23" x14ac:dyDescent="0.35">
      <c r="A2873" t="s">
        <v>4458</v>
      </c>
      <c r="B2873" t="s">
        <v>832</v>
      </c>
      <c r="C2873" t="s">
        <v>595</v>
      </c>
      <c r="D2873" t="s">
        <v>12</v>
      </c>
      <c r="E2873" t="s">
        <v>16</v>
      </c>
      <c r="F2873" t="s">
        <v>448</v>
      </c>
      <c r="G2873">
        <v>57.13</v>
      </c>
      <c r="H2873">
        <v>3</v>
      </c>
      <c r="I2873">
        <v>0.19</v>
      </c>
      <c r="J2873">
        <v>5.21</v>
      </c>
      <c r="K2873" t="s">
        <v>82</v>
      </c>
      <c r="L2873" t="s">
        <v>43</v>
      </c>
      <c r="M2873">
        <v>3.68</v>
      </c>
      <c r="N2873" t="s">
        <v>83</v>
      </c>
      <c r="O2873" t="b">
        <v>0</v>
      </c>
      <c r="P2873">
        <v>138.82589999999999</v>
      </c>
      <c r="Q2873">
        <v>35.991900000000022</v>
      </c>
      <c r="R2873">
        <v>27.101900000000011</v>
      </c>
      <c r="S2873" t="s">
        <v>97</v>
      </c>
      <c r="T2873">
        <v>0</v>
      </c>
      <c r="U2873">
        <v>0</v>
      </c>
      <c r="V2873">
        <v>11</v>
      </c>
      <c r="W2873">
        <v>708.98270000000014</v>
      </c>
    </row>
    <row r="2874" spans="1:23" x14ac:dyDescent="0.35">
      <c r="A2874" t="s">
        <v>4459</v>
      </c>
      <c r="B2874" t="s">
        <v>1097</v>
      </c>
      <c r="C2874" t="s">
        <v>2230</v>
      </c>
      <c r="D2874" t="s">
        <v>15</v>
      </c>
      <c r="E2874" t="s">
        <v>88</v>
      </c>
      <c r="F2874" t="s">
        <v>551</v>
      </c>
      <c r="G2874">
        <v>23.72</v>
      </c>
      <c r="H2874">
        <v>2</v>
      </c>
      <c r="I2874">
        <v>0.06</v>
      </c>
      <c r="J2874">
        <v>8.16</v>
      </c>
      <c r="K2874" t="s">
        <v>115</v>
      </c>
      <c r="L2874" t="s">
        <v>43</v>
      </c>
      <c r="M2874">
        <v>6.1</v>
      </c>
      <c r="N2874" t="s">
        <v>83</v>
      </c>
      <c r="O2874" t="b">
        <v>0</v>
      </c>
      <c r="P2874">
        <v>44.593600000000002</v>
      </c>
      <c r="Q2874">
        <v>16.1296</v>
      </c>
      <c r="R2874">
        <v>1.869599999999997</v>
      </c>
      <c r="S2874" t="s">
        <v>183</v>
      </c>
      <c r="T2874">
        <v>0</v>
      </c>
      <c r="U2874">
        <v>0</v>
      </c>
      <c r="V2874">
        <v>11</v>
      </c>
      <c r="W2874">
        <v>1983.5051000000001</v>
      </c>
    </row>
    <row r="2875" spans="1:23" x14ac:dyDescent="0.35">
      <c r="A2875" t="s">
        <v>4460</v>
      </c>
      <c r="B2875" t="s">
        <v>586</v>
      </c>
      <c r="C2875" t="s">
        <v>4461</v>
      </c>
      <c r="D2875" t="s">
        <v>12</v>
      </c>
      <c r="E2875" t="s">
        <v>14</v>
      </c>
      <c r="F2875" t="s">
        <v>677</v>
      </c>
      <c r="G2875">
        <v>121.43</v>
      </c>
      <c r="H2875">
        <v>2</v>
      </c>
      <c r="I2875">
        <v>0.1</v>
      </c>
      <c r="J2875">
        <v>5.52</v>
      </c>
      <c r="K2875" t="s">
        <v>102</v>
      </c>
      <c r="L2875" t="s">
        <v>48</v>
      </c>
      <c r="M2875">
        <v>15.03</v>
      </c>
      <c r="N2875" t="s">
        <v>83</v>
      </c>
      <c r="O2875" t="b">
        <v>0</v>
      </c>
      <c r="P2875">
        <v>218.57400000000001</v>
      </c>
      <c r="Q2875">
        <v>72.858000000000004</v>
      </c>
      <c r="R2875">
        <v>52.308000000000007</v>
      </c>
      <c r="S2875" t="s">
        <v>91</v>
      </c>
      <c r="T2875">
        <v>0</v>
      </c>
      <c r="U2875">
        <v>0</v>
      </c>
      <c r="V2875">
        <v>1</v>
      </c>
      <c r="W2875">
        <v>52.308000000000007</v>
      </c>
    </row>
    <row r="2876" spans="1:23" x14ac:dyDescent="0.35">
      <c r="A2876" t="s">
        <v>4462</v>
      </c>
      <c r="B2876" t="s">
        <v>586</v>
      </c>
      <c r="C2876" t="s">
        <v>4463</v>
      </c>
      <c r="D2876" t="s">
        <v>19</v>
      </c>
      <c r="E2876" t="s">
        <v>14</v>
      </c>
      <c r="F2876" t="s">
        <v>1419</v>
      </c>
      <c r="G2876">
        <v>95.06</v>
      </c>
      <c r="H2876">
        <v>3</v>
      </c>
      <c r="I2876">
        <v>0.01</v>
      </c>
      <c r="J2876">
        <v>6.32</v>
      </c>
      <c r="K2876" t="s">
        <v>102</v>
      </c>
      <c r="L2876" t="s">
        <v>43</v>
      </c>
      <c r="M2876">
        <v>4.37</v>
      </c>
      <c r="N2876" t="s">
        <v>83</v>
      </c>
      <c r="O2876" t="b">
        <v>0</v>
      </c>
      <c r="P2876">
        <v>282.32819999999998</v>
      </c>
      <c r="Q2876">
        <v>111.22020000000001</v>
      </c>
      <c r="R2876">
        <v>100.53019999999999</v>
      </c>
      <c r="S2876" t="s">
        <v>91</v>
      </c>
      <c r="T2876">
        <v>0</v>
      </c>
      <c r="U2876">
        <v>0</v>
      </c>
      <c r="V2876">
        <v>1</v>
      </c>
      <c r="W2876">
        <v>100.53019999999999</v>
      </c>
    </row>
    <row r="2877" spans="1:23" x14ac:dyDescent="0.35">
      <c r="A2877" t="s">
        <v>4464</v>
      </c>
      <c r="B2877" t="s">
        <v>819</v>
      </c>
      <c r="C2877" t="s">
        <v>4279</v>
      </c>
      <c r="D2877" t="s">
        <v>24</v>
      </c>
      <c r="E2877" t="s">
        <v>95</v>
      </c>
      <c r="F2877" t="s">
        <v>318</v>
      </c>
      <c r="G2877">
        <v>423.37</v>
      </c>
      <c r="H2877">
        <v>3</v>
      </c>
      <c r="I2877">
        <v>0</v>
      </c>
      <c r="J2877">
        <v>7.69</v>
      </c>
      <c r="K2877" t="s">
        <v>102</v>
      </c>
      <c r="L2877" t="s">
        <v>48</v>
      </c>
      <c r="M2877">
        <v>4.1500000000000004</v>
      </c>
      <c r="N2877" t="s">
        <v>83</v>
      </c>
      <c r="O2877" t="b">
        <v>0</v>
      </c>
      <c r="P2877">
        <v>1270.1099999999999</v>
      </c>
      <c r="Q2877">
        <v>508.0440000000001</v>
      </c>
      <c r="R2877">
        <v>496.20400000000012</v>
      </c>
      <c r="S2877" t="s">
        <v>128</v>
      </c>
      <c r="T2877">
        <v>0</v>
      </c>
      <c r="U2877">
        <v>0</v>
      </c>
      <c r="V2877">
        <v>3</v>
      </c>
      <c r="W2877">
        <v>547.36740000000009</v>
      </c>
    </row>
    <row r="2878" spans="1:23" x14ac:dyDescent="0.35">
      <c r="A2878" t="s">
        <v>4465</v>
      </c>
      <c r="B2878" t="s">
        <v>161</v>
      </c>
      <c r="C2878" t="s">
        <v>1829</v>
      </c>
      <c r="D2878" t="s">
        <v>26</v>
      </c>
      <c r="E2878" t="s">
        <v>16</v>
      </c>
      <c r="F2878" t="s">
        <v>435</v>
      </c>
      <c r="G2878">
        <v>0.56999999999999995</v>
      </c>
      <c r="H2878">
        <v>3</v>
      </c>
      <c r="I2878">
        <v>0.25</v>
      </c>
      <c r="J2878">
        <v>8.49</v>
      </c>
      <c r="K2878" t="s">
        <v>115</v>
      </c>
      <c r="L2878" t="s">
        <v>48</v>
      </c>
      <c r="M2878">
        <v>8.69</v>
      </c>
      <c r="N2878" t="s">
        <v>83</v>
      </c>
      <c r="O2878" t="b">
        <v>0</v>
      </c>
      <c r="P2878">
        <v>1.2825</v>
      </c>
      <c r="Q2878">
        <v>0.25649999999999989</v>
      </c>
      <c r="R2878">
        <v>-16.923500000000001</v>
      </c>
      <c r="S2878" t="s">
        <v>91</v>
      </c>
      <c r="T2878">
        <v>0</v>
      </c>
      <c r="U2878">
        <v>0</v>
      </c>
      <c r="V2878">
        <v>11</v>
      </c>
      <c r="W2878">
        <v>275.77749999999997</v>
      </c>
    </row>
    <row r="2879" spans="1:23" x14ac:dyDescent="0.35">
      <c r="A2879" t="s">
        <v>4466</v>
      </c>
      <c r="B2879" t="s">
        <v>169</v>
      </c>
      <c r="C2879" t="s">
        <v>4467</v>
      </c>
      <c r="D2879" t="s">
        <v>12</v>
      </c>
      <c r="E2879" t="s">
        <v>16</v>
      </c>
      <c r="F2879" t="s">
        <v>444</v>
      </c>
      <c r="G2879">
        <v>25.6</v>
      </c>
      <c r="H2879">
        <v>3</v>
      </c>
      <c r="I2879">
        <v>0.24</v>
      </c>
      <c r="J2879">
        <v>5.47</v>
      </c>
      <c r="K2879" t="s">
        <v>102</v>
      </c>
      <c r="L2879" t="s">
        <v>45</v>
      </c>
      <c r="M2879">
        <v>1.31</v>
      </c>
      <c r="N2879" t="s">
        <v>83</v>
      </c>
      <c r="O2879" t="b">
        <v>0</v>
      </c>
      <c r="P2879">
        <v>58.368000000000009</v>
      </c>
      <c r="Q2879">
        <v>12.288</v>
      </c>
      <c r="R2879">
        <v>5.5080000000000036</v>
      </c>
      <c r="S2879" t="s">
        <v>84</v>
      </c>
      <c r="T2879">
        <v>0</v>
      </c>
      <c r="U2879">
        <v>0</v>
      </c>
      <c r="V2879">
        <v>2</v>
      </c>
      <c r="W2879">
        <v>-6.2356999999999996</v>
      </c>
    </row>
    <row r="2880" spans="1:23" x14ac:dyDescent="0.35">
      <c r="A2880" t="s">
        <v>4468</v>
      </c>
      <c r="B2880" t="s">
        <v>169</v>
      </c>
      <c r="C2880" t="s">
        <v>2401</v>
      </c>
      <c r="D2880" t="s">
        <v>19</v>
      </c>
      <c r="E2880" t="s">
        <v>16</v>
      </c>
      <c r="F2880" t="s">
        <v>282</v>
      </c>
      <c r="G2880">
        <v>36.01</v>
      </c>
      <c r="H2880">
        <v>2</v>
      </c>
      <c r="I2880">
        <v>0.06</v>
      </c>
      <c r="J2880">
        <v>6.42</v>
      </c>
      <c r="K2880" t="s">
        <v>102</v>
      </c>
      <c r="L2880" t="s">
        <v>41</v>
      </c>
      <c r="M2880">
        <v>7.2</v>
      </c>
      <c r="N2880" t="s">
        <v>83</v>
      </c>
      <c r="O2880" t="b">
        <v>0</v>
      </c>
      <c r="P2880">
        <v>67.698799999999991</v>
      </c>
      <c r="Q2880">
        <v>24.486799999999999</v>
      </c>
      <c r="R2880">
        <v>10.866799999999991</v>
      </c>
      <c r="S2880" t="s">
        <v>84</v>
      </c>
      <c r="T2880">
        <v>0</v>
      </c>
      <c r="U2880">
        <v>0</v>
      </c>
      <c r="V2880">
        <v>16</v>
      </c>
      <c r="W2880">
        <v>1734.7913000000001</v>
      </c>
    </row>
    <row r="2881" spans="1:23" x14ac:dyDescent="0.35">
      <c r="A2881" t="s">
        <v>4469</v>
      </c>
      <c r="B2881" t="s">
        <v>379</v>
      </c>
      <c r="C2881" t="s">
        <v>4470</v>
      </c>
      <c r="D2881" t="s">
        <v>17</v>
      </c>
      <c r="E2881" t="s">
        <v>16</v>
      </c>
      <c r="F2881" t="s">
        <v>155</v>
      </c>
      <c r="G2881">
        <v>43.34</v>
      </c>
      <c r="H2881">
        <v>2</v>
      </c>
      <c r="I2881">
        <v>0.08</v>
      </c>
      <c r="J2881">
        <v>4.34</v>
      </c>
      <c r="K2881" t="s">
        <v>82</v>
      </c>
      <c r="L2881" t="s">
        <v>43</v>
      </c>
      <c r="M2881">
        <v>7.78</v>
      </c>
      <c r="N2881" t="s">
        <v>83</v>
      </c>
      <c r="O2881" t="b">
        <v>0</v>
      </c>
      <c r="P2881">
        <v>79.74560000000001</v>
      </c>
      <c r="Q2881">
        <v>27.737600000000011</v>
      </c>
      <c r="R2881">
        <v>15.61760000000001</v>
      </c>
      <c r="S2881" t="s">
        <v>103</v>
      </c>
      <c r="T2881">
        <v>0</v>
      </c>
      <c r="U2881">
        <v>0</v>
      </c>
      <c r="V2881">
        <v>2</v>
      </c>
      <c r="W2881">
        <v>15.924799999999999</v>
      </c>
    </row>
    <row r="2882" spans="1:23" x14ac:dyDescent="0.35">
      <c r="A2882" t="s">
        <v>4471</v>
      </c>
      <c r="B2882" t="s">
        <v>1228</v>
      </c>
      <c r="C2882" t="s">
        <v>463</v>
      </c>
      <c r="D2882" t="s">
        <v>24</v>
      </c>
      <c r="E2882" t="s">
        <v>95</v>
      </c>
      <c r="F2882" t="s">
        <v>388</v>
      </c>
      <c r="G2882">
        <v>581.89</v>
      </c>
      <c r="H2882">
        <v>1</v>
      </c>
      <c r="I2882">
        <v>0.09</v>
      </c>
      <c r="J2882">
        <v>3.55</v>
      </c>
      <c r="K2882" t="s">
        <v>102</v>
      </c>
      <c r="L2882" t="s">
        <v>45</v>
      </c>
      <c r="M2882">
        <v>1.24</v>
      </c>
      <c r="N2882" t="s">
        <v>83</v>
      </c>
      <c r="O2882" t="b">
        <v>0</v>
      </c>
      <c r="P2882">
        <v>529.51990000000001</v>
      </c>
      <c r="Q2882">
        <v>180.38589999999999</v>
      </c>
      <c r="R2882">
        <v>175.59590000000011</v>
      </c>
      <c r="S2882" t="s">
        <v>84</v>
      </c>
      <c r="T2882">
        <v>0</v>
      </c>
      <c r="U2882">
        <v>0</v>
      </c>
      <c r="V2882">
        <v>23</v>
      </c>
      <c r="W2882">
        <v>2182.6779999999999</v>
      </c>
    </row>
    <row r="2883" spans="1:23" x14ac:dyDescent="0.35">
      <c r="A2883" t="s">
        <v>4472</v>
      </c>
      <c r="B2883" t="s">
        <v>622</v>
      </c>
      <c r="C2883" t="s">
        <v>560</v>
      </c>
      <c r="D2883" t="s">
        <v>12</v>
      </c>
      <c r="E2883" t="s">
        <v>14</v>
      </c>
      <c r="F2883" t="s">
        <v>203</v>
      </c>
      <c r="G2883">
        <v>103.19</v>
      </c>
      <c r="H2883">
        <v>1</v>
      </c>
      <c r="I2883">
        <v>0.08</v>
      </c>
      <c r="J2883">
        <v>6.52</v>
      </c>
      <c r="K2883" t="s">
        <v>102</v>
      </c>
      <c r="L2883" t="s">
        <v>41</v>
      </c>
      <c r="M2883">
        <v>11.39</v>
      </c>
      <c r="N2883" t="s">
        <v>83</v>
      </c>
      <c r="O2883" t="b">
        <v>0</v>
      </c>
      <c r="P2883">
        <v>94.934799999999996</v>
      </c>
      <c r="Q2883">
        <v>33.020800000000001</v>
      </c>
      <c r="R2883">
        <v>15.110799999999999</v>
      </c>
      <c r="S2883" t="s">
        <v>97</v>
      </c>
      <c r="T2883">
        <v>0</v>
      </c>
      <c r="U2883">
        <v>0</v>
      </c>
      <c r="V2883">
        <v>2</v>
      </c>
      <c r="W2883">
        <v>15.467499999999999</v>
      </c>
    </row>
    <row r="2884" spans="1:23" x14ac:dyDescent="0.35">
      <c r="A2884" t="s">
        <v>4473</v>
      </c>
      <c r="B2884" t="s">
        <v>960</v>
      </c>
      <c r="C2884" t="s">
        <v>1098</v>
      </c>
      <c r="D2884" t="s">
        <v>19</v>
      </c>
      <c r="E2884" t="s">
        <v>95</v>
      </c>
      <c r="F2884" t="s">
        <v>1061</v>
      </c>
      <c r="G2884">
        <v>675.86</v>
      </c>
      <c r="H2884">
        <v>3</v>
      </c>
      <c r="I2884">
        <v>0.09</v>
      </c>
      <c r="J2884">
        <v>9.94</v>
      </c>
      <c r="K2884" t="s">
        <v>115</v>
      </c>
      <c r="L2884" t="s">
        <v>43</v>
      </c>
      <c r="M2884">
        <v>5.52</v>
      </c>
      <c r="N2884" t="s">
        <v>83</v>
      </c>
      <c r="O2884" t="b">
        <v>0</v>
      </c>
      <c r="P2884">
        <v>1845.0978</v>
      </c>
      <c r="Q2884">
        <v>628.5498</v>
      </c>
      <c r="R2884">
        <v>613.08979999999997</v>
      </c>
      <c r="S2884" t="s">
        <v>84</v>
      </c>
      <c r="T2884">
        <v>0</v>
      </c>
      <c r="U2884">
        <v>0</v>
      </c>
      <c r="V2884">
        <v>16</v>
      </c>
      <c r="W2884">
        <v>1224.8809000000001</v>
      </c>
    </row>
    <row r="2885" spans="1:23" x14ac:dyDescent="0.35">
      <c r="A2885" t="s">
        <v>4474</v>
      </c>
      <c r="B2885" t="s">
        <v>703</v>
      </c>
      <c r="C2885" t="s">
        <v>599</v>
      </c>
      <c r="D2885" t="s">
        <v>15</v>
      </c>
      <c r="E2885" t="s">
        <v>88</v>
      </c>
      <c r="F2885" t="s">
        <v>1395</v>
      </c>
      <c r="G2885">
        <v>19.86</v>
      </c>
      <c r="H2885">
        <v>3</v>
      </c>
      <c r="I2885">
        <v>0.19</v>
      </c>
      <c r="J2885">
        <v>3.87</v>
      </c>
      <c r="K2885" t="s">
        <v>82</v>
      </c>
      <c r="L2885" t="s">
        <v>41</v>
      </c>
      <c r="M2885">
        <v>5.79</v>
      </c>
      <c r="N2885" t="s">
        <v>83</v>
      </c>
      <c r="O2885" t="b">
        <v>0</v>
      </c>
      <c r="P2885">
        <v>48.259799999999998</v>
      </c>
      <c r="Q2885">
        <v>12.511799999999999</v>
      </c>
      <c r="R2885">
        <v>2.8518000000000008</v>
      </c>
      <c r="S2885" t="s">
        <v>84</v>
      </c>
      <c r="T2885">
        <v>0</v>
      </c>
      <c r="U2885">
        <v>0</v>
      </c>
      <c r="V2885">
        <v>18</v>
      </c>
      <c r="W2885">
        <v>1390.7697000000001</v>
      </c>
    </row>
    <row r="2886" spans="1:23" x14ac:dyDescent="0.35">
      <c r="A2886" t="s">
        <v>4475</v>
      </c>
      <c r="B2886" t="s">
        <v>539</v>
      </c>
      <c r="C2886" t="s">
        <v>4476</v>
      </c>
      <c r="D2886" t="s">
        <v>19</v>
      </c>
      <c r="E2886" t="s">
        <v>95</v>
      </c>
      <c r="F2886" t="s">
        <v>2069</v>
      </c>
      <c r="G2886">
        <v>327.98</v>
      </c>
      <c r="H2886">
        <v>2</v>
      </c>
      <c r="I2886">
        <v>0</v>
      </c>
      <c r="J2886">
        <v>7.95</v>
      </c>
      <c r="K2886" t="s">
        <v>82</v>
      </c>
      <c r="L2886" t="s">
        <v>43</v>
      </c>
      <c r="M2886">
        <v>7.57</v>
      </c>
      <c r="N2886" t="s">
        <v>83</v>
      </c>
      <c r="O2886" t="b">
        <v>0</v>
      </c>
      <c r="P2886">
        <v>655.96</v>
      </c>
      <c r="Q2886">
        <v>262.38400000000001</v>
      </c>
      <c r="R2886">
        <v>246.864</v>
      </c>
      <c r="S2886" t="s">
        <v>183</v>
      </c>
      <c r="T2886">
        <v>0</v>
      </c>
      <c r="U2886">
        <v>0</v>
      </c>
      <c r="V2886">
        <v>1</v>
      </c>
      <c r="W2886">
        <v>246.864</v>
      </c>
    </row>
    <row r="2887" spans="1:23" x14ac:dyDescent="0.35">
      <c r="A2887" t="s">
        <v>4477</v>
      </c>
      <c r="B2887" t="s">
        <v>689</v>
      </c>
      <c r="C2887" t="s">
        <v>657</v>
      </c>
      <c r="D2887" t="s">
        <v>15</v>
      </c>
      <c r="E2887" t="s">
        <v>16</v>
      </c>
      <c r="F2887" t="s">
        <v>244</v>
      </c>
      <c r="G2887">
        <v>42.73</v>
      </c>
      <c r="H2887">
        <v>2</v>
      </c>
      <c r="I2887">
        <v>0.16</v>
      </c>
      <c r="J2887">
        <v>4.84</v>
      </c>
      <c r="K2887" t="s">
        <v>115</v>
      </c>
      <c r="L2887" t="s">
        <v>41</v>
      </c>
      <c r="M2887">
        <v>7.81</v>
      </c>
      <c r="N2887" t="s">
        <v>83</v>
      </c>
      <c r="O2887" t="b">
        <v>0</v>
      </c>
      <c r="P2887">
        <v>71.786399999999986</v>
      </c>
      <c r="Q2887">
        <v>20.51039999999999</v>
      </c>
      <c r="R2887">
        <v>7.8603999999999914</v>
      </c>
      <c r="S2887" t="s">
        <v>103</v>
      </c>
      <c r="T2887">
        <v>0</v>
      </c>
      <c r="U2887">
        <v>0</v>
      </c>
      <c r="V2887">
        <v>28</v>
      </c>
      <c r="W2887">
        <v>2965.6505000000002</v>
      </c>
    </row>
    <row r="2888" spans="1:23" x14ac:dyDescent="0.35">
      <c r="A2888" t="s">
        <v>4478</v>
      </c>
      <c r="B2888" t="s">
        <v>1996</v>
      </c>
      <c r="C2888" t="s">
        <v>3147</v>
      </c>
      <c r="D2888" t="s">
        <v>15</v>
      </c>
      <c r="E2888" t="s">
        <v>95</v>
      </c>
      <c r="F2888" t="s">
        <v>337</v>
      </c>
      <c r="G2888">
        <v>29.02</v>
      </c>
      <c r="H2888">
        <v>1</v>
      </c>
      <c r="I2888">
        <v>0.28999999999999998</v>
      </c>
      <c r="J2888">
        <v>8.09</v>
      </c>
      <c r="K2888" t="s">
        <v>115</v>
      </c>
      <c r="L2888" t="s">
        <v>48</v>
      </c>
      <c r="M2888">
        <v>19.170000000000002</v>
      </c>
      <c r="N2888" t="s">
        <v>83</v>
      </c>
      <c r="O2888" t="b">
        <v>0</v>
      </c>
      <c r="P2888">
        <v>20.604199999999999</v>
      </c>
      <c r="Q2888">
        <v>3.1922000000000001</v>
      </c>
      <c r="R2888">
        <v>-24.067799999999998</v>
      </c>
      <c r="S2888" t="s">
        <v>91</v>
      </c>
      <c r="T2888">
        <v>0</v>
      </c>
      <c r="U2888">
        <v>0</v>
      </c>
      <c r="V2888">
        <v>7</v>
      </c>
      <c r="W2888">
        <v>295.73939999999999</v>
      </c>
    </row>
    <row r="2889" spans="1:23" x14ac:dyDescent="0.35">
      <c r="A2889" t="s">
        <v>4479</v>
      </c>
      <c r="B2889" t="s">
        <v>346</v>
      </c>
      <c r="C2889" t="s">
        <v>4480</v>
      </c>
      <c r="D2889" t="s">
        <v>15</v>
      </c>
      <c r="E2889" t="s">
        <v>14</v>
      </c>
      <c r="F2889" t="s">
        <v>234</v>
      </c>
      <c r="G2889">
        <v>92.81</v>
      </c>
      <c r="H2889">
        <v>1</v>
      </c>
      <c r="I2889">
        <v>0.05</v>
      </c>
      <c r="J2889">
        <v>4.04</v>
      </c>
      <c r="K2889" t="s">
        <v>82</v>
      </c>
      <c r="L2889" t="s">
        <v>45</v>
      </c>
      <c r="M2889">
        <v>1.99</v>
      </c>
      <c r="N2889" t="s">
        <v>83</v>
      </c>
      <c r="O2889" t="b">
        <v>0</v>
      </c>
      <c r="P2889">
        <v>88.169499999999999</v>
      </c>
      <c r="Q2889">
        <v>32.483499999999999</v>
      </c>
      <c r="R2889">
        <v>26.453499999999998</v>
      </c>
      <c r="S2889" t="s">
        <v>97</v>
      </c>
      <c r="T2889">
        <v>0</v>
      </c>
      <c r="U2889">
        <v>0</v>
      </c>
      <c r="V2889">
        <v>2</v>
      </c>
      <c r="W2889">
        <v>147.5095</v>
      </c>
    </row>
    <row r="2890" spans="1:23" x14ac:dyDescent="0.35">
      <c r="A2890" t="s">
        <v>4481</v>
      </c>
      <c r="B2890" t="s">
        <v>669</v>
      </c>
      <c r="C2890" t="s">
        <v>4425</v>
      </c>
      <c r="D2890" t="s">
        <v>17</v>
      </c>
      <c r="E2890" t="s">
        <v>16</v>
      </c>
      <c r="F2890" t="s">
        <v>828</v>
      </c>
      <c r="G2890">
        <v>37.51</v>
      </c>
      <c r="H2890">
        <v>1</v>
      </c>
      <c r="I2890">
        <v>0.05</v>
      </c>
      <c r="J2890">
        <v>6.1</v>
      </c>
      <c r="K2890" t="s">
        <v>82</v>
      </c>
      <c r="L2890" t="s">
        <v>45</v>
      </c>
      <c r="M2890">
        <v>1.44</v>
      </c>
      <c r="N2890" t="s">
        <v>279</v>
      </c>
      <c r="O2890" t="b">
        <v>0</v>
      </c>
      <c r="P2890">
        <v>35.634500000000003</v>
      </c>
      <c r="Q2890">
        <v>13.128500000000001</v>
      </c>
      <c r="R2890">
        <v>5.5884999999999998</v>
      </c>
      <c r="S2890" t="s">
        <v>183</v>
      </c>
      <c r="T2890">
        <v>0</v>
      </c>
      <c r="U2890">
        <v>1</v>
      </c>
      <c r="V2890">
        <v>10</v>
      </c>
      <c r="W2890">
        <v>1506.014300000001</v>
      </c>
    </row>
    <row r="2891" spans="1:23" x14ac:dyDescent="0.35">
      <c r="A2891" t="s">
        <v>4482</v>
      </c>
      <c r="B2891" t="s">
        <v>1011</v>
      </c>
      <c r="C2891" t="s">
        <v>456</v>
      </c>
      <c r="D2891" t="s">
        <v>12</v>
      </c>
      <c r="E2891" t="s">
        <v>95</v>
      </c>
      <c r="F2891" t="s">
        <v>318</v>
      </c>
      <c r="G2891">
        <v>612.54</v>
      </c>
      <c r="H2891">
        <v>1</v>
      </c>
      <c r="I2891">
        <v>0.24</v>
      </c>
      <c r="J2891">
        <v>8.9</v>
      </c>
      <c r="K2891" t="s">
        <v>90</v>
      </c>
      <c r="L2891" t="s">
        <v>41</v>
      </c>
      <c r="M2891">
        <v>10.14</v>
      </c>
      <c r="N2891" t="s">
        <v>83</v>
      </c>
      <c r="O2891" t="b">
        <v>0</v>
      </c>
      <c r="P2891">
        <v>465.53039999999999</v>
      </c>
      <c r="Q2891">
        <v>98.006400000000042</v>
      </c>
      <c r="R2891">
        <v>78.96640000000005</v>
      </c>
      <c r="S2891" t="s">
        <v>91</v>
      </c>
      <c r="T2891">
        <v>0</v>
      </c>
      <c r="U2891">
        <v>0</v>
      </c>
      <c r="V2891">
        <v>14</v>
      </c>
      <c r="W2891">
        <v>1444.0427999999999</v>
      </c>
    </row>
    <row r="2892" spans="1:23" x14ac:dyDescent="0.35">
      <c r="A2892" t="s">
        <v>4483</v>
      </c>
      <c r="B2892" t="s">
        <v>639</v>
      </c>
      <c r="C2892" t="s">
        <v>546</v>
      </c>
      <c r="D2892" t="s">
        <v>19</v>
      </c>
      <c r="E2892" t="s">
        <v>95</v>
      </c>
      <c r="F2892" t="s">
        <v>489</v>
      </c>
      <c r="G2892">
        <v>340.08</v>
      </c>
      <c r="H2892">
        <v>2</v>
      </c>
      <c r="I2892">
        <v>0.21</v>
      </c>
      <c r="J2892">
        <v>4.21</v>
      </c>
      <c r="K2892" t="s">
        <v>82</v>
      </c>
      <c r="L2892" t="s">
        <v>41</v>
      </c>
      <c r="M2892">
        <v>10.52</v>
      </c>
      <c r="N2892" t="s">
        <v>83</v>
      </c>
      <c r="O2892" t="b">
        <v>0</v>
      </c>
      <c r="P2892">
        <v>537.32640000000004</v>
      </c>
      <c r="Q2892">
        <v>129.23040000000009</v>
      </c>
      <c r="R2892">
        <v>114.5004000000001</v>
      </c>
      <c r="S2892" t="s">
        <v>103</v>
      </c>
      <c r="T2892">
        <v>0</v>
      </c>
      <c r="U2892">
        <v>0</v>
      </c>
      <c r="V2892">
        <v>15</v>
      </c>
      <c r="W2892">
        <v>998.18510000000003</v>
      </c>
    </row>
    <row r="2893" spans="1:23" x14ac:dyDescent="0.35">
      <c r="A2893" t="s">
        <v>4484</v>
      </c>
      <c r="B2893" t="s">
        <v>2158</v>
      </c>
      <c r="C2893" t="s">
        <v>4485</v>
      </c>
      <c r="D2893" t="s">
        <v>12</v>
      </c>
      <c r="E2893" t="s">
        <v>88</v>
      </c>
      <c r="F2893" t="s">
        <v>341</v>
      </c>
      <c r="G2893">
        <v>32.15</v>
      </c>
      <c r="H2893">
        <v>3</v>
      </c>
      <c r="I2893">
        <v>0.22</v>
      </c>
      <c r="J2893">
        <v>2.4900000000000002</v>
      </c>
      <c r="K2893" t="s">
        <v>115</v>
      </c>
      <c r="L2893" t="s">
        <v>41</v>
      </c>
      <c r="M2893">
        <v>7.39</v>
      </c>
      <c r="N2893" t="s">
        <v>83</v>
      </c>
      <c r="O2893" t="b">
        <v>0</v>
      </c>
      <c r="P2893">
        <v>75.230999999999995</v>
      </c>
      <c r="Q2893">
        <v>17.361000000000001</v>
      </c>
      <c r="R2893">
        <v>7.4810000000000052</v>
      </c>
      <c r="S2893" t="s">
        <v>128</v>
      </c>
      <c r="T2893">
        <v>0</v>
      </c>
      <c r="U2893">
        <v>0</v>
      </c>
      <c r="V2893">
        <v>3</v>
      </c>
      <c r="W2893">
        <v>8.0116000000000032</v>
      </c>
    </row>
    <row r="2894" spans="1:23" x14ac:dyDescent="0.35">
      <c r="A2894" t="s">
        <v>4486</v>
      </c>
      <c r="B2894" t="s">
        <v>751</v>
      </c>
      <c r="C2894" t="s">
        <v>3970</v>
      </c>
      <c r="D2894" t="s">
        <v>12</v>
      </c>
      <c r="E2894" t="s">
        <v>95</v>
      </c>
      <c r="F2894" t="s">
        <v>631</v>
      </c>
      <c r="G2894">
        <v>418.57</v>
      </c>
      <c r="H2894">
        <v>1</v>
      </c>
      <c r="I2894">
        <v>0.1</v>
      </c>
      <c r="J2894">
        <v>9.2899999999999991</v>
      </c>
      <c r="K2894" t="s">
        <v>90</v>
      </c>
      <c r="L2894" t="s">
        <v>48</v>
      </c>
      <c r="M2894">
        <v>14.23</v>
      </c>
      <c r="N2894" t="s">
        <v>83</v>
      </c>
      <c r="O2894" t="b">
        <v>1</v>
      </c>
      <c r="P2894">
        <v>376.71300000000002</v>
      </c>
      <c r="Q2894">
        <v>125.571</v>
      </c>
      <c r="R2894">
        <v>102.051</v>
      </c>
      <c r="S2894" t="s">
        <v>97</v>
      </c>
      <c r="T2894">
        <v>0</v>
      </c>
      <c r="U2894">
        <v>0</v>
      </c>
      <c r="V2894">
        <v>2</v>
      </c>
      <c r="W2894">
        <v>95.300400000000025</v>
      </c>
    </row>
    <row r="2895" spans="1:23" x14ac:dyDescent="0.35">
      <c r="A2895" t="s">
        <v>4487</v>
      </c>
      <c r="B2895" t="s">
        <v>339</v>
      </c>
      <c r="C2895" t="s">
        <v>1178</v>
      </c>
      <c r="D2895" t="s">
        <v>12</v>
      </c>
      <c r="E2895" t="s">
        <v>14</v>
      </c>
      <c r="F2895" t="s">
        <v>152</v>
      </c>
      <c r="G2895">
        <v>79.91</v>
      </c>
      <c r="H2895">
        <v>1</v>
      </c>
      <c r="I2895">
        <v>0.09</v>
      </c>
      <c r="J2895">
        <v>3.49</v>
      </c>
      <c r="K2895" t="s">
        <v>90</v>
      </c>
      <c r="L2895" t="s">
        <v>48</v>
      </c>
      <c r="M2895">
        <v>17.91</v>
      </c>
      <c r="N2895" t="s">
        <v>83</v>
      </c>
      <c r="O2895" t="b">
        <v>0</v>
      </c>
      <c r="P2895">
        <v>72.718099999999993</v>
      </c>
      <c r="Q2895">
        <v>24.772099999999991</v>
      </c>
      <c r="R2895">
        <v>3.3720999999999961</v>
      </c>
      <c r="S2895" t="s">
        <v>97</v>
      </c>
      <c r="T2895">
        <v>0</v>
      </c>
      <c r="U2895">
        <v>0</v>
      </c>
      <c r="V2895">
        <v>19</v>
      </c>
      <c r="W2895">
        <v>1242.4645</v>
      </c>
    </row>
    <row r="2896" spans="1:23" x14ac:dyDescent="0.35">
      <c r="A2896" t="s">
        <v>4488</v>
      </c>
      <c r="B2896" t="s">
        <v>740</v>
      </c>
      <c r="C2896" t="s">
        <v>4489</v>
      </c>
      <c r="D2896" t="s">
        <v>12</v>
      </c>
      <c r="E2896" t="s">
        <v>16</v>
      </c>
      <c r="F2896" t="s">
        <v>223</v>
      </c>
      <c r="G2896">
        <v>41.97</v>
      </c>
      <c r="H2896">
        <v>1</v>
      </c>
      <c r="I2896">
        <v>0.23</v>
      </c>
      <c r="J2896">
        <v>7.6</v>
      </c>
      <c r="K2896" t="s">
        <v>115</v>
      </c>
      <c r="L2896" t="s">
        <v>41</v>
      </c>
      <c r="M2896">
        <v>10.91</v>
      </c>
      <c r="N2896" t="s">
        <v>83</v>
      </c>
      <c r="O2896" t="b">
        <v>0</v>
      </c>
      <c r="P2896">
        <v>32.316899999999997</v>
      </c>
      <c r="Q2896">
        <v>7.1348999999999982</v>
      </c>
      <c r="R2896">
        <v>-11.3751</v>
      </c>
      <c r="S2896" t="s">
        <v>128</v>
      </c>
      <c r="T2896">
        <v>0</v>
      </c>
      <c r="U2896">
        <v>0</v>
      </c>
      <c r="V2896">
        <v>4</v>
      </c>
      <c r="W2896">
        <v>443.50889999999998</v>
      </c>
    </row>
    <row r="2897" spans="1:23" x14ac:dyDescent="0.35">
      <c r="A2897" t="s">
        <v>4490</v>
      </c>
      <c r="B2897" t="s">
        <v>954</v>
      </c>
      <c r="C2897" t="s">
        <v>1514</v>
      </c>
      <c r="D2897" t="s">
        <v>20</v>
      </c>
      <c r="E2897" t="s">
        <v>16</v>
      </c>
      <c r="F2897" t="s">
        <v>435</v>
      </c>
      <c r="G2897">
        <v>60.51</v>
      </c>
      <c r="H2897">
        <v>1</v>
      </c>
      <c r="I2897">
        <v>0.3</v>
      </c>
      <c r="J2897">
        <v>7.81</v>
      </c>
      <c r="K2897" t="s">
        <v>82</v>
      </c>
      <c r="L2897" t="s">
        <v>48</v>
      </c>
      <c r="M2897">
        <v>4.55</v>
      </c>
      <c r="N2897" t="s">
        <v>83</v>
      </c>
      <c r="O2897" t="b">
        <v>0</v>
      </c>
      <c r="P2897">
        <v>42.356999999999999</v>
      </c>
      <c r="Q2897">
        <v>6.0510000000000019</v>
      </c>
      <c r="R2897">
        <v>-6.3089999999999966</v>
      </c>
      <c r="S2897" t="s">
        <v>91</v>
      </c>
      <c r="T2897">
        <v>0</v>
      </c>
      <c r="U2897">
        <v>0</v>
      </c>
      <c r="V2897">
        <v>17</v>
      </c>
      <c r="W2897">
        <v>1667.5844</v>
      </c>
    </row>
    <row r="2898" spans="1:23" x14ac:dyDescent="0.35">
      <c r="A2898" t="s">
        <v>4491</v>
      </c>
      <c r="B2898" t="s">
        <v>636</v>
      </c>
      <c r="C2898" t="s">
        <v>2081</v>
      </c>
      <c r="D2898" t="s">
        <v>19</v>
      </c>
      <c r="E2898" t="s">
        <v>95</v>
      </c>
      <c r="F2898" t="s">
        <v>515</v>
      </c>
      <c r="G2898">
        <v>416.05</v>
      </c>
      <c r="H2898">
        <v>1</v>
      </c>
      <c r="I2898">
        <v>0.2</v>
      </c>
      <c r="J2898">
        <v>4.68</v>
      </c>
      <c r="K2898" t="s">
        <v>90</v>
      </c>
      <c r="L2898" t="s">
        <v>41</v>
      </c>
      <c r="M2898">
        <v>8.32</v>
      </c>
      <c r="N2898" t="s">
        <v>83</v>
      </c>
      <c r="O2898" t="b">
        <v>0</v>
      </c>
      <c r="P2898">
        <v>332.84</v>
      </c>
      <c r="Q2898">
        <v>83.210000000000036</v>
      </c>
      <c r="R2898">
        <v>70.210000000000036</v>
      </c>
      <c r="S2898" t="s">
        <v>103</v>
      </c>
      <c r="T2898">
        <v>0</v>
      </c>
      <c r="U2898">
        <v>0</v>
      </c>
      <c r="V2898">
        <v>3</v>
      </c>
      <c r="W2898">
        <v>266.25639999999999</v>
      </c>
    </row>
    <row r="2899" spans="1:23" x14ac:dyDescent="0.35">
      <c r="A2899" t="s">
        <v>4492</v>
      </c>
      <c r="B2899" t="s">
        <v>500</v>
      </c>
      <c r="C2899" t="s">
        <v>1493</v>
      </c>
      <c r="D2899" t="s">
        <v>12</v>
      </c>
      <c r="E2899" t="s">
        <v>14</v>
      </c>
      <c r="F2899" t="s">
        <v>1131</v>
      </c>
      <c r="G2899">
        <v>169.52</v>
      </c>
      <c r="H2899">
        <v>2</v>
      </c>
      <c r="I2899">
        <v>0.09</v>
      </c>
      <c r="J2899">
        <v>3.37</v>
      </c>
      <c r="K2899" t="s">
        <v>90</v>
      </c>
      <c r="L2899" t="s">
        <v>43</v>
      </c>
      <c r="M2899">
        <v>4.6100000000000003</v>
      </c>
      <c r="N2899" t="s">
        <v>141</v>
      </c>
      <c r="O2899" t="b">
        <v>0</v>
      </c>
      <c r="P2899">
        <v>308.52640000000002</v>
      </c>
      <c r="Q2899">
        <v>105.1024</v>
      </c>
      <c r="R2899">
        <v>97.122399999999999</v>
      </c>
      <c r="S2899" t="s">
        <v>91</v>
      </c>
      <c r="T2899">
        <v>1</v>
      </c>
      <c r="U2899">
        <v>0</v>
      </c>
      <c r="V2899">
        <v>13</v>
      </c>
      <c r="W2899">
        <v>2570.383800000001</v>
      </c>
    </row>
    <row r="2900" spans="1:23" x14ac:dyDescent="0.35">
      <c r="A2900" t="s">
        <v>4493</v>
      </c>
      <c r="B2900" t="s">
        <v>1157</v>
      </c>
      <c r="C2900" t="s">
        <v>546</v>
      </c>
      <c r="D2900" t="s">
        <v>15</v>
      </c>
      <c r="E2900" t="s">
        <v>14</v>
      </c>
      <c r="F2900" t="s">
        <v>324</v>
      </c>
      <c r="G2900">
        <v>123.49</v>
      </c>
      <c r="H2900">
        <v>1</v>
      </c>
      <c r="I2900">
        <v>0.09</v>
      </c>
      <c r="J2900">
        <v>6.08</v>
      </c>
      <c r="K2900" t="s">
        <v>90</v>
      </c>
      <c r="L2900" t="s">
        <v>45</v>
      </c>
      <c r="M2900">
        <v>1.66</v>
      </c>
      <c r="N2900" t="s">
        <v>83</v>
      </c>
      <c r="O2900" t="b">
        <v>0</v>
      </c>
      <c r="P2900">
        <v>112.3759</v>
      </c>
      <c r="Q2900">
        <v>38.281900000000007</v>
      </c>
      <c r="R2900">
        <v>30.541900000000009</v>
      </c>
      <c r="S2900" t="s">
        <v>103</v>
      </c>
      <c r="T2900">
        <v>0</v>
      </c>
      <c r="U2900">
        <v>0</v>
      </c>
      <c r="V2900">
        <v>15</v>
      </c>
      <c r="W2900">
        <v>998.18510000000003</v>
      </c>
    </row>
    <row r="2901" spans="1:23" x14ac:dyDescent="0.35">
      <c r="A2901" t="s">
        <v>4494</v>
      </c>
      <c r="B2901" t="s">
        <v>177</v>
      </c>
      <c r="C2901" t="s">
        <v>4495</v>
      </c>
      <c r="D2901" t="s">
        <v>12</v>
      </c>
      <c r="E2901" t="s">
        <v>95</v>
      </c>
      <c r="F2901" t="s">
        <v>270</v>
      </c>
      <c r="G2901">
        <v>458.15</v>
      </c>
      <c r="H2901">
        <v>2</v>
      </c>
      <c r="I2901">
        <v>0.28000000000000003</v>
      </c>
      <c r="J2901">
        <v>3.25</v>
      </c>
      <c r="K2901" t="s">
        <v>82</v>
      </c>
      <c r="L2901" t="s">
        <v>41</v>
      </c>
      <c r="M2901">
        <v>14.12</v>
      </c>
      <c r="N2901" t="s">
        <v>141</v>
      </c>
      <c r="O2901" t="b">
        <v>0</v>
      </c>
      <c r="P2901">
        <v>659.73599999999999</v>
      </c>
      <c r="Q2901">
        <v>109.956</v>
      </c>
      <c r="R2901">
        <v>92.585999999999999</v>
      </c>
      <c r="S2901" t="s">
        <v>128</v>
      </c>
      <c r="T2901">
        <v>1</v>
      </c>
      <c r="U2901">
        <v>0</v>
      </c>
      <c r="V2901">
        <v>3</v>
      </c>
      <c r="W2901">
        <v>79.684400000000011</v>
      </c>
    </row>
    <row r="2902" spans="1:23" x14ac:dyDescent="0.35">
      <c r="A2902" t="s">
        <v>4496</v>
      </c>
      <c r="B2902" t="s">
        <v>1011</v>
      </c>
      <c r="C2902" t="s">
        <v>1769</v>
      </c>
      <c r="D2902" t="s">
        <v>15</v>
      </c>
      <c r="E2902" t="s">
        <v>95</v>
      </c>
      <c r="F2902" t="s">
        <v>351</v>
      </c>
      <c r="G2902">
        <v>39.159999999999997</v>
      </c>
      <c r="H2902">
        <v>2</v>
      </c>
      <c r="I2902">
        <v>0.2</v>
      </c>
      <c r="J2902">
        <v>7.82</v>
      </c>
      <c r="K2902" t="s">
        <v>90</v>
      </c>
      <c r="L2902" t="s">
        <v>48</v>
      </c>
      <c r="M2902">
        <v>15.67</v>
      </c>
      <c r="N2902" t="s">
        <v>83</v>
      </c>
      <c r="O2902" t="b">
        <v>0</v>
      </c>
      <c r="P2902">
        <v>62.655999999999999</v>
      </c>
      <c r="Q2902">
        <v>15.664</v>
      </c>
      <c r="R2902">
        <v>-7.8259999999999996</v>
      </c>
      <c r="S2902" t="s">
        <v>91</v>
      </c>
      <c r="T2902">
        <v>0</v>
      </c>
      <c r="U2902">
        <v>0</v>
      </c>
      <c r="V2902">
        <v>6</v>
      </c>
      <c r="W2902">
        <v>189.5949</v>
      </c>
    </row>
    <row r="2903" spans="1:23" x14ac:dyDescent="0.35">
      <c r="A2903" t="s">
        <v>4497</v>
      </c>
      <c r="B2903" t="s">
        <v>402</v>
      </c>
      <c r="C2903" t="s">
        <v>725</v>
      </c>
      <c r="D2903" t="s">
        <v>17</v>
      </c>
      <c r="E2903" t="s">
        <v>16</v>
      </c>
      <c r="F2903" t="s">
        <v>648</v>
      </c>
      <c r="G2903">
        <v>31.39</v>
      </c>
      <c r="H2903">
        <v>2</v>
      </c>
      <c r="I2903">
        <v>0.21</v>
      </c>
      <c r="J2903">
        <v>8.51</v>
      </c>
      <c r="K2903" t="s">
        <v>115</v>
      </c>
      <c r="L2903" t="s">
        <v>43</v>
      </c>
      <c r="M2903">
        <v>4.79</v>
      </c>
      <c r="N2903" t="s">
        <v>83</v>
      </c>
      <c r="O2903" t="b">
        <v>0</v>
      </c>
      <c r="P2903">
        <v>49.596200000000003</v>
      </c>
      <c r="Q2903">
        <v>11.9282</v>
      </c>
      <c r="R2903">
        <v>-1.371799999999997</v>
      </c>
      <c r="S2903" t="s">
        <v>97</v>
      </c>
      <c r="T2903">
        <v>0</v>
      </c>
      <c r="U2903">
        <v>0</v>
      </c>
      <c r="V2903">
        <v>14</v>
      </c>
      <c r="W2903">
        <v>814.14519999999993</v>
      </c>
    </row>
    <row r="2904" spans="1:23" x14ac:dyDescent="0.35">
      <c r="A2904" t="s">
        <v>4498</v>
      </c>
      <c r="B2904" t="s">
        <v>787</v>
      </c>
      <c r="C2904" t="s">
        <v>2919</v>
      </c>
      <c r="D2904" t="s">
        <v>15</v>
      </c>
      <c r="E2904" t="s">
        <v>95</v>
      </c>
      <c r="F2904" t="s">
        <v>270</v>
      </c>
      <c r="G2904">
        <v>472</v>
      </c>
      <c r="H2904">
        <v>2</v>
      </c>
      <c r="I2904">
        <v>0.19</v>
      </c>
      <c r="J2904">
        <v>4.6500000000000004</v>
      </c>
      <c r="K2904" t="s">
        <v>82</v>
      </c>
      <c r="L2904" t="s">
        <v>41</v>
      </c>
      <c r="M2904">
        <v>11.02</v>
      </c>
      <c r="N2904" t="s">
        <v>83</v>
      </c>
      <c r="O2904" t="b">
        <v>0</v>
      </c>
      <c r="P2904">
        <v>764.6400000000001</v>
      </c>
      <c r="Q2904">
        <v>198.24000000000009</v>
      </c>
      <c r="R2904">
        <v>182.57000000000011</v>
      </c>
      <c r="S2904" t="s">
        <v>97</v>
      </c>
      <c r="T2904">
        <v>0</v>
      </c>
      <c r="U2904">
        <v>0</v>
      </c>
      <c r="V2904">
        <v>5</v>
      </c>
      <c r="W2904">
        <v>658.9109000000002</v>
      </c>
    </row>
    <row r="2905" spans="1:23" x14ac:dyDescent="0.35">
      <c r="A2905" t="s">
        <v>4499</v>
      </c>
      <c r="B2905" t="s">
        <v>264</v>
      </c>
      <c r="C2905" t="s">
        <v>1136</v>
      </c>
      <c r="D2905" t="s">
        <v>12</v>
      </c>
      <c r="E2905" t="s">
        <v>16</v>
      </c>
      <c r="F2905" t="s">
        <v>259</v>
      </c>
      <c r="G2905">
        <v>30.39</v>
      </c>
      <c r="H2905">
        <v>3</v>
      </c>
      <c r="I2905">
        <v>0.12</v>
      </c>
      <c r="J2905">
        <v>2.1</v>
      </c>
      <c r="K2905" t="s">
        <v>90</v>
      </c>
      <c r="L2905" t="s">
        <v>43</v>
      </c>
      <c r="M2905">
        <v>5.98</v>
      </c>
      <c r="N2905" t="s">
        <v>83</v>
      </c>
      <c r="O2905" t="b">
        <v>0</v>
      </c>
      <c r="P2905">
        <v>80.229600000000005</v>
      </c>
      <c r="Q2905">
        <v>25.52760000000001</v>
      </c>
      <c r="R2905">
        <v>17.447600000000008</v>
      </c>
      <c r="S2905" t="s">
        <v>97</v>
      </c>
      <c r="T2905">
        <v>0</v>
      </c>
      <c r="U2905">
        <v>0</v>
      </c>
      <c r="V2905">
        <v>22</v>
      </c>
      <c r="W2905">
        <v>2267.721500000001</v>
      </c>
    </row>
    <row r="2906" spans="1:23" x14ac:dyDescent="0.35">
      <c r="A2906" t="s">
        <v>4500</v>
      </c>
      <c r="B2906" t="s">
        <v>1157</v>
      </c>
      <c r="C2906" t="s">
        <v>3217</v>
      </c>
      <c r="D2906" t="s">
        <v>28</v>
      </c>
      <c r="E2906" t="s">
        <v>16</v>
      </c>
      <c r="F2906" t="s">
        <v>282</v>
      </c>
      <c r="G2906">
        <v>52.16</v>
      </c>
      <c r="H2906">
        <v>3</v>
      </c>
      <c r="I2906">
        <v>0.2</v>
      </c>
      <c r="J2906">
        <v>5.22</v>
      </c>
      <c r="K2906" t="s">
        <v>82</v>
      </c>
      <c r="L2906" t="s">
        <v>48</v>
      </c>
      <c r="M2906">
        <v>9.85</v>
      </c>
      <c r="N2906" t="s">
        <v>141</v>
      </c>
      <c r="O2906" t="b">
        <v>0</v>
      </c>
      <c r="P2906">
        <v>125.184</v>
      </c>
      <c r="Q2906">
        <v>31.29600000000001</v>
      </c>
      <c r="R2906">
        <v>16.22600000000001</v>
      </c>
      <c r="S2906" t="s">
        <v>103</v>
      </c>
      <c r="T2906">
        <v>1</v>
      </c>
      <c r="U2906">
        <v>0</v>
      </c>
      <c r="V2906">
        <v>6</v>
      </c>
      <c r="W2906">
        <v>254.0214</v>
      </c>
    </row>
    <row r="2907" spans="1:23" x14ac:dyDescent="0.35">
      <c r="A2907" t="s">
        <v>4501</v>
      </c>
      <c r="B2907" t="s">
        <v>326</v>
      </c>
      <c r="C2907" t="s">
        <v>1608</v>
      </c>
      <c r="D2907" t="s">
        <v>12</v>
      </c>
      <c r="E2907" t="s">
        <v>95</v>
      </c>
      <c r="F2907" t="s">
        <v>388</v>
      </c>
      <c r="G2907">
        <v>451.64</v>
      </c>
      <c r="H2907">
        <v>3</v>
      </c>
      <c r="I2907">
        <v>0.1</v>
      </c>
      <c r="J2907">
        <v>3.36</v>
      </c>
      <c r="K2907" t="s">
        <v>115</v>
      </c>
      <c r="L2907" t="s">
        <v>48</v>
      </c>
      <c r="M2907">
        <v>8.27</v>
      </c>
      <c r="N2907" t="s">
        <v>83</v>
      </c>
      <c r="O2907" t="b">
        <v>1</v>
      </c>
      <c r="P2907">
        <v>1219.4280000000001</v>
      </c>
      <c r="Q2907">
        <v>406.47600000000011</v>
      </c>
      <c r="R2907">
        <v>394.84600000000012</v>
      </c>
      <c r="S2907" t="s">
        <v>103</v>
      </c>
      <c r="T2907">
        <v>0</v>
      </c>
      <c r="U2907">
        <v>0</v>
      </c>
      <c r="V2907">
        <v>19</v>
      </c>
      <c r="W2907">
        <v>3225.0970000000002</v>
      </c>
    </row>
    <row r="2908" spans="1:23" x14ac:dyDescent="0.35">
      <c r="A2908" t="s">
        <v>4502</v>
      </c>
      <c r="B2908" t="s">
        <v>364</v>
      </c>
      <c r="C2908" t="s">
        <v>4503</v>
      </c>
      <c r="D2908" t="s">
        <v>12</v>
      </c>
      <c r="E2908" t="s">
        <v>14</v>
      </c>
      <c r="F2908" t="s">
        <v>324</v>
      </c>
      <c r="G2908">
        <v>129.57</v>
      </c>
      <c r="H2908">
        <v>3</v>
      </c>
      <c r="I2908">
        <v>0.26</v>
      </c>
      <c r="J2908">
        <v>8.11</v>
      </c>
      <c r="K2908" t="s">
        <v>115</v>
      </c>
      <c r="L2908" t="s">
        <v>41</v>
      </c>
      <c r="M2908">
        <v>9.1199999999999992</v>
      </c>
      <c r="N2908" t="s">
        <v>83</v>
      </c>
      <c r="O2908" t="b">
        <v>0</v>
      </c>
      <c r="P2908">
        <v>287.6454</v>
      </c>
      <c r="Q2908">
        <v>54.419400000000017</v>
      </c>
      <c r="R2908">
        <v>37.189400000000028</v>
      </c>
      <c r="S2908" t="s">
        <v>97</v>
      </c>
      <c r="T2908">
        <v>0</v>
      </c>
      <c r="U2908">
        <v>0</v>
      </c>
      <c r="V2908">
        <v>3</v>
      </c>
      <c r="W2908">
        <v>502.63830000000007</v>
      </c>
    </row>
    <row r="2909" spans="1:23" x14ac:dyDescent="0.35">
      <c r="A2909" t="s">
        <v>4504</v>
      </c>
      <c r="B2909" t="s">
        <v>394</v>
      </c>
      <c r="C2909" t="s">
        <v>573</v>
      </c>
      <c r="D2909" t="s">
        <v>12</v>
      </c>
      <c r="E2909" t="s">
        <v>16</v>
      </c>
      <c r="F2909" t="s">
        <v>547</v>
      </c>
      <c r="G2909">
        <v>50.3</v>
      </c>
      <c r="H2909">
        <v>3</v>
      </c>
      <c r="I2909">
        <v>0.15</v>
      </c>
      <c r="J2909">
        <v>3.42</v>
      </c>
      <c r="K2909" t="s">
        <v>102</v>
      </c>
      <c r="L2909" t="s">
        <v>43</v>
      </c>
      <c r="M2909">
        <v>3.44</v>
      </c>
      <c r="N2909" t="s">
        <v>83</v>
      </c>
      <c r="O2909" t="b">
        <v>0</v>
      </c>
      <c r="P2909">
        <v>128.26499999999999</v>
      </c>
      <c r="Q2909">
        <v>37.725000000000009</v>
      </c>
      <c r="R2909">
        <v>30.865000000000009</v>
      </c>
      <c r="S2909" t="s">
        <v>91</v>
      </c>
      <c r="T2909">
        <v>0</v>
      </c>
      <c r="U2909">
        <v>0</v>
      </c>
      <c r="V2909">
        <v>17</v>
      </c>
      <c r="W2909">
        <v>804.03819999999996</v>
      </c>
    </row>
    <row r="2910" spans="1:23" x14ac:dyDescent="0.35">
      <c r="A2910" t="s">
        <v>4505</v>
      </c>
      <c r="B2910" t="s">
        <v>500</v>
      </c>
      <c r="C2910" t="s">
        <v>110</v>
      </c>
      <c r="D2910" t="s">
        <v>24</v>
      </c>
      <c r="E2910" t="s">
        <v>14</v>
      </c>
      <c r="F2910" t="s">
        <v>671</v>
      </c>
      <c r="G2910">
        <v>146.86000000000001</v>
      </c>
      <c r="H2910">
        <v>1</v>
      </c>
      <c r="I2910">
        <v>0.27</v>
      </c>
      <c r="J2910">
        <v>5.47</v>
      </c>
      <c r="K2910" t="s">
        <v>82</v>
      </c>
      <c r="L2910" t="s">
        <v>41</v>
      </c>
      <c r="M2910">
        <v>5.03</v>
      </c>
      <c r="N2910" t="s">
        <v>141</v>
      </c>
      <c r="O2910" t="b">
        <v>0</v>
      </c>
      <c r="P2910">
        <v>107.20780000000001</v>
      </c>
      <c r="Q2910">
        <v>19.09180000000001</v>
      </c>
      <c r="R2910">
        <v>8.5918000000000063</v>
      </c>
      <c r="S2910" t="s">
        <v>91</v>
      </c>
      <c r="T2910">
        <v>1</v>
      </c>
      <c r="U2910">
        <v>0</v>
      </c>
      <c r="V2910">
        <v>20</v>
      </c>
      <c r="W2910">
        <v>1794.1578999999999</v>
      </c>
    </row>
    <row r="2911" spans="1:23" x14ac:dyDescent="0.35">
      <c r="A2911" t="s">
        <v>4506</v>
      </c>
      <c r="B2911" t="s">
        <v>925</v>
      </c>
      <c r="C2911" t="s">
        <v>1525</v>
      </c>
      <c r="D2911" t="s">
        <v>12</v>
      </c>
      <c r="E2911" t="s">
        <v>88</v>
      </c>
      <c r="F2911" t="s">
        <v>680</v>
      </c>
      <c r="G2911">
        <v>22.32</v>
      </c>
      <c r="H2911">
        <v>1</v>
      </c>
      <c r="I2911">
        <v>0.04</v>
      </c>
      <c r="J2911">
        <v>3.55</v>
      </c>
      <c r="K2911" t="s">
        <v>102</v>
      </c>
      <c r="L2911" t="s">
        <v>43</v>
      </c>
      <c r="M2911">
        <v>4.33</v>
      </c>
      <c r="N2911" t="s">
        <v>83</v>
      </c>
      <c r="O2911" t="b">
        <v>0</v>
      </c>
      <c r="P2911">
        <v>21.427199999999999</v>
      </c>
      <c r="Q2911">
        <v>8.0351999999999997</v>
      </c>
      <c r="R2911">
        <v>0.1551999999999997</v>
      </c>
      <c r="S2911" t="s">
        <v>91</v>
      </c>
      <c r="T2911">
        <v>0</v>
      </c>
      <c r="U2911">
        <v>0</v>
      </c>
      <c r="V2911">
        <v>16</v>
      </c>
      <c r="W2911">
        <v>1013.8551</v>
      </c>
    </row>
    <row r="2912" spans="1:23" x14ac:dyDescent="0.35">
      <c r="A2912" t="s">
        <v>4507</v>
      </c>
      <c r="B2912" t="s">
        <v>1810</v>
      </c>
      <c r="C2912" t="s">
        <v>2148</v>
      </c>
      <c r="D2912" t="s">
        <v>17</v>
      </c>
      <c r="E2912" t="s">
        <v>16</v>
      </c>
      <c r="F2912" t="s">
        <v>1050</v>
      </c>
      <c r="G2912">
        <v>95.37</v>
      </c>
      <c r="H2912">
        <v>2</v>
      </c>
      <c r="I2912">
        <v>0.1</v>
      </c>
      <c r="J2912">
        <v>4.09</v>
      </c>
      <c r="K2912" t="s">
        <v>115</v>
      </c>
      <c r="L2912" t="s">
        <v>43</v>
      </c>
      <c r="M2912">
        <v>7.73</v>
      </c>
      <c r="N2912" t="s">
        <v>83</v>
      </c>
      <c r="O2912" t="b">
        <v>0</v>
      </c>
      <c r="P2912">
        <v>171.66600000000011</v>
      </c>
      <c r="Q2912">
        <v>57.222000000000023</v>
      </c>
      <c r="R2912">
        <v>45.402000000000022</v>
      </c>
      <c r="S2912" t="s">
        <v>84</v>
      </c>
      <c r="T2912">
        <v>0</v>
      </c>
      <c r="U2912">
        <v>0</v>
      </c>
      <c r="V2912">
        <v>12</v>
      </c>
      <c r="W2912">
        <v>585.78229999999996</v>
      </c>
    </row>
    <row r="2913" spans="1:23" x14ac:dyDescent="0.35">
      <c r="A2913" t="s">
        <v>4508</v>
      </c>
      <c r="B2913" t="s">
        <v>249</v>
      </c>
      <c r="C2913" t="s">
        <v>1103</v>
      </c>
      <c r="D2913" t="s">
        <v>12</v>
      </c>
      <c r="E2913" t="s">
        <v>88</v>
      </c>
      <c r="F2913" t="s">
        <v>195</v>
      </c>
      <c r="G2913">
        <v>26.14</v>
      </c>
      <c r="H2913">
        <v>3</v>
      </c>
      <c r="I2913">
        <v>0.17</v>
      </c>
      <c r="J2913">
        <v>7.79</v>
      </c>
      <c r="K2913" t="s">
        <v>102</v>
      </c>
      <c r="L2913" t="s">
        <v>41</v>
      </c>
      <c r="M2913">
        <v>8.9600000000000009</v>
      </c>
      <c r="N2913" t="s">
        <v>83</v>
      </c>
      <c r="O2913" t="b">
        <v>0</v>
      </c>
      <c r="P2913">
        <v>65.0886</v>
      </c>
      <c r="Q2913">
        <v>18.0366</v>
      </c>
      <c r="R2913">
        <v>1.2866</v>
      </c>
      <c r="S2913" t="s">
        <v>91</v>
      </c>
      <c r="T2913">
        <v>0</v>
      </c>
      <c r="U2913">
        <v>0</v>
      </c>
      <c r="V2913">
        <v>23</v>
      </c>
      <c r="W2913">
        <v>2031.5921000000001</v>
      </c>
    </row>
    <row r="2914" spans="1:23" x14ac:dyDescent="0.35">
      <c r="A2914" t="s">
        <v>4509</v>
      </c>
      <c r="B2914" t="s">
        <v>109</v>
      </c>
      <c r="C2914" t="s">
        <v>118</v>
      </c>
      <c r="D2914" t="s">
        <v>17</v>
      </c>
      <c r="E2914" t="s">
        <v>88</v>
      </c>
      <c r="F2914" t="s">
        <v>857</v>
      </c>
      <c r="G2914">
        <v>13.72</v>
      </c>
      <c r="H2914">
        <v>3</v>
      </c>
      <c r="I2914">
        <v>0.08</v>
      </c>
      <c r="J2914">
        <v>8.7799999999999994</v>
      </c>
      <c r="K2914" t="s">
        <v>82</v>
      </c>
      <c r="L2914" t="s">
        <v>43</v>
      </c>
      <c r="M2914">
        <v>5.82</v>
      </c>
      <c r="N2914" t="s">
        <v>83</v>
      </c>
      <c r="O2914" t="b">
        <v>0</v>
      </c>
      <c r="P2914">
        <v>37.867199999999997</v>
      </c>
      <c r="Q2914">
        <v>13.171200000000001</v>
      </c>
      <c r="R2914">
        <v>-1.428799999999997</v>
      </c>
      <c r="S2914" t="s">
        <v>103</v>
      </c>
      <c r="T2914">
        <v>0</v>
      </c>
      <c r="U2914">
        <v>0</v>
      </c>
      <c r="V2914">
        <v>18</v>
      </c>
      <c r="W2914">
        <v>839.61260000000016</v>
      </c>
    </row>
    <row r="2915" spans="1:23" x14ac:dyDescent="0.35">
      <c r="A2915" t="s">
        <v>4510</v>
      </c>
      <c r="B2915" t="s">
        <v>455</v>
      </c>
      <c r="C2915" t="s">
        <v>1377</v>
      </c>
      <c r="D2915" t="s">
        <v>12</v>
      </c>
      <c r="E2915" t="s">
        <v>95</v>
      </c>
      <c r="F2915" t="s">
        <v>392</v>
      </c>
      <c r="G2915">
        <v>320.85000000000002</v>
      </c>
      <c r="H2915">
        <v>2</v>
      </c>
      <c r="I2915">
        <v>0.1</v>
      </c>
      <c r="J2915">
        <v>8.24</v>
      </c>
      <c r="K2915" t="s">
        <v>115</v>
      </c>
      <c r="L2915" t="s">
        <v>41</v>
      </c>
      <c r="M2915">
        <v>12.91</v>
      </c>
      <c r="N2915" t="s">
        <v>83</v>
      </c>
      <c r="O2915" t="b">
        <v>1</v>
      </c>
      <c r="P2915">
        <v>577.53000000000009</v>
      </c>
      <c r="Q2915">
        <v>192.51</v>
      </c>
      <c r="R2915">
        <v>171.36</v>
      </c>
      <c r="S2915" t="s">
        <v>128</v>
      </c>
      <c r="T2915">
        <v>0</v>
      </c>
      <c r="U2915">
        <v>0</v>
      </c>
      <c r="V2915">
        <v>17</v>
      </c>
      <c r="W2915">
        <v>1418.6872000000001</v>
      </c>
    </row>
    <row r="2916" spans="1:23" x14ac:dyDescent="0.35">
      <c r="A2916" t="s">
        <v>4511</v>
      </c>
      <c r="B2916" t="s">
        <v>521</v>
      </c>
      <c r="C2916" t="s">
        <v>3553</v>
      </c>
      <c r="D2916" t="s">
        <v>12</v>
      </c>
      <c r="E2916" t="s">
        <v>14</v>
      </c>
      <c r="F2916" t="s">
        <v>662</v>
      </c>
      <c r="G2916">
        <v>71.58</v>
      </c>
      <c r="H2916">
        <v>2</v>
      </c>
      <c r="I2916">
        <v>0.27</v>
      </c>
      <c r="J2916">
        <v>6.04</v>
      </c>
      <c r="K2916" t="s">
        <v>102</v>
      </c>
      <c r="L2916" t="s">
        <v>41</v>
      </c>
      <c r="M2916">
        <v>8.86</v>
      </c>
      <c r="N2916" t="s">
        <v>83</v>
      </c>
      <c r="O2916" t="b">
        <v>0</v>
      </c>
      <c r="P2916">
        <v>104.5068</v>
      </c>
      <c r="Q2916">
        <v>18.610800000000001</v>
      </c>
      <c r="R2916">
        <v>3.710799999999999</v>
      </c>
      <c r="S2916" t="s">
        <v>84</v>
      </c>
      <c r="T2916">
        <v>0</v>
      </c>
      <c r="U2916">
        <v>0</v>
      </c>
      <c r="V2916">
        <v>3</v>
      </c>
      <c r="W2916">
        <v>13.2433</v>
      </c>
    </row>
    <row r="2917" spans="1:23" x14ac:dyDescent="0.35">
      <c r="A2917" t="s">
        <v>4512</v>
      </c>
      <c r="B2917" t="s">
        <v>320</v>
      </c>
      <c r="C2917" t="s">
        <v>2403</v>
      </c>
      <c r="D2917" t="s">
        <v>20</v>
      </c>
      <c r="E2917" t="s">
        <v>88</v>
      </c>
      <c r="F2917" t="s">
        <v>1395</v>
      </c>
      <c r="G2917">
        <v>27.25</v>
      </c>
      <c r="H2917">
        <v>3</v>
      </c>
      <c r="I2917">
        <v>0.06</v>
      </c>
      <c r="J2917">
        <v>9.76</v>
      </c>
      <c r="K2917" t="s">
        <v>90</v>
      </c>
      <c r="L2917" t="s">
        <v>48</v>
      </c>
      <c r="M2917">
        <v>17.88</v>
      </c>
      <c r="N2917" t="s">
        <v>83</v>
      </c>
      <c r="O2917" t="b">
        <v>0</v>
      </c>
      <c r="P2917">
        <v>76.844999999999999</v>
      </c>
      <c r="Q2917">
        <v>27.795000000000002</v>
      </c>
      <c r="R2917">
        <v>0.15500000000000111</v>
      </c>
      <c r="S2917" t="s">
        <v>84</v>
      </c>
      <c r="T2917">
        <v>0</v>
      </c>
      <c r="U2917">
        <v>0</v>
      </c>
      <c r="V2917">
        <v>5</v>
      </c>
      <c r="W2917">
        <v>1399.136</v>
      </c>
    </row>
    <row r="2918" spans="1:23" x14ac:dyDescent="0.35">
      <c r="A2918" t="s">
        <v>4513</v>
      </c>
      <c r="B2918" t="s">
        <v>1345</v>
      </c>
      <c r="C2918" t="s">
        <v>1349</v>
      </c>
      <c r="D2918" t="s">
        <v>20</v>
      </c>
      <c r="E2918" t="s">
        <v>95</v>
      </c>
      <c r="F2918" t="s">
        <v>274</v>
      </c>
      <c r="G2918">
        <v>504.82</v>
      </c>
      <c r="H2918">
        <v>1</v>
      </c>
      <c r="I2918">
        <v>0.18</v>
      </c>
      <c r="J2918">
        <v>4.7</v>
      </c>
      <c r="K2918" t="s">
        <v>102</v>
      </c>
      <c r="L2918" t="s">
        <v>41</v>
      </c>
      <c r="M2918">
        <v>12.57</v>
      </c>
      <c r="N2918" t="s">
        <v>83</v>
      </c>
      <c r="O2918" t="b">
        <v>0</v>
      </c>
      <c r="P2918">
        <v>413.95240000000001</v>
      </c>
      <c r="Q2918">
        <v>111.0604</v>
      </c>
      <c r="R2918">
        <v>93.79040000000002</v>
      </c>
      <c r="S2918" t="s">
        <v>183</v>
      </c>
      <c r="T2918">
        <v>0</v>
      </c>
      <c r="U2918">
        <v>0</v>
      </c>
      <c r="V2918">
        <v>19</v>
      </c>
      <c r="W2918">
        <v>560.5712000000002</v>
      </c>
    </row>
    <row r="2919" spans="1:23" x14ac:dyDescent="0.35">
      <c r="A2919" t="s">
        <v>4514</v>
      </c>
      <c r="B2919" t="s">
        <v>93</v>
      </c>
      <c r="C2919" t="s">
        <v>534</v>
      </c>
      <c r="D2919" t="s">
        <v>19</v>
      </c>
      <c r="E2919" t="s">
        <v>16</v>
      </c>
      <c r="F2919" t="s">
        <v>464</v>
      </c>
      <c r="G2919">
        <v>42.25</v>
      </c>
      <c r="H2919">
        <v>2</v>
      </c>
      <c r="I2919">
        <v>0.25</v>
      </c>
      <c r="J2919">
        <v>9.6300000000000008</v>
      </c>
      <c r="K2919" t="s">
        <v>102</v>
      </c>
      <c r="L2919" t="s">
        <v>43</v>
      </c>
      <c r="M2919">
        <v>3.75</v>
      </c>
      <c r="N2919" t="s">
        <v>83</v>
      </c>
      <c r="O2919" t="b">
        <v>0</v>
      </c>
      <c r="P2919">
        <v>63.375</v>
      </c>
      <c r="Q2919">
        <v>12.675000000000001</v>
      </c>
      <c r="R2919">
        <v>-0.70499999999999652</v>
      </c>
      <c r="S2919" t="s">
        <v>97</v>
      </c>
      <c r="T2919">
        <v>0</v>
      </c>
      <c r="U2919">
        <v>0</v>
      </c>
      <c r="V2919">
        <v>20</v>
      </c>
      <c r="W2919">
        <v>1820.3717999999999</v>
      </c>
    </row>
    <row r="2920" spans="1:23" x14ac:dyDescent="0.35">
      <c r="A2920" t="s">
        <v>4515</v>
      </c>
      <c r="B2920" t="s">
        <v>633</v>
      </c>
      <c r="C2920" t="s">
        <v>216</v>
      </c>
      <c r="D2920" t="s">
        <v>12</v>
      </c>
      <c r="E2920" t="s">
        <v>14</v>
      </c>
      <c r="F2920" t="s">
        <v>1207</v>
      </c>
      <c r="G2920">
        <v>159.41999999999999</v>
      </c>
      <c r="H2920">
        <v>1</v>
      </c>
      <c r="I2920">
        <v>0.09</v>
      </c>
      <c r="J2920">
        <v>4.1100000000000003</v>
      </c>
      <c r="K2920" t="s">
        <v>102</v>
      </c>
      <c r="L2920" t="s">
        <v>48</v>
      </c>
      <c r="M2920">
        <v>15.74</v>
      </c>
      <c r="N2920" t="s">
        <v>83</v>
      </c>
      <c r="O2920" t="b">
        <v>0</v>
      </c>
      <c r="P2920">
        <v>145.07220000000001</v>
      </c>
      <c r="Q2920">
        <v>49.420200000000001</v>
      </c>
      <c r="R2920">
        <v>29.5702</v>
      </c>
      <c r="S2920" t="s">
        <v>103</v>
      </c>
      <c r="T2920">
        <v>0</v>
      </c>
      <c r="U2920">
        <v>0</v>
      </c>
      <c r="V2920">
        <v>20</v>
      </c>
      <c r="W2920">
        <v>2591.3310999999999</v>
      </c>
    </row>
    <row r="2921" spans="1:23" x14ac:dyDescent="0.35">
      <c r="A2921" t="s">
        <v>4516</v>
      </c>
      <c r="B2921" t="s">
        <v>1705</v>
      </c>
      <c r="C2921" t="s">
        <v>1461</v>
      </c>
      <c r="D2921" t="s">
        <v>20</v>
      </c>
      <c r="E2921" t="s">
        <v>14</v>
      </c>
      <c r="F2921" t="s">
        <v>1127</v>
      </c>
      <c r="G2921">
        <v>140.28</v>
      </c>
      <c r="H2921">
        <v>3</v>
      </c>
      <c r="I2921">
        <v>0.01</v>
      </c>
      <c r="J2921">
        <v>3.35</v>
      </c>
      <c r="K2921" t="s">
        <v>115</v>
      </c>
      <c r="L2921" t="s">
        <v>43</v>
      </c>
      <c r="M2921">
        <v>5.98</v>
      </c>
      <c r="N2921" t="s">
        <v>83</v>
      </c>
      <c r="O2921" t="b">
        <v>0</v>
      </c>
      <c r="P2921">
        <v>416.63160000000011</v>
      </c>
      <c r="Q2921">
        <v>164.1276</v>
      </c>
      <c r="R2921">
        <v>154.79759999999999</v>
      </c>
      <c r="S2921" t="s">
        <v>97</v>
      </c>
      <c r="T2921">
        <v>0</v>
      </c>
      <c r="U2921">
        <v>0</v>
      </c>
      <c r="V2921">
        <v>13</v>
      </c>
      <c r="W2921">
        <v>1727.3852999999999</v>
      </c>
    </row>
    <row r="2922" spans="1:23" x14ac:dyDescent="0.35">
      <c r="A2922" t="s">
        <v>4517</v>
      </c>
      <c r="B2922" t="s">
        <v>1705</v>
      </c>
      <c r="C2922" t="s">
        <v>837</v>
      </c>
      <c r="D2922" t="s">
        <v>24</v>
      </c>
      <c r="E2922" t="s">
        <v>88</v>
      </c>
      <c r="F2922" t="s">
        <v>1677</v>
      </c>
      <c r="G2922">
        <v>19.53</v>
      </c>
      <c r="H2922">
        <v>1</v>
      </c>
      <c r="I2922">
        <v>0.14000000000000001</v>
      </c>
      <c r="J2922">
        <v>3.35</v>
      </c>
      <c r="K2922" t="s">
        <v>90</v>
      </c>
      <c r="L2922" t="s">
        <v>41</v>
      </c>
      <c r="M2922">
        <v>13.12</v>
      </c>
      <c r="N2922" t="s">
        <v>83</v>
      </c>
      <c r="O2922" t="b">
        <v>0</v>
      </c>
      <c r="P2922">
        <v>16.7958</v>
      </c>
      <c r="Q2922">
        <v>5.0777999999999999</v>
      </c>
      <c r="R2922">
        <v>-11.392200000000001</v>
      </c>
      <c r="S2922" t="s">
        <v>97</v>
      </c>
      <c r="T2922">
        <v>0</v>
      </c>
      <c r="U2922">
        <v>0</v>
      </c>
      <c r="V2922">
        <v>15</v>
      </c>
      <c r="W2922">
        <v>634.02250000000004</v>
      </c>
    </row>
    <row r="2923" spans="1:23" x14ac:dyDescent="0.35">
      <c r="A2923" t="s">
        <v>4518</v>
      </c>
      <c r="B2923" t="s">
        <v>553</v>
      </c>
      <c r="C2923" t="s">
        <v>4519</v>
      </c>
      <c r="D2923" t="s">
        <v>26</v>
      </c>
      <c r="E2923" t="s">
        <v>16</v>
      </c>
      <c r="F2923" t="s">
        <v>547</v>
      </c>
      <c r="G2923">
        <v>37.01</v>
      </c>
      <c r="H2923">
        <v>1</v>
      </c>
      <c r="I2923">
        <v>0.2</v>
      </c>
      <c r="J2923">
        <v>7.56</v>
      </c>
      <c r="K2923" t="s">
        <v>115</v>
      </c>
      <c r="L2923" t="s">
        <v>43</v>
      </c>
      <c r="M2923">
        <v>7.65</v>
      </c>
      <c r="N2923" t="s">
        <v>83</v>
      </c>
      <c r="O2923" t="b">
        <v>0</v>
      </c>
      <c r="P2923">
        <v>29.608000000000001</v>
      </c>
      <c r="Q2923">
        <v>7.402000000000001</v>
      </c>
      <c r="R2923">
        <v>-7.8079999999999998</v>
      </c>
      <c r="S2923" t="s">
        <v>84</v>
      </c>
      <c r="T2923">
        <v>0</v>
      </c>
      <c r="U2923">
        <v>0</v>
      </c>
      <c r="V2923">
        <v>3</v>
      </c>
      <c r="W2923">
        <v>362.03039999999999</v>
      </c>
    </row>
    <row r="2924" spans="1:23" x14ac:dyDescent="0.35">
      <c r="A2924" t="s">
        <v>4520</v>
      </c>
      <c r="B2924" t="s">
        <v>1586</v>
      </c>
      <c r="C2924" t="s">
        <v>1793</v>
      </c>
      <c r="D2924" t="s">
        <v>12</v>
      </c>
      <c r="E2924" t="s">
        <v>14</v>
      </c>
      <c r="F2924" t="s">
        <v>674</v>
      </c>
      <c r="G2924">
        <v>65.22</v>
      </c>
      <c r="H2924">
        <v>1</v>
      </c>
      <c r="I2924">
        <v>0.06</v>
      </c>
      <c r="J2924">
        <v>7.79</v>
      </c>
      <c r="K2924" t="s">
        <v>90</v>
      </c>
      <c r="L2924" t="s">
        <v>45</v>
      </c>
      <c r="M2924">
        <v>0.81</v>
      </c>
      <c r="N2924" t="s">
        <v>83</v>
      </c>
      <c r="O2924" t="b">
        <v>0</v>
      </c>
      <c r="P2924">
        <v>61.306800000000003</v>
      </c>
      <c r="Q2924">
        <v>22.174800000000001</v>
      </c>
      <c r="R2924">
        <v>13.5748</v>
      </c>
      <c r="S2924" t="s">
        <v>183</v>
      </c>
      <c r="T2924">
        <v>0</v>
      </c>
      <c r="U2924">
        <v>0</v>
      </c>
      <c r="V2924">
        <v>17</v>
      </c>
      <c r="W2924">
        <v>1419.2664</v>
      </c>
    </row>
    <row r="2925" spans="1:23" x14ac:dyDescent="0.35">
      <c r="A2925" t="s">
        <v>4521</v>
      </c>
      <c r="B2925" t="s">
        <v>626</v>
      </c>
      <c r="C2925" t="s">
        <v>2148</v>
      </c>
      <c r="D2925" t="s">
        <v>19</v>
      </c>
      <c r="E2925" t="s">
        <v>16</v>
      </c>
      <c r="F2925" t="s">
        <v>435</v>
      </c>
      <c r="G2925">
        <v>32.5</v>
      </c>
      <c r="H2925">
        <v>1</v>
      </c>
      <c r="I2925">
        <v>0.17</v>
      </c>
      <c r="J2925">
        <v>8.6</v>
      </c>
      <c r="K2925" t="s">
        <v>102</v>
      </c>
      <c r="L2925" t="s">
        <v>41</v>
      </c>
      <c r="M2925">
        <v>13.34</v>
      </c>
      <c r="N2925" t="s">
        <v>83</v>
      </c>
      <c r="O2925" t="b">
        <v>0</v>
      </c>
      <c r="P2925">
        <v>26.975000000000001</v>
      </c>
      <c r="Q2925">
        <v>7.4749999999999979</v>
      </c>
      <c r="R2925">
        <v>-14.465</v>
      </c>
      <c r="S2925" t="s">
        <v>97</v>
      </c>
      <c r="T2925">
        <v>0</v>
      </c>
      <c r="U2925">
        <v>0</v>
      </c>
      <c r="V2925">
        <v>12</v>
      </c>
      <c r="W2925">
        <v>585.78229999999996</v>
      </c>
    </row>
    <row r="2926" spans="1:23" x14ac:dyDescent="0.35">
      <c r="A2926" t="s">
        <v>4522</v>
      </c>
      <c r="B2926" t="s">
        <v>189</v>
      </c>
      <c r="C2926" t="s">
        <v>1608</v>
      </c>
      <c r="D2926" t="s">
        <v>12</v>
      </c>
      <c r="E2926" t="s">
        <v>16</v>
      </c>
      <c r="F2926" t="s">
        <v>259</v>
      </c>
      <c r="G2926">
        <v>39.81</v>
      </c>
      <c r="H2926">
        <v>3</v>
      </c>
      <c r="I2926">
        <v>0.3</v>
      </c>
      <c r="J2926">
        <v>4.09</v>
      </c>
      <c r="K2926" t="s">
        <v>82</v>
      </c>
      <c r="L2926" t="s">
        <v>41</v>
      </c>
      <c r="M2926">
        <v>7.53</v>
      </c>
      <c r="N2926" t="s">
        <v>83</v>
      </c>
      <c r="O2926" t="b">
        <v>0</v>
      </c>
      <c r="P2926">
        <v>83.600999999999999</v>
      </c>
      <c r="Q2926">
        <v>11.943</v>
      </c>
      <c r="R2926">
        <v>0.32299999999999679</v>
      </c>
      <c r="S2926" t="s">
        <v>91</v>
      </c>
      <c r="T2926">
        <v>0</v>
      </c>
      <c r="U2926">
        <v>0</v>
      </c>
      <c r="V2926">
        <v>19</v>
      </c>
      <c r="W2926">
        <v>3225.0970000000002</v>
      </c>
    </row>
    <row r="2927" spans="1:23" x14ac:dyDescent="0.35">
      <c r="A2927" t="s">
        <v>4523</v>
      </c>
      <c r="B2927" t="s">
        <v>353</v>
      </c>
      <c r="C2927" t="s">
        <v>1382</v>
      </c>
      <c r="D2927" t="s">
        <v>12</v>
      </c>
      <c r="E2927" t="s">
        <v>16</v>
      </c>
      <c r="F2927" t="s">
        <v>435</v>
      </c>
      <c r="G2927">
        <v>51.38</v>
      </c>
      <c r="H2927">
        <v>2</v>
      </c>
      <c r="I2927">
        <v>0.16</v>
      </c>
      <c r="J2927">
        <v>7.63</v>
      </c>
      <c r="K2927" t="s">
        <v>102</v>
      </c>
      <c r="L2927" t="s">
        <v>41</v>
      </c>
      <c r="M2927">
        <v>5.84</v>
      </c>
      <c r="N2927" t="s">
        <v>83</v>
      </c>
      <c r="O2927" t="b">
        <v>0</v>
      </c>
      <c r="P2927">
        <v>86.318399999999997</v>
      </c>
      <c r="Q2927">
        <v>24.662400000000002</v>
      </c>
      <c r="R2927">
        <v>11.192399999999999</v>
      </c>
      <c r="S2927" t="s">
        <v>91</v>
      </c>
      <c r="T2927">
        <v>0</v>
      </c>
      <c r="U2927">
        <v>0</v>
      </c>
      <c r="V2927">
        <v>12</v>
      </c>
      <c r="W2927">
        <v>1227.502500000001</v>
      </c>
    </row>
    <row r="2928" spans="1:23" x14ac:dyDescent="0.35">
      <c r="A2928" t="s">
        <v>4524</v>
      </c>
      <c r="B2928" t="s">
        <v>1604</v>
      </c>
      <c r="C2928" t="s">
        <v>1223</v>
      </c>
      <c r="D2928" t="s">
        <v>12</v>
      </c>
      <c r="E2928" t="s">
        <v>88</v>
      </c>
      <c r="F2928" t="s">
        <v>718</v>
      </c>
      <c r="G2928">
        <v>13.54</v>
      </c>
      <c r="H2928">
        <v>3</v>
      </c>
      <c r="I2928">
        <v>0.13</v>
      </c>
      <c r="J2928">
        <v>3.43</v>
      </c>
      <c r="K2928" t="s">
        <v>115</v>
      </c>
      <c r="L2928" t="s">
        <v>41</v>
      </c>
      <c r="M2928">
        <v>13.97</v>
      </c>
      <c r="N2928" t="s">
        <v>83</v>
      </c>
      <c r="O2928" t="b">
        <v>0</v>
      </c>
      <c r="P2928">
        <v>35.339399999999998</v>
      </c>
      <c r="Q2928">
        <v>10.9674</v>
      </c>
      <c r="R2928">
        <v>-6.4326000000000008</v>
      </c>
      <c r="S2928" t="s">
        <v>97</v>
      </c>
      <c r="T2928">
        <v>0</v>
      </c>
      <c r="U2928">
        <v>0</v>
      </c>
      <c r="V2928">
        <v>17</v>
      </c>
      <c r="W2928">
        <v>1379.4491</v>
      </c>
    </row>
    <row r="2929" spans="1:23" x14ac:dyDescent="0.35">
      <c r="A2929" t="s">
        <v>4525</v>
      </c>
      <c r="B2929" t="s">
        <v>268</v>
      </c>
      <c r="C2929" t="s">
        <v>1729</v>
      </c>
      <c r="D2929" t="s">
        <v>15</v>
      </c>
      <c r="E2929" t="s">
        <v>95</v>
      </c>
      <c r="F2929" t="s">
        <v>119</v>
      </c>
      <c r="G2929">
        <v>515.27</v>
      </c>
      <c r="H2929">
        <v>1</v>
      </c>
      <c r="I2929">
        <v>0.12</v>
      </c>
      <c r="J2929">
        <v>2.2599999999999998</v>
      </c>
      <c r="K2929" t="s">
        <v>90</v>
      </c>
      <c r="L2929" t="s">
        <v>41</v>
      </c>
      <c r="M2929">
        <v>11.58</v>
      </c>
      <c r="N2929" t="s">
        <v>83</v>
      </c>
      <c r="O2929" t="b">
        <v>0</v>
      </c>
      <c r="P2929">
        <v>453.43759999999997</v>
      </c>
      <c r="Q2929">
        <v>144.2756</v>
      </c>
      <c r="R2929">
        <v>130.43559999999999</v>
      </c>
      <c r="S2929" t="s">
        <v>91</v>
      </c>
      <c r="T2929">
        <v>0</v>
      </c>
      <c r="U2929">
        <v>0</v>
      </c>
      <c r="V2929">
        <v>16</v>
      </c>
      <c r="W2929">
        <v>1103.1713</v>
      </c>
    </row>
    <row r="2930" spans="1:23" x14ac:dyDescent="0.35">
      <c r="A2930" t="s">
        <v>4526</v>
      </c>
      <c r="B2930" t="s">
        <v>197</v>
      </c>
      <c r="C2930" t="s">
        <v>880</v>
      </c>
      <c r="D2930" t="s">
        <v>19</v>
      </c>
      <c r="E2930" t="s">
        <v>16</v>
      </c>
      <c r="F2930" t="s">
        <v>854</v>
      </c>
      <c r="G2930">
        <v>45.3</v>
      </c>
      <c r="H2930">
        <v>2</v>
      </c>
      <c r="I2930">
        <v>0.11</v>
      </c>
      <c r="J2930">
        <v>9.84</v>
      </c>
      <c r="K2930" t="s">
        <v>115</v>
      </c>
      <c r="L2930" t="s">
        <v>45</v>
      </c>
      <c r="M2930">
        <v>0.95</v>
      </c>
      <c r="N2930" t="s">
        <v>83</v>
      </c>
      <c r="O2930" t="b">
        <v>0</v>
      </c>
      <c r="P2930">
        <v>80.634</v>
      </c>
      <c r="Q2930">
        <v>26.274000000000012</v>
      </c>
      <c r="R2930">
        <v>15.484000000000011</v>
      </c>
      <c r="S2930" t="s">
        <v>84</v>
      </c>
      <c r="T2930">
        <v>0</v>
      </c>
      <c r="U2930">
        <v>0</v>
      </c>
      <c r="V2930">
        <v>22</v>
      </c>
      <c r="W2930">
        <v>1415.412</v>
      </c>
    </row>
    <row r="2931" spans="1:23" x14ac:dyDescent="0.35">
      <c r="A2931" t="s">
        <v>4527</v>
      </c>
      <c r="B2931" t="s">
        <v>323</v>
      </c>
      <c r="C2931" t="s">
        <v>2068</v>
      </c>
      <c r="D2931" t="s">
        <v>26</v>
      </c>
      <c r="E2931" t="s">
        <v>95</v>
      </c>
      <c r="F2931" t="s">
        <v>874</v>
      </c>
      <c r="G2931">
        <v>629</v>
      </c>
      <c r="H2931">
        <v>1</v>
      </c>
      <c r="I2931">
        <v>0.23</v>
      </c>
      <c r="J2931">
        <v>5.35</v>
      </c>
      <c r="K2931" t="s">
        <v>102</v>
      </c>
      <c r="L2931" t="s">
        <v>41</v>
      </c>
      <c r="M2931">
        <v>13.15</v>
      </c>
      <c r="N2931" t="s">
        <v>83</v>
      </c>
      <c r="O2931" t="b">
        <v>0</v>
      </c>
      <c r="P2931">
        <v>484.33</v>
      </c>
      <c r="Q2931">
        <v>106.93</v>
      </c>
      <c r="R2931">
        <v>88.43</v>
      </c>
      <c r="S2931" t="s">
        <v>91</v>
      </c>
      <c r="T2931">
        <v>0</v>
      </c>
      <c r="U2931">
        <v>0</v>
      </c>
      <c r="V2931">
        <v>11</v>
      </c>
      <c r="W2931">
        <v>980.51310000000001</v>
      </c>
    </row>
    <row r="2932" spans="1:23" x14ac:dyDescent="0.35">
      <c r="A2932" t="s">
        <v>4528</v>
      </c>
      <c r="B2932" t="s">
        <v>545</v>
      </c>
      <c r="C2932" t="s">
        <v>554</v>
      </c>
      <c r="D2932" t="s">
        <v>15</v>
      </c>
      <c r="E2932" t="s">
        <v>16</v>
      </c>
      <c r="F2932" t="s">
        <v>344</v>
      </c>
      <c r="G2932">
        <v>39.119999999999997</v>
      </c>
      <c r="H2932">
        <v>3</v>
      </c>
      <c r="I2932">
        <v>0.14000000000000001</v>
      </c>
      <c r="J2932">
        <v>9.0399999999999991</v>
      </c>
      <c r="K2932" t="s">
        <v>115</v>
      </c>
      <c r="L2932" t="s">
        <v>43</v>
      </c>
      <c r="M2932">
        <v>3.07</v>
      </c>
      <c r="N2932" t="s">
        <v>83</v>
      </c>
      <c r="O2932" t="b">
        <v>0</v>
      </c>
      <c r="P2932">
        <v>100.92959999999999</v>
      </c>
      <c r="Q2932">
        <v>30.5136</v>
      </c>
      <c r="R2932">
        <v>18.403600000000001</v>
      </c>
      <c r="S2932" t="s">
        <v>91</v>
      </c>
      <c r="T2932">
        <v>0</v>
      </c>
      <c r="U2932">
        <v>0</v>
      </c>
      <c r="V2932">
        <v>10</v>
      </c>
      <c r="W2932">
        <v>708.31779999999981</v>
      </c>
    </row>
    <row r="2933" spans="1:23" x14ac:dyDescent="0.35">
      <c r="A2933" t="s">
        <v>4529</v>
      </c>
      <c r="B2933" t="s">
        <v>610</v>
      </c>
      <c r="C2933" t="s">
        <v>4530</v>
      </c>
      <c r="D2933" t="s">
        <v>19</v>
      </c>
      <c r="E2933" t="s">
        <v>95</v>
      </c>
      <c r="F2933" t="s">
        <v>304</v>
      </c>
      <c r="G2933">
        <v>345.05</v>
      </c>
      <c r="H2933">
        <v>1</v>
      </c>
      <c r="I2933">
        <v>0.04</v>
      </c>
      <c r="J2933">
        <v>2.31</v>
      </c>
      <c r="K2933" t="s">
        <v>102</v>
      </c>
      <c r="L2933" t="s">
        <v>43</v>
      </c>
      <c r="M2933">
        <v>6.75</v>
      </c>
      <c r="N2933" t="s">
        <v>83</v>
      </c>
      <c r="O2933" t="b">
        <v>0</v>
      </c>
      <c r="P2933">
        <v>331.24799999999999</v>
      </c>
      <c r="Q2933">
        <v>124.218</v>
      </c>
      <c r="R2933">
        <v>115.158</v>
      </c>
      <c r="S2933" t="s">
        <v>97</v>
      </c>
      <c r="T2933">
        <v>0</v>
      </c>
      <c r="U2933">
        <v>0</v>
      </c>
      <c r="V2933">
        <v>1</v>
      </c>
      <c r="W2933">
        <v>115.158</v>
      </c>
    </row>
    <row r="2934" spans="1:23" x14ac:dyDescent="0.35">
      <c r="A2934" t="s">
        <v>4531</v>
      </c>
      <c r="B2934" t="s">
        <v>660</v>
      </c>
      <c r="C2934" t="s">
        <v>190</v>
      </c>
      <c r="D2934" t="s">
        <v>12</v>
      </c>
      <c r="E2934" t="s">
        <v>95</v>
      </c>
      <c r="F2934" t="s">
        <v>2069</v>
      </c>
      <c r="G2934">
        <v>250.23</v>
      </c>
      <c r="H2934">
        <v>1</v>
      </c>
      <c r="I2934">
        <v>0.02</v>
      </c>
      <c r="J2934">
        <v>6.27</v>
      </c>
      <c r="K2934" t="s">
        <v>90</v>
      </c>
      <c r="L2934" t="s">
        <v>43</v>
      </c>
      <c r="M2934">
        <v>6.02</v>
      </c>
      <c r="N2934" t="s">
        <v>83</v>
      </c>
      <c r="O2934" t="b">
        <v>0</v>
      </c>
      <c r="P2934">
        <v>245.22540000000001</v>
      </c>
      <c r="Q2934">
        <v>95.087400000000002</v>
      </c>
      <c r="R2934">
        <v>82.79740000000001</v>
      </c>
      <c r="S2934" t="s">
        <v>84</v>
      </c>
      <c r="T2934">
        <v>0</v>
      </c>
      <c r="U2934">
        <v>0</v>
      </c>
      <c r="V2934">
        <v>21</v>
      </c>
      <c r="W2934">
        <v>1065.6361999999999</v>
      </c>
    </row>
    <row r="2935" spans="1:23" x14ac:dyDescent="0.35">
      <c r="A2935" t="s">
        <v>4532</v>
      </c>
      <c r="B2935" t="s">
        <v>1107</v>
      </c>
      <c r="C2935" t="s">
        <v>974</v>
      </c>
      <c r="D2935" t="s">
        <v>15</v>
      </c>
      <c r="E2935" t="s">
        <v>16</v>
      </c>
      <c r="F2935" t="s">
        <v>278</v>
      </c>
      <c r="G2935">
        <v>35.409999999999997</v>
      </c>
      <c r="H2935">
        <v>2</v>
      </c>
      <c r="I2935">
        <v>0.26</v>
      </c>
      <c r="J2935">
        <v>9.0399999999999991</v>
      </c>
      <c r="K2935" t="s">
        <v>102</v>
      </c>
      <c r="L2935" t="s">
        <v>45</v>
      </c>
      <c r="M2935">
        <v>0.96</v>
      </c>
      <c r="N2935" t="s">
        <v>83</v>
      </c>
      <c r="O2935" t="b">
        <v>0</v>
      </c>
      <c r="P2935">
        <v>52.406799999999997</v>
      </c>
      <c r="Q2935">
        <v>9.9147999999999996</v>
      </c>
      <c r="R2935">
        <v>-8.5200000000000303E-2</v>
      </c>
      <c r="S2935" t="s">
        <v>97</v>
      </c>
      <c r="T2935">
        <v>0</v>
      </c>
      <c r="U2935">
        <v>0</v>
      </c>
      <c r="V2935">
        <v>13</v>
      </c>
      <c r="W2935">
        <v>1473.0153</v>
      </c>
    </row>
    <row r="2936" spans="1:23" x14ac:dyDescent="0.35">
      <c r="A2936" t="s">
        <v>4533</v>
      </c>
      <c r="B2936" t="s">
        <v>1497</v>
      </c>
      <c r="C2936" t="s">
        <v>2379</v>
      </c>
      <c r="D2936" t="s">
        <v>20</v>
      </c>
      <c r="E2936" t="s">
        <v>88</v>
      </c>
      <c r="F2936" t="s">
        <v>1221</v>
      </c>
      <c r="G2936">
        <v>21.67</v>
      </c>
      <c r="H2936">
        <v>2</v>
      </c>
      <c r="I2936">
        <v>0.1</v>
      </c>
      <c r="J2936">
        <v>8.75</v>
      </c>
      <c r="K2936" t="s">
        <v>115</v>
      </c>
      <c r="L2936" t="s">
        <v>41</v>
      </c>
      <c r="M2936">
        <v>12.35</v>
      </c>
      <c r="N2936" t="s">
        <v>83</v>
      </c>
      <c r="O2936" t="b">
        <v>0</v>
      </c>
      <c r="P2936">
        <v>39.006000000000007</v>
      </c>
      <c r="Q2936">
        <v>13.00200000000001</v>
      </c>
      <c r="R2936">
        <v>-8.0979999999999954</v>
      </c>
      <c r="S2936" t="s">
        <v>103</v>
      </c>
      <c r="T2936">
        <v>0</v>
      </c>
      <c r="U2936">
        <v>0</v>
      </c>
      <c r="V2936">
        <v>3</v>
      </c>
      <c r="W2936">
        <v>128.21039999999999</v>
      </c>
    </row>
    <row r="2937" spans="1:23" x14ac:dyDescent="0.35">
      <c r="A2937" t="s">
        <v>4534</v>
      </c>
      <c r="B2937" t="s">
        <v>346</v>
      </c>
      <c r="C2937" t="s">
        <v>695</v>
      </c>
      <c r="D2937" t="s">
        <v>15</v>
      </c>
      <c r="E2937" t="s">
        <v>95</v>
      </c>
      <c r="F2937" t="s">
        <v>658</v>
      </c>
      <c r="G2937">
        <v>27.4</v>
      </c>
      <c r="H2937">
        <v>2</v>
      </c>
      <c r="I2937">
        <v>0.01</v>
      </c>
      <c r="J2937">
        <v>6.18</v>
      </c>
      <c r="K2937" t="s">
        <v>102</v>
      </c>
      <c r="L2937" t="s">
        <v>45</v>
      </c>
      <c r="M2937">
        <v>0.86</v>
      </c>
      <c r="N2937" t="s">
        <v>83</v>
      </c>
      <c r="O2937" t="b">
        <v>0</v>
      </c>
      <c r="P2937">
        <v>54.252000000000002</v>
      </c>
      <c r="Q2937">
        <v>21.372</v>
      </c>
      <c r="R2937">
        <v>14.332000000000001</v>
      </c>
      <c r="S2937" t="s">
        <v>97</v>
      </c>
      <c r="T2937">
        <v>0</v>
      </c>
      <c r="U2937">
        <v>0</v>
      </c>
      <c r="V2937">
        <v>5</v>
      </c>
      <c r="W2937">
        <v>134.70710000000011</v>
      </c>
    </row>
    <row r="2938" spans="1:23" x14ac:dyDescent="0.35">
      <c r="A2938" t="s">
        <v>4535</v>
      </c>
      <c r="B2938" t="s">
        <v>1240</v>
      </c>
      <c r="C2938" t="s">
        <v>2322</v>
      </c>
      <c r="D2938" t="s">
        <v>12</v>
      </c>
      <c r="E2938" t="s">
        <v>14</v>
      </c>
      <c r="F2938" t="s">
        <v>1306</v>
      </c>
      <c r="G2938">
        <v>105.88</v>
      </c>
      <c r="H2938">
        <v>3</v>
      </c>
      <c r="I2938">
        <v>0.05</v>
      </c>
      <c r="J2938">
        <v>5.37</v>
      </c>
      <c r="K2938" t="s">
        <v>115</v>
      </c>
      <c r="L2938" t="s">
        <v>43</v>
      </c>
      <c r="M2938">
        <v>6.4</v>
      </c>
      <c r="N2938" t="s">
        <v>83</v>
      </c>
      <c r="O2938" t="b">
        <v>0</v>
      </c>
      <c r="P2938">
        <v>301.75799999999998</v>
      </c>
      <c r="Q2938">
        <v>111.17400000000001</v>
      </c>
      <c r="R2938">
        <v>99.403999999999996</v>
      </c>
      <c r="S2938" t="s">
        <v>91</v>
      </c>
      <c r="T2938">
        <v>0</v>
      </c>
      <c r="U2938">
        <v>0</v>
      </c>
      <c r="V2938">
        <v>15</v>
      </c>
      <c r="W2938">
        <v>742.59630000000004</v>
      </c>
    </row>
    <row r="2939" spans="1:23" x14ac:dyDescent="0.35">
      <c r="A2939" t="s">
        <v>4536</v>
      </c>
      <c r="B2939" t="s">
        <v>507</v>
      </c>
      <c r="C2939" t="s">
        <v>3352</v>
      </c>
      <c r="D2939" t="s">
        <v>19</v>
      </c>
      <c r="E2939" t="s">
        <v>16</v>
      </c>
      <c r="F2939" t="s">
        <v>464</v>
      </c>
      <c r="G2939">
        <v>49.67</v>
      </c>
      <c r="H2939">
        <v>2</v>
      </c>
      <c r="I2939">
        <v>0.1</v>
      </c>
      <c r="J2939">
        <v>9.9499999999999993</v>
      </c>
      <c r="K2939" t="s">
        <v>82</v>
      </c>
      <c r="L2939" t="s">
        <v>45</v>
      </c>
      <c r="M2939">
        <v>1.05</v>
      </c>
      <c r="N2939" t="s">
        <v>83</v>
      </c>
      <c r="O2939" t="b">
        <v>1</v>
      </c>
      <c r="P2939">
        <v>89.406000000000006</v>
      </c>
      <c r="Q2939">
        <v>29.80200000000001</v>
      </c>
      <c r="R2939">
        <v>18.80200000000001</v>
      </c>
      <c r="S2939" t="s">
        <v>84</v>
      </c>
      <c r="T2939">
        <v>0</v>
      </c>
      <c r="U2939">
        <v>0</v>
      </c>
      <c r="V2939">
        <v>12</v>
      </c>
      <c r="W2939">
        <v>996.85199999999998</v>
      </c>
    </row>
    <row r="2940" spans="1:23" x14ac:dyDescent="0.35">
      <c r="A2940" t="s">
        <v>4537</v>
      </c>
      <c r="B2940" t="s">
        <v>746</v>
      </c>
      <c r="C2940" t="s">
        <v>2143</v>
      </c>
      <c r="D2940" t="s">
        <v>26</v>
      </c>
      <c r="E2940" t="s">
        <v>16</v>
      </c>
      <c r="F2940" t="s">
        <v>448</v>
      </c>
      <c r="G2940">
        <v>25.79</v>
      </c>
      <c r="H2940">
        <v>1</v>
      </c>
      <c r="I2940">
        <v>0.16</v>
      </c>
      <c r="J2940">
        <v>4.5199999999999996</v>
      </c>
      <c r="K2940" t="s">
        <v>82</v>
      </c>
      <c r="L2940" t="s">
        <v>45</v>
      </c>
      <c r="M2940">
        <v>1.92</v>
      </c>
      <c r="N2940" t="s">
        <v>83</v>
      </c>
      <c r="O2940" t="b">
        <v>0</v>
      </c>
      <c r="P2940">
        <v>21.663599999999999</v>
      </c>
      <c r="Q2940">
        <v>6.1896000000000004</v>
      </c>
      <c r="R2940">
        <v>-0.25039999999999901</v>
      </c>
      <c r="S2940" t="s">
        <v>103</v>
      </c>
      <c r="T2940">
        <v>0</v>
      </c>
      <c r="U2940">
        <v>0</v>
      </c>
      <c r="V2940">
        <v>14</v>
      </c>
      <c r="W2940">
        <v>292.22550000000012</v>
      </c>
    </row>
    <row r="2941" spans="1:23" x14ac:dyDescent="0.35">
      <c r="A2941" t="s">
        <v>4538</v>
      </c>
      <c r="B2941" t="s">
        <v>1597</v>
      </c>
      <c r="C2941" t="s">
        <v>1014</v>
      </c>
      <c r="D2941" t="s">
        <v>12</v>
      </c>
      <c r="E2941" t="s">
        <v>95</v>
      </c>
      <c r="F2941" t="s">
        <v>282</v>
      </c>
      <c r="G2941">
        <v>41.59</v>
      </c>
      <c r="H2941">
        <v>2</v>
      </c>
      <c r="I2941">
        <v>0.19</v>
      </c>
      <c r="J2941">
        <v>2.46</v>
      </c>
      <c r="K2941" t="s">
        <v>102</v>
      </c>
      <c r="L2941" t="s">
        <v>48</v>
      </c>
      <c r="M2941">
        <v>5.3</v>
      </c>
      <c r="N2941" t="s">
        <v>83</v>
      </c>
      <c r="O2941" t="b">
        <v>0</v>
      </c>
      <c r="P2941">
        <v>67.375800000000012</v>
      </c>
      <c r="Q2941">
        <v>17.467800000000011</v>
      </c>
      <c r="R2941">
        <v>9.7078000000000113</v>
      </c>
      <c r="S2941" t="s">
        <v>183</v>
      </c>
      <c r="T2941">
        <v>0</v>
      </c>
      <c r="U2941">
        <v>0</v>
      </c>
      <c r="V2941">
        <v>13</v>
      </c>
      <c r="W2941">
        <v>805.16080000000011</v>
      </c>
    </row>
    <row r="2942" spans="1:23" x14ac:dyDescent="0.35">
      <c r="A2942" t="s">
        <v>4539</v>
      </c>
      <c r="B2942" t="s">
        <v>867</v>
      </c>
      <c r="C2942" t="s">
        <v>710</v>
      </c>
      <c r="D2942" t="s">
        <v>26</v>
      </c>
      <c r="E2942" t="s">
        <v>95</v>
      </c>
      <c r="F2942" t="s">
        <v>475</v>
      </c>
      <c r="G2942">
        <v>63.49</v>
      </c>
      <c r="H2942">
        <v>3</v>
      </c>
      <c r="I2942">
        <v>0.24</v>
      </c>
      <c r="J2942">
        <v>8.0299999999999994</v>
      </c>
      <c r="K2942" t="s">
        <v>82</v>
      </c>
      <c r="L2942" t="s">
        <v>43</v>
      </c>
      <c r="M2942">
        <v>6.43</v>
      </c>
      <c r="N2942" t="s">
        <v>83</v>
      </c>
      <c r="O2942" t="b">
        <v>0</v>
      </c>
      <c r="P2942">
        <v>144.75720000000001</v>
      </c>
      <c r="Q2942">
        <v>30.475200000000012</v>
      </c>
      <c r="R2942">
        <v>16.015200000000011</v>
      </c>
      <c r="S2942" t="s">
        <v>103</v>
      </c>
      <c r="T2942">
        <v>0</v>
      </c>
      <c r="U2942">
        <v>0</v>
      </c>
      <c r="V2942">
        <v>18</v>
      </c>
      <c r="W2942">
        <v>838.74849999999992</v>
      </c>
    </row>
    <row r="2943" spans="1:23" x14ac:dyDescent="0.35">
      <c r="A2943" t="s">
        <v>4540</v>
      </c>
      <c r="B2943" t="s">
        <v>1054</v>
      </c>
      <c r="C2943" t="s">
        <v>3871</v>
      </c>
      <c r="D2943" t="s">
        <v>19</v>
      </c>
      <c r="E2943" t="s">
        <v>16</v>
      </c>
      <c r="F2943" t="s">
        <v>337</v>
      </c>
      <c r="G2943">
        <v>52.75</v>
      </c>
      <c r="H2943">
        <v>2</v>
      </c>
      <c r="I2943">
        <v>0.19</v>
      </c>
      <c r="J2943">
        <v>6.88</v>
      </c>
      <c r="K2943" t="s">
        <v>102</v>
      </c>
      <c r="L2943" t="s">
        <v>48</v>
      </c>
      <c r="M2943">
        <v>19.78</v>
      </c>
      <c r="N2943" t="s">
        <v>83</v>
      </c>
      <c r="O2943" t="b">
        <v>0</v>
      </c>
      <c r="P2943">
        <v>85.455000000000013</v>
      </c>
      <c r="Q2943">
        <v>22.155000000000008</v>
      </c>
      <c r="R2943">
        <v>-4.5049999999999848</v>
      </c>
      <c r="S2943" t="s">
        <v>128</v>
      </c>
      <c r="T2943">
        <v>0</v>
      </c>
      <c r="U2943">
        <v>0</v>
      </c>
      <c r="V2943">
        <v>2</v>
      </c>
      <c r="W2943">
        <v>-14.95939999999999</v>
      </c>
    </row>
    <row r="2944" spans="1:23" x14ac:dyDescent="0.35">
      <c r="A2944" t="s">
        <v>4541</v>
      </c>
      <c r="B2944" t="s">
        <v>814</v>
      </c>
      <c r="C2944" t="s">
        <v>1036</v>
      </c>
      <c r="D2944" t="s">
        <v>19</v>
      </c>
      <c r="E2944" t="s">
        <v>88</v>
      </c>
      <c r="F2944" t="s">
        <v>493</v>
      </c>
      <c r="G2944">
        <v>17.23</v>
      </c>
      <c r="H2944">
        <v>1</v>
      </c>
      <c r="I2944">
        <v>0.17</v>
      </c>
      <c r="J2944">
        <v>4.07</v>
      </c>
      <c r="K2944" t="s">
        <v>90</v>
      </c>
      <c r="L2944" t="s">
        <v>41</v>
      </c>
      <c r="M2944">
        <v>8.15</v>
      </c>
      <c r="N2944" t="s">
        <v>83</v>
      </c>
      <c r="O2944" t="b">
        <v>0</v>
      </c>
      <c r="P2944">
        <v>14.3009</v>
      </c>
      <c r="Q2944">
        <v>3.9629000000000012</v>
      </c>
      <c r="R2944">
        <v>-8.2570999999999994</v>
      </c>
      <c r="S2944" t="s">
        <v>183</v>
      </c>
      <c r="T2944">
        <v>0</v>
      </c>
      <c r="U2944">
        <v>0</v>
      </c>
      <c r="V2944">
        <v>16</v>
      </c>
      <c r="W2944">
        <v>1151.5438999999999</v>
      </c>
    </row>
    <row r="2945" spans="1:23" x14ac:dyDescent="0.35">
      <c r="A2945" t="s">
        <v>4542</v>
      </c>
      <c r="B2945" t="s">
        <v>556</v>
      </c>
      <c r="C2945" t="s">
        <v>4543</v>
      </c>
      <c r="D2945" t="s">
        <v>28</v>
      </c>
      <c r="E2945" t="s">
        <v>16</v>
      </c>
      <c r="F2945" t="s">
        <v>1077</v>
      </c>
      <c r="G2945">
        <v>31.02</v>
      </c>
      <c r="H2945">
        <v>3</v>
      </c>
      <c r="I2945">
        <v>0.23</v>
      </c>
      <c r="J2945">
        <v>9.5500000000000007</v>
      </c>
      <c r="K2945" t="s">
        <v>102</v>
      </c>
      <c r="L2945" t="s">
        <v>41</v>
      </c>
      <c r="M2945">
        <v>9.9600000000000009</v>
      </c>
      <c r="N2945" t="s">
        <v>83</v>
      </c>
      <c r="O2945" t="b">
        <v>0</v>
      </c>
      <c r="P2945">
        <v>71.656199999999998</v>
      </c>
      <c r="Q2945">
        <v>15.8202</v>
      </c>
      <c r="R2945">
        <v>-3.6898000000000022</v>
      </c>
      <c r="S2945" t="s">
        <v>128</v>
      </c>
      <c r="T2945">
        <v>0</v>
      </c>
      <c r="U2945">
        <v>0</v>
      </c>
      <c r="V2945">
        <v>2</v>
      </c>
      <c r="W2945">
        <v>-0.53279999999999994</v>
      </c>
    </row>
    <row r="2946" spans="1:23" x14ac:dyDescent="0.35">
      <c r="A2946" t="s">
        <v>4544</v>
      </c>
      <c r="B2946" t="s">
        <v>249</v>
      </c>
      <c r="C2946" t="s">
        <v>661</v>
      </c>
      <c r="D2946" t="s">
        <v>24</v>
      </c>
      <c r="E2946" t="s">
        <v>14</v>
      </c>
      <c r="F2946" t="s">
        <v>396</v>
      </c>
      <c r="G2946">
        <v>116.04</v>
      </c>
      <c r="H2946">
        <v>2</v>
      </c>
      <c r="I2946">
        <v>0.21</v>
      </c>
      <c r="J2946">
        <v>5.39</v>
      </c>
      <c r="K2946" t="s">
        <v>82</v>
      </c>
      <c r="L2946" t="s">
        <v>41</v>
      </c>
      <c r="M2946">
        <v>6.37</v>
      </c>
      <c r="N2946" t="s">
        <v>83</v>
      </c>
      <c r="O2946" t="b">
        <v>0</v>
      </c>
      <c r="P2946">
        <v>183.3432</v>
      </c>
      <c r="Q2946">
        <v>44.095200000000027</v>
      </c>
      <c r="R2946">
        <v>32.335200000000043</v>
      </c>
      <c r="S2946" t="s">
        <v>91</v>
      </c>
      <c r="T2946">
        <v>0</v>
      </c>
      <c r="U2946">
        <v>0</v>
      </c>
      <c r="V2946">
        <v>20</v>
      </c>
      <c r="W2946">
        <v>715.11930000000018</v>
      </c>
    </row>
    <row r="2947" spans="1:23" x14ac:dyDescent="0.35">
      <c r="A2947" t="s">
        <v>4545</v>
      </c>
      <c r="B2947" t="s">
        <v>165</v>
      </c>
      <c r="C2947" t="s">
        <v>376</v>
      </c>
      <c r="D2947" t="s">
        <v>15</v>
      </c>
      <c r="E2947" t="s">
        <v>95</v>
      </c>
      <c r="F2947" t="s">
        <v>119</v>
      </c>
      <c r="G2947">
        <v>344.69</v>
      </c>
      <c r="H2947">
        <v>2</v>
      </c>
      <c r="I2947">
        <v>0.24</v>
      </c>
      <c r="J2947">
        <v>5.84</v>
      </c>
      <c r="K2947" t="s">
        <v>102</v>
      </c>
      <c r="L2947" t="s">
        <v>41</v>
      </c>
      <c r="M2947">
        <v>11.45</v>
      </c>
      <c r="N2947" t="s">
        <v>83</v>
      </c>
      <c r="O2947" t="b">
        <v>0</v>
      </c>
      <c r="P2947">
        <v>523.92880000000002</v>
      </c>
      <c r="Q2947">
        <v>110.3008</v>
      </c>
      <c r="R2947">
        <v>93.010800000000046</v>
      </c>
      <c r="S2947" t="s">
        <v>91</v>
      </c>
      <c r="T2947">
        <v>0</v>
      </c>
      <c r="U2947">
        <v>0</v>
      </c>
      <c r="V2947">
        <v>14</v>
      </c>
      <c r="W2947">
        <v>825.6151000000001</v>
      </c>
    </row>
    <row r="2948" spans="1:23" x14ac:dyDescent="0.35">
      <c r="A2948" t="s">
        <v>4546</v>
      </c>
      <c r="B2948" t="s">
        <v>1301</v>
      </c>
      <c r="C2948" t="s">
        <v>3795</v>
      </c>
      <c r="D2948" t="s">
        <v>19</v>
      </c>
      <c r="E2948" t="s">
        <v>95</v>
      </c>
      <c r="F2948" t="s">
        <v>328</v>
      </c>
      <c r="G2948">
        <v>354.28</v>
      </c>
      <c r="H2948">
        <v>3</v>
      </c>
      <c r="I2948">
        <v>0.09</v>
      </c>
      <c r="J2948">
        <v>6.68</v>
      </c>
      <c r="K2948" t="s">
        <v>115</v>
      </c>
      <c r="L2948" t="s">
        <v>48</v>
      </c>
      <c r="M2948">
        <v>18.12</v>
      </c>
      <c r="N2948" t="s">
        <v>83</v>
      </c>
      <c r="O2948" t="b">
        <v>0</v>
      </c>
      <c r="P2948">
        <v>967.18439999999998</v>
      </c>
      <c r="Q2948">
        <v>329.48039999999997</v>
      </c>
      <c r="R2948">
        <v>304.68040000000002</v>
      </c>
      <c r="S2948" t="s">
        <v>91</v>
      </c>
      <c r="T2948">
        <v>0</v>
      </c>
      <c r="U2948">
        <v>0</v>
      </c>
      <c r="V2948">
        <v>9</v>
      </c>
      <c r="W2948">
        <v>1351.8021000000001</v>
      </c>
    </row>
    <row r="2949" spans="1:23" x14ac:dyDescent="0.35">
      <c r="A2949" t="s">
        <v>4547</v>
      </c>
      <c r="B2949" t="s">
        <v>703</v>
      </c>
      <c r="C2949" t="s">
        <v>640</v>
      </c>
      <c r="D2949" t="s">
        <v>15</v>
      </c>
      <c r="E2949" t="s">
        <v>14</v>
      </c>
      <c r="F2949" t="s">
        <v>101</v>
      </c>
      <c r="G2949">
        <v>88.1</v>
      </c>
      <c r="H2949">
        <v>3</v>
      </c>
      <c r="I2949">
        <v>7.0000000000000007E-2</v>
      </c>
      <c r="J2949">
        <v>7.7</v>
      </c>
      <c r="K2949" t="s">
        <v>115</v>
      </c>
      <c r="L2949" t="s">
        <v>45</v>
      </c>
      <c r="M2949">
        <v>1.53</v>
      </c>
      <c r="N2949" t="s">
        <v>83</v>
      </c>
      <c r="O2949" t="b">
        <v>0</v>
      </c>
      <c r="P2949">
        <v>245.79899999999989</v>
      </c>
      <c r="Q2949">
        <v>87.218999999999994</v>
      </c>
      <c r="R2949">
        <v>77.98899999999999</v>
      </c>
      <c r="S2949" t="s">
        <v>84</v>
      </c>
      <c r="T2949">
        <v>0</v>
      </c>
      <c r="U2949">
        <v>0</v>
      </c>
      <c r="V2949">
        <v>21</v>
      </c>
      <c r="W2949">
        <v>1856.1396999999999</v>
      </c>
    </row>
    <row r="2950" spans="1:23" x14ac:dyDescent="0.35">
      <c r="A2950" t="s">
        <v>4548</v>
      </c>
      <c r="B2950" t="s">
        <v>405</v>
      </c>
      <c r="C2950" t="s">
        <v>4549</v>
      </c>
      <c r="D2950" t="s">
        <v>12</v>
      </c>
      <c r="E2950" t="s">
        <v>16</v>
      </c>
      <c r="F2950" t="s">
        <v>244</v>
      </c>
      <c r="G2950">
        <v>16.18</v>
      </c>
      <c r="H2950">
        <v>1</v>
      </c>
      <c r="I2950">
        <v>0.25</v>
      </c>
      <c r="J2950">
        <v>3.64</v>
      </c>
      <c r="K2950" t="s">
        <v>115</v>
      </c>
      <c r="L2950" t="s">
        <v>48</v>
      </c>
      <c r="M2950">
        <v>4.54</v>
      </c>
      <c r="N2950" t="s">
        <v>83</v>
      </c>
      <c r="O2950" t="b">
        <v>0</v>
      </c>
      <c r="P2950">
        <v>12.135</v>
      </c>
      <c r="Q2950">
        <v>2.427</v>
      </c>
      <c r="R2950">
        <v>-5.7530000000000001</v>
      </c>
      <c r="S2950" t="s">
        <v>103</v>
      </c>
      <c r="T2950">
        <v>0</v>
      </c>
      <c r="U2950">
        <v>0</v>
      </c>
      <c r="V2950">
        <v>2</v>
      </c>
      <c r="W2950">
        <v>7.8362000000000034</v>
      </c>
    </row>
    <row r="2951" spans="1:23" x14ac:dyDescent="0.35">
      <c r="A2951" t="s">
        <v>4550</v>
      </c>
      <c r="B2951" t="s">
        <v>383</v>
      </c>
      <c r="C2951" t="s">
        <v>4551</v>
      </c>
      <c r="D2951" t="s">
        <v>12</v>
      </c>
      <c r="E2951" t="s">
        <v>95</v>
      </c>
      <c r="F2951" t="s">
        <v>770</v>
      </c>
      <c r="G2951">
        <v>438.29</v>
      </c>
      <c r="H2951">
        <v>3</v>
      </c>
      <c r="I2951">
        <v>0.06</v>
      </c>
      <c r="J2951">
        <v>5.24</v>
      </c>
      <c r="K2951" t="s">
        <v>90</v>
      </c>
      <c r="L2951" t="s">
        <v>45</v>
      </c>
      <c r="M2951">
        <v>0.57999999999999996</v>
      </c>
      <c r="N2951" t="s">
        <v>83</v>
      </c>
      <c r="O2951" t="b">
        <v>0</v>
      </c>
      <c r="P2951">
        <v>1235.9777999999999</v>
      </c>
      <c r="Q2951">
        <v>447.05580000000009</v>
      </c>
      <c r="R2951">
        <v>441.2358000000001</v>
      </c>
      <c r="S2951" t="s">
        <v>128</v>
      </c>
      <c r="T2951">
        <v>0</v>
      </c>
      <c r="U2951">
        <v>0</v>
      </c>
      <c r="V2951">
        <v>2</v>
      </c>
      <c r="W2951">
        <v>448.53020000000009</v>
      </c>
    </row>
    <row r="2952" spans="1:23" x14ac:dyDescent="0.35">
      <c r="A2952" t="s">
        <v>4552</v>
      </c>
      <c r="B2952" t="s">
        <v>507</v>
      </c>
      <c r="C2952" t="s">
        <v>1160</v>
      </c>
      <c r="D2952" t="s">
        <v>19</v>
      </c>
      <c r="E2952" t="s">
        <v>95</v>
      </c>
      <c r="F2952" t="s">
        <v>1363</v>
      </c>
      <c r="G2952">
        <v>372.01</v>
      </c>
      <c r="H2952">
        <v>2</v>
      </c>
      <c r="I2952">
        <v>0.11</v>
      </c>
      <c r="J2952">
        <v>5.24</v>
      </c>
      <c r="K2952" t="s">
        <v>90</v>
      </c>
      <c r="L2952" t="s">
        <v>41</v>
      </c>
      <c r="M2952">
        <v>12.05</v>
      </c>
      <c r="N2952" t="s">
        <v>83</v>
      </c>
      <c r="O2952" t="b">
        <v>0</v>
      </c>
      <c r="P2952">
        <v>662.17780000000005</v>
      </c>
      <c r="Q2952">
        <v>215.7658000000001</v>
      </c>
      <c r="R2952">
        <v>198.47580000000011</v>
      </c>
      <c r="S2952" t="s">
        <v>84</v>
      </c>
      <c r="T2952">
        <v>0</v>
      </c>
      <c r="U2952">
        <v>0</v>
      </c>
      <c r="V2952">
        <v>24</v>
      </c>
      <c r="W2952">
        <v>1026.3376000000001</v>
      </c>
    </row>
    <row r="2953" spans="1:23" x14ac:dyDescent="0.35">
      <c r="A2953" t="s">
        <v>4553</v>
      </c>
      <c r="B2953" t="s">
        <v>113</v>
      </c>
      <c r="C2953" t="s">
        <v>640</v>
      </c>
      <c r="D2953" t="s">
        <v>28</v>
      </c>
      <c r="E2953" t="s">
        <v>95</v>
      </c>
      <c r="F2953" t="s">
        <v>96</v>
      </c>
      <c r="G2953">
        <v>393.68</v>
      </c>
      <c r="H2953">
        <v>3</v>
      </c>
      <c r="I2953">
        <v>0.1</v>
      </c>
      <c r="J2953">
        <v>2.5</v>
      </c>
      <c r="K2953" t="s">
        <v>102</v>
      </c>
      <c r="L2953" t="s">
        <v>45</v>
      </c>
      <c r="M2953">
        <v>1.47</v>
      </c>
      <c r="N2953" t="s">
        <v>83</v>
      </c>
      <c r="O2953" t="b">
        <v>0</v>
      </c>
      <c r="P2953">
        <v>1062.9359999999999</v>
      </c>
      <c r="Q2953">
        <v>354.31200000000001</v>
      </c>
      <c r="R2953">
        <v>350.34199999999998</v>
      </c>
      <c r="S2953" t="s">
        <v>84</v>
      </c>
      <c r="T2953">
        <v>0</v>
      </c>
      <c r="U2953">
        <v>0</v>
      </c>
      <c r="V2953">
        <v>21</v>
      </c>
      <c r="W2953">
        <v>1856.1396999999999</v>
      </c>
    </row>
    <row r="2954" spans="1:23" x14ac:dyDescent="0.35">
      <c r="A2954" t="s">
        <v>4554</v>
      </c>
      <c r="B2954" t="s">
        <v>1240</v>
      </c>
      <c r="C2954" t="s">
        <v>1972</v>
      </c>
      <c r="D2954" t="s">
        <v>17</v>
      </c>
      <c r="E2954" t="s">
        <v>14</v>
      </c>
      <c r="F2954" t="s">
        <v>203</v>
      </c>
      <c r="G2954">
        <v>45.33</v>
      </c>
      <c r="H2954">
        <v>2</v>
      </c>
      <c r="I2954">
        <v>0.09</v>
      </c>
      <c r="J2954">
        <v>6.64</v>
      </c>
      <c r="K2954" t="s">
        <v>82</v>
      </c>
      <c r="L2954" t="s">
        <v>41</v>
      </c>
      <c r="M2954">
        <v>11.75</v>
      </c>
      <c r="N2954" t="s">
        <v>83</v>
      </c>
      <c r="O2954" t="b">
        <v>0</v>
      </c>
      <c r="P2954">
        <v>82.500600000000006</v>
      </c>
      <c r="Q2954">
        <v>28.104600000000008</v>
      </c>
      <c r="R2954">
        <v>9.7146000000000114</v>
      </c>
      <c r="S2954" t="s">
        <v>91</v>
      </c>
      <c r="T2954">
        <v>0</v>
      </c>
      <c r="U2954">
        <v>0</v>
      </c>
      <c r="V2954">
        <v>24</v>
      </c>
      <c r="W2954">
        <v>2290.0473000000002</v>
      </c>
    </row>
    <row r="2955" spans="1:23" x14ac:dyDescent="0.35">
      <c r="A2955" t="s">
        <v>4555</v>
      </c>
      <c r="B2955" t="s">
        <v>740</v>
      </c>
      <c r="C2955" t="s">
        <v>4556</v>
      </c>
      <c r="D2955" t="s">
        <v>15</v>
      </c>
      <c r="E2955" t="s">
        <v>88</v>
      </c>
      <c r="F2955" t="s">
        <v>171</v>
      </c>
      <c r="G2955">
        <v>25.2</v>
      </c>
      <c r="H2955">
        <v>1</v>
      </c>
      <c r="I2955">
        <v>0.1</v>
      </c>
      <c r="J2955">
        <v>2.34</v>
      </c>
      <c r="K2955" t="s">
        <v>115</v>
      </c>
      <c r="L2955" t="s">
        <v>41</v>
      </c>
      <c r="M2955">
        <v>12.45</v>
      </c>
      <c r="N2955" t="s">
        <v>83</v>
      </c>
      <c r="O2955" t="b">
        <v>1</v>
      </c>
      <c r="P2955">
        <v>22.68</v>
      </c>
      <c r="Q2955">
        <v>7.56</v>
      </c>
      <c r="R2955">
        <v>-7.2299999999999986</v>
      </c>
      <c r="S2955" t="s">
        <v>128</v>
      </c>
      <c r="T2955">
        <v>0</v>
      </c>
      <c r="U2955">
        <v>0</v>
      </c>
      <c r="V2955">
        <v>2</v>
      </c>
      <c r="W2955">
        <v>-4.7205999999999957</v>
      </c>
    </row>
    <row r="2956" spans="1:23" x14ac:dyDescent="0.35">
      <c r="A2956" t="s">
        <v>4557</v>
      </c>
      <c r="B2956" t="s">
        <v>298</v>
      </c>
      <c r="C2956" t="s">
        <v>584</v>
      </c>
      <c r="D2956" t="s">
        <v>12</v>
      </c>
      <c r="E2956" t="s">
        <v>95</v>
      </c>
      <c r="F2956" t="s">
        <v>718</v>
      </c>
      <c r="G2956">
        <v>22.61</v>
      </c>
      <c r="H2956">
        <v>3</v>
      </c>
      <c r="I2956">
        <v>0.18</v>
      </c>
      <c r="J2956">
        <v>2.76</v>
      </c>
      <c r="K2956" t="s">
        <v>115</v>
      </c>
      <c r="L2956" t="s">
        <v>41</v>
      </c>
      <c r="M2956">
        <v>5.73</v>
      </c>
      <c r="N2956" t="s">
        <v>83</v>
      </c>
      <c r="O2956" t="b">
        <v>0</v>
      </c>
      <c r="P2956">
        <v>55.620600000000003</v>
      </c>
      <c r="Q2956">
        <v>14.922599999999999</v>
      </c>
      <c r="R2956">
        <v>6.4326000000000034</v>
      </c>
      <c r="S2956" t="s">
        <v>183</v>
      </c>
      <c r="T2956">
        <v>0</v>
      </c>
      <c r="U2956">
        <v>0</v>
      </c>
      <c r="V2956">
        <v>5</v>
      </c>
      <c r="W2956">
        <v>314.10109999999997</v>
      </c>
    </row>
    <row r="2957" spans="1:23" x14ac:dyDescent="0.35">
      <c r="A2957" t="s">
        <v>4558</v>
      </c>
      <c r="B2957" t="s">
        <v>1054</v>
      </c>
      <c r="C2957" t="s">
        <v>237</v>
      </c>
      <c r="D2957" t="s">
        <v>28</v>
      </c>
      <c r="E2957" t="s">
        <v>95</v>
      </c>
      <c r="F2957" t="s">
        <v>701</v>
      </c>
      <c r="G2957">
        <v>347.34</v>
      </c>
      <c r="H2957">
        <v>2</v>
      </c>
      <c r="I2957">
        <v>0.04</v>
      </c>
      <c r="J2957">
        <v>9.75</v>
      </c>
      <c r="K2957" t="s">
        <v>82</v>
      </c>
      <c r="L2957" t="s">
        <v>43</v>
      </c>
      <c r="M2957">
        <v>5.53</v>
      </c>
      <c r="N2957" t="s">
        <v>83</v>
      </c>
      <c r="O2957" t="b">
        <v>0</v>
      </c>
      <c r="P2957">
        <v>666.89279999999997</v>
      </c>
      <c r="Q2957">
        <v>250.0848</v>
      </c>
      <c r="R2957">
        <v>234.8048</v>
      </c>
      <c r="S2957" t="s">
        <v>128</v>
      </c>
      <c r="T2957">
        <v>0</v>
      </c>
      <c r="U2957">
        <v>0</v>
      </c>
      <c r="V2957">
        <v>6</v>
      </c>
      <c r="W2957">
        <v>288.41199999999998</v>
      </c>
    </row>
    <row r="2958" spans="1:23" x14ac:dyDescent="0.35">
      <c r="A2958" t="s">
        <v>4559</v>
      </c>
      <c r="B2958" t="s">
        <v>147</v>
      </c>
      <c r="C2958" t="s">
        <v>2619</v>
      </c>
      <c r="D2958" t="s">
        <v>15</v>
      </c>
      <c r="E2958" t="s">
        <v>88</v>
      </c>
      <c r="F2958" t="s">
        <v>89</v>
      </c>
      <c r="G2958">
        <v>16.48</v>
      </c>
      <c r="H2958">
        <v>1</v>
      </c>
      <c r="I2958">
        <v>7.0000000000000007E-2</v>
      </c>
      <c r="J2958">
        <v>9.94</v>
      </c>
      <c r="K2958" t="s">
        <v>102</v>
      </c>
      <c r="L2958" t="s">
        <v>41</v>
      </c>
      <c r="M2958">
        <v>9.1999999999999993</v>
      </c>
      <c r="N2958" t="s">
        <v>83</v>
      </c>
      <c r="O2958" t="b">
        <v>0</v>
      </c>
      <c r="P2958">
        <v>15.3264</v>
      </c>
      <c r="Q2958">
        <v>5.4383999999999997</v>
      </c>
      <c r="R2958">
        <v>-13.701599999999999</v>
      </c>
      <c r="S2958" t="s">
        <v>84</v>
      </c>
      <c r="T2958">
        <v>0</v>
      </c>
      <c r="U2958">
        <v>0</v>
      </c>
      <c r="V2958">
        <v>3</v>
      </c>
      <c r="W2958">
        <v>329.4246</v>
      </c>
    </row>
    <row r="2959" spans="1:23" x14ac:dyDescent="0.35">
      <c r="A2959" t="s">
        <v>4560</v>
      </c>
      <c r="B2959" t="s">
        <v>261</v>
      </c>
      <c r="C2959" t="s">
        <v>2464</v>
      </c>
      <c r="D2959" t="s">
        <v>17</v>
      </c>
      <c r="E2959" t="s">
        <v>95</v>
      </c>
      <c r="F2959" t="s">
        <v>1363</v>
      </c>
      <c r="G2959">
        <v>550.98</v>
      </c>
      <c r="H2959">
        <v>2</v>
      </c>
      <c r="I2959">
        <v>0.06</v>
      </c>
      <c r="J2959">
        <v>2.33</v>
      </c>
      <c r="K2959" t="s">
        <v>90</v>
      </c>
      <c r="L2959" t="s">
        <v>48</v>
      </c>
      <c r="M2959">
        <v>15.73</v>
      </c>
      <c r="N2959" t="s">
        <v>279</v>
      </c>
      <c r="O2959" t="b">
        <v>0</v>
      </c>
      <c r="P2959">
        <v>1035.8424</v>
      </c>
      <c r="Q2959">
        <v>374.66640000000001</v>
      </c>
      <c r="R2959">
        <v>356.60640000000001</v>
      </c>
      <c r="S2959" t="s">
        <v>103</v>
      </c>
      <c r="T2959">
        <v>0</v>
      </c>
      <c r="U2959">
        <v>1</v>
      </c>
      <c r="V2959">
        <v>14</v>
      </c>
      <c r="W2959">
        <v>1664.0038999999999</v>
      </c>
    </row>
    <row r="2960" spans="1:23" x14ac:dyDescent="0.35">
      <c r="A2960" t="s">
        <v>4561</v>
      </c>
      <c r="B2960" t="s">
        <v>225</v>
      </c>
      <c r="C2960" t="s">
        <v>1711</v>
      </c>
      <c r="D2960" t="s">
        <v>20</v>
      </c>
      <c r="E2960" t="s">
        <v>95</v>
      </c>
      <c r="F2960" t="s">
        <v>701</v>
      </c>
      <c r="G2960">
        <v>152.22</v>
      </c>
      <c r="H2960">
        <v>3</v>
      </c>
      <c r="I2960">
        <v>0.08</v>
      </c>
      <c r="J2960">
        <v>7.56</v>
      </c>
      <c r="K2960" t="s">
        <v>115</v>
      </c>
      <c r="L2960" t="s">
        <v>48</v>
      </c>
      <c r="M2960">
        <v>19.690000000000001</v>
      </c>
      <c r="N2960" t="s">
        <v>83</v>
      </c>
      <c r="O2960" t="b">
        <v>0</v>
      </c>
      <c r="P2960">
        <v>420.12720000000002</v>
      </c>
      <c r="Q2960">
        <v>146.13120000000001</v>
      </c>
      <c r="R2960">
        <v>118.88120000000001</v>
      </c>
      <c r="S2960" t="s">
        <v>183</v>
      </c>
      <c r="T2960">
        <v>0</v>
      </c>
      <c r="U2960">
        <v>0</v>
      </c>
      <c r="V2960">
        <v>4</v>
      </c>
      <c r="W2960">
        <v>207.70240000000001</v>
      </c>
    </row>
    <row r="2961" spans="1:23" x14ac:dyDescent="0.35">
      <c r="A2961" t="s">
        <v>4562</v>
      </c>
      <c r="B2961" t="s">
        <v>1340</v>
      </c>
      <c r="C2961" t="s">
        <v>4563</v>
      </c>
      <c r="D2961" t="s">
        <v>15</v>
      </c>
      <c r="E2961" t="s">
        <v>88</v>
      </c>
      <c r="F2961" t="s">
        <v>1677</v>
      </c>
      <c r="G2961">
        <v>14.49</v>
      </c>
      <c r="H2961">
        <v>2</v>
      </c>
      <c r="I2961">
        <v>0.09</v>
      </c>
      <c r="J2961">
        <v>5.13</v>
      </c>
      <c r="K2961" t="s">
        <v>115</v>
      </c>
      <c r="L2961" t="s">
        <v>41</v>
      </c>
      <c r="M2961">
        <v>12.75</v>
      </c>
      <c r="N2961" t="s">
        <v>83</v>
      </c>
      <c r="O2961" t="b">
        <v>0</v>
      </c>
      <c r="P2961">
        <v>26.3718</v>
      </c>
      <c r="Q2961">
        <v>8.9838000000000022</v>
      </c>
      <c r="R2961">
        <v>-8.8961999999999968</v>
      </c>
      <c r="S2961" t="s">
        <v>84</v>
      </c>
      <c r="T2961">
        <v>0</v>
      </c>
      <c r="U2961">
        <v>0</v>
      </c>
      <c r="V2961">
        <v>1</v>
      </c>
      <c r="W2961">
        <v>-8.8961999999999968</v>
      </c>
    </row>
    <row r="2962" spans="1:23" x14ac:dyDescent="0.35">
      <c r="A2962" t="s">
        <v>4564</v>
      </c>
      <c r="B2962" t="s">
        <v>731</v>
      </c>
      <c r="C2962" t="s">
        <v>1380</v>
      </c>
      <c r="D2962" t="s">
        <v>12</v>
      </c>
      <c r="E2962" t="s">
        <v>95</v>
      </c>
      <c r="F2962" t="s">
        <v>270</v>
      </c>
      <c r="G2962">
        <v>370.77</v>
      </c>
      <c r="H2962">
        <v>2</v>
      </c>
      <c r="I2962">
        <v>0.28999999999999998</v>
      </c>
      <c r="J2962">
        <v>7.48</v>
      </c>
      <c r="K2962" t="s">
        <v>90</v>
      </c>
      <c r="L2962" t="s">
        <v>41</v>
      </c>
      <c r="M2962">
        <v>5.6</v>
      </c>
      <c r="N2962" t="s">
        <v>141</v>
      </c>
      <c r="O2962" t="b">
        <v>0</v>
      </c>
      <c r="P2962">
        <v>526.49339999999995</v>
      </c>
      <c r="Q2962">
        <v>81.569399999999973</v>
      </c>
      <c r="R2962">
        <v>68.489399999999975</v>
      </c>
      <c r="S2962" t="s">
        <v>84</v>
      </c>
      <c r="T2962">
        <v>1</v>
      </c>
      <c r="U2962">
        <v>0</v>
      </c>
      <c r="V2962">
        <v>20</v>
      </c>
      <c r="W2962">
        <v>1665.5569</v>
      </c>
    </row>
    <row r="2963" spans="1:23" x14ac:dyDescent="0.35">
      <c r="A2963" t="s">
        <v>4565</v>
      </c>
      <c r="B2963" t="s">
        <v>802</v>
      </c>
      <c r="C2963" t="s">
        <v>4566</v>
      </c>
      <c r="D2963" t="s">
        <v>19</v>
      </c>
      <c r="E2963" t="s">
        <v>14</v>
      </c>
      <c r="F2963" t="s">
        <v>655</v>
      </c>
      <c r="G2963">
        <v>104.69</v>
      </c>
      <c r="H2963">
        <v>1</v>
      </c>
      <c r="I2963">
        <v>0.22</v>
      </c>
      <c r="J2963">
        <v>2.61</v>
      </c>
      <c r="K2963" t="s">
        <v>115</v>
      </c>
      <c r="L2963" t="s">
        <v>41</v>
      </c>
      <c r="M2963">
        <v>6.35</v>
      </c>
      <c r="N2963" t="s">
        <v>83</v>
      </c>
      <c r="O2963" t="b">
        <v>0</v>
      </c>
      <c r="P2963">
        <v>81.658200000000008</v>
      </c>
      <c r="Q2963">
        <v>18.844200000000011</v>
      </c>
      <c r="R2963">
        <v>9.8842000000000159</v>
      </c>
      <c r="S2963" t="s">
        <v>84</v>
      </c>
      <c r="T2963">
        <v>0</v>
      </c>
      <c r="U2963">
        <v>0</v>
      </c>
      <c r="V2963">
        <v>2</v>
      </c>
      <c r="W2963">
        <v>6.2974000000000192</v>
      </c>
    </row>
    <row r="2964" spans="1:23" x14ac:dyDescent="0.35">
      <c r="A2964" t="s">
        <v>4567</v>
      </c>
      <c r="B2964" t="s">
        <v>1228</v>
      </c>
      <c r="C2964" t="s">
        <v>941</v>
      </c>
      <c r="D2964" t="s">
        <v>15</v>
      </c>
      <c r="E2964" t="s">
        <v>95</v>
      </c>
      <c r="F2964" t="s">
        <v>286</v>
      </c>
      <c r="G2964">
        <v>409.85</v>
      </c>
      <c r="H2964">
        <v>2</v>
      </c>
      <c r="I2964">
        <v>0.28000000000000003</v>
      </c>
      <c r="J2964">
        <v>4.2</v>
      </c>
      <c r="K2964" t="s">
        <v>102</v>
      </c>
      <c r="L2964" t="s">
        <v>41</v>
      </c>
      <c r="M2964">
        <v>14.61</v>
      </c>
      <c r="N2964" t="s">
        <v>141</v>
      </c>
      <c r="O2964" t="b">
        <v>0</v>
      </c>
      <c r="P2964">
        <v>590.18399999999997</v>
      </c>
      <c r="Q2964">
        <v>98.363999999999976</v>
      </c>
      <c r="R2964">
        <v>79.553999999999974</v>
      </c>
      <c r="S2964" t="s">
        <v>84</v>
      </c>
      <c r="T2964">
        <v>1</v>
      </c>
      <c r="U2964">
        <v>0</v>
      </c>
      <c r="V2964">
        <v>16</v>
      </c>
      <c r="W2964">
        <v>2262.3416999999999</v>
      </c>
    </row>
    <row r="2965" spans="1:23" x14ac:dyDescent="0.35">
      <c r="A2965" t="s">
        <v>4568</v>
      </c>
      <c r="B2965" t="s">
        <v>212</v>
      </c>
      <c r="C2965" t="s">
        <v>4569</v>
      </c>
      <c r="D2965" t="s">
        <v>12</v>
      </c>
      <c r="E2965" t="s">
        <v>14</v>
      </c>
      <c r="F2965" t="s">
        <v>210</v>
      </c>
      <c r="G2965">
        <v>159.91999999999999</v>
      </c>
      <c r="H2965">
        <v>2</v>
      </c>
      <c r="I2965">
        <v>7.0000000000000007E-2</v>
      </c>
      <c r="J2965">
        <v>6.36</v>
      </c>
      <c r="K2965" t="s">
        <v>102</v>
      </c>
      <c r="L2965" t="s">
        <v>41</v>
      </c>
      <c r="M2965">
        <v>11.99</v>
      </c>
      <c r="N2965" t="s">
        <v>141</v>
      </c>
      <c r="O2965" t="b">
        <v>0</v>
      </c>
      <c r="P2965">
        <v>297.45119999999997</v>
      </c>
      <c r="Q2965">
        <v>105.5472</v>
      </c>
      <c r="R2965">
        <v>87.197200000000009</v>
      </c>
      <c r="S2965" t="s">
        <v>91</v>
      </c>
      <c r="T2965">
        <v>1</v>
      </c>
      <c r="U2965">
        <v>0</v>
      </c>
      <c r="V2965">
        <v>1</v>
      </c>
      <c r="W2965">
        <v>87.197200000000009</v>
      </c>
    </row>
    <row r="2966" spans="1:23" x14ac:dyDescent="0.35">
      <c r="A2966" t="s">
        <v>4570</v>
      </c>
      <c r="B2966" t="s">
        <v>353</v>
      </c>
      <c r="C2966" t="s">
        <v>1209</v>
      </c>
      <c r="D2966" t="s">
        <v>12</v>
      </c>
      <c r="E2966" t="s">
        <v>95</v>
      </c>
      <c r="F2966" t="s">
        <v>304</v>
      </c>
      <c r="G2966">
        <v>307.66000000000003</v>
      </c>
      <c r="H2966">
        <v>2</v>
      </c>
      <c r="I2966">
        <v>0.1</v>
      </c>
      <c r="J2966">
        <v>2.3199999999999998</v>
      </c>
      <c r="K2966" t="s">
        <v>115</v>
      </c>
      <c r="L2966" t="s">
        <v>41</v>
      </c>
      <c r="M2966">
        <v>5.89</v>
      </c>
      <c r="N2966" t="s">
        <v>83</v>
      </c>
      <c r="O2966" t="b">
        <v>1</v>
      </c>
      <c r="P2966">
        <v>553.78800000000001</v>
      </c>
      <c r="Q2966">
        <v>184.596</v>
      </c>
      <c r="R2966">
        <v>176.386</v>
      </c>
      <c r="S2966" t="s">
        <v>91</v>
      </c>
      <c r="T2966">
        <v>0</v>
      </c>
      <c r="U2966">
        <v>0</v>
      </c>
      <c r="V2966">
        <v>23</v>
      </c>
      <c r="W2966">
        <v>1892.7003</v>
      </c>
    </row>
    <row r="2967" spans="1:23" x14ac:dyDescent="0.35">
      <c r="A2967" t="s">
        <v>4571</v>
      </c>
      <c r="B2967" t="s">
        <v>147</v>
      </c>
      <c r="C2967" t="s">
        <v>550</v>
      </c>
      <c r="D2967" t="s">
        <v>12</v>
      </c>
      <c r="E2967" t="s">
        <v>95</v>
      </c>
      <c r="F2967" t="s">
        <v>392</v>
      </c>
      <c r="G2967">
        <v>515.58000000000004</v>
      </c>
      <c r="H2967">
        <v>3</v>
      </c>
      <c r="I2967">
        <v>0.1</v>
      </c>
      <c r="J2967">
        <v>9.44</v>
      </c>
      <c r="K2967" t="s">
        <v>82</v>
      </c>
      <c r="L2967" t="s">
        <v>41</v>
      </c>
      <c r="M2967">
        <v>12.22</v>
      </c>
      <c r="N2967" t="s">
        <v>83</v>
      </c>
      <c r="O2967" t="b">
        <v>0</v>
      </c>
      <c r="P2967">
        <v>1392.066</v>
      </c>
      <c r="Q2967">
        <v>464.02200000000022</v>
      </c>
      <c r="R2967">
        <v>442.36200000000008</v>
      </c>
      <c r="S2967" t="s">
        <v>84</v>
      </c>
      <c r="T2967">
        <v>0</v>
      </c>
      <c r="U2967">
        <v>0</v>
      </c>
      <c r="V2967">
        <v>20</v>
      </c>
      <c r="W2967">
        <v>1632.1878999999999</v>
      </c>
    </row>
    <row r="2968" spans="1:23" x14ac:dyDescent="0.35">
      <c r="A2968" t="s">
        <v>4572</v>
      </c>
      <c r="B2968" t="s">
        <v>594</v>
      </c>
      <c r="C2968" t="s">
        <v>1514</v>
      </c>
      <c r="D2968" t="s">
        <v>15</v>
      </c>
      <c r="E2968" t="s">
        <v>95</v>
      </c>
      <c r="F2968" t="s">
        <v>874</v>
      </c>
      <c r="G2968">
        <v>506.46</v>
      </c>
      <c r="H2968">
        <v>2</v>
      </c>
      <c r="I2968">
        <v>0.17</v>
      </c>
      <c r="J2968">
        <v>4.22</v>
      </c>
      <c r="K2968" t="s">
        <v>102</v>
      </c>
      <c r="L2968" t="s">
        <v>41</v>
      </c>
      <c r="M2968">
        <v>5.73</v>
      </c>
      <c r="N2968" t="s">
        <v>83</v>
      </c>
      <c r="O2968" t="b">
        <v>0</v>
      </c>
      <c r="P2968">
        <v>840.72359999999992</v>
      </c>
      <c r="Q2968">
        <v>232.9716</v>
      </c>
      <c r="R2968">
        <v>223.02160000000001</v>
      </c>
      <c r="S2968" t="s">
        <v>128</v>
      </c>
      <c r="T2968">
        <v>0</v>
      </c>
      <c r="U2968">
        <v>0</v>
      </c>
      <c r="V2968">
        <v>17</v>
      </c>
      <c r="W2968">
        <v>1667.5844</v>
      </c>
    </row>
    <row r="2969" spans="1:23" x14ac:dyDescent="0.35">
      <c r="A2969" t="s">
        <v>4573</v>
      </c>
      <c r="B2969" t="s">
        <v>1348</v>
      </c>
      <c r="C2969" t="s">
        <v>477</v>
      </c>
      <c r="D2969" t="s">
        <v>15</v>
      </c>
      <c r="E2969" t="s">
        <v>95</v>
      </c>
      <c r="F2969" t="s">
        <v>314</v>
      </c>
      <c r="G2969">
        <v>545.62</v>
      </c>
      <c r="H2969">
        <v>1</v>
      </c>
      <c r="I2969">
        <v>0.25</v>
      </c>
      <c r="J2969">
        <v>2.35</v>
      </c>
      <c r="K2969" t="s">
        <v>115</v>
      </c>
      <c r="L2969" t="s">
        <v>41</v>
      </c>
      <c r="M2969">
        <v>6.97</v>
      </c>
      <c r="N2969" t="s">
        <v>83</v>
      </c>
      <c r="O2969" t="b">
        <v>0</v>
      </c>
      <c r="P2969">
        <v>409.21499999999997</v>
      </c>
      <c r="Q2969">
        <v>81.843000000000018</v>
      </c>
      <c r="R2969">
        <v>72.523000000000025</v>
      </c>
      <c r="S2969" t="s">
        <v>97</v>
      </c>
      <c r="T2969">
        <v>0</v>
      </c>
      <c r="U2969">
        <v>0</v>
      </c>
      <c r="V2969">
        <v>10</v>
      </c>
      <c r="W2969">
        <v>253.85680000000019</v>
      </c>
    </row>
    <row r="2970" spans="1:23" x14ac:dyDescent="0.35">
      <c r="A2970" t="s">
        <v>4574</v>
      </c>
      <c r="B2970" t="s">
        <v>699</v>
      </c>
      <c r="C2970" t="s">
        <v>1166</v>
      </c>
      <c r="D2970" t="s">
        <v>19</v>
      </c>
      <c r="E2970" t="s">
        <v>14</v>
      </c>
      <c r="F2970" t="s">
        <v>643</v>
      </c>
      <c r="G2970">
        <v>62.18</v>
      </c>
      <c r="H2970">
        <v>3</v>
      </c>
      <c r="I2970">
        <v>0.01</v>
      </c>
      <c r="J2970">
        <v>8.42</v>
      </c>
      <c r="K2970" t="s">
        <v>115</v>
      </c>
      <c r="L2970" t="s">
        <v>45</v>
      </c>
      <c r="M2970">
        <v>0.93</v>
      </c>
      <c r="N2970" t="s">
        <v>83</v>
      </c>
      <c r="O2970" t="b">
        <v>0</v>
      </c>
      <c r="P2970">
        <v>184.6746</v>
      </c>
      <c r="Q2970">
        <v>72.750600000000006</v>
      </c>
      <c r="R2970">
        <v>63.400599999999997</v>
      </c>
      <c r="S2970" t="s">
        <v>91</v>
      </c>
      <c r="T2970">
        <v>0</v>
      </c>
      <c r="U2970">
        <v>0</v>
      </c>
      <c r="V2970">
        <v>18</v>
      </c>
      <c r="W2970">
        <v>1599.6829</v>
      </c>
    </row>
    <row r="2971" spans="1:23" x14ac:dyDescent="0.35">
      <c r="A2971" t="s">
        <v>4575</v>
      </c>
      <c r="B2971" t="s">
        <v>954</v>
      </c>
      <c r="C2971" t="s">
        <v>710</v>
      </c>
      <c r="D2971" t="s">
        <v>20</v>
      </c>
      <c r="E2971" t="s">
        <v>95</v>
      </c>
      <c r="F2971" t="s">
        <v>667</v>
      </c>
      <c r="G2971">
        <v>323.60000000000002</v>
      </c>
      <c r="H2971">
        <v>3</v>
      </c>
      <c r="I2971">
        <v>0.08</v>
      </c>
      <c r="J2971">
        <v>9.33</v>
      </c>
      <c r="K2971" t="s">
        <v>115</v>
      </c>
      <c r="L2971" t="s">
        <v>41</v>
      </c>
      <c r="M2971">
        <v>12.75</v>
      </c>
      <c r="N2971" t="s">
        <v>83</v>
      </c>
      <c r="O2971" t="b">
        <v>0</v>
      </c>
      <c r="P2971">
        <v>893.13600000000008</v>
      </c>
      <c r="Q2971">
        <v>310.65600000000012</v>
      </c>
      <c r="R2971">
        <v>288.57600000000008</v>
      </c>
      <c r="S2971" t="s">
        <v>91</v>
      </c>
      <c r="T2971">
        <v>0</v>
      </c>
      <c r="U2971">
        <v>0</v>
      </c>
      <c r="V2971">
        <v>18</v>
      </c>
      <c r="W2971">
        <v>838.74849999999992</v>
      </c>
    </row>
    <row r="2972" spans="1:23" x14ac:dyDescent="0.35">
      <c r="A2972" t="s">
        <v>4576</v>
      </c>
      <c r="B2972" t="s">
        <v>832</v>
      </c>
      <c r="C2972" t="s">
        <v>1764</v>
      </c>
      <c r="D2972" t="s">
        <v>12</v>
      </c>
      <c r="E2972" t="s">
        <v>14</v>
      </c>
      <c r="F2972" t="s">
        <v>167</v>
      </c>
      <c r="G2972">
        <v>119.94</v>
      </c>
      <c r="H2972">
        <v>3</v>
      </c>
      <c r="I2972">
        <v>0.09</v>
      </c>
      <c r="J2972">
        <v>9.33</v>
      </c>
      <c r="K2972" t="s">
        <v>115</v>
      </c>
      <c r="L2972" t="s">
        <v>43</v>
      </c>
      <c r="M2972">
        <v>5.2</v>
      </c>
      <c r="N2972" t="s">
        <v>83</v>
      </c>
      <c r="O2972" t="b">
        <v>0</v>
      </c>
      <c r="P2972">
        <v>327.43619999999999</v>
      </c>
      <c r="Q2972">
        <v>111.5442</v>
      </c>
      <c r="R2972">
        <v>97.014200000000002</v>
      </c>
      <c r="S2972" t="s">
        <v>97</v>
      </c>
      <c r="T2972">
        <v>0</v>
      </c>
      <c r="U2972">
        <v>0</v>
      </c>
      <c r="V2972">
        <v>13</v>
      </c>
      <c r="W2972">
        <v>1140.8431</v>
      </c>
    </row>
    <row r="2973" spans="1:23" x14ac:dyDescent="0.35">
      <c r="A2973" t="s">
        <v>4577</v>
      </c>
      <c r="B2973" t="s">
        <v>470</v>
      </c>
      <c r="C2973" t="s">
        <v>4578</v>
      </c>
      <c r="D2973" t="s">
        <v>12</v>
      </c>
      <c r="E2973" t="s">
        <v>14</v>
      </c>
      <c r="F2973" t="s">
        <v>152</v>
      </c>
      <c r="G2973">
        <v>86.97</v>
      </c>
      <c r="H2973">
        <v>1</v>
      </c>
      <c r="I2973">
        <v>0.27</v>
      </c>
      <c r="J2973">
        <v>7.1</v>
      </c>
      <c r="K2973" t="s">
        <v>102</v>
      </c>
      <c r="L2973" t="s">
        <v>41</v>
      </c>
      <c r="M2973">
        <v>13.11</v>
      </c>
      <c r="N2973" t="s">
        <v>83</v>
      </c>
      <c r="O2973" t="b">
        <v>0</v>
      </c>
      <c r="P2973">
        <v>63.488100000000003</v>
      </c>
      <c r="Q2973">
        <v>11.306100000000001</v>
      </c>
      <c r="R2973">
        <v>-8.9039000000000001</v>
      </c>
      <c r="S2973" t="s">
        <v>183</v>
      </c>
      <c r="T2973">
        <v>0</v>
      </c>
      <c r="U2973">
        <v>0</v>
      </c>
      <c r="V2973">
        <v>1</v>
      </c>
      <c r="W2973">
        <v>-8.9039000000000001</v>
      </c>
    </row>
    <row r="2974" spans="1:23" x14ac:dyDescent="0.35">
      <c r="A2974" t="s">
        <v>4579</v>
      </c>
      <c r="B2974" t="s">
        <v>784</v>
      </c>
      <c r="C2974" t="s">
        <v>4580</v>
      </c>
      <c r="D2974" t="s">
        <v>19</v>
      </c>
      <c r="E2974" t="s">
        <v>16</v>
      </c>
      <c r="F2974" t="s">
        <v>435</v>
      </c>
      <c r="G2974">
        <v>15.09</v>
      </c>
      <c r="H2974">
        <v>1</v>
      </c>
      <c r="I2974">
        <v>0.18</v>
      </c>
      <c r="J2974">
        <v>8</v>
      </c>
      <c r="K2974" t="s">
        <v>115</v>
      </c>
      <c r="L2974" t="s">
        <v>43</v>
      </c>
      <c r="M2974">
        <v>6.9</v>
      </c>
      <c r="N2974" t="s">
        <v>83</v>
      </c>
      <c r="O2974" t="b">
        <v>0</v>
      </c>
      <c r="P2974">
        <v>12.373799999999999</v>
      </c>
      <c r="Q2974">
        <v>3.3198000000000012</v>
      </c>
      <c r="R2974">
        <v>-11.5802</v>
      </c>
      <c r="S2974" t="s">
        <v>84</v>
      </c>
      <c r="T2974">
        <v>0</v>
      </c>
      <c r="U2974">
        <v>0</v>
      </c>
      <c r="V2974">
        <v>2</v>
      </c>
      <c r="W2974">
        <v>-13.8062</v>
      </c>
    </row>
    <row r="2975" spans="1:23" x14ac:dyDescent="0.35">
      <c r="A2975" t="s">
        <v>4581</v>
      </c>
      <c r="B2975" t="s">
        <v>1572</v>
      </c>
      <c r="C2975" t="s">
        <v>110</v>
      </c>
      <c r="D2975" t="s">
        <v>24</v>
      </c>
      <c r="E2975" t="s">
        <v>95</v>
      </c>
      <c r="F2975" t="s">
        <v>1251</v>
      </c>
      <c r="G2975">
        <v>382.67</v>
      </c>
      <c r="H2975">
        <v>1</v>
      </c>
      <c r="I2975">
        <v>0.16</v>
      </c>
      <c r="J2975">
        <v>4.4000000000000004</v>
      </c>
      <c r="K2975" t="s">
        <v>82</v>
      </c>
      <c r="L2975" t="s">
        <v>41</v>
      </c>
      <c r="M2975">
        <v>8.11</v>
      </c>
      <c r="N2975" t="s">
        <v>83</v>
      </c>
      <c r="O2975" t="b">
        <v>0</v>
      </c>
      <c r="P2975">
        <v>321.44279999999998</v>
      </c>
      <c r="Q2975">
        <v>91.840799999999959</v>
      </c>
      <c r="R2975">
        <v>79.330799999999968</v>
      </c>
      <c r="S2975" t="s">
        <v>103</v>
      </c>
      <c r="T2975">
        <v>0</v>
      </c>
      <c r="U2975">
        <v>0</v>
      </c>
      <c r="V2975">
        <v>20</v>
      </c>
      <c r="W2975">
        <v>1794.1578999999999</v>
      </c>
    </row>
    <row r="2976" spans="1:23" x14ac:dyDescent="0.35">
      <c r="A2976" t="s">
        <v>4582</v>
      </c>
      <c r="B2976" t="s">
        <v>138</v>
      </c>
      <c r="C2976" t="s">
        <v>529</v>
      </c>
      <c r="D2976" t="s">
        <v>12</v>
      </c>
      <c r="E2976" t="s">
        <v>95</v>
      </c>
      <c r="F2976" t="s">
        <v>667</v>
      </c>
      <c r="G2976">
        <v>402.4</v>
      </c>
      <c r="H2976">
        <v>3</v>
      </c>
      <c r="I2976">
        <v>0.08</v>
      </c>
      <c r="J2976">
        <v>5.0599999999999996</v>
      </c>
      <c r="K2976" t="s">
        <v>115</v>
      </c>
      <c r="L2976" t="s">
        <v>48</v>
      </c>
      <c r="M2976">
        <v>13.06</v>
      </c>
      <c r="N2976" t="s">
        <v>83</v>
      </c>
      <c r="O2976" t="b">
        <v>0</v>
      </c>
      <c r="P2976">
        <v>1110.624</v>
      </c>
      <c r="Q2976">
        <v>386.30399999999997</v>
      </c>
      <c r="R2976">
        <v>368.18400000000003</v>
      </c>
      <c r="S2976" t="s">
        <v>128</v>
      </c>
      <c r="T2976">
        <v>0</v>
      </c>
      <c r="U2976">
        <v>0</v>
      </c>
      <c r="V2976">
        <v>22</v>
      </c>
      <c r="W2976">
        <v>2226.7773000000002</v>
      </c>
    </row>
    <row r="2977" spans="1:23" x14ac:dyDescent="0.35">
      <c r="A2977" t="s">
        <v>4583</v>
      </c>
      <c r="B2977" t="s">
        <v>984</v>
      </c>
      <c r="C2977" t="s">
        <v>408</v>
      </c>
      <c r="D2977" t="s">
        <v>15</v>
      </c>
      <c r="E2977" t="s">
        <v>88</v>
      </c>
      <c r="F2977" t="s">
        <v>1195</v>
      </c>
      <c r="G2977">
        <v>28.13</v>
      </c>
      <c r="H2977">
        <v>3</v>
      </c>
      <c r="I2977">
        <v>0.12</v>
      </c>
      <c r="J2977">
        <v>6.58</v>
      </c>
      <c r="K2977" t="s">
        <v>82</v>
      </c>
      <c r="L2977" t="s">
        <v>41</v>
      </c>
      <c r="M2977">
        <v>12.17</v>
      </c>
      <c r="N2977" t="s">
        <v>83</v>
      </c>
      <c r="O2977" t="b">
        <v>0</v>
      </c>
      <c r="P2977">
        <v>74.263199999999998</v>
      </c>
      <c r="Q2977">
        <v>23.629200000000001</v>
      </c>
      <c r="R2977">
        <v>4.8791999999999973</v>
      </c>
      <c r="S2977" t="s">
        <v>97</v>
      </c>
      <c r="T2977">
        <v>0</v>
      </c>
      <c r="U2977">
        <v>0</v>
      </c>
      <c r="V2977">
        <v>15</v>
      </c>
      <c r="W2977">
        <v>1549.1948</v>
      </c>
    </row>
    <row r="2978" spans="1:23" x14ac:dyDescent="0.35">
      <c r="A2978" t="s">
        <v>4584</v>
      </c>
      <c r="B2978" t="s">
        <v>1379</v>
      </c>
      <c r="C2978" t="s">
        <v>2417</v>
      </c>
      <c r="D2978" t="s">
        <v>17</v>
      </c>
      <c r="E2978" t="s">
        <v>14</v>
      </c>
      <c r="F2978" t="s">
        <v>617</v>
      </c>
      <c r="G2978">
        <v>116.16</v>
      </c>
      <c r="H2978">
        <v>3</v>
      </c>
      <c r="I2978">
        <v>0.06</v>
      </c>
      <c r="J2978">
        <v>9.1999999999999993</v>
      </c>
      <c r="K2978" t="s">
        <v>115</v>
      </c>
      <c r="L2978" t="s">
        <v>45</v>
      </c>
      <c r="M2978">
        <v>1.18</v>
      </c>
      <c r="N2978" t="s">
        <v>83</v>
      </c>
      <c r="O2978" t="b">
        <v>0</v>
      </c>
      <c r="P2978">
        <v>327.57119999999998</v>
      </c>
      <c r="Q2978">
        <v>118.4832</v>
      </c>
      <c r="R2978">
        <v>108.1032</v>
      </c>
      <c r="S2978" t="s">
        <v>183</v>
      </c>
      <c r="T2978">
        <v>0</v>
      </c>
      <c r="U2978">
        <v>0</v>
      </c>
      <c r="V2978">
        <v>14</v>
      </c>
      <c r="W2978">
        <v>892.75159999999994</v>
      </c>
    </row>
    <row r="2979" spans="1:23" x14ac:dyDescent="0.35">
      <c r="A2979" t="s">
        <v>4585</v>
      </c>
      <c r="B2979" t="s">
        <v>1379</v>
      </c>
      <c r="C2979" t="s">
        <v>4586</v>
      </c>
      <c r="D2979" t="s">
        <v>19</v>
      </c>
      <c r="E2979" t="s">
        <v>95</v>
      </c>
      <c r="F2979" t="s">
        <v>304</v>
      </c>
      <c r="G2979">
        <v>510.93</v>
      </c>
      <c r="H2979">
        <v>1</v>
      </c>
      <c r="I2979">
        <v>0.09</v>
      </c>
      <c r="J2979">
        <v>3.82</v>
      </c>
      <c r="K2979" t="s">
        <v>82</v>
      </c>
      <c r="L2979" t="s">
        <v>43</v>
      </c>
      <c r="M2979">
        <v>6.37</v>
      </c>
      <c r="N2979" t="s">
        <v>83</v>
      </c>
      <c r="O2979" t="b">
        <v>0</v>
      </c>
      <c r="P2979">
        <v>464.94630000000001</v>
      </c>
      <c r="Q2979">
        <v>158.38829999999999</v>
      </c>
      <c r="R2979">
        <v>148.19829999999999</v>
      </c>
      <c r="S2979" t="s">
        <v>183</v>
      </c>
      <c r="T2979">
        <v>0</v>
      </c>
      <c r="U2979">
        <v>0</v>
      </c>
      <c r="V2979">
        <v>3</v>
      </c>
      <c r="W2979">
        <v>453.65420000000012</v>
      </c>
    </row>
    <row r="2980" spans="1:23" x14ac:dyDescent="0.35">
      <c r="A2980" t="s">
        <v>4587</v>
      </c>
      <c r="B2980" t="s">
        <v>208</v>
      </c>
      <c r="C2980" t="s">
        <v>1271</v>
      </c>
      <c r="D2980" t="s">
        <v>17</v>
      </c>
      <c r="E2980" t="s">
        <v>14</v>
      </c>
      <c r="F2980" t="s">
        <v>1029</v>
      </c>
      <c r="G2980">
        <v>81.260000000000005</v>
      </c>
      <c r="H2980">
        <v>3</v>
      </c>
      <c r="I2980">
        <v>0.09</v>
      </c>
      <c r="J2980">
        <v>6.14</v>
      </c>
      <c r="K2980" t="s">
        <v>115</v>
      </c>
      <c r="L2980" t="s">
        <v>45</v>
      </c>
      <c r="M2980">
        <v>0.96</v>
      </c>
      <c r="N2980" t="s">
        <v>279</v>
      </c>
      <c r="O2980" t="b">
        <v>0</v>
      </c>
      <c r="P2980">
        <v>221.83980000000011</v>
      </c>
      <c r="Q2980">
        <v>75.571800000000025</v>
      </c>
      <c r="R2980">
        <v>68.47180000000003</v>
      </c>
      <c r="S2980" t="s">
        <v>183</v>
      </c>
      <c r="T2980">
        <v>0</v>
      </c>
      <c r="U2980">
        <v>1</v>
      </c>
      <c r="V2980">
        <v>13</v>
      </c>
      <c r="W2980">
        <v>572.79690000000005</v>
      </c>
    </row>
    <row r="2981" spans="1:23" x14ac:dyDescent="0.35">
      <c r="A2981" t="s">
        <v>4588</v>
      </c>
      <c r="B2981" t="s">
        <v>1301</v>
      </c>
      <c r="C2981" t="s">
        <v>87</v>
      </c>
      <c r="D2981" t="s">
        <v>17</v>
      </c>
      <c r="E2981" t="s">
        <v>88</v>
      </c>
      <c r="F2981" t="s">
        <v>415</v>
      </c>
      <c r="G2981">
        <v>27.19</v>
      </c>
      <c r="H2981">
        <v>2</v>
      </c>
      <c r="I2981">
        <v>0.28999999999999998</v>
      </c>
      <c r="J2981">
        <v>4.38</v>
      </c>
      <c r="K2981" t="s">
        <v>102</v>
      </c>
      <c r="L2981" t="s">
        <v>41</v>
      </c>
      <c r="M2981">
        <v>11.19</v>
      </c>
      <c r="N2981" t="s">
        <v>83</v>
      </c>
      <c r="O2981" t="b">
        <v>0</v>
      </c>
      <c r="P2981">
        <v>38.6098</v>
      </c>
      <c r="Q2981">
        <v>5.9817999999999998</v>
      </c>
      <c r="R2981">
        <v>-9.5882000000000005</v>
      </c>
      <c r="S2981" t="s">
        <v>91</v>
      </c>
      <c r="T2981">
        <v>0</v>
      </c>
      <c r="U2981">
        <v>0</v>
      </c>
      <c r="V2981">
        <v>4</v>
      </c>
      <c r="W2981">
        <v>151.56680000000009</v>
      </c>
    </row>
    <row r="2982" spans="1:23" x14ac:dyDescent="0.35">
      <c r="A2982" t="s">
        <v>4589</v>
      </c>
      <c r="B2982" t="s">
        <v>390</v>
      </c>
      <c r="C2982" t="s">
        <v>2748</v>
      </c>
      <c r="D2982" t="s">
        <v>12</v>
      </c>
      <c r="E2982" t="s">
        <v>14</v>
      </c>
      <c r="F2982" t="s">
        <v>677</v>
      </c>
      <c r="G2982">
        <v>155.44</v>
      </c>
      <c r="H2982">
        <v>2</v>
      </c>
      <c r="I2982">
        <v>0</v>
      </c>
      <c r="J2982">
        <v>7.27</v>
      </c>
      <c r="K2982" t="s">
        <v>90</v>
      </c>
      <c r="L2982" t="s">
        <v>43</v>
      </c>
      <c r="M2982">
        <v>5.66</v>
      </c>
      <c r="N2982" t="s">
        <v>83</v>
      </c>
      <c r="O2982" t="b">
        <v>0</v>
      </c>
      <c r="P2982">
        <v>310.88</v>
      </c>
      <c r="Q2982">
        <v>124.352</v>
      </c>
      <c r="R2982">
        <v>111.422</v>
      </c>
      <c r="S2982" t="s">
        <v>91</v>
      </c>
      <c r="T2982">
        <v>0</v>
      </c>
      <c r="U2982">
        <v>0</v>
      </c>
      <c r="V2982">
        <v>3</v>
      </c>
      <c r="W2982">
        <v>102.6388</v>
      </c>
    </row>
    <row r="2983" spans="1:23" x14ac:dyDescent="0.35">
      <c r="A2983" t="s">
        <v>4590</v>
      </c>
      <c r="B2983" t="s">
        <v>901</v>
      </c>
      <c r="C2983" t="s">
        <v>2029</v>
      </c>
      <c r="D2983" t="s">
        <v>12</v>
      </c>
      <c r="E2983" t="s">
        <v>16</v>
      </c>
      <c r="F2983" t="s">
        <v>696</v>
      </c>
      <c r="G2983">
        <v>55.64</v>
      </c>
      <c r="H2983">
        <v>1</v>
      </c>
      <c r="I2983">
        <v>0.18</v>
      </c>
      <c r="J2983">
        <v>4.4800000000000004</v>
      </c>
      <c r="K2983" t="s">
        <v>115</v>
      </c>
      <c r="L2983" t="s">
        <v>43</v>
      </c>
      <c r="M2983">
        <v>4.72</v>
      </c>
      <c r="N2983" t="s">
        <v>83</v>
      </c>
      <c r="O2983" t="b">
        <v>0</v>
      </c>
      <c r="P2983">
        <v>45.6248</v>
      </c>
      <c r="Q2983">
        <v>12.2408</v>
      </c>
      <c r="R2983">
        <v>3.0408000000000008</v>
      </c>
      <c r="S2983" t="s">
        <v>128</v>
      </c>
      <c r="T2983">
        <v>0</v>
      </c>
      <c r="U2983">
        <v>0</v>
      </c>
      <c r="V2983">
        <v>17</v>
      </c>
      <c r="W2983">
        <v>1688.6007999999999</v>
      </c>
    </row>
    <row r="2984" spans="1:23" x14ac:dyDescent="0.35">
      <c r="A2984" t="s">
        <v>4591</v>
      </c>
      <c r="B2984" t="s">
        <v>487</v>
      </c>
      <c r="C2984" t="s">
        <v>1223</v>
      </c>
      <c r="D2984" t="s">
        <v>15</v>
      </c>
      <c r="E2984" t="s">
        <v>16</v>
      </c>
      <c r="F2984" t="s">
        <v>1050</v>
      </c>
      <c r="G2984">
        <v>35.869999999999997</v>
      </c>
      <c r="H2984">
        <v>1</v>
      </c>
      <c r="I2984">
        <v>0.28000000000000003</v>
      </c>
      <c r="J2984">
        <v>3.62</v>
      </c>
      <c r="K2984" t="s">
        <v>90</v>
      </c>
      <c r="L2984" t="s">
        <v>41</v>
      </c>
      <c r="M2984">
        <v>13.29</v>
      </c>
      <c r="N2984" t="s">
        <v>83</v>
      </c>
      <c r="O2984" t="b">
        <v>0</v>
      </c>
      <c r="P2984">
        <v>25.8264</v>
      </c>
      <c r="Q2984">
        <v>4.3043999999999976</v>
      </c>
      <c r="R2984">
        <v>-12.605600000000001</v>
      </c>
      <c r="S2984" t="s">
        <v>97</v>
      </c>
      <c r="T2984">
        <v>0</v>
      </c>
      <c r="U2984">
        <v>0</v>
      </c>
      <c r="V2984">
        <v>17</v>
      </c>
      <c r="W2984">
        <v>1379.4491</v>
      </c>
    </row>
    <row r="2985" spans="1:23" x14ac:dyDescent="0.35">
      <c r="A2985" t="s">
        <v>4592</v>
      </c>
      <c r="B2985" t="s">
        <v>398</v>
      </c>
      <c r="C2985" t="s">
        <v>2110</v>
      </c>
      <c r="D2985" t="s">
        <v>15</v>
      </c>
      <c r="E2985" t="s">
        <v>16</v>
      </c>
      <c r="F2985" t="s">
        <v>293</v>
      </c>
      <c r="G2985">
        <v>44.76</v>
      </c>
      <c r="H2985">
        <v>1</v>
      </c>
      <c r="I2985">
        <v>0.24</v>
      </c>
      <c r="J2985">
        <v>9.1</v>
      </c>
      <c r="K2985" t="s">
        <v>82</v>
      </c>
      <c r="L2985" t="s">
        <v>41</v>
      </c>
      <c r="M2985">
        <v>14.05</v>
      </c>
      <c r="N2985" t="s">
        <v>83</v>
      </c>
      <c r="O2985" t="b">
        <v>0</v>
      </c>
      <c r="P2985">
        <v>34.017600000000002</v>
      </c>
      <c r="Q2985">
        <v>7.1616000000000044</v>
      </c>
      <c r="R2985">
        <v>-15.9884</v>
      </c>
      <c r="S2985" t="s">
        <v>183</v>
      </c>
      <c r="T2985">
        <v>0</v>
      </c>
      <c r="U2985">
        <v>0</v>
      </c>
      <c r="V2985">
        <v>13</v>
      </c>
      <c r="W2985">
        <v>459.34150000000011</v>
      </c>
    </row>
    <row r="2986" spans="1:23" x14ac:dyDescent="0.35">
      <c r="A2986" t="s">
        <v>4593</v>
      </c>
      <c r="B2986" t="s">
        <v>636</v>
      </c>
      <c r="C2986" t="s">
        <v>880</v>
      </c>
      <c r="D2986" t="s">
        <v>20</v>
      </c>
      <c r="E2986" t="s">
        <v>16</v>
      </c>
      <c r="F2986" t="s">
        <v>547</v>
      </c>
      <c r="G2986">
        <v>36.07</v>
      </c>
      <c r="H2986">
        <v>1</v>
      </c>
      <c r="I2986">
        <v>0.17</v>
      </c>
      <c r="J2986">
        <v>8.2100000000000009</v>
      </c>
      <c r="K2986" t="s">
        <v>90</v>
      </c>
      <c r="L2986" t="s">
        <v>43</v>
      </c>
      <c r="M2986">
        <v>5.78</v>
      </c>
      <c r="N2986" t="s">
        <v>83</v>
      </c>
      <c r="O2986" t="b">
        <v>0</v>
      </c>
      <c r="P2986">
        <v>29.938099999999999</v>
      </c>
      <c r="Q2986">
        <v>8.2960999999999991</v>
      </c>
      <c r="R2986">
        <v>-5.6939000000000028</v>
      </c>
      <c r="S2986" t="s">
        <v>103</v>
      </c>
      <c r="T2986">
        <v>0</v>
      </c>
      <c r="U2986">
        <v>0</v>
      </c>
      <c r="V2986">
        <v>22</v>
      </c>
      <c r="W2986">
        <v>1415.412</v>
      </c>
    </row>
    <row r="2987" spans="1:23" x14ac:dyDescent="0.35">
      <c r="A2987" t="s">
        <v>4594</v>
      </c>
      <c r="B2987" t="s">
        <v>295</v>
      </c>
      <c r="C2987" t="s">
        <v>3154</v>
      </c>
      <c r="D2987" t="s">
        <v>15</v>
      </c>
      <c r="E2987" t="s">
        <v>88</v>
      </c>
      <c r="F2987" t="s">
        <v>483</v>
      </c>
      <c r="G2987">
        <v>23.13</v>
      </c>
      <c r="H2987">
        <v>1</v>
      </c>
      <c r="I2987">
        <v>0.09</v>
      </c>
      <c r="J2987">
        <v>8.82</v>
      </c>
      <c r="K2987" t="s">
        <v>90</v>
      </c>
      <c r="L2987" t="s">
        <v>41</v>
      </c>
      <c r="M2987">
        <v>7.74</v>
      </c>
      <c r="N2987" t="s">
        <v>141</v>
      </c>
      <c r="O2987" t="b">
        <v>0</v>
      </c>
      <c r="P2987">
        <v>21.048300000000001</v>
      </c>
      <c r="Q2987">
        <v>7.1703000000000028</v>
      </c>
      <c r="R2987">
        <v>-9.3896999999999995</v>
      </c>
      <c r="S2987" t="s">
        <v>91</v>
      </c>
      <c r="T2987">
        <v>1</v>
      </c>
      <c r="U2987">
        <v>0</v>
      </c>
      <c r="V2987">
        <v>17</v>
      </c>
      <c r="W2987">
        <v>1115.5671</v>
      </c>
    </row>
    <row r="2988" spans="1:23" x14ac:dyDescent="0.35">
      <c r="A2988" t="s">
        <v>4595</v>
      </c>
      <c r="B2988" t="s">
        <v>105</v>
      </c>
      <c r="C2988" t="s">
        <v>2113</v>
      </c>
      <c r="D2988" t="s">
        <v>17</v>
      </c>
      <c r="E2988" t="s">
        <v>14</v>
      </c>
      <c r="F2988" t="s">
        <v>674</v>
      </c>
      <c r="G2988">
        <v>86.99</v>
      </c>
      <c r="H2988">
        <v>2</v>
      </c>
      <c r="I2988">
        <v>0.16</v>
      </c>
      <c r="J2988">
        <v>8.48</v>
      </c>
      <c r="K2988" t="s">
        <v>115</v>
      </c>
      <c r="L2988" t="s">
        <v>41</v>
      </c>
      <c r="M2988">
        <v>10.94</v>
      </c>
      <c r="N2988" t="s">
        <v>83</v>
      </c>
      <c r="O2988" t="b">
        <v>0</v>
      </c>
      <c r="P2988">
        <v>146.14320000000001</v>
      </c>
      <c r="Q2988">
        <v>41.755199999999988</v>
      </c>
      <c r="R2988">
        <v>22.335199999999979</v>
      </c>
      <c r="S2988" t="s">
        <v>91</v>
      </c>
      <c r="T2988">
        <v>0</v>
      </c>
      <c r="U2988">
        <v>0</v>
      </c>
      <c r="V2988">
        <v>3</v>
      </c>
      <c r="W2988">
        <v>288.81819999999999</v>
      </c>
    </row>
    <row r="2989" spans="1:23" x14ac:dyDescent="0.35">
      <c r="A2989" t="s">
        <v>4596</v>
      </c>
      <c r="B2989" t="s">
        <v>225</v>
      </c>
      <c r="C2989" t="s">
        <v>1754</v>
      </c>
      <c r="D2989" t="s">
        <v>15</v>
      </c>
      <c r="E2989" t="s">
        <v>14</v>
      </c>
      <c r="F2989" t="s">
        <v>210</v>
      </c>
      <c r="G2989">
        <v>120.92</v>
      </c>
      <c r="H2989">
        <v>3</v>
      </c>
      <c r="I2989">
        <v>0.01</v>
      </c>
      <c r="J2989">
        <v>6.11</v>
      </c>
      <c r="K2989" t="s">
        <v>82</v>
      </c>
      <c r="L2989" t="s">
        <v>45</v>
      </c>
      <c r="M2989">
        <v>1.22</v>
      </c>
      <c r="N2989" t="s">
        <v>83</v>
      </c>
      <c r="O2989" t="b">
        <v>0</v>
      </c>
      <c r="P2989">
        <v>359.13240000000002</v>
      </c>
      <c r="Q2989">
        <v>141.47640000000001</v>
      </c>
      <c r="R2989">
        <v>134.1464</v>
      </c>
      <c r="S2989" t="s">
        <v>183</v>
      </c>
      <c r="T2989">
        <v>0</v>
      </c>
      <c r="U2989">
        <v>0</v>
      </c>
      <c r="V2989">
        <v>7</v>
      </c>
      <c r="W2989">
        <v>596.16899999999998</v>
      </c>
    </row>
    <row r="2990" spans="1:23" x14ac:dyDescent="0.35">
      <c r="A2990" t="s">
        <v>4597</v>
      </c>
      <c r="B2990" t="s">
        <v>390</v>
      </c>
      <c r="C2990" t="s">
        <v>4598</v>
      </c>
      <c r="D2990" t="s">
        <v>17</v>
      </c>
      <c r="E2990" t="s">
        <v>14</v>
      </c>
      <c r="F2990" t="s">
        <v>167</v>
      </c>
      <c r="G2990">
        <v>115.86</v>
      </c>
      <c r="H2990">
        <v>2</v>
      </c>
      <c r="I2990">
        <v>0.02</v>
      </c>
      <c r="J2990">
        <v>6.03</v>
      </c>
      <c r="K2990" t="s">
        <v>115</v>
      </c>
      <c r="L2990" t="s">
        <v>45</v>
      </c>
      <c r="M2990">
        <v>1</v>
      </c>
      <c r="N2990" t="s">
        <v>279</v>
      </c>
      <c r="O2990" t="b">
        <v>0</v>
      </c>
      <c r="P2990">
        <v>227.0856</v>
      </c>
      <c r="Q2990">
        <v>88.053600000000017</v>
      </c>
      <c r="R2990">
        <v>81.023600000000016</v>
      </c>
      <c r="S2990" t="s">
        <v>91</v>
      </c>
      <c r="T2990">
        <v>0</v>
      </c>
      <c r="U2990">
        <v>1</v>
      </c>
      <c r="V2990">
        <v>2</v>
      </c>
      <c r="W2990">
        <v>410.26360000000022</v>
      </c>
    </row>
    <row r="2991" spans="1:23" x14ac:dyDescent="0.35">
      <c r="A2991" t="s">
        <v>4599</v>
      </c>
      <c r="B2991" t="s">
        <v>339</v>
      </c>
      <c r="C2991" t="s">
        <v>806</v>
      </c>
      <c r="D2991" t="s">
        <v>17</v>
      </c>
      <c r="E2991" t="s">
        <v>14</v>
      </c>
      <c r="F2991" t="s">
        <v>744</v>
      </c>
      <c r="G2991">
        <v>80.19</v>
      </c>
      <c r="H2991">
        <v>3</v>
      </c>
      <c r="I2991">
        <v>0.28999999999999998</v>
      </c>
      <c r="J2991">
        <v>8.18</v>
      </c>
      <c r="K2991" t="s">
        <v>90</v>
      </c>
      <c r="L2991" t="s">
        <v>41</v>
      </c>
      <c r="M2991">
        <v>13.75</v>
      </c>
      <c r="N2991" t="s">
        <v>83</v>
      </c>
      <c r="O2991" t="b">
        <v>0</v>
      </c>
      <c r="P2991">
        <v>170.8047</v>
      </c>
      <c r="Q2991">
        <v>26.462700000000009</v>
      </c>
      <c r="R2991">
        <v>4.5327000000000126</v>
      </c>
      <c r="S2991" t="s">
        <v>97</v>
      </c>
      <c r="T2991">
        <v>0</v>
      </c>
      <c r="U2991">
        <v>0</v>
      </c>
      <c r="V2991">
        <v>11</v>
      </c>
      <c r="W2991">
        <v>660.6268</v>
      </c>
    </row>
    <row r="2992" spans="1:23" x14ac:dyDescent="0.35">
      <c r="A2992" t="s">
        <v>4600</v>
      </c>
      <c r="B2992" t="s">
        <v>1497</v>
      </c>
      <c r="C2992" t="s">
        <v>865</v>
      </c>
      <c r="D2992" t="s">
        <v>15</v>
      </c>
      <c r="E2992" t="s">
        <v>16</v>
      </c>
      <c r="F2992" t="s">
        <v>475</v>
      </c>
      <c r="G2992">
        <v>60.34</v>
      </c>
      <c r="H2992">
        <v>1</v>
      </c>
      <c r="I2992">
        <v>0.09</v>
      </c>
      <c r="J2992">
        <v>2.38</v>
      </c>
      <c r="K2992" t="s">
        <v>115</v>
      </c>
      <c r="L2992" t="s">
        <v>48</v>
      </c>
      <c r="M2992">
        <v>16.489999999999998</v>
      </c>
      <c r="N2992" t="s">
        <v>83</v>
      </c>
      <c r="O2992" t="b">
        <v>0</v>
      </c>
      <c r="P2992">
        <v>54.909400000000012</v>
      </c>
      <c r="Q2992">
        <v>18.705400000000001</v>
      </c>
      <c r="R2992">
        <v>-0.16459999999999289</v>
      </c>
      <c r="S2992" t="s">
        <v>103</v>
      </c>
      <c r="T2992">
        <v>0</v>
      </c>
      <c r="U2992">
        <v>0</v>
      </c>
      <c r="V2992">
        <v>22</v>
      </c>
      <c r="W2992">
        <v>1199.3414</v>
      </c>
    </row>
    <row r="2993" spans="1:23" x14ac:dyDescent="0.35">
      <c r="A2993" t="s">
        <v>4601</v>
      </c>
      <c r="B2993" t="s">
        <v>157</v>
      </c>
      <c r="C2993" t="s">
        <v>4602</v>
      </c>
      <c r="D2993" t="s">
        <v>19</v>
      </c>
      <c r="E2993" t="s">
        <v>88</v>
      </c>
      <c r="F2993" t="s">
        <v>457</v>
      </c>
      <c r="G2993">
        <v>31.33</v>
      </c>
      <c r="H2993">
        <v>2</v>
      </c>
      <c r="I2993">
        <v>0.01</v>
      </c>
      <c r="J2993">
        <v>8.91</v>
      </c>
      <c r="K2993" t="s">
        <v>82</v>
      </c>
      <c r="L2993" t="s">
        <v>48</v>
      </c>
      <c r="M2993">
        <v>16.239999999999998</v>
      </c>
      <c r="N2993" t="s">
        <v>83</v>
      </c>
      <c r="O2993" t="b">
        <v>0</v>
      </c>
      <c r="P2993">
        <v>62.033399999999993</v>
      </c>
      <c r="Q2993">
        <v>24.4374</v>
      </c>
      <c r="R2993">
        <v>-0.7126000000000019</v>
      </c>
      <c r="S2993" t="s">
        <v>91</v>
      </c>
      <c r="T2993">
        <v>0</v>
      </c>
      <c r="U2993">
        <v>0</v>
      </c>
      <c r="V2993">
        <v>3</v>
      </c>
      <c r="W2993">
        <v>8.4640000000000057</v>
      </c>
    </row>
    <row r="2994" spans="1:23" x14ac:dyDescent="0.35">
      <c r="A2994" t="s">
        <v>4603</v>
      </c>
      <c r="B2994" t="s">
        <v>433</v>
      </c>
      <c r="C2994" t="s">
        <v>4604</v>
      </c>
      <c r="D2994" t="s">
        <v>19</v>
      </c>
      <c r="E2994" t="s">
        <v>16</v>
      </c>
      <c r="F2994" t="s">
        <v>505</v>
      </c>
      <c r="G2994">
        <v>55.26</v>
      </c>
      <c r="H2994">
        <v>3</v>
      </c>
      <c r="I2994">
        <v>0.14000000000000001</v>
      </c>
      <c r="J2994">
        <v>7.3</v>
      </c>
      <c r="K2994" t="s">
        <v>82</v>
      </c>
      <c r="L2994" t="s">
        <v>41</v>
      </c>
      <c r="M2994">
        <v>9.52</v>
      </c>
      <c r="N2994" t="s">
        <v>83</v>
      </c>
      <c r="O2994" t="b">
        <v>0</v>
      </c>
      <c r="P2994">
        <v>142.57079999999999</v>
      </c>
      <c r="Q2994">
        <v>43.102799999999988</v>
      </c>
      <c r="R2994">
        <v>26.282799999999991</v>
      </c>
      <c r="S2994" t="s">
        <v>97</v>
      </c>
      <c r="T2994">
        <v>0</v>
      </c>
      <c r="U2994">
        <v>0</v>
      </c>
      <c r="V2994">
        <v>1</v>
      </c>
      <c r="W2994">
        <v>26.282799999999991</v>
      </c>
    </row>
    <row r="2995" spans="1:23" x14ac:dyDescent="0.35">
      <c r="A2995" t="s">
        <v>4605</v>
      </c>
      <c r="B2995" t="s">
        <v>339</v>
      </c>
      <c r="C2995" t="s">
        <v>543</v>
      </c>
      <c r="D2995" t="s">
        <v>12</v>
      </c>
      <c r="E2995" t="s">
        <v>88</v>
      </c>
      <c r="F2995" t="s">
        <v>791</v>
      </c>
      <c r="G2995">
        <v>27.42</v>
      </c>
      <c r="H2995">
        <v>2</v>
      </c>
      <c r="I2995">
        <v>0</v>
      </c>
      <c r="J2995">
        <v>2.87</v>
      </c>
      <c r="K2995" t="s">
        <v>90</v>
      </c>
      <c r="L2995" t="s">
        <v>43</v>
      </c>
      <c r="M2995">
        <v>4.78</v>
      </c>
      <c r="N2995" t="s">
        <v>83</v>
      </c>
      <c r="O2995" t="b">
        <v>0</v>
      </c>
      <c r="P2995">
        <v>54.84</v>
      </c>
      <c r="Q2995">
        <v>21.936</v>
      </c>
      <c r="R2995">
        <v>14.286</v>
      </c>
      <c r="S2995" t="s">
        <v>97</v>
      </c>
      <c r="T2995">
        <v>0</v>
      </c>
      <c r="U2995">
        <v>0</v>
      </c>
      <c r="V2995">
        <v>2</v>
      </c>
      <c r="W2995">
        <v>47.908799999999992</v>
      </c>
    </row>
    <row r="2996" spans="1:23" x14ac:dyDescent="0.35">
      <c r="A2996" t="s">
        <v>4606</v>
      </c>
      <c r="B2996" t="s">
        <v>751</v>
      </c>
      <c r="C2996" t="s">
        <v>423</v>
      </c>
      <c r="D2996" t="s">
        <v>20</v>
      </c>
      <c r="E2996" t="s">
        <v>16</v>
      </c>
      <c r="F2996" t="s">
        <v>344</v>
      </c>
      <c r="G2996">
        <v>65.209999999999994</v>
      </c>
      <c r="H2996">
        <v>2</v>
      </c>
      <c r="I2996">
        <v>0.26</v>
      </c>
      <c r="J2996">
        <v>5.15</v>
      </c>
      <c r="K2996" t="s">
        <v>115</v>
      </c>
      <c r="L2996" t="s">
        <v>43</v>
      </c>
      <c r="M2996">
        <v>5.28</v>
      </c>
      <c r="N2996" t="s">
        <v>83</v>
      </c>
      <c r="O2996" t="b">
        <v>0</v>
      </c>
      <c r="P2996">
        <v>96.510800000000003</v>
      </c>
      <c r="Q2996">
        <v>18.258800000000001</v>
      </c>
      <c r="R2996">
        <v>7.828799999999994</v>
      </c>
      <c r="S2996" t="s">
        <v>97</v>
      </c>
      <c r="T2996">
        <v>0</v>
      </c>
      <c r="U2996">
        <v>0</v>
      </c>
      <c r="V2996">
        <v>19</v>
      </c>
      <c r="W2996">
        <v>1408.3480999999999</v>
      </c>
    </row>
    <row r="2997" spans="1:23" x14ac:dyDescent="0.35">
      <c r="A2997" t="s">
        <v>4607</v>
      </c>
      <c r="B2997" t="s">
        <v>814</v>
      </c>
      <c r="C2997" t="s">
        <v>759</v>
      </c>
      <c r="D2997" t="s">
        <v>12</v>
      </c>
      <c r="E2997" t="s">
        <v>95</v>
      </c>
      <c r="F2997" t="s">
        <v>219</v>
      </c>
      <c r="G2997">
        <v>11.56</v>
      </c>
      <c r="H2997">
        <v>2</v>
      </c>
      <c r="I2997">
        <v>0.09</v>
      </c>
      <c r="J2997">
        <v>3.32</v>
      </c>
      <c r="K2997" t="s">
        <v>115</v>
      </c>
      <c r="L2997" t="s">
        <v>48</v>
      </c>
      <c r="M2997">
        <v>14.94</v>
      </c>
      <c r="N2997" t="s">
        <v>83</v>
      </c>
      <c r="O2997" t="b">
        <v>0</v>
      </c>
      <c r="P2997">
        <v>21.039200000000001</v>
      </c>
      <c r="Q2997">
        <v>7.1672000000000011</v>
      </c>
      <c r="R2997">
        <v>-11.0928</v>
      </c>
      <c r="S2997" t="s">
        <v>183</v>
      </c>
      <c r="T2997">
        <v>0</v>
      </c>
      <c r="U2997">
        <v>0</v>
      </c>
      <c r="V2997">
        <v>11</v>
      </c>
      <c r="W2997">
        <v>315.32900000000012</v>
      </c>
    </row>
    <row r="2998" spans="1:23" x14ac:dyDescent="0.35">
      <c r="A2998" t="s">
        <v>4608</v>
      </c>
      <c r="B2998" t="s">
        <v>1097</v>
      </c>
      <c r="C2998" t="s">
        <v>100</v>
      </c>
      <c r="D2998" t="s">
        <v>17</v>
      </c>
      <c r="E2998" t="s">
        <v>95</v>
      </c>
      <c r="F2998" t="s">
        <v>726</v>
      </c>
      <c r="G2998">
        <v>427.19</v>
      </c>
      <c r="H2998">
        <v>1</v>
      </c>
      <c r="I2998">
        <v>0.03</v>
      </c>
      <c r="J2998">
        <v>8.24</v>
      </c>
      <c r="K2998" t="s">
        <v>115</v>
      </c>
      <c r="L2998" t="s">
        <v>45</v>
      </c>
      <c r="M2998">
        <v>1.7</v>
      </c>
      <c r="N2998" t="s">
        <v>279</v>
      </c>
      <c r="O2998" t="b">
        <v>0</v>
      </c>
      <c r="P2998">
        <v>414.37430000000001</v>
      </c>
      <c r="Q2998">
        <v>158.06030000000001</v>
      </c>
      <c r="R2998">
        <v>148.12029999999999</v>
      </c>
      <c r="S2998" t="s">
        <v>183</v>
      </c>
      <c r="T2998">
        <v>0</v>
      </c>
      <c r="U2998">
        <v>1</v>
      </c>
      <c r="V2998">
        <v>16</v>
      </c>
      <c r="W2998">
        <v>909.71600000000001</v>
      </c>
    </row>
    <row r="2999" spans="1:23" x14ac:dyDescent="0.35">
      <c r="A2999" t="s">
        <v>4609</v>
      </c>
      <c r="B2999" t="s">
        <v>309</v>
      </c>
      <c r="C2999" t="s">
        <v>1500</v>
      </c>
      <c r="D2999" t="s">
        <v>15</v>
      </c>
      <c r="E2999" t="s">
        <v>14</v>
      </c>
      <c r="F2999" t="s">
        <v>247</v>
      </c>
      <c r="G2999">
        <v>67.37</v>
      </c>
      <c r="H2999">
        <v>3</v>
      </c>
      <c r="I2999">
        <v>0.09</v>
      </c>
      <c r="J2999">
        <v>8.8000000000000007</v>
      </c>
      <c r="K2999" t="s">
        <v>82</v>
      </c>
      <c r="L2999" t="s">
        <v>45</v>
      </c>
      <c r="M2999">
        <v>1.31</v>
      </c>
      <c r="N2999" t="s">
        <v>83</v>
      </c>
      <c r="O2999" t="b">
        <v>0</v>
      </c>
      <c r="P2999">
        <v>183.92009999999999</v>
      </c>
      <c r="Q2999">
        <v>62.654100000000007</v>
      </c>
      <c r="R2999">
        <v>52.544100000000007</v>
      </c>
      <c r="S2999" t="s">
        <v>128</v>
      </c>
      <c r="T2999">
        <v>0</v>
      </c>
      <c r="U2999">
        <v>0</v>
      </c>
      <c r="V2999">
        <v>20</v>
      </c>
      <c r="W2999">
        <v>1871.6422</v>
      </c>
    </row>
    <row r="3000" spans="1:23" x14ac:dyDescent="0.35">
      <c r="A3000" t="s">
        <v>4610</v>
      </c>
      <c r="B3000" t="s">
        <v>1687</v>
      </c>
      <c r="C3000" t="s">
        <v>508</v>
      </c>
      <c r="D3000" t="s">
        <v>26</v>
      </c>
      <c r="E3000" t="s">
        <v>14</v>
      </c>
      <c r="F3000" t="s">
        <v>1029</v>
      </c>
      <c r="G3000">
        <v>78.680000000000007</v>
      </c>
      <c r="H3000">
        <v>3</v>
      </c>
      <c r="I3000">
        <v>0.15</v>
      </c>
      <c r="J3000">
        <v>8.4499999999999993</v>
      </c>
      <c r="K3000" t="s">
        <v>102</v>
      </c>
      <c r="L3000" t="s">
        <v>41</v>
      </c>
      <c r="M3000">
        <v>6.96</v>
      </c>
      <c r="N3000" t="s">
        <v>83</v>
      </c>
      <c r="O3000" t="b">
        <v>0</v>
      </c>
      <c r="P3000">
        <v>200.63399999999999</v>
      </c>
      <c r="Q3000">
        <v>59.010000000000019</v>
      </c>
      <c r="R3000">
        <v>43.600000000000023</v>
      </c>
      <c r="S3000" t="s">
        <v>97</v>
      </c>
      <c r="T3000">
        <v>0</v>
      </c>
      <c r="U3000">
        <v>0</v>
      </c>
      <c r="V3000">
        <v>21</v>
      </c>
      <c r="W3000">
        <v>1777.9158</v>
      </c>
    </row>
    <row r="3001" spans="1:23" x14ac:dyDescent="0.35">
      <c r="A3001" t="s">
        <v>4611</v>
      </c>
      <c r="B3001" t="s">
        <v>272</v>
      </c>
      <c r="C3001" t="s">
        <v>2768</v>
      </c>
      <c r="D3001" t="s">
        <v>15</v>
      </c>
      <c r="E3001" t="s">
        <v>14</v>
      </c>
      <c r="F3001" t="s">
        <v>247</v>
      </c>
      <c r="G3001">
        <v>139.88</v>
      </c>
      <c r="H3001">
        <v>3</v>
      </c>
      <c r="I3001">
        <v>0.27</v>
      </c>
      <c r="J3001">
        <v>2.21</v>
      </c>
      <c r="K3001" t="s">
        <v>82</v>
      </c>
      <c r="L3001" t="s">
        <v>41</v>
      </c>
      <c r="M3001">
        <v>13.46</v>
      </c>
      <c r="N3001" t="s">
        <v>141</v>
      </c>
      <c r="O3001" t="b">
        <v>0</v>
      </c>
      <c r="P3001">
        <v>306.3372</v>
      </c>
      <c r="Q3001">
        <v>54.553199999999997</v>
      </c>
      <c r="R3001">
        <v>38.883200000000002</v>
      </c>
      <c r="S3001" t="s">
        <v>84</v>
      </c>
      <c r="T3001">
        <v>1</v>
      </c>
      <c r="U3001">
        <v>0</v>
      </c>
      <c r="V3001">
        <v>3</v>
      </c>
      <c r="W3001">
        <v>44.182999999999993</v>
      </c>
    </row>
    <row r="3002" spans="1:23" x14ac:dyDescent="0.35">
      <c r="A3002" t="s">
        <v>4612</v>
      </c>
      <c r="B3002" t="s">
        <v>583</v>
      </c>
      <c r="C3002" t="s">
        <v>1241</v>
      </c>
      <c r="D3002" t="s">
        <v>17</v>
      </c>
      <c r="E3002" t="s">
        <v>88</v>
      </c>
      <c r="F3002" t="s">
        <v>219</v>
      </c>
      <c r="G3002">
        <v>27.45</v>
      </c>
      <c r="H3002">
        <v>2</v>
      </c>
      <c r="I3002">
        <v>0.26</v>
      </c>
      <c r="J3002">
        <v>8.7100000000000009</v>
      </c>
      <c r="K3002" t="s">
        <v>82</v>
      </c>
      <c r="L3002" t="s">
        <v>41</v>
      </c>
      <c r="M3002">
        <v>7.93</v>
      </c>
      <c r="N3002" t="s">
        <v>279</v>
      </c>
      <c r="O3002" t="b">
        <v>0</v>
      </c>
      <c r="P3002">
        <v>40.625999999999998</v>
      </c>
      <c r="Q3002">
        <v>7.6859999999999999</v>
      </c>
      <c r="R3002">
        <v>-8.9540000000000006</v>
      </c>
      <c r="S3002" t="s">
        <v>84</v>
      </c>
      <c r="T3002">
        <v>0</v>
      </c>
      <c r="U3002">
        <v>1</v>
      </c>
      <c r="V3002">
        <v>11</v>
      </c>
      <c r="W3002">
        <v>1331.6206</v>
      </c>
    </row>
    <row r="3003" spans="1:23" x14ac:dyDescent="0.35">
      <c r="A3003" t="s">
        <v>4613</v>
      </c>
      <c r="B3003" t="s">
        <v>556</v>
      </c>
      <c r="C3003" t="s">
        <v>1880</v>
      </c>
      <c r="D3003" t="s">
        <v>15</v>
      </c>
      <c r="E3003" t="s">
        <v>16</v>
      </c>
      <c r="F3003" t="s">
        <v>81</v>
      </c>
      <c r="G3003">
        <v>37.31</v>
      </c>
      <c r="H3003">
        <v>3</v>
      </c>
      <c r="I3003">
        <v>0.21</v>
      </c>
      <c r="J3003">
        <v>7.32</v>
      </c>
      <c r="K3003" t="s">
        <v>82</v>
      </c>
      <c r="L3003" t="s">
        <v>41</v>
      </c>
      <c r="M3003">
        <v>13.86</v>
      </c>
      <c r="N3003" t="s">
        <v>83</v>
      </c>
      <c r="O3003" t="b">
        <v>0</v>
      </c>
      <c r="P3003">
        <v>88.424700000000016</v>
      </c>
      <c r="Q3003">
        <v>21.266700000000011</v>
      </c>
      <c r="R3003">
        <v>8.6700000000014599E-2</v>
      </c>
      <c r="S3003" t="s">
        <v>128</v>
      </c>
      <c r="T3003">
        <v>0</v>
      </c>
      <c r="U3003">
        <v>0</v>
      </c>
      <c r="V3003">
        <v>3</v>
      </c>
      <c r="W3003">
        <v>156.87370000000001</v>
      </c>
    </row>
    <row r="3004" spans="1:23" x14ac:dyDescent="0.35">
      <c r="A3004" t="s">
        <v>4614</v>
      </c>
      <c r="B3004" t="s">
        <v>425</v>
      </c>
      <c r="C3004" t="s">
        <v>106</v>
      </c>
      <c r="D3004" t="s">
        <v>19</v>
      </c>
      <c r="E3004" t="s">
        <v>16</v>
      </c>
      <c r="F3004" t="s">
        <v>427</v>
      </c>
      <c r="G3004">
        <v>24.17</v>
      </c>
      <c r="H3004">
        <v>1</v>
      </c>
      <c r="I3004">
        <v>0.16</v>
      </c>
      <c r="J3004">
        <v>7.89</v>
      </c>
      <c r="K3004" t="s">
        <v>82</v>
      </c>
      <c r="L3004" t="s">
        <v>45</v>
      </c>
      <c r="M3004">
        <v>0.72</v>
      </c>
      <c r="N3004" t="s">
        <v>83</v>
      </c>
      <c r="O3004" t="b">
        <v>0</v>
      </c>
      <c r="P3004">
        <v>20.302800000000001</v>
      </c>
      <c r="Q3004">
        <v>5.8008000000000006</v>
      </c>
      <c r="R3004">
        <v>-2.8091999999999988</v>
      </c>
      <c r="S3004" t="s">
        <v>84</v>
      </c>
      <c r="T3004">
        <v>0</v>
      </c>
      <c r="U3004">
        <v>0</v>
      </c>
      <c r="V3004">
        <v>14</v>
      </c>
      <c r="W3004">
        <v>687.77050000000008</v>
      </c>
    </row>
    <row r="3005" spans="1:23" x14ac:dyDescent="0.35">
      <c r="A3005" t="s">
        <v>4615</v>
      </c>
      <c r="B3005" t="s">
        <v>86</v>
      </c>
      <c r="C3005" t="s">
        <v>1262</v>
      </c>
      <c r="D3005" t="s">
        <v>26</v>
      </c>
      <c r="E3005" t="s">
        <v>88</v>
      </c>
      <c r="F3005" t="s">
        <v>551</v>
      </c>
      <c r="G3005">
        <v>13.44</v>
      </c>
      <c r="H3005">
        <v>1</v>
      </c>
      <c r="I3005">
        <v>0.05</v>
      </c>
      <c r="J3005">
        <v>8.57</v>
      </c>
      <c r="K3005" t="s">
        <v>82</v>
      </c>
      <c r="L3005" t="s">
        <v>43</v>
      </c>
      <c r="M3005">
        <v>7.11</v>
      </c>
      <c r="N3005" t="s">
        <v>83</v>
      </c>
      <c r="O3005" t="b">
        <v>0</v>
      </c>
      <c r="P3005">
        <v>12.768000000000001</v>
      </c>
      <c r="Q3005">
        <v>4.7039999999999988</v>
      </c>
      <c r="R3005">
        <v>-10.976000000000001</v>
      </c>
      <c r="S3005" t="s">
        <v>91</v>
      </c>
      <c r="T3005">
        <v>0</v>
      </c>
      <c r="U3005">
        <v>0</v>
      </c>
      <c r="V3005">
        <v>18</v>
      </c>
      <c r="W3005">
        <v>1561.0561</v>
      </c>
    </row>
    <row r="3006" spans="1:23" x14ac:dyDescent="0.35">
      <c r="A3006" t="s">
        <v>4616</v>
      </c>
      <c r="B3006" t="s">
        <v>105</v>
      </c>
      <c r="C3006" t="s">
        <v>2230</v>
      </c>
      <c r="D3006" t="s">
        <v>12</v>
      </c>
      <c r="E3006" t="s">
        <v>95</v>
      </c>
      <c r="F3006" t="s">
        <v>844</v>
      </c>
      <c r="G3006">
        <v>523.48</v>
      </c>
      <c r="H3006">
        <v>1</v>
      </c>
      <c r="I3006">
        <v>7.0000000000000007E-2</v>
      </c>
      <c r="J3006">
        <v>7.69</v>
      </c>
      <c r="K3006" t="s">
        <v>90</v>
      </c>
      <c r="L3006" t="s">
        <v>48</v>
      </c>
      <c r="M3006">
        <v>5.75</v>
      </c>
      <c r="N3006" t="s">
        <v>83</v>
      </c>
      <c r="O3006" t="b">
        <v>0</v>
      </c>
      <c r="P3006">
        <v>486.83640000000003</v>
      </c>
      <c r="Q3006">
        <v>172.74839999999989</v>
      </c>
      <c r="R3006">
        <v>159.30839999999989</v>
      </c>
      <c r="S3006" t="s">
        <v>91</v>
      </c>
      <c r="T3006">
        <v>0</v>
      </c>
      <c r="U3006">
        <v>0</v>
      </c>
      <c r="V3006">
        <v>11</v>
      </c>
      <c r="W3006">
        <v>1983.5051000000001</v>
      </c>
    </row>
    <row r="3007" spans="1:23" x14ac:dyDescent="0.35">
      <c r="A3007" t="s">
        <v>4617</v>
      </c>
      <c r="B3007" t="s">
        <v>1007</v>
      </c>
      <c r="C3007" t="s">
        <v>661</v>
      </c>
      <c r="D3007" t="s">
        <v>20</v>
      </c>
      <c r="E3007" t="s">
        <v>95</v>
      </c>
      <c r="F3007" t="s">
        <v>289</v>
      </c>
      <c r="G3007">
        <v>600.4</v>
      </c>
      <c r="H3007">
        <v>1</v>
      </c>
      <c r="I3007">
        <v>0.06</v>
      </c>
      <c r="J3007">
        <v>4.91</v>
      </c>
      <c r="K3007" t="s">
        <v>115</v>
      </c>
      <c r="L3007" t="s">
        <v>48</v>
      </c>
      <c r="M3007">
        <v>12.93</v>
      </c>
      <c r="N3007" t="s">
        <v>83</v>
      </c>
      <c r="O3007" t="b">
        <v>0</v>
      </c>
      <c r="P3007">
        <v>564.37599999999998</v>
      </c>
      <c r="Q3007">
        <v>204.136</v>
      </c>
      <c r="R3007">
        <v>186.29599999999999</v>
      </c>
      <c r="S3007" t="s">
        <v>103</v>
      </c>
      <c r="T3007">
        <v>0</v>
      </c>
      <c r="U3007">
        <v>0</v>
      </c>
      <c r="V3007">
        <v>20</v>
      </c>
      <c r="W3007">
        <v>715.11930000000018</v>
      </c>
    </row>
    <row r="3008" spans="1:23" x14ac:dyDescent="0.35">
      <c r="A3008" t="s">
        <v>4618</v>
      </c>
      <c r="B3008" t="s">
        <v>440</v>
      </c>
      <c r="C3008" t="s">
        <v>1126</v>
      </c>
      <c r="D3008" t="s">
        <v>24</v>
      </c>
      <c r="E3008" t="s">
        <v>16</v>
      </c>
      <c r="F3008" t="s">
        <v>231</v>
      </c>
      <c r="G3008">
        <v>42.22</v>
      </c>
      <c r="H3008">
        <v>2</v>
      </c>
      <c r="I3008">
        <v>0.13</v>
      </c>
      <c r="J3008">
        <v>8.75</v>
      </c>
      <c r="K3008" t="s">
        <v>115</v>
      </c>
      <c r="L3008" t="s">
        <v>45</v>
      </c>
      <c r="M3008">
        <v>1.65</v>
      </c>
      <c r="N3008" t="s">
        <v>83</v>
      </c>
      <c r="O3008" t="b">
        <v>0</v>
      </c>
      <c r="P3008">
        <v>73.462800000000001</v>
      </c>
      <c r="Q3008">
        <v>22.798800000000011</v>
      </c>
      <c r="R3008">
        <v>12.39880000000001</v>
      </c>
      <c r="S3008" t="s">
        <v>97</v>
      </c>
      <c r="T3008">
        <v>0</v>
      </c>
      <c r="U3008">
        <v>0</v>
      </c>
      <c r="V3008">
        <v>20</v>
      </c>
      <c r="W3008">
        <v>1687.2603999999999</v>
      </c>
    </row>
    <row r="3009" spans="1:23" x14ac:dyDescent="0.35">
      <c r="A3009" t="s">
        <v>4619</v>
      </c>
      <c r="B3009" t="s">
        <v>180</v>
      </c>
      <c r="C3009" t="s">
        <v>106</v>
      </c>
      <c r="D3009" t="s">
        <v>26</v>
      </c>
      <c r="E3009" t="s">
        <v>95</v>
      </c>
      <c r="F3009" t="s">
        <v>388</v>
      </c>
      <c r="G3009">
        <v>418.13</v>
      </c>
      <c r="H3009">
        <v>2</v>
      </c>
      <c r="I3009">
        <v>0.25</v>
      </c>
      <c r="J3009">
        <v>3.41</v>
      </c>
      <c r="K3009" t="s">
        <v>115</v>
      </c>
      <c r="L3009" t="s">
        <v>41</v>
      </c>
      <c r="M3009">
        <v>9.6199999999999992</v>
      </c>
      <c r="N3009" t="s">
        <v>83</v>
      </c>
      <c r="O3009" t="b">
        <v>0</v>
      </c>
      <c r="P3009">
        <v>627.19499999999994</v>
      </c>
      <c r="Q3009">
        <v>125.43899999999999</v>
      </c>
      <c r="R3009">
        <v>112.40900000000001</v>
      </c>
      <c r="S3009" t="s">
        <v>183</v>
      </c>
      <c r="T3009">
        <v>0</v>
      </c>
      <c r="U3009">
        <v>0</v>
      </c>
      <c r="V3009">
        <v>14</v>
      </c>
      <c r="W3009">
        <v>687.77050000000008</v>
      </c>
    </row>
    <row r="3010" spans="1:23" x14ac:dyDescent="0.35">
      <c r="A3010" t="s">
        <v>4620</v>
      </c>
      <c r="B3010" t="s">
        <v>177</v>
      </c>
      <c r="C3010" t="s">
        <v>1246</v>
      </c>
      <c r="D3010" t="s">
        <v>12</v>
      </c>
      <c r="E3010" t="s">
        <v>95</v>
      </c>
      <c r="F3010" t="s">
        <v>2069</v>
      </c>
      <c r="G3010">
        <v>368.28</v>
      </c>
      <c r="H3010">
        <v>1</v>
      </c>
      <c r="I3010">
        <v>0.22</v>
      </c>
      <c r="J3010">
        <v>2.06</v>
      </c>
      <c r="K3010" t="s">
        <v>82</v>
      </c>
      <c r="L3010" t="s">
        <v>41</v>
      </c>
      <c r="M3010">
        <v>10.36</v>
      </c>
      <c r="N3010" t="s">
        <v>141</v>
      </c>
      <c r="O3010" t="b">
        <v>0</v>
      </c>
      <c r="P3010">
        <v>287.25839999999999</v>
      </c>
      <c r="Q3010">
        <v>66.290400000000005</v>
      </c>
      <c r="R3010">
        <v>53.870399999999997</v>
      </c>
      <c r="S3010" t="s">
        <v>128</v>
      </c>
      <c r="T3010">
        <v>1</v>
      </c>
      <c r="U3010">
        <v>0</v>
      </c>
      <c r="V3010">
        <v>17</v>
      </c>
      <c r="W3010">
        <v>1168.9012</v>
      </c>
    </row>
    <row r="3011" spans="1:23" x14ac:dyDescent="0.35">
      <c r="A3011" t="s">
        <v>4621</v>
      </c>
      <c r="B3011" t="s">
        <v>364</v>
      </c>
      <c r="C3011" t="s">
        <v>592</v>
      </c>
      <c r="D3011" t="s">
        <v>15</v>
      </c>
      <c r="E3011" t="s">
        <v>14</v>
      </c>
      <c r="F3011" t="s">
        <v>210</v>
      </c>
      <c r="G3011">
        <v>124.35</v>
      </c>
      <c r="H3011">
        <v>1</v>
      </c>
      <c r="I3011">
        <v>0.02</v>
      </c>
      <c r="J3011">
        <v>8.5500000000000007</v>
      </c>
      <c r="K3011" t="s">
        <v>102</v>
      </c>
      <c r="L3011" t="s">
        <v>43</v>
      </c>
      <c r="M3011">
        <v>5.53</v>
      </c>
      <c r="N3011" t="s">
        <v>83</v>
      </c>
      <c r="O3011" t="b">
        <v>0</v>
      </c>
      <c r="P3011">
        <v>121.863</v>
      </c>
      <c r="Q3011">
        <v>47.252999999999993</v>
      </c>
      <c r="R3011">
        <v>33.172999999999988</v>
      </c>
      <c r="S3011" t="s">
        <v>97</v>
      </c>
      <c r="T3011">
        <v>0</v>
      </c>
      <c r="U3011">
        <v>0</v>
      </c>
      <c r="V3011">
        <v>13</v>
      </c>
      <c r="W3011">
        <v>968.00819999999999</v>
      </c>
    </row>
    <row r="3012" spans="1:23" x14ac:dyDescent="0.35">
      <c r="A3012" t="s">
        <v>4622</v>
      </c>
      <c r="B3012" t="s">
        <v>549</v>
      </c>
      <c r="C3012" t="s">
        <v>2340</v>
      </c>
      <c r="D3012" t="s">
        <v>12</v>
      </c>
      <c r="E3012" t="s">
        <v>16</v>
      </c>
      <c r="F3012" t="s">
        <v>337</v>
      </c>
      <c r="G3012">
        <v>29.6</v>
      </c>
      <c r="H3012">
        <v>2</v>
      </c>
      <c r="I3012">
        <v>0.1</v>
      </c>
      <c r="J3012">
        <v>3.19</v>
      </c>
      <c r="K3012" t="s">
        <v>102</v>
      </c>
      <c r="L3012" t="s">
        <v>41</v>
      </c>
      <c r="M3012">
        <v>8.93</v>
      </c>
      <c r="N3012" t="s">
        <v>83</v>
      </c>
      <c r="O3012" t="b">
        <v>1</v>
      </c>
      <c r="P3012">
        <v>53.28</v>
      </c>
      <c r="Q3012">
        <v>17.760000000000002</v>
      </c>
      <c r="R3012">
        <v>5.6399999999999988</v>
      </c>
      <c r="S3012" t="s">
        <v>91</v>
      </c>
      <c r="T3012">
        <v>0</v>
      </c>
      <c r="U3012">
        <v>0</v>
      </c>
      <c r="V3012">
        <v>14</v>
      </c>
      <c r="W3012">
        <v>525.98190000000011</v>
      </c>
    </row>
    <row r="3013" spans="1:23" x14ac:dyDescent="0.35">
      <c r="A3013" t="s">
        <v>4623</v>
      </c>
      <c r="B3013" t="s">
        <v>1107</v>
      </c>
      <c r="C3013" t="s">
        <v>233</v>
      </c>
      <c r="D3013" t="s">
        <v>20</v>
      </c>
      <c r="E3013" t="s">
        <v>14</v>
      </c>
      <c r="F3013" t="s">
        <v>255</v>
      </c>
      <c r="G3013">
        <v>28.81</v>
      </c>
      <c r="H3013">
        <v>1</v>
      </c>
      <c r="I3013">
        <v>0.12</v>
      </c>
      <c r="J3013">
        <v>3.59</v>
      </c>
      <c r="K3013" t="s">
        <v>90</v>
      </c>
      <c r="L3013" t="s">
        <v>41</v>
      </c>
      <c r="M3013">
        <v>5.49</v>
      </c>
      <c r="N3013" t="s">
        <v>83</v>
      </c>
      <c r="O3013" t="b">
        <v>0</v>
      </c>
      <c r="P3013">
        <v>25.352799999999998</v>
      </c>
      <c r="Q3013">
        <v>8.0668000000000006</v>
      </c>
      <c r="R3013">
        <v>-1.013199999999999</v>
      </c>
      <c r="S3013" t="s">
        <v>97</v>
      </c>
      <c r="T3013">
        <v>0</v>
      </c>
      <c r="U3013">
        <v>0</v>
      </c>
      <c r="V3013">
        <v>3</v>
      </c>
      <c r="W3013">
        <v>25.940999999999988</v>
      </c>
    </row>
    <row r="3014" spans="1:23" x14ac:dyDescent="0.35">
      <c r="A3014" t="s">
        <v>4624</v>
      </c>
      <c r="B3014" t="s">
        <v>1301</v>
      </c>
      <c r="C3014" t="s">
        <v>3795</v>
      </c>
      <c r="D3014" t="s">
        <v>15</v>
      </c>
      <c r="E3014" t="s">
        <v>95</v>
      </c>
      <c r="F3014" t="s">
        <v>1709</v>
      </c>
      <c r="G3014">
        <v>422.91</v>
      </c>
      <c r="H3014">
        <v>3</v>
      </c>
      <c r="I3014">
        <v>0.21</v>
      </c>
      <c r="J3014">
        <v>5.62</v>
      </c>
      <c r="K3014" t="s">
        <v>82</v>
      </c>
      <c r="L3014" t="s">
        <v>41</v>
      </c>
      <c r="M3014">
        <v>7.81</v>
      </c>
      <c r="N3014" t="s">
        <v>83</v>
      </c>
      <c r="O3014" t="b">
        <v>0</v>
      </c>
      <c r="P3014">
        <v>1002.2967</v>
      </c>
      <c r="Q3014">
        <v>241.05870000000019</v>
      </c>
      <c r="R3014">
        <v>227.62870000000009</v>
      </c>
      <c r="S3014" t="s">
        <v>91</v>
      </c>
      <c r="T3014">
        <v>0</v>
      </c>
      <c r="U3014">
        <v>0</v>
      </c>
      <c r="V3014">
        <v>9</v>
      </c>
      <c r="W3014">
        <v>1351.8021000000001</v>
      </c>
    </row>
    <row r="3015" spans="1:23" x14ac:dyDescent="0.35">
      <c r="A3015" t="s">
        <v>4625</v>
      </c>
      <c r="B3015" t="s">
        <v>610</v>
      </c>
      <c r="C3015" t="s">
        <v>926</v>
      </c>
      <c r="D3015" t="s">
        <v>17</v>
      </c>
      <c r="E3015" t="s">
        <v>16</v>
      </c>
      <c r="F3015" t="s">
        <v>307</v>
      </c>
      <c r="G3015">
        <v>23.46</v>
      </c>
      <c r="H3015">
        <v>1</v>
      </c>
      <c r="I3015">
        <v>0.1</v>
      </c>
      <c r="J3015">
        <v>2.2200000000000002</v>
      </c>
      <c r="K3015" t="s">
        <v>102</v>
      </c>
      <c r="L3015" t="s">
        <v>43</v>
      </c>
      <c r="M3015">
        <v>3.25</v>
      </c>
      <c r="N3015" t="s">
        <v>141</v>
      </c>
      <c r="O3015" t="b">
        <v>1</v>
      </c>
      <c r="P3015">
        <v>21.114000000000001</v>
      </c>
      <c r="Q3015">
        <v>7.0380000000000003</v>
      </c>
      <c r="R3015">
        <v>1.5680000000000001</v>
      </c>
      <c r="S3015" t="s">
        <v>97</v>
      </c>
      <c r="T3015">
        <v>1</v>
      </c>
      <c r="U3015">
        <v>0</v>
      </c>
      <c r="V3015">
        <v>14</v>
      </c>
      <c r="W3015">
        <v>1569.6587999999999</v>
      </c>
    </row>
    <row r="3016" spans="1:23" x14ac:dyDescent="0.35">
      <c r="A3016" t="s">
        <v>4626</v>
      </c>
      <c r="B3016" t="s">
        <v>819</v>
      </c>
      <c r="C3016" t="s">
        <v>1595</v>
      </c>
      <c r="D3016" t="s">
        <v>12</v>
      </c>
      <c r="E3016" t="s">
        <v>16</v>
      </c>
      <c r="F3016" t="s">
        <v>337</v>
      </c>
      <c r="G3016">
        <v>41.19</v>
      </c>
      <c r="H3016">
        <v>2</v>
      </c>
      <c r="I3016">
        <v>0.27</v>
      </c>
      <c r="J3016">
        <v>9.5500000000000007</v>
      </c>
      <c r="K3016" t="s">
        <v>90</v>
      </c>
      <c r="L3016" t="s">
        <v>43</v>
      </c>
      <c r="M3016">
        <v>4.7300000000000004</v>
      </c>
      <c r="N3016" t="s">
        <v>83</v>
      </c>
      <c r="O3016" t="b">
        <v>0</v>
      </c>
      <c r="P3016">
        <v>60.137399999999992</v>
      </c>
      <c r="Q3016">
        <v>10.7094</v>
      </c>
      <c r="R3016">
        <v>-3.570600000000006</v>
      </c>
      <c r="S3016" t="s">
        <v>128</v>
      </c>
      <c r="T3016">
        <v>0</v>
      </c>
      <c r="U3016">
        <v>0</v>
      </c>
      <c r="V3016">
        <v>11</v>
      </c>
      <c r="W3016">
        <v>729.00710000000015</v>
      </c>
    </row>
    <row r="3017" spans="1:23" x14ac:dyDescent="0.35">
      <c r="A3017" t="s">
        <v>4627</v>
      </c>
      <c r="B3017" t="s">
        <v>1268</v>
      </c>
      <c r="C3017" t="s">
        <v>4063</v>
      </c>
      <c r="D3017" t="s">
        <v>17</v>
      </c>
      <c r="E3017" t="s">
        <v>14</v>
      </c>
      <c r="F3017" t="s">
        <v>460</v>
      </c>
      <c r="G3017">
        <v>157.55000000000001</v>
      </c>
      <c r="H3017">
        <v>3</v>
      </c>
      <c r="I3017">
        <v>0.1</v>
      </c>
      <c r="J3017">
        <v>7.22</v>
      </c>
      <c r="K3017" t="s">
        <v>90</v>
      </c>
      <c r="L3017" t="s">
        <v>43</v>
      </c>
      <c r="M3017">
        <v>4.6500000000000004</v>
      </c>
      <c r="N3017" t="s">
        <v>83</v>
      </c>
      <c r="O3017" t="b">
        <v>1</v>
      </c>
      <c r="P3017">
        <v>425.3850000000001</v>
      </c>
      <c r="Q3017">
        <v>141.79499999999999</v>
      </c>
      <c r="R3017">
        <v>129.92500000000001</v>
      </c>
      <c r="S3017" t="s">
        <v>183</v>
      </c>
      <c r="T3017">
        <v>0</v>
      </c>
      <c r="U3017">
        <v>0</v>
      </c>
      <c r="V3017">
        <v>2</v>
      </c>
      <c r="W3017">
        <v>124.5594</v>
      </c>
    </row>
    <row r="3018" spans="1:23" x14ac:dyDescent="0.35">
      <c r="A3018" t="s">
        <v>4628</v>
      </c>
      <c r="B3018" t="s">
        <v>165</v>
      </c>
      <c r="C3018" t="s">
        <v>2303</v>
      </c>
      <c r="D3018" t="s">
        <v>15</v>
      </c>
      <c r="E3018" t="s">
        <v>95</v>
      </c>
      <c r="F3018" t="s">
        <v>844</v>
      </c>
      <c r="G3018">
        <v>358.93</v>
      </c>
      <c r="H3018">
        <v>1</v>
      </c>
      <c r="I3018">
        <v>0.06</v>
      </c>
      <c r="J3018">
        <v>7.26</v>
      </c>
      <c r="K3018" t="s">
        <v>90</v>
      </c>
      <c r="L3018" t="s">
        <v>45</v>
      </c>
      <c r="M3018">
        <v>1.24</v>
      </c>
      <c r="N3018" t="s">
        <v>83</v>
      </c>
      <c r="O3018" t="b">
        <v>0</v>
      </c>
      <c r="P3018">
        <v>337.39420000000001</v>
      </c>
      <c r="Q3018">
        <v>122.03619999999999</v>
      </c>
      <c r="R3018">
        <v>113.53619999999999</v>
      </c>
      <c r="S3018" t="s">
        <v>91</v>
      </c>
      <c r="T3018">
        <v>0</v>
      </c>
      <c r="U3018">
        <v>0</v>
      </c>
      <c r="V3018">
        <v>16</v>
      </c>
      <c r="W3018">
        <v>1427.3232</v>
      </c>
    </row>
    <row r="3019" spans="1:23" x14ac:dyDescent="0.35">
      <c r="A3019" t="s">
        <v>4629</v>
      </c>
      <c r="B3019" t="s">
        <v>539</v>
      </c>
      <c r="C3019" t="s">
        <v>4630</v>
      </c>
      <c r="D3019" t="s">
        <v>19</v>
      </c>
      <c r="E3019" t="s">
        <v>88</v>
      </c>
      <c r="F3019" t="s">
        <v>718</v>
      </c>
      <c r="G3019">
        <v>31.59</v>
      </c>
      <c r="H3019">
        <v>3</v>
      </c>
      <c r="I3019">
        <v>0.13</v>
      </c>
      <c r="J3019">
        <v>5.95</v>
      </c>
      <c r="K3019" t="s">
        <v>115</v>
      </c>
      <c r="L3019" t="s">
        <v>41</v>
      </c>
      <c r="M3019">
        <v>11.61</v>
      </c>
      <c r="N3019" t="s">
        <v>83</v>
      </c>
      <c r="O3019" t="b">
        <v>0</v>
      </c>
      <c r="P3019">
        <v>82.4499</v>
      </c>
      <c r="Q3019">
        <v>25.587900000000001</v>
      </c>
      <c r="R3019">
        <v>8.027900000000006</v>
      </c>
      <c r="S3019" t="s">
        <v>183</v>
      </c>
      <c r="T3019">
        <v>0</v>
      </c>
      <c r="U3019">
        <v>0</v>
      </c>
      <c r="V3019">
        <v>2</v>
      </c>
      <c r="W3019">
        <v>7.4092000000000109</v>
      </c>
    </row>
    <row r="3020" spans="1:23" x14ac:dyDescent="0.35">
      <c r="A3020" t="s">
        <v>4631</v>
      </c>
      <c r="B3020" t="s">
        <v>455</v>
      </c>
      <c r="C3020" t="s">
        <v>4632</v>
      </c>
      <c r="D3020" t="s">
        <v>19</v>
      </c>
      <c r="E3020" t="s">
        <v>88</v>
      </c>
      <c r="F3020" t="s">
        <v>530</v>
      </c>
      <c r="G3020">
        <v>34.28</v>
      </c>
      <c r="H3020">
        <v>3</v>
      </c>
      <c r="I3020">
        <v>0.03</v>
      </c>
      <c r="J3020">
        <v>5.8</v>
      </c>
      <c r="K3020" t="s">
        <v>90</v>
      </c>
      <c r="L3020" t="s">
        <v>45</v>
      </c>
      <c r="M3020">
        <v>1.19</v>
      </c>
      <c r="N3020" t="s">
        <v>83</v>
      </c>
      <c r="O3020" t="b">
        <v>0</v>
      </c>
      <c r="P3020">
        <v>99.754800000000003</v>
      </c>
      <c r="Q3020">
        <v>38.050800000000002</v>
      </c>
      <c r="R3020">
        <v>31.0608</v>
      </c>
      <c r="S3020" t="s">
        <v>128</v>
      </c>
      <c r="T3020">
        <v>0</v>
      </c>
      <c r="U3020">
        <v>0</v>
      </c>
      <c r="V3020">
        <v>2</v>
      </c>
      <c r="W3020">
        <v>14.518000000000001</v>
      </c>
    </row>
    <row r="3021" spans="1:23" x14ac:dyDescent="0.35">
      <c r="A3021" t="s">
        <v>4633</v>
      </c>
      <c r="B3021" t="s">
        <v>814</v>
      </c>
      <c r="C3021" t="s">
        <v>2997</v>
      </c>
      <c r="D3021" t="s">
        <v>17</v>
      </c>
      <c r="E3021" t="s">
        <v>16</v>
      </c>
      <c r="F3021" t="s">
        <v>278</v>
      </c>
      <c r="G3021">
        <v>27.51</v>
      </c>
      <c r="H3021">
        <v>2</v>
      </c>
      <c r="I3021">
        <v>0.19</v>
      </c>
      <c r="J3021">
        <v>8.85</v>
      </c>
      <c r="K3021" t="s">
        <v>102</v>
      </c>
      <c r="L3021" t="s">
        <v>41</v>
      </c>
      <c r="M3021">
        <v>8.2200000000000006</v>
      </c>
      <c r="N3021" t="s">
        <v>83</v>
      </c>
      <c r="O3021" t="b">
        <v>0</v>
      </c>
      <c r="P3021">
        <v>44.566200000000002</v>
      </c>
      <c r="Q3021">
        <v>11.5542</v>
      </c>
      <c r="R3021">
        <v>-5.5157999999999987</v>
      </c>
      <c r="S3021" t="s">
        <v>183</v>
      </c>
      <c r="T3021">
        <v>0</v>
      </c>
      <c r="U3021">
        <v>0</v>
      </c>
      <c r="V3021">
        <v>4</v>
      </c>
      <c r="W3021">
        <v>436.82920000000001</v>
      </c>
    </row>
    <row r="3022" spans="1:23" x14ac:dyDescent="0.35">
      <c r="A3022" t="s">
        <v>4634</v>
      </c>
      <c r="B3022" t="s">
        <v>521</v>
      </c>
      <c r="C3022" t="s">
        <v>779</v>
      </c>
      <c r="D3022" t="s">
        <v>19</v>
      </c>
      <c r="E3022" t="s">
        <v>88</v>
      </c>
      <c r="F3022" t="s">
        <v>658</v>
      </c>
      <c r="G3022">
        <v>17.989999999999998</v>
      </c>
      <c r="H3022">
        <v>3</v>
      </c>
      <c r="I3022">
        <v>0.21</v>
      </c>
      <c r="J3022">
        <v>4.34</v>
      </c>
      <c r="K3022" t="s">
        <v>115</v>
      </c>
      <c r="L3022" t="s">
        <v>41</v>
      </c>
      <c r="M3022">
        <v>10.1</v>
      </c>
      <c r="N3022" t="s">
        <v>83</v>
      </c>
      <c r="O3022" t="b">
        <v>0</v>
      </c>
      <c r="P3022">
        <v>42.636299999999999</v>
      </c>
      <c r="Q3022">
        <v>10.254300000000001</v>
      </c>
      <c r="R3022">
        <v>-4.1856999999999989</v>
      </c>
      <c r="S3022" t="s">
        <v>84</v>
      </c>
      <c r="T3022">
        <v>0</v>
      </c>
      <c r="U3022">
        <v>0</v>
      </c>
      <c r="V3022">
        <v>20</v>
      </c>
      <c r="W3022">
        <v>1330.2448999999999</v>
      </c>
    </row>
    <row r="3023" spans="1:23" x14ac:dyDescent="0.35">
      <c r="A3023" t="s">
        <v>4635</v>
      </c>
      <c r="B3023" t="s">
        <v>984</v>
      </c>
      <c r="C3023" t="s">
        <v>4636</v>
      </c>
      <c r="D3023" t="s">
        <v>12</v>
      </c>
      <c r="E3023" t="s">
        <v>14</v>
      </c>
      <c r="F3023" t="s">
        <v>247</v>
      </c>
      <c r="G3023">
        <v>98.01</v>
      </c>
      <c r="H3023">
        <v>2</v>
      </c>
      <c r="I3023">
        <v>0.06</v>
      </c>
      <c r="J3023">
        <v>3.88</v>
      </c>
      <c r="K3023" t="s">
        <v>115</v>
      </c>
      <c r="L3023" t="s">
        <v>43</v>
      </c>
      <c r="M3023">
        <v>4.1900000000000004</v>
      </c>
      <c r="N3023" t="s">
        <v>83</v>
      </c>
      <c r="O3023" t="b">
        <v>0</v>
      </c>
      <c r="P3023">
        <v>184.25880000000001</v>
      </c>
      <c r="Q3023">
        <v>66.646800000000013</v>
      </c>
      <c r="R3023">
        <v>58.576800000000013</v>
      </c>
      <c r="S3023" t="s">
        <v>97</v>
      </c>
      <c r="T3023">
        <v>0</v>
      </c>
      <c r="U3023">
        <v>0</v>
      </c>
      <c r="V3023">
        <v>1</v>
      </c>
      <c r="W3023">
        <v>58.576800000000013</v>
      </c>
    </row>
    <row r="3024" spans="1:23" x14ac:dyDescent="0.35">
      <c r="A3024" t="s">
        <v>4637</v>
      </c>
      <c r="B3024" t="s">
        <v>2232</v>
      </c>
      <c r="C3024" t="s">
        <v>573</v>
      </c>
      <c r="D3024" t="s">
        <v>12</v>
      </c>
      <c r="E3024" t="s">
        <v>14</v>
      </c>
      <c r="F3024" t="s">
        <v>1127</v>
      </c>
      <c r="G3024">
        <v>125.32</v>
      </c>
      <c r="H3024">
        <v>1</v>
      </c>
      <c r="I3024">
        <v>0.28000000000000003</v>
      </c>
      <c r="J3024">
        <v>8.73</v>
      </c>
      <c r="K3024" t="s">
        <v>102</v>
      </c>
      <c r="L3024" t="s">
        <v>41</v>
      </c>
      <c r="M3024">
        <v>6.04</v>
      </c>
      <c r="N3024" t="s">
        <v>83</v>
      </c>
      <c r="O3024" t="b">
        <v>0</v>
      </c>
      <c r="P3024">
        <v>90.230400000000003</v>
      </c>
      <c r="Q3024">
        <v>15.038399999999999</v>
      </c>
      <c r="R3024">
        <v>0.2683999999999962</v>
      </c>
      <c r="S3024" t="s">
        <v>84</v>
      </c>
      <c r="T3024">
        <v>0</v>
      </c>
      <c r="U3024">
        <v>0</v>
      </c>
      <c r="V3024">
        <v>17</v>
      </c>
      <c r="W3024">
        <v>804.03819999999996</v>
      </c>
    </row>
    <row r="3025" spans="1:23" x14ac:dyDescent="0.35">
      <c r="A3025" t="s">
        <v>4638</v>
      </c>
      <c r="B3025" t="s">
        <v>1240</v>
      </c>
      <c r="C3025" t="s">
        <v>3333</v>
      </c>
      <c r="D3025" t="s">
        <v>26</v>
      </c>
      <c r="E3025" t="s">
        <v>14</v>
      </c>
      <c r="F3025" t="s">
        <v>377</v>
      </c>
      <c r="G3025">
        <v>137.6</v>
      </c>
      <c r="H3025">
        <v>3</v>
      </c>
      <c r="I3025">
        <v>0.06</v>
      </c>
      <c r="J3025">
        <v>5.3</v>
      </c>
      <c r="K3025" t="s">
        <v>102</v>
      </c>
      <c r="L3025" t="s">
        <v>43</v>
      </c>
      <c r="M3025">
        <v>6.82</v>
      </c>
      <c r="N3025" t="s">
        <v>83</v>
      </c>
      <c r="O3025" t="b">
        <v>0</v>
      </c>
      <c r="P3025">
        <v>388.03199999999993</v>
      </c>
      <c r="Q3025">
        <v>140.352</v>
      </c>
      <c r="R3025">
        <v>128.232</v>
      </c>
      <c r="S3025" t="s">
        <v>91</v>
      </c>
      <c r="T3025">
        <v>0</v>
      </c>
      <c r="U3025">
        <v>0</v>
      </c>
      <c r="V3025">
        <v>2</v>
      </c>
      <c r="W3025">
        <v>148.0548</v>
      </c>
    </row>
    <row r="3026" spans="1:23" x14ac:dyDescent="0.35">
      <c r="A3026" t="s">
        <v>4639</v>
      </c>
      <c r="B3026" t="s">
        <v>302</v>
      </c>
      <c r="C3026" t="s">
        <v>1244</v>
      </c>
      <c r="D3026" t="s">
        <v>12</v>
      </c>
      <c r="E3026" t="s">
        <v>95</v>
      </c>
      <c r="F3026" t="s">
        <v>1080</v>
      </c>
      <c r="G3026">
        <v>573.32000000000005</v>
      </c>
      <c r="H3026">
        <v>2</v>
      </c>
      <c r="I3026">
        <v>0.03</v>
      </c>
      <c r="J3026">
        <v>9.89</v>
      </c>
      <c r="K3026" t="s">
        <v>102</v>
      </c>
      <c r="L3026" t="s">
        <v>48</v>
      </c>
      <c r="M3026">
        <v>8.99</v>
      </c>
      <c r="N3026" t="s">
        <v>83</v>
      </c>
      <c r="O3026" t="b">
        <v>0</v>
      </c>
      <c r="P3026">
        <v>1112.2408</v>
      </c>
      <c r="Q3026">
        <v>424.2568</v>
      </c>
      <c r="R3026">
        <v>405.3768</v>
      </c>
      <c r="S3026" t="s">
        <v>183</v>
      </c>
      <c r="T3026">
        <v>0</v>
      </c>
      <c r="U3026">
        <v>0</v>
      </c>
      <c r="V3026">
        <v>14</v>
      </c>
      <c r="W3026">
        <v>936.87019999999995</v>
      </c>
    </row>
    <row r="3027" spans="1:23" x14ac:dyDescent="0.35">
      <c r="A3027" t="s">
        <v>4640</v>
      </c>
      <c r="B3027" t="s">
        <v>1379</v>
      </c>
      <c r="C3027" t="s">
        <v>4086</v>
      </c>
      <c r="D3027" t="s">
        <v>17</v>
      </c>
      <c r="E3027" t="s">
        <v>95</v>
      </c>
      <c r="F3027" t="s">
        <v>304</v>
      </c>
      <c r="G3027">
        <v>398.6</v>
      </c>
      <c r="H3027">
        <v>2</v>
      </c>
      <c r="I3027">
        <v>0.03</v>
      </c>
      <c r="J3027">
        <v>4.5199999999999996</v>
      </c>
      <c r="K3027" t="s">
        <v>82</v>
      </c>
      <c r="L3027" t="s">
        <v>45</v>
      </c>
      <c r="M3027">
        <v>1.66</v>
      </c>
      <c r="N3027" t="s">
        <v>279</v>
      </c>
      <c r="O3027" t="b">
        <v>0</v>
      </c>
      <c r="P3027">
        <v>773.28399999999999</v>
      </c>
      <c r="Q3027">
        <v>294.964</v>
      </c>
      <c r="R3027">
        <v>288.78399999999999</v>
      </c>
      <c r="S3027" t="s">
        <v>183</v>
      </c>
      <c r="T3027">
        <v>0</v>
      </c>
      <c r="U3027">
        <v>1</v>
      </c>
      <c r="V3027">
        <v>4</v>
      </c>
      <c r="W3027">
        <v>323.1472</v>
      </c>
    </row>
    <row r="3028" spans="1:23" x14ac:dyDescent="0.35">
      <c r="A3028" t="s">
        <v>4641</v>
      </c>
      <c r="B3028" t="s">
        <v>442</v>
      </c>
      <c r="C3028" t="s">
        <v>1302</v>
      </c>
      <c r="D3028" t="s">
        <v>24</v>
      </c>
      <c r="E3028" t="s">
        <v>16</v>
      </c>
      <c r="F3028" t="s">
        <v>427</v>
      </c>
      <c r="G3028">
        <v>44.63</v>
      </c>
      <c r="H3028">
        <v>1</v>
      </c>
      <c r="I3028">
        <v>0.22</v>
      </c>
      <c r="J3028">
        <v>9.14</v>
      </c>
      <c r="K3028" t="s">
        <v>115</v>
      </c>
      <c r="L3028" t="s">
        <v>41</v>
      </c>
      <c r="M3028">
        <v>5.78</v>
      </c>
      <c r="N3028" t="s">
        <v>83</v>
      </c>
      <c r="O3028" t="b">
        <v>0</v>
      </c>
      <c r="P3028">
        <v>34.811400000000013</v>
      </c>
      <c r="Q3028">
        <v>8.0334000000000039</v>
      </c>
      <c r="R3028">
        <v>-6.8865999999999978</v>
      </c>
      <c r="S3028" t="s">
        <v>128</v>
      </c>
      <c r="T3028">
        <v>0</v>
      </c>
      <c r="U3028">
        <v>0</v>
      </c>
      <c r="V3028">
        <v>15</v>
      </c>
      <c r="W3028">
        <v>1173.6241</v>
      </c>
    </row>
    <row r="3029" spans="1:23" x14ac:dyDescent="0.35">
      <c r="A3029" t="s">
        <v>4642</v>
      </c>
      <c r="B3029" t="s">
        <v>372</v>
      </c>
      <c r="C3029" t="s">
        <v>504</v>
      </c>
      <c r="D3029" t="s">
        <v>17</v>
      </c>
      <c r="E3029" t="s">
        <v>16</v>
      </c>
      <c r="F3029" t="s">
        <v>337</v>
      </c>
      <c r="G3029">
        <v>19.739999999999998</v>
      </c>
      <c r="H3029">
        <v>3</v>
      </c>
      <c r="I3029">
        <v>0.17</v>
      </c>
      <c r="J3029">
        <v>8.33</v>
      </c>
      <c r="K3029" t="s">
        <v>90</v>
      </c>
      <c r="L3029" t="s">
        <v>43</v>
      </c>
      <c r="M3029">
        <v>6.2</v>
      </c>
      <c r="N3029" t="s">
        <v>83</v>
      </c>
      <c r="O3029" t="b">
        <v>0</v>
      </c>
      <c r="P3029">
        <v>49.1526</v>
      </c>
      <c r="Q3029">
        <v>13.6206</v>
      </c>
      <c r="R3029">
        <v>-0.90939999999999799</v>
      </c>
      <c r="S3029" t="s">
        <v>183</v>
      </c>
      <c r="T3029">
        <v>0</v>
      </c>
      <c r="U3029">
        <v>0</v>
      </c>
      <c r="V3029">
        <v>11</v>
      </c>
      <c r="W3029">
        <v>869.23220000000015</v>
      </c>
    </row>
    <row r="3030" spans="1:23" x14ac:dyDescent="0.35">
      <c r="A3030" t="s">
        <v>4643</v>
      </c>
      <c r="B3030" t="s">
        <v>394</v>
      </c>
      <c r="C3030" t="s">
        <v>453</v>
      </c>
      <c r="D3030" t="s">
        <v>12</v>
      </c>
      <c r="E3030" t="s">
        <v>88</v>
      </c>
      <c r="F3030" t="s">
        <v>964</v>
      </c>
      <c r="G3030">
        <v>34.299999999999997</v>
      </c>
      <c r="H3030">
        <v>1</v>
      </c>
      <c r="I3030">
        <v>0</v>
      </c>
      <c r="J3030">
        <v>9.08</v>
      </c>
      <c r="K3030" t="s">
        <v>90</v>
      </c>
      <c r="L3030" t="s">
        <v>48</v>
      </c>
      <c r="M3030">
        <v>9.36</v>
      </c>
      <c r="N3030" t="s">
        <v>83</v>
      </c>
      <c r="O3030" t="b">
        <v>0</v>
      </c>
      <c r="P3030">
        <v>34.299999999999997</v>
      </c>
      <c r="Q3030">
        <v>13.72</v>
      </c>
      <c r="R3030">
        <v>-4.7199999999999989</v>
      </c>
      <c r="S3030" t="s">
        <v>91</v>
      </c>
      <c r="T3030">
        <v>0</v>
      </c>
      <c r="U3030">
        <v>0</v>
      </c>
      <c r="V3030">
        <v>24</v>
      </c>
      <c r="W3030">
        <v>1094.1242999999999</v>
      </c>
    </row>
    <row r="3031" spans="1:23" x14ac:dyDescent="0.35">
      <c r="A3031" t="s">
        <v>4644</v>
      </c>
      <c r="B3031" t="s">
        <v>1157</v>
      </c>
      <c r="C3031" t="s">
        <v>4645</v>
      </c>
      <c r="D3031" t="s">
        <v>15</v>
      </c>
      <c r="E3031" t="s">
        <v>16</v>
      </c>
      <c r="F3031" t="s">
        <v>448</v>
      </c>
      <c r="G3031">
        <v>72</v>
      </c>
      <c r="H3031">
        <v>1</v>
      </c>
      <c r="I3031">
        <v>0.1</v>
      </c>
      <c r="J3031">
        <v>8.98</v>
      </c>
      <c r="K3031" t="s">
        <v>90</v>
      </c>
      <c r="L3031" t="s">
        <v>41</v>
      </c>
      <c r="M3031">
        <v>6.5</v>
      </c>
      <c r="N3031" t="s">
        <v>83</v>
      </c>
      <c r="O3031" t="b">
        <v>0</v>
      </c>
      <c r="P3031">
        <v>64.8</v>
      </c>
      <c r="Q3031">
        <v>21.6</v>
      </c>
      <c r="R3031">
        <v>6.120000000000001</v>
      </c>
      <c r="S3031" t="s">
        <v>103</v>
      </c>
      <c r="T3031">
        <v>0</v>
      </c>
      <c r="U3031">
        <v>0</v>
      </c>
      <c r="V3031">
        <v>2</v>
      </c>
      <c r="W3031">
        <v>1.0992</v>
      </c>
    </row>
    <row r="3032" spans="1:23" x14ac:dyDescent="0.35">
      <c r="A3032" t="s">
        <v>4646</v>
      </c>
      <c r="B3032" t="s">
        <v>1007</v>
      </c>
      <c r="C3032" t="s">
        <v>684</v>
      </c>
      <c r="D3032" t="s">
        <v>15</v>
      </c>
      <c r="E3032" t="s">
        <v>14</v>
      </c>
      <c r="F3032" t="s">
        <v>396</v>
      </c>
      <c r="G3032">
        <v>104.95</v>
      </c>
      <c r="H3032">
        <v>3</v>
      </c>
      <c r="I3032">
        <v>0.17</v>
      </c>
      <c r="J3032">
        <v>8.4700000000000006</v>
      </c>
      <c r="K3032" t="s">
        <v>102</v>
      </c>
      <c r="L3032" t="s">
        <v>41</v>
      </c>
      <c r="M3032">
        <v>8.68</v>
      </c>
      <c r="N3032" t="s">
        <v>83</v>
      </c>
      <c r="O3032" t="b">
        <v>0</v>
      </c>
      <c r="P3032">
        <v>261.32549999999998</v>
      </c>
      <c r="Q3032">
        <v>72.415500000000037</v>
      </c>
      <c r="R3032">
        <v>55.265500000000038</v>
      </c>
      <c r="S3032" t="s">
        <v>103</v>
      </c>
      <c r="T3032">
        <v>0</v>
      </c>
      <c r="U3032">
        <v>0</v>
      </c>
      <c r="V3032">
        <v>19</v>
      </c>
      <c r="W3032">
        <v>2541.4793</v>
      </c>
    </row>
    <row r="3033" spans="1:23" x14ac:dyDescent="0.35">
      <c r="A3033" t="s">
        <v>4647</v>
      </c>
      <c r="B3033" t="s">
        <v>636</v>
      </c>
      <c r="C3033" t="s">
        <v>1315</v>
      </c>
      <c r="D3033" t="s">
        <v>26</v>
      </c>
      <c r="E3033" t="s">
        <v>95</v>
      </c>
      <c r="F3033" t="s">
        <v>667</v>
      </c>
      <c r="G3033">
        <v>434.19</v>
      </c>
      <c r="H3033">
        <v>3</v>
      </c>
      <c r="I3033">
        <v>0.12</v>
      </c>
      <c r="J3033">
        <v>9.7100000000000009</v>
      </c>
      <c r="K3033" t="s">
        <v>90</v>
      </c>
      <c r="L3033" t="s">
        <v>41</v>
      </c>
      <c r="M3033">
        <v>5.83</v>
      </c>
      <c r="N3033" t="s">
        <v>83</v>
      </c>
      <c r="O3033" t="b">
        <v>0</v>
      </c>
      <c r="P3033">
        <v>1146.2616</v>
      </c>
      <c r="Q3033">
        <v>364.71960000000013</v>
      </c>
      <c r="R3033">
        <v>349.17960000000011</v>
      </c>
      <c r="S3033" t="s">
        <v>103</v>
      </c>
      <c r="T3033">
        <v>0</v>
      </c>
      <c r="U3033">
        <v>0</v>
      </c>
      <c r="V3033">
        <v>14</v>
      </c>
      <c r="W3033">
        <v>995.56200000000001</v>
      </c>
    </row>
    <row r="3034" spans="1:23" x14ac:dyDescent="0.35">
      <c r="A3034" t="s">
        <v>4648</v>
      </c>
      <c r="B3034" t="s">
        <v>326</v>
      </c>
      <c r="C3034" t="s">
        <v>2519</v>
      </c>
      <c r="D3034" t="s">
        <v>20</v>
      </c>
      <c r="E3034" t="s">
        <v>95</v>
      </c>
      <c r="F3034" t="s">
        <v>1251</v>
      </c>
      <c r="G3034">
        <v>272.20999999999998</v>
      </c>
      <c r="H3034">
        <v>3</v>
      </c>
      <c r="I3034">
        <v>0.06</v>
      </c>
      <c r="J3034">
        <v>9.92</v>
      </c>
      <c r="K3034" t="s">
        <v>82</v>
      </c>
      <c r="L3034" t="s">
        <v>43</v>
      </c>
      <c r="M3034">
        <v>3.68</v>
      </c>
      <c r="N3034" t="s">
        <v>141</v>
      </c>
      <c r="O3034" t="b">
        <v>0</v>
      </c>
      <c r="P3034">
        <v>767.6321999999999</v>
      </c>
      <c r="Q3034">
        <v>277.6542</v>
      </c>
      <c r="R3034">
        <v>264.05419999999998</v>
      </c>
      <c r="S3034" t="s">
        <v>103</v>
      </c>
      <c r="T3034">
        <v>1</v>
      </c>
      <c r="U3034">
        <v>0</v>
      </c>
      <c r="V3034">
        <v>16</v>
      </c>
      <c r="W3034">
        <v>835.06150000000002</v>
      </c>
    </row>
    <row r="3035" spans="1:23" x14ac:dyDescent="0.35">
      <c r="A3035" t="s">
        <v>4649</v>
      </c>
      <c r="B3035" t="s">
        <v>603</v>
      </c>
      <c r="C3035" t="s">
        <v>1921</v>
      </c>
      <c r="D3035" t="s">
        <v>12</v>
      </c>
      <c r="E3035" t="s">
        <v>95</v>
      </c>
      <c r="F3035" t="s">
        <v>715</v>
      </c>
      <c r="G3035">
        <v>314.94</v>
      </c>
      <c r="H3035">
        <v>2</v>
      </c>
      <c r="I3035">
        <v>0</v>
      </c>
      <c r="J3035">
        <v>7.91</v>
      </c>
      <c r="K3035" t="s">
        <v>115</v>
      </c>
      <c r="L3035" t="s">
        <v>43</v>
      </c>
      <c r="M3035">
        <v>4.21</v>
      </c>
      <c r="N3035" t="s">
        <v>83</v>
      </c>
      <c r="O3035" t="b">
        <v>0</v>
      </c>
      <c r="P3035">
        <v>629.88</v>
      </c>
      <c r="Q3035">
        <v>251.952</v>
      </c>
      <c r="R3035">
        <v>239.83199999999999</v>
      </c>
      <c r="S3035" t="s">
        <v>128</v>
      </c>
      <c r="T3035">
        <v>0</v>
      </c>
      <c r="U3035">
        <v>0</v>
      </c>
      <c r="V3035">
        <v>14</v>
      </c>
      <c r="W3035">
        <v>1003.5946</v>
      </c>
    </row>
    <row r="3036" spans="1:23" x14ac:dyDescent="0.35">
      <c r="A3036" t="s">
        <v>4650</v>
      </c>
      <c r="B3036" t="s">
        <v>375</v>
      </c>
      <c r="C3036" t="s">
        <v>4651</v>
      </c>
      <c r="D3036" t="s">
        <v>12</v>
      </c>
      <c r="E3036" t="s">
        <v>88</v>
      </c>
      <c r="F3036" t="s">
        <v>551</v>
      </c>
      <c r="G3036">
        <v>22.32</v>
      </c>
      <c r="H3036">
        <v>3</v>
      </c>
      <c r="I3036">
        <v>7.0000000000000007E-2</v>
      </c>
      <c r="J3036">
        <v>7.61</v>
      </c>
      <c r="K3036" t="s">
        <v>102</v>
      </c>
      <c r="L3036" t="s">
        <v>48</v>
      </c>
      <c r="M3036">
        <v>13.33</v>
      </c>
      <c r="N3036" t="s">
        <v>83</v>
      </c>
      <c r="O3036" t="b">
        <v>0</v>
      </c>
      <c r="P3036">
        <v>62.272799999999997</v>
      </c>
      <c r="Q3036">
        <v>22.096800000000002</v>
      </c>
      <c r="R3036">
        <v>1.1568000000000001</v>
      </c>
      <c r="S3036" t="s">
        <v>128</v>
      </c>
      <c r="T3036">
        <v>0</v>
      </c>
      <c r="U3036">
        <v>0</v>
      </c>
      <c r="V3036">
        <v>1</v>
      </c>
      <c r="W3036">
        <v>1.1568000000000001</v>
      </c>
    </row>
    <row r="3037" spans="1:23" x14ac:dyDescent="0.35">
      <c r="A3037" t="s">
        <v>4652</v>
      </c>
      <c r="B3037" t="s">
        <v>1563</v>
      </c>
      <c r="C3037" t="s">
        <v>80</v>
      </c>
      <c r="D3037" t="s">
        <v>24</v>
      </c>
      <c r="E3037" t="s">
        <v>95</v>
      </c>
      <c r="F3037" t="s">
        <v>140</v>
      </c>
      <c r="G3037">
        <v>569.84</v>
      </c>
      <c r="H3037">
        <v>2</v>
      </c>
      <c r="I3037">
        <v>0.25</v>
      </c>
      <c r="J3037">
        <v>4.68</v>
      </c>
      <c r="K3037" t="s">
        <v>82</v>
      </c>
      <c r="L3037" t="s">
        <v>41</v>
      </c>
      <c r="M3037">
        <v>14.44</v>
      </c>
      <c r="N3037" t="s">
        <v>83</v>
      </c>
      <c r="O3037" t="b">
        <v>0</v>
      </c>
      <c r="P3037">
        <v>854.76</v>
      </c>
      <c r="Q3037">
        <v>170.952</v>
      </c>
      <c r="R3037">
        <v>151.83199999999999</v>
      </c>
      <c r="S3037" t="s">
        <v>91</v>
      </c>
      <c r="T3037">
        <v>0</v>
      </c>
      <c r="U3037">
        <v>0</v>
      </c>
      <c r="V3037">
        <v>23</v>
      </c>
      <c r="W3037">
        <v>2212.105</v>
      </c>
    </row>
    <row r="3038" spans="1:23" x14ac:dyDescent="0.35">
      <c r="A3038" t="s">
        <v>4653</v>
      </c>
      <c r="B3038" t="s">
        <v>639</v>
      </c>
      <c r="C3038" t="s">
        <v>661</v>
      </c>
      <c r="D3038" t="s">
        <v>17</v>
      </c>
      <c r="E3038" t="s">
        <v>95</v>
      </c>
      <c r="F3038" t="s">
        <v>415</v>
      </c>
      <c r="G3038">
        <v>13.9</v>
      </c>
      <c r="H3038">
        <v>2</v>
      </c>
      <c r="I3038">
        <v>7.0000000000000007E-2</v>
      </c>
      <c r="J3038">
        <v>6.77</v>
      </c>
      <c r="K3038" t="s">
        <v>115</v>
      </c>
      <c r="L3038" t="s">
        <v>43</v>
      </c>
      <c r="M3038">
        <v>6.5</v>
      </c>
      <c r="N3038" t="s">
        <v>83</v>
      </c>
      <c r="O3038" t="b">
        <v>0</v>
      </c>
      <c r="P3038">
        <v>25.853999999999999</v>
      </c>
      <c r="Q3038">
        <v>9.1739999999999995</v>
      </c>
      <c r="R3038">
        <v>-4.0960000000000001</v>
      </c>
      <c r="S3038" t="s">
        <v>103</v>
      </c>
      <c r="T3038">
        <v>0</v>
      </c>
      <c r="U3038">
        <v>0</v>
      </c>
      <c r="V3038">
        <v>20</v>
      </c>
      <c r="W3038">
        <v>715.11930000000018</v>
      </c>
    </row>
    <row r="3039" spans="1:23" x14ac:dyDescent="0.35">
      <c r="A3039" t="s">
        <v>4654</v>
      </c>
      <c r="B3039" t="s">
        <v>545</v>
      </c>
      <c r="C3039" t="s">
        <v>1022</v>
      </c>
      <c r="D3039" t="s">
        <v>15</v>
      </c>
      <c r="E3039" t="s">
        <v>88</v>
      </c>
      <c r="F3039" t="s">
        <v>964</v>
      </c>
      <c r="G3039">
        <v>20.85</v>
      </c>
      <c r="H3039">
        <v>2</v>
      </c>
      <c r="I3039">
        <v>0.09</v>
      </c>
      <c r="J3039">
        <v>7.62</v>
      </c>
      <c r="K3039" t="s">
        <v>102</v>
      </c>
      <c r="L3039" t="s">
        <v>45</v>
      </c>
      <c r="M3039">
        <v>0.72</v>
      </c>
      <c r="N3039" t="s">
        <v>83</v>
      </c>
      <c r="O3039" t="b">
        <v>0</v>
      </c>
      <c r="P3039">
        <v>37.947000000000003</v>
      </c>
      <c r="Q3039">
        <v>12.927</v>
      </c>
      <c r="R3039">
        <v>4.5870000000000033</v>
      </c>
      <c r="S3039" t="s">
        <v>91</v>
      </c>
      <c r="T3039">
        <v>0</v>
      </c>
      <c r="U3039">
        <v>0</v>
      </c>
      <c r="V3039">
        <v>14</v>
      </c>
      <c r="W3039">
        <v>909.32830000000001</v>
      </c>
    </row>
    <row r="3040" spans="1:23" x14ac:dyDescent="0.35">
      <c r="A3040" t="s">
        <v>4655</v>
      </c>
      <c r="B3040" t="s">
        <v>425</v>
      </c>
      <c r="C3040" t="s">
        <v>1642</v>
      </c>
      <c r="D3040" t="s">
        <v>12</v>
      </c>
      <c r="E3040" t="s">
        <v>88</v>
      </c>
      <c r="F3040" t="s">
        <v>219</v>
      </c>
      <c r="G3040">
        <v>20.11</v>
      </c>
      <c r="H3040">
        <v>2</v>
      </c>
      <c r="I3040">
        <v>0.27</v>
      </c>
      <c r="J3040">
        <v>7.15</v>
      </c>
      <c r="K3040" t="s">
        <v>102</v>
      </c>
      <c r="L3040" t="s">
        <v>41</v>
      </c>
      <c r="M3040">
        <v>12.37</v>
      </c>
      <c r="N3040" t="s">
        <v>83</v>
      </c>
      <c r="O3040" t="b">
        <v>0</v>
      </c>
      <c r="P3040">
        <v>29.360600000000002</v>
      </c>
      <c r="Q3040">
        <v>5.2286000000000001</v>
      </c>
      <c r="R3040">
        <v>-14.291399999999999</v>
      </c>
      <c r="S3040" t="s">
        <v>84</v>
      </c>
      <c r="T3040">
        <v>0</v>
      </c>
      <c r="U3040">
        <v>0</v>
      </c>
      <c r="V3040">
        <v>11</v>
      </c>
      <c r="W3040">
        <v>828.41820000000007</v>
      </c>
    </row>
    <row r="3041" spans="1:23" x14ac:dyDescent="0.35">
      <c r="A3041" t="s">
        <v>4656</v>
      </c>
      <c r="B3041" t="s">
        <v>731</v>
      </c>
      <c r="C3041" t="s">
        <v>4657</v>
      </c>
      <c r="D3041" t="s">
        <v>17</v>
      </c>
      <c r="E3041" t="s">
        <v>95</v>
      </c>
      <c r="F3041" t="s">
        <v>1549</v>
      </c>
      <c r="G3041">
        <v>559.85</v>
      </c>
      <c r="H3041">
        <v>1</v>
      </c>
      <c r="I3041">
        <v>0.01</v>
      </c>
      <c r="J3041">
        <v>9.0399999999999991</v>
      </c>
      <c r="K3041" t="s">
        <v>82</v>
      </c>
      <c r="L3041" t="s">
        <v>48</v>
      </c>
      <c r="M3041">
        <v>12.95</v>
      </c>
      <c r="N3041" t="s">
        <v>83</v>
      </c>
      <c r="O3041" t="b">
        <v>0</v>
      </c>
      <c r="P3041">
        <v>554.25149999999996</v>
      </c>
      <c r="Q3041">
        <v>218.3415</v>
      </c>
      <c r="R3041">
        <v>196.35149999999999</v>
      </c>
      <c r="S3041" t="s">
        <v>84</v>
      </c>
      <c r="T3041">
        <v>0</v>
      </c>
      <c r="U3041">
        <v>0</v>
      </c>
      <c r="V3041">
        <v>4</v>
      </c>
      <c r="W3041">
        <v>449.09910000000002</v>
      </c>
    </row>
    <row r="3042" spans="1:23" x14ac:dyDescent="0.35">
      <c r="A3042" t="s">
        <v>4658</v>
      </c>
      <c r="B3042" t="s">
        <v>268</v>
      </c>
      <c r="C3042" t="s">
        <v>2120</v>
      </c>
      <c r="D3042" t="s">
        <v>19</v>
      </c>
      <c r="E3042" t="s">
        <v>16</v>
      </c>
      <c r="F3042" t="s">
        <v>475</v>
      </c>
      <c r="G3042">
        <v>47.3</v>
      </c>
      <c r="H3042">
        <v>2</v>
      </c>
      <c r="I3042">
        <v>0.1</v>
      </c>
      <c r="J3042">
        <v>5.72</v>
      </c>
      <c r="K3042" t="s">
        <v>82</v>
      </c>
      <c r="L3042" t="s">
        <v>41</v>
      </c>
      <c r="M3042">
        <v>13.66</v>
      </c>
      <c r="N3042" t="s">
        <v>83</v>
      </c>
      <c r="O3042" t="b">
        <v>0</v>
      </c>
      <c r="P3042">
        <v>85.14</v>
      </c>
      <c r="Q3042">
        <v>28.38</v>
      </c>
      <c r="R3042">
        <v>9.0000000000000036</v>
      </c>
      <c r="S3042" t="s">
        <v>91</v>
      </c>
      <c r="T3042">
        <v>0</v>
      </c>
      <c r="U3042">
        <v>0</v>
      </c>
      <c r="V3042">
        <v>16</v>
      </c>
      <c r="W3042">
        <v>1044.1976</v>
      </c>
    </row>
    <row r="3043" spans="1:23" x14ac:dyDescent="0.35">
      <c r="A3043" t="s">
        <v>4659</v>
      </c>
      <c r="B3043" t="s">
        <v>189</v>
      </c>
      <c r="C3043" t="s">
        <v>974</v>
      </c>
      <c r="D3043" t="s">
        <v>12</v>
      </c>
      <c r="E3043" t="s">
        <v>95</v>
      </c>
      <c r="F3043" t="s">
        <v>304</v>
      </c>
      <c r="G3043">
        <v>369.73</v>
      </c>
      <c r="H3043">
        <v>3</v>
      </c>
      <c r="I3043">
        <v>0.03</v>
      </c>
      <c r="J3043">
        <v>2.65</v>
      </c>
      <c r="K3043" t="s">
        <v>90</v>
      </c>
      <c r="L3043" t="s">
        <v>43</v>
      </c>
      <c r="M3043">
        <v>4.67</v>
      </c>
      <c r="N3043" t="s">
        <v>83</v>
      </c>
      <c r="O3043" t="b">
        <v>0</v>
      </c>
      <c r="P3043">
        <v>1075.9142999999999</v>
      </c>
      <c r="Q3043">
        <v>410.4002999999999</v>
      </c>
      <c r="R3043">
        <v>403.08029999999991</v>
      </c>
      <c r="S3043" t="s">
        <v>91</v>
      </c>
      <c r="T3043">
        <v>0</v>
      </c>
      <c r="U3043">
        <v>0</v>
      </c>
      <c r="V3043">
        <v>13</v>
      </c>
      <c r="W3043">
        <v>1473.0153</v>
      </c>
    </row>
    <row r="3044" spans="1:23" x14ac:dyDescent="0.35">
      <c r="A3044" t="s">
        <v>4660</v>
      </c>
      <c r="B3044" t="s">
        <v>86</v>
      </c>
      <c r="C3044" t="s">
        <v>3137</v>
      </c>
      <c r="D3044" t="s">
        <v>20</v>
      </c>
      <c r="E3044" t="s">
        <v>88</v>
      </c>
      <c r="F3044" t="s">
        <v>658</v>
      </c>
      <c r="G3044">
        <v>15.34</v>
      </c>
      <c r="H3044">
        <v>1</v>
      </c>
      <c r="I3044">
        <v>0.05</v>
      </c>
      <c r="J3044">
        <v>4.9000000000000004</v>
      </c>
      <c r="K3044" t="s">
        <v>115</v>
      </c>
      <c r="L3044" t="s">
        <v>43</v>
      </c>
      <c r="M3044">
        <v>5.04</v>
      </c>
      <c r="N3044" t="s">
        <v>83</v>
      </c>
      <c r="O3044" t="b">
        <v>0</v>
      </c>
      <c r="P3044">
        <v>14.573</v>
      </c>
      <c r="Q3044">
        <v>5.3689999999999998</v>
      </c>
      <c r="R3044">
        <v>-4.5710000000000024</v>
      </c>
      <c r="S3044" t="s">
        <v>91</v>
      </c>
      <c r="T3044">
        <v>0</v>
      </c>
      <c r="U3044">
        <v>0</v>
      </c>
      <c r="V3044">
        <v>4</v>
      </c>
      <c r="W3044">
        <v>-2.0891000000000051</v>
      </c>
    </row>
    <row r="3045" spans="1:23" x14ac:dyDescent="0.35">
      <c r="A3045" t="s">
        <v>4661</v>
      </c>
      <c r="B3045" t="s">
        <v>660</v>
      </c>
      <c r="C3045" t="s">
        <v>1166</v>
      </c>
      <c r="D3045" t="s">
        <v>12</v>
      </c>
      <c r="E3045" t="s">
        <v>14</v>
      </c>
      <c r="F3045" t="s">
        <v>234</v>
      </c>
      <c r="G3045">
        <v>125.84</v>
      </c>
      <c r="H3045">
        <v>1</v>
      </c>
      <c r="I3045">
        <v>0.08</v>
      </c>
      <c r="J3045">
        <v>5.47</v>
      </c>
      <c r="K3045" t="s">
        <v>102</v>
      </c>
      <c r="L3045" t="s">
        <v>43</v>
      </c>
      <c r="M3045">
        <v>4.96</v>
      </c>
      <c r="N3045" t="s">
        <v>83</v>
      </c>
      <c r="O3045" t="b">
        <v>0</v>
      </c>
      <c r="P3045">
        <v>115.7728</v>
      </c>
      <c r="Q3045">
        <v>40.268799999999999</v>
      </c>
      <c r="R3045">
        <v>29.838799999999999</v>
      </c>
      <c r="S3045" t="s">
        <v>84</v>
      </c>
      <c r="T3045">
        <v>0</v>
      </c>
      <c r="U3045">
        <v>0</v>
      </c>
      <c r="V3045">
        <v>18</v>
      </c>
      <c r="W3045">
        <v>1599.6829</v>
      </c>
    </row>
    <row r="3046" spans="1:23" x14ac:dyDescent="0.35">
      <c r="A3046" t="s">
        <v>4662</v>
      </c>
      <c r="B3046" t="s">
        <v>1147</v>
      </c>
      <c r="C3046" t="s">
        <v>2120</v>
      </c>
      <c r="D3046" t="s">
        <v>12</v>
      </c>
      <c r="E3046" t="s">
        <v>16</v>
      </c>
      <c r="F3046" t="s">
        <v>696</v>
      </c>
      <c r="G3046">
        <v>46.27</v>
      </c>
      <c r="H3046">
        <v>3</v>
      </c>
      <c r="I3046">
        <v>0.22</v>
      </c>
      <c r="J3046">
        <v>4.01</v>
      </c>
      <c r="K3046" t="s">
        <v>90</v>
      </c>
      <c r="L3046" t="s">
        <v>43</v>
      </c>
      <c r="M3046">
        <v>7.3</v>
      </c>
      <c r="N3046" t="s">
        <v>83</v>
      </c>
      <c r="O3046" t="b">
        <v>0</v>
      </c>
      <c r="P3046">
        <v>108.2718</v>
      </c>
      <c r="Q3046">
        <v>24.985800000000001</v>
      </c>
      <c r="R3046">
        <v>13.675800000000001</v>
      </c>
      <c r="S3046" t="s">
        <v>183</v>
      </c>
      <c r="T3046">
        <v>0</v>
      </c>
      <c r="U3046">
        <v>0</v>
      </c>
      <c r="V3046">
        <v>16</v>
      </c>
      <c r="W3046">
        <v>1044.1976</v>
      </c>
    </row>
    <row r="3047" spans="1:23" x14ac:dyDescent="0.35">
      <c r="A3047" t="s">
        <v>4663</v>
      </c>
      <c r="B3047" t="s">
        <v>1107</v>
      </c>
      <c r="C3047" t="s">
        <v>1941</v>
      </c>
      <c r="D3047" t="s">
        <v>15</v>
      </c>
      <c r="E3047" t="s">
        <v>88</v>
      </c>
      <c r="F3047" t="s">
        <v>1844</v>
      </c>
      <c r="G3047">
        <v>29.67</v>
      </c>
      <c r="H3047">
        <v>1</v>
      </c>
      <c r="I3047">
        <v>0.28999999999999998</v>
      </c>
      <c r="J3047">
        <v>5.31</v>
      </c>
      <c r="K3047" t="s">
        <v>102</v>
      </c>
      <c r="L3047" t="s">
        <v>41</v>
      </c>
      <c r="M3047">
        <v>8.4700000000000006</v>
      </c>
      <c r="N3047" t="s">
        <v>83</v>
      </c>
      <c r="O3047" t="b">
        <v>0</v>
      </c>
      <c r="P3047">
        <v>21.0657</v>
      </c>
      <c r="Q3047">
        <v>3.2637</v>
      </c>
      <c r="R3047">
        <v>-10.516299999999999</v>
      </c>
      <c r="S3047" t="s">
        <v>97</v>
      </c>
      <c r="T3047">
        <v>0</v>
      </c>
      <c r="U3047">
        <v>0</v>
      </c>
      <c r="V3047">
        <v>16</v>
      </c>
      <c r="W3047">
        <v>1002.6642000000001</v>
      </c>
    </row>
    <row r="3048" spans="1:23" x14ac:dyDescent="0.35">
      <c r="A3048" t="s">
        <v>4664</v>
      </c>
      <c r="B3048" t="s">
        <v>960</v>
      </c>
      <c r="C3048" t="s">
        <v>777</v>
      </c>
      <c r="D3048" t="s">
        <v>12</v>
      </c>
      <c r="E3048" t="s">
        <v>14</v>
      </c>
      <c r="F3048" t="s">
        <v>355</v>
      </c>
      <c r="G3048">
        <v>155.85</v>
      </c>
      <c r="H3048">
        <v>2</v>
      </c>
      <c r="I3048">
        <v>0.02</v>
      </c>
      <c r="J3048">
        <v>8.2799999999999994</v>
      </c>
      <c r="K3048" t="s">
        <v>115</v>
      </c>
      <c r="L3048" t="s">
        <v>43</v>
      </c>
      <c r="M3048">
        <v>6.19</v>
      </c>
      <c r="N3048" t="s">
        <v>83</v>
      </c>
      <c r="O3048" t="b">
        <v>0</v>
      </c>
      <c r="P3048">
        <v>305.46600000000001</v>
      </c>
      <c r="Q3048">
        <v>118.446</v>
      </c>
      <c r="R3048">
        <v>103.976</v>
      </c>
      <c r="S3048" t="s">
        <v>84</v>
      </c>
      <c r="T3048">
        <v>0</v>
      </c>
      <c r="U3048">
        <v>0</v>
      </c>
      <c r="V3048">
        <v>4</v>
      </c>
      <c r="W3048">
        <v>397.1241</v>
      </c>
    </row>
    <row r="3049" spans="1:23" x14ac:dyDescent="0.35">
      <c r="A3049" t="s">
        <v>4665</v>
      </c>
      <c r="B3049" t="s">
        <v>466</v>
      </c>
      <c r="C3049" t="s">
        <v>357</v>
      </c>
      <c r="D3049" t="s">
        <v>17</v>
      </c>
      <c r="E3049" t="s">
        <v>16</v>
      </c>
      <c r="F3049" t="s">
        <v>427</v>
      </c>
      <c r="G3049">
        <v>31.59</v>
      </c>
      <c r="H3049">
        <v>3</v>
      </c>
      <c r="I3049">
        <v>0.1</v>
      </c>
      <c r="J3049">
        <v>2.2599999999999998</v>
      </c>
      <c r="K3049" t="s">
        <v>115</v>
      </c>
      <c r="L3049" t="s">
        <v>48</v>
      </c>
      <c r="M3049">
        <v>12.5</v>
      </c>
      <c r="N3049" t="s">
        <v>83</v>
      </c>
      <c r="O3049" t="b">
        <v>0</v>
      </c>
      <c r="P3049">
        <v>85.292999999999992</v>
      </c>
      <c r="Q3049">
        <v>28.431000000000001</v>
      </c>
      <c r="R3049">
        <v>13.670999999999999</v>
      </c>
      <c r="S3049" t="s">
        <v>183</v>
      </c>
      <c r="T3049">
        <v>0</v>
      </c>
      <c r="U3049">
        <v>0</v>
      </c>
      <c r="V3049">
        <v>11</v>
      </c>
      <c r="W3049">
        <v>729.72119999999995</v>
      </c>
    </row>
    <row r="3050" spans="1:23" x14ac:dyDescent="0.35">
      <c r="A3050" t="s">
        <v>4666</v>
      </c>
      <c r="B3050" t="s">
        <v>364</v>
      </c>
      <c r="C3050" t="s">
        <v>488</v>
      </c>
      <c r="D3050" t="s">
        <v>12</v>
      </c>
      <c r="E3050" t="s">
        <v>14</v>
      </c>
      <c r="F3050" t="s">
        <v>377</v>
      </c>
      <c r="G3050">
        <v>148.04</v>
      </c>
      <c r="H3050">
        <v>3</v>
      </c>
      <c r="I3050">
        <v>7.0000000000000007E-2</v>
      </c>
      <c r="J3050">
        <v>8.7100000000000009</v>
      </c>
      <c r="K3050" t="s">
        <v>82</v>
      </c>
      <c r="L3050" t="s">
        <v>41</v>
      </c>
      <c r="M3050">
        <v>10.45</v>
      </c>
      <c r="N3050" t="s">
        <v>83</v>
      </c>
      <c r="O3050" t="b">
        <v>0</v>
      </c>
      <c r="P3050">
        <v>413.03160000000003</v>
      </c>
      <c r="Q3050">
        <v>146.55959999999999</v>
      </c>
      <c r="R3050">
        <v>127.39960000000001</v>
      </c>
      <c r="S3050" t="s">
        <v>97</v>
      </c>
      <c r="T3050">
        <v>0</v>
      </c>
      <c r="U3050">
        <v>0</v>
      </c>
      <c r="V3050">
        <v>19</v>
      </c>
      <c r="W3050">
        <v>1311.8425999999999</v>
      </c>
    </row>
    <row r="3051" spans="1:23" x14ac:dyDescent="0.35">
      <c r="A3051" t="s">
        <v>4667</v>
      </c>
      <c r="B3051" t="s">
        <v>229</v>
      </c>
      <c r="C3051" t="s">
        <v>216</v>
      </c>
      <c r="D3051" t="s">
        <v>17</v>
      </c>
      <c r="E3051" t="s">
        <v>95</v>
      </c>
      <c r="F3051" t="s">
        <v>1549</v>
      </c>
      <c r="G3051">
        <v>393.88</v>
      </c>
      <c r="H3051">
        <v>3</v>
      </c>
      <c r="I3051">
        <v>0.1</v>
      </c>
      <c r="J3051">
        <v>7.13</v>
      </c>
      <c r="K3051" t="s">
        <v>102</v>
      </c>
      <c r="L3051" t="s">
        <v>41</v>
      </c>
      <c r="M3051">
        <v>14.43</v>
      </c>
      <c r="N3051" t="s">
        <v>83</v>
      </c>
      <c r="O3051" t="b">
        <v>1</v>
      </c>
      <c r="P3051">
        <v>1063.4760000000001</v>
      </c>
      <c r="Q3051">
        <v>354.49200000000002</v>
      </c>
      <c r="R3051">
        <v>332.93200000000002</v>
      </c>
      <c r="S3051" t="s">
        <v>103</v>
      </c>
      <c r="T3051">
        <v>0</v>
      </c>
      <c r="U3051">
        <v>0</v>
      </c>
      <c r="V3051">
        <v>20</v>
      </c>
      <c r="W3051">
        <v>2591.3310999999999</v>
      </c>
    </row>
    <row r="3052" spans="1:23" x14ac:dyDescent="0.35">
      <c r="A3052" t="s">
        <v>4668</v>
      </c>
      <c r="B3052" t="s">
        <v>225</v>
      </c>
      <c r="C3052" t="s">
        <v>1972</v>
      </c>
      <c r="D3052" t="s">
        <v>12</v>
      </c>
      <c r="E3052" t="s">
        <v>95</v>
      </c>
      <c r="F3052" t="s">
        <v>231</v>
      </c>
      <c r="G3052">
        <v>63.01</v>
      </c>
      <c r="H3052">
        <v>3</v>
      </c>
      <c r="I3052">
        <v>0.27</v>
      </c>
      <c r="J3052">
        <v>3.73</v>
      </c>
      <c r="K3052" t="s">
        <v>115</v>
      </c>
      <c r="L3052" t="s">
        <v>41</v>
      </c>
      <c r="M3052">
        <v>7.92</v>
      </c>
      <c r="N3052" t="s">
        <v>83</v>
      </c>
      <c r="O3052" t="b">
        <v>0</v>
      </c>
      <c r="P3052">
        <v>137.99189999999999</v>
      </c>
      <c r="Q3052">
        <v>24.573899999999991</v>
      </c>
      <c r="R3052">
        <v>12.923899999999991</v>
      </c>
      <c r="S3052" t="s">
        <v>183</v>
      </c>
      <c r="T3052">
        <v>0</v>
      </c>
      <c r="U3052">
        <v>0</v>
      </c>
      <c r="V3052">
        <v>24</v>
      </c>
      <c r="W3052">
        <v>2290.0473000000002</v>
      </c>
    </row>
    <row r="3053" spans="1:23" x14ac:dyDescent="0.35">
      <c r="A3053" t="s">
        <v>4669</v>
      </c>
      <c r="B3053" t="s">
        <v>323</v>
      </c>
      <c r="C3053" t="s">
        <v>4670</v>
      </c>
      <c r="D3053" t="s">
        <v>28</v>
      </c>
      <c r="E3053" t="s">
        <v>95</v>
      </c>
      <c r="F3053" t="s">
        <v>515</v>
      </c>
      <c r="G3053">
        <v>413.39</v>
      </c>
      <c r="H3053">
        <v>3</v>
      </c>
      <c r="I3053">
        <v>0.08</v>
      </c>
      <c r="J3053">
        <v>3.18</v>
      </c>
      <c r="K3053" t="s">
        <v>82</v>
      </c>
      <c r="L3053" t="s">
        <v>41</v>
      </c>
      <c r="M3053">
        <v>10.91</v>
      </c>
      <c r="N3053" t="s">
        <v>83</v>
      </c>
      <c r="O3053" t="b">
        <v>0</v>
      </c>
      <c r="P3053">
        <v>1140.9564</v>
      </c>
      <c r="Q3053">
        <v>396.85440000000011</v>
      </c>
      <c r="R3053">
        <v>382.76440000000008</v>
      </c>
      <c r="S3053" t="s">
        <v>91</v>
      </c>
      <c r="T3053">
        <v>0</v>
      </c>
      <c r="U3053">
        <v>0</v>
      </c>
      <c r="V3053">
        <v>1</v>
      </c>
      <c r="W3053">
        <v>382.76440000000008</v>
      </c>
    </row>
    <row r="3054" spans="1:23" x14ac:dyDescent="0.35">
      <c r="A3054" t="s">
        <v>4671</v>
      </c>
      <c r="B3054" t="s">
        <v>440</v>
      </c>
      <c r="C3054" t="s">
        <v>853</v>
      </c>
      <c r="D3054" t="s">
        <v>28</v>
      </c>
      <c r="E3054" t="s">
        <v>16</v>
      </c>
      <c r="F3054" t="s">
        <v>107</v>
      </c>
      <c r="G3054">
        <v>49.47</v>
      </c>
      <c r="H3054">
        <v>2</v>
      </c>
      <c r="I3054">
        <v>0.11</v>
      </c>
      <c r="J3054">
        <v>2.5</v>
      </c>
      <c r="K3054" t="s">
        <v>115</v>
      </c>
      <c r="L3054" t="s">
        <v>43</v>
      </c>
      <c r="M3054">
        <v>6.11</v>
      </c>
      <c r="N3054" t="s">
        <v>83</v>
      </c>
      <c r="O3054" t="b">
        <v>0</v>
      </c>
      <c r="P3054">
        <v>88.056600000000003</v>
      </c>
      <c r="Q3054">
        <v>28.692600000000009</v>
      </c>
      <c r="R3054">
        <v>20.08260000000001</v>
      </c>
      <c r="S3054" t="s">
        <v>97</v>
      </c>
      <c r="T3054">
        <v>0</v>
      </c>
      <c r="U3054">
        <v>0</v>
      </c>
      <c r="V3054">
        <v>16</v>
      </c>
      <c r="W3054">
        <v>705.24680000000001</v>
      </c>
    </row>
    <row r="3055" spans="1:23" x14ac:dyDescent="0.35">
      <c r="A3055" t="s">
        <v>4672</v>
      </c>
      <c r="B3055" t="s">
        <v>295</v>
      </c>
      <c r="C3055" t="s">
        <v>4673</v>
      </c>
      <c r="D3055" t="s">
        <v>17</v>
      </c>
      <c r="E3055" t="s">
        <v>16</v>
      </c>
      <c r="F3055" t="s">
        <v>505</v>
      </c>
      <c r="G3055">
        <v>41.85</v>
      </c>
      <c r="H3055">
        <v>1</v>
      </c>
      <c r="I3055">
        <v>0.06</v>
      </c>
      <c r="J3055">
        <v>3.38</v>
      </c>
      <c r="K3055" t="s">
        <v>82</v>
      </c>
      <c r="L3055" t="s">
        <v>45</v>
      </c>
      <c r="M3055">
        <v>1.79</v>
      </c>
      <c r="N3055" t="s">
        <v>83</v>
      </c>
      <c r="O3055" t="b">
        <v>0</v>
      </c>
      <c r="P3055">
        <v>39.338999999999999</v>
      </c>
      <c r="Q3055">
        <v>14.228999999999999</v>
      </c>
      <c r="R3055">
        <v>9.0589999999999993</v>
      </c>
      <c r="S3055" t="s">
        <v>91</v>
      </c>
      <c r="T3055">
        <v>0</v>
      </c>
      <c r="U3055">
        <v>0</v>
      </c>
      <c r="V3055">
        <v>1</v>
      </c>
      <c r="W3055">
        <v>9.0589999999999993</v>
      </c>
    </row>
    <row r="3056" spans="1:23" x14ac:dyDescent="0.35">
      <c r="A3056" t="s">
        <v>4674</v>
      </c>
      <c r="B3056" t="s">
        <v>349</v>
      </c>
      <c r="C3056" t="s">
        <v>915</v>
      </c>
      <c r="D3056" t="s">
        <v>15</v>
      </c>
      <c r="E3056" t="s">
        <v>95</v>
      </c>
      <c r="F3056" t="s">
        <v>541</v>
      </c>
      <c r="G3056">
        <v>488.3</v>
      </c>
      <c r="H3056">
        <v>3</v>
      </c>
      <c r="I3056">
        <v>0.05</v>
      </c>
      <c r="J3056">
        <v>2.2000000000000002</v>
      </c>
      <c r="K3056" t="s">
        <v>82</v>
      </c>
      <c r="L3056" t="s">
        <v>45</v>
      </c>
      <c r="M3056">
        <v>1.31</v>
      </c>
      <c r="N3056" t="s">
        <v>83</v>
      </c>
      <c r="O3056" t="b">
        <v>0</v>
      </c>
      <c r="P3056">
        <v>1391.655</v>
      </c>
      <c r="Q3056">
        <v>512.71499999999992</v>
      </c>
      <c r="R3056">
        <v>509.20499999999993</v>
      </c>
      <c r="S3056" t="s">
        <v>128</v>
      </c>
      <c r="T3056">
        <v>0</v>
      </c>
      <c r="U3056">
        <v>0</v>
      </c>
      <c r="V3056">
        <v>11</v>
      </c>
      <c r="W3056">
        <v>1442.5102999999999</v>
      </c>
    </row>
    <row r="3057" spans="1:23" x14ac:dyDescent="0.35">
      <c r="A3057" t="s">
        <v>4675</v>
      </c>
      <c r="B3057" t="s">
        <v>99</v>
      </c>
      <c r="C3057" t="s">
        <v>1416</v>
      </c>
      <c r="D3057" t="s">
        <v>12</v>
      </c>
      <c r="E3057" t="s">
        <v>16</v>
      </c>
      <c r="F3057" t="s">
        <v>307</v>
      </c>
      <c r="G3057">
        <v>61.07</v>
      </c>
      <c r="H3057">
        <v>2</v>
      </c>
      <c r="I3057">
        <v>0.08</v>
      </c>
      <c r="J3057">
        <v>8.01</v>
      </c>
      <c r="K3057" t="s">
        <v>115</v>
      </c>
      <c r="L3057" t="s">
        <v>48</v>
      </c>
      <c r="M3057">
        <v>9.42</v>
      </c>
      <c r="N3057" t="s">
        <v>83</v>
      </c>
      <c r="O3057" t="b">
        <v>0</v>
      </c>
      <c r="P3057">
        <v>112.36879999999999</v>
      </c>
      <c r="Q3057">
        <v>39.084800000000023</v>
      </c>
      <c r="R3057">
        <v>21.654800000000019</v>
      </c>
      <c r="S3057" t="s">
        <v>103</v>
      </c>
      <c r="T3057">
        <v>0</v>
      </c>
      <c r="U3057">
        <v>0</v>
      </c>
      <c r="V3057">
        <v>12</v>
      </c>
      <c r="W3057">
        <v>537.27520000000027</v>
      </c>
    </row>
    <row r="3058" spans="1:23" x14ac:dyDescent="0.35">
      <c r="A3058" t="s">
        <v>4676</v>
      </c>
      <c r="B3058" t="s">
        <v>470</v>
      </c>
      <c r="C3058" t="s">
        <v>2178</v>
      </c>
      <c r="D3058" t="s">
        <v>19</v>
      </c>
      <c r="E3058" t="s">
        <v>88</v>
      </c>
      <c r="F3058" t="s">
        <v>857</v>
      </c>
      <c r="G3058">
        <v>22.53</v>
      </c>
      <c r="H3058">
        <v>3</v>
      </c>
      <c r="I3058">
        <v>0.23</v>
      </c>
      <c r="J3058">
        <v>5.41</v>
      </c>
      <c r="K3058" t="s">
        <v>115</v>
      </c>
      <c r="L3058" t="s">
        <v>41</v>
      </c>
      <c r="M3058">
        <v>7.98</v>
      </c>
      <c r="N3058" t="s">
        <v>83</v>
      </c>
      <c r="O3058" t="b">
        <v>0</v>
      </c>
      <c r="P3058">
        <v>52.044300000000007</v>
      </c>
      <c r="Q3058">
        <v>11.4903</v>
      </c>
      <c r="R3058">
        <v>-1.8996999999999959</v>
      </c>
      <c r="S3058" t="s">
        <v>183</v>
      </c>
      <c r="T3058">
        <v>0</v>
      </c>
      <c r="U3058">
        <v>0</v>
      </c>
      <c r="V3058">
        <v>2</v>
      </c>
      <c r="W3058">
        <v>17.3901</v>
      </c>
    </row>
    <row r="3059" spans="1:23" x14ac:dyDescent="0.35">
      <c r="A3059" t="s">
        <v>4677</v>
      </c>
      <c r="B3059" t="s">
        <v>398</v>
      </c>
      <c r="C3059" t="s">
        <v>4678</v>
      </c>
      <c r="D3059" t="s">
        <v>24</v>
      </c>
      <c r="E3059" t="s">
        <v>95</v>
      </c>
      <c r="F3059" t="s">
        <v>289</v>
      </c>
      <c r="G3059">
        <v>531.73</v>
      </c>
      <c r="H3059">
        <v>1</v>
      </c>
      <c r="I3059">
        <v>0.26</v>
      </c>
      <c r="J3059">
        <v>3.39</v>
      </c>
      <c r="K3059" t="s">
        <v>90</v>
      </c>
      <c r="L3059" t="s">
        <v>41</v>
      </c>
      <c r="M3059">
        <v>8.67</v>
      </c>
      <c r="N3059" t="s">
        <v>141</v>
      </c>
      <c r="O3059" t="b">
        <v>0</v>
      </c>
      <c r="P3059">
        <v>393.48020000000002</v>
      </c>
      <c r="Q3059">
        <v>74.442200000000014</v>
      </c>
      <c r="R3059">
        <v>62.382200000000012</v>
      </c>
      <c r="S3059" t="s">
        <v>183</v>
      </c>
      <c r="T3059">
        <v>1</v>
      </c>
      <c r="U3059">
        <v>0</v>
      </c>
      <c r="V3059">
        <v>3</v>
      </c>
      <c r="W3059">
        <v>774.4045000000001</v>
      </c>
    </row>
    <row r="3060" spans="1:23" x14ac:dyDescent="0.35">
      <c r="A3060" t="s">
        <v>4679</v>
      </c>
      <c r="B3060" t="s">
        <v>1524</v>
      </c>
      <c r="C3060" t="s">
        <v>3612</v>
      </c>
      <c r="D3060" t="s">
        <v>17</v>
      </c>
      <c r="E3060" t="s">
        <v>95</v>
      </c>
      <c r="F3060" t="s">
        <v>127</v>
      </c>
      <c r="G3060">
        <v>502.17</v>
      </c>
      <c r="H3060">
        <v>1</v>
      </c>
      <c r="I3060">
        <v>0.09</v>
      </c>
      <c r="J3060">
        <v>8.73</v>
      </c>
      <c r="K3060" t="s">
        <v>115</v>
      </c>
      <c r="L3060" t="s">
        <v>43</v>
      </c>
      <c r="M3060">
        <v>6.82</v>
      </c>
      <c r="N3060" t="s">
        <v>83</v>
      </c>
      <c r="O3060" t="b">
        <v>0</v>
      </c>
      <c r="P3060">
        <v>456.97469999999998</v>
      </c>
      <c r="Q3060">
        <v>155.67269999999999</v>
      </c>
      <c r="R3060">
        <v>140.12270000000001</v>
      </c>
      <c r="S3060" t="s">
        <v>128</v>
      </c>
      <c r="T3060">
        <v>0</v>
      </c>
      <c r="U3060">
        <v>0</v>
      </c>
      <c r="V3060">
        <v>13</v>
      </c>
      <c r="W3060">
        <v>562.74040000000014</v>
      </c>
    </row>
    <row r="3061" spans="1:23" x14ac:dyDescent="0.35">
      <c r="A3061" t="s">
        <v>4680</v>
      </c>
      <c r="B3061" t="s">
        <v>660</v>
      </c>
      <c r="C3061" t="s">
        <v>1789</v>
      </c>
      <c r="D3061" t="s">
        <v>12</v>
      </c>
      <c r="E3061" t="s">
        <v>16</v>
      </c>
      <c r="F3061" t="s">
        <v>444</v>
      </c>
      <c r="G3061">
        <v>37.14</v>
      </c>
      <c r="H3061">
        <v>2</v>
      </c>
      <c r="I3061">
        <v>0.28999999999999998</v>
      </c>
      <c r="J3061">
        <v>7.86</v>
      </c>
      <c r="K3061" t="s">
        <v>90</v>
      </c>
      <c r="L3061" t="s">
        <v>45</v>
      </c>
      <c r="M3061">
        <v>1.02</v>
      </c>
      <c r="N3061" t="s">
        <v>83</v>
      </c>
      <c r="O3061" t="b">
        <v>0</v>
      </c>
      <c r="P3061">
        <v>52.738799999999998</v>
      </c>
      <c r="Q3061">
        <v>8.1707999999999998</v>
      </c>
      <c r="R3061">
        <v>-0.70920000000000094</v>
      </c>
      <c r="S3061" t="s">
        <v>84</v>
      </c>
      <c r="T3061">
        <v>0</v>
      </c>
      <c r="U3061">
        <v>0</v>
      </c>
      <c r="V3061">
        <v>19</v>
      </c>
      <c r="W3061">
        <v>1747.4513999999999</v>
      </c>
    </row>
    <row r="3062" spans="1:23" x14ac:dyDescent="0.35">
      <c r="A3062" t="s">
        <v>4681</v>
      </c>
      <c r="B3062" t="s">
        <v>1524</v>
      </c>
      <c r="C3062" t="s">
        <v>1069</v>
      </c>
      <c r="D3062" t="s">
        <v>19</v>
      </c>
      <c r="E3062" t="s">
        <v>14</v>
      </c>
      <c r="F3062" t="s">
        <v>1131</v>
      </c>
      <c r="G3062">
        <v>77.540000000000006</v>
      </c>
      <c r="H3062">
        <v>3</v>
      </c>
      <c r="I3062">
        <v>0.06</v>
      </c>
      <c r="J3062">
        <v>7.84</v>
      </c>
      <c r="K3062" t="s">
        <v>102</v>
      </c>
      <c r="L3062" t="s">
        <v>48</v>
      </c>
      <c r="M3062">
        <v>14.26</v>
      </c>
      <c r="N3062" t="s">
        <v>83</v>
      </c>
      <c r="O3062" t="b">
        <v>0</v>
      </c>
      <c r="P3062">
        <v>218.6628</v>
      </c>
      <c r="Q3062">
        <v>79.090800000000002</v>
      </c>
      <c r="R3062">
        <v>56.9908</v>
      </c>
      <c r="S3062" t="s">
        <v>128</v>
      </c>
      <c r="T3062">
        <v>0</v>
      </c>
      <c r="U3062">
        <v>0</v>
      </c>
      <c r="V3062">
        <v>18</v>
      </c>
      <c r="W3062">
        <v>2032.4559999999999</v>
      </c>
    </row>
    <row r="3063" spans="1:23" x14ac:dyDescent="0.35">
      <c r="A3063" t="s">
        <v>4682</v>
      </c>
      <c r="B3063" t="s">
        <v>960</v>
      </c>
      <c r="C3063" t="s">
        <v>657</v>
      </c>
      <c r="D3063" t="s">
        <v>15</v>
      </c>
      <c r="E3063" t="s">
        <v>95</v>
      </c>
      <c r="F3063" t="s">
        <v>175</v>
      </c>
      <c r="G3063">
        <v>245.09</v>
      </c>
      <c r="H3063">
        <v>2</v>
      </c>
      <c r="I3063">
        <v>0.08</v>
      </c>
      <c r="J3063">
        <v>6.87</v>
      </c>
      <c r="K3063" t="s">
        <v>82</v>
      </c>
      <c r="L3063" t="s">
        <v>41</v>
      </c>
      <c r="M3063">
        <v>13.01</v>
      </c>
      <c r="N3063" t="s">
        <v>141</v>
      </c>
      <c r="O3063" t="b">
        <v>0</v>
      </c>
      <c r="P3063">
        <v>450.96560000000011</v>
      </c>
      <c r="Q3063">
        <v>156.85759999999999</v>
      </c>
      <c r="R3063">
        <v>136.97760000000011</v>
      </c>
      <c r="S3063" t="s">
        <v>84</v>
      </c>
      <c r="T3063">
        <v>1</v>
      </c>
      <c r="U3063">
        <v>0</v>
      </c>
      <c r="V3063">
        <v>28</v>
      </c>
      <c r="W3063">
        <v>2965.6505000000002</v>
      </c>
    </row>
    <row r="3064" spans="1:23" x14ac:dyDescent="0.35">
      <c r="A3064" t="s">
        <v>4683</v>
      </c>
      <c r="B3064" t="s">
        <v>581</v>
      </c>
      <c r="C3064" t="s">
        <v>4684</v>
      </c>
      <c r="D3064" t="s">
        <v>17</v>
      </c>
      <c r="E3064" t="s">
        <v>14</v>
      </c>
      <c r="F3064" t="s">
        <v>733</v>
      </c>
      <c r="G3064">
        <v>126.72</v>
      </c>
      <c r="H3064">
        <v>1</v>
      </c>
      <c r="I3064">
        <v>0.02</v>
      </c>
      <c r="J3064">
        <v>8.6999999999999993</v>
      </c>
      <c r="K3064" t="s">
        <v>82</v>
      </c>
      <c r="L3064" t="s">
        <v>45</v>
      </c>
      <c r="M3064">
        <v>1.87</v>
      </c>
      <c r="N3064" t="s">
        <v>83</v>
      </c>
      <c r="O3064" t="b">
        <v>0</v>
      </c>
      <c r="P3064">
        <v>124.18559999999999</v>
      </c>
      <c r="Q3064">
        <v>48.153599999999997</v>
      </c>
      <c r="R3064">
        <v>37.583599999999997</v>
      </c>
      <c r="S3064" t="s">
        <v>84</v>
      </c>
      <c r="T3064">
        <v>0</v>
      </c>
      <c r="U3064">
        <v>0</v>
      </c>
      <c r="V3064">
        <v>2</v>
      </c>
      <c r="W3064">
        <v>161.57859999999999</v>
      </c>
    </row>
    <row r="3065" spans="1:23" x14ac:dyDescent="0.35">
      <c r="A3065" t="s">
        <v>4685</v>
      </c>
      <c r="B3065" t="s">
        <v>603</v>
      </c>
      <c r="C3065" t="s">
        <v>941</v>
      </c>
      <c r="D3065" t="s">
        <v>17</v>
      </c>
      <c r="E3065" t="s">
        <v>95</v>
      </c>
      <c r="F3065" t="s">
        <v>701</v>
      </c>
      <c r="G3065">
        <v>431.47</v>
      </c>
      <c r="H3065">
        <v>3</v>
      </c>
      <c r="I3065">
        <v>0.01</v>
      </c>
      <c r="J3065">
        <v>2.23</v>
      </c>
      <c r="K3065" t="s">
        <v>82</v>
      </c>
      <c r="L3065" t="s">
        <v>43</v>
      </c>
      <c r="M3065">
        <v>4.99</v>
      </c>
      <c r="N3065" t="s">
        <v>83</v>
      </c>
      <c r="O3065" t="b">
        <v>0</v>
      </c>
      <c r="P3065">
        <v>1281.4658999999999</v>
      </c>
      <c r="Q3065">
        <v>504.81990000000008</v>
      </c>
      <c r="R3065">
        <v>497.5999000000001</v>
      </c>
      <c r="S3065" t="s">
        <v>128</v>
      </c>
      <c r="T3065">
        <v>0</v>
      </c>
      <c r="U3065">
        <v>0</v>
      </c>
      <c r="V3065">
        <v>16</v>
      </c>
      <c r="W3065">
        <v>2262.3416999999999</v>
      </c>
    </row>
    <row r="3066" spans="1:23" x14ac:dyDescent="0.35">
      <c r="A3066" t="s">
        <v>4686</v>
      </c>
      <c r="B3066" t="s">
        <v>1018</v>
      </c>
      <c r="C3066" t="s">
        <v>438</v>
      </c>
      <c r="D3066" t="s">
        <v>15</v>
      </c>
      <c r="E3066" t="s">
        <v>95</v>
      </c>
      <c r="F3066" t="s">
        <v>107</v>
      </c>
      <c r="G3066">
        <v>66.27</v>
      </c>
      <c r="H3066">
        <v>1</v>
      </c>
      <c r="I3066">
        <v>0.28999999999999998</v>
      </c>
      <c r="J3066">
        <v>7.1</v>
      </c>
      <c r="K3066" t="s">
        <v>102</v>
      </c>
      <c r="L3066" t="s">
        <v>41</v>
      </c>
      <c r="M3066">
        <v>11.67</v>
      </c>
      <c r="N3066" t="s">
        <v>83</v>
      </c>
      <c r="O3066" t="b">
        <v>0</v>
      </c>
      <c r="P3066">
        <v>47.051699999999997</v>
      </c>
      <c r="Q3066">
        <v>7.2897000000000034</v>
      </c>
      <c r="R3066">
        <v>-11.4803</v>
      </c>
      <c r="S3066" t="s">
        <v>183</v>
      </c>
      <c r="T3066">
        <v>0</v>
      </c>
      <c r="U3066">
        <v>0</v>
      </c>
      <c r="V3066">
        <v>13</v>
      </c>
      <c r="W3066">
        <v>1209.8108</v>
      </c>
    </row>
    <row r="3067" spans="1:23" x14ac:dyDescent="0.35">
      <c r="A3067" t="s">
        <v>4687</v>
      </c>
      <c r="B3067" t="s">
        <v>1497</v>
      </c>
      <c r="C3067" t="s">
        <v>1392</v>
      </c>
      <c r="D3067" t="s">
        <v>19</v>
      </c>
      <c r="E3067" t="s">
        <v>88</v>
      </c>
      <c r="F3067" t="s">
        <v>89</v>
      </c>
      <c r="G3067">
        <v>3.49</v>
      </c>
      <c r="H3067">
        <v>1</v>
      </c>
      <c r="I3067">
        <v>0.09</v>
      </c>
      <c r="J3067">
        <v>2.4500000000000002</v>
      </c>
      <c r="K3067" t="s">
        <v>90</v>
      </c>
      <c r="L3067" t="s">
        <v>48</v>
      </c>
      <c r="M3067">
        <v>18.39</v>
      </c>
      <c r="N3067" t="s">
        <v>83</v>
      </c>
      <c r="O3067" t="b">
        <v>0</v>
      </c>
      <c r="P3067">
        <v>3.1758999999999999</v>
      </c>
      <c r="Q3067">
        <v>1.0819000000000001</v>
      </c>
      <c r="R3067">
        <v>-19.758099999999999</v>
      </c>
      <c r="S3067" t="s">
        <v>103</v>
      </c>
      <c r="T3067">
        <v>0</v>
      </c>
      <c r="U3067">
        <v>0</v>
      </c>
      <c r="V3067">
        <v>13</v>
      </c>
      <c r="W3067">
        <v>487.31659999999999</v>
      </c>
    </row>
    <row r="3068" spans="1:23" x14ac:dyDescent="0.35">
      <c r="A3068" t="s">
        <v>4688</v>
      </c>
      <c r="B3068" t="s">
        <v>751</v>
      </c>
      <c r="C3068" t="s">
        <v>1469</v>
      </c>
      <c r="D3068" t="s">
        <v>17</v>
      </c>
      <c r="E3068" t="s">
        <v>16</v>
      </c>
      <c r="F3068" t="s">
        <v>223</v>
      </c>
      <c r="G3068">
        <v>36.49</v>
      </c>
      <c r="H3068">
        <v>2</v>
      </c>
      <c r="I3068">
        <v>0.1</v>
      </c>
      <c r="J3068">
        <v>7.33</v>
      </c>
      <c r="K3068" t="s">
        <v>82</v>
      </c>
      <c r="L3068" t="s">
        <v>45</v>
      </c>
      <c r="M3068">
        <v>1.91</v>
      </c>
      <c r="N3068" t="s">
        <v>83</v>
      </c>
      <c r="O3068" t="b">
        <v>1</v>
      </c>
      <c r="P3068">
        <v>65.682000000000002</v>
      </c>
      <c r="Q3068">
        <v>21.893999999999998</v>
      </c>
      <c r="R3068">
        <v>12.654</v>
      </c>
      <c r="S3068" t="s">
        <v>97</v>
      </c>
      <c r="T3068">
        <v>0</v>
      </c>
      <c r="U3068">
        <v>0</v>
      </c>
      <c r="V3068">
        <v>24</v>
      </c>
      <c r="W3068">
        <v>1849.9422999999999</v>
      </c>
    </row>
    <row r="3069" spans="1:23" x14ac:dyDescent="0.35">
      <c r="A3069" t="s">
        <v>4689</v>
      </c>
      <c r="B3069" t="s">
        <v>121</v>
      </c>
      <c r="C3069" t="s">
        <v>2340</v>
      </c>
      <c r="D3069" t="s">
        <v>12</v>
      </c>
      <c r="E3069" t="s">
        <v>16</v>
      </c>
      <c r="F3069" t="s">
        <v>337</v>
      </c>
      <c r="G3069">
        <v>25.38</v>
      </c>
      <c r="H3069">
        <v>1</v>
      </c>
      <c r="I3069">
        <v>0.06</v>
      </c>
      <c r="J3069">
        <v>7.55</v>
      </c>
      <c r="K3069" t="s">
        <v>82</v>
      </c>
      <c r="L3069" t="s">
        <v>41</v>
      </c>
      <c r="M3069">
        <v>9.16</v>
      </c>
      <c r="N3069" t="s">
        <v>83</v>
      </c>
      <c r="O3069" t="b">
        <v>0</v>
      </c>
      <c r="P3069">
        <v>23.857199999999999</v>
      </c>
      <c r="Q3069">
        <v>8.6292000000000009</v>
      </c>
      <c r="R3069">
        <v>-8.0808</v>
      </c>
      <c r="S3069" t="s">
        <v>103</v>
      </c>
      <c r="T3069">
        <v>0</v>
      </c>
      <c r="U3069">
        <v>0</v>
      </c>
      <c r="V3069">
        <v>14</v>
      </c>
      <c r="W3069">
        <v>525.98190000000011</v>
      </c>
    </row>
    <row r="3070" spans="1:23" x14ac:dyDescent="0.35">
      <c r="A3070" t="s">
        <v>4690</v>
      </c>
      <c r="B3070" t="s">
        <v>575</v>
      </c>
      <c r="C3070" t="s">
        <v>934</v>
      </c>
      <c r="D3070" t="s">
        <v>15</v>
      </c>
      <c r="E3070" t="s">
        <v>88</v>
      </c>
      <c r="F3070" t="s">
        <v>944</v>
      </c>
      <c r="G3070">
        <v>32.83</v>
      </c>
      <c r="H3070">
        <v>1</v>
      </c>
      <c r="I3070">
        <v>0.1</v>
      </c>
      <c r="J3070">
        <v>2.5499999999999998</v>
      </c>
      <c r="K3070" t="s">
        <v>82</v>
      </c>
      <c r="L3070" t="s">
        <v>48</v>
      </c>
      <c r="M3070">
        <v>12.29</v>
      </c>
      <c r="N3070" t="s">
        <v>83</v>
      </c>
      <c r="O3070" t="b">
        <v>1</v>
      </c>
      <c r="P3070">
        <v>29.547000000000001</v>
      </c>
      <c r="Q3070">
        <v>9.8490000000000038</v>
      </c>
      <c r="R3070">
        <v>-4.9909999999999961</v>
      </c>
      <c r="S3070" t="s">
        <v>91</v>
      </c>
      <c r="T3070">
        <v>0</v>
      </c>
      <c r="U3070">
        <v>0</v>
      </c>
      <c r="V3070">
        <v>18</v>
      </c>
      <c r="W3070">
        <v>1386.7229</v>
      </c>
    </row>
    <row r="3071" spans="1:23" x14ac:dyDescent="0.35">
      <c r="A3071" t="s">
        <v>4691</v>
      </c>
      <c r="B3071" t="s">
        <v>173</v>
      </c>
      <c r="C3071" t="s">
        <v>1144</v>
      </c>
      <c r="D3071" t="s">
        <v>12</v>
      </c>
      <c r="E3071" t="s">
        <v>95</v>
      </c>
      <c r="F3071" t="s">
        <v>844</v>
      </c>
      <c r="G3071">
        <v>259.64</v>
      </c>
      <c r="H3071">
        <v>2</v>
      </c>
      <c r="I3071">
        <v>0.09</v>
      </c>
      <c r="J3071">
        <v>5.56</v>
      </c>
      <c r="K3071" t="s">
        <v>90</v>
      </c>
      <c r="L3071" t="s">
        <v>43</v>
      </c>
      <c r="M3071">
        <v>5.71</v>
      </c>
      <c r="N3071" t="s">
        <v>83</v>
      </c>
      <c r="O3071" t="b">
        <v>0</v>
      </c>
      <c r="P3071">
        <v>472.54480000000001</v>
      </c>
      <c r="Q3071">
        <v>160.97680000000011</v>
      </c>
      <c r="R3071">
        <v>149.70679999999999</v>
      </c>
      <c r="S3071" t="s">
        <v>128</v>
      </c>
      <c r="T3071">
        <v>0</v>
      </c>
      <c r="U3071">
        <v>0</v>
      </c>
      <c r="V3071">
        <v>17</v>
      </c>
      <c r="W3071">
        <v>1657.1581000000001</v>
      </c>
    </row>
    <row r="3072" spans="1:23" x14ac:dyDescent="0.35">
      <c r="A3072" t="s">
        <v>4692</v>
      </c>
      <c r="B3072" t="s">
        <v>138</v>
      </c>
      <c r="C3072" t="s">
        <v>1380</v>
      </c>
      <c r="D3072" t="s">
        <v>17</v>
      </c>
      <c r="E3072" t="s">
        <v>95</v>
      </c>
      <c r="F3072" t="s">
        <v>96</v>
      </c>
      <c r="G3072">
        <v>489.89</v>
      </c>
      <c r="H3072">
        <v>3</v>
      </c>
      <c r="I3072">
        <v>0.11</v>
      </c>
      <c r="J3072">
        <v>2.73</v>
      </c>
      <c r="K3072" t="s">
        <v>82</v>
      </c>
      <c r="L3072" t="s">
        <v>41</v>
      </c>
      <c r="M3072">
        <v>5.0599999999999996</v>
      </c>
      <c r="N3072" t="s">
        <v>83</v>
      </c>
      <c r="O3072" t="b">
        <v>0</v>
      </c>
      <c r="P3072">
        <v>1308.0063</v>
      </c>
      <c r="Q3072">
        <v>426.20429999999999</v>
      </c>
      <c r="R3072">
        <v>418.41430000000003</v>
      </c>
      <c r="S3072" t="s">
        <v>128</v>
      </c>
      <c r="T3072">
        <v>0</v>
      </c>
      <c r="U3072">
        <v>0</v>
      </c>
      <c r="V3072">
        <v>20</v>
      </c>
      <c r="W3072">
        <v>1665.5569</v>
      </c>
    </row>
    <row r="3073" spans="1:23" x14ac:dyDescent="0.35">
      <c r="A3073" t="s">
        <v>4693</v>
      </c>
      <c r="B3073" t="s">
        <v>291</v>
      </c>
      <c r="C3073" t="s">
        <v>529</v>
      </c>
      <c r="D3073" t="s">
        <v>15</v>
      </c>
      <c r="E3073" t="s">
        <v>16</v>
      </c>
      <c r="F3073" t="s">
        <v>478</v>
      </c>
      <c r="G3073">
        <v>59.4</v>
      </c>
      <c r="H3073">
        <v>1</v>
      </c>
      <c r="I3073">
        <v>0.22</v>
      </c>
      <c r="J3073">
        <v>4.8</v>
      </c>
      <c r="K3073" t="s">
        <v>115</v>
      </c>
      <c r="L3073" t="s">
        <v>43</v>
      </c>
      <c r="M3073">
        <v>4.59</v>
      </c>
      <c r="N3073" t="s">
        <v>83</v>
      </c>
      <c r="O3073" t="b">
        <v>0</v>
      </c>
      <c r="P3073">
        <v>46.332000000000001</v>
      </c>
      <c r="Q3073">
        <v>10.692</v>
      </c>
      <c r="R3073">
        <v>1.302</v>
      </c>
      <c r="S3073" t="s">
        <v>183</v>
      </c>
      <c r="T3073">
        <v>0</v>
      </c>
      <c r="U3073">
        <v>0</v>
      </c>
      <c r="V3073">
        <v>22</v>
      </c>
      <c r="W3073">
        <v>2226.7773000000002</v>
      </c>
    </row>
    <row r="3074" spans="1:23" x14ac:dyDescent="0.35">
      <c r="A3074" t="s">
        <v>4694</v>
      </c>
      <c r="B3074" t="s">
        <v>125</v>
      </c>
      <c r="C3074" t="s">
        <v>110</v>
      </c>
      <c r="D3074" t="s">
        <v>12</v>
      </c>
      <c r="E3074" t="s">
        <v>95</v>
      </c>
      <c r="F3074" t="s">
        <v>1202</v>
      </c>
      <c r="G3074">
        <v>357.62</v>
      </c>
      <c r="H3074">
        <v>1</v>
      </c>
      <c r="I3074">
        <v>0.08</v>
      </c>
      <c r="J3074">
        <v>2.82</v>
      </c>
      <c r="K3074" t="s">
        <v>102</v>
      </c>
      <c r="L3074" t="s">
        <v>48</v>
      </c>
      <c r="M3074">
        <v>4.13</v>
      </c>
      <c r="N3074" t="s">
        <v>83</v>
      </c>
      <c r="O3074" t="b">
        <v>0</v>
      </c>
      <c r="P3074">
        <v>329.0104</v>
      </c>
      <c r="Q3074">
        <v>114.4384</v>
      </c>
      <c r="R3074">
        <v>107.4884</v>
      </c>
      <c r="S3074" t="s">
        <v>128</v>
      </c>
      <c r="T3074">
        <v>0</v>
      </c>
      <c r="U3074">
        <v>0</v>
      </c>
      <c r="V3074">
        <v>20</v>
      </c>
      <c r="W3074">
        <v>1794.1578999999999</v>
      </c>
    </row>
    <row r="3075" spans="1:23" x14ac:dyDescent="0.35">
      <c r="A3075" t="s">
        <v>4695</v>
      </c>
      <c r="B3075" t="s">
        <v>639</v>
      </c>
      <c r="C3075" t="s">
        <v>4556</v>
      </c>
      <c r="D3075" t="s">
        <v>12</v>
      </c>
      <c r="E3075" t="s">
        <v>16</v>
      </c>
      <c r="F3075" t="s">
        <v>444</v>
      </c>
      <c r="G3075">
        <v>33.07</v>
      </c>
      <c r="H3075">
        <v>3</v>
      </c>
      <c r="I3075">
        <v>0.26</v>
      </c>
      <c r="J3075">
        <v>9.9499999999999993</v>
      </c>
      <c r="K3075" t="s">
        <v>90</v>
      </c>
      <c r="L3075" t="s">
        <v>45</v>
      </c>
      <c r="M3075">
        <v>1.43</v>
      </c>
      <c r="N3075" t="s">
        <v>83</v>
      </c>
      <c r="O3075" t="b">
        <v>0</v>
      </c>
      <c r="P3075">
        <v>73.415400000000005</v>
      </c>
      <c r="Q3075">
        <v>13.8894</v>
      </c>
      <c r="R3075">
        <v>2.509400000000003</v>
      </c>
      <c r="S3075" t="s">
        <v>103</v>
      </c>
      <c r="T3075">
        <v>0</v>
      </c>
      <c r="U3075">
        <v>0</v>
      </c>
      <c r="V3075">
        <v>2</v>
      </c>
      <c r="W3075">
        <v>-4.7205999999999957</v>
      </c>
    </row>
    <row r="3076" spans="1:23" x14ac:dyDescent="0.35">
      <c r="A3076" t="s">
        <v>4696</v>
      </c>
      <c r="B3076" t="s">
        <v>586</v>
      </c>
      <c r="C3076" t="s">
        <v>166</v>
      </c>
      <c r="D3076" t="s">
        <v>12</v>
      </c>
      <c r="E3076" t="s">
        <v>88</v>
      </c>
      <c r="F3076" t="s">
        <v>1195</v>
      </c>
      <c r="G3076">
        <v>19.149999999999999</v>
      </c>
      <c r="H3076">
        <v>2</v>
      </c>
      <c r="I3076">
        <v>0.08</v>
      </c>
      <c r="J3076">
        <v>6.71</v>
      </c>
      <c r="K3076" t="s">
        <v>102</v>
      </c>
      <c r="L3076" t="s">
        <v>41</v>
      </c>
      <c r="M3076">
        <v>6.36</v>
      </c>
      <c r="N3076" t="s">
        <v>83</v>
      </c>
      <c r="O3076" t="b">
        <v>0</v>
      </c>
      <c r="P3076">
        <v>35.235999999999997</v>
      </c>
      <c r="Q3076">
        <v>12.256</v>
      </c>
      <c r="R3076">
        <v>-0.81400000000000006</v>
      </c>
      <c r="S3076" t="s">
        <v>91</v>
      </c>
      <c r="T3076">
        <v>0</v>
      </c>
      <c r="U3076">
        <v>0</v>
      </c>
      <c r="V3076">
        <v>20</v>
      </c>
      <c r="W3076">
        <v>1878.5492999999999</v>
      </c>
    </row>
    <row r="3077" spans="1:23" x14ac:dyDescent="0.35">
      <c r="A3077" t="s">
        <v>4697</v>
      </c>
      <c r="B3077" t="s">
        <v>507</v>
      </c>
      <c r="C3077" t="s">
        <v>4698</v>
      </c>
      <c r="D3077" t="s">
        <v>19</v>
      </c>
      <c r="E3077" t="s">
        <v>14</v>
      </c>
      <c r="F3077" t="s">
        <v>733</v>
      </c>
      <c r="G3077">
        <v>123.88</v>
      </c>
      <c r="H3077">
        <v>2</v>
      </c>
      <c r="I3077">
        <v>0.23</v>
      </c>
      <c r="J3077">
        <v>4.4800000000000004</v>
      </c>
      <c r="K3077" t="s">
        <v>82</v>
      </c>
      <c r="L3077" t="s">
        <v>41</v>
      </c>
      <c r="M3077">
        <v>5.26</v>
      </c>
      <c r="N3077" t="s">
        <v>83</v>
      </c>
      <c r="O3077" t="b">
        <v>0</v>
      </c>
      <c r="P3077">
        <v>190.77520000000001</v>
      </c>
      <c r="Q3077">
        <v>42.119200000000014</v>
      </c>
      <c r="R3077">
        <v>32.379199999999997</v>
      </c>
      <c r="S3077" t="s">
        <v>84</v>
      </c>
      <c r="T3077">
        <v>0</v>
      </c>
      <c r="U3077">
        <v>0</v>
      </c>
      <c r="V3077">
        <v>1</v>
      </c>
      <c r="W3077">
        <v>32.379199999999997</v>
      </c>
    </row>
    <row r="3078" spans="1:23" x14ac:dyDescent="0.35">
      <c r="A3078" t="s">
        <v>4699</v>
      </c>
      <c r="B3078" t="s">
        <v>193</v>
      </c>
      <c r="C3078" t="s">
        <v>3207</v>
      </c>
      <c r="D3078" t="s">
        <v>19</v>
      </c>
      <c r="E3078" t="s">
        <v>95</v>
      </c>
      <c r="F3078" t="s">
        <v>840</v>
      </c>
      <c r="G3078">
        <v>374.95</v>
      </c>
      <c r="H3078">
        <v>3</v>
      </c>
      <c r="I3078">
        <v>0</v>
      </c>
      <c r="J3078">
        <v>6.74</v>
      </c>
      <c r="K3078" t="s">
        <v>102</v>
      </c>
      <c r="L3078" t="s">
        <v>45</v>
      </c>
      <c r="M3078">
        <v>0.96</v>
      </c>
      <c r="N3078" t="s">
        <v>83</v>
      </c>
      <c r="O3078" t="b">
        <v>0</v>
      </c>
      <c r="P3078">
        <v>1124.8499999999999</v>
      </c>
      <c r="Q3078">
        <v>449.94</v>
      </c>
      <c r="R3078">
        <v>442.24</v>
      </c>
      <c r="S3078" t="s">
        <v>97</v>
      </c>
      <c r="T3078">
        <v>0</v>
      </c>
      <c r="U3078">
        <v>0</v>
      </c>
      <c r="V3078">
        <v>2</v>
      </c>
      <c r="W3078">
        <v>606.41999999999996</v>
      </c>
    </row>
    <row r="3079" spans="1:23" x14ac:dyDescent="0.35">
      <c r="A3079" t="s">
        <v>4700</v>
      </c>
      <c r="B3079" t="s">
        <v>330</v>
      </c>
      <c r="C3079" t="s">
        <v>3541</v>
      </c>
      <c r="D3079" t="s">
        <v>15</v>
      </c>
      <c r="E3079" t="s">
        <v>95</v>
      </c>
      <c r="F3079" t="s">
        <v>1677</v>
      </c>
      <c r="G3079">
        <v>15.93</v>
      </c>
      <c r="H3079">
        <v>3</v>
      </c>
      <c r="I3079">
        <v>0.05</v>
      </c>
      <c r="J3079">
        <v>7.3</v>
      </c>
      <c r="K3079" t="s">
        <v>115</v>
      </c>
      <c r="L3079" t="s">
        <v>48</v>
      </c>
      <c r="M3079">
        <v>12.99</v>
      </c>
      <c r="N3079" t="s">
        <v>83</v>
      </c>
      <c r="O3079" t="b">
        <v>0</v>
      </c>
      <c r="P3079">
        <v>45.400500000000001</v>
      </c>
      <c r="Q3079">
        <v>16.726499999999991</v>
      </c>
      <c r="R3079">
        <v>-3.5635000000000052</v>
      </c>
      <c r="S3079" t="s">
        <v>183</v>
      </c>
      <c r="T3079">
        <v>0</v>
      </c>
      <c r="U3079">
        <v>0</v>
      </c>
      <c r="V3079">
        <v>2</v>
      </c>
      <c r="W3079">
        <v>-24.69370000000001</v>
      </c>
    </row>
    <row r="3080" spans="1:23" x14ac:dyDescent="0.35">
      <c r="A3080" t="s">
        <v>4701</v>
      </c>
      <c r="B3080" t="s">
        <v>379</v>
      </c>
      <c r="C3080" t="s">
        <v>863</v>
      </c>
      <c r="D3080" t="s">
        <v>15</v>
      </c>
      <c r="E3080" t="s">
        <v>16</v>
      </c>
      <c r="F3080" t="s">
        <v>214</v>
      </c>
      <c r="G3080">
        <v>51.63</v>
      </c>
      <c r="H3080">
        <v>3</v>
      </c>
      <c r="I3080">
        <v>0.21</v>
      </c>
      <c r="J3080">
        <v>5.05</v>
      </c>
      <c r="K3080" t="s">
        <v>102</v>
      </c>
      <c r="L3080" t="s">
        <v>43</v>
      </c>
      <c r="M3080">
        <v>5.0199999999999996</v>
      </c>
      <c r="N3080" t="s">
        <v>141</v>
      </c>
      <c r="O3080" t="b">
        <v>0</v>
      </c>
      <c r="P3080">
        <v>122.3631</v>
      </c>
      <c r="Q3080">
        <v>29.429100000000009</v>
      </c>
      <c r="R3080">
        <v>19.359100000000009</v>
      </c>
      <c r="S3080" t="s">
        <v>103</v>
      </c>
      <c r="T3080">
        <v>1</v>
      </c>
      <c r="U3080">
        <v>0</v>
      </c>
      <c r="V3080">
        <v>13</v>
      </c>
      <c r="W3080">
        <v>754.42380000000003</v>
      </c>
    </row>
    <row r="3081" spans="1:23" x14ac:dyDescent="0.35">
      <c r="A3081" t="s">
        <v>4702</v>
      </c>
      <c r="B3081" t="s">
        <v>143</v>
      </c>
      <c r="C3081" t="s">
        <v>453</v>
      </c>
      <c r="D3081" t="s">
        <v>24</v>
      </c>
      <c r="E3081" t="s">
        <v>95</v>
      </c>
      <c r="F3081" t="s">
        <v>568</v>
      </c>
      <c r="G3081">
        <v>343.94</v>
      </c>
      <c r="H3081">
        <v>2</v>
      </c>
      <c r="I3081">
        <v>0.06</v>
      </c>
      <c r="J3081">
        <v>2.38</v>
      </c>
      <c r="K3081" t="s">
        <v>102</v>
      </c>
      <c r="L3081" t="s">
        <v>41</v>
      </c>
      <c r="M3081">
        <v>10.73</v>
      </c>
      <c r="N3081" t="s">
        <v>83</v>
      </c>
      <c r="O3081" t="b">
        <v>0</v>
      </c>
      <c r="P3081">
        <v>646.60719999999992</v>
      </c>
      <c r="Q3081">
        <v>233.87919999999991</v>
      </c>
      <c r="R3081">
        <v>220.7691999999999</v>
      </c>
      <c r="S3081" t="s">
        <v>103</v>
      </c>
      <c r="T3081">
        <v>0</v>
      </c>
      <c r="U3081">
        <v>0</v>
      </c>
      <c r="V3081">
        <v>24</v>
      </c>
      <c r="W3081">
        <v>1094.1242999999999</v>
      </c>
    </row>
    <row r="3082" spans="1:23" x14ac:dyDescent="0.35">
      <c r="A3082" t="s">
        <v>4703</v>
      </c>
      <c r="B3082" t="s">
        <v>161</v>
      </c>
      <c r="C3082" t="s">
        <v>1022</v>
      </c>
      <c r="D3082" t="s">
        <v>12</v>
      </c>
      <c r="E3082" t="s">
        <v>95</v>
      </c>
      <c r="F3082" t="s">
        <v>123</v>
      </c>
      <c r="G3082">
        <v>422.82</v>
      </c>
      <c r="H3082">
        <v>2</v>
      </c>
      <c r="I3082">
        <v>0.11</v>
      </c>
      <c r="J3082">
        <v>9.75</v>
      </c>
      <c r="K3082" t="s">
        <v>115</v>
      </c>
      <c r="L3082" t="s">
        <v>41</v>
      </c>
      <c r="M3082">
        <v>6.84</v>
      </c>
      <c r="N3082" t="s">
        <v>83</v>
      </c>
      <c r="O3082" t="b">
        <v>0</v>
      </c>
      <c r="P3082">
        <v>752.61959999999999</v>
      </c>
      <c r="Q3082">
        <v>245.23560000000001</v>
      </c>
      <c r="R3082">
        <v>228.6456</v>
      </c>
      <c r="S3082" t="s">
        <v>91</v>
      </c>
      <c r="T3082">
        <v>0</v>
      </c>
      <c r="U3082">
        <v>0</v>
      </c>
      <c r="V3082">
        <v>14</v>
      </c>
      <c r="W3082">
        <v>909.32830000000001</v>
      </c>
    </row>
    <row r="3083" spans="1:23" x14ac:dyDescent="0.35">
      <c r="A3083" t="s">
        <v>4704</v>
      </c>
      <c r="B3083" t="s">
        <v>1563</v>
      </c>
      <c r="C3083" t="s">
        <v>453</v>
      </c>
      <c r="D3083" t="s">
        <v>26</v>
      </c>
      <c r="E3083" t="s">
        <v>16</v>
      </c>
      <c r="F3083" t="s">
        <v>932</v>
      </c>
      <c r="G3083">
        <v>33.78</v>
      </c>
      <c r="H3083">
        <v>3</v>
      </c>
      <c r="I3083">
        <v>0.06</v>
      </c>
      <c r="J3083">
        <v>5.99</v>
      </c>
      <c r="K3083" t="s">
        <v>115</v>
      </c>
      <c r="L3083" t="s">
        <v>48</v>
      </c>
      <c r="M3083">
        <v>18.62</v>
      </c>
      <c r="N3083" t="s">
        <v>83</v>
      </c>
      <c r="O3083" t="b">
        <v>0</v>
      </c>
      <c r="P3083">
        <v>95.259600000000006</v>
      </c>
      <c r="Q3083">
        <v>34.45559999999999</v>
      </c>
      <c r="R3083">
        <v>9.8455999999999904</v>
      </c>
      <c r="S3083" t="s">
        <v>91</v>
      </c>
      <c r="T3083">
        <v>0</v>
      </c>
      <c r="U3083">
        <v>0</v>
      </c>
      <c r="V3083">
        <v>24</v>
      </c>
      <c r="W3083">
        <v>1094.1242999999999</v>
      </c>
    </row>
    <row r="3084" spans="1:23" x14ac:dyDescent="0.35">
      <c r="A3084" t="s">
        <v>4705</v>
      </c>
      <c r="B3084" t="s">
        <v>521</v>
      </c>
      <c r="C3084" t="s">
        <v>710</v>
      </c>
      <c r="D3084" t="s">
        <v>26</v>
      </c>
      <c r="E3084" t="s">
        <v>16</v>
      </c>
      <c r="F3084" t="s">
        <v>932</v>
      </c>
      <c r="G3084">
        <v>43.28</v>
      </c>
      <c r="H3084">
        <v>3</v>
      </c>
      <c r="I3084">
        <v>0.28000000000000003</v>
      </c>
      <c r="J3084">
        <v>7.81</v>
      </c>
      <c r="K3084" t="s">
        <v>115</v>
      </c>
      <c r="L3084" t="s">
        <v>41</v>
      </c>
      <c r="M3084">
        <v>5.83</v>
      </c>
      <c r="N3084" t="s">
        <v>83</v>
      </c>
      <c r="O3084" t="b">
        <v>0</v>
      </c>
      <c r="P3084">
        <v>93.484800000000007</v>
      </c>
      <c r="Q3084">
        <v>15.5808</v>
      </c>
      <c r="R3084">
        <v>1.9407999999999961</v>
      </c>
      <c r="S3084" t="s">
        <v>84</v>
      </c>
      <c r="T3084">
        <v>0</v>
      </c>
      <c r="U3084">
        <v>0</v>
      </c>
      <c r="V3084">
        <v>18</v>
      </c>
      <c r="W3084">
        <v>838.74849999999992</v>
      </c>
    </row>
    <row r="3085" spans="1:23" x14ac:dyDescent="0.35">
      <c r="A3085" t="s">
        <v>4706</v>
      </c>
      <c r="B3085" t="s">
        <v>1124</v>
      </c>
      <c r="C3085" t="s">
        <v>144</v>
      </c>
      <c r="D3085" t="s">
        <v>12</v>
      </c>
      <c r="E3085" t="s">
        <v>95</v>
      </c>
      <c r="F3085" t="s">
        <v>489</v>
      </c>
      <c r="G3085">
        <v>235.82</v>
      </c>
      <c r="H3085">
        <v>1</v>
      </c>
      <c r="I3085">
        <v>0.28000000000000003</v>
      </c>
      <c r="J3085">
        <v>6.93</v>
      </c>
      <c r="K3085" t="s">
        <v>90</v>
      </c>
      <c r="L3085" t="s">
        <v>41</v>
      </c>
      <c r="M3085">
        <v>13.71</v>
      </c>
      <c r="N3085" t="s">
        <v>83</v>
      </c>
      <c r="O3085" t="b">
        <v>0</v>
      </c>
      <c r="P3085">
        <v>169.79040000000001</v>
      </c>
      <c r="Q3085">
        <v>28.29839999999999</v>
      </c>
      <c r="R3085">
        <v>7.6583999999999861</v>
      </c>
      <c r="S3085" t="s">
        <v>103</v>
      </c>
      <c r="T3085">
        <v>0</v>
      </c>
      <c r="U3085">
        <v>0</v>
      </c>
      <c r="V3085">
        <v>16</v>
      </c>
      <c r="W3085">
        <v>1289.2512999999999</v>
      </c>
    </row>
    <row r="3086" spans="1:23" x14ac:dyDescent="0.35">
      <c r="A3086" t="s">
        <v>4707</v>
      </c>
      <c r="B3086" t="s">
        <v>536</v>
      </c>
      <c r="C3086" t="s">
        <v>1377</v>
      </c>
      <c r="D3086" t="s">
        <v>17</v>
      </c>
      <c r="E3086" t="s">
        <v>95</v>
      </c>
      <c r="F3086" t="s">
        <v>286</v>
      </c>
      <c r="G3086">
        <v>556.35</v>
      </c>
      <c r="H3086">
        <v>1</v>
      </c>
      <c r="I3086">
        <v>0.09</v>
      </c>
      <c r="J3086">
        <v>5.64</v>
      </c>
      <c r="K3086" t="s">
        <v>115</v>
      </c>
      <c r="L3086" t="s">
        <v>45</v>
      </c>
      <c r="M3086">
        <v>1.77</v>
      </c>
      <c r="N3086" t="s">
        <v>279</v>
      </c>
      <c r="O3086" t="b">
        <v>0</v>
      </c>
      <c r="P3086">
        <v>506.27850000000012</v>
      </c>
      <c r="Q3086">
        <v>172.46850000000009</v>
      </c>
      <c r="R3086">
        <v>165.05850000000009</v>
      </c>
      <c r="S3086" t="s">
        <v>97</v>
      </c>
      <c r="T3086">
        <v>0</v>
      </c>
      <c r="U3086">
        <v>1</v>
      </c>
      <c r="V3086">
        <v>17</v>
      </c>
      <c r="W3086">
        <v>1418.6872000000001</v>
      </c>
    </row>
    <row r="3087" spans="1:23" x14ac:dyDescent="0.35">
      <c r="A3087" t="s">
        <v>4708</v>
      </c>
      <c r="B3087" t="s">
        <v>954</v>
      </c>
      <c r="C3087" t="s">
        <v>2008</v>
      </c>
      <c r="D3087" t="s">
        <v>17</v>
      </c>
      <c r="E3087" t="s">
        <v>16</v>
      </c>
      <c r="F3087" t="s">
        <v>351</v>
      </c>
      <c r="G3087">
        <v>44.19</v>
      </c>
      <c r="H3087">
        <v>1</v>
      </c>
      <c r="I3087">
        <v>0.27</v>
      </c>
      <c r="J3087">
        <v>9.2200000000000006</v>
      </c>
      <c r="K3087" t="s">
        <v>115</v>
      </c>
      <c r="L3087" t="s">
        <v>43</v>
      </c>
      <c r="M3087">
        <v>7.53</v>
      </c>
      <c r="N3087" t="s">
        <v>83</v>
      </c>
      <c r="O3087" t="b">
        <v>0</v>
      </c>
      <c r="P3087">
        <v>32.258699999999997</v>
      </c>
      <c r="Q3087">
        <v>5.7446999999999981</v>
      </c>
      <c r="R3087">
        <v>-11.0053</v>
      </c>
      <c r="S3087" t="s">
        <v>91</v>
      </c>
      <c r="T3087">
        <v>0</v>
      </c>
      <c r="U3087">
        <v>0</v>
      </c>
      <c r="V3087">
        <v>13</v>
      </c>
      <c r="W3087">
        <v>919.70389999999998</v>
      </c>
    </row>
    <row r="3088" spans="1:23" x14ac:dyDescent="0.35">
      <c r="A3088" t="s">
        <v>4709</v>
      </c>
      <c r="B3088" t="s">
        <v>946</v>
      </c>
      <c r="C3088" t="s">
        <v>1302</v>
      </c>
      <c r="D3088" t="s">
        <v>24</v>
      </c>
      <c r="E3088" t="s">
        <v>16</v>
      </c>
      <c r="F3088" t="s">
        <v>351</v>
      </c>
      <c r="G3088">
        <v>52.02</v>
      </c>
      <c r="H3088">
        <v>1</v>
      </c>
      <c r="I3088">
        <v>0.27</v>
      </c>
      <c r="J3088">
        <v>9.6199999999999992</v>
      </c>
      <c r="K3088" t="s">
        <v>90</v>
      </c>
      <c r="L3088" t="s">
        <v>48</v>
      </c>
      <c r="M3088">
        <v>8.6999999999999993</v>
      </c>
      <c r="N3088" t="s">
        <v>83</v>
      </c>
      <c r="O3088" t="b">
        <v>0</v>
      </c>
      <c r="P3088">
        <v>37.974600000000002</v>
      </c>
      <c r="Q3088">
        <v>6.7626000000000026</v>
      </c>
      <c r="R3088">
        <v>-11.557399999999999</v>
      </c>
      <c r="S3088" t="s">
        <v>128</v>
      </c>
      <c r="T3088">
        <v>0</v>
      </c>
      <c r="U3088">
        <v>0</v>
      </c>
      <c r="V3088">
        <v>15</v>
      </c>
      <c r="W3088">
        <v>1173.6241</v>
      </c>
    </row>
    <row r="3089" spans="1:23" x14ac:dyDescent="0.35">
      <c r="A3089" t="s">
        <v>4710</v>
      </c>
      <c r="B3089" t="s">
        <v>221</v>
      </c>
      <c r="C3089" t="s">
        <v>190</v>
      </c>
      <c r="D3089" t="s">
        <v>12</v>
      </c>
      <c r="E3089" t="s">
        <v>14</v>
      </c>
      <c r="F3089" t="s">
        <v>1306</v>
      </c>
      <c r="G3089">
        <v>182.91</v>
      </c>
      <c r="H3089">
        <v>3</v>
      </c>
      <c r="I3089">
        <v>0.06</v>
      </c>
      <c r="J3089">
        <v>4.26</v>
      </c>
      <c r="K3089" t="s">
        <v>90</v>
      </c>
      <c r="L3089" t="s">
        <v>43</v>
      </c>
      <c r="M3089">
        <v>3.89</v>
      </c>
      <c r="N3089" t="s">
        <v>83</v>
      </c>
      <c r="O3089" t="b">
        <v>0</v>
      </c>
      <c r="P3089">
        <v>515.80619999999999</v>
      </c>
      <c r="Q3089">
        <v>186.56819999999999</v>
      </c>
      <c r="R3089">
        <v>178.41820000000001</v>
      </c>
      <c r="S3089" t="s">
        <v>103</v>
      </c>
      <c r="T3089">
        <v>0</v>
      </c>
      <c r="U3089">
        <v>0</v>
      </c>
      <c r="V3089">
        <v>21</v>
      </c>
      <c r="W3089">
        <v>1065.6361999999999</v>
      </c>
    </row>
    <row r="3090" spans="1:23" x14ac:dyDescent="0.35">
      <c r="A3090" t="s">
        <v>4711</v>
      </c>
      <c r="B3090" t="s">
        <v>487</v>
      </c>
      <c r="C3090" t="s">
        <v>695</v>
      </c>
      <c r="D3090" t="s">
        <v>12</v>
      </c>
      <c r="E3090" t="s">
        <v>88</v>
      </c>
      <c r="F3090" t="s">
        <v>509</v>
      </c>
      <c r="G3090">
        <v>30.42</v>
      </c>
      <c r="H3090">
        <v>3</v>
      </c>
      <c r="I3090">
        <v>0.05</v>
      </c>
      <c r="J3090">
        <v>4.3499999999999996</v>
      </c>
      <c r="K3090" t="s">
        <v>82</v>
      </c>
      <c r="L3090" t="s">
        <v>45</v>
      </c>
      <c r="M3090">
        <v>1.35</v>
      </c>
      <c r="N3090" t="s">
        <v>83</v>
      </c>
      <c r="O3090" t="b">
        <v>0</v>
      </c>
      <c r="P3090">
        <v>86.697000000000003</v>
      </c>
      <c r="Q3090">
        <v>31.940999999999999</v>
      </c>
      <c r="R3090">
        <v>26.241</v>
      </c>
      <c r="S3090" t="s">
        <v>97</v>
      </c>
      <c r="T3090">
        <v>0</v>
      </c>
      <c r="U3090">
        <v>0</v>
      </c>
      <c r="V3090">
        <v>5</v>
      </c>
      <c r="W3090">
        <v>134.70710000000011</v>
      </c>
    </row>
    <row r="3091" spans="1:23" x14ac:dyDescent="0.35">
      <c r="A3091" t="s">
        <v>4712</v>
      </c>
      <c r="B3091" t="s">
        <v>276</v>
      </c>
      <c r="C3091" t="s">
        <v>4713</v>
      </c>
      <c r="D3091" t="s">
        <v>12</v>
      </c>
      <c r="E3091" t="s">
        <v>95</v>
      </c>
      <c r="F3091" t="s">
        <v>286</v>
      </c>
      <c r="G3091">
        <v>329.41</v>
      </c>
      <c r="H3091">
        <v>2</v>
      </c>
      <c r="I3091">
        <v>0.15</v>
      </c>
      <c r="J3091">
        <v>4.37</v>
      </c>
      <c r="K3091" t="s">
        <v>82</v>
      </c>
      <c r="L3091" t="s">
        <v>41</v>
      </c>
      <c r="M3091">
        <v>12.38</v>
      </c>
      <c r="N3091" t="s">
        <v>141</v>
      </c>
      <c r="O3091" t="b">
        <v>0</v>
      </c>
      <c r="P3091">
        <v>559.99700000000007</v>
      </c>
      <c r="Q3091">
        <v>164.70500000000001</v>
      </c>
      <c r="R3091">
        <v>147.95500000000001</v>
      </c>
      <c r="S3091" t="s">
        <v>97</v>
      </c>
      <c r="T3091">
        <v>1</v>
      </c>
      <c r="U3091">
        <v>0</v>
      </c>
      <c r="V3091">
        <v>2</v>
      </c>
      <c r="W3091">
        <v>142.8486</v>
      </c>
    </row>
    <row r="3092" spans="1:23" x14ac:dyDescent="0.35">
      <c r="A3092" t="s">
        <v>4714</v>
      </c>
      <c r="B3092" t="s">
        <v>261</v>
      </c>
      <c r="C3092" t="s">
        <v>4432</v>
      </c>
      <c r="D3092" t="s">
        <v>12</v>
      </c>
      <c r="E3092" t="s">
        <v>88</v>
      </c>
      <c r="F3092" t="s">
        <v>2335</v>
      </c>
      <c r="G3092">
        <v>23.58</v>
      </c>
      <c r="H3092">
        <v>2</v>
      </c>
      <c r="I3092">
        <v>0.1</v>
      </c>
      <c r="J3092">
        <v>2.71</v>
      </c>
      <c r="K3092" t="s">
        <v>90</v>
      </c>
      <c r="L3092" t="s">
        <v>41</v>
      </c>
      <c r="M3092">
        <v>13.25</v>
      </c>
      <c r="N3092" t="s">
        <v>83</v>
      </c>
      <c r="O3092" t="b">
        <v>0</v>
      </c>
      <c r="P3092">
        <v>42.444000000000003</v>
      </c>
      <c r="Q3092">
        <v>14.148</v>
      </c>
      <c r="R3092">
        <v>-1.8120000000000009</v>
      </c>
      <c r="S3092" t="s">
        <v>103</v>
      </c>
      <c r="T3092">
        <v>0</v>
      </c>
      <c r="U3092">
        <v>0</v>
      </c>
      <c r="V3092">
        <v>3</v>
      </c>
      <c r="W3092">
        <v>3.283099999999997</v>
      </c>
    </row>
    <row r="3093" spans="1:23" x14ac:dyDescent="0.35">
      <c r="A3093" t="s">
        <v>4715</v>
      </c>
      <c r="B3093" t="s">
        <v>784</v>
      </c>
      <c r="C3093" t="s">
        <v>1525</v>
      </c>
      <c r="D3093" t="s">
        <v>12</v>
      </c>
      <c r="E3093" t="s">
        <v>16</v>
      </c>
      <c r="F3093" t="s">
        <v>231</v>
      </c>
      <c r="G3093">
        <v>20.47</v>
      </c>
      <c r="H3093">
        <v>2</v>
      </c>
      <c r="I3093">
        <v>0.12</v>
      </c>
      <c r="J3093">
        <v>2.1</v>
      </c>
      <c r="K3093" t="s">
        <v>90</v>
      </c>
      <c r="L3093" t="s">
        <v>45</v>
      </c>
      <c r="M3093">
        <v>0.5</v>
      </c>
      <c r="N3093" t="s">
        <v>83</v>
      </c>
      <c r="O3093" t="b">
        <v>0</v>
      </c>
      <c r="P3093">
        <v>36.027200000000001</v>
      </c>
      <c r="Q3093">
        <v>11.463200000000001</v>
      </c>
      <c r="R3093">
        <v>8.8632000000000044</v>
      </c>
      <c r="S3093" t="s">
        <v>84</v>
      </c>
      <c r="T3093">
        <v>0</v>
      </c>
      <c r="U3093">
        <v>0</v>
      </c>
      <c r="V3093">
        <v>16</v>
      </c>
      <c r="W3093">
        <v>1013.8551</v>
      </c>
    </row>
    <row r="3094" spans="1:23" x14ac:dyDescent="0.35">
      <c r="A3094" t="s">
        <v>4716</v>
      </c>
      <c r="B3094" t="s">
        <v>832</v>
      </c>
      <c r="C3094" t="s">
        <v>673</v>
      </c>
      <c r="D3094" t="s">
        <v>15</v>
      </c>
      <c r="E3094" t="s">
        <v>95</v>
      </c>
      <c r="F3094" t="s">
        <v>175</v>
      </c>
      <c r="G3094">
        <v>478.73</v>
      </c>
      <c r="H3094">
        <v>1</v>
      </c>
      <c r="I3094">
        <v>0</v>
      </c>
      <c r="J3094">
        <v>8.2899999999999991</v>
      </c>
      <c r="K3094" t="s">
        <v>82</v>
      </c>
      <c r="L3094" t="s">
        <v>43</v>
      </c>
      <c r="M3094">
        <v>7.19</v>
      </c>
      <c r="N3094" t="s">
        <v>83</v>
      </c>
      <c r="O3094" t="b">
        <v>0</v>
      </c>
      <c r="P3094">
        <v>478.73</v>
      </c>
      <c r="Q3094">
        <v>191.49199999999999</v>
      </c>
      <c r="R3094">
        <v>176.012</v>
      </c>
      <c r="S3094" t="s">
        <v>97</v>
      </c>
      <c r="T3094">
        <v>0</v>
      </c>
      <c r="U3094">
        <v>0</v>
      </c>
      <c r="V3094">
        <v>15</v>
      </c>
      <c r="W3094">
        <v>1127.8425</v>
      </c>
    </row>
    <row r="3095" spans="1:23" x14ac:dyDescent="0.35">
      <c r="A3095" t="s">
        <v>4717</v>
      </c>
      <c r="B3095" t="s">
        <v>507</v>
      </c>
      <c r="C3095" t="s">
        <v>1074</v>
      </c>
      <c r="D3095" t="s">
        <v>17</v>
      </c>
      <c r="E3095" t="s">
        <v>14</v>
      </c>
      <c r="F3095" t="s">
        <v>617</v>
      </c>
      <c r="G3095">
        <v>130.93</v>
      </c>
      <c r="H3095">
        <v>3</v>
      </c>
      <c r="I3095">
        <v>0.24</v>
      </c>
      <c r="J3095">
        <v>4.08</v>
      </c>
      <c r="K3095" t="s">
        <v>115</v>
      </c>
      <c r="L3095" t="s">
        <v>41</v>
      </c>
      <c r="M3095">
        <v>10</v>
      </c>
      <c r="N3095" t="s">
        <v>83</v>
      </c>
      <c r="O3095" t="b">
        <v>0</v>
      </c>
      <c r="P3095">
        <v>298.5204</v>
      </c>
      <c r="Q3095">
        <v>62.846399999999988</v>
      </c>
      <c r="R3095">
        <v>48.76639999999999</v>
      </c>
      <c r="S3095" t="s">
        <v>84</v>
      </c>
      <c r="T3095">
        <v>0</v>
      </c>
      <c r="U3095">
        <v>0</v>
      </c>
      <c r="V3095">
        <v>17</v>
      </c>
      <c r="W3095">
        <v>1548.1164000000001</v>
      </c>
    </row>
    <row r="3096" spans="1:23" x14ac:dyDescent="0.35">
      <c r="A3096" t="s">
        <v>4718</v>
      </c>
      <c r="B3096" t="s">
        <v>121</v>
      </c>
      <c r="C3096" t="s">
        <v>1976</v>
      </c>
      <c r="D3096" t="s">
        <v>24</v>
      </c>
      <c r="E3096" t="s">
        <v>16</v>
      </c>
      <c r="F3096" t="s">
        <v>828</v>
      </c>
      <c r="G3096">
        <v>42.12</v>
      </c>
      <c r="H3096">
        <v>1</v>
      </c>
      <c r="I3096">
        <v>0.15</v>
      </c>
      <c r="J3096">
        <v>9.52</v>
      </c>
      <c r="K3096" t="s">
        <v>102</v>
      </c>
      <c r="L3096" t="s">
        <v>48</v>
      </c>
      <c r="M3096">
        <v>8.76</v>
      </c>
      <c r="N3096" t="s">
        <v>141</v>
      </c>
      <c r="O3096" t="b">
        <v>0</v>
      </c>
      <c r="P3096">
        <v>35.802</v>
      </c>
      <c r="Q3096">
        <v>10.53</v>
      </c>
      <c r="R3096">
        <v>-7.75</v>
      </c>
      <c r="S3096" t="s">
        <v>103</v>
      </c>
      <c r="T3096">
        <v>1</v>
      </c>
      <c r="U3096">
        <v>0</v>
      </c>
      <c r="V3096">
        <v>23</v>
      </c>
      <c r="W3096">
        <v>1284.9342999999999</v>
      </c>
    </row>
    <row r="3097" spans="1:23" x14ac:dyDescent="0.35">
      <c r="A3097" t="s">
        <v>4719</v>
      </c>
      <c r="B3097" t="s">
        <v>973</v>
      </c>
      <c r="C3097" t="s">
        <v>477</v>
      </c>
      <c r="D3097" t="s">
        <v>20</v>
      </c>
      <c r="E3097" t="s">
        <v>14</v>
      </c>
      <c r="F3097" t="s">
        <v>460</v>
      </c>
      <c r="G3097">
        <v>130.56</v>
      </c>
      <c r="H3097">
        <v>3</v>
      </c>
      <c r="I3097">
        <v>0.2</v>
      </c>
      <c r="J3097">
        <v>8.26</v>
      </c>
      <c r="K3097" t="s">
        <v>115</v>
      </c>
      <c r="L3097" t="s">
        <v>41</v>
      </c>
      <c r="M3097">
        <v>11.47</v>
      </c>
      <c r="N3097" t="s">
        <v>83</v>
      </c>
      <c r="O3097" t="b">
        <v>0</v>
      </c>
      <c r="P3097">
        <v>313.34400000000011</v>
      </c>
      <c r="Q3097">
        <v>78.33600000000007</v>
      </c>
      <c r="R3097">
        <v>58.606000000000073</v>
      </c>
      <c r="S3097" t="s">
        <v>183</v>
      </c>
      <c r="T3097">
        <v>0</v>
      </c>
      <c r="U3097">
        <v>0</v>
      </c>
      <c r="V3097">
        <v>10</v>
      </c>
      <c r="W3097">
        <v>253.85680000000019</v>
      </c>
    </row>
    <row r="3098" spans="1:23" x14ac:dyDescent="0.35">
      <c r="A3098" t="s">
        <v>4720</v>
      </c>
      <c r="B3098" t="s">
        <v>295</v>
      </c>
      <c r="C3098" t="s">
        <v>4721</v>
      </c>
      <c r="D3098" t="s">
        <v>20</v>
      </c>
      <c r="E3098" t="s">
        <v>16</v>
      </c>
      <c r="F3098" t="s">
        <v>241</v>
      </c>
      <c r="G3098">
        <v>28.26</v>
      </c>
      <c r="H3098">
        <v>1</v>
      </c>
      <c r="I3098">
        <v>0.18</v>
      </c>
      <c r="J3098">
        <v>3.32</v>
      </c>
      <c r="K3098" t="s">
        <v>102</v>
      </c>
      <c r="L3098" t="s">
        <v>43</v>
      </c>
      <c r="M3098">
        <v>7.65</v>
      </c>
      <c r="N3098" t="s">
        <v>83</v>
      </c>
      <c r="O3098" t="b">
        <v>0</v>
      </c>
      <c r="P3098">
        <v>23.173200000000001</v>
      </c>
      <c r="Q3098">
        <v>6.2172000000000018</v>
      </c>
      <c r="R3098">
        <v>-4.7527999999999988</v>
      </c>
      <c r="S3098" t="s">
        <v>91</v>
      </c>
      <c r="T3098">
        <v>0</v>
      </c>
      <c r="U3098">
        <v>0</v>
      </c>
      <c r="V3098">
        <v>1</v>
      </c>
      <c r="W3098">
        <v>-4.7527999999999988</v>
      </c>
    </row>
    <row r="3099" spans="1:23" x14ac:dyDescent="0.35">
      <c r="A3099" t="s">
        <v>4722</v>
      </c>
      <c r="B3099" t="s">
        <v>487</v>
      </c>
      <c r="C3099" t="s">
        <v>4723</v>
      </c>
      <c r="D3099" t="s">
        <v>17</v>
      </c>
      <c r="E3099" t="s">
        <v>14</v>
      </c>
      <c r="F3099" t="s">
        <v>733</v>
      </c>
      <c r="G3099">
        <v>83.93</v>
      </c>
      <c r="H3099">
        <v>1</v>
      </c>
      <c r="I3099">
        <v>0.1</v>
      </c>
      <c r="J3099">
        <v>9.77</v>
      </c>
      <c r="K3099" t="s">
        <v>115</v>
      </c>
      <c r="L3099" t="s">
        <v>45</v>
      </c>
      <c r="M3099">
        <v>1.83</v>
      </c>
      <c r="N3099" t="s">
        <v>83</v>
      </c>
      <c r="O3099" t="b">
        <v>1</v>
      </c>
      <c r="P3099">
        <v>75.537000000000006</v>
      </c>
      <c r="Q3099">
        <v>25.178999999999998</v>
      </c>
      <c r="R3099">
        <v>13.579000000000001</v>
      </c>
      <c r="S3099" t="s">
        <v>97</v>
      </c>
      <c r="T3099">
        <v>0</v>
      </c>
      <c r="U3099">
        <v>0</v>
      </c>
      <c r="V3099">
        <v>2</v>
      </c>
      <c r="W3099">
        <v>16.5822</v>
      </c>
    </row>
    <row r="3100" spans="1:23" x14ac:dyDescent="0.35">
      <c r="A3100" t="s">
        <v>4724</v>
      </c>
      <c r="B3100" t="s">
        <v>814</v>
      </c>
      <c r="C3100" t="s">
        <v>700</v>
      </c>
      <c r="D3100" t="s">
        <v>19</v>
      </c>
      <c r="E3100" t="s">
        <v>16</v>
      </c>
      <c r="F3100" t="s">
        <v>1050</v>
      </c>
      <c r="G3100">
        <v>40.39</v>
      </c>
      <c r="H3100">
        <v>3</v>
      </c>
      <c r="I3100">
        <v>0.19</v>
      </c>
      <c r="J3100">
        <v>6.12</v>
      </c>
      <c r="K3100" t="s">
        <v>102</v>
      </c>
      <c r="L3100" t="s">
        <v>43</v>
      </c>
      <c r="M3100">
        <v>6.03</v>
      </c>
      <c r="N3100" t="s">
        <v>83</v>
      </c>
      <c r="O3100" t="b">
        <v>0</v>
      </c>
      <c r="P3100">
        <v>98.1477</v>
      </c>
      <c r="Q3100">
        <v>25.44570000000002</v>
      </c>
      <c r="R3100">
        <v>13.29570000000002</v>
      </c>
      <c r="S3100" t="s">
        <v>183</v>
      </c>
      <c r="T3100">
        <v>0</v>
      </c>
      <c r="U3100">
        <v>0</v>
      </c>
      <c r="V3100">
        <v>14</v>
      </c>
      <c r="W3100">
        <v>945.60969999999998</v>
      </c>
    </row>
    <row r="3101" spans="1:23" x14ac:dyDescent="0.35">
      <c r="A3101" t="s">
        <v>4725</v>
      </c>
      <c r="B3101" t="s">
        <v>562</v>
      </c>
      <c r="C3101" t="s">
        <v>4726</v>
      </c>
      <c r="D3101" t="s">
        <v>12</v>
      </c>
      <c r="E3101" t="s">
        <v>88</v>
      </c>
      <c r="F3101" t="s">
        <v>381</v>
      </c>
      <c r="G3101">
        <v>14.04</v>
      </c>
      <c r="H3101">
        <v>1</v>
      </c>
      <c r="I3101">
        <v>7.0000000000000007E-2</v>
      </c>
      <c r="J3101">
        <v>6.23</v>
      </c>
      <c r="K3101" t="s">
        <v>115</v>
      </c>
      <c r="L3101" t="s">
        <v>41</v>
      </c>
      <c r="M3101">
        <v>9.4600000000000009</v>
      </c>
      <c r="N3101" t="s">
        <v>83</v>
      </c>
      <c r="O3101" t="b">
        <v>0</v>
      </c>
      <c r="P3101">
        <v>13.0572</v>
      </c>
      <c r="Q3101">
        <v>4.6331999999999987</v>
      </c>
      <c r="R3101">
        <v>-11.056800000000001</v>
      </c>
      <c r="S3101" t="s">
        <v>103</v>
      </c>
      <c r="T3101">
        <v>0</v>
      </c>
      <c r="U3101">
        <v>0</v>
      </c>
      <c r="V3101">
        <v>15</v>
      </c>
      <c r="W3101">
        <v>405.86239999999998</v>
      </c>
    </row>
    <row r="3102" spans="1:23" x14ac:dyDescent="0.35">
      <c r="A3102" t="s">
        <v>4727</v>
      </c>
      <c r="B3102" t="s">
        <v>302</v>
      </c>
      <c r="C3102" t="s">
        <v>443</v>
      </c>
      <c r="D3102" t="s">
        <v>15</v>
      </c>
      <c r="E3102" t="s">
        <v>88</v>
      </c>
      <c r="F3102" t="s">
        <v>251</v>
      </c>
      <c r="G3102">
        <v>10.5</v>
      </c>
      <c r="H3102">
        <v>3</v>
      </c>
      <c r="I3102">
        <v>0.23</v>
      </c>
      <c r="J3102">
        <v>7.28</v>
      </c>
      <c r="K3102" t="s">
        <v>115</v>
      </c>
      <c r="L3102" t="s">
        <v>41</v>
      </c>
      <c r="M3102">
        <v>13.01</v>
      </c>
      <c r="N3102" t="s">
        <v>83</v>
      </c>
      <c r="O3102" t="b">
        <v>0</v>
      </c>
      <c r="P3102">
        <v>24.254999999999999</v>
      </c>
      <c r="Q3102">
        <v>5.3550000000000004</v>
      </c>
      <c r="R3102">
        <v>-14.935</v>
      </c>
      <c r="S3102" t="s">
        <v>183</v>
      </c>
      <c r="T3102">
        <v>0</v>
      </c>
      <c r="U3102">
        <v>0</v>
      </c>
      <c r="V3102">
        <v>13</v>
      </c>
      <c r="W3102">
        <v>469.81369999999998</v>
      </c>
    </row>
    <row r="3103" spans="1:23" x14ac:dyDescent="0.35">
      <c r="A3103" t="s">
        <v>4728</v>
      </c>
      <c r="B3103" t="s">
        <v>383</v>
      </c>
      <c r="C3103" t="s">
        <v>2188</v>
      </c>
      <c r="D3103" t="s">
        <v>28</v>
      </c>
      <c r="E3103" t="s">
        <v>16</v>
      </c>
      <c r="F3103" t="s">
        <v>427</v>
      </c>
      <c r="G3103">
        <v>63.24</v>
      </c>
      <c r="H3103">
        <v>3</v>
      </c>
      <c r="I3103">
        <v>0.18</v>
      </c>
      <c r="J3103">
        <v>7.84</v>
      </c>
      <c r="K3103" t="s">
        <v>102</v>
      </c>
      <c r="L3103" t="s">
        <v>43</v>
      </c>
      <c r="M3103">
        <v>3.34</v>
      </c>
      <c r="N3103" t="s">
        <v>83</v>
      </c>
      <c r="O3103" t="b">
        <v>0</v>
      </c>
      <c r="P3103">
        <v>155.57040000000001</v>
      </c>
      <c r="Q3103">
        <v>41.738400000000013</v>
      </c>
      <c r="R3103">
        <v>30.55840000000001</v>
      </c>
      <c r="S3103" t="s">
        <v>128</v>
      </c>
      <c r="T3103">
        <v>0</v>
      </c>
      <c r="U3103">
        <v>0</v>
      </c>
      <c r="V3103">
        <v>19</v>
      </c>
      <c r="W3103">
        <v>967.64179999999999</v>
      </c>
    </row>
    <row r="3104" spans="1:23" x14ac:dyDescent="0.35">
      <c r="A3104" t="s">
        <v>4729</v>
      </c>
      <c r="B3104" t="s">
        <v>208</v>
      </c>
      <c r="C3104" t="s">
        <v>1467</v>
      </c>
      <c r="D3104" t="s">
        <v>20</v>
      </c>
      <c r="E3104" t="s">
        <v>88</v>
      </c>
      <c r="F3104" t="s">
        <v>1395</v>
      </c>
      <c r="G3104">
        <v>37.270000000000003</v>
      </c>
      <c r="H3104">
        <v>3</v>
      </c>
      <c r="I3104">
        <v>0.02</v>
      </c>
      <c r="J3104">
        <v>6.93</v>
      </c>
      <c r="K3104" t="s">
        <v>90</v>
      </c>
      <c r="L3104" t="s">
        <v>45</v>
      </c>
      <c r="M3104">
        <v>1.37</v>
      </c>
      <c r="N3104" t="s">
        <v>83</v>
      </c>
      <c r="O3104" t="b">
        <v>0</v>
      </c>
      <c r="P3104">
        <v>109.57380000000001</v>
      </c>
      <c r="Q3104">
        <v>42.487800000000007</v>
      </c>
      <c r="R3104">
        <v>34.18780000000001</v>
      </c>
      <c r="S3104" t="s">
        <v>183</v>
      </c>
      <c r="T3104">
        <v>0</v>
      </c>
      <c r="U3104">
        <v>0</v>
      </c>
      <c r="V3104">
        <v>11</v>
      </c>
      <c r="W3104">
        <v>337.70530000000008</v>
      </c>
    </row>
    <row r="3105" spans="1:23" x14ac:dyDescent="0.35">
      <c r="A3105" t="s">
        <v>4730</v>
      </c>
      <c r="B3105" t="s">
        <v>487</v>
      </c>
      <c r="C3105" t="s">
        <v>198</v>
      </c>
      <c r="D3105" t="s">
        <v>24</v>
      </c>
      <c r="E3105" t="s">
        <v>95</v>
      </c>
      <c r="F3105" t="s">
        <v>304</v>
      </c>
      <c r="G3105">
        <v>483.42</v>
      </c>
      <c r="H3105">
        <v>2</v>
      </c>
      <c r="I3105">
        <v>0.02</v>
      </c>
      <c r="J3105">
        <v>8.67</v>
      </c>
      <c r="K3105" t="s">
        <v>90</v>
      </c>
      <c r="L3105" t="s">
        <v>43</v>
      </c>
      <c r="M3105">
        <v>4.63</v>
      </c>
      <c r="N3105" t="s">
        <v>83</v>
      </c>
      <c r="O3105" t="b">
        <v>0</v>
      </c>
      <c r="P3105">
        <v>947.50319999999999</v>
      </c>
      <c r="Q3105">
        <v>367.39920000000001</v>
      </c>
      <c r="R3105">
        <v>354.09919999999988</v>
      </c>
      <c r="S3105" t="s">
        <v>97</v>
      </c>
      <c r="T3105">
        <v>0</v>
      </c>
      <c r="U3105">
        <v>0</v>
      </c>
      <c r="V3105">
        <v>12</v>
      </c>
      <c r="W3105">
        <v>871.18830000000014</v>
      </c>
    </row>
    <row r="3106" spans="1:23" x14ac:dyDescent="0.35">
      <c r="A3106" t="s">
        <v>4731</v>
      </c>
      <c r="B3106" t="s">
        <v>165</v>
      </c>
      <c r="C3106" t="s">
        <v>1223</v>
      </c>
      <c r="D3106" t="s">
        <v>12</v>
      </c>
      <c r="E3106" t="s">
        <v>16</v>
      </c>
      <c r="F3106" t="s">
        <v>547</v>
      </c>
      <c r="G3106">
        <v>53.25</v>
      </c>
      <c r="H3106">
        <v>1</v>
      </c>
      <c r="I3106">
        <v>0.14000000000000001</v>
      </c>
      <c r="J3106">
        <v>6.96</v>
      </c>
      <c r="K3106" t="s">
        <v>82</v>
      </c>
      <c r="L3106" t="s">
        <v>41</v>
      </c>
      <c r="M3106">
        <v>14.91</v>
      </c>
      <c r="N3106" t="s">
        <v>83</v>
      </c>
      <c r="O3106" t="b">
        <v>0</v>
      </c>
      <c r="P3106">
        <v>45.795000000000002</v>
      </c>
      <c r="Q3106">
        <v>13.845000000000001</v>
      </c>
      <c r="R3106">
        <v>-8.0249999999999986</v>
      </c>
      <c r="S3106" t="s">
        <v>91</v>
      </c>
      <c r="T3106">
        <v>0</v>
      </c>
      <c r="U3106">
        <v>0</v>
      </c>
      <c r="V3106">
        <v>17</v>
      </c>
      <c r="W3106">
        <v>1379.4491</v>
      </c>
    </row>
    <row r="3107" spans="1:23" x14ac:dyDescent="0.35">
      <c r="A3107" t="s">
        <v>4732</v>
      </c>
      <c r="B3107" t="s">
        <v>566</v>
      </c>
      <c r="C3107" t="s">
        <v>2773</v>
      </c>
      <c r="D3107" t="s">
        <v>12</v>
      </c>
      <c r="E3107" t="s">
        <v>95</v>
      </c>
      <c r="F3107" t="s">
        <v>140</v>
      </c>
      <c r="G3107">
        <v>246.18</v>
      </c>
      <c r="H3107">
        <v>2</v>
      </c>
      <c r="I3107">
        <v>0.28000000000000003</v>
      </c>
      <c r="J3107">
        <v>9.7899999999999991</v>
      </c>
      <c r="K3107" t="s">
        <v>115</v>
      </c>
      <c r="L3107" t="s">
        <v>41</v>
      </c>
      <c r="M3107">
        <v>11.85</v>
      </c>
      <c r="N3107" t="s">
        <v>83</v>
      </c>
      <c r="O3107" t="b">
        <v>0</v>
      </c>
      <c r="P3107">
        <v>354.49919999999997</v>
      </c>
      <c r="Q3107">
        <v>59.083199999999977</v>
      </c>
      <c r="R3107">
        <v>37.443199999999983</v>
      </c>
      <c r="S3107" t="s">
        <v>103</v>
      </c>
      <c r="T3107">
        <v>0</v>
      </c>
      <c r="U3107">
        <v>0</v>
      </c>
      <c r="V3107">
        <v>4</v>
      </c>
      <c r="W3107">
        <v>118.4083999999999</v>
      </c>
    </row>
    <row r="3108" spans="1:23" x14ac:dyDescent="0.35">
      <c r="A3108" t="s">
        <v>4733</v>
      </c>
      <c r="B3108" t="s">
        <v>921</v>
      </c>
      <c r="C3108" t="s">
        <v>2143</v>
      </c>
      <c r="D3108" t="s">
        <v>17</v>
      </c>
      <c r="E3108" t="s">
        <v>16</v>
      </c>
      <c r="F3108" t="s">
        <v>351</v>
      </c>
      <c r="G3108">
        <v>61.17</v>
      </c>
      <c r="H3108">
        <v>3</v>
      </c>
      <c r="I3108">
        <v>0.24</v>
      </c>
      <c r="J3108">
        <v>4.3499999999999996</v>
      </c>
      <c r="K3108" t="s">
        <v>102</v>
      </c>
      <c r="L3108" t="s">
        <v>45</v>
      </c>
      <c r="M3108">
        <v>1.0900000000000001</v>
      </c>
      <c r="N3108" t="s">
        <v>83</v>
      </c>
      <c r="O3108" t="b">
        <v>0</v>
      </c>
      <c r="P3108">
        <v>139.4676</v>
      </c>
      <c r="Q3108">
        <v>29.36160000000001</v>
      </c>
      <c r="R3108">
        <v>23.921600000000009</v>
      </c>
      <c r="S3108" t="s">
        <v>84</v>
      </c>
      <c r="T3108">
        <v>0</v>
      </c>
      <c r="U3108">
        <v>0</v>
      </c>
      <c r="V3108">
        <v>14</v>
      </c>
      <c r="W3108">
        <v>292.22550000000012</v>
      </c>
    </row>
    <row r="3109" spans="1:23" x14ac:dyDescent="0.35">
      <c r="A3109" t="s">
        <v>4734</v>
      </c>
      <c r="B3109" t="s">
        <v>177</v>
      </c>
      <c r="C3109" t="s">
        <v>4735</v>
      </c>
      <c r="D3109" t="s">
        <v>12</v>
      </c>
      <c r="E3109" t="s">
        <v>14</v>
      </c>
      <c r="F3109" t="s">
        <v>247</v>
      </c>
      <c r="G3109">
        <v>79.5</v>
      </c>
      <c r="H3109">
        <v>1</v>
      </c>
      <c r="I3109">
        <v>0.1</v>
      </c>
      <c r="J3109">
        <v>4.53</v>
      </c>
      <c r="K3109" t="s">
        <v>102</v>
      </c>
      <c r="L3109" t="s">
        <v>43</v>
      </c>
      <c r="M3109">
        <v>3.52</v>
      </c>
      <c r="N3109" t="s">
        <v>83</v>
      </c>
      <c r="O3109" t="b">
        <v>1</v>
      </c>
      <c r="P3109">
        <v>71.55</v>
      </c>
      <c r="Q3109">
        <v>23.85</v>
      </c>
      <c r="R3109">
        <v>15.8</v>
      </c>
      <c r="S3109" t="s">
        <v>128</v>
      </c>
      <c r="T3109">
        <v>0</v>
      </c>
      <c r="U3109">
        <v>0</v>
      </c>
      <c r="V3109">
        <v>2</v>
      </c>
      <c r="W3109">
        <v>250.85849999999999</v>
      </c>
    </row>
    <row r="3110" spans="1:23" x14ac:dyDescent="0.35">
      <c r="A3110" t="s">
        <v>4736</v>
      </c>
      <c r="B3110" t="s">
        <v>208</v>
      </c>
      <c r="C3110" t="s">
        <v>4737</v>
      </c>
      <c r="D3110" t="s">
        <v>15</v>
      </c>
      <c r="E3110" t="s">
        <v>88</v>
      </c>
      <c r="F3110" t="s">
        <v>1221</v>
      </c>
      <c r="G3110">
        <v>19.079999999999998</v>
      </c>
      <c r="H3110">
        <v>2</v>
      </c>
      <c r="I3110">
        <v>0.06</v>
      </c>
      <c r="J3110">
        <v>5.91</v>
      </c>
      <c r="K3110" t="s">
        <v>102</v>
      </c>
      <c r="L3110" t="s">
        <v>41</v>
      </c>
      <c r="M3110">
        <v>13.85</v>
      </c>
      <c r="N3110" t="s">
        <v>83</v>
      </c>
      <c r="O3110" t="b">
        <v>0</v>
      </c>
      <c r="P3110">
        <v>35.870399999999997</v>
      </c>
      <c r="Q3110">
        <v>12.974399999999999</v>
      </c>
      <c r="R3110">
        <v>-6.7855999999999987</v>
      </c>
      <c r="S3110" t="s">
        <v>183</v>
      </c>
      <c r="T3110">
        <v>0</v>
      </c>
      <c r="U3110">
        <v>0</v>
      </c>
      <c r="V3110">
        <v>18</v>
      </c>
      <c r="W3110">
        <v>2172.4623999999999</v>
      </c>
    </row>
    <row r="3111" spans="1:23" x14ac:dyDescent="0.35">
      <c r="A3111" t="s">
        <v>4738</v>
      </c>
      <c r="B3111" t="s">
        <v>330</v>
      </c>
      <c r="C3111" t="s">
        <v>1349</v>
      </c>
      <c r="D3111" t="s">
        <v>12</v>
      </c>
      <c r="E3111" t="s">
        <v>16</v>
      </c>
      <c r="F3111" t="s">
        <v>475</v>
      </c>
      <c r="G3111">
        <v>39.369999999999997</v>
      </c>
      <c r="H3111">
        <v>3</v>
      </c>
      <c r="I3111">
        <v>0.18</v>
      </c>
      <c r="J3111">
        <v>5.0999999999999996</v>
      </c>
      <c r="K3111" t="s">
        <v>82</v>
      </c>
      <c r="L3111" t="s">
        <v>43</v>
      </c>
      <c r="M3111">
        <v>4.49</v>
      </c>
      <c r="N3111" t="s">
        <v>83</v>
      </c>
      <c r="O3111" t="b">
        <v>0</v>
      </c>
      <c r="P3111">
        <v>96.850200000000001</v>
      </c>
      <c r="Q3111">
        <v>25.984200000000019</v>
      </c>
      <c r="R3111">
        <v>16.394200000000019</v>
      </c>
      <c r="S3111" t="s">
        <v>183</v>
      </c>
      <c r="T3111">
        <v>0</v>
      </c>
      <c r="U3111">
        <v>0</v>
      </c>
      <c r="V3111">
        <v>19</v>
      </c>
      <c r="W3111">
        <v>560.5712000000002</v>
      </c>
    </row>
    <row r="3112" spans="1:23" x14ac:dyDescent="0.35">
      <c r="A3112" t="s">
        <v>4739</v>
      </c>
      <c r="B3112" t="s">
        <v>1052</v>
      </c>
      <c r="C3112" t="s">
        <v>2345</v>
      </c>
      <c r="D3112" t="s">
        <v>17</v>
      </c>
      <c r="E3112" t="s">
        <v>16</v>
      </c>
      <c r="F3112" t="s">
        <v>293</v>
      </c>
      <c r="G3112">
        <v>41.46</v>
      </c>
      <c r="H3112">
        <v>1</v>
      </c>
      <c r="I3112">
        <v>0.11</v>
      </c>
      <c r="J3112">
        <v>8.07</v>
      </c>
      <c r="K3112" t="s">
        <v>102</v>
      </c>
      <c r="L3112" t="s">
        <v>43</v>
      </c>
      <c r="M3112">
        <v>5.68</v>
      </c>
      <c r="N3112" t="s">
        <v>83</v>
      </c>
      <c r="O3112" t="b">
        <v>0</v>
      </c>
      <c r="P3112">
        <v>36.8994</v>
      </c>
      <c r="Q3112">
        <v>12.023400000000001</v>
      </c>
      <c r="R3112">
        <v>-1.726600000000001</v>
      </c>
      <c r="S3112" t="s">
        <v>128</v>
      </c>
      <c r="T3112">
        <v>0</v>
      </c>
      <c r="U3112">
        <v>0</v>
      </c>
      <c r="V3112">
        <v>13</v>
      </c>
      <c r="W3112">
        <v>2024.7270000000001</v>
      </c>
    </row>
    <row r="3113" spans="1:23" x14ac:dyDescent="0.35">
      <c r="A3113" t="s">
        <v>4740</v>
      </c>
      <c r="B3113" t="s">
        <v>173</v>
      </c>
      <c r="C3113" t="s">
        <v>1479</v>
      </c>
      <c r="D3113" t="s">
        <v>24</v>
      </c>
      <c r="E3113" t="s">
        <v>95</v>
      </c>
      <c r="F3113" t="s">
        <v>870</v>
      </c>
      <c r="G3113">
        <v>30.52</v>
      </c>
      <c r="H3113">
        <v>1</v>
      </c>
      <c r="I3113">
        <v>0.04</v>
      </c>
      <c r="J3113">
        <v>7.75</v>
      </c>
      <c r="K3113" t="s">
        <v>82</v>
      </c>
      <c r="L3113" t="s">
        <v>45</v>
      </c>
      <c r="M3113">
        <v>1.1599999999999999</v>
      </c>
      <c r="N3113" t="s">
        <v>83</v>
      </c>
      <c r="O3113" t="b">
        <v>0</v>
      </c>
      <c r="P3113">
        <v>29.299199999999999</v>
      </c>
      <c r="Q3113">
        <v>10.9872</v>
      </c>
      <c r="R3113">
        <v>2.0772000000000008</v>
      </c>
      <c r="S3113" t="s">
        <v>128</v>
      </c>
      <c r="T3113">
        <v>0</v>
      </c>
      <c r="U3113">
        <v>0</v>
      </c>
      <c r="V3113">
        <v>15</v>
      </c>
      <c r="W3113">
        <v>1059.4259</v>
      </c>
    </row>
    <row r="3114" spans="1:23" x14ac:dyDescent="0.35">
      <c r="A3114" t="s">
        <v>4741</v>
      </c>
      <c r="B3114" t="s">
        <v>1018</v>
      </c>
      <c r="C3114" t="s">
        <v>788</v>
      </c>
      <c r="D3114" t="s">
        <v>15</v>
      </c>
      <c r="E3114" t="s">
        <v>16</v>
      </c>
      <c r="F3114" t="s">
        <v>1316</v>
      </c>
      <c r="G3114">
        <v>12.14</v>
      </c>
      <c r="H3114">
        <v>1</v>
      </c>
      <c r="I3114">
        <v>0.26</v>
      </c>
      <c r="J3114">
        <v>6.58</v>
      </c>
      <c r="K3114" t="s">
        <v>82</v>
      </c>
      <c r="L3114" t="s">
        <v>41</v>
      </c>
      <c r="M3114">
        <v>12.96</v>
      </c>
      <c r="N3114" t="s">
        <v>83</v>
      </c>
      <c r="O3114" t="b">
        <v>0</v>
      </c>
      <c r="P3114">
        <v>8.9836000000000009</v>
      </c>
      <c r="Q3114">
        <v>1.6996000000000011</v>
      </c>
      <c r="R3114">
        <v>-17.840399999999999</v>
      </c>
      <c r="S3114" t="s">
        <v>183</v>
      </c>
      <c r="T3114">
        <v>0</v>
      </c>
      <c r="U3114">
        <v>0</v>
      </c>
      <c r="V3114">
        <v>16</v>
      </c>
      <c r="W3114">
        <v>1850.9514999999999</v>
      </c>
    </row>
    <row r="3115" spans="1:23" x14ac:dyDescent="0.35">
      <c r="A3115" t="s">
        <v>4742</v>
      </c>
      <c r="B3115" t="s">
        <v>1135</v>
      </c>
      <c r="C3115" t="s">
        <v>4743</v>
      </c>
      <c r="D3115" t="s">
        <v>15</v>
      </c>
      <c r="E3115" t="s">
        <v>14</v>
      </c>
      <c r="F3115" t="s">
        <v>101</v>
      </c>
      <c r="G3115">
        <v>129.56</v>
      </c>
      <c r="H3115">
        <v>3</v>
      </c>
      <c r="I3115">
        <v>0.1</v>
      </c>
      <c r="J3115">
        <v>8.14</v>
      </c>
      <c r="K3115" t="s">
        <v>102</v>
      </c>
      <c r="L3115" t="s">
        <v>43</v>
      </c>
      <c r="M3115">
        <v>4.1399999999999997</v>
      </c>
      <c r="N3115" t="s">
        <v>83</v>
      </c>
      <c r="O3115" t="b">
        <v>1</v>
      </c>
      <c r="P3115">
        <v>349.81200000000001</v>
      </c>
      <c r="Q3115">
        <v>116.604</v>
      </c>
      <c r="R3115">
        <v>104.324</v>
      </c>
      <c r="S3115" t="s">
        <v>103</v>
      </c>
      <c r="T3115">
        <v>0</v>
      </c>
      <c r="U3115">
        <v>0</v>
      </c>
      <c r="V3115">
        <v>1</v>
      </c>
      <c r="W3115">
        <v>104.324</v>
      </c>
    </row>
    <row r="3116" spans="1:23" x14ac:dyDescent="0.35">
      <c r="A3116" t="s">
        <v>4744</v>
      </c>
      <c r="B3116" t="s">
        <v>150</v>
      </c>
      <c r="C3116" t="s">
        <v>1731</v>
      </c>
      <c r="D3116" t="s">
        <v>20</v>
      </c>
      <c r="E3116" t="s">
        <v>95</v>
      </c>
      <c r="F3116" t="s">
        <v>286</v>
      </c>
      <c r="G3116">
        <v>487.88</v>
      </c>
      <c r="H3116">
        <v>2</v>
      </c>
      <c r="I3116">
        <v>0.04</v>
      </c>
      <c r="J3116">
        <v>8.44</v>
      </c>
      <c r="K3116" t="s">
        <v>90</v>
      </c>
      <c r="L3116" t="s">
        <v>43</v>
      </c>
      <c r="M3116">
        <v>3.5</v>
      </c>
      <c r="N3116" t="s">
        <v>83</v>
      </c>
      <c r="O3116" t="b">
        <v>0</v>
      </c>
      <c r="P3116">
        <v>936.7296</v>
      </c>
      <c r="Q3116">
        <v>351.27359999999999</v>
      </c>
      <c r="R3116">
        <v>339.33359999999999</v>
      </c>
      <c r="S3116" t="s">
        <v>128</v>
      </c>
      <c r="T3116">
        <v>0</v>
      </c>
      <c r="U3116">
        <v>0</v>
      </c>
      <c r="V3116">
        <v>15</v>
      </c>
      <c r="W3116">
        <v>1276.2064</v>
      </c>
    </row>
    <row r="3117" spans="1:23" x14ac:dyDescent="0.35">
      <c r="A3117" t="s">
        <v>4745</v>
      </c>
      <c r="B3117" t="s">
        <v>699</v>
      </c>
      <c r="C3117" t="s">
        <v>2417</v>
      </c>
      <c r="D3117" t="s">
        <v>15</v>
      </c>
      <c r="E3117" t="s">
        <v>95</v>
      </c>
      <c r="F3117" t="s">
        <v>388</v>
      </c>
      <c r="G3117">
        <v>405.4</v>
      </c>
      <c r="H3117">
        <v>1</v>
      </c>
      <c r="I3117">
        <v>7.0000000000000007E-2</v>
      </c>
      <c r="J3117">
        <v>7.67</v>
      </c>
      <c r="K3117" t="s">
        <v>115</v>
      </c>
      <c r="L3117" t="s">
        <v>45</v>
      </c>
      <c r="M3117">
        <v>1.56</v>
      </c>
      <c r="N3117" t="s">
        <v>83</v>
      </c>
      <c r="O3117" t="b">
        <v>0</v>
      </c>
      <c r="P3117">
        <v>377.02199999999988</v>
      </c>
      <c r="Q3117">
        <v>133.78200000000001</v>
      </c>
      <c r="R3117">
        <v>124.55200000000001</v>
      </c>
      <c r="S3117" t="s">
        <v>91</v>
      </c>
      <c r="T3117">
        <v>0</v>
      </c>
      <c r="U3117">
        <v>0</v>
      </c>
      <c r="V3117">
        <v>14</v>
      </c>
      <c r="W3117">
        <v>892.75159999999994</v>
      </c>
    </row>
    <row r="3118" spans="1:23" x14ac:dyDescent="0.35">
      <c r="A3118" t="s">
        <v>4746</v>
      </c>
      <c r="B3118" t="s">
        <v>138</v>
      </c>
      <c r="C3118" t="s">
        <v>859</v>
      </c>
      <c r="D3118" t="s">
        <v>15</v>
      </c>
      <c r="E3118" t="s">
        <v>95</v>
      </c>
      <c r="F3118" t="s">
        <v>175</v>
      </c>
      <c r="G3118">
        <v>306.17</v>
      </c>
      <c r="H3118">
        <v>3</v>
      </c>
      <c r="I3118">
        <v>0.1</v>
      </c>
      <c r="J3118">
        <v>9.64</v>
      </c>
      <c r="K3118" t="s">
        <v>102</v>
      </c>
      <c r="L3118" t="s">
        <v>43</v>
      </c>
      <c r="M3118">
        <v>5.05</v>
      </c>
      <c r="N3118" t="s">
        <v>83</v>
      </c>
      <c r="O3118" t="b">
        <v>1</v>
      </c>
      <c r="P3118">
        <v>826.65899999999999</v>
      </c>
      <c r="Q3118">
        <v>275.553</v>
      </c>
      <c r="R3118">
        <v>260.863</v>
      </c>
      <c r="S3118" t="s">
        <v>128</v>
      </c>
      <c r="T3118">
        <v>0</v>
      </c>
      <c r="U3118">
        <v>0</v>
      </c>
      <c r="V3118">
        <v>12</v>
      </c>
      <c r="W3118">
        <v>810.99489999999992</v>
      </c>
    </row>
    <row r="3119" spans="1:23" x14ac:dyDescent="0.35">
      <c r="A3119" t="s">
        <v>4747</v>
      </c>
      <c r="B3119" t="s">
        <v>1340</v>
      </c>
      <c r="C3119" t="s">
        <v>4748</v>
      </c>
      <c r="D3119" t="s">
        <v>12</v>
      </c>
      <c r="E3119" t="s">
        <v>16</v>
      </c>
      <c r="F3119" t="s">
        <v>307</v>
      </c>
      <c r="G3119">
        <v>41.27</v>
      </c>
      <c r="H3119">
        <v>1</v>
      </c>
      <c r="I3119">
        <v>0.16</v>
      </c>
      <c r="J3119">
        <v>7.04</v>
      </c>
      <c r="K3119" t="s">
        <v>82</v>
      </c>
      <c r="L3119" t="s">
        <v>41</v>
      </c>
      <c r="M3119">
        <v>13.03</v>
      </c>
      <c r="N3119" t="s">
        <v>83</v>
      </c>
      <c r="O3119" t="b">
        <v>0</v>
      </c>
      <c r="P3119">
        <v>34.666800000000002</v>
      </c>
      <c r="Q3119">
        <v>9.9048000000000016</v>
      </c>
      <c r="R3119">
        <v>-10.1652</v>
      </c>
      <c r="S3119" t="s">
        <v>84</v>
      </c>
      <c r="T3119">
        <v>0</v>
      </c>
      <c r="U3119">
        <v>0</v>
      </c>
      <c r="V3119">
        <v>3</v>
      </c>
      <c r="W3119">
        <v>8.2152000000000136</v>
      </c>
    </row>
    <row r="3120" spans="1:23" x14ac:dyDescent="0.35">
      <c r="A3120" t="s">
        <v>4749</v>
      </c>
      <c r="B3120" t="s">
        <v>572</v>
      </c>
      <c r="C3120" t="s">
        <v>2898</v>
      </c>
      <c r="D3120" t="s">
        <v>19</v>
      </c>
      <c r="E3120" t="s">
        <v>88</v>
      </c>
      <c r="F3120" t="s">
        <v>877</v>
      </c>
      <c r="G3120">
        <v>22.12</v>
      </c>
      <c r="H3120">
        <v>1</v>
      </c>
      <c r="I3120">
        <v>0.01</v>
      </c>
      <c r="J3120">
        <v>5.44</v>
      </c>
      <c r="K3120" t="s">
        <v>102</v>
      </c>
      <c r="L3120" t="s">
        <v>48</v>
      </c>
      <c r="M3120">
        <v>14.41</v>
      </c>
      <c r="N3120" t="s">
        <v>83</v>
      </c>
      <c r="O3120" t="b">
        <v>0</v>
      </c>
      <c r="P3120">
        <v>21.898800000000001</v>
      </c>
      <c r="Q3120">
        <v>8.6268000000000011</v>
      </c>
      <c r="R3120">
        <v>-11.2232</v>
      </c>
      <c r="S3120" t="s">
        <v>183</v>
      </c>
      <c r="T3120">
        <v>0</v>
      </c>
      <c r="U3120">
        <v>0</v>
      </c>
      <c r="V3120">
        <v>21</v>
      </c>
      <c r="W3120">
        <v>1859.8818000000001</v>
      </c>
    </row>
    <row r="3121" spans="1:23" x14ac:dyDescent="0.35">
      <c r="A3121" t="s">
        <v>4750</v>
      </c>
      <c r="B3121" t="s">
        <v>326</v>
      </c>
      <c r="C3121" t="s">
        <v>4751</v>
      </c>
      <c r="D3121" t="s">
        <v>12</v>
      </c>
      <c r="E3121" t="s">
        <v>16</v>
      </c>
      <c r="F3121" t="s">
        <v>464</v>
      </c>
      <c r="G3121">
        <v>29.49</v>
      </c>
      <c r="H3121">
        <v>2</v>
      </c>
      <c r="I3121">
        <v>0.26</v>
      </c>
      <c r="J3121">
        <v>9.3699999999999992</v>
      </c>
      <c r="K3121" t="s">
        <v>82</v>
      </c>
      <c r="L3121" t="s">
        <v>45</v>
      </c>
      <c r="M3121">
        <v>1.1200000000000001</v>
      </c>
      <c r="N3121" t="s">
        <v>83</v>
      </c>
      <c r="O3121" t="b">
        <v>0</v>
      </c>
      <c r="P3121">
        <v>43.645200000000003</v>
      </c>
      <c r="Q3121">
        <v>8.2571999999999974</v>
      </c>
      <c r="R3121">
        <v>-2.232800000000001</v>
      </c>
      <c r="S3121" t="s">
        <v>103</v>
      </c>
      <c r="T3121">
        <v>0</v>
      </c>
      <c r="U3121">
        <v>0</v>
      </c>
      <c r="V3121">
        <v>1</v>
      </c>
      <c r="W3121">
        <v>-2.232800000000001</v>
      </c>
    </row>
    <row r="3122" spans="1:23" x14ac:dyDescent="0.35">
      <c r="A3122" t="s">
        <v>4752</v>
      </c>
      <c r="B3122" t="s">
        <v>800</v>
      </c>
      <c r="C3122" t="s">
        <v>534</v>
      </c>
      <c r="D3122" t="s">
        <v>12</v>
      </c>
      <c r="E3122" t="s">
        <v>16</v>
      </c>
      <c r="F3122" t="s">
        <v>854</v>
      </c>
      <c r="G3122">
        <v>48.74</v>
      </c>
      <c r="H3122">
        <v>2</v>
      </c>
      <c r="I3122">
        <v>0.08</v>
      </c>
      <c r="J3122">
        <v>4.88</v>
      </c>
      <c r="K3122" t="s">
        <v>82</v>
      </c>
      <c r="L3122" t="s">
        <v>45</v>
      </c>
      <c r="M3122">
        <v>1.54</v>
      </c>
      <c r="N3122" t="s">
        <v>83</v>
      </c>
      <c r="O3122" t="b">
        <v>0</v>
      </c>
      <c r="P3122">
        <v>89.681600000000003</v>
      </c>
      <c r="Q3122">
        <v>31.1936</v>
      </c>
      <c r="R3122">
        <v>24.773599999999998</v>
      </c>
      <c r="S3122" t="s">
        <v>84</v>
      </c>
      <c r="T3122">
        <v>0</v>
      </c>
      <c r="U3122">
        <v>0</v>
      </c>
      <c r="V3122">
        <v>20</v>
      </c>
      <c r="W3122">
        <v>1820.3717999999999</v>
      </c>
    </row>
    <row r="3123" spans="1:23" x14ac:dyDescent="0.35">
      <c r="A3123" t="s">
        <v>4753</v>
      </c>
      <c r="B3123" t="s">
        <v>594</v>
      </c>
      <c r="C3123" t="s">
        <v>181</v>
      </c>
      <c r="D3123" t="s">
        <v>20</v>
      </c>
      <c r="E3123" t="s">
        <v>95</v>
      </c>
      <c r="F3123" t="s">
        <v>1251</v>
      </c>
      <c r="G3123">
        <v>126.09</v>
      </c>
      <c r="H3123">
        <v>2</v>
      </c>
      <c r="I3123">
        <v>0.04</v>
      </c>
      <c r="J3123">
        <v>8.73</v>
      </c>
      <c r="K3123" t="s">
        <v>90</v>
      </c>
      <c r="L3123" t="s">
        <v>43</v>
      </c>
      <c r="M3123">
        <v>6.24</v>
      </c>
      <c r="N3123" t="s">
        <v>141</v>
      </c>
      <c r="O3123" t="b">
        <v>0</v>
      </c>
      <c r="P3123">
        <v>242.09280000000001</v>
      </c>
      <c r="Q3123">
        <v>90.784800000000018</v>
      </c>
      <c r="R3123">
        <v>75.81480000000002</v>
      </c>
      <c r="S3123" t="s">
        <v>128</v>
      </c>
      <c r="T3123">
        <v>1</v>
      </c>
      <c r="U3123">
        <v>0</v>
      </c>
      <c r="V3123">
        <v>12</v>
      </c>
      <c r="W3123">
        <v>799.51400000000012</v>
      </c>
    </row>
    <row r="3124" spans="1:23" x14ac:dyDescent="0.35">
      <c r="A3124" t="s">
        <v>4754</v>
      </c>
      <c r="B3124" t="s">
        <v>1572</v>
      </c>
      <c r="C3124" t="s">
        <v>4755</v>
      </c>
      <c r="D3124" t="s">
        <v>24</v>
      </c>
      <c r="E3124" t="s">
        <v>16</v>
      </c>
      <c r="F3124" t="s">
        <v>223</v>
      </c>
      <c r="G3124">
        <v>33.479999999999997</v>
      </c>
      <c r="H3124">
        <v>3</v>
      </c>
      <c r="I3124">
        <v>0.18</v>
      </c>
      <c r="J3124">
        <v>6.3</v>
      </c>
      <c r="K3124" t="s">
        <v>90</v>
      </c>
      <c r="L3124" t="s">
        <v>43</v>
      </c>
      <c r="M3124">
        <v>3.54</v>
      </c>
      <c r="N3124" t="s">
        <v>83</v>
      </c>
      <c r="O3124" t="b">
        <v>0</v>
      </c>
      <c r="P3124">
        <v>82.360799999999998</v>
      </c>
      <c r="Q3124">
        <v>22.096800000000002</v>
      </c>
      <c r="R3124">
        <v>12.2568</v>
      </c>
      <c r="S3124" t="s">
        <v>103</v>
      </c>
      <c r="T3124">
        <v>0</v>
      </c>
      <c r="U3124">
        <v>0</v>
      </c>
      <c r="V3124">
        <v>2</v>
      </c>
      <c r="W3124">
        <v>69.826999999999984</v>
      </c>
    </row>
    <row r="3125" spans="1:23" x14ac:dyDescent="0.35">
      <c r="A3125" t="s">
        <v>4756</v>
      </c>
      <c r="B3125" t="s">
        <v>383</v>
      </c>
      <c r="C3125" t="s">
        <v>2197</v>
      </c>
      <c r="D3125" t="s">
        <v>15</v>
      </c>
      <c r="E3125" t="s">
        <v>88</v>
      </c>
      <c r="F3125" t="s">
        <v>171</v>
      </c>
      <c r="G3125">
        <v>24.35</v>
      </c>
      <c r="H3125">
        <v>1</v>
      </c>
      <c r="I3125">
        <v>0.02</v>
      </c>
      <c r="J3125">
        <v>5.47</v>
      </c>
      <c r="K3125" t="s">
        <v>90</v>
      </c>
      <c r="L3125" t="s">
        <v>45</v>
      </c>
      <c r="M3125">
        <v>0.98</v>
      </c>
      <c r="N3125" t="s">
        <v>83</v>
      </c>
      <c r="O3125" t="b">
        <v>0</v>
      </c>
      <c r="P3125">
        <v>23.863</v>
      </c>
      <c r="Q3125">
        <v>9.2530000000000001</v>
      </c>
      <c r="R3125">
        <v>2.8030000000000008</v>
      </c>
      <c r="S3125" t="s">
        <v>128</v>
      </c>
      <c r="T3125">
        <v>0</v>
      </c>
      <c r="U3125">
        <v>0</v>
      </c>
      <c r="V3125">
        <v>16</v>
      </c>
      <c r="W3125">
        <v>716.67499999999995</v>
      </c>
    </row>
    <row r="3126" spans="1:23" x14ac:dyDescent="0.35">
      <c r="A3126" t="s">
        <v>4757</v>
      </c>
      <c r="B3126" t="s">
        <v>1107</v>
      </c>
      <c r="C3126" t="s">
        <v>3485</v>
      </c>
      <c r="D3126" t="s">
        <v>28</v>
      </c>
      <c r="E3126" t="s">
        <v>14</v>
      </c>
      <c r="F3126" t="s">
        <v>210</v>
      </c>
      <c r="G3126">
        <v>79.709999999999994</v>
      </c>
      <c r="H3126">
        <v>3</v>
      </c>
      <c r="I3126">
        <v>7.0000000000000007E-2</v>
      </c>
      <c r="J3126">
        <v>9.61</v>
      </c>
      <c r="K3126" t="s">
        <v>82</v>
      </c>
      <c r="L3126" t="s">
        <v>45</v>
      </c>
      <c r="M3126">
        <v>0.94</v>
      </c>
      <c r="N3126" t="s">
        <v>83</v>
      </c>
      <c r="O3126" t="b">
        <v>0</v>
      </c>
      <c r="P3126">
        <v>222.39089999999999</v>
      </c>
      <c r="Q3126">
        <v>78.912900000000008</v>
      </c>
      <c r="R3126">
        <v>68.36290000000001</v>
      </c>
      <c r="S3126" t="s">
        <v>97</v>
      </c>
      <c r="T3126">
        <v>0</v>
      </c>
      <c r="U3126">
        <v>0</v>
      </c>
      <c r="V3126">
        <v>5</v>
      </c>
      <c r="W3126">
        <v>266.5677</v>
      </c>
    </row>
    <row r="3127" spans="1:23" x14ac:dyDescent="0.35">
      <c r="A3127" t="s">
        <v>4758</v>
      </c>
      <c r="B3127" t="s">
        <v>1052</v>
      </c>
      <c r="C3127" t="s">
        <v>3093</v>
      </c>
      <c r="D3127" t="s">
        <v>15</v>
      </c>
      <c r="E3127" t="s">
        <v>14</v>
      </c>
      <c r="F3127" t="s">
        <v>744</v>
      </c>
      <c r="G3127">
        <v>103.9</v>
      </c>
      <c r="H3127">
        <v>2</v>
      </c>
      <c r="I3127">
        <v>0.08</v>
      </c>
      <c r="J3127">
        <v>4.8499999999999996</v>
      </c>
      <c r="K3127" t="s">
        <v>102</v>
      </c>
      <c r="L3127" t="s">
        <v>48</v>
      </c>
      <c r="M3127">
        <v>12.34</v>
      </c>
      <c r="N3127" t="s">
        <v>83</v>
      </c>
      <c r="O3127" t="b">
        <v>0</v>
      </c>
      <c r="P3127">
        <v>191.17599999999999</v>
      </c>
      <c r="Q3127">
        <v>66.496000000000009</v>
      </c>
      <c r="R3127">
        <v>49.306000000000012</v>
      </c>
      <c r="S3127" t="s">
        <v>128</v>
      </c>
      <c r="T3127">
        <v>0</v>
      </c>
      <c r="U3127">
        <v>0</v>
      </c>
      <c r="V3127">
        <v>2</v>
      </c>
      <c r="W3127">
        <v>39.180000000000007</v>
      </c>
    </row>
    <row r="3128" spans="1:23" x14ac:dyDescent="0.35">
      <c r="A3128" t="s">
        <v>4759</v>
      </c>
      <c r="B3128" t="s">
        <v>339</v>
      </c>
      <c r="C3128" t="s">
        <v>2804</v>
      </c>
      <c r="D3128" t="s">
        <v>12</v>
      </c>
      <c r="E3128" t="s">
        <v>95</v>
      </c>
      <c r="F3128" t="s">
        <v>844</v>
      </c>
      <c r="G3128">
        <v>185.59</v>
      </c>
      <c r="H3128">
        <v>1</v>
      </c>
      <c r="I3128">
        <v>0.25</v>
      </c>
      <c r="J3128">
        <v>7.04</v>
      </c>
      <c r="K3128" t="s">
        <v>82</v>
      </c>
      <c r="L3128" t="s">
        <v>41</v>
      </c>
      <c r="M3128">
        <v>5.03</v>
      </c>
      <c r="N3128" t="s">
        <v>83</v>
      </c>
      <c r="O3128" t="b">
        <v>0</v>
      </c>
      <c r="P3128">
        <v>139.1925</v>
      </c>
      <c r="Q3128">
        <v>27.8385</v>
      </c>
      <c r="R3128">
        <v>15.7685</v>
      </c>
      <c r="S3128" t="s">
        <v>97</v>
      </c>
      <c r="T3128">
        <v>0</v>
      </c>
      <c r="U3128">
        <v>0</v>
      </c>
      <c r="V3128">
        <v>14</v>
      </c>
      <c r="W3128">
        <v>128.99529999999999</v>
      </c>
    </row>
    <row r="3129" spans="1:23" x14ac:dyDescent="0.35">
      <c r="A3129" t="s">
        <v>4760</v>
      </c>
      <c r="B3129" t="s">
        <v>466</v>
      </c>
      <c r="C3129" t="s">
        <v>1129</v>
      </c>
      <c r="D3129" t="s">
        <v>17</v>
      </c>
      <c r="E3129" t="s">
        <v>88</v>
      </c>
      <c r="F3129" t="s">
        <v>1618</v>
      </c>
      <c r="G3129">
        <v>9.09</v>
      </c>
      <c r="H3129">
        <v>1</v>
      </c>
      <c r="I3129">
        <v>0.03</v>
      </c>
      <c r="J3129">
        <v>6.67</v>
      </c>
      <c r="K3129" t="s">
        <v>115</v>
      </c>
      <c r="L3129" t="s">
        <v>45</v>
      </c>
      <c r="M3129">
        <v>0.71</v>
      </c>
      <c r="N3129" t="s">
        <v>83</v>
      </c>
      <c r="O3129" t="b">
        <v>0</v>
      </c>
      <c r="P3129">
        <v>8.8172999999999995</v>
      </c>
      <c r="Q3129">
        <v>3.3633000000000002</v>
      </c>
      <c r="R3129">
        <v>-4.0167000000000002</v>
      </c>
      <c r="S3129" t="s">
        <v>183</v>
      </c>
      <c r="T3129">
        <v>0</v>
      </c>
      <c r="U3129">
        <v>0</v>
      </c>
      <c r="V3129">
        <v>12</v>
      </c>
      <c r="W3129">
        <v>808.49519999999984</v>
      </c>
    </row>
    <row r="3130" spans="1:23" x14ac:dyDescent="0.35">
      <c r="A3130" t="s">
        <v>4761</v>
      </c>
      <c r="B3130" t="s">
        <v>429</v>
      </c>
      <c r="C3130" t="s">
        <v>2345</v>
      </c>
      <c r="D3130" t="s">
        <v>15</v>
      </c>
      <c r="E3130" t="s">
        <v>95</v>
      </c>
      <c r="F3130" t="s">
        <v>274</v>
      </c>
      <c r="G3130">
        <v>494.05</v>
      </c>
      <c r="H3130">
        <v>3</v>
      </c>
      <c r="I3130">
        <v>0.01</v>
      </c>
      <c r="J3130">
        <v>9.5</v>
      </c>
      <c r="K3130" t="s">
        <v>90</v>
      </c>
      <c r="L3130" t="s">
        <v>43</v>
      </c>
      <c r="M3130">
        <v>4.3099999999999996</v>
      </c>
      <c r="N3130" t="s">
        <v>83</v>
      </c>
      <c r="O3130" t="b">
        <v>0</v>
      </c>
      <c r="P3130">
        <v>1467.3285000000001</v>
      </c>
      <c r="Q3130">
        <v>578.0385</v>
      </c>
      <c r="R3130">
        <v>564.22850000000005</v>
      </c>
      <c r="S3130" t="s">
        <v>128</v>
      </c>
      <c r="T3130">
        <v>0</v>
      </c>
      <c r="U3130">
        <v>0</v>
      </c>
      <c r="V3130">
        <v>13</v>
      </c>
      <c r="W3130">
        <v>2024.7270000000001</v>
      </c>
    </row>
    <row r="3131" spans="1:23" x14ac:dyDescent="0.35">
      <c r="A3131" t="s">
        <v>4762</v>
      </c>
      <c r="B3131" t="s">
        <v>581</v>
      </c>
      <c r="C3131" t="s">
        <v>1777</v>
      </c>
      <c r="D3131" t="s">
        <v>15</v>
      </c>
      <c r="E3131" t="s">
        <v>16</v>
      </c>
      <c r="F3131" t="s">
        <v>107</v>
      </c>
      <c r="G3131">
        <v>19.190000000000001</v>
      </c>
      <c r="H3131">
        <v>2</v>
      </c>
      <c r="I3131">
        <v>0.28000000000000003</v>
      </c>
      <c r="J3131">
        <v>8.43</v>
      </c>
      <c r="K3131" t="s">
        <v>115</v>
      </c>
      <c r="L3131" t="s">
        <v>41</v>
      </c>
      <c r="M3131">
        <v>13.54</v>
      </c>
      <c r="N3131" t="s">
        <v>83</v>
      </c>
      <c r="O3131" t="b">
        <v>0</v>
      </c>
      <c r="P3131">
        <v>27.633600000000001</v>
      </c>
      <c r="Q3131">
        <v>4.605599999999999</v>
      </c>
      <c r="R3131">
        <v>-17.3644</v>
      </c>
      <c r="S3131" t="s">
        <v>84</v>
      </c>
      <c r="T3131">
        <v>0</v>
      </c>
      <c r="U3131">
        <v>0</v>
      </c>
      <c r="V3131">
        <v>3</v>
      </c>
      <c r="W3131">
        <v>231.43400000000011</v>
      </c>
    </row>
    <row r="3132" spans="1:23" x14ac:dyDescent="0.35">
      <c r="A3132" t="s">
        <v>4763</v>
      </c>
      <c r="B3132" t="s">
        <v>264</v>
      </c>
      <c r="C3132" t="s">
        <v>2252</v>
      </c>
      <c r="D3132" t="s">
        <v>17</v>
      </c>
      <c r="E3132" t="s">
        <v>14</v>
      </c>
      <c r="F3132" t="s">
        <v>1029</v>
      </c>
      <c r="G3132">
        <v>121.18</v>
      </c>
      <c r="H3132">
        <v>2</v>
      </c>
      <c r="I3132">
        <v>0.15</v>
      </c>
      <c r="J3132">
        <v>2.0699999999999998</v>
      </c>
      <c r="K3132" t="s">
        <v>82</v>
      </c>
      <c r="L3132" t="s">
        <v>41</v>
      </c>
      <c r="M3132">
        <v>7.89</v>
      </c>
      <c r="N3132" t="s">
        <v>83</v>
      </c>
      <c r="O3132" t="b">
        <v>0</v>
      </c>
      <c r="P3132">
        <v>206.006</v>
      </c>
      <c r="Q3132">
        <v>60.59</v>
      </c>
      <c r="R3132">
        <v>50.63</v>
      </c>
      <c r="S3132" t="s">
        <v>97</v>
      </c>
      <c r="T3132">
        <v>0</v>
      </c>
      <c r="U3132">
        <v>0</v>
      </c>
      <c r="V3132">
        <v>4</v>
      </c>
      <c r="W3132">
        <v>568.64440000000002</v>
      </c>
    </row>
    <row r="3133" spans="1:23" x14ac:dyDescent="0.35">
      <c r="A3133" t="s">
        <v>4764</v>
      </c>
      <c r="B3133" t="s">
        <v>309</v>
      </c>
      <c r="C3133" t="s">
        <v>250</v>
      </c>
      <c r="D3133" t="s">
        <v>28</v>
      </c>
      <c r="E3133" t="s">
        <v>88</v>
      </c>
      <c r="F3133" t="s">
        <v>989</v>
      </c>
      <c r="G3133">
        <v>21.73</v>
      </c>
      <c r="H3133">
        <v>1</v>
      </c>
      <c r="I3133">
        <v>0.25</v>
      </c>
      <c r="J3133">
        <v>7.19</v>
      </c>
      <c r="K3133" t="s">
        <v>82</v>
      </c>
      <c r="L3133" t="s">
        <v>41</v>
      </c>
      <c r="M3133">
        <v>10.85</v>
      </c>
      <c r="N3133" t="s">
        <v>83</v>
      </c>
      <c r="O3133" t="b">
        <v>0</v>
      </c>
      <c r="P3133">
        <v>16.297499999999999</v>
      </c>
      <c r="Q3133">
        <v>3.2594999999999992</v>
      </c>
      <c r="R3133">
        <v>-14.7805</v>
      </c>
      <c r="S3133" t="s">
        <v>128</v>
      </c>
      <c r="T3133">
        <v>0</v>
      </c>
      <c r="U3133">
        <v>0</v>
      </c>
      <c r="V3133">
        <v>13</v>
      </c>
      <c r="W3133">
        <v>678.67290000000003</v>
      </c>
    </row>
    <row r="3134" spans="1:23" x14ac:dyDescent="0.35">
      <c r="A3134" t="s">
        <v>4765</v>
      </c>
      <c r="B3134" t="s">
        <v>1936</v>
      </c>
      <c r="C3134" t="s">
        <v>1467</v>
      </c>
      <c r="D3134" t="s">
        <v>17</v>
      </c>
      <c r="E3134" t="s">
        <v>88</v>
      </c>
      <c r="F3134" t="s">
        <v>870</v>
      </c>
      <c r="G3134">
        <v>37.6</v>
      </c>
      <c r="H3134">
        <v>2</v>
      </c>
      <c r="I3134">
        <v>0.14000000000000001</v>
      </c>
      <c r="J3134">
        <v>7.38</v>
      </c>
      <c r="K3134" t="s">
        <v>115</v>
      </c>
      <c r="L3134" t="s">
        <v>41</v>
      </c>
      <c r="M3134">
        <v>6.73</v>
      </c>
      <c r="N3134" t="s">
        <v>83</v>
      </c>
      <c r="O3134" t="b">
        <v>0</v>
      </c>
      <c r="P3134">
        <v>64.671999999999997</v>
      </c>
      <c r="Q3134">
        <v>19.552</v>
      </c>
      <c r="R3134">
        <v>5.4420000000000002</v>
      </c>
      <c r="S3134" t="s">
        <v>103</v>
      </c>
      <c r="T3134">
        <v>0</v>
      </c>
      <c r="U3134">
        <v>0</v>
      </c>
      <c r="V3134">
        <v>11</v>
      </c>
      <c r="W3134">
        <v>337.70530000000008</v>
      </c>
    </row>
    <row r="3135" spans="1:23" x14ac:dyDescent="0.35">
      <c r="A3135" t="s">
        <v>4766</v>
      </c>
      <c r="B3135" t="s">
        <v>1097</v>
      </c>
      <c r="C3135" t="s">
        <v>1461</v>
      </c>
      <c r="D3135" t="s">
        <v>20</v>
      </c>
      <c r="E3135" t="s">
        <v>16</v>
      </c>
      <c r="F3135" t="s">
        <v>259</v>
      </c>
      <c r="G3135">
        <v>23.04</v>
      </c>
      <c r="H3135">
        <v>1</v>
      </c>
      <c r="I3135">
        <v>0.1</v>
      </c>
      <c r="J3135">
        <v>2.76</v>
      </c>
      <c r="K3135" t="s">
        <v>82</v>
      </c>
      <c r="L3135" t="s">
        <v>45</v>
      </c>
      <c r="M3135">
        <v>1.02</v>
      </c>
      <c r="N3135" t="s">
        <v>83</v>
      </c>
      <c r="O3135" t="b">
        <v>1</v>
      </c>
      <c r="P3135">
        <v>20.736000000000001</v>
      </c>
      <c r="Q3135">
        <v>6.9120000000000008</v>
      </c>
      <c r="R3135">
        <v>3.132000000000001</v>
      </c>
      <c r="S3135" t="s">
        <v>183</v>
      </c>
      <c r="T3135">
        <v>0</v>
      </c>
      <c r="U3135">
        <v>0</v>
      </c>
      <c r="V3135">
        <v>13</v>
      </c>
      <c r="W3135">
        <v>1727.3852999999999</v>
      </c>
    </row>
    <row r="3136" spans="1:23" x14ac:dyDescent="0.35">
      <c r="A3136" t="s">
        <v>4767</v>
      </c>
      <c r="B3136" t="s">
        <v>787</v>
      </c>
      <c r="C3136" t="s">
        <v>1923</v>
      </c>
      <c r="D3136" t="s">
        <v>12</v>
      </c>
      <c r="E3136" t="s">
        <v>14</v>
      </c>
      <c r="F3136" t="s">
        <v>674</v>
      </c>
      <c r="G3136">
        <v>140.36000000000001</v>
      </c>
      <c r="H3136">
        <v>1</v>
      </c>
      <c r="I3136">
        <v>0.19</v>
      </c>
      <c r="J3136">
        <v>9.4600000000000009</v>
      </c>
      <c r="K3136" t="s">
        <v>102</v>
      </c>
      <c r="L3136" t="s">
        <v>41</v>
      </c>
      <c r="M3136">
        <v>12.08</v>
      </c>
      <c r="N3136" t="s">
        <v>83</v>
      </c>
      <c r="O3136" t="b">
        <v>0</v>
      </c>
      <c r="P3136">
        <v>113.69159999999999</v>
      </c>
      <c r="Q3136">
        <v>29.475600000000011</v>
      </c>
      <c r="R3136">
        <v>7.9356000000000151</v>
      </c>
      <c r="S3136" t="s">
        <v>97</v>
      </c>
      <c r="T3136">
        <v>0</v>
      </c>
      <c r="U3136">
        <v>0</v>
      </c>
      <c r="V3136">
        <v>4</v>
      </c>
      <c r="W3136">
        <v>708.43119999999999</v>
      </c>
    </row>
    <row r="3137" spans="1:23" x14ac:dyDescent="0.35">
      <c r="A3137" t="s">
        <v>4768</v>
      </c>
      <c r="B3137" t="s">
        <v>302</v>
      </c>
      <c r="C3137" t="s">
        <v>3612</v>
      </c>
      <c r="D3137" t="s">
        <v>15</v>
      </c>
      <c r="E3137" t="s">
        <v>14</v>
      </c>
      <c r="F3137" t="s">
        <v>733</v>
      </c>
      <c r="G3137">
        <v>157.96</v>
      </c>
      <c r="H3137">
        <v>2</v>
      </c>
      <c r="I3137">
        <v>0.05</v>
      </c>
      <c r="J3137">
        <v>6.8</v>
      </c>
      <c r="K3137" t="s">
        <v>82</v>
      </c>
      <c r="L3137" t="s">
        <v>45</v>
      </c>
      <c r="M3137">
        <v>1.08</v>
      </c>
      <c r="N3137" t="s">
        <v>83</v>
      </c>
      <c r="O3137" t="b">
        <v>0</v>
      </c>
      <c r="P3137">
        <v>300.12400000000002</v>
      </c>
      <c r="Q3137">
        <v>110.572</v>
      </c>
      <c r="R3137">
        <v>102.69199999999999</v>
      </c>
      <c r="S3137" t="s">
        <v>183</v>
      </c>
      <c r="T3137">
        <v>0</v>
      </c>
      <c r="U3137">
        <v>0</v>
      </c>
      <c r="V3137">
        <v>13</v>
      </c>
      <c r="W3137">
        <v>562.74040000000014</v>
      </c>
    </row>
    <row r="3138" spans="1:23" x14ac:dyDescent="0.35">
      <c r="A3138" t="s">
        <v>4769</v>
      </c>
      <c r="B3138" t="s">
        <v>1219</v>
      </c>
      <c r="C3138" t="s">
        <v>1036</v>
      </c>
      <c r="D3138" t="s">
        <v>12</v>
      </c>
      <c r="E3138" t="s">
        <v>95</v>
      </c>
      <c r="F3138" t="s">
        <v>1202</v>
      </c>
      <c r="G3138">
        <v>353.87</v>
      </c>
      <c r="H3138">
        <v>2</v>
      </c>
      <c r="I3138">
        <v>0.09</v>
      </c>
      <c r="J3138">
        <v>9.26</v>
      </c>
      <c r="K3138" t="s">
        <v>115</v>
      </c>
      <c r="L3138" t="s">
        <v>43</v>
      </c>
      <c r="M3138">
        <v>4.96</v>
      </c>
      <c r="N3138" t="s">
        <v>83</v>
      </c>
      <c r="O3138" t="b">
        <v>0</v>
      </c>
      <c r="P3138">
        <v>644.04340000000002</v>
      </c>
      <c r="Q3138">
        <v>219.39940000000001</v>
      </c>
      <c r="R3138">
        <v>205.17939999999999</v>
      </c>
      <c r="S3138" t="s">
        <v>183</v>
      </c>
      <c r="T3138">
        <v>0</v>
      </c>
      <c r="U3138">
        <v>0</v>
      </c>
      <c r="V3138">
        <v>16</v>
      </c>
      <c r="W3138">
        <v>1151.5438999999999</v>
      </c>
    </row>
    <row r="3139" spans="1:23" x14ac:dyDescent="0.35">
      <c r="A3139" t="s">
        <v>4770</v>
      </c>
      <c r="B3139" t="s">
        <v>253</v>
      </c>
      <c r="C3139" t="s">
        <v>4771</v>
      </c>
      <c r="D3139" t="s">
        <v>17</v>
      </c>
      <c r="E3139" t="s">
        <v>14</v>
      </c>
      <c r="F3139" t="s">
        <v>1419</v>
      </c>
      <c r="G3139">
        <v>159.78</v>
      </c>
      <c r="H3139">
        <v>3</v>
      </c>
      <c r="I3139">
        <v>0.09</v>
      </c>
      <c r="J3139">
        <v>6.8</v>
      </c>
      <c r="K3139" t="s">
        <v>82</v>
      </c>
      <c r="L3139" t="s">
        <v>41</v>
      </c>
      <c r="M3139">
        <v>10.18</v>
      </c>
      <c r="N3139" t="s">
        <v>279</v>
      </c>
      <c r="O3139" t="b">
        <v>0</v>
      </c>
      <c r="P3139">
        <v>436.19940000000003</v>
      </c>
      <c r="Q3139">
        <v>148.59540000000001</v>
      </c>
      <c r="R3139">
        <v>131.61540000000011</v>
      </c>
      <c r="S3139" t="s">
        <v>183</v>
      </c>
      <c r="T3139">
        <v>0</v>
      </c>
      <c r="U3139">
        <v>1</v>
      </c>
      <c r="V3139">
        <v>3</v>
      </c>
      <c r="W3139">
        <v>146.81020000000001</v>
      </c>
    </row>
    <row r="3140" spans="1:23" x14ac:dyDescent="0.35">
      <c r="A3140" t="s">
        <v>4772</v>
      </c>
      <c r="B3140" t="s">
        <v>236</v>
      </c>
      <c r="C3140" t="s">
        <v>1235</v>
      </c>
      <c r="D3140" t="s">
        <v>26</v>
      </c>
      <c r="E3140" t="s">
        <v>95</v>
      </c>
      <c r="F3140" t="s">
        <v>214</v>
      </c>
      <c r="G3140">
        <v>47.02</v>
      </c>
      <c r="H3140">
        <v>2</v>
      </c>
      <c r="I3140">
        <v>0.28000000000000003</v>
      </c>
      <c r="J3140">
        <v>3.05</v>
      </c>
      <c r="K3140" t="s">
        <v>115</v>
      </c>
      <c r="L3140" t="s">
        <v>41</v>
      </c>
      <c r="M3140">
        <v>12.56</v>
      </c>
      <c r="N3140" t="s">
        <v>83</v>
      </c>
      <c r="O3140" t="b">
        <v>0</v>
      </c>
      <c r="P3140">
        <v>67.708799999999997</v>
      </c>
      <c r="Q3140">
        <v>11.284800000000001</v>
      </c>
      <c r="R3140">
        <v>-4.3252000000000024</v>
      </c>
      <c r="S3140" t="s">
        <v>103</v>
      </c>
      <c r="T3140">
        <v>0</v>
      </c>
      <c r="U3140">
        <v>0</v>
      </c>
      <c r="V3140">
        <v>10</v>
      </c>
      <c r="W3140">
        <v>469.07670000000007</v>
      </c>
    </row>
    <row r="3141" spans="1:23" x14ac:dyDescent="0.35">
      <c r="A3141" t="s">
        <v>4773</v>
      </c>
      <c r="B3141" t="s">
        <v>826</v>
      </c>
      <c r="C3141" t="s">
        <v>4774</v>
      </c>
      <c r="D3141" t="s">
        <v>12</v>
      </c>
      <c r="E3141" t="s">
        <v>14</v>
      </c>
      <c r="F3141" t="s">
        <v>203</v>
      </c>
      <c r="G3141">
        <v>167.79</v>
      </c>
      <c r="H3141">
        <v>3</v>
      </c>
      <c r="I3141">
        <v>0.08</v>
      </c>
      <c r="J3141">
        <v>6.31</v>
      </c>
      <c r="K3141" t="s">
        <v>115</v>
      </c>
      <c r="L3141" t="s">
        <v>41</v>
      </c>
      <c r="M3141">
        <v>13.63</v>
      </c>
      <c r="N3141" t="s">
        <v>83</v>
      </c>
      <c r="O3141" t="b">
        <v>0</v>
      </c>
      <c r="P3141">
        <v>463.10039999999998</v>
      </c>
      <c r="Q3141">
        <v>161.07839999999999</v>
      </c>
      <c r="R3141">
        <v>141.13839999999999</v>
      </c>
      <c r="S3141" t="s">
        <v>103</v>
      </c>
      <c r="T3141">
        <v>0</v>
      </c>
      <c r="U3141">
        <v>0</v>
      </c>
      <c r="V3141">
        <v>1</v>
      </c>
      <c r="W3141">
        <v>141.13839999999999</v>
      </c>
    </row>
    <row r="3142" spans="1:23" x14ac:dyDescent="0.35">
      <c r="A3142" t="s">
        <v>4775</v>
      </c>
      <c r="B3142" t="s">
        <v>826</v>
      </c>
      <c r="C3142" t="s">
        <v>1541</v>
      </c>
      <c r="D3142" t="s">
        <v>15</v>
      </c>
      <c r="E3142" t="s">
        <v>95</v>
      </c>
      <c r="F3142" t="s">
        <v>631</v>
      </c>
      <c r="G3142">
        <v>385.14</v>
      </c>
      <c r="H3142">
        <v>2</v>
      </c>
      <c r="I3142">
        <v>0.02</v>
      </c>
      <c r="J3142">
        <v>3</v>
      </c>
      <c r="K3142" t="s">
        <v>102</v>
      </c>
      <c r="L3142" t="s">
        <v>43</v>
      </c>
      <c r="M3142">
        <v>7.59</v>
      </c>
      <c r="N3142" t="s">
        <v>83</v>
      </c>
      <c r="O3142" t="b">
        <v>0</v>
      </c>
      <c r="P3142">
        <v>754.87439999999992</v>
      </c>
      <c r="Q3142">
        <v>292.70639999999997</v>
      </c>
      <c r="R3142">
        <v>282.1164</v>
      </c>
      <c r="S3142" t="s">
        <v>103</v>
      </c>
      <c r="T3142">
        <v>0</v>
      </c>
      <c r="U3142">
        <v>0</v>
      </c>
      <c r="V3142">
        <v>13</v>
      </c>
      <c r="W3142">
        <v>971.74609999999996</v>
      </c>
    </row>
    <row r="3143" spans="1:23" x14ac:dyDescent="0.35">
      <c r="A3143" t="s">
        <v>4776</v>
      </c>
      <c r="B3143" t="s">
        <v>636</v>
      </c>
      <c r="C3143" t="s">
        <v>387</v>
      </c>
      <c r="D3143" t="s">
        <v>15</v>
      </c>
      <c r="E3143" t="s">
        <v>95</v>
      </c>
      <c r="F3143" t="s">
        <v>304</v>
      </c>
      <c r="G3143">
        <v>183.42</v>
      </c>
      <c r="H3143">
        <v>3</v>
      </c>
      <c r="I3143">
        <v>0.09</v>
      </c>
      <c r="J3143">
        <v>9.7200000000000006</v>
      </c>
      <c r="K3143" t="s">
        <v>82</v>
      </c>
      <c r="L3143" t="s">
        <v>43</v>
      </c>
      <c r="M3143">
        <v>3.12</v>
      </c>
      <c r="N3143" t="s">
        <v>83</v>
      </c>
      <c r="O3143" t="b">
        <v>0</v>
      </c>
      <c r="P3143">
        <v>500.73660000000001</v>
      </c>
      <c r="Q3143">
        <v>170.5806</v>
      </c>
      <c r="R3143">
        <v>157.7406</v>
      </c>
      <c r="S3143" t="s">
        <v>103</v>
      </c>
      <c r="T3143">
        <v>0</v>
      </c>
      <c r="U3143">
        <v>0</v>
      </c>
      <c r="V3143">
        <v>17</v>
      </c>
      <c r="W3143">
        <v>1451.0446999999999</v>
      </c>
    </row>
    <row r="3144" spans="1:23" x14ac:dyDescent="0.35">
      <c r="A3144" t="s">
        <v>4777</v>
      </c>
      <c r="B3144" t="s">
        <v>622</v>
      </c>
      <c r="C3144" t="s">
        <v>1144</v>
      </c>
      <c r="D3144" t="s">
        <v>15</v>
      </c>
      <c r="E3144" t="s">
        <v>16</v>
      </c>
      <c r="F3144" t="s">
        <v>444</v>
      </c>
      <c r="G3144">
        <v>46.67</v>
      </c>
      <c r="H3144">
        <v>1</v>
      </c>
      <c r="I3144">
        <v>0.23</v>
      </c>
      <c r="J3144">
        <v>9.61</v>
      </c>
      <c r="K3144" t="s">
        <v>82</v>
      </c>
      <c r="L3144" t="s">
        <v>45</v>
      </c>
      <c r="M3144">
        <v>1.52</v>
      </c>
      <c r="N3144" t="s">
        <v>83</v>
      </c>
      <c r="O3144" t="b">
        <v>0</v>
      </c>
      <c r="P3144">
        <v>35.935899999999997</v>
      </c>
      <c r="Q3144">
        <v>7.9339000000000048</v>
      </c>
      <c r="R3144">
        <v>-3.1960999999999942</v>
      </c>
      <c r="S3144" t="s">
        <v>97</v>
      </c>
      <c r="T3144">
        <v>0</v>
      </c>
      <c r="U3144">
        <v>0</v>
      </c>
      <c r="V3144">
        <v>17</v>
      </c>
      <c r="W3144">
        <v>1657.1581000000001</v>
      </c>
    </row>
    <row r="3145" spans="1:23" x14ac:dyDescent="0.35">
      <c r="A3145" t="s">
        <v>4778</v>
      </c>
      <c r="B3145" t="s">
        <v>394</v>
      </c>
      <c r="C3145" t="s">
        <v>1258</v>
      </c>
      <c r="D3145" t="s">
        <v>19</v>
      </c>
      <c r="E3145" t="s">
        <v>16</v>
      </c>
      <c r="F3145" t="s">
        <v>107</v>
      </c>
      <c r="G3145">
        <v>24.94</v>
      </c>
      <c r="H3145">
        <v>2</v>
      </c>
      <c r="I3145">
        <v>0.22</v>
      </c>
      <c r="J3145">
        <v>7.96</v>
      </c>
      <c r="K3145" t="s">
        <v>82</v>
      </c>
      <c r="L3145" t="s">
        <v>41</v>
      </c>
      <c r="M3145">
        <v>10.82</v>
      </c>
      <c r="N3145" t="s">
        <v>83</v>
      </c>
      <c r="O3145" t="b">
        <v>0</v>
      </c>
      <c r="P3145">
        <v>38.906399999999998</v>
      </c>
      <c r="Q3145">
        <v>8.9784000000000042</v>
      </c>
      <c r="R3145">
        <v>-9.8015999999999952</v>
      </c>
      <c r="S3145" t="s">
        <v>91</v>
      </c>
      <c r="T3145">
        <v>0</v>
      </c>
      <c r="U3145">
        <v>0</v>
      </c>
      <c r="V3145">
        <v>11</v>
      </c>
      <c r="W3145">
        <v>357.28230000000002</v>
      </c>
    </row>
    <row r="3146" spans="1:23" x14ac:dyDescent="0.35">
      <c r="A3146" t="s">
        <v>4779</v>
      </c>
      <c r="B3146" t="s">
        <v>572</v>
      </c>
      <c r="C3146" t="s">
        <v>166</v>
      </c>
      <c r="D3146" t="s">
        <v>12</v>
      </c>
      <c r="E3146" t="s">
        <v>95</v>
      </c>
      <c r="F3146" t="s">
        <v>1709</v>
      </c>
      <c r="G3146">
        <v>405.64</v>
      </c>
      <c r="H3146">
        <v>3</v>
      </c>
      <c r="I3146">
        <v>0</v>
      </c>
      <c r="J3146">
        <v>3.29</v>
      </c>
      <c r="K3146" t="s">
        <v>115</v>
      </c>
      <c r="L3146" t="s">
        <v>45</v>
      </c>
      <c r="M3146">
        <v>1.3</v>
      </c>
      <c r="N3146" t="s">
        <v>141</v>
      </c>
      <c r="O3146" t="b">
        <v>0</v>
      </c>
      <c r="P3146">
        <v>1216.92</v>
      </c>
      <c r="Q3146">
        <v>486.76799999999997</v>
      </c>
      <c r="R3146">
        <v>482.17800000000011</v>
      </c>
      <c r="S3146" t="s">
        <v>183</v>
      </c>
      <c r="T3146">
        <v>1</v>
      </c>
      <c r="U3146">
        <v>0</v>
      </c>
      <c r="V3146">
        <v>20</v>
      </c>
      <c r="W3146">
        <v>1878.5492999999999</v>
      </c>
    </row>
    <row r="3147" spans="1:23" x14ac:dyDescent="0.35">
      <c r="A3147" t="s">
        <v>4780</v>
      </c>
      <c r="B3147" t="s">
        <v>1007</v>
      </c>
      <c r="C3147" t="s">
        <v>3071</v>
      </c>
      <c r="D3147" t="s">
        <v>12</v>
      </c>
      <c r="E3147" t="s">
        <v>95</v>
      </c>
      <c r="F3147" t="s">
        <v>270</v>
      </c>
      <c r="G3147">
        <v>515.67999999999995</v>
      </c>
      <c r="H3147">
        <v>1</v>
      </c>
      <c r="I3147">
        <v>0.09</v>
      </c>
      <c r="J3147">
        <v>7.42</v>
      </c>
      <c r="K3147" t="s">
        <v>82</v>
      </c>
      <c r="L3147" t="s">
        <v>48</v>
      </c>
      <c r="M3147">
        <v>19.760000000000002</v>
      </c>
      <c r="N3147" t="s">
        <v>83</v>
      </c>
      <c r="O3147" t="b">
        <v>0</v>
      </c>
      <c r="P3147">
        <v>469.2688</v>
      </c>
      <c r="Q3147">
        <v>159.86080000000001</v>
      </c>
      <c r="R3147">
        <v>132.6808</v>
      </c>
      <c r="S3147" t="s">
        <v>103</v>
      </c>
      <c r="T3147">
        <v>0</v>
      </c>
      <c r="U3147">
        <v>0</v>
      </c>
      <c r="V3147">
        <v>4</v>
      </c>
      <c r="W3147">
        <v>247.67339999999999</v>
      </c>
    </row>
    <row r="3148" spans="1:23" x14ac:dyDescent="0.35">
      <c r="A3148" t="s">
        <v>4781</v>
      </c>
      <c r="B3148" t="s">
        <v>951</v>
      </c>
      <c r="C3148" t="s">
        <v>640</v>
      </c>
      <c r="D3148" t="s">
        <v>19</v>
      </c>
      <c r="E3148" t="s">
        <v>14</v>
      </c>
      <c r="F3148" t="s">
        <v>1419</v>
      </c>
      <c r="G3148">
        <v>81.510000000000005</v>
      </c>
      <c r="H3148">
        <v>1</v>
      </c>
      <c r="I3148">
        <v>0.24</v>
      </c>
      <c r="J3148">
        <v>2.54</v>
      </c>
      <c r="K3148" t="s">
        <v>90</v>
      </c>
      <c r="L3148" t="s">
        <v>41</v>
      </c>
      <c r="M3148">
        <v>7.04</v>
      </c>
      <c r="N3148" t="s">
        <v>83</v>
      </c>
      <c r="O3148" t="b">
        <v>0</v>
      </c>
      <c r="P3148">
        <v>61.947600000000001</v>
      </c>
      <c r="Q3148">
        <v>13.041600000000001</v>
      </c>
      <c r="R3148">
        <v>3.461600000000002</v>
      </c>
      <c r="S3148" t="s">
        <v>91</v>
      </c>
      <c r="T3148">
        <v>0</v>
      </c>
      <c r="U3148">
        <v>0</v>
      </c>
      <c r="V3148">
        <v>21</v>
      </c>
      <c r="W3148">
        <v>1856.1396999999999</v>
      </c>
    </row>
    <row r="3149" spans="1:23" x14ac:dyDescent="0.35">
      <c r="A3149" t="s">
        <v>4782</v>
      </c>
      <c r="B3149" t="s">
        <v>117</v>
      </c>
      <c r="C3149" t="s">
        <v>4783</v>
      </c>
      <c r="D3149" t="s">
        <v>20</v>
      </c>
      <c r="E3149" t="s">
        <v>88</v>
      </c>
      <c r="F3149" t="s">
        <v>457</v>
      </c>
      <c r="G3149">
        <v>14.89</v>
      </c>
      <c r="H3149">
        <v>3</v>
      </c>
      <c r="I3149">
        <v>0.02</v>
      </c>
      <c r="J3149">
        <v>7.87</v>
      </c>
      <c r="K3149" t="s">
        <v>115</v>
      </c>
      <c r="L3149" t="s">
        <v>48</v>
      </c>
      <c r="M3149">
        <v>9.44</v>
      </c>
      <c r="N3149" t="s">
        <v>83</v>
      </c>
      <c r="O3149" t="b">
        <v>0</v>
      </c>
      <c r="P3149">
        <v>43.776600000000002</v>
      </c>
      <c r="Q3149">
        <v>16.974599999999999</v>
      </c>
      <c r="R3149">
        <v>-0.33539999999999631</v>
      </c>
      <c r="S3149" t="s">
        <v>84</v>
      </c>
      <c r="T3149">
        <v>0</v>
      </c>
      <c r="U3149">
        <v>0</v>
      </c>
      <c r="V3149">
        <v>1</v>
      </c>
      <c r="W3149">
        <v>-0.33539999999999631</v>
      </c>
    </row>
    <row r="3150" spans="1:23" x14ac:dyDescent="0.35">
      <c r="A3150" t="s">
        <v>4784</v>
      </c>
      <c r="B3150" t="s">
        <v>169</v>
      </c>
      <c r="C3150" t="s">
        <v>4785</v>
      </c>
      <c r="D3150" t="s">
        <v>20</v>
      </c>
      <c r="E3150" t="s">
        <v>95</v>
      </c>
      <c r="F3150" t="s">
        <v>1549</v>
      </c>
      <c r="G3150">
        <v>413.15</v>
      </c>
      <c r="H3150">
        <v>1</v>
      </c>
      <c r="I3150">
        <v>0.1</v>
      </c>
      <c r="J3150">
        <v>8.1300000000000008</v>
      </c>
      <c r="K3150" t="s">
        <v>102</v>
      </c>
      <c r="L3150" t="s">
        <v>43</v>
      </c>
      <c r="M3150">
        <v>3.24</v>
      </c>
      <c r="N3150" t="s">
        <v>83</v>
      </c>
      <c r="O3150" t="b">
        <v>1</v>
      </c>
      <c r="P3150">
        <v>371.83499999999998</v>
      </c>
      <c r="Q3150">
        <v>123.94499999999999</v>
      </c>
      <c r="R3150">
        <v>112.575</v>
      </c>
      <c r="S3150" t="s">
        <v>84</v>
      </c>
      <c r="T3150">
        <v>0</v>
      </c>
      <c r="U3150">
        <v>0</v>
      </c>
      <c r="V3150">
        <v>2</v>
      </c>
      <c r="W3150">
        <v>176.22640000000001</v>
      </c>
    </row>
    <row r="3151" spans="1:23" x14ac:dyDescent="0.35">
      <c r="A3151" t="s">
        <v>4786</v>
      </c>
      <c r="B3151" t="s">
        <v>316</v>
      </c>
      <c r="C3151" t="s">
        <v>4787</v>
      </c>
      <c r="D3151" t="s">
        <v>12</v>
      </c>
      <c r="E3151" t="s">
        <v>95</v>
      </c>
      <c r="F3151" t="s">
        <v>266</v>
      </c>
      <c r="G3151">
        <v>480.6</v>
      </c>
      <c r="H3151">
        <v>3</v>
      </c>
      <c r="I3151">
        <v>0.25</v>
      </c>
      <c r="J3151">
        <v>8.19</v>
      </c>
      <c r="K3151" t="s">
        <v>82</v>
      </c>
      <c r="L3151" t="s">
        <v>41</v>
      </c>
      <c r="M3151">
        <v>9.8000000000000007</v>
      </c>
      <c r="N3151" t="s">
        <v>83</v>
      </c>
      <c r="O3151" t="b">
        <v>0</v>
      </c>
      <c r="P3151">
        <v>1081.3499999999999</v>
      </c>
      <c r="Q3151">
        <v>216.2700000000001</v>
      </c>
      <c r="R3151">
        <v>198.28000000000009</v>
      </c>
      <c r="S3151" t="s">
        <v>91</v>
      </c>
      <c r="T3151">
        <v>0</v>
      </c>
      <c r="U3151">
        <v>0</v>
      </c>
      <c r="V3151">
        <v>5</v>
      </c>
      <c r="W3151">
        <v>564.7296</v>
      </c>
    </row>
    <row r="3152" spans="1:23" x14ac:dyDescent="0.35">
      <c r="A3152" t="s">
        <v>4788</v>
      </c>
      <c r="B3152" t="s">
        <v>157</v>
      </c>
      <c r="C3152" t="s">
        <v>664</v>
      </c>
      <c r="D3152" t="s">
        <v>12</v>
      </c>
      <c r="E3152" t="s">
        <v>95</v>
      </c>
      <c r="F3152" t="s">
        <v>512</v>
      </c>
      <c r="G3152">
        <v>589.64</v>
      </c>
      <c r="H3152">
        <v>2</v>
      </c>
      <c r="I3152">
        <v>0.03</v>
      </c>
      <c r="J3152">
        <v>5.75</v>
      </c>
      <c r="K3152" t="s">
        <v>90</v>
      </c>
      <c r="L3152" t="s">
        <v>43</v>
      </c>
      <c r="M3152">
        <v>4.57</v>
      </c>
      <c r="N3152" t="s">
        <v>83</v>
      </c>
      <c r="O3152" t="b">
        <v>0</v>
      </c>
      <c r="P3152">
        <v>1143.9015999999999</v>
      </c>
      <c r="Q3152">
        <v>436.33359999999988</v>
      </c>
      <c r="R3152">
        <v>426.0136</v>
      </c>
      <c r="S3152" t="s">
        <v>91</v>
      </c>
      <c r="T3152">
        <v>0</v>
      </c>
      <c r="U3152">
        <v>0</v>
      </c>
      <c r="V3152">
        <v>15</v>
      </c>
      <c r="W3152">
        <v>1753.1386</v>
      </c>
    </row>
    <row r="3153" spans="1:23" x14ac:dyDescent="0.35">
      <c r="A3153" t="s">
        <v>4789</v>
      </c>
      <c r="B3153" t="s">
        <v>802</v>
      </c>
      <c r="C3153" t="s">
        <v>2401</v>
      </c>
      <c r="D3153" t="s">
        <v>19</v>
      </c>
      <c r="E3153" t="s">
        <v>95</v>
      </c>
      <c r="F3153" t="s">
        <v>757</v>
      </c>
      <c r="G3153">
        <v>308.35000000000002</v>
      </c>
      <c r="H3153">
        <v>1</v>
      </c>
      <c r="I3153">
        <v>0.18</v>
      </c>
      <c r="J3153">
        <v>4.33</v>
      </c>
      <c r="K3153" t="s">
        <v>115</v>
      </c>
      <c r="L3153" t="s">
        <v>41</v>
      </c>
      <c r="M3153">
        <v>5.58</v>
      </c>
      <c r="N3153" t="s">
        <v>83</v>
      </c>
      <c r="O3153" t="b">
        <v>0</v>
      </c>
      <c r="P3153">
        <v>252.84700000000001</v>
      </c>
      <c r="Q3153">
        <v>67.837000000000018</v>
      </c>
      <c r="R3153">
        <v>57.927000000000021</v>
      </c>
      <c r="S3153" t="s">
        <v>84</v>
      </c>
      <c r="T3153">
        <v>0</v>
      </c>
      <c r="U3153">
        <v>0</v>
      </c>
      <c r="V3153">
        <v>16</v>
      </c>
      <c r="W3153">
        <v>1734.7913000000001</v>
      </c>
    </row>
    <row r="3154" spans="1:23" x14ac:dyDescent="0.35">
      <c r="A3154" t="s">
        <v>4790</v>
      </c>
      <c r="B3154" t="s">
        <v>291</v>
      </c>
      <c r="C3154" t="s">
        <v>3834</v>
      </c>
      <c r="D3154" t="s">
        <v>24</v>
      </c>
      <c r="E3154" t="s">
        <v>88</v>
      </c>
      <c r="F3154" t="s">
        <v>1554</v>
      </c>
      <c r="G3154">
        <v>17.27</v>
      </c>
      <c r="H3154">
        <v>3</v>
      </c>
      <c r="I3154">
        <v>0.15</v>
      </c>
      <c r="J3154">
        <v>3.07</v>
      </c>
      <c r="K3154" t="s">
        <v>102</v>
      </c>
      <c r="L3154" t="s">
        <v>41</v>
      </c>
      <c r="M3154">
        <v>8.61</v>
      </c>
      <c r="N3154" t="s">
        <v>83</v>
      </c>
      <c r="O3154" t="b">
        <v>0</v>
      </c>
      <c r="P3154">
        <v>44.038499999999999</v>
      </c>
      <c r="Q3154">
        <v>12.952500000000001</v>
      </c>
      <c r="R3154">
        <v>1.2725000000000011</v>
      </c>
      <c r="S3154" t="s">
        <v>183</v>
      </c>
      <c r="T3154">
        <v>0</v>
      </c>
      <c r="U3154">
        <v>0</v>
      </c>
      <c r="V3154">
        <v>9</v>
      </c>
      <c r="W3154">
        <v>491.66809999999998</v>
      </c>
    </row>
    <row r="3155" spans="1:23" x14ac:dyDescent="0.35">
      <c r="A3155" t="s">
        <v>4791</v>
      </c>
      <c r="B3155" t="s">
        <v>1572</v>
      </c>
      <c r="C3155" t="s">
        <v>4792</v>
      </c>
      <c r="D3155" t="s">
        <v>19</v>
      </c>
      <c r="E3155" t="s">
        <v>95</v>
      </c>
      <c r="F3155" t="s">
        <v>217</v>
      </c>
      <c r="G3155">
        <v>308.25</v>
      </c>
      <c r="H3155">
        <v>2</v>
      </c>
      <c r="I3155">
        <v>0.25</v>
      </c>
      <c r="J3155">
        <v>2.64</v>
      </c>
      <c r="K3155" t="s">
        <v>82</v>
      </c>
      <c r="L3155" t="s">
        <v>41</v>
      </c>
      <c r="M3155">
        <v>14.56</v>
      </c>
      <c r="N3155" t="s">
        <v>83</v>
      </c>
      <c r="O3155" t="b">
        <v>0</v>
      </c>
      <c r="P3155">
        <v>462.375</v>
      </c>
      <c r="Q3155">
        <v>92.475000000000023</v>
      </c>
      <c r="R3155">
        <v>75.27500000000002</v>
      </c>
      <c r="S3155" t="s">
        <v>103</v>
      </c>
      <c r="T3155">
        <v>0</v>
      </c>
      <c r="U3155">
        <v>0</v>
      </c>
      <c r="V3155">
        <v>3</v>
      </c>
      <c r="W3155">
        <v>465.95639999999992</v>
      </c>
    </row>
    <row r="3156" spans="1:23" x14ac:dyDescent="0.35">
      <c r="A3156" t="s">
        <v>4793</v>
      </c>
      <c r="B3156" t="s">
        <v>575</v>
      </c>
      <c r="C3156" t="s">
        <v>1105</v>
      </c>
      <c r="D3156" t="s">
        <v>15</v>
      </c>
      <c r="E3156" t="s">
        <v>88</v>
      </c>
      <c r="F3156" t="s">
        <v>1066</v>
      </c>
      <c r="G3156">
        <v>14.58</v>
      </c>
      <c r="H3156">
        <v>3</v>
      </c>
      <c r="I3156">
        <v>0.08</v>
      </c>
      <c r="J3156">
        <v>10</v>
      </c>
      <c r="K3156" t="s">
        <v>115</v>
      </c>
      <c r="L3156" t="s">
        <v>45</v>
      </c>
      <c r="M3156">
        <v>1.23</v>
      </c>
      <c r="N3156" t="s">
        <v>83</v>
      </c>
      <c r="O3156" t="b">
        <v>0</v>
      </c>
      <c r="P3156">
        <v>40.2408</v>
      </c>
      <c r="Q3156">
        <v>13.9968</v>
      </c>
      <c r="R3156">
        <v>2.7667999999999999</v>
      </c>
      <c r="S3156" t="s">
        <v>91</v>
      </c>
      <c r="T3156">
        <v>0</v>
      </c>
      <c r="U3156">
        <v>0</v>
      </c>
      <c r="V3156">
        <v>15</v>
      </c>
      <c r="W3156">
        <v>813.85820000000024</v>
      </c>
    </row>
    <row r="3157" spans="1:23" x14ac:dyDescent="0.35">
      <c r="A3157" t="s">
        <v>4794</v>
      </c>
      <c r="B3157" t="s">
        <v>109</v>
      </c>
      <c r="C3157" t="s">
        <v>1388</v>
      </c>
      <c r="D3157" t="s">
        <v>26</v>
      </c>
      <c r="E3157" t="s">
        <v>95</v>
      </c>
      <c r="F3157" t="s">
        <v>427</v>
      </c>
      <c r="G3157">
        <v>58.21</v>
      </c>
      <c r="H3157">
        <v>3</v>
      </c>
      <c r="I3157">
        <v>0.1</v>
      </c>
      <c r="J3157">
        <v>7.53</v>
      </c>
      <c r="K3157" t="s">
        <v>102</v>
      </c>
      <c r="L3157" t="s">
        <v>45</v>
      </c>
      <c r="M3157">
        <v>1.3</v>
      </c>
      <c r="N3157" t="s">
        <v>83</v>
      </c>
      <c r="O3157" t="b">
        <v>1</v>
      </c>
      <c r="P3157">
        <v>157.167</v>
      </c>
      <c r="Q3157">
        <v>52.38900000000001</v>
      </c>
      <c r="R3157">
        <v>43.559000000000012</v>
      </c>
      <c r="S3157" t="s">
        <v>103</v>
      </c>
      <c r="T3157">
        <v>0</v>
      </c>
      <c r="U3157">
        <v>0</v>
      </c>
      <c r="V3157">
        <v>17</v>
      </c>
      <c r="W3157">
        <v>1298.4629</v>
      </c>
    </row>
    <row r="3158" spans="1:23" x14ac:dyDescent="0.35">
      <c r="A3158" t="s">
        <v>4795</v>
      </c>
      <c r="B3158" t="s">
        <v>264</v>
      </c>
      <c r="C3158" t="s">
        <v>467</v>
      </c>
      <c r="D3158" t="s">
        <v>19</v>
      </c>
      <c r="E3158" t="s">
        <v>16</v>
      </c>
      <c r="F3158" t="s">
        <v>547</v>
      </c>
      <c r="G3158">
        <v>28.43</v>
      </c>
      <c r="H3158">
        <v>2</v>
      </c>
      <c r="I3158">
        <v>0.08</v>
      </c>
      <c r="J3158">
        <v>3.05</v>
      </c>
      <c r="K3158" t="s">
        <v>115</v>
      </c>
      <c r="L3158" t="s">
        <v>48</v>
      </c>
      <c r="M3158">
        <v>13.39</v>
      </c>
      <c r="N3158" t="s">
        <v>83</v>
      </c>
      <c r="O3158" t="b">
        <v>0</v>
      </c>
      <c r="P3158">
        <v>52.311199999999999</v>
      </c>
      <c r="Q3158">
        <v>18.1952</v>
      </c>
      <c r="R3158">
        <v>1.7551999999999981</v>
      </c>
      <c r="S3158" t="s">
        <v>97</v>
      </c>
      <c r="T3158">
        <v>0</v>
      </c>
      <c r="U3158">
        <v>0</v>
      </c>
      <c r="V3158">
        <v>17</v>
      </c>
      <c r="W3158">
        <v>460.26070000000021</v>
      </c>
    </row>
    <row r="3159" spans="1:23" x14ac:dyDescent="0.35">
      <c r="A3159" t="s">
        <v>4796</v>
      </c>
      <c r="B3159" t="s">
        <v>157</v>
      </c>
      <c r="C3159" t="s">
        <v>4797</v>
      </c>
      <c r="D3159" t="s">
        <v>12</v>
      </c>
      <c r="E3159" t="s">
        <v>16</v>
      </c>
      <c r="F3159" t="s">
        <v>478</v>
      </c>
      <c r="G3159">
        <v>26.84</v>
      </c>
      <c r="H3159">
        <v>1</v>
      </c>
      <c r="I3159">
        <v>0.05</v>
      </c>
      <c r="J3159">
        <v>7.97</v>
      </c>
      <c r="K3159" t="s">
        <v>115</v>
      </c>
      <c r="L3159" t="s">
        <v>41</v>
      </c>
      <c r="M3159">
        <v>11.81</v>
      </c>
      <c r="N3159" t="s">
        <v>83</v>
      </c>
      <c r="O3159" t="b">
        <v>0</v>
      </c>
      <c r="P3159">
        <v>25.498000000000001</v>
      </c>
      <c r="Q3159">
        <v>9.3939999999999984</v>
      </c>
      <c r="R3159">
        <v>-10.385999999999999</v>
      </c>
      <c r="S3159" t="s">
        <v>91</v>
      </c>
      <c r="T3159">
        <v>0</v>
      </c>
      <c r="U3159">
        <v>0</v>
      </c>
      <c r="V3159">
        <v>4</v>
      </c>
      <c r="W3159">
        <v>217.9454999999999</v>
      </c>
    </row>
    <row r="3160" spans="1:23" x14ac:dyDescent="0.35">
      <c r="A3160" t="s">
        <v>4798</v>
      </c>
      <c r="B3160" t="s">
        <v>1018</v>
      </c>
      <c r="C3160" t="s">
        <v>827</v>
      </c>
      <c r="D3160" t="s">
        <v>12</v>
      </c>
      <c r="E3160" t="s">
        <v>16</v>
      </c>
      <c r="F3160" t="s">
        <v>427</v>
      </c>
      <c r="G3160">
        <v>63.92</v>
      </c>
      <c r="H3160">
        <v>1</v>
      </c>
      <c r="I3160">
        <v>0.13</v>
      </c>
      <c r="J3160">
        <v>2.2599999999999998</v>
      </c>
      <c r="K3160" t="s">
        <v>102</v>
      </c>
      <c r="L3160" t="s">
        <v>48</v>
      </c>
      <c r="M3160">
        <v>13.86</v>
      </c>
      <c r="N3160" t="s">
        <v>83</v>
      </c>
      <c r="O3160" t="b">
        <v>0</v>
      </c>
      <c r="P3160">
        <v>55.610399999999998</v>
      </c>
      <c r="Q3160">
        <v>17.258400000000002</v>
      </c>
      <c r="R3160">
        <v>1.1384000000000041</v>
      </c>
      <c r="S3160" t="s">
        <v>183</v>
      </c>
      <c r="T3160">
        <v>0</v>
      </c>
      <c r="U3160">
        <v>0</v>
      </c>
      <c r="V3160">
        <v>17</v>
      </c>
      <c r="W3160">
        <v>797.77100000000007</v>
      </c>
    </row>
    <row r="3161" spans="1:23" x14ac:dyDescent="0.35">
      <c r="A3161" t="s">
        <v>4799</v>
      </c>
      <c r="B3161" t="s">
        <v>125</v>
      </c>
      <c r="C3161" t="s">
        <v>2120</v>
      </c>
      <c r="D3161" t="s">
        <v>12</v>
      </c>
      <c r="E3161" t="s">
        <v>88</v>
      </c>
      <c r="F3161" t="s">
        <v>857</v>
      </c>
      <c r="G3161">
        <v>31</v>
      </c>
      <c r="H3161">
        <v>2</v>
      </c>
      <c r="I3161">
        <v>0.05</v>
      </c>
      <c r="J3161">
        <v>3.23</v>
      </c>
      <c r="K3161" t="s">
        <v>115</v>
      </c>
      <c r="L3161" t="s">
        <v>45</v>
      </c>
      <c r="M3161">
        <v>1.62</v>
      </c>
      <c r="N3161" t="s">
        <v>83</v>
      </c>
      <c r="O3161" t="b">
        <v>0</v>
      </c>
      <c r="P3161">
        <v>58.9</v>
      </c>
      <c r="Q3161">
        <v>21.7</v>
      </c>
      <c r="R3161">
        <v>16.850000000000001</v>
      </c>
      <c r="S3161" t="s">
        <v>128</v>
      </c>
      <c r="T3161">
        <v>0</v>
      </c>
      <c r="U3161">
        <v>0</v>
      </c>
      <c r="V3161">
        <v>16</v>
      </c>
      <c r="W3161">
        <v>1044.1976</v>
      </c>
    </row>
    <row r="3162" spans="1:23" x14ac:dyDescent="0.35">
      <c r="A3162" t="s">
        <v>4800</v>
      </c>
      <c r="B3162" t="s">
        <v>86</v>
      </c>
      <c r="C3162" t="s">
        <v>717</v>
      </c>
      <c r="D3162" t="s">
        <v>17</v>
      </c>
      <c r="E3162" t="s">
        <v>88</v>
      </c>
      <c r="F3162" t="s">
        <v>415</v>
      </c>
      <c r="G3162">
        <v>24.68</v>
      </c>
      <c r="H3162">
        <v>2</v>
      </c>
      <c r="I3162">
        <v>0.16</v>
      </c>
      <c r="J3162">
        <v>8.0399999999999991</v>
      </c>
      <c r="K3162" t="s">
        <v>102</v>
      </c>
      <c r="L3162" t="s">
        <v>41</v>
      </c>
      <c r="M3162">
        <v>8.3699999999999992</v>
      </c>
      <c r="N3162" t="s">
        <v>83</v>
      </c>
      <c r="O3162" t="b">
        <v>0</v>
      </c>
      <c r="P3162">
        <v>41.462400000000002</v>
      </c>
      <c r="Q3162">
        <v>11.846399999999999</v>
      </c>
      <c r="R3162">
        <v>-4.563600000000001</v>
      </c>
      <c r="S3162" t="s">
        <v>91</v>
      </c>
      <c r="T3162">
        <v>0</v>
      </c>
      <c r="U3162">
        <v>0</v>
      </c>
      <c r="V3162">
        <v>17</v>
      </c>
      <c r="W3162">
        <v>684.79100000000005</v>
      </c>
    </row>
    <row r="3163" spans="1:23" x14ac:dyDescent="0.35">
      <c r="A3163" t="s">
        <v>4801</v>
      </c>
      <c r="B3163" t="s">
        <v>208</v>
      </c>
      <c r="C3163" t="s">
        <v>2636</v>
      </c>
      <c r="D3163" t="s">
        <v>17</v>
      </c>
      <c r="E3163" t="s">
        <v>88</v>
      </c>
      <c r="F3163" t="s">
        <v>870</v>
      </c>
      <c r="G3163">
        <v>21.48</v>
      </c>
      <c r="H3163">
        <v>3</v>
      </c>
      <c r="I3163">
        <v>0.19</v>
      </c>
      <c r="J3163">
        <v>5.77</v>
      </c>
      <c r="K3163" t="s">
        <v>102</v>
      </c>
      <c r="L3163" t="s">
        <v>41</v>
      </c>
      <c r="M3163">
        <v>5.98</v>
      </c>
      <c r="N3163" t="s">
        <v>83</v>
      </c>
      <c r="O3163" t="b">
        <v>0</v>
      </c>
      <c r="P3163">
        <v>52.196399999999997</v>
      </c>
      <c r="Q3163">
        <v>13.53240000000001</v>
      </c>
      <c r="R3163">
        <v>1.78240000000001</v>
      </c>
      <c r="S3163" t="s">
        <v>183</v>
      </c>
      <c r="T3163">
        <v>0</v>
      </c>
      <c r="U3163">
        <v>0</v>
      </c>
      <c r="V3163">
        <v>15</v>
      </c>
      <c r="W3163">
        <v>1009.6579</v>
      </c>
    </row>
    <row r="3164" spans="1:23" x14ac:dyDescent="0.35">
      <c r="A3164" t="s">
        <v>4802</v>
      </c>
      <c r="B3164" t="s">
        <v>1147</v>
      </c>
      <c r="C3164" t="s">
        <v>1539</v>
      </c>
      <c r="D3164" t="s">
        <v>15</v>
      </c>
      <c r="E3164" t="s">
        <v>88</v>
      </c>
      <c r="F3164" t="s">
        <v>760</v>
      </c>
      <c r="G3164">
        <v>20.22</v>
      </c>
      <c r="H3164">
        <v>3</v>
      </c>
      <c r="I3164">
        <v>0.1</v>
      </c>
      <c r="J3164">
        <v>5.6</v>
      </c>
      <c r="K3164" t="s">
        <v>102</v>
      </c>
      <c r="L3164" t="s">
        <v>43</v>
      </c>
      <c r="M3164">
        <v>7.15</v>
      </c>
      <c r="N3164" t="s">
        <v>83</v>
      </c>
      <c r="O3164" t="b">
        <v>0</v>
      </c>
      <c r="P3164">
        <v>54.594000000000001</v>
      </c>
      <c r="Q3164">
        <v>18.198000000000011</v>
      </c>
      <c r="R3164">
        <v>5.4480000000000084</v>
      </c>
      <c r="S3164" t="s">
        <v>183</v>
      </c>
      <c r="T3164">
        <v>0</v>
      </c>
      <c r="U3164">
        <v>0</v>
      </c>
      <c r="V3164">
        <v>13</v>
      </c>
      <c r="W3164">
        <v>608.22240000000011</v>
      </c>
    </row>
    <row r="3165" spans="1:23" x14ac:dyDescent="0.35">
      <c r="A3165" t="s">
        <v>4803</v>
      </c>
      <c r="B3165" t="s">
        <v>1052</v>
      </c>
      <c r="C3165" t="s">
        <v>981</v>
      </c>
      <c r="D3165" t="s">
        <v>12</v>
      </c>
      <c r="E3165" t="s">
        <v>88</v>
      </c>
      <c r="F3165" t="s">
        <v>468</v>
      </c>
      <c r="G3165">
        <v>24.17</v>
      </c>
      <c r="H3165">
        <v>2</v>
      </c>
      <c r="I3165">
        <v>0.08</v>
      </c>
      <c r="J3165">
        <v>4.59</v>
      </c>
      <c r="K3165" t="s">
        <v>82</v>
      </c>
      <c r="L3165" t="s">
        <v>45</v>
      </c>
      <c r="M3165">
        <v>1.03</v>
      </c>
      <c r="N3165" t="s">
        <v>83</v>
      </c>
      <c r="O3165" t="b">
        <v>0</v>
      </c>
      <c r="P3165">
        <v>44.472800000000007</v>
      </c>
      <c r="Q3165">
        <v>15.4688</v>
      </c>
      <c r="R3165">
        <v>9.8488000000000042</v>
      </c>
      <c r="S3165" t="s">
        <v>128</v>
      </c>
      <c r="T3165">
        <v>0</v>
      </c>
      <c r="U3165">
        <v>0</v>
      </c>
      <c r="V3165">
        <v>21</v>
      </c>
      <c r="W3165">
        <v>1211.4102</v>
      </c>
    </row>
    <row r="3166" spans="1:23" x14ac:dyDescent="0.35">
      <c r="A3166" t="s">
        <v>4804</v>
      </c>
      <c r="B3166" t="s">
        <v>1011</v>
      </c>
      <c r="C3166" t="s">
        <v>2645</v>
      </c>
      <c r="D3166" t="s">
        <v>17</v>
      </c>
      <c r="E3166" t="s">
        <v>88</v>
      </c>
      <c r="F3166" t="s">
        <v>608</v>
      </c>
      <c r="G3166">
        <v>26.95</v>
      </c>
      <c r="H3166">
        <v>3</v>
      </c>
      <c r="I3166">
        <v>0.04</v>
      </c>
      <c r="J3166">
        <v>3.99</v>
      </c>
      <c r="K3166" t="s">
        <v>102</v>
      </c>
      <c r="L3166" t="s">
        <v>43</v>
      </c>
      <c r="M3166">
        <v>5.65</v>
      </c>
      <c r="N3166" t="s">
        <v>83</v>
      </c>
      <c r="O3166" t="b">
        <v>0</v>
      </c>
      <c r="P3166">
        <v>77.615999999999985</v>
      </c>
      <c r="Q3166">
        <v>29.105999999999991</v>
      </c>
      <c r="R3166">
        <v>19.46599999999999</v>
      </c>
      <c r="S3166" t="s">
        <v>91</v>
      </c>
      <c r="T3166">
        <v>0</v>
      </c>
      <c r="U3166">
        <v>0</v>
      </c>
      <c r="V3166">
        <v>5</v>
      </c>
      <c r="W3166">
        <v>340.74450000000002</v>
      </c>
    </row>
    <row r="3167" spans="1:23" x14ac:dyDescent="0.35">
      <c r="A3167" t="s">
        <v>4805</v>
      </c>
      <c r="B3167" t="s">
        <v>229</v>
      </c>
      <c r="C3167" t="s">
        <v>4806</v>
      </c>
      <c r="D3167" t="s">
        <v>19</v>
      </c>
      <c r="E3167" t="s">
        <v>88</v>
      </c>
      <c r="F3167" t="s">
        <v>551</v>
      </c>
      <c r="G3167">
        <v>30.36</v>
      </c>
      <c r="H3167">
        <v>1</v>
      </c>
      <c r="I3167">
        <v>0.03</v>
      </c>
      <c r="J3167">
        <v>7.05</v>
      </c>
      <c r="K3167" t="s">
        <v>90</v>
      </c>
      <c r="L3167" t="s">
        <v>45</v>
      </c>
      <c r="M3167">
        <v>1.25</v>
      </c>
      <c r="N3167" t="s">
        <v>141</v>
      </c>
      <c r="O3167" t="b">
        <v>0</v>
      </c>
      <c r="P3167">
        <v>29.449200000000001</v>
      </c>
      <c r="Q3167">
        <v>11.2332</v>
      </c>
      <c r="R3167">
        <v>2.9331999999999998</v>
      </c>
      <c r="S3167" t="s">
        <v>103</v>
      </c>
      <c r="T3167">
        <v>1</v>
      </c>
      <c r="U3167">
        <v>0</v>
      </c>
      <c r="V3167">
        <v>2</v>
      </c>
      <c r="W3167">
        <v>77.328699999999969</v>
      </c>
    </row>
    <row r="3168" spans="1:23" x14ac:dyDescent="0.35">
      <c r="A3168" t="s">
        <v>4807</v>
      </c>
      <c r="B3168" t="s">
        <v>703</v>
      </c>
      <c r="C3168" t="s">
        <v>1036</v>
      </c>
      <c r="D3168" t="s">
        <v>24</v>
      </c>
      <c r="E3168" t="s">
        <v>14</v>
      </c>
      <c r="F3168" t="s">
        <v>817</v>
      </c>
      <c r="G3168">
        <v>107.15</v>
      </c>
      <c r="H3168">
        <v>1</v>
      </c>
      <c r="I3168">
        <v>0.05</v>
      </c>
      <c r="J3168">
        <v>7.03</v>
      </c>
      <c r="K3168" t="s">
        <v>90</v>
      </c>
      <c r="L3168" t="s">
        <v>43</v>
      </c>
      <c r="M3168">
        <v>7.39</v>
      </c>
      <c r="N3168" t="s">
        <v>141</v>
      </c>
      <c r="O3168" t="b">
        <v>0</v>
      </c>
      <c r="P3168">
        <v>101.7925</v>
      </c>
      <c r="Q3168">
        <v>37.502499999999998</v>
      </c>
      <c r="R3168">
        <v>23.0825</v>
      </c>
      <c r="S3168" t="s">
        <v>84</v>
      </c>
      <c r="T3168">
        <v>1</v>
      </c>
      <c r="U3168">
        <v>0</v>
      </c>
      <c r="V3168">
        <v>16</v>
      </c>
      <c r="W3168">
        <v>1151.5438999999999</v>
      </c>
    </row>
    <row r="3169" spans="1:23" x14ac:dyDescent="0.35">
      <c r="A3169" t="s">
        <v>4808</v>
      </c>
      <c r="B3169" t="s">
        <v>398</v>
      </c>
      <c r="C3169" t="s">
        <v>1069</v>
      </c>
      <c r="D3169" t="s">
        <v>15</v>
      </c>
      <c r="E3169" t="s">
        <v>95</v>
      </c>
      <c r="F3169" t="s">
        <v>840</v>
      </c>
      <c r="G3169">
        <v>421.72</v>
      </c>
      <c r="H3169">
        <v>3</v>
      </c>
      <c r="I3169">
        <v>0.03</v>
      </c>
      <c r="J3169">
        <v>9.9600000000000009</v>
      </c>
      <c r="K3169" t="s">
        <v>90</v>
      </c>
      <c r="L3169" t="s">
        <v>43</v>
      </c>
      <c r="M3169">
        <v>6.49</v>
      </c>
      <c r="N3169" t="s">
        <v>83</v>
      </c>
      <c r="O3169" t="b">
        <v>0</v>
      </c>
      <c r="P3169">
        <v>1227.2052000000001</v>
      </c>
      <c r="Q3169">
        <v>468.1092000000001</v>
      </c>
      <c r="R3169">
        <v>451.65920000000011</v>
      </c>
      <c r="S3169" t="s">
        <v>183</v>
      </c>
      <c r="T3169">
        <v>0</v>
      </c>
      <c r="U3169">
        <v>0</v>
      </c>
      <c r="V3169">
        <v>18</v>
      </c>
      <c r="W3169">
        <v>2032.4559999999999</v>
      </c>
    </row>
    <row r="3170" spans="1:23" x14ac:dyDescent="0.35">
      <c r="A3170" t="s">
        <v>4809</v>
      </c>
      <c r="B3170" t="s">
        <v>368</v>
      </c>
      <c r="C3170" t="s">
        <v>767</v>
      </c>
      <c r="D3170" t="s">
        <v>28</v>
      </c>
      <c r="E3170" t="s">
        <v>95</v>
      </c>
      <c r="F3170" t="s">
        <v>844</v>
      </c>
      <c r="G3170">
        <v>318.13</v>
      </c>
      <c r="H3170">
        <v>2</v>
      </c>
      <c r="I3170">
        <v>0.06</v>
      </c>
      <c r="J3170">
        <v>4.92</v>
      </c>
      <c r="K3170" t="s">
        <v>102</v>
      </c>
      <c r="L3170" t="s">
        <v>43</v>
      </c>
      <c r="M3170">
        <v>4.8600000000000003</v>
      </c>
      <c r="N3170" t="s">
        <v>83</v>
      </c>
      <c r="O3170" t="b">
        <v>0</v>
      </c>
      <c r="P3170">
        <v>598.08439999999996</v>
      </c>
      <c r="Q3170">
        <v>216.32839999999999</v>
      </c>
      <c r="R3170">
        <v>206.54839999999999</v>
      </c>
      <c r="S3170" t="s">
        <v>97</v>
      </c>
      <c r="T3170">
        <v>0</v>
      </c>
      <c r="U3170">
        <v>0</v>
      </c>
      <c r="V3170">
        <v>17</v>
      </c>
      <c r="W3170">
        <v>1537.2258999999999</v>
      </c>
    </row>
    <row r="3171" spans="1:23" x14ac:dyDescent="0.35">
      <c r="A3171" t="s">
        <v>4810</v>
      </c>
      <c r="B3171" t="s">
        <v>960</v>
      </c>
      <c r="C3171" t="s">
        <v>4737</v>
      </c>
      <c r="D3171" t="s">
        <v>28</v>
      </c>
      <c r="E3171" t="s">
        <v>16</v>
      </c>
      <c r="F3171" t="s">
        <v>337</v>
      </c>
      <c r="G3171">
        <v>58.29</v>
      </c>
      <c r="H3171">
        <v>2</v>
      </c>
      <c r="I3171">
        <v>0.14000000000000001</v>
      </c>
      <c r="J3171">
        <v>8.8699999999999992</v>
      </c>
      <c r="K3171" t="s">
        <v>82</v>
      </c>
      <c r="L3171" t="s">
        <v>41</v>
      </c>
      <c r="M3171">
        <v>10.91</v>
      </c>
      <c r="N3171" t="s">
        <v>83</v>
      </c>
      <c r="O3171" t="b">
        <v>0</v>
      </c>
      <c r="P3171">
        <v>100.25879999999999</v>
      </c>
      <c r="Q3171">
        <v>30.3108</v>
      </c>
      <c r="R3171">
        <v>10.530799999999999</v>
      </c>
      <c r="S3171" t="s">
        <v>84</v>
      </c>
      <c r="T3171">
        <v>0</v>
      </c>
      <c r="U3171">
        <v>0</v>
      </c>
      <c r="V3171">
        <v>18</v>
      </c>
      <c r="W3171">
        <v>2172.4623999999999</v>
      </c>
    </row>
    <row r="3172" spans="1:23" x14ac:dyDescent="0.35">
      <c r="A3172" t="s">
        <v>4811</v>
      </c>
      <c r="B3172" t="s">
        <v>826</v>
      </c>
      <c r="C3172" t="s">
        <v>4812</v>
      </c>
      <c r="D3172" t="s">
        <v>12</v>
      </c>
      <c r="E3172" t="s">
        <v>14</v>
      </c>
      <c r="F3172" t="s">
        <v>577</v>
      </c>
      <c r="G3172">
        <v>30.71</v>
      </c>
      <c r="H3172">
        <v>1</v>
      </c>
      <c r="I3172">
        <v>0.1</v>
      </c>
      <c r="J3172">
        <v>7.59</v>
      </c>
      <c r="K3172" t="s">
        <v>102</v>
      </c>
      <c r="L3172" t="s">
        <v>45</v>
      </c>
      <c r="M3172">
        <v>1.04</v>
      </c>
      <c r="N3172" t="s">
        <v>83</v>
      </c>
      <c r="O3172" t="b">
        <v>1</v>
      </c>
      <c r="P3172">
        <v>27.638999999999999</v>
      </c>
      <c r="Q3172">
        <v>9.2130000000000045</v>
      </c>
      <c r="R3172">
        <v>0.58300000000000551</v>
      </c>
      <c r="S3172" t="s">
        <v>103</v>
      </c>
      <c r="T3172">
        <v>0</v>
      </c>
      <c r="U3172">
        <v>0</v>
      </c>
      <c r="V3172">
        <v>3</v>
      </c>
      <c r="W3172">
        <v>85.613600000000019</v>
      </c>
    </row>
    <row r="3173" spans="1:23" x14ac:dyDescent="0.35">
      <c r="A3173" t="s">
        <v>4813</v>
      </c>
      <c r="B3173" t="s">
        <v>973</v>
      </c>
      <c r="C3173" t="s">
        <v>1444</v>
      </c>
      <c r="D3173" t="s">
        <v>17</v>
      </c>
      <c r="E3173" t="s">
        <v>14</v>
      </c>
      <c r="F3173" t="s">
        <v>234</v>
      </c>
      <c r="G3173">
        <v>87.62</v>
      </c>
      <c r="H3173">
        <v>2</v>
      </c>
      <c r="I3173">
        <v>0.05</v>
      </c>
      <c r="J3173">
        <v>3.84</v>
      </c>
      <c r="K3173" t="s">
        <v>82</v>
      </c>
      <c r="L3173" t="s">
        <v>43</v>
      </c>
      <c r="M3173">
        <v>6.63</v>
      </c>
      <c r="N3173" t="s">
        <v>83</v>
      </c>
      <c r="O3173" t="b">
        <v>0</v>
      </c>
      <c r="P3173">
        <v>166.47800000000001</v>
      </c>
      <c r="Q3173">
        <v>61.334000000000003</v>
      </c>
      <c r="R3173">
        <v>50.863999999999997</v>
      </c>
      <c r="S3173" t="s">
        <v>183</v>
      </c>
      <c r="T3173">
        <v>0</v>
      </c>
      <c r="U3173">
        <v>0</v>
      </c>
      <c r="V3173">
        <v>17</v>
      </c>
      <c r="W3173">
        <v>1703.8866</v>
      </c>
    </row>
    <row r="3174" spans="1:23" x14ac:dyDescent="0.35">
      <c r="A3174" t="s">
        <v>4814</v>
      </c>
      <c r="B3174" t="s">
        <v>594</v>
      </c>
      <c r="C3174" t="s">
        <v>2452</v>
      </c>
      <c r="D3174" t="s">
        <v>15</v>
      </c>
      <c r="E3174" t="s">
        <v>16</v>
      </c>
      <c r="F3174" t="s">
        <v>1077</v>
      </c>
      <c r="G3174">
        <v>42.48</v>
      </c>
      <c r="H3174">
        <v>1</v>
      </c>
      <c r="I3174">
        <v>0.26</v>
      </c>
      <c r="J3174">
        <v>6.55</v>
      </c>
      <c r="K3174" t="s">
        <v>90</v>
      </c>
      <c r="L3174" t="s">
        <v>45</v>
      </c>
      <c r="M3174">
        <v>1.95</v>
      </c>
      <c r="N3174" t="s">
        <v>83</v>
      </c>
      <c r="O3174" t="b">
        <v>0</v>
      </c>
      <c r="P3174">
        <v>31.435199999999998</v>
      </c>
      <c r="Q3174">
        <v>5.9472000000000023</v>
      </c>
      <c r="R3174">
        <v>-2.5527999999999982</v>
      </c>
      <c r="S3174" t="s">
        <v>128</v>
      </c>
      <c r="T3174">
        <v>0</v>
      </c>
      <c r="U3174">
        <v>0</v>
      </c>
      <c r="V3174">
        <v>13</v>
      </c>
      <c r="W3174">
        <v>820.09640000000013</v>
      </c>
    </row>
    <row r="3175" spans="1:23" x14ac:dyDescent="0.35">
      <c r="A3175" t="s">
        <v>4815</v>
      </c>
      <c r="B3175" t="s">
        <v>201</v>
      </c>
      <c r="C3175" t="s">
        <v>2303</v>
      </c>
      <c r="D3175" t="s">
        <v>15</v>
      </c>
      <c r="E3175" t="s">
        <v>16</v>
      </c>
      <c r="F3175" t="s">
        <v>932</v>
      </c>
      <c r="G3175">
        <v>48.48</v>
      </c>
      <c r="H3175">
        <v>3</v>
      </c>
      <c r="I3175">
        <v>0.27</v>
      </c>
      <c r="J3175">
        <v>3.65</v>
      </c>
      <c r="K3175" t="s">
        <v>102</v>
      </c>
      <c r="L3175" t="s">
        <v>45</v>
      </c>
      <c r="M3175">
        <v>1.74</v>
      </c>
      <c r="N3175" t="s">
        <v>83</v>
      </c>
      <c r="O3175" t="b">
        <v>0</v>
      </c>
      <c r="P3175">
        <v>106.1712</v>
      </c>
      <c r="Q3175">
        <v>18.9072</v>
      </c>
      <c r="R3175">
        <v>13.517200000000001</v>
      </c>
      <c r="S3175" t="s">
        <v>97</v>
      </c>
      <c r="T3175">
        <v>0</v>
      </c>
      <c r="U3175">
        <v>0</v>
      </c>
      <c r="V3175">
        <v>16</v>
      </c>
      <c r="W3175">
        <v>1427.3232</v>
      </c>
    </row>
    <row r="3176" spans="1:23" x14ac:dyDescent="0.35">
      <c r="A3176" t="s">
        <v>4816</v>
      </c>
      <c r="B3176" t="s">
        <v>298</v>
      </c>
      <c r="C3176" t="s">
        <v>767</v>
      </c>
      <c r="D3176" t="s">
        <v>12</v>
      </c>
      <c r="E3176" t="s">
        <v>95</v>
      </c>
      <c r="F3176" t="s">
        <v>840</v>
      </c>
      <c r="G3176">
        <v>588.88</v>
      </c>
      <c r="H3176">
        <v>2</v>
      </c>
      <c r="I3176">
        <v>0.06</v>
      </c>
      <c r="J3176">
        <v>4.1900000000000004</v>
      </c>
      <c r="K3176" t="s">
        <v>102</v>
      </c>
      <c r="L3176" t="s">
        <v>41</v>
      </c>
      <c r="M3176">
        <v>8.58</v>
      </c>
      <c r="N3176" t="s">
        <v>141</v>
      </c>
      <c r="O3176" t="b">
        <v>0</v>
      </c>
      <c r="P3176">
        <v>1107.0944</v>
      </c>
      <c r="Q3176">
        <v>400.4384</v>
      </c>
      <c r="R3176">
        <v>387.66840000000002</v>
      </c>
      <c r="S3176" t="s">
        <v>183</v>
      </c>
      <c r="T3176">
        <v>1</v>
      </c>
      <c r="U3176">
        <v>0</v>
      </c>
      <c r="V3176">
        <v>17</v>
      </c>
      <c r="W3176">
        <v>1537.2258999999999</v>
      </c>
    </row>
    <row r="3177" spans="1:23" x14ac:dyDescent="0.35">
      <c r="A3177" t="s">
        <v>4817</v>
      </c>
      <c r="B3177" t="s">
        <v>566</v>
      </c>
      <c r="C3177" t="s">
        <v>2029</v>
      </c>
      <c r="D3177" t="s">
        <v>12</v>
      </c>
      <c r="E3177" t="s">
        <v>16</v>
      </c>
      <c r="F3177" t="s">
        <v>155</v>
      </c>
      <c r="G3177">
        <v>22.51</v>
      </c>
      <c r="H3177">
        <v>2</v>
      </c>
      <c r="I3177">
        <v>0.15</v>
      </c>
      <c r="J3177">
        <v>4.17</v>
      </c>
      <c r="K3177" t="s">
        <v>102</v>
      </c>
      <c r="L3177" t="s">
        <v>43</v>
      </c>
      <c r="M3177">
        <v>5.36</v>
      </c>
      <c r="N3177" t="s">
        <v>83</v>
      </c>
      <c r="O3177" t="b">
        <v>0</v>
      </c>
      <c r="P3177">
        <v>38.267000000000003</v>
      </c>
      <c r="Q3177">
        <v>11.255000000000001</v>
      </c>
      <c r="R3177">
        <v>1.725000000000001</v>
      </c>
      <c r="S3177" t="s">
        <v>103</v>
      </c>
      <c r="T3177">
        <v>0</v>
      </c>
      <c r="U3177">
        <v>0</v>
      </c>
      <c r="V3177">
        <v>17</v>
      </c>
      <c r="W3177">
        <v>1688.6007999999999</v>
      </c>
    </row>
    <row r="3178" spans="1:23" x14ac:dyDescent="0.35">
      <c r="A3178" t="s">
        <v>4818</v>
      </c>
      <c r="B3178" t="s">
        <v>731</v>
      </c>
      <c r="C3178" t="s">
        <v>4819</v>
      </c>
      <c r="D3178" t="s">
        <v>12</v>
      </c>
      <c r="E3178" t="s">
        <v>95</v>
      </c>
      <c r="F3178" t="s">
        <v>1080</v>
      </c>
      <c r="G3178">
        <v>458.64</v>
      </c>
      <c r="H3178">
        <v>2</v>
      </c>
      <c r="I3178">
        <v>7.0000000000000007E-2</v>
      </c>
      <c r="J3178">
        <v>4.97</v>
      </c>
      <c r="K3178" t="s">
        <v>82</v>
      </c>
      <c r="L3178" t="s">
        <v>45</v>
      </c>
      <c r="M3178">
        <v>1.41</v>
      </c>
      <c r="N3178" t="s">
        <v>83</v>
      </c>
      <c r="O3178" t="b">
        <v>0</v>
      </c>
      <c r="P3178">
        <v>853.07039999999995</v>
      </c>
      <c r="Q3178">
        <v>302.70240000000001</v>
      </c>
      <c r="R3178">
        <v>296.32240000000002</v>
      </c>
      <c r="S3178" t="s">
        <v>84</v>
      </c>
      <c r="T3178">
        <v>0</v>
      </c>
      <c r="U3178">
        <v>0</v>
      </c>
      <c r="V3178">
        <v>3</v>
      </c>
      <c r="W3178">
        <v>284.62299999999999</v>
      </c>
    </row>
    <row r="3179" spans="1:23" x14ac:dyDescent="0.35">
      <c r="A3179" t="s">
        <v>4820</v>
      </c>
      <c r="B3179" t="s">
        <v>417</v>
      </c>
      <c r="C3179" t="s">
        <v>550</v>
      </c>
      <c r="D3179" t="s">
        <v>24</v>
      </c>
      <c r="E3179" t="s">
        <v>14</v>
      </c>
      <c r="F3179" t="s">
        <v>366</v>
      </c>
      <c r="G3179">
        <v>129.81</v>
      </c>
      <c r="H3179">
        <v>3</v>
      </c>
      <c r="I3179">
        <v>0.25</v>
      </c>
      <c r="J3179">
        <v>7.45</v>
      </c>
      <c r="K3179" t="s">
        <v>82</v>
      </c>
      <c r="L3179" t="s">
        <v>41</v>
      </c>
      <c r="M3179">
        <v>9.94</v>
      </c>
      <c r="N3179" t="s">
        <v>83</v>
      </c>
      <c r="O3179" t="b">
        <v>0</v>
      </c>
      <c r="P3179">
        <v>292.07249999999999</v>
      </c>
      <c r="Q3179">
        <v>58.414499999999997</v>
      </c>
      <c r="R3179">
        <v>41.024500000000003</v>
      </c>
      <c r="S3179" t="s">
        <v>84</v>
      </c>
      <c r="T3179">
        <v>0</v>
      </c>
      <c r="U3179">
        <v>0</v>
      </c>
      <c r="V3179">
        <v>20</v>
      </c>
      <c r="W3179">
        <v>1632.1878999999999</v>
      </c>
    </row>
    <row r="3180" spans="1:23" x14ac:dyDescent="0.35">
      <c r="A3180" t="s">
        <v>4821</v>
      </c>
      <c r="B3180" t="s">
        <v>455</v>
      </c>
      <c r="C3180" t="s">
        <v>3297</v>
      </c>
      <c r="D3180" t="s">
        <v>15</v>
      </c>
      <c r="E3180" t="s">
        <v>95</v>
      </c>
      <c r="F3180" t="s">
        <v>568</v>
      </c>
      <c r="G3180">
        <v>301.60000000000002</v>
      </c>
      <c r="H3180">
        <v>2</v>
      </c>
      <c r="I3180">
        <v>0.02</v>
      </c>
      <c r="J3180">
        <v>8.24</v>
      </c>
      <c r="K3180" t="s">
        <v>90</v>
      </c>
      <c r="L3180" t="s">
        <v>45</v>
      </c>
      <c r="M3180">
        <v>1.43</v>
      </c>
      <c r="N3180" t="s">
        <v>83</v>
      </c>
      <c r="O3180" t="b">
        <v>0</v>
      </c>
      <c r="P3180">
        <v>591.13600000000008</v>
      </c>
      <c r="Q3180">
        <v>229.21600000000009</v>
      </c>
      <c r="R3180">
        <v>219.54600000000011</v>
      </c>
      <c r="S3180" t="s">
        <v>128</v>
      </c>
      <c r="T3180">
        <v>0</v>
      </c>
      <c r="U3180">
        <v>0</v>
      </c>
      <c r="V3180">
        <v>2</v>
      </c>
      <c r="W3180">
        <v>218.0988000000001</v>
      </c>
    </row>
    <row r="3181" spans="1:23" x14ac:dyDescent="0.35">
      <c r="A3181" t="s">
        <v>4822</v>
      </c>
      <c r="B3181" t="s">
        <v>500</v>
      </c>
      <c r="C3181" t="s">
        <v>1144</v>
      </c>
      <c r="D3181" t="s">
        <v>12</v>
      </c>
      <c r="E3181" t="s">
        <v>88</v>
      </c>
      <c r="F3181" t="s">
        <v>989</v>
      </c>
      <c r="G3181">
        <v>27.4</v>
      </c>
      <c r="H3181">
        <v>2</v>
      </c>
      <c r="I3181">
        <v>0.04</v>
      </c>
      <c r="J3181">
        <v>5.37</v>
      </c>
      <c r="K3181" t="s">
        <v>115</v>
      </c>
      <c r="L3181" t="s">
        <v>45</v>
      </c>
      <c r="M3181">
        <v>1.84</v>
      </c>
      <c r="N3181" t="s">
        <v>83</v>
      </c>
      <c r="O3181" t="b">
        <v>0</v>
      </c>
      <c r="P3181">
        <v>52.607999999999997</v>
      </c>
      <c r="Q3181">
        <v>19.728000000000002</v>
      </c>
      <c r="R3181">
        <v>12.518000000000001</v>
      </c>
      <c r="S3181" t="s">
        <v>91</v>
      </c>
      <c r="T3181">
        <v>0</v>
      </c>
      <c r="U3181">
        <v>0</v>
      </c>
      <c r="V3181">
        <v>17</v>
      </c>
      <c r="W3181">
        <v>1657.1581000000001</v>
      </c>
    </row>
    <row r="3182" spans="1:23" x14ac:dyDescent="0.35">
      <c r="A3182" t="s">
        <v>4823</v>
      </c>
      <c r="B3182" t="s">
        <v>417</v>
      </c>
      <c r="C3182" t="s">
        <v>3175</v>
      </c>
      <c r="D3182" t="s">
        <v>15</v>
      </c>
      <c r="E3182" t="s">
        <v>14</v>
      </c>
      <c r="F3182" t="s">
        <v>377</v>
      </c>
      <c r="G3182">
        <v>20.21</v>
      </c>
      <c r="H3182">
        <v>3</v>
      </c>
      <c r="I3182">
        <v>0.08</v>
      </c>
      <c r="J3182">
        <v>5.95</v>
      </c>
      <c r="K3182" t="s">
        <v>115</v>
      </c>
      <c r="L3182" t="s">
        <v>48</v>
      </c>
      <c r="M3182">
        <v>13.28</v>
      </c>
      <c r="N3182" t="s">
        <v>83</v>
      </c>
      <c r="O3182" t="b">
        <v>0</v>
      </c>
      <c r="P3182">
        <v>55.779600000000002</v>
      </c>
      <c r="Q3182">
        <v>19.401599999999998</v>
      </c>
      <c r="R3182">
        <v>0.1716000000000015</v>
      </c>
      <c r="S3182" t="s">
        <v>84</v>
      </c>
      <c r="T3182">
        <v>0</v>
      </c>
      <c r="U3182">
        <v>0</v>
      </c>
      <c r="V3182">
        <v>12</v>
      </c>
      <c r="W3182">
        <v>454.81139999999999</v>
      </c>
    </row>
    <row r="3183" spans="1:23" x14ac:dyDescent="0.35">
      <c r="A3183" t="s">
        <v>4824</v>
      </c>
      <c r="B3183" t="s">
        <v>147</v>
      </c>
      <c r="C3183" t="s">
        <v>3834</v>
      </c>
      <c r="D3183" t="s">
        <v>12</v>
      </c>
      <c r="E3183" t="s">
        <v>95</v>
      </c>
      <c r="F3183" t="s">
        <v>1363</v>
      </c>
      <c r="G3183">
        <v>532.16</v>
      </c>
      <c r="H3183">
        <v>2</v>
      </c>
      <c r="I3183">
        <v>0.16</v>
      </c>
      <c r="J3183">
        <v>8.02</v>
      </c>
      <c r="K3183" t="s">
        <v>82</v>
      </c>
      <c r="L3183" t="s">
        <v>41</v>
      </c>
      <c r="M3183">
        <v>13.65</v>
      </c>
      <c r="N3183" t="s">
        <v>141</v>
      </c>
      <c r="O3183" t="b">
        <v>0</v>
      </c>
      <c r="P3183">
        <v>894.02879999999993</v>
      </c>
      <c r="Q3183">
        <v>255.43679999999989</v>
      </c>
      <c r="R3183">
        <v>233.76679999999999</v>
      </c>
      <c r="S3183" t="s">
        <v>84</v>
      </c>
      <c r="T3183">
        <v>1</v>
      </c>
      <c r="U3183">
        <v>0</v>
      </c>
      <c r="V3183">
        <v>9</v>
      </c>
      <c r="W3183">
        <v>491.66809999999998</v>
      </c>
    </row>
    <row r="3184" spans="1:23" x14ac:dyDescent="0.35">
      <c r="A3184" t="s">
        <v>4825</v>
      </c>
      <c r="B3184" t="s">
        <v>298</v>
      </c>
      <c r="C3184" t="s">
        <v>904</v>
      </c>
      <c r="D3184" t="s">
        <v>26</v>
      </c>
      <c r="E3184" t="s">
        <v>95</v>
      </c>
      <c r="F3184" t="s">
        <v>119</v>
      </c>
      <c r="G3184">
        <v>402.71</v>
      </c>
      <c r="H3184">
        <v>2</v>
      </c>
      <c r="I3184">
        <v>0.19</v>
      </c>
      <c r="J3184">
        <v>4.66</v>
      </c>
      <c r="K3184" t="s">
        <v>82</v>
      </c>
      <c r="L3184" t="s">
        <v>41</v>
      </c>
      <c r="M3184">
        <v>10.8</v>
      </c>
      <c r="N3184" t="s">
        <v>141</v>
      </c>
      <c r="O3184" t="b">
        <v>0</v>
      </c>
      <c r="P3184">
        <v>652.39020000000005</v>
      </c>
      <c r="Q3184">
        <v>169.1382000000001</v>
      </c>
      <c r="R3184">
        <v>153.67820000000009</v>
      </c>
      <c r="S3184" t="s">
        <v>183</v>
      </c>
      <c r="T3184">
        <v>1</v>
      </c>
      <c r="U3184">
        <v>0</v>
      </c>
      <c r="V3184">
        <v>18</v>
      </c>
      <c r="W3184">
        <v>1454.9709</v>
      </c>
    </row>
    <row r="3185" spans="1:23" x14ac:dyDescent="0.35">
      <c r="A3185" t="s">
        <v>4826</v>
      </c>
      <c r="B3185" t="s">
        <v>598</v>
      </c>
      <c r="C3185" t="s">
        <v>1295</v>
      </c>
      <c r="D3185" t="s">
        <v>19</v>
      </c>
      <c r="E3185" t="s">
        <v>88</v>
      </c>
      <c r="F3185" t="s">
        <v>944</v>
      </c>
      <c r="G3185">
        <v>24.34</v>
      </c>
      <c r="H3185">
        <v>3</v>
      </c>
      <c r="I3185">
        <v>0.1</v>
      </c>
      <c r="J3185">
        <v>9.49</v>
      </c>
      <c r="K3185" t="s">
        <v>115</v>
      </c>
      <c r="L3185" t="s">
        <v>43</v>
      </c>
      <c r="M3185">
        <v>4.83</v>
      </c>
      <c r="N3185" t="s">
        <v>83</v>
      </c>
      <c r="O3185" t="b">
        <v>1</v>
      </c>
      <c r="P3185">
        <v>65.718000000000004</v>
      </c>
      <c r="Q3185">
        <v>21.906000000000009</v>
      </c>
      <c r="R3185">
        <v>7.5860000000000056</v>
      </c>
      <c r="S3185" t="s">
        <v>183</v>
      </c>
      <c r="T3185">
        <v>0</v>
      </c>
      <c r="U3185">
        <v>0</v>
      </c>
      <c r="V3185">
        <v>4</v>
      </c>
      <c r="W3185">
        <v>637.97400000000016</v>
      </c>
    </row>
    <row r="3186" spans="1:23" x14ac:dyDescent="0.35">
      <c r="A3186" t="s">
        <v>4827</v>
      </c>
      <c r="B3186" t="s">
        <v>639</v>
      </c>
      <c r="C3186" t="s">
        <v>2008</v>
      </c>
      <c r="D3186" t="s">
        <v>20</v>
      </c>
      <c r="E3186" t="s">
        <v>14</v>
      </c>
      <c r="F3186" t="s">
        <v>1290</v>
      </c>
      <c r="G3186">
        <v>142.49</v>
      </c>
      <c r="H3186">
        <v>3</v>
      </c>
      <c r="I3186">
        <v>0.1</v>
      </c>
      <c r="J3186">
        <v>4.7699999999999996</v>
      </c>
      <c r="K3186" t="s">
        <v>90</v>
      </c>
      <c r="L3186" t="s">
        <v>43</v>
      </c>
      <c r="M3186">
        <v>3.59</v>
      </c>
      <c r="N3186" t="s">
        <v>83</v>
      </c>
      <c r="O3186" t="b">
        <v>0</v>
      </c>
      <c r="P3186">
        <v>384.72300000000001</v>
      </c>
      <c r="Q3186">
        <v>128.24100000000001</v>
      </c>
      <c r="R3186">
        <v>119.881</v>
      </c>
      <c r="S3186" t="s">
        <v>103</v>
      </c>
      <c r="T3186">
        <v>0</v>
      </c>
      <c r="U3186">
        <v>0</v>
      </c>
      <c r="V3186">
        <v>13</v>
      </c>
      <c r="W3186">
        <v>919.70389999999998</v>
      </c>
    </row>
    <row r="3187" spans="1:23" x14ac:dyDescent="0.35">
      <c r="A3187" t="s">
        <v>4828</v>
      </c>
      <c r="B3187" t="s">
        <v>177</v>
      </c>
      <c r="C3187" t="s">
        <v>384</v>
      </c>
      <c r="D3187" t="s">
        <v>20</v>
      </c>
      <c r="E3187" t="s">
        <v>14</v>
      </c>
      <c r="F3187" t="s">
        <v>451</v>
      </c>
      <c r="G3187">
        <v>130.24</v>
      </c>
      <c r="H3187">
        <v>2</v>
      </c>
      <c r="I3187">
        <v>0.15</v>
      </c>
      <c r="J3187">
        <v>2.0099999999999998</v>
      </c>
      <c r="K3187" t="s">
        <v>115</v>
      </c>
      <c r="L3187" t="s">
        <v>41</v>
      </c>
      <c r="M3187">
        <v>8.32</v>
      </c>
      <c r="N3187" t="s">
        <v>83</v>
      </c>
      <c r="O3187" t="b">
        <v>0</v>
      </c>
      <c r="P3187">
        <v>221.40799999999999</v>
      </c>
      <c r="Q3187">
        <v>65.12</v>
      </c>
      <c r="R3187">
        <v>54.790000000000013</v>
      </c>
      <c r="S3187" t="s">
        <v>128</v>
      </c>
      <c r="T3187">
        <v>0</v>
      </c>
      <c r="U3187">
        <v>0</v>
      </c>
      <c r="V3187">
        <v>19</v>
      </c>
      <c r="W3187">
        <v>1505.4456</v>
      </c>
    </row>
    <row r="3188" spans="1:23" x14ac:dyDescent="0.35">
      <c r="A3188" t="s">
        <v>4829</v>
      </c>
      <c r="B3188" t="s">
        <v>138</v>
      </c>
      <c r="C3188" t="s">
        <v>647</v>
      </c>
      <c r="D3188" t="s">
        <v>12</v>
      </c>
      <c r="E3188" t="s">
        <v>95</v>
      </c>
      <c r="F3188" t="s">
        <v>421</v>
      </c>
      <c r="G3188">
        <v>351.16</v>
      </c>
      <c r="H3188">
        <v>3</v>
      </c>
      <c r="I3188">
        <v>0.08</v>
      </c>
      <c r="J3188">
        <v>7.14</v>
      </c>
      <c r="K3188" t="s">
        <v>102</v>
      </c>
      <c r="L3188" t="s">
        <v>45</v>
      </c>
      <c r="M3188">
        <v>0.68</v>
      </c>
      <c r="N3188" t="s">
        <v>141</v>
      </c>
      <c r="O3188" t="b">
        <v>0</v>
      </c>
      <c r="P3188">
        <v>969.20159999999998</v>
      </c>
      <c r="Q3188">
        <v>337.11360000000008</v>
      </c>
      <c r="R3188">
        <v>329.29360000000008</v>
      </c>
      <c r="S3188" t="s">
        <v>128</v>
      </c>
      <c r="T3188">
        <v>1</v>
      </c>
      <c r="U3188">
        <v>0</v>
      </c>
      <c r="V3188">
        <v>14</v>
      </c>
      <c r="W3188">
        <v>995.57560000000024</v>
      </c>
    </row>
    <row r="3189" spans="1:23" x14ac:dyDescent="0.35">
      <c r="A3189" t="s">
        <v>4830</v>
      </c>
      <c r="B3189" t="s">
        <v>1219</v>
      </c>
      <c r="C3189" t="s">
        <v>4831</v>
      </c>
      <c r="D3189" t="s">
        <v>17</v>
      </c>
      <c r="E3189" t="s">
        <v>95</v>
      </c>
      <c r="F3189" t="s">
        <v>757</v>
      </c>
      <c r="G3189">
        <v>495.38</v>
      </c>
      <c r="H3189">
        <v>2</v>
      </c>
      <c r="I3189">
        <v>0.12</v>
      </c>
      <c r="J3189">
        <v>5.4</v>
      </c>
      <c r="K3189" t="s">
        <v>90</v>
      </c>
      <c r="L3189" t="s">
        <v>41</v>
      </c>
      <c r="M3189">
        <v>9.5299999999999994</v>
      </c>
      <c r="N3189" t="s">
        <v>279</v>
      </c>
      <c r="O3189" t="b">
        <v>0</v>
      </c>
      <c r="P3189">
        <v>871.86879999999996</v>
      </c>
      <c r="Q3189">
        <v>277.41279999999989</v>
      </c>
      <c r="R3189">
        <v>262.48279999999988</v>
      </c>
      <c r="S3189" t="s">
        <v>183</v>
      </c>
      <c r="T3189">
        <v>0</v>
      </c>
      <c r="U3189">
        <v>1</v>
      </c>
      <c r="V3189">
        <v>3</v>
      </c>
      <c r="W3189">
        <v>725.78880000000004</v>
      </c>
    </row>
    <row r="3190" spans="1:23" x14ac:dyDescent="0.35">
      <c r="A3190" t="s">
        <v>4832</v>
      </c>
      <c r="B3190" t="s">
        <v>1348</v>
      </c>
      <c r="C3190" t="s">
        <v>4833</v>
      </c>
      <c r="D3190" t="s">
        <v>26</v>
      </c>
      <c r="E3190" t="s">
        <v>14</v>
      </c>
      <c r="F3190" t="s">
        <v>617</v>
      </c>
      <c r="G3190">
        <v>182.27</v>
      </c>
      <c r="H3190">
        <v>2</v>
      </c>
      <c r="I3190">
        <v>7.0000000000000007E-2</v>
      </c>
      <c r="J3190">
        <v>5.96</v>
      </c>
      <c r="K3190" t="s">
        <v>90</v>
      </c>
      <c r="L3190" t="s">
        <v>43</v>
      </c>
      <c r="M3190">
        <v>6.53</v>
      </c>
      <c r="N3190" t="s">
        <v>83</v>
      </c>
      <c r="O3190" t="b">
        <v>0</v>
      </c>
      <c r="P3190">
        <v>339.0222</v>
      </c>
      <c r="Q3190">
        <v>120.29819999999999</v>
      </c>
      <c r="R3190">
        <v>107.8082</v>
      </c>
      <c r="S3190" t="s">
        <v>97</v>
      </c>
      <c r="T3190">
        <v>0</v>
      </c>
      <c r="U3190">
        <v>0</v>
      </c>
      <c r="V3190">
        <v>1</v>
      </c>
      <c r="W3190">
        <v>107.8082</v>
      </c>
    </row>
    <row r="3191" spans="1:23" x14ac:dyDescent="0.35">
      <c r="A3191" t="s">
        <v>4834</v>
      </c>
      <c r="B3191" t="s">
        <v>1687</v>
      </c>
      <c r="C3191" t="s">
        <v>1714</v>
      </c>
      <c r="D3191" t="s">
        <v>12</v>
      </c>
      <c r="E3191" t="s">
        <v>14</v>
      </c>
      <c r="F3191" t="s">
        <v>617</v>
      </c>
      <c r="G3191">
        <v>109.26</v>
      </c>
      <c r="H3191">
        <v>2</v>
      </c>
      <c r="I3191">
        <v>0.01</v>
      </c>
      <c r="J3191">
        <v>2.4900000000000002</v>
      </c>
      <c r="K3191" t="s">
        <v>90</v>
      </c>
      <c r="L3191" t="s">
        <v>43</v>
      </c>
      <c r="M3191">
        <v>4.62</v>
      </c>
      <c r="N3191" t="s">
        <v>83</v>
      </c>
      <c r="O3191" t="b">
        <v>0</v>
      </c>
      <c r="P3191">
        <v>216.3348</v>
      </c>
      <c r="Q3191">
        <v>85.222800000000007</v>
      </c>
      <c r="R3191">
        <v>78.112800000000007</v>
      </c>
      <c r="S3191" t="s">
        <v>97</v>
      </c>
      <c r="T3191">
        <v>0</v>
      </c>
      <c r="U3191">
        <v>0</v>
      </c>
      <c r="V3191">
        <v>10</v>
      </c>
      <c r="W3191">
        <v>1126.3078</v>
      </c>
    </row>
    <row r="3192" spans="1:23" x14ac:dyDescent="0.35">
      <c r="A3192" t="s">
        <v>4835</v>
      </c>
      <c r="B3192" t="s">
        <v>143</v>
      </c>
      <c r="C3192" t="s">
        <v>2225</v>
      </c>
      <c r="D3192" t="s">
        <v>26</v>
      </c>
      <c r="E3192" t="s">
        <v>95</v>
      </c>
      <c r="F3192" t="s">
        <v>127</v>
      </c>
      <c r="G3192">
        <v>288.95</v>
      </c>
      <c r="H3192">
        <v>2</v>
      </c>
      <c r="I3192">
        <v>7.0000000000000007E-2</v>
      </c>
      <c r="J3192">
        <v>5.0199999999999996</v>
      </c>
      <c r="K3192" t="s">
        <v>115</v>
      </c>
      <c r="L3192" t="s">
        <v>48</v>
      </c>
      <c r="M3192">
        <v>18.3</v>
      </c>
      <c r="N3192" t="s">
        <v>83</v>
      </c>
      <c r="O3192" t="b">
        <v>0</v>
      </c>
      <c r="P3192">
        <v>537.44699999999989</v>
      </c>
      <c r="Q3192">
        <v>190.70699999999999</v>
      </c>
      <c r="R3192">
        <v>167.38699999999989</v>
      </c>
      <c r="S3192" t="s">
        <v>103</v>
      </c>
      <c r="T3192">
        <v>0</v>
      </c>
      <c r="U3192">
        <v>0</v>
      </c>
      <c r="V3192">
        <v>17</v>
      </c>
      <c r="W3192">
        <v>713.60439999999994</v>
      </c>
    </row>
    <row r="3193" spans="1:23" x14ac:dyDescent="0.35">
      <c r="A3193" t="s">
        <v>4836</v>
      </c>
      <c r="B3193" t="s">
        <v>867</v>
      </c>
      <c r="C3193" t="s">
        <v>4837</v>
      </c>
      <c r="D3193" t="s">
        <v>20</v>
      </c>
      <c r="E3193" t="s">
        <v>16</v>
      </c>
      <c r="F3193" t="s">
        <v>919</v>
      </c>
      <c r="G3193">
        <v>61.3</v>
      </c>
      <c r="H3193">
        <v>2</v>
      </c>
      <c r="I3193">
        <v>0.26</v>
      </c>
      <c r="J3193">
        <v>5.23</v>
      </c>
      <c r="K3193" t="s">
        <v>82</v>
      </c>
      <c r="L3193" t="s">
        <v>41</v>
      </c>
      <c r="M3193">
        <v>11.8</v>
      </c>
      <c r="N3193" t="s">
        <v>83</v>
      </c>
      <c r="O3193" t="b">
        <v>0</v>
      </c>
      <c r="P3193">
        <v>90.724000000000004</v>
      </c>
      <c r="Q3193">
        <v>17.164000000000001</v>
      </c>
      <c r="R3193">
        <v>0.13400000000000031</v>
      </c>
      <c r="S3193" t="s">
        <v>103</v>
      </c>
      <c r="T3193">
        <v>0</v>
      </c>
      <c r="U3193">
        <v>0</v>
      </c>
      <c r="V3193">
        <v>1</v>
      </c>
      <c r="W3193">
        <v>0.13400000000000031</v>
      </c>
    </row>
    <row r="3194" spans="1:23" x14ac:dyDescent="0.35">
      <c r="A3194" t="s">
        <v>4838</v>
      </c>
      <c r="B3194" t="s">
        <v>800</v>
      </c>
      <c r="C3194" t="s">
        <v>2228</v>
      </c>
      <c r="D3194" t="s">
        <v>26</v>
      </c>
      <c r="E3194" t="s">
        <v>95</v>
      </c>
      <c r="F3194" t="s">
        <v>667</v>
      </c>
      <c r="G3194">
        <v>332.78</v>
      </c>
      <c r="H3194">
        <v>1</v>
      </c>
      <c r="I3194">
        <v>0.02</v>
      </c>
      <c r="J3194">
        <v>3.87</v>
      </c>
      <c r="K3194" t="s">
        <v>82</v>
      </c>
      <c r="L3194" t="s">
        <v>43</v>
      </c>
      <c r="M3194">
        <v>4.18</v>
      </c>
      <c r="N3194" t="s">
        <v>83</v>
      </c>
      <c r="O3194" t="b">
        <v>0</v>
      </c>
      <c r="P3194">
        <v>326.12439999999998</v>
      </c>
      <c r="Q3194">
        <v>126.4564</v>
      </c>
      <c r="R3194">
        <v>118.4064</v>
      </c>
      <c r="S3194" t="s">
        <v>84</v>
      </c>
      <c r="T3194">
        <v>0</v>
      </c>
      <c r="U3194">
        <v>0</v>
      </c>
      <c r="V3194">
        <v>13</v>
      </c>
      <c r="W3194">
        <v>478.67059999999998</v>
      </c>
    </row>
    <row r="3195" spans="1:23" x14ac:dyDescent="0.35">
      <c r="A3195" t="s">
        <v>4839</v>
      </c>
      <c r="B3195" t="s">
        <v>466</v>
      </c>
      <c r="C3195" t="s">
        <v>463</v>
      </c>
      <c r="D3195" t="s">
        <v>24</v>
      </c>
      <c r="E3195" t="s">
        <v>95</v>
      </c>
      <c r="F3195" t="s">
        <v>270</v>
      </c>
      <c r="G3195">
        <v>142.11000000000001</v>
      </c>
      <c r="H3195">
        <v>1</v>
      </c>
      <c r="I3195">
        <v>0.08</v>
      </c>
      <c r="J3195">
        <v>2.83</v>
      </c>
      <c r="K3195" t="s">
        <v>115</v>
      </c>
      <c r="L3195" t="s">
        <v>43</v>
      </c>
      <c r="M3195">
        <v>4.8600000000000003</v>
      </c>
      <c r="N3195" t="s">
        <v>83</v>
      </c>
      <c r="O3195" t="b">
        <v>0</v>
      </c>
      <c r="P3195">
        <v>130.74119999999999</v>
      </c>
      <c r="Q3195">
        <v>45.475200000000022</v>
      </c>
      <c r="R3195">
        <v>37.785200000000017</v>
      </c>
      <c r="S3195" t="s">
        <v>183</v>
      </c>
      <c r="T3195">
        <v>0</v>
      </c>
      <c r="U3195">
        <v>0</v>
      </c>
      <c r="V3195">
        <v>23</v>
      </c>
      <c r="W3195">
        <v>2182.6779999999999</v>
      </c>
    </row>
    <row r="3196" spans="1:23" x14ac:dyDescent="0.35">
      <c r="A3196" t="s">
        <v>4840</v>
      </c>
      <c r="B3196" t="s">
        <v>180</v>
      </c>
      <c r="C3196" t="s">
        <v>4841</v>
      </c>
      <c r="D3196" t="s">
        <v>12</v>
      </c>
      <c r="E3196" t="s">
        <v>16</v>
      </c>
      <c r="F3196" t="s">
        <v>241</v>
      </c>
      <c r="G3196">
        <v>14.68</v>
      </c>
      <c r="H3196">
        <v>1</v>
      </c>
      <c r="I3196">
        <v>0.16</v>
      </c>
      <c r="J3196">
        <v>2.29</v>
      </c>
      <c r="K3196" t="s">
        <v>115</v>
      </c>
      <c r="L3196" t="s">
        <v>43</v>
      </c>
      <c r="M3196">
        <v>7.53</v>
      </c>
      <c r="N3196" t="s">
        <v>83</v>
      </c>
      <c r="O3196" t="b">
        <v>0</v>
      </c>
      <c r="P3196">
        <v>12.331200000000001</v>
      </c>
      <c r="Q3196">
        <v>3.5231999999999992</v>
      </c>
      <c r="R3196">
        <v>-6.2968000000000011</v>
      </c>
      <c r="S3196" t="s">
        <v>183</v>
      </c>
      <c r="T3196">
        <v>0</v>
      </c>
      <c r="U3196">
        <v>0</v>
      </c>
      <c r="V3196">
        <v>1</v>
      </c>
      <c r="W3196">
        <v>-6.2968000000000011</v>
      </c>
    </row>
    <row r="3197" spans="1:23" x14ac:dyDescent="0.35">
      <c r="A3197" t="s">
        <v>4842</v>
      </c>
      <c r="B3197" t="s">
        <v>193</v>
      </c>
      <c r="C3197" t="s">
        <v>2478</v>
      </c>
      <c r="D3197" t="s">
        <v>12</v>
      </c>
      <c r="E3197" t="s">
        <v>14</v>
      </c>
      <c r="F3197" t="s">
        <v>662</v>
      </c>
      <c r="G3197">
        <v>130.66</v>
      </c>
      <c r="H3197">
        <v>2</v>
      </c>
      <c r="I3197">
        <v>0.06</v>
      </c>
      <c r="J3197">
        <v>6.65</v>
      </c>
      <c r="K3197" t="s">
        <v>115</v>
      </c>
      <c r="L3197" t="s">
        <v>45</v>
      </c>
      <c r="M3197">
        <v>1.06</v>
      </c>
      <c r="N3197" t="s">
        <v>83</v>
      </c>
      <c r="O3197" t="b">
        <v>0</v>
      </c>
      <c r="P3197">
        <v>245.64080000000001</v>
      </c>
      <c r="Q3197">
        <v>88.848799999999983</v>
      </c>
      <c r="R3197">
        <v>81.138799999999975</v>
      </c>
      <c r="S3197" t="s">
        <v>97</v>
      </c>
      <c r="T3197">
        <v>0</v>
      </c>
      <c r="U3197">
        <v>0</v>
      </c>
      <c r="V3197">
        <v>4</v>
      </c>
      <c r="W3197">
        <v>178.07550000000001</v>
      </c>
    </row>
    <row r="3198" spans="1:23" x14ac:dyDescent="0.35">
      <c r="A3198" t="s">
        <v>4843</v>
      </c>
      <c r="B3198" t="s">
        <v>1497</v>
      </c>
      <c r="C3198" t="s">
        <v>4844</v>
      </c>
      <c r="D3198" t="s">
        <v>17</v>
      </c>
      <c r="E3198" t="s">
        <v>95</v>
      </c>
      <c r="F3198" t="s">
        <v>715</v>
      </c>
      <c r="G3198">
        <v>391.37</v>
      </c>
      <c r="H3198">
        <v>2</v>
      </c>
      <c r="I3198">
        <v>0.09</v>
      </c>
      <c r="J3198">
        <v>5.01</v>
      </c>
      <c r="K3198" t="s">
        <v>102</v>
      </c>
      <c r="L3198" t="s">
        <v>43</v>
      </c>
      <c r="M3198">
        <v>7.93</v>
      </c>
      <c r="N3198" t="s">
        <v>83</v>
      </c>
      <c r="O3198" t="b">
        <v>0</v>
      </c>
      <c r="P3198">
        <v>712.29340000000002</v>
      </c>
      <c r="Q3198">
        <v>242.64940000000001</v>
      </c>
      <c r="R3198">
        <v>229.70939999999999</v>
      </c>
      <c r="S3198" t="s">
        <v>103</v>
      </c>
      <c r="T3198">
        <v>0</v>
      </c>
      <c r="U3198">
        <v>0</v>
      </c>
      <c r="V3198">
        <v>1</v>
      </c>
      <c r="W3198">
        <v>229.70939999999999</v>
      </c>
    </row>
    <row r="3199" spans="1:23" x14ac:dyDescent="0.35">
      <c r="A3199" t="s">
        <v>4845</v>
      </c>
      <c r="B3199" t="s">
        <v>1228</v>
      </c>
      <c r="C3199" t="s">
        <v>414</v>
      </c>
      <c r="D3199" t="s">
        <v>12</v>
      </c>
      <c r="E3199" t="s">
        <v>14</v>
      </c>
      <c r="F3199" t="s">
        <v>1299</v>
      </c>
      <c r="G3199">
        <v>65.89</v>
      </c>
      <c r="H3199">
        <v>1</v>
      </c>
      <c r="I3199">
        <v>0.1</v>
      </c>
      <c r="J3199">
        <v>2.67</v>
      </c>
      <c r="K3199" t="s">
        <v>82</v>
      </c>
      <c r="L3199" t="s">
        <v>48</v>
      </c>
      <c r="M3199">
        <v>7.62</v>
      </c>
      <c r="N3199" t="s">
        <v>83</v>
      </c>
      <c r="O3199" t="b">
        <v>0</v>
      </c>
      <c r="P3199">
        <v>59.301000000000002</v>
      </c>
      <c r="Q3199">
        <v>19.766999999999999</v>
      </c>
      <c r="R3199">
        <v>9.4770000000000039</v>
      </c>
      <c r="S3199" t="s">
        <v>84</v>
      </c>
      <c r="T3199">
        <v>0</v>
      </c>
      <c r="U3199">
        <v>0</v>
      </c>
      <c r="V3199">
        <v>15</v>
      </c>
      <c r="W3199">
        <v>1078.7847999999999</v>
      </c>
    </row>
    <row r="3200" spans="1:23" x14ac:dyDescent="0.35">
      <c r="A3200" t="s">
        <v>4846</v>
      </c>
      <c r="B3200" t="s">
        <v>925</v>
      </c>
      <c r="C3200" t="s">
        <v>4847</v>
      </c>
      <c r="D3200" t="s">
        <v>24</v>
      </c>
      <c r="E3200" t="s">
        <v>88</v>
      </c>
      <c r="F3200" t="s">
        <v>219</v>
      </c>
      <c r="G3200">
        <v>23.01</v>
      </c>
      <c r="H3200">
        <v>1</v>
      </c>
      <c r="I3200">
        <v>0.05</v>
      </c>
      <c r="J3200">
        <v>4.1100000000000003</v>
      </c>
      <c r="K3200" t="s">
        <v>115</v>
      </c>
      <c r="L3200" t="s">
        <v>45</v>
      </c>
      <c r="M3200">
        <v>1.37</v>
      </c>
      <c r="N3200" t="s">
        <v>83</v>
      </c>
      <c r="O3200" t="b">
        <v>0</v>
      </c>
      <c r="P3200">
        <v>21.859500000000001</v>
      </c>
      <c r="Q3200">
        <v>8.0534999999999997</v>
      </c>
      <c r="R3200">
        <v>2.5734999999999988</v>
      </c>
      <c r="S3200" t="s">
        <v>91</v>
      </c>
      <c r="T3200">
        <v>0</v>
      </c>
      <c r="U3200">
        <v>0</v>
      </c>
      <c r="V3200">
        <v>1</v>
      </c>
      <c r="W3200">
        <v>2.5734999999999988</v>
      </c>
    </row>
    <row r="3201" spans="1:23" x14ac:dyDescent="0.35">
      <c r="A3201" t="s">
        <v>4848</v>
      </c>
      <c r="B3201" t="s">
        <v>390</v>
      </c>
      <c r="C3201" t="s">
        <v>3091</v>
      </c>
      <c r="D3201" t="s">
        <v>12</v>
      </c>
      <c r="E3201" t="s">
        <v>16</v>
      </c>
      <c r="F3201" t="s">
        <v>223</v>
      </c>
      <c r="G3201">
        <v>44.16</v>
      </c>
      <c r="H3201">
        <v>2</v>
      </c>
      <c r="I3201">
        <v>0.13</v>
      </c>
      <c r="J3201">
        <v>8.99</v>
      </c>
      <c r="K3201" t="s">
        <v>102</v>
      </c>
      <c r="L3201" t="s">
        <v>43</v>
      </c>
      <c r="M3201">
        <v>4.49</v>
      </c>
      <c r="N3201" t="s">
        <v>83</v>
      </c>
      <c r="O3201" t="b">
        <v>0</v>
      </c>
      <c r="P3201">
        <v>76.838399999999993</v>
      </c>
      <c r="Q3201">
        <v>23.846399999999999</v>
      </c>
      <c r="R3201">
        <v>10.366400000000001</v>
      </c>
      <c r="S3201" t="s">
        <v>91</v>
      </c>
      <c r="T3201">
        <v>0</v>
      </c>
      <c r="U3201">
        <v>0</v>
      </c>
      <c r="V3201">
        <v>18</v>
      </c>
      <c r="W3201">
        <v>1465.0103999999999</v>
      </c>
    </row>
    <row r="3202" spans="1:23" x14ac:dyDescent="0.35">
      <c r="A3202" t="s">
        <v>4849</v>
      </c>
      <c r="B3202" t="s">
        <v>832</v>
      </c>
      <c r="C3202" t="s">
        <v>3175</v>
      </c>
      <c r="D3202" t="s">
        <v>15</v>
      </c>
      <c r="E3202" t="s">
        <v>16</v>
      </c>
      <c r="F3202" t="s">
        <v>527</v>
      </c>
      <c r="G3202">
        <v>34.49</v>
      </c>
      <c r="H3202">
        <v>3</v>
      </c>
      <c r="I3202">
        <v>0.28999999999999998</v>
      </c>
      <c r="J3202">
        <v>4.9000000000000004</v>
      </c>
      <c r="K3202" t="s">
        <v>115</v>
      </c>
      <c r="L3202" t="s">
        <v>45</v>
      </c>
      <c r="M3202">
        <v>1.42</v>
      </c>
      <c r="N3202" t="s">
        <v>141</v>
      </c>
      <c r="O3202" t="b">
        <v>0</v>
      </c>
      <c r="P3202">
        <v>73.463699999999989</v>
      </c>
      <c r="Q3202">
        <v>11.3817</v>
      </c>
      <c r="R3202">
        <v>5.0616999999999948</v>
      </c>
      <c r="S3202" t="s">
        <v>97</v>
      </c>
      <c r="T3202">
        <v>1</v>
      </c>
      <c r="U3202">
        <v>0</v>
      </c>
      <c r="V3202">
        <v>12</v>
      </c>
      <c r="W3202">
        <v>454.81139999999999</v>
      </c>
    </row>
    <row r="3203" spans="1:23" x14ac:dyDescent="0.35">
      <c r="A3203" t="s">
        <v>4850</v>
      </c>
      <c r="B3203" t="s">
        <v>1345</v>
      </c>
      <c r="C3203" t="s">
        <v>1525</v>
      </c>
      <c r="D3203" t="s">
        <v>12</v>
      </c>
      <c r="E3203" t="s">
        <v>14</v>
      </c>
      <c r="F3203" t="s">
        <v>460</v>
      </c>
      <c r="G3203">
        <v>177.45</v>
      </c>
      <c r="H3203">
        <v>3</v>
      </c>
      <c r="I3203">
        <v>0.16</v>
      </c>
      <c r="J3203">
        <v>5.97</v>
      </c>
      <c r="K3203" t="s">
        <v>115</v>
      </c>
      <c r="L3203" t="s">
        <v>41</v>
      </c>
      <c r="M3203">
        <v>6.01</v>
      </c>
      <c r="N3203" t="s">
        <v>83</v>
      </c>
      <c r="O3203" t="b">
        <v>0</v>
      </c>
      <c r="P3203">
        <v>447.17399999999992</v>
      </c>
      <c r="Q3203">
        <v>127.764</v>
      </c>
      <c r="R3203">
        <v>115.78400000000001</v>
      </c>
      <c r="S3203" t="s">
        <v>183</v>
      </c>
      <c r="T3203">
        <v>0</v>
      </c>
      <c r="U3203">
        <v>0</v>
      </c>
      <c r="V3203">
        <v>16</v>
      </c>
      <c r="W3203">
        <v>1013.8551</v>
      </c>
    </row>
    <row r="3204" spans="1:23" x14ac:dyDescent="0.35">
      <c r="A3204" t="s">
        <v>4851</v>
      </c>
      <c r="B3204" t="s">
        <v>264</v>
      </c>
      <c r="C3204" t="s">
        <v>2066</v>
      </c>
      <c r="D3204" t="s">
        <v>12</v>
      </c>
      <c r="E3204" t="s">
        <v>88</v>
      </c>
      <c r="F3204" t="s">
        <v>530</v>
      </c>
      <c r="G3204">
        <v>25.9</v>
      </c>
      <c r="H3204">
        <v>1</v>
      </c>
      <c r="I3204">
        <v>0.1</v>
      </c>
      <c r="J3204">
        <v>6.77</v>
      </c>
      <c r="K3204" t="s">
        <v>82</v>
      </c>
      <c r="L3204" t="s">
        <v>48</v>
      </c>
      <c r="M3204">
        <v>5.18</v>
      </c>
      <c r="N3204" t="s">
        <v>83</v>
      </c>
      <c r="O3204" t="b">
        <v>0</v>
      </c>
      <c r="P3204">
        <v>23.31</v>
      </c>
      <c r="Q3204">
        <v>7.77</v>
      </c>
      <c r="R3204">
        <v>-4.18</v>
      </c>
      <c r="S3204" t="s">
        <v>97</v>
      </c>
      <c r="T3204">
        <v>0</v>
      </c>
      <c r="U3204">
        <v>0</v>
      </c>
      <c r="V3204">
        <v>3</v>
      </c>
      <c r="W3204">
        <v>344.90899999999999</v>
      </c>
    </row>
    <row r="3205" spans="1:23" x14ac:dyDescent="0.35">
      <c r="A3205" t="s">
        <v>4852</v>
      </c>
      <c r="B3205" t="s">
        <v>487</v>
      </c>
      <c r="C3205" t="s">
        <v>1354</v>
      </c>
      <c r="D3205" t="s">
        <v>24</v>
      </c>
      <c r="E3205" t="s">
        <v>88</v>
      </c>
      <c r="F3205" t="s">
        <v>658</v>
      </c>
      <c r="G3205">
        <v>23.27</v>
      </c>
      <c r="H3205">
        <v>1</v>
      </c>
      <c r="I3205">
        <v>0.26</v>
      </c>
      <c r="J3205">
        <v>5.82</v>
      </c>
      <c r="K3205" t="s">
        <v>90</v>
      </c>
      <c r="L3205" t="s">
        <v>41</v>
      </c>
      <c r="M3205">
        <v>6.94</v>
      </c>
      <c r="N3205" t="s">
        <v>83</v>
      </c>
      <c r="O3205" t="b">
        <v>0</v>
      </c>
      <c r="P3205">
        <v>17.219799999999999</v>
      </c>
      <c r="Q3205">
        <v>3.2578</v>
      </c>
      <c r="R3205">
        <v>-9.502200000000002</v>
      </c>
      <c r="S3205" t="s">
        <v>97</v>
      </c>
      <c r="T3205">
        <v>0</v>
      </c>
      <c r="U3205">
        <v>0</v>
      </c>
      <c r="V3205">
        <v>14</v>
      </c>
      <c r="W3205">
        <v>753.40749999999991</v>
      </c>
    </row>
    <row r="3206" spans="1:23" x14ac:dyDescent="0.35">
      <c r="A3206" t="s">
        <v>4853</v>
      </c>
      <c r="B3206" t="s">
        <v>784</v>
      </c>
      <c r="C3206" t="s">
        <v>166</v>
      </c>
      <c r="D3206" t="s">
        <v>17</v>
      </c>
      <c r="E3206" t="s">
        <v>16</v>
      </c>
      <c r="F3206" t="s">
        <v>828</v>
      </c>
      <c r="G3206">
        <v>38.75</v>
      </c>
      <c r="H3206">
        <v>2</v>
      </c>
      <c r="I3206">
        <v>0.1</v>
      </c>
      <c r="J3206">
        <v>3.42</v>
      </c>
      <c r="K3206" t="s">
        <v>82</v>
      </c>
      <c r="L3206" t="s">
        <v>48</v>
      </c>
      <c r="M3206">
        <v>18.71</v>
      </c>
      <c r="N3206" t="s">
        <v>83</v>
      </c>
      <c r="O3206" t="b">
        <v>1</v>
      </c>
      <c r="P3206">
        <v>69.75</v>
      </c>
      <c r="Q3206">
        <v>23.25</v>
      </c>
      <c r="R3206">
        <v>1.119999999999997</v>
      </c>
      <c r="S3206" t="s">
        <v>84</v>
      </c>
      <c r="T3206">
        <v>0</v>
      </c>
      <c r="U3206">
        <v>0</v>
      </c>
      <c r="V3206">
        <v>20</v>
      </c>
      <c r="W3206">
        <v>1878.5492999999999</v>
      </c>
    </row>
    <row r="3207" spans="1:23" x14ac:dyDescent="0.35">
      <c r="A3207" t="s">
        <v>4854</v>
      </c>
      <c r="B3207" t="s">
        <v>1107</v>
      </c>
      <c r="C3207" t="s">
        <v>4855</v>
      </c>
      <c r="D3207" t="s">
        <v>12</v>
      </c>
      <c r="E3207" t="s">
        <v>16</v>
      </c>
      <c r="F3207" t="s">
        <v>136</v>
      </c>
      <c r="G3207">
        <v>47.05</v>
      </c>
      <c r="H3207">
        <v>2</v>
      </c>
      <c r="I3207">
        <v>0.28000000000000003</v>
      </c>
      <c r="J3207">
        <v>2.96</v>
      </c>
      <c r="K3207" t="s">
        <v>90</v>
      </c>
      <c r="L3207" t="s">
        <v>48</v>
      </c>
      <c r="M3207">
        <v>13.63</v>
      </c>
      <c r="N3207" t="s">
        <v>83</v>
      </c>
      <c r="O3207" t="b">
        <v>0</v>
      </c>
      <c r="P3207">
        <v>67.751999999999995</v>
      </c>
      <c r="Q3207">
        <v>11.292</v>
      </c>
      <c r="R3207">
        <v>-5.2979999999999983</v>
      </c>
      <c r="S3207" t="s">
        <v>97</v>
      </c>
      <c r="T3207">
        <v>0</v>
      </c>
      <c r="U3207">
        <v>0</v>
      </c>
      <c r="V3207">
        <v>1</v>
      </c>
      <c r="W3207">
        <v>-5.2979999999999983</v>
      </c>
    </row>
    <row r="3208" spans="1:23" x14ac:dyDescent="0.35">
      <c r="A3208" t="s">
        <v>4856</v>
      </c>
      <c r="B3208" t="s">
        <v>848</v>
      </c>
      <c r="C3208" t="s">
        <v>206</v>
      </c>
      <c r="D3208" t="s">
        <v>28</v>
      </c>
      <c r="E3208" t="s">
        <v>88</v>
      </c>
      <c r="F3208" t="s">
        <v>964</v>
      </c>
      <c r="G3208">
        <v>13.32</v>
      </c>
      <c r="H3208">
        <v>2</v>
      </c>
      <c r="I3208">
        <v>0.19</v>
      </c>
      <c r="J3208">
        <v>6.87</v>
      </c>
      <c r="K3208" t="s">
        <v>102</v>
      </c>
      <c r="L3208" t="s">
        <v>41</v>
      </c>
      <c r="M3208">
        <v>12.12</v>
      </c>
      <c r="N3208" t="s">
        <v>83</v>
      </c>
      <c r="O3208" t="b">
        <v>0</v>
      </c>
      <c r="P3208">
        <v>21.578399999999998</v>
      </c>
      <c r="Q3208">
        <v>5.594400000000002</v>
      </c>
      <c r="R3208">
        <v>-13.3956</v>
      </c>
      <c r="S3208" t="s">
        <v>103</v>
      </c>
      <c r="T3208">
        <v>0</v>
      </c>
      <c r="U3208">
        <v>0</v>
      </c>
      <c r="V3208">
        <v>13</v>
      </c>
      <c r="W3208">
        <v>1440.3262</v>
      </c>
    </row>
    <row r="3209" spans="1:23" x14ac:dyDescent="0.35">
      <c r="A3209" t="s">
        <v>4857</v>
      </c>
      <c r="B3209" t="s">
        <v>316</v>
      </c>
      <c r="C3209" t="s">
        <v>1093</v>
      </c>
      <c r="D3209" t="s">
        <v>15</v>
      </c>
      <c r="E3209" t="s">
        <v>14</v>
      </c>
      <c r="F3209" t="s">
        <v>755</v>
      </c>
      <c r="G3209">
        <v>95.91</v>
      </c>
      <c r="H3209">
        <v>2</v>
      </c>
      <c r="I3209">
        <v>0.04</v>
      </c>
      <c r="J3209">
        <v>5.58</v>
      </c>
      <c r="K3209" t="s">
        <v>82</v>
      </c>
      <c r="L3209" t="s">
        <v>43</v>
      </c>
      <c r="M3209">
        <v>7.56</v>
      </c>
      <c r="N3209" t="s">
        <v>83</v>
      </c>
      <c r="O3209" t="b">
        <v>0</v>
      </c>
      <c r="P3209">
        <v>184.1472</v>
      </c>
      <c r="Q3209">
        <v>69.055199999999999</v>
      </c>
      <c r="R3209">
        <v>55.915199999999999</v>
      </c>
      <c r="S3209" t="s">
        <v>91</v>
      </c>
      <c r="T3209">
        <v>0</v>
      </c>
      <c r="U3209">
        <v>0</v>
      </c>
      <c r="V3209">
        <v>15</v>
      </c>
      <c r="W3209">
        <v>1159.5474999999999</v>
      </c>
    </row>
    <row r="3210" spans="1:23" x14ac:dyDescent="0.35">
      <c r="A3210" t="s">
        <v>4858</v>
      </c>
      <c r="B3210" t="s">
        <v>1018</v>
      </c>
      <c r="C3210" t="s">
        <v>1985</v>
      </c>
      <c r="D3210" t="s">
        <v>17</v>
      </c>
      <c r="E3210" t="s">
        <v>16</v>
      </c>
      <c r="F3210" t="s">
        <v>1077</v>
      </c>
      <c r="G3210">
        <v>34.35</v>
      </c>
      <c r="H3210">
        <v>3</v>
      </c>
      <c r="I3210">
        <v>0.21</v>
      </c>
      <c r="J3210">
        <v>4.37</v>
      </c>
      <c r="K3210" t="s">
        <v>82</v>
      </c>
      <c r="L3210" t="s">
        <v>48</v>
      </c>
      <c r="M3210">
        <v>4.8899999999999997</v>
      </c>
      <c r="N3210" t="s">
        <v>279</v>
      </c>
      <c r="O3210" t="b">
        <v>0</v>
      </c>
      <c r="P3210">
        <v>81.409500000000008</v>
      </c>
      <c r="Q3210">
        <v>19.579499999999999</v>
      </c>
      <c r="R3210">
        <v>10.3195</v>
      </c>
      <c r="S3210" t="s">
        <v>183</v>
      </c>
      <c r="T3210">
        <v>0</v>
      </c>
      <c r="U3210">
        <v>1</v>
      </c>
      <c r="V3210">
        <v>21</v>
      </c>
      <c r="W3210">
        <v>694.11470000000008</v>
      </c>
    </row>
    <row r="3211" spans="1:23" x14ac:dyDescent="0.35">
      <c r="A3211" t="s">
        <v>4859</v>
      </c>
      <c r="B3211" t="s">
        <v>1379</v>
      </c>
      <c r="C3211" t="s">
        <v>2825</v>
      </c>
      <c r="D3211" t="s">
        <v>12</v>
      </c>
      <c r="E3211" t="s">
        <v>16</v>
      </c>
      <c r="F3211" t="s">
        <v>624</v>
      </c>
      <c r="G3211">
        <v>35.94</v>
      </c>
      <c r="H3211">
        <v>2</v>
      </c>
      <c r="I3211">
        <v>0.3</v>
      </c>
      <c r="J3211">
        <v>2.91</v>
      </c>
      <c r="K3211" t="s">
        <v>115</v>
      </c>
      <c r="L3211" t="s">
        <v>41</v>
      </c>
      <c r="M3211">
        <v>7.44</v>
      </c>
      <c r="N3211" t="s">
        <v>83</v>
      </c>
      <c r="O3211" t="b">
        <v>0</v>
      </c>
      <c r="P3211">
        <v>50.316000000000003</v>
      </c>
      <c r="Q3211">
        <v>7.1880000000000024</v>
      </c>
      <c r="R3211">
        <v>-3.161999999999999</v>
      </c>
      <c r="S3211" t="s">
        <v>183</v>
      </c>
      <c r="T3211">
        <v>0</v>
      </c>
      <c r="U3211">
        <v>0</v>
      </c>
      <c r="V3211">
        <v>14</v>
      </c>
      <c r="W3211">
        <v>673.92430000000013</v>
      </c>
    </row>
    <row r="3212" spans="1:23" x14ac:dyDescent="0.35">
      <c r="A3212" t="s">
        <v>4860</v>
      </c>
      <c r="B3212" t="s">
        <v>1135</v>
      </c>
      <c r="C3212" t="s">
        <v>2204</v>
      </c>
      <c r="D3212" t="s">
        <v>19</v>
      </c>
      <c r="E3212" t="s">
        <v>14</v>
      </c>
      <c r="F3212" t="s">
        <v>1290</v>
      </c>
      <c r="G3212">
        <v>140.66999999999999</v>
      </c>
      <c r="H3212">
        <v>2</v>
      </c>
      <c r="I3212">
        <v>0.05</v>
      </c>
      <c r="J3212">
        <v>5.86</v>
      </c>
      <c r="K3212" t="s">
        <v>115</v>
      </c>
      <c r="L3212" t="s">
        <v>43</v>
      </c>
      <c r="M3212">
        <v>3.54</v>
      </c>
      <c r="N3212" t="s">
        <v>83</v>
      </c>
      <c r="O3212" t="b">
        <v>0</v>
      </c>
      <c r="P3212">
        <v>267.27300000000002</v>
      </c>
      <c r="Q3212">
        <v>98.468999999999994</v>
      </c>
      <c r="R3212">
        <v>89.068999999999988</v>
      </c>
      <c r="S3212" t="s">
        <v>103</v>
      </c>
      <c r="T3212">
        <v>0</v>
      </c>
      <c r="U3212">
        <v>0</v>
      </c>
      <c r="V3212">
        <v>13</v>
      </c>
      <c r="W3212">
        <v>1511.8448000000001</v>
      </c>
    </row>
    <row r="3213" spans="1:23" x14ac:dyDescent="0.35">
      <c r="A3213" t="s">
        <v>4861</v>
      </c>
      <c r="B3213" t="s">
        <v>1604</v>
      </c>
      <c r="C3213" t="s">
        <v>1271</v>
      </c>
      <c r="D3213" t="s">
        <v>12</v>
      </c>
      <c r="E3213" t="s">
        <v>88</v>
      </c>
      <c r="F3213" t="s">
        <v>708</v>
      </c>
      <c r="G3213">
        <v>25.91</v>
      </c>
      <c r="H3213">
        <v>2</v>
      </c>
      <c r="I3213">
        <v>0.23</v>
      </c>
      <c r="J3213">
        <v>8.65</v>
      </c>
      <c r="K3213" t="s">
        <v>90</v>
      </c>
      <c r="L3213" t="s">
        <v>41</v>
      </c>
      <c r="M3213">
        <v>9.58</v>
      </c>
      <c r="N3213" t="s">
        <v>83</v>
      </c>
      <c r="O3213" t="b">
        <v>0</v>
      </c>
      <c r="P3213">
        <v>39.901400000000002</v>
      </c>
      <c r="Q3213">
        <v>8.8094000000000037</v>
      </c>
      <c r="R3213">
        <v>-9.4205999999999968</v>
      </c>
      <c r="S3213" t="s">
        <v>97</v>
      </c>
      <c r="T3213">
        <v>0</v>
      </c>
      <c r="U3213">
        <v>0</v>
      </c>
      <c r="V3213">
        <v>13</v>
      </c>
      <c r="W3213">
        <v>572.79690000000005</v>
      </c>
    </row>
    <row r="3214" spans="1:23" x14ac:dyDescent="0.35">
      <c r="A3214" t="s">
        <v>4862</v>
      </c>
      <c r="B3214" t="s">
        <v>1810</v>
      </c>
      <c r="C3214" t="s">
        <v>4863</v>
      </c>
      <c r="D3214" t="s">
        <v>15</v>
      </c>
      <c r="E3214" t="s">
        <v>16</v>
      </c>
      <c r="F3214" t="s">
        <v>478</v>
      </c>
      <c r="G3214">
        <v>33</v>
      </c>
      <c r="H3214">
        <v>3</v>
      </c>
      <c r="I3214">
        <v>0.25</v>
      </c>
      <c r="J3214">
        <v>9.52</v>
      </c>
      <c r="K3214" t="s">
        <v>115</v>
      </c>
      <c r="L3214" t="s">
        <v>48</v>
      </c>
      <c r="M3214">
        <v>12.16</v>
      </c>
      <c r="N3214" t="s">
        <v>83</v>
      </c>
      <c r="O3214" t="b">
        <v>0</v>
      </c>
      <c r="P3214">
        <v>74.25</v>
      </c>
      <c r="Q3214">
        <v>14.85</v>
      </c>
      <c r="R3214">
        <v>-6.8299999999999983</v>
      </c>
      <c r="S3214" t="s">
        <v>84</v>
      </c>
      <c r="T3214">
        <v>0</v>
      </c>
      <c r="U3214">
        <v>0</v>
      </c>
      <c r="V3214">
        <v>1</v>
      </c>
      <c r="W3214">
        <v>-6.8299999999999983</v>
      </c>
    </row>
    <row r="3215" spans="1:23" x14ac:dyDescent="0.35">
      <c r="A3215" t="s">
        <v>4864</v>
      </c>
      <c r="B3215" t="s">
        <v>440</v>
      </c>
      <c r="C3215" t="s">
        <v>1365</v>
      </c>
      <c r="D3215" t="s">
        <v>15</v>
      </c>
      <c r="E3215" t="s">
        <v>16</v>
      </c>
      <c r="F3215" t="s">
        <v>307</v>
      </c>
      <c r="G3215">
        <v>36.53</v>
      </c>
      <c r="H3215">
        <v>1</v>
      </c>
      <c r="I3215">
        <v>0.27</v>
      </c>
      <c r="J3215">
        <v>8.85</v>
      </c>
      <c r="K3215" t="s">
        <v>82</v>
      </c>
      <c r="L3215" t="s">
        <v>41</v>
      </c>
      <c r="M3215">
        <v>6.06</v>
      </c>
      <c r="N3215" t="s">
        <v>83</v>
      </c>
      <c r="O3215" t="b">
        <v>0</v>
      </c>
      <c r="P3215">
        <v>26.666899999999998</v>
      </c>
      <c r="Q3215">
        <v>4.7489000000000026</v>
      </c>
      <c r="R3215">
        <v>-10.161099999999999</v>
      </c>
      <c r="S3215" t="s">
        <v>97</v>
      </c>
      <c r="T3215">
        <v>0</v>
      </c>
      <c r="U3215">
        <v>0</v>
      </c>
      <c r="V3215">
        <v>17</v>
      </c>
      <c r="W3215">
        <v>922.68780000000015</v>
      </c>
    </row>
    <row r="3216" spans="1:23" x14ac:dyDescent="0.35">
      <c r="A3216" t="s">
        <v>4865</v>
      </c>
      <c r="B3216" t="s">
        <v>500</v>
      </c>
      <c r="C3216" t="s">
        <v>4866</v>
      </c>
      <c r="D3216" t="s">
        <v>12</v>
      </c>
      <c r="E3216" t="s">
        <v>14</v>
      </c>
      <c r="F3216" t="s">
        <v>1299</v>
      </c>
      <c r="G3216">
        <v>157.33000000000001</v>
      </c>
      <c r="H3216">
        <v>3</v>
      </c>
      <c r="I3216">
        <v>0.27</v>
      </c>
      <c r="J3216">
        <v>4.08</v>
      </c>
      <c r="K3216" t="s">
        <v>90</v>
      </c>
      <c r="L3216" t="s">
        <v>41</v>
      </c>
      <c r="M3216">
        <v>10.75</v>
      </c>
      <c r="N3216" t="s">
        <v>83</v>
      </c>
      <c r="O3216" t="b">
        <v>0</v>
      </c>
      <c r="P3216">
        <v>344.55270000000002</v>
      </c>
      <c r="Q3216">
        <v>61.358699999999999</v>
      </c>
      <c r="R3216">
        <v>46.528700000000001</v>
      </c>
      <c r="S3216" t="s">
        <v>91</v>
      </c>
      <c r="T3216">
        <v>0</v>
      </c>
      <c r="U3216">
        <v>0</v>
      </c>
      <c r="V3216">
        <v>3</v>
      </c>
      <c r="W3216">
        <v>115.3961</v>
      </c>
    </row>
    <row r="3217" spans="1:23" x14ac:dyDescent="0.35">
      <c r="A3217" t="s">
        <v>4867</v>
      </c>
      <c r="B3217" t="s">
        <v>109</v>
      </c>
      <c r="C3217" t="s">
        <v>1197</v>
      </c>
      <c r="D3217" t="s">
        <v>12</v>
      </c>
      <c r="E3217" t="s">
        <v>95</v>
      </c>
      <c r="F3217" t="s">
        <v>2069</v>
      </c>
      <c r="G3217">
        <v>469.07</v>
      </c>
      <c r="H3217">
        <v>2</v>
      </c>
      <c r="I3217">
        <v>0.06</v>
      </c>
      <c r="J3217">
        <v>9.5299999999999994</v>
      </c>
      <c r="K3217" t="s">
        <v>90</v>
      </c>
      <c r="L3217" t="s">
        <v>43</v>
      </c>
      <c r="M3217">
        <v>5.28</v>
      </c>
      <c r="N3217" t="s">
        <v>141</v>
      </c>
      <c r="O3217" t="b">
        <v>0</v>
      </c>
      <c r="P3217">
        <v>881.85159999999996</v>
      </c>
      <c r="Q3217">
        <v>318.96759999999989</v>
      </c>
      <c r="R3217">
        <v>304.15759999999989</v>
      </c>
      <c r="S3217" t="s">
        <v>103</v>
      </c>
      <c r="T3217">
        <v>1</v>
      </c>
      <c r="U3217">
        <v>0</v>
      </c>
      <c r="V3217">
        <v>3</v>
      </c>
      <c r="W3217">
        <v>371.50880000000001</v>
      </c>
    </row>
    <row r="3218" spans="1:23" x14ac:dyDescent="0.35">
      <c r="A3218" t="s">
        <v>4868</v>
      </c>
      <c r="B3218" t="s">
        <v>433</v>
      </c>
      <c r="C3218" t="s">
        <v>1682</v>
      </c>
      <c r="D3218" t="s">
        <v>19</v>
      </c>
      <c r="E3218" t="s">
        <v>14</v>
      </c>
      <c r="F3218" t="s">
        <v>1131</v>
      </c>
      <c r="G3218">
        <v>70.790000000000006</v>
      </c>
      <c r="H3218">
        <v>2</v>
      </c>
      <c r="I3218">
        <v>0.28999999999999998</v>
      </c>
      <c r="J3218">
        <v>3.26</v>
      </c>
      <c r="K3218" t="s">
        <v>102</v>
      </c>
      <c r="L3218" t="s">
        <v>41</v>
      </c>
      <c r="M3218">
        <v>12.86</v>
      </c>
      <c r="N3218" t="s">
        <v>83</v>
      </c>
      <c r="O3218" t="b">
        <v>0</v>
      </c>
      <c r="P3218">
        <v>100.5218</v>
      </c>
      <c r="Q3218">
        <v>15.57379999999999</v>
      </c>
      <c r="R3218">
        <v>-0.54620000000000601</v>
      </c>
      <c r="S3218" t="s">
        <v>97</v>
      </c>
      <c r="T3218">
        <v>0</v>
      </c>
      <c r="U3218">
        <v>0</v>
      </c>
      <c r="V3218">
        <v>5</v>
      </c>
      <c r="W3218">
        <v>1036.5282</v>
      </c>
    </row>
    <row r="3219" spans="1:23" x14ac:dyDescent="0.35">
      <c r="A3219" t="s">
        <v>4869</v>
      </c>
      <c r="B3219" t="s">
        <v>536</v>
      </c>
      <c r="C3219" t="s">
        <v>1532</v>
      </c>
      <c r="D3219" t="s">
        <v>15</v>
      </c>
      <c r="E3219" t="s">
        <v>16</v>
      </c>
      <c r="F3219" t="s">
        <v>427</v>
      </c>
      <c r="G3219">
        <v>17.09</v>
      </c>
      <c r="H3219">
        <v>1</v>
      </c>
      <c r="I3219">
        <v>0.06</v>
      </c>
      <c r="J3219">
        <v>7.01</v>
      </c>
      <c r="K3219" t="s">
        <v>82</v>
      </c>
      <c r="L3219" t="s">
        <v>41</v>
      </c>
      <c r="M3219">
        <v>14.1</v>
      </c>
      <c r="N3219" t="s">
        <v>141</v>
      </c>
      <c r="O3219" t="b">
        <v>0</v>
      </c>
      <c r="P3219">
        <v>16.064599999999999</v>
      </c>
      <c r="Q3219">
        <v>5.8105999999999991</v>
      </c>
      <c r="R3219">
        <v>-15.2994</v>
      </c>
      <c r="S3219" t="s">
        <v>97</v>
      </c>
      <c r="T3219">
        <v>1</v>
      </c>
      <c r="U3219">
        <v>0</v>
      </c>
      <c r="V3219">
        <v>13</v>
      </c>
      <c r="W3219">
        <v>1066.0084999999999</v>
      </c>
    </row>
    <row r="3220" spans="1:23" x14ac:dyDescent="0.35">
      <c r="A3220" t="s">
        <v>4870</v>
      </c>
      <c r="B3220" t="s">
        <v>1572</v>
      </c>
      <c r="C3220" t="s">
        <v>359</v>
      </c>
      <c r="D3220" t="s">
        <v>17</v>
      </c>
      <c r="E3220" t="s">
        <v>16</v>
      </c>
      <c r="F3220" t="s">
        <v>155</v>
      </c>
      <c r="G3220">
        <v>58.37</v>
      </c>
      <c r="H3220">
        <v>3</v>
      </c>
      <c r="I3220">
        <v>0.08</v>
      </c>
      <c r="J3220">
        <v>3.15</v>
      </c>
      <c r="K3220" t="s">
        <v>90</v>
      </c>
      <c r="L3220" t="s">
        <v>41</v>
      </c>
      <c r="M3220">
        <v>11.62</v>
      </c>
      <c r="N3220" t="s">
        <v>83</v>
      </c>
      <c r="O3220" t="b">
        <v>0</v>
      </c>
      <c r="P3220">
        <v>161.10120000000001</v>
      </c>
      <c r="Q3220">
        <v>56.035200000000017</v>
      </c>
      <c r="R3220">
        <v>41.265200000000021</v>
      </c>
      <c r="S3220" t="s">
        <v>103</v>
      </c>
      <c r="T3220">
        <v>0</v>
      </c>
      <c r="U3220">
        <v>0</v>
      </c>
      <c r="V3220">
        <v>18</v>
      </c>
      <c r="W3220">
        <v>1656.8806999999999</v>
      </c>
    </row>
    <row r="3221" spans="1:23" x14ac:dyDescent="0.35">
      <c r="A3221" t="s">
        <v>4871</v>
      </c>
      <c r="B3221" t="s">
        <v>1586</v>
      </c>
      <c r="C3221" t="s">
        <v>288</v>
      </c>
      <c r="D3221" t="s">
        <v>26</v>
      </c>
      <c r="E3221" t="s">
        <v>14</v>
      </c>
      <c r="F3221" t="s">
        <v>671</v>
      </c>
      <c r="G3221">
        <v>181.99</v>
      </c>
      <c r="H3221">
        <v>3</v>
      </c>
      <c r="I3221">
        <v>0.02</v>
      </c>
      <c r="J3221">
        <v>2.0299999999999998</v>
      </c>
      <c r="K3221" t="s">
        <v>115</v>
      </c>
      <c r="L3221" t="s">
        <v>43</v>
      </c>
      <c r="M3221">
        <v>7.66</v>
      </c>
      <c r="N3221" t="s">
        <v>83</v>
      </c>
      <c r="O3221" t="b">
        <v>0</v>
      </c>
      <c r="P3221">
        <v>535.05060000000003</v>
      </c>
      <c r="Q3221">
        <v>207.46860000000001</v>
      </c>
      <c r="R3221">
        <v>197.77860000000001</v>
      </c>
      <c r="S3221" t="s">
        <v>183</v>
      </c>
      <c r="T3221">
        <v>0</v>
      </c>
      <c r="U3221">
        <v>0</v>
      </c>
      <c r="V3221">
        <v>3</v>
      </c>
      <c r="W3221">
        <v>394.75799999999998</v>
      </c>
    </row>
    <row r="3222" spans="1:23" x14ac:dyDescent="0.35">
      <c r="A3222" t="s">
        <v>4872</v>
      </c>
      <c r="B3222" t="s">
        <v>185</v>
      </c>
      <c r="C3222" t="s">
        <v>514</v>
      </c>
      <c r="D3222" t="s">
        <v>12</v>
      </c>
      <c r="E3222" t="s">
        <v>16</v>
      </c>
      <c r="F3222" t="s">
        <v>448</v>
      </c>
      <c r="G3222">
        <v>39.01</v>
      </c>
      <c r="H3222">
        <v>1</v>
      </c>
      <c r="I3222">
        <v>0.3</v>
      </c>
      <c r="J3222">
        <v>4.6900000000000004</v>
      </c>
      <c r="K3222" t="s">
        <v>82</v>
      </c>
      <c r="L3222" t="s">
        <v>43</v>
      </c>
      <c r="M3222">
        <v>6.73</v>
      </c>
      <c r="N3222" t="s">
        <v>83</v>
      </c>
      <c r="O3222" t="b">
        <v>0</v>
      </c>
      <c r="P3222">
        <v>27.306999999999999</v>
      </c>
      <c r="Q3222">
        <v>3.9009999999999998</v>
      </c>
      <c r="R3222">
        <v>-7.5190000000000019</v>
      </c>
      <c r="S3222" t="s">
        <v>128</v>
      </c>
      <c r="T3222">
        <v>0</v>
      </c>
      <c r="U3222">
        <v>0</v>
      </c>
      <c r="V3222">
        <v>26</v>
      </c>
      <c r="W3222">
        <v>3580.811200000001</v>
      </c>
    </row>
    <row r="3223" spans="1:23" x14ac:dyDescent="0.35">
      <c r="A3223" t="s">
        <v>4873</v>
      </c>
      <c r="B3223" t="s">
        <v>138</v>
      </c>
      <c r="C3223" t="s">
        <v>1095</v>
      </c>
      <c r="D3223" t="s">
        <v>17</v>
      </c>
      <c r="E3223" t="s">
        <v>16</v>
      </c>
      <c r="F3223" t="s">
        <v>155</v>
      </c>
      <c r="G3223">
        <v>33.21</v>
      </c>
      <c r="H3223">
        <v>1</v>
      </c>
      <c r="I3223">
        <v>7.0000000000000007E-2</v>
      </c>
      <c r="J3223">
        <v>6.24</v>
      </c>
      <c r="K3223" t="s">
        <v>115</v>
      </c>
      <c r="L3223" t="s">
        <v>48</v>
      </c>
      <c r="M3223">
        <v>19.559999999999999</v>
      </c>
      <c r="N3223" t="s">
        <v>83</v>
      </c>
      <c r="O3223" t="b">
        <v>0</v>
      </c>
      <c r="P3223">
        <v>30.885300000000001</v>
      </c>
      <c r="Q3223">
        <v>10.959300000000001</v>
      </c>
      <c r="R3223">
        <v>-14.8407</v>
      </c>
      <c r="S3223" t="s">
        <v>128</v>
      </c>
      <c r="T3223">
        <v>0</v>
      </c>
      <c r="U3223">
        <v>0</v>
      </c>
      <c r="V3223">
        <v>14</v>
      </c>
      <c r="W3223">
        <v>923.14070000000004</v>
      </c>
    </row>
    <row r="3224" spans="1:23" x14ac:dyDescent="0.35">
      <c r="A3224" t="s">
        <v>4874</v>
      </c>
      <c r="B3224" t="s">
        <v>229</v>
      </c>
      <c r="C3224" t="s">
        <v>4875</v>
      </c>
      <c r="D3224" t="s">
        <v>26</v>
      </c>
      <c r="E3224" t="s">
        <v>95</v>
      </c>
      <c r="F3224" t="s">
        <v>515</v>
      </c>
      <c r="G3224">
        <v>477.43</v>
      </c>
      <c r="H3224">
        <v>3</v>
      </c>
      <c r="I3224">
        <v>0.1</v>
      </c>
      <c r="J3224">
        <v>4.8600000000000003</v>
      </c>
      <c r="K3224" t="s">
        <v>115</v>
      </c>
      <c r="L3224" t="s">
        <v>41</v>
      </c>
      <c r="M3224">
        <v>13.76</v>
      </c>
      <c r="N3224" t="s">
        <v>141</v>
      </c>
      <c r="O3224" t="b">
        <v>1</v>
      </c>
      <c r="P3224">
        <v>1289.0609999999999</v>
      </c>
      <c r="Q3224">
        <v>429.68700000000001</v>
      </c>
      <c r="R3224">
        <v>411.06700000000001</v>
      </c>
      <c r="S3224" t="s">
        <v>103</v>
      </c>
      <c r="T3224">
        <v>1</v>
      </c>
      <c r="U3224">
        <v>0</v>
      </c>
      <c r="V3224">
        <v>1</v>
      </c>
      <c r="W3224">
        <v>411.06700000000001</v>
      </c>
    </row>
    <row r="3225" spans="1:23" x14ac:dyDescent="0.35">
      <c r="A3225" t="s">
        <v>4876</v>
      </c>
      <c r="B3225" t="s">
        <v>996</v>
      </c>
      <c r="C3225" t="s">
        <v>2250</v>
      </c>
      <c r="D3225" t="s">
        <v>15</v>
      </c>
      <c r="E3225" t="s">
        <v>95</v>
      </c>
      <c r="F3225" t="s">
        <v>318</v>
      </c>
      <c r="G3225">
        <v>409.57</v>
      </c>
      <c r="H3225">
        <v>2</v>
      </c>
      <c r="I3225">
        <v>0</v>
      </c>
      <c r="J3225">
        <v>9.66</v>
      </c>
      <c r="K3225" t="s">
        <v>90</v>
      </c>
      <c r="L3225" t="s">
        <v>43</v>
      </c>
      <c r="M3225">
        <v>3.37</v>
      </c>
      <c r="N3225" t="s">
        <v>83</v>
      </c>
      <c r="O3225" t="b">
        <v>0</v>
      </c>
      <c r="P3225">
        <v>819.14</v>
      </c>
      <c r="Q3225">
        <v>327.65600000000001</v>
      </c>
      <c r="R3225">
        <v>314.62599999999998</v>
      </c>
      <c r="S3225" t="s">
        <v>128</v>
      </c>
      <c r="T3225">
        <v>0</v>
      </c>
      <c r="U3225">
        <v>0</v>
      </c>
      <c r="V3225">
        <v>17</v>
      </c>
      <c r="W3225">
        <v>920.29610000000002</v>
      </c>
    </row>
    <row r="3226" spans="1:23" x14ac:dyDescent="0.35">
      <c r="A3226" t="s">
        <v>4877</v>
      </c>
      <c r="B3226" t="s">
        <v>402</v>
      </c>
      <c r="C3226" t="s">
        <v>4878</v>
      </c>
      <c r="D3226" t="s">
        <v>12</v>
      </c>
      <c r="E3226" t="s">
        <v>14</v>
      </c>
      <c r="F3226" t="s">
        <v>1029</v>
      </c>
      <c r="G3226">
        <v>98.82</v>
      </c>
      <c r="H3226">
        <v>1</v>
      </c>
      <c r="I3226">
        <v>0.04</v>
      </c>
      <c r="J3226">
        <v>7.36</v>
      </c>
      <c r="K3226" t="s">
        <v>90</v>
      </c>
      <c r="L3226" t="s">
        <v>45</v>
      </c>
      <c r="M3226">
        <v>0.99</v>
      </c>
      <c r="N3226" t="s">
        <v>83</v>
      </c>
      <c r="O3226" t="b">
        <v>0</v>
      </c>
      <c r="P3226">
        <v>94.867199999999997</v>
      </c>
      <c r="Q3226">
        <v>35.575200000000002</v>
      </c>
      <c r="R3226">
        <v>27.225200000000001</v>
      </c>
      <c r="S3226" t="s">
        <v>97</v>
      </c>
      <c r="T3226">
        <v>0</v>
      </c>
      <c r="U3226">
        <v>0</v>
      </c>
      <c r="V3226">
        <v>3</v>
      </c>
      <c r="W3226">
        <v>94.1374</v>
      </c>
    </row>
    <row r="3227" spans="1:23" x14ac:dyDescent="0.35">
      <c r="A3227" t="s">
        <v>4879</v>
      </c>
      <c r="B3227" t="s">
        <v>113</v>
      </c>
      <c r="C3227" t="s">
        <v>2936</v>
      </c>
      <c r="D3227" t="s">
        <v>15</v>
      </c>
      <c r="E3227" t="s">
        <v>95</v>
      </c>
      <c r="F3227" t="s">
        <v>421</v>
      </c>
      <c r="G3227">
        <v>385.38</v>
      </c>
      <c r="H3227">
        <v>1</v>
      </c>
      <c r="I3227">
        <v>0.1</v>
      </c>
      <c r="J3227">
        <v>4.47</v>
      </c>
      <c r="K3227" t="s">
        <v>90</v>
      </c>
      <c r="L3227" t="s">
        <v>41</v>
      </c>
      <c r="M3227">
        <v>7.42</v>
      </c>
      <c r="N3227" t="s">
        <v>83</v>
      </c>
      <c r="O3227" t="b">
        <v>0</v>
      </c>
      <c r="P3227">
        <v>346.84199999999998</v>
      </c>
      <c r="Q3227">
        <v>115.614</v>
      </c>
      <c r="R3227">
        <v>103.724</v>
      </c>
      <c r="S3227" t="s">
        <v>84</v>
      </c>
      <c r="T3227">
        <v>0</v>
      </c>
      <c r="U3227">
        <v>0</v>
      </c>
      <c r="V3227">
        <v>9</v>
      </c>
      <c r="W3227">
        <v>432.25459999999998</v>
      </c>
    </row>
    <row r="3228" spans="1:23" x14ac:dyDescent="0.35">
      <c r="A3228" t="s">
        <v>4880</v>
      </c>
      <c r="B3228" t="s">
        <v>507</v>
      </c>
      <c r="C3228" t="s">
        <v>4881</v>
      </c>
      <c r="D3228" t="s">
        <v>17</v>
      </c>
      <c r="E3228" t="s">
        <v>14</v>
      </c>
      <c r="F3228" t="s">
        <v>1290</v>
      </c>
      <c r="G3228">
        <v>104.48</v>
      </c>
      <c r="H3228">
        <v>3</v>
      </c>
      <c r="I3228">
        <v>0.3</v>
      </c>
      <c r="J3228">
        <v>3.4</v>
      </c>
      <c r="K3228" t="s">
        <v>102</v>
      </c>
      <c r="L3228" t="s">
        <v>41</v>
      </c>
      <c r="M3228">
        <v>9.35</v>
      </c>
      <c r="N3228" t="s">
        <v>83</v>
      </c>
      <c r="O3228" t="b">
        <v>0</v>
      </c>
      <c r="P3228">
        <v>219.40799999999999</v>
      </c>
      <c r="Q3228">
        <v>31.344000000000001</v>
      </c>
      <c r="R3228">
        <v>18.594000000000001</v>
      </c>
      <c r="S3228" t="s">
        <v>84</v>
      </c>
      <c r="T3228">
        <v>0</v>
      </c>
      <c r="U3228">
        <v>0</v>
      </c>
      <c r="V3228">
        <v>1</v>
      </c>
      <c r="W3228">
        <v>18.594000000000001</v>
      </c>
    </row>
    <row r="3229" spans="1:23" x14ac:dyDescent="0.35">
      <c r="A3229" t="s">
        <v>4882</v>
      </c>
      <c r="B3229" t="s">
        <v>566</v>
      </c>
      <c r="C3229" t="s">
        <v>2116</v>
      </c>
      <c r="D3229" t="s">
        <v>12</v>
      </c>
      <c r="E3229" t="s">
        <v>88</v>
      </c>
      <c r="F3229" t="s">
        <v>199</v>
      </c>
      <c r="G3229">
        <v>17.739999999999998</v>
      </c>
      <c r="H3229">
        <v>3</v>
      </c>
      <c r="I3229">
        <v>0.06</v>
      </c>
      <c r="J3229">
        <v>8.5500000000000007</v>
      </c>
      <c r="K3229" t="s">
        <v>102</v>
      </c>
      <c r="L3229" t="s">
        <v>41</v>
      </c>
      <c r="M3229">
        <v>8.99</v>
      </c>
      <c r="N3229" t="s">
        <v>83</v>
      </c>
      <c r="O3229" t="b">
        <v>0</v>
      </c>
      <c r="P3229">
        <v>50.026800000000001</v>
      </c>
      <c r="Q3229">
        <v>18.094799999999999</v>
      </c>
      <c r="R3229">
        <v>0.55479999999999663</v>
      </c>
      <c r="S3229" t="s">
        <v>103</v>
      </c>
      <c r="T3229">
        <v>0</v>
      </c>
      <c r="U3229">
        <v>0</v>
      </c>
      <c r="V3229">
        <v>10</v>
      </c>
      <c r="W3229">
        <v>686.79230000000007</v>
      </c>
    </row>
    <row r="3230" spans="1:23" x14ac:dyDescent="0.35">
      <c r="A3230" t="s">
        <v>4883</v>
      </c>
      <c r="B3230" t="s">
        <v>143</v>
      </c>
      <c r="C3230" t="s">
        <v>2755</v>
      </c>
      <c r="D3230" t="s">
        <v>17</v>
      </c>
      <c r="E3230" t="s">
        <v>95</v>
      </c>
      <c r="F3230" t="s">
        <v>270</v>
      </c>
      <c r="G3230">
        <v>572.23</v>
      </c>
      <c r="H3230">
        <v>1</v>
      </c>
      <c r="I3230">
        <v>0</v>
      </c>
      <c r="J3230">
        <v>3.74</v>
      </c>
      <c r="K3230" t="s">
        <v>90</v>
      </c>
      <c r="L3230" t="s">
        <v>45</v>
      </c>
      <c r="M3230">
        <v>1.28</v>
      </c>
      <c r="N3230" t="s">
        <v>141</v>
      </c>
      <c r="O3230" t="b">
        <v>0</v>
      </c>
      <c r="P3230">
        <v>572.23</v>
      </c>
      <c r="Q3230">
        <v>228.892</v>
      </c>
      <c r="R3230">
        <v>223.87200000000001</v>
      </c>
      <c r="S3230" t="s">
        <v>103</v>
      </c>
      <c r="T3230">
        <v>1</v>
      </c>
      <c r="U3230">
        <v>0</v>
      </c>
      <c r="V3230">
        <v>3</v>
      </c>
      <c r="W3230">
        <v>279.30959999999999</v>
      </c>
    </row>
    <row r="3231" spans="1:23" x14ac:dyDescent="0.35">
      <c r="A3231" t="s">
        <v>4884</v>
      </c>
      <c r="B3231" t="s">
        <v>386</v>
      </c>
      <c r="C3231" t="s">
        <v>508</v>
      </c>
      <c r="D3231" t="s">
        <v>17</v>
      </c>
      <c r="E3231" t="s">
        <v>14</v>
      </c>
      <c r="F3231" t="s">
        <v>1131</v>
      </c>
      <c r="G3231">
        <v>54.78</v>
      </c>
      <c r="H3231">
        <v>3</v>
      </c>
      <c r="I3231">
        <v>0.14000000000000001</v>
      </c>
      <c r="J3231">
        <v>7.51</v>
      </c>
      <c r="K3231" t="s">
        <v>82</v>
      </c>
      <c r="L3231" t="s">
        <v>41</v>
      </c>
      <c r="M3231">
        <v>8.57</v>
      </c>
      <c r="N3231" t="s">
        <v>141</v>
      </c>
      <c r="O3231" t="b">
        <v>0</v>
      </c>
      <c r="P3231">
        <v>141.33240000000001</v>
      </c>
      <c r="Q3231">
        <v>42.728400000000008</v>
      </c>
      <c r="R3231">
        <v>26.648400000000009</v>
      </c>
      <c r="S3231" t="s">
        <v>97</v>
      </c>
      <c r="T3231">
        <v>1</v>
      </c>
      <c r="U3231">
        <v>0</v>
      </c>
      <c r="V3231">
        <v>21</v>
      </c>
      <c r="W3231">
        <v>1777.9158</v>
      </c>
    </row>
    <row r="3232" spans="1:23" x14ac:dyDescent="0.35">
      <c r="A3232" t="s">
        <v>4885</v>
      </c>
      <c r="B3232" t="s">
        <v>79</v>
      </c>
      <c r="C3232" t="s">
        <v>926</v>
      </c>
      <c r="D3232" t="s">
        <v>15</v>
      </c>
      <c r="E3232" t="s">
        <v>88</v>
      </c>
      <c r="F3232" t="s">
        <v>238</v>
      </c>
      <c r="G3232">
        <v>24.64</v>
      </c>
      <c r="H3232">
        <v>2</v>
      </c>
      <c r="I3232">
        <v>0.16</v>
      </c>
      <c r="J3232">
        <v>8.58</v>
      </c>
      <c r="K3232" t="s">
        <v>102</v>
      </c>
      <c r="L3232" t="s">
        <v>41</v>
      </c>
      <c r="M3232">
        <v>14.7</v>
      </c>
      <c r="N3232" t="s">
        <v>83</v>
      </c>
      <c r="O3232" t="b">
        <v>0</v>
      </c>
      <c r="P3232">
        <v>41.395200000000003</v>
      </c>
      <c r="Q3232">
        <v>11.827199999999999</v>
      </c>
      <c r="R3232">
        <v>-11.4528</v>
      </c>
      <c r="S3232" t="s">
        <v>84</v>
      </c>
      <c r="T3232">
        <v>0</v>
      </c>
      <c r="U3232">
        <v>0</v>
      </c>
      <c r="V3232">
        <v>14</v>
      </c>
      <c r="W3232">
        <v>1569.6587999999999</v>
      </c>
    </row>
    <row r="3233" spans="1:23" x14ac:dyDescent="0.35">
      <c r="A3233" t="s">
        <v>4886</v>
      </c>
      <c r="B3233" t="s">
        <v>549</v>
      </c>
      <c r="C3233" t="s">
        <v>666</v>
      </c>
      <c r="D3233" t="s">
        <v>19</v>
      </c>
      <c r="E3233" t="s">
        <v>14</v>
      </c>
      <c r="F3233" t="s">
        <v>255</v>
      </c>
      <c r="G3233">
        <v>90.18</v>
      </c>
      <c r="H3233">
        <v>2</v>
      </c>
      <c r="I3233">
        <v>0.15</v>
      </c>
      <c r="J3233">
        <v>4.83</v>
      </c>
      <c r="K3233" t="s">
        <v>82</v>
      </c>
      <c r="L3233" t="s">
        <v>41</v>
      </c>
      <c r="M3233">
        <v>14.15</v>
      </c>
      <c r="N3233" t="s">
        <v>83</v>
      </c>
      <c r="O3233" t="b">
        <v>0</v>
      </c>
      <c r="P3233">
        <v>153.30600000000001</v>
      </c>
      <c r="Q3233">
        <v>45.09</v>
      </c>
      <c r="R3233">
        <v>26.11</v>
      </c>
      <c r="S3233" t="s">
        <v>91</v>
      </c>
      <c r="T3233">
        <v>0</v>
      </c>
      <c r="U3233">
        <v>0</v>
      </c>
      <c r="V3233">
        <v>10</v>
      </c>
      <c r="W3233">
        <v>639.40990000000011</v>
      </c>
    </row>
    <row r="3234" spans="1:23" x14ac:dyDescent="0.35">
      <c r="A3234" t="s">
        <v>4887</v>
      </c>
      <c r="B3234" t="s">
        <v>1301</v>
      </c>
      <c r="C3234" t="s">
        <v>118</v>
      </c>
      <c r="D3234" t="s">
        <v>15</v>
      </c>
      <c r="E3234" t="s">
        <v>16</v>
      </c>
      <c r="F3234" t="s">
        <v>311</v>
      </c>
      <c r="G3234">
        <v>26.65</v>
      </c>
      <c r="H3234">
        <v>1</v>
      </c>
      <c r="I3234">
        <v>0.23</v>
      </c>
      <c r="J3234">
        <v>2.48</v>
      </c>
      <c r="K3234" t="s">
        <v>115</v>
      </c>
      <c r="L3234" t="s">
        <v>45</v>
      </c>
      <c r="M3234">
        <v>1.19</v>
      </c>
      <c r="N3234" t="s">
        <v>83</v>
      </c>
      <c r="O3234" t="b">
        <v>0</v>
      </c>
      <c r="P3234">
        <v>20.520499999999998</v>
      </c>
      <c r="Q3234">
        <v>4.5305</v>
      </c>
      <c r="R3234">
        <v>0.86050000000000004</v>
      </c>
      <c r="S3234" t="s">
        <v>91</v>
      </c>
      <c r="T3234">
        <v>0</v>
      </c>
      <c r="U3234">
        <v>0</v>
      </c>
      <c r="V3234">
        <v>18</v>
      </c>
      <c r="W3234">
        <v>839.61260000000016</v>
      </c>
    </row>
    <row r="3235" spans="1:23" x14ac:dyDescent="0.35">
      <c r="A3235" t="s">
        <v>4888</v>
      </c>
      <c r="B3235" t="s">
        <v>832</v>
      </c>
      <c r="C3235" t="s">
        <v>1136</v>
      </c>
      <c r="D3235" t="s">
        <v>15</v>
      </c>
      <c r="E3235" t="s">
        <v>14</v>
      </c>
      <c r="F3235" t="s">
        <v>451</v>
      </c>
      <c r="G3235">
        <v>148.49</v>
      </c>
      <c r="H3235">
        <v>3</v>
      </c>
      <c r="I3235">
        <v>0.04</v>
      </c>
      <c r="J3235">
        <v>8.4</v>
      </c>
      <c r="K3235" t="s">
        <v>102</v>
      </c>
      <c r="L3235" t="s">
        <v>48</v>
      </c>
      <c r="M3235">
        <v>15.1</v>
      </c>
      <c r="N3235" t="s">
        <v>83</v>
      </c>
      <c r="O3235" t="b">
        <v>0</v>
      </c>
      <c r="P3235">
        <v>427.65120000000002</v>
      </c>
      <c r="Q3235">
        <v>160.36920000000001</v>
      </c>
      <c r="R3235">
        <v>136.86920000000001</v>
      </c>
      <c r="S3235" t="s">
        <v>97</v>
      </c>
      <c r="T3235">
        <v>0</v>
      </c>
      <c r="U3235">
        <v>0</v>
      </c>
      <c r="V3235">
        <v>22</v>
      </c>
      <c r="W3235">
        <v>2267.721500000001</v>
      </c>
    </row>
    <row r="3236" spans="1:23" x14ac:dyDescent="0.35">
      <c r="A3236" t="s">
        <v>4889</v>
      </c>
      <c r="B3236" t="s">
        <v>86</v>
      </c>
      <c r="C3236" t="s">
        <v>1972</v>
      </c>
      <c r="D3236" t="s">
        <v>26</v>
      </c>
      <c r="E3236" t="s">
        <v>14</v>
      </c>
      <c r="F3236" t="s">
        <v>1131</v>
      </c>
      <c r="G3236">
        <v>117.69</v>
      </c>
      <c r="H3236">
        <v>2</v>
      </c>
      <c r="I3236">
        <v>0.22</v>
      </c>
      <c r="J3236">
        <v>2.0699999999999998</v>
      </c>
      <c r="K3236" t="s">
        <v>82</v>
      </c>
      <c r="L3236" t="s">
        <v>41</v>
      </c>
      <c r="M3236">
        <v>6.73</v>
      </c>
      <c r="N3236" t="s">
        <v>83</v>
      </c>
      <c r="O3236" t="b">
        <v>0</v>
      </c>
      <c r="P3236">
        <v>183.59639999999999</v>
      </c>
      <c r="Q3236">
        <v>42.368400000000037</v>
      </c>
      <c r="R3236">
        <v>33.56840000000004</v>
      </c>
      <c r="S3236" t="s">
        <v>91</v>
      </c>
      <c r="T3236">
        <v>0</v>
      </c>
      <c r="U3236">
        <v>0</v>
      </c>
      <c r="V3236">
        <v>24</v>
      </c>
      <c r="W3236">
        <v>2290.0473000000002</v>
      </c>
    </row>
    <row r="3237" spans="1:23" x14ac:dyDescent="0.35">
      <c r="A3237" t="s">
        <v>4890</v>
      </c>
      <c r="B3237" t="s">
        <v>1301</v>
      </c>
      <c r="C3237" t="s">
        <v>463</v>
      </c>
      <c r="D3237" t="s">
        <v>19</v>
      </c>
      <c r="E3237" t="s">
        <v>14</v>
      </c>
      <c r="F3237" t="s">
        <v>366</v>
      </c>
      <c r="G3237">
        <v>129.18</v>
      </c>
      <c r="H3237">
        <v>3</v>
      </c>
      <c r="I3237">
        <v>0.1</v>
      </c>
      <c r="J3237">
        <v>9.77</v>
      </c>
      <c r="K3237" t="s">
        <v>82</v>
      </c>
      <c r="L3237" t="s">
        <v>43</v>
      </c>
      <c r="M3237">
        <v>5.36</v>
      </c>
      <c r="N3237" t="s">
        <v>83</v>
      </c>
      <c r="O3237" t="b">
        <v>0</v>
      </c>
      <c r="P3237">
        <v>348.786</v>
      </c>
      <c r="Q3237">
        <v>116.262</v>
      </c>
      <c r="R3237">
        <v>101.13200000000001</v>
      </c>
      <c r="S3237" t="s">
        <v>91</v>
      </c>
      <c r="T3237">
        <v>0</v>
      </c>
      <c r="U3237">
        <v>0</v>
      </c>
      <c r="V3237">
        <v>23</v>
      </c>
      <c r="W3237">
        <v>2182.6779999999999</v>
      </c>
    </row>
    <row r="3238" spans="1:23" x14ac:dyDescent="0.35">
      <c r="A3238" t="s">
        <v>4891</v>
      </c>
      <c r="B3238" t="s">
        <v>1524</v>
      </c>
      <c r="C3238" t="s">
        <v>673</v>
      </c>
      <c r="D3238" t="s">
        <v>28</v>
      </c>
      <c r="E3238" t="s">
        <v>14</v>
      </c>
      <c r="F3238" t="s">
        <v>324</v>
      </c>
      <c r="G3238">
        <v>137.01</v>
      </c>
      <c r="H3238">
        <v>1</v>
      </c>
      <c r="I3238">
        <v>0.17</v>
      </c>
      <c r="J3238">
        <v>4.05</v>
      </c>
      <c r="K3238" t="s">
        <v>90</v>
      </c>
      <c r="L3238" t="s">
        <v>41</v>
      </c>
      <c r="M3238">
        <v>13.79</v>
      </c>
      <c r="N3238" t="s">
        <v>141</v>
      </c>
      <c r="O3238" t="b">
        <v>0</v>
      </c>
      <c r="P3238">
        <v>113.7183</v>
      </c>
      <c r="Q3238">
        <v>31.5123</v>
      </c>
      <c r="R3238">
        <v>13.6723</v>
      </c>
      <c r="S3238" t="s">
        <v>128</v>
      </c>
      <c r="T3238">
        <v>1</v>
      </c>
      <c r="U3238">
        <v>0</v>
      </c>
      <c r="V3238">
        <v>15</v>
      </c>
      <c r="W3238">
        <v>1127.8425</v>
      </c>
    </row>
    <row r="3239" spans="1:23" x14ac:dyDescent="0.35">
      <c r="A3239" t="s">
        <v>4892</v>
      </c>
      <c r="B3239" t="s">
        <v>545</v>
      </c>
      <c r="C3239" t="s">
        <v>144</v>
      </c>
      <c r="D3239" t="s">
        <v>12</v>
      </c>
      <c r="E3239" t="s">
        <v>95</v>
      </c>
      <c r="F3239" t="s">
        <v>1061</v>
      </c>
      <c r="G3239">
        <v>463.34</v>
      </c>
      <c r="H3239">
        <v>3</v>
      </c>
      <c r="I3239">
        <v>0.2</v>
      </c>
      <c r="J3239">
        <v>3.59</v>
      </c>
      <c r="K3239" t="s">
        <v>102</v>
      </c>
      <c r="L3239" t="s">
        <v>41</v>
      </c>
      <c r="M3239">
        <v>11.84</v>
      </c>
      <c r="N3239" t="s">
        <v>141</v>
      </c>
      <c r="O3239" t="b">
        <v>0</v>
      </c>
      <c r="P3239">
        <v>1112.0160000000001</v>
      </c>
      <c r="Q3239">
        <v>278.00400000000008</v>
      </c>
      <c r="R3239">
        <v>262.57400000000013</v>
      </c>
      <c r="S3239" t="s">
        <v>91</v>
      </c>
      <c r="T3239">
        <v>1</v>
      </c>
      <c r="U3239">
        <v>0</v>
      </c>
      <c r="V3239">
        <v>16</v>
      </c>
      <c r="W3239">
        <v>1289.2512999999999</v>
      </c>
    </row>
    <row r="3240" spans="1:23" x14ac:dyDescent="0.35">
      <c r="A3240" t="s">
        <v>4893</v>
      </c>
      <c r="B3240" t="s">
        <v>1157</v>
      </c>
      <c r="C3240" t="s">
        <v>4142</v>
      </c>
      <c r="D3240" t="s">
        <v>17</v>
      </c>
      <c r="E3240" t="s">
        <v>16</v>
      </c>
      <c r="F3240" t="s">
        <v>231</v>
      </c>
      <c r="G3240">
        <v>43.26</v>
      </c>
      <c r="H3240">
        <v>1</v>
      </c>
      <c r="I3240">
        <v>0.21</v>
      </c>
      <c r="J3240">
        <v>9.32</v>
      </c>
      <c r="K3240" t="s">
        <v>102</v>
      </c>
      <c r="L3240" t="s">
        <v>48</v>
      </c>
      <c r="M3240">
        <v>5.24</v>
      </c>
      <c r="N3240" t="s">
        <v>279</v>
      </c>
      <c r="O3240" t="b">
        <v>0</v>
      </c>
      <c r="P3240">
        <v>34.175400000000003</v>
      </c>
      <c r="Q3240">
        <v>8.2194000000000038</v>
      </c>
      <c r="R3240">
        <v>-6.3405999999999967</v>
      </c>
      <c r="S3240" t="s">
        <v>103</v>
      </c>
      <c r="T3240">
        <v>0</v>
      </c>
      <c r="U3240">
        <v>1</v>
      </c>
      <c r="V3240">
        <v>4</v>
      </c>
      <c r="W3240">
        <v>306.30549999999988</v>
      </c>
    </row>
    <row r="3241" spans="1:23" x14ac:dyDescent="0.35">
      <c r="A3241" t="s">
        <v>4894</v>
      </c>
      <c r="B3241" t="s">
        <v>253</v>
      </c>
      <c r="C3241" t="s">
        <v>106</v>
      </c>
      <c r="D3241" t="s">
        <v>17</v>
      </c>
      <c r="E3241" t="s">
        <v>95</v>
      </c>
      <c r="F3241" t="s">
        <v>840</v>
      </c>
      <c r="G3241">
        <v>497.3</v>
      </c>
      <c r="H3241">
        <v>1</v>
      </c>
      <c r="I3241">
        <v>7.0000000000000007E-2</v>
      </c>
      <c r="J3241">
        <v>6.68</v>
      </c>
      <c r="K3241" t="s">
        <v>102</v>
      </c>
      <c r="L3241" t="s">
        <v>43</v>
      </c>
      <c r="M3241">
        <v>5.64</v>
      </c>
      <c r="N3241" t="s">
        <v>141</v>
      </c>
      <c r="O3241" t="b">
        <v>0</v>
      </c>
      <c r="P3241">
        <v>462.48899999999998</v>
      </c>
      <c r="Q3241">
        <v>164.10900000000001</v>
      </c>
      <c r="R3241">
        <v>151.78899999999999</v>
      </c>
      <c r="S3241" t="s">
        <v>183</v>
      </c>
      <c r="T3241">
        <v>1</v>
      </c>
      <c r="U3241">
        <v>0</v>
      </c>
      <c r="V3241">
        <v>14</v>
      </c>
      <c r="W3241">
        <v>687.77050000000008</v>
      </c>
    </row>
    <row r="3242" spans="1:23" x14ac:dyDescent="0.35">
      <c r="A3242" t="s">
        <v>4895</v>
      </c>
      <c r="B3242" t="s">
        <v>487</v>
      </c>
      <c r="C3242" t="s">
        <v>1764</v>
      </c>
      <c r="D3242" t="s">
        <v>15</v>
      </c>
      <c r="E3242" t="s">
        <v>95</v>
      </c>
      <c r="F3242" t="s">
        <v>318</v>
      </c>
      <c r="G3242">
        <v>455.02</v>
      </c>
      <c r="H3242">
        <v>2</v>
      </c>
      <c r="I3242">
        <v>0.09</v>
      </c>
      <c r="J3242">
        <v>8.09</v>
      </c>
      <c r="K3242" t="s">
        <v>102</v>
      </c>
      <c r="L3242" t="s">
        <v>45</v>
      </c>
      <c r="M3242">
        <v>1.72</v>
      </c>
      <c r="N3242" t="s">
        <v>83</v>
      </c>
      <c r="O3242" t="b">
        <v>0</v>
      </c>
      <c r="P3242">
        <v>828.13639999999998</v>
      </c>
      <c r="Q3242">
        <v>282.11239999999998</v>
      </c>
      <c r="R3242">
        <v>272.30239999999998</v>
      </c>
      <c r="S3242" t="s">
        <v>97</v>
      </c>
      <c r="T3242">
        <v>0</v>
      </c>
      <c r="U3242">
        <v>0</v>
      </c>
      <c r="V3242">
        <v>13</v>
      </c>
      <c r="W3242">
        <v>1140.8431</v>
      </c>
    </row>
    <row r="3243" spans="1:23" x14ac:dyDescent="0.35">
      <c r="A3243" t="s">
        <v>4896</v>
      </c>
      <c r="B3243" t="s">
        <v>562</v>
      </c>
      <c r="C3243" t="s">
        <v>1812</v>
      </c>
      <c r="D3243" t="s">
        <v>28</v>
      </c>
      <c r="E3243" t="s">
        <v>88</v>
      </c>
      <c r="F3243" t="s">
        <v>989</v>
      </c>
      <c r="G3243">
        <v>21.04</v>
      </c>
      <c r="H3243">
        <v>3</v>
      </c>
      <c r="I3243">
        <v>0.05</v>
      </c>
      <c r="J3243">
        <v>4</v>
      </c>
      <c r="K3243" t="s">
        <v>115</v>
      </c>
      <c r="L3243" t="s">
        <v>45</v>
      </c>
      <c r="M3243">
        <v>1.59</v>
      </c>
      <c r="N3243" t="s">
        <v>83</v>
      </c>
      <c r="O3243" t="b">
        <v>0</v>
      </c>
      <c r="P3243">
        <v>59.963999999999992</v>
      </c>
      <c r="Q3243">
        <v>22.091999999999992</v>
      </c>
      <c r="R3243">
        <v>16.501999999999988</v>
      </c>
      <c r="S3243" t="s">
        <v>103</v>
      </c>
      <c r="T3243">
        <v>0</v>
      </c>
      <c r="U3243">
        <v>0</v>
      </c>
      <c r="V3243">
        <v>12</v>
      </c>
      <c r="W3243">
        <v>754.26030000000003</v>
      </c>
    </row>
    <row r="3244" spans="1:23" x14ac:dyDescent="0.35">
      <c r="A3244" t="s">
        <v>4897</v>
      </c>
      <c r="B3244" t="s">
        <v>549</v>
      </c>
      <c r="C3244" t="s">
        <v>529</v>
      </c>
      <c r="D3244" t="s">
        <v>19</v>
      </c>
      <c r="E3244" t="s">
        <v>14</v>
      </c>
      <c r="F3244" t="s">
        <v>817</v>
      </c>
      <c r="G3244">
        <v>135.69</v>
      </c>
      <c r="H3244">
        <v>3</v>
      </c>
      <c r="I3244">
        <v>0.1</v>
      </c>
      <c r="J3244">
        <v>3.91</v>
      </c>
      <c r="K3244" t="s">
        <v>115</v>
      </c>
      <c r="L3244" t="s">
        <v>43</v>
      </c>
      <c r="M3244">
        <v>6.14</v>
      </c>
      <c r="N3244" t="s">
        <v>83</v>
      </c>
      <c r="O3244" t="b">
        <v>0</v>
      </c>
      <c r="P3244">
        <v>366.363</v>
      </c>
      <c r="Q3244">
        <v>122.121</v>
      </c>
      <c r="R3244">
        <v>112.071</v>
      </c>
      <c r="S3244" t="s">
        <v>91</v>
      </c>
      <c r="T3244">
        <v>0</v>
      </c>
      <c r="U3244">
        <v>0</v>
      </c>
      <c r="V3244">
        <v>22</v>
      </c>
      <c r="W3244">
        <v>2226.7773000000002</v>
      </c>
    </row>
    <row r="3245" spans="1:23" x14ac:dyDescent="0.35">
      <c r="A3245" t="s">
        <v>4898</v>
      </c>
      <c r="B3245" t="s">
        <v>1996</v>
      </c>
      <c r="C3245" t="s">
        <v>2926</v>
      </c>
      <c r="D3245" t="s">
        <v>15</v>
      </c>
      <c r="E3245" t="s">
        <v>16</v>
      </c>
      <c r="F3245" t="s">
        <v>723</v>
      </c>
      <c r="G3245">
        <v>14.34</v>
      </c>
      <c r="H3245">
        <v>1</v>
      </c>
      <c r="I3245">
        <v>0.05</v>
      </c>
      <c r="J3245">
        <v>8.6999999999999993</v>
      </c>
      <c r="K3245" t="s">
        <v>115</v>
      </c>
      <c r="L3245" t="s">
        <v>41</v>
      </c>
      <c r="M3245">
        <v>9.2799999999999994</v>
      </c>
      <c r="N3245" t="s">
        <v>83</v>
      </c>
      <c r="O3245" t="b">
        <v>0</v>
      </c>
      <c r="P3245">
        <v>13.622999999999999</v>
      </c>
      <c r="Q3245">
        <v>5.0190000000000001</v>
      </c>
      <c r="R3245">
        <v>-12.961</v>
      </c>
      <c r="S3245" t="s">
        <v>91</v>
      </c>
      <c r="T3245">
        <v>0</v>
      </c>
      <c r="U3245">
        <v>0</v>
      </c>
      <c r="V3245">
        <v>3</v>
      </c>
      <c r="W3245">
        <v>21.46779999999999</v>
      </c>
    </row>
    <row r="3246" spans="1:23" x14ac:dyDescent="0.35">
      <c r="A3246" t="s">
        <v>4899</v>
      </c>
      <c r="B3246" t="s">
        <v>973</v>
      </c>
      <c r="C3246" t="s">
        <v>611</v>
      </c>
      <c r="D3246" t="s">
        <v>12</v>
      </c>
      <c r="E3246" t="s">
        <v>14</v>
      </c>
      <c r="F3246" t="s">
        <v>671</v>
      </c>
      <c r="G3246">
        <v>132.35</v>
      </c>
      <c r="H3246">
        <v>2</v>
      </c>
      <c r="I3246">
        <v>0</v>
      </c>
      <c r="J3246">
        <v>9.9700000000000006</v>
      </c>
      <c r="K3246" t="s">
        <v>102</v>
      </c>
      <c r="L3246" t="s">
        <v>43</v>
      </c>
      <c r="M3246">
        <v>3.02</v>
      </c>
      <c r="N3246" t="s">
        <v>83</v>
      </c>
      <c r="O3246" t="b">
        <v>0</v>
      </c>
      <c r="P3246">
        <v>264.7</v>
      </c>
      <c r="Q3246">
        <v>105.88</v>
      </c>
      <c r="R3246">
        <v>92.89</v>
      </c>
      <c r="S3246" t="s">
        <v>183</v>
      </c>
      <c r="T3246">
        <v>0</v>
      </c>
      <c r="U3246">
        <v>0</v>
      </c>
      <c r="V3246">
        <v>17</v>
      </c>
      <c r="W3246">
        <v>1212.4319</v>
      </c>
    </row>
    <row r="3247" spans="1:23" x14ac:dyDescent="0.35">
      <c r="A3247" t="s">
        <v>4900</v>
      </c>
      <c r="B3247" t="s">
        <v>703</v>
      </c>
      <c r="C3247" t="s">
        <v>1276</v>
      </c>
      <c r="D3247" t="s">
        <v>12</v>
      </c>
      <c r="E3247" t="s">
        <v>88</v>
      </c>
      <c r="F3247" t="s">
        <v>530</v>
      </c>
      <c r="G3247">
        <v>26.15</v>
      </c>
      <c r="H3247">
        <v>2</v>
      </c>
      <c r="I3247">
        <v>0.28000000000000003</v>
      </c>
      <c r="J3247">
        <v>2.9</v>
      </c>
      <c r="K3247" t="s">
        <v>102</v>
      </c>
      <c r="L3247" t="s">
        <v>41</v>
      </c>
      <c r="M3247">
        <v>12.87</v>
      </c>
      <c r="N3247" t="s">
        <v>83</v>
      </c>
      <c r="O3247" t="b">
        <v>0</v>
      </c>
      <c r="P3247">
        <v>37.655999999999999</v>
      </c>
      <c r="Q3247">
        <v>6.2760000000000034</v>
      </c>
      <c r="R3247">
        <v>-9.4939999999999962</v>
      </c>
      <c r="S3247" t="s">
        <v>84</v>
      </c>
      <c r="T3247">
        <v>0</v>
      </c>
      <c r="U3247">
        <v>0</v>
      </c>
      <c r="V3247">
        <v>22</v>
      </c>
      <c r="W3247">
        <v>1844.2474</v>
      </c>
    </row>
    <row r="3248" spans="1:23" x14ac:dyDescent="0.35">
      <c r="A3248" t="s">
        <v>4901</v>
      </c>
      <c r="B3248" t="s">
        <v>1831</v>
      </c>
      <c r="C3248" t="s">
        <v>4902</v>
      </c>
      <c r="D3248" t="s">
        <v>17</v>
      </c>
      <c r="E3248" t="s">
        <v>14</v>
      </c>
      <c r="F3248" t="s">
        <v>234</v>
      </c>
      <c r="G3248">
        <v>166.02</v>
      </c>
      <c r="H3248">
        <v>2</v>
      </c>
      <c r="I3248">
        <v>0.12</v>
      </c>
      <c r="J3248">
        <v>7.44</v>
      </c>
      <c r="K3248" t="s">
        <v>102</v>
      </c>
      <c r="L3248" t="s">
        <v>41</v>
      </c>
      <c r="M3248">
        <v>12.24</v>
      </c>
      <c r="N3248" t="s">
        <v>83</v>
      </c>
      <c r="O3248" t="b">
        <v>0</v>
      </c>
      <c r="P3248">
        <v>292.1952</v>
      </c>
      <c r="Q3248">
        <v>92.971199999999982</v>
      </c>
      <c r="R3248">
        <v>73.291199999999975</v>
      </c>
      <c r="S3248" t="s">
        <v>128</v>
      </c>
      <c r="T3248">
        <v>0</v>
      </c>
      <c r="U3248">
        <v>0</v>
      </c>
      <c r="V3248">
        <v>1</v>
      </c>
      <c r="W3248">
        <v>73.291199999999975</v>
      </c>
    </row>
    <row r="3249" spans="1:23" x14ac:dyDescent="0.35">
      <c r="A3249" t="s">
        <v>4903</v>
      </c>
      <c r="B3249" t="s">
        <v>429</v>
      </c>
      <c r="C3249" t="s">
        <v>2223</v>
      </c>
      <c r="D3249" t="s">
        <v>17</v>
      </c>
      <c r="E3249" t="s">
        <v>16</v>
      </c>
      <c r="F3249" t="s">
        <v>527</v>
      </c>
      <c r="G3249">
        <v>59.86</v>
      </c>
      <c r="H3249">
        <v>1</v>
      </c>
      <c r="I3249">
        <v>0.22</v>
      </c>
      <c r="J3249">
        <v>3.02</v>
      </c>
      <c r="K3249" t="s">
        <v>115</v>
      </c>
      <c r="L3249" t="s">
        <v>45</v>
      </c>
      <c r="M3249">
        <v>1.0900000000000001</v>
      </c>
      <c r="N3249" t="s">
        <v>83</v>
      </c>
      <c r="O3249" t="b">
        <v>0</v>
      </c>
      <c r="P3249">
        <v>46.690800000000003</v>
      </c>
      <c r="Q3249">
        <v>10.77480000000001</v>
      </c>
      <c r="R3249">
        <v>6.6648000000000058</v>
      </c>
      <c r="S3249" t="s">
        <v>128</v>
      </c>
      <c r="T3249">
        <v>0</v>
      </c>
      <c r="U3249">
        <v>0</v>
      </c>
      <c r="V3249">
        <v>4</v>
      </c>
      <c r="W3249">
        <v>256.70299999999997</v>
      </c>
    </row>
    <row r="3250" spans="1:23" x14ac:dyDescent="0.35">
      <c r="A3250" t="s">
        <v>4904</v>
      </c>
      <c r="B3250" t="s">
        <v>1524</v>
      </c>
      <c r="C3250" t="s">
        <v>2306</v>
      </c>
      <c r="D3250" t="s">
        <v>12</v>
      </c>
      <c r="E3250" t="s">
        <v>16</v>
      </c>
      <c r="F3250" t="s">
        <v>527</v>
      </c>
      <c r="G3250">
        <v>48.25</v>
      </c>
      <c r="H3250">
        <v>3</v>
      </c>
      <c r="I3250">
        <v>0.22</v>
      </c>
      <c r="J3250">
        <v>9.2200000000000006</v>
      </c>
      <c r="K3250" t="s">
        <v>82</v>
      </c>
      <c r="L3250" t="s">
        <v>41</v>
      </c>
      <c r="M3250">
        <v>11.78</v>
      </c>
      <c r="N3250" t="s">
        <v>83</v>
      </c>
      <c r="O3250" t="b">
        <v>0</v>
      </c>
      <c r="P3250">
        <v>112.905</v>
      </c>
      <c r="Q3250">
        <v>26.05500000000001</v>
      </c>
      <c r="R3250">
        <v>5.0550000000000068</v>
      </c>
      <c r="S3250" t="s">
        <v>128</v>
      </c>
      <c r="T3250">
        <v>0</v>
      </c>
      <c r="U3250">
        <v>0</v>
      </c>
      <c r="V3250">
        <v>3</v>
      </c>
      <c r="W3250">
        <v>17.242300000000011</v>
      </c>
    </row>
    <row r="3251" spans="1:23" x14ac:dyDescent="0.35">
      <c r="A3251" t="s">
        <v>4905</v>
      </c>
      <c r="B3251" t="s">
        <v>99</v>
      </c>
      <c r="C3251" t="s">
        <v>1186</v>
      </c>
      <c r="D3251" t="s">
        <v>12</v>
      </c>
      <c r="E3251" t="s">
        <v>95</v>
      </c>
      <c r="F3251" t="s">
        <v>541</v>
      </c>
      <c r="G3251">
        <v>604.37</v>
      </c>
      <c r="H3251">
        <v>3</v>
      </c>
      <c r="I3251">
        <v>0.19</v>
      </c>
      <c r="J3251">
        <v>2.2799999999999998</v>
      </c>
      <c r="K3251" t="s">
        <v>82</v>
      </c>
      <c r="L3251" t="s">
        <v>41</v>
      </c>
      <c r="M3251">
        <v>11.29</v>
      </c>
      <c r="N3251" t="s">
        <v>83</v>
      </c>
      <c r="O3251" t="b">
        <v>0</v>
      </c>
      <c r="P3251">
        <v>1468.6190999999999</v>
      </c>
      <c r="Q3251">
        <v>380.75310000000007</v>
      </c>
      <c r="R3251">
        <v>367.18310000000008</v>
      </c>
      <c r="S3251" t="s">
        <v>103</v>
      </c>
      <c r="T3251">
        <v>0</v>
      </c>
      <c r="U3251">
        <v>0</v>
      </c>
      <c r="V3251">
        <v>14</v>
      </c>
      <c r="W3251">
        <v>851.52060000000017</v>
      </c>
    </row>
    <row r="3252" spans="1:23" x14ac:dyDescent="0.35">
      <c r="A3252" t="s">
        <v>4906</v>
      </c>
      <c r="B3252" t="s">
        <v>320</v>
      </c>
      <c r="C3252" t="s">
        <v>657</v>
      </c>
      <c r="D3252" t="s">
        <v>12</v>
      </c>
      <c r="E3252" t="s">
        <v>95</v>
      </c>
      <c r="F3252" t="s">
        <v>515</v>
      </c>
      <c r="G3252">
        <v>209.11</v>
      </c>
      <c r="H3252">
        <v>2</v>
      </c>
      <c r="I3252">
        <v>0</v>
      </c>
      <c r="J3252">
        <v>8.27</v>
      </c>
      <c r="K3252" t="s">
        <v>102</v>
      </c>
      <c r="L3252" t="s">
        <v>45</v>
      </c>
      <c r="M3252">
        <v>0.56000000000000005</v>
      </c>
      <c r="N3252" t="s">
        <v>83</v>
      </c>
      <c r="O3252" t="b">
        <v>0</v>
      </c>
      <c r="P3252">
        <v>418.22</v>
      </c>
      <c r="Q3252">
        <v>167.28800000000001</v>
      </c>
      <c r="R3252">
        <v>158.458</v>
      </c>
      <c r="S3252" t="s">
        <v>84</v>
      </c>
      <c r="T3252">
        <v>0</v>
      </c>
      <c r="U3252">
        <v>0</v>
      </c>
      <c r="V3252">
        <v>28</v>
      </c>
      <c r="W3252">
        <v>2965.6505000000002</v>
      </c>
    </row>
    <row r="3253" spans="1:23" x14ac:dyDescent="0.35">
      <c r="A3253" t="s">
        <v>4907</v>
      </c>
      <c r="B3253" t="s">
        <v>394</v>
      </c>
      <c r="C3253" t="s">
        <v>514</v>
      </c>
      <c r="D3253" t="s">
        <v>19</v>
      </c>
      <c r="E3253" t="s">
        <v>16</v>
      </c>
      <c r="F3253" t="s">
        <v>1050</v>
      </c>
      <c r="G3253">
        <v>33.36</v>
      </c>
      <c r="H3253">
        <v>3</v>
      </c>
      <c r="I3253">
        <v>0.1</v>
      </c>
      <c r="J3253">
        <v>9.56</v>
      </c>
      <c r="K3253" t="s">
        <v>90</v>
      </c>
      <c r="L3253" t="s">
        <v>48</v>
      </c>
      <c r="M3253">
        <v>14.58</v>
      </c>
      <c r="N3253" t="s">
        <v>83</v>
      </c>
      <c r="O3253" t="b">
        <v>1</v>
      </c>
      <c r="P3253">
        <v>90.072000000000003</v>
      </c>
      <c r="Q3253">
        <v>30.024000000000012</v>
      </c>
      <c r="R3253">
        <v>5.8840000000000083</v>
      </c>
      <c r="S3253" t="s">
        <v>91</v>
      </c>
      <c r="T3253">
        <v>0</v>
      </c>
      <c r="U3253">
        <v>0</v>
      </c>
      <c r="V3253">
        <v>26</v>
      </c>
      <c r="W3253">
        <v>3580.811200000001</v>
      </c>
    </row>
    <row r="3254" spans="1:23" x14ac:dyDescent="0.35">
      <c r="A3254" t="s">
        <v>4908</v>
      </c>
      <c r="B3254" t="s">
        <v>867</v>
      </c>
      <c r="C3254" t="s">
        <v>3175</v>
      </c>
      <c r="D3254" t="s">
        <v>15</v>
      </c>
      <c r="E3254" t="s">
        <v>16</v>
      </c>
      <c r="F3254" t="s">
        <v>282</v>
      </c>
      <c r="G3254">
        <v>41.27</v>
      </c>
      <c r="H3254">
        <v>3</v>
      </c>
      <c r="I3254">
        <v>0.19</v>
      </c>
      <c r="J3254">
        <v>5.63</v>
      </c>
      <c r="K3254" t="s">
        <v>82</v>
      </c>
      <c r="L3254" t="s">
        <v>41</v>
      </c>
      <c r="M3254">
        <v>5.99</v>
      </c>
      <c r="N3254" t="s">
        <v>83</v>
      </c>
      <c r="O3254" t="b">
        <v>0</v>
      </c>
      <c r="P3254">
        <v>100.2861</v>
      </c>
      <c r="Q3254">
        <v>26.0001</v>
      </c>
      <c r="R3254">
        <v>14.380100000000001</v>
      </c>
      <c r="S3254" t="s">
        <v>103</v>
      </c>
      <c r="T3254">
        <v>0</v>
      </c>
      <c r="U3254">
        <v>0</v>
      </c>
      <c r="V3254">
        <v>12</v>
      </c>
      <c r="W3254">
        <v>454.81139999999999</v>
      </c>
    </row>
    <row r="3255" spans="1:23" x14ac:dyDescent="0.35">
      <c r="A3255" t="s">
        <v>4909</v>
      </c>
      <c r="B3255" t="s">
        <v>1018</v>
      </c>
      <c r="C3255" t="s">
        <v>1457</v>
      </c>
      <c r="D3255" t="s">
        <v>15</v>
      </c>
      <c r="E3255" t="s">
        <v>16</v>
      </c>
      <c r="F3255" t="s">
        <v>241</v>
      </c>
      <c r="G3255">
        <v>9.14</v>
      </c>
      <c r="H3255">
        <v>1</v>
      </c>
      <c r="I3255">
        <v>0.13</v>
      </c>
      <c r="J3255">
        <v>9.24</v>
      </c>
      <c r="K3255" t="s">
        <v>82</v>
      </c>
      <c r="L3255" t="s">
        <v>41</v>
      </c>
      <c r="M3255">
        <v>13.01</v>
      </c>
      <c r="N3255" t="s">
        <v>83</v>
      </c>
      <c r="O3255" t="b">
        <v>0</v>
      </c>
      <c r="P3255">
        <v>7.9518000000000004</v>
      </c>
      <c r="Q3255">
        <v>2.4678</v>
      </c>
      <c r="R3255">
        <v>-19.7822</v>
      </c>
      <c r="S3255" t="s">
        <v>183</v>
      </c>
      <c r="T3255">
        <v>0</v>
      </c>
      <c r="U3255">
        <v>0</v>
      </c>
      <c r="V3255">
        <v>17</v>
      </c>
      <c r="W3255">
        <v>1435.7421999999999</v>
      </c>
    </row>
    <row r="3256" spans="1:23" x14ac:dyDescent="0.35">
      <c r="A3256" t="s">
        <v>4910</v>
      </c>
      <c r="B3256" t="s">
        <v>375</v>
      </c>
      <c r="C3256" t="s">
        <v>3127</v>
      </c>
      <c r="D3256" t="s">
        <v>26</v>
      </c>
      <c r="E3256" t="s">
        <v>16</v>
      </c>
      <c r="F3256" t="s">
        <v>435</v>
      </c>
      <c r="G3256">
        <v>25.78</v>
      </c>
      <c r="H3256">
        <v>3</v>
      </c>
      <c r="I3256">
        <v>0.22</v>
      </c>
      <c r="J3256">
        <v>5.85</v>
      </c>
      <c r="K3256" t="s">
        <v>115</v>
      </c>
      <c r="L3256" t="s">
        <v>41</v>
      </c>
      <c r="M3256">
        <v>8.0299999999999994</v>
      </c>
      <c r="N3256" t="s">
        <v>83</v>
      </c>
      <c r="O3256" t="b">
        <v>0</v>
      </c>
      <c r="P3256">
        <v>60.325200000000002</v>
      </c>
      <c r="Q3256">
        <v>13.921200000000001</v>
      </c>
      <c r="R3256">
        <v>4.1199999999999903E-2</v>
      </c>
      <c r="S3256" t="s">
        <v>128</v>
      </c>
      <c r="T3256">
        <v>0</v>
      </c>
      <c r="U3256">
        <v>0</v>
      </c>
      <c r="V3256">
        <v>3</v>
      </c>
      <c r="W3256">
        <v>84.03270000000002</v>
      </c>
    </row>
    <row r="3257" spans="1:23" x14ac:dyDescent="0.35">
      <c r="A3257" t="s">
        <v>4911</v>
      </c>
      <c r="B3257" t="s">
        <v>150</v>
      </c>
      <c r="C3257" t="s">
        <v>1229</v>
      </c>
      <c r="D3257" t="s">
        <v>19</v>
      </c>
      <c r="E3257" t="s">
        <v>14</v>
      </c>
      <c r="F3257" t="s">
        <v>210</v>
      </c>
      <c r="G3257">
        <v>124.31</v>
      </c>
      <c r="H3257">
        <v>1</v>
      </c>
      <c r="I3257">
        <v>0.1</v>
      </c>
      <c r="J3257">
        <v>7.93</v>
      </c>
      <c r="K3257" t="s">
        <v>115</v>
      </c>
      <c r="L3257" t="s">
        <v>45</v>
      </c>
      <c r="M3257">
        <v>1.81</v>
      </c>
      <c r="N3257" t="s">
        <v>83</v>
      </c>
      <c r="O3257" t="b">
        <v>0</v>
      </c>
      <c r="P3257">
        <v>111.879</v>
      </c>
      <c r="Q3257">
        <v>37.293000000000013</v>
      </c>
      <c r="R3257">
        <v>27.553000000000001</v>
      </c>
      <c r="S3257" t="s">
        <v>128</v>
      </c>
      <c r="T3257">
        <v>0</v>
      </c>
      <c r="U3257">
        <v>0</v>
      </c>
      <c r="V3257">
        <v>18</v>
      </c>
      <c r="W3257">
        <v>1211.7243000000001</v>
      </c>
    </row>
    <row r="3258" spans="1:23" x14ac:dyDescent="0.35">
      <c r="A3258" t="s">
        <v>4912</v>
      </c>
      <c r="B3258" t="s">
        <v>425</v>
      </c>
      <c r="C3258" t="s">
        <v>4913</v>
      </c>
      <c r="D3258" t="s">
        <v>12</v>
      </c>
      <c r="E3258" t="s">
        <v>14</v>
      </c>
      <c r="F3258" t="s">
        <v>617</v>
      </c>
      <c r="G3258">
        <v>98.38</v>
      </c>
      <c r="H3258">
        <v>1</v>
      </c>
      <c r="I3258">
        <v>0.06</v>
      </c>
      <c r="J3258">
        <v>3.17</v>
      </c>
      <c r="K3258" t="s">
        <v>82</v>
      </c>
      <c r="L3258" t="s">
        <v>45</v>
      </c>
      <c r="M3258">
        <v>0.8</v>
      </c>
      <c r="N3258" t="s">
        <v>83</v>
      </c>
      <c r="O3258" t="b">
        <v>0</v>
      </c>
      <c r="P3258">
        <v>92.477199999999996</v>
      </c>
      <c r="Q3258">
        <v>33.449199999999998</v>
      </c>
      <c r="R3258">
        <v>29.479200000000009</v>
      </c>
      <c r="S3258" t="s">
        <v>84</v>
      </c>
      <c r="T3258">
        <v>0</v>
      </c>
      <c r="U3258">
        <v>0</v>
      </c>
      <c r="V3258">
        <v>2</v>
      </c>
      <c r="W3258">
        <v>38.406399999999998</v>
      </c>
    </row>
    <row r="3259" spans="1:23" x14ac:dyDescent="0.35">
      <c r="A3259" t="s">
        <v>4914</v>
      </c>
      <c r="B3259" t="s">
        <v>405</v>
      </c>
      <c r="C3259" t="s">
        <v>459</v>
      </c>
      <c r="D3259" t="s">
        <v>15</v>
      </c>
      <c r="E3259" t="s">
        <v>88</v>
      </c>
      <c r="F3259" t="s">
        <v>1221</v>
      </c>
      <c r="G3259">
        <v>26.63</v>
      </c>
      <c r="H3259">
        <v>3</v>
      </c>
      <c r="I3259">
        <v>0.09</v>
      </c>
      <c r="J3259">
        <v>4.62</v>
      </c>
      <c r="K3259" t="s">
        <v>82</v>
      </c>
      <c r="L3259" t="s">
        <v>48</v>
      </c>
      <c r="M3259">
        <v>10.5</v>
      </c>
      <c r="N3259" t="s">
        <v>83</v>
      </c>
      <c r="O3259" t="b">
        <v>0</v>
      </c>
      <c r="P3259">
        <v>72.6999</v>
      </c>
      <c r="Q3259">
        <v>24.765899999999998</v>
      </c>
      <c r="R3259">
        <v>9.6458999999999993</v>
      </c>
      <c r="S3259" t="s">
        <v>103</v>
      </c>
      <c r="T3259">
        <v>0</v>
      </c>
      <c r="U3259">
        <v>0</v>
      </c>
      <c r="V3259">
        <v>17</v>
      </c>
      <c r="W3259">
        <v>516.81659999999999</v>
      </c>
    </row>
    <row r="3260" spans="1:23" x14ac:dyDescent="0.35">
      <c r="A3260" t="s">
        <v>4915</v>
      </c>
      <c r="B3260" t="s">
        <v>1524</v>
      </c>
      <c r="C3260" t="s">
        <v>684</v>
      </c>
      <c r="D3260" t="s">
        <v>12</v>
      </c>
      <c r="E3260" t="s">
        <v>88</v>
      </c>
      <c r="F3260" t="s">
        <v>238</v>
      </c>
      <c r="G3260">
        <v>23.79</v>
      </c>
      <c r="H3260">
        <v>3</v>
      </c>
      <c r="I3260">
        <v>0.11</v>
      </c>
      <c r="J3260">
        <v>7.29</v>
      </c>
      <c r="K3260" t="s">
        <v>102</v>
      </c>
      <c r="L3260" t="s">
        <v>41</v>
      </c>
      <c r="M3260">
        <v>12.37</v>
      </c>
      <c r="N3260" t="s">
        <v>83</v>
      </c>
      <c r="O3260" t="b">
        <v>0</v>
      </c>
      <c r="P3260">
        <v>63.519300000000008</v>
      </c>
      <c r="Q3260">
        <v>20.697300000000009</v>
      </c>
      <c r="R3260">
        <v>1.037300000000005</v>
      </c>
      <c r="S3260" t="s">
        <v>128</v>
      </c>
      <c r="T3260">
        <v>0</v>
      </c>
      <c r="U3260">
        <v>0</v>
      </c>
      <c r="V3260">
        <v>19</v>
      </c>
      <c r="W3260">
        <v>2541.4793</v>
      </c>
    </row>
    <row r="3261" spans="1:23" x14ac:dyDescent="0.35">
      <c r="A3261" t="s">
        <v>4916</v>
      </c>
      <c r="B3261" t="s">
        <v>1622</v>
      </c>
      <c r="C3261" t="s">
        <v>463</v>
      </c>
      <c r="D3261" t="s">
        <v>19</v>
      </c>
      <c r="E3261" t="s">
        <v>95</v>
      </c>
      <c r="F3261" t="s">
        <v>286</v>
      </c>
      <c r="G3261">
        <v>518.34</v>
      </c>
      <c r="H3261">
        <v>3</v>
      </c>
      <c r="I3261">
        <v>0.1</v>
      </c>
      <c r="J3261">
        <v>9.74</v>
      </c>
      <c r="K3261" t="s">
        <v>102</v>
      </c>
      <c r="L3261" t="s">
        <v>41</v>
      </c>
      <c r="M3261">
        <v>12.69</v>
      </c>
      <c r="N3261" t="s">
        <v>83</v>
      </c>
      <c r="O3261" t="b">
        <v>1</v>
      </c>
      <c r="P3261">
        <v>1399.518</v>
      </c>
      <c r="Q3261">
        <v>466.50600000000009</v>
      </c>
      <c r="R3261">
        <v>444.07600000000008</v>
      </c>
      <c r="S3261" t="s">
        <v>183</v>
      </c>
      <c r="T3261">
        <v>0</v>
      </c>
      <c r="U3261">
        <v>0</v>
      </c>
      <c r="V3261">
        <v>23</v>
      </c>
      <c r="W3261">
        <v>2182.6779999999999</v>
      </c>
    </row>
    <row r="3262" spans="1:23" x14ac:dyDescent="0.35">
      <c r="A3262" t="s">
        <v>4917</v>
      </c>
      <c r="B3262" t="s">
        <v>940</v>
      </c>
      <c r="C3262" t="s">
        <v>1623</v>
      </c>
      <c r="D3262" t="s">
        <v>17</v>
      </c>
      <c r="E3262" t="s">
        <v>95</v>
      </c>
      <c r="F3262" t="s">
        <v>446</v>
      </c>
      <c r="G3262">
        <v>510.87</v>
      </c>
      <c r="H3262">
        <v>1</v>
      </c>
      <c r="I3262">
        <v>0.06</v>
      </c>
      <c r="J3262">
        <v>5.85</v>
      </c>
      <c r="K3262" t="s">
        <v>102</v>
      </c>
      <c r="L3262" t="s">
        <v>48</v>
      </c>
      <c r="M3262">
        <v>13.27</v>
      </c>
      <c r="N3262" t="s">
        <v>83</v>
      </c>
      <c r="O3262" t="b">
        <v>0</v>
      </c>
      <c r="P3262">
        <v>480.21780000000001</v>
      </c>
      <c r="Q3262">
        <v>173.69579999999999</v>
      </c>
      <c r="R3262">
        <v>154.57579999999999</v>
      </c>
      <c r="S3262" t="s">
        <v>84</v>
      </c>
      <c r="T3262">
        <v>0</v>
      </c>
      <c r="U3262">
        <v>0</v>
      </c>
      <c r="V3262">
        <v>20</v>
      </c>
      <c r="W3262">
        <v>2434.6143999999999</v>
      </c>
    </row>
    <row r="3263" spans="1:23" x14ac:dyDescent="0.35">
      <c r="A3263" t="s">
        <v>4918</v>
      </c>
      <c r="B3263" t="s">
        <v>636</v>
      </c>
      <c r="C3263" t="s">
        <v>4919</v>
      </c>
      <c r="D3263" t="s">
        <v>15</v>
      </c>
      <c r="E3263" t="s">
        <v>88</v>
      </c>
      <c r="F3263" t="s">
        <v>219</v>
      </c>
      <c r="G3263">
        <v>17.920000000000002</v>
      </c>
      <c r="H3263">
        <v>2</v>
      </c>
      <c r="I3263">
        <v>0.01</v>
      </c>
      <c r="J3263">
        <v>7.38</v>
      </c>
      <c r="K3263" t="s">
        <v>102</v>
      </c>
      <c r="L3263" t="s">
        <v>45</v>
      </c>
      <c r="M3263">
        <v>0.68</v>
      </c>
      <c r="N3263" t="s">
        <v>83</v>
      </c>
      <c r="O3263" t="b">
        <v>0</v>
      </c>
      <c r="P3263">
        <v>35.4816</v>
      </c>
      <c r="Q3263">
        <v>13.977600000000001</v>
      </c>
      <c r="R3263">
        <v>5.9175999999999984</v>
      </c>
      <c r="S3263" t="s">
        <v>103</v>
      </c>
      <c r="T3263">
        <v>0</v>
      </c>
      <c r="U3263">
        <v>0</v>
      </c>
      <c r="V3263">
        <v>1</v>
      </c>
      <c r="W3263">
        <v>5.9175999999999984</v>
      </c>
    </row>
    <row r="3264" spans="1:23" x14ac:dyDescent="0.35">
      <c r="A3264" t="s">
        <v>4920</v>
      </c>
      <c r="B3264" t="s">
        <v>364</v>
      </c>
      <c r="C3264" t="s">
        <v>1976</v>
      </c>
      <c r="D3264" t="s">
        <v>19</v>
      </c>
      <c r="E3264" t="s">
        <v>95</v>
      </c>
      <c r="F3264" t="s">
        <v>266</v>
      </c>
      <c r="G3264">
        <v>270.92</v>
      </c>
      <c r="H3264">
        <v>1</v>
      </c>
      <c r="I3264">
        <v>0.03</v>
      </c>
      <c r="J3264">
        <v>6.58</v>
      </c>
      <c r="K3264" t="s">
        <v>115</v>
      </c>
      <c r="L3264" t="s">
        <v>45</v>
      </c>
      <c r="M3264">
        <v>0.67</v>
      </c>
      <c r="N3264" t="s">
        <v>83</v>
      </c>
      <c r="O3264" t="b">
        <v>0</v>
      </c>
      <c r="P3264">
        <v>262.79239999999999</v>
      </c>
      <c r="Q3264">
        <v>100.24039999999999</v>
      </c>
      <c r="R3264">
        <v>92.990399999999994</v>
      </c>
      <c r="S3264" t="s">
        <v>97</v>
      </c>
      <c r="T3264">
        <v>0</v>
      </c>
      <c r="U3264">
        <v>0</v>
      </c>
      <c r="V3264">
        <v>23</v>
      </c>
      <c r="W3264">
        <v>1284.9342999999999</v>
      </c>
    </row>
    <row r="3265" spans="1:23" x14ac:dyDescent="0.35">
      <c r="A3265" t="s">
        <v>4921</v>
      </c>
      <c r="B3265" t="s">
        <v>562</v>
      </c>
      <c r="C3265" t="s">
        <v>1692</v>
      </c>
      <c r="D3265" t="s">
        <v>12</v>
      </c>
      <c r="E3265" t="s">
        <v>16</v>
      </c>
      <c r="F3265" t="s">
        <v>478</v>
      </c>
      <c r="G3265">
        <v>44.47</v>
      </c>
      <c r="H3265">
        <v>2</v>
      </c>
      <c r="I3265">
        <v>0.17</v>
      </c>
      <c r="J3265">
        <v>4.97</v>
      </c>
      <c r="K3265" t="s">
        <v>102</v>
      </c>
      <c r="L3265" t="s">
        <v>41</v>
      </c>
      <c r="M3265">
        <v>11.38</v>
      </c>
      <c r="N3265" t="s">
        <v>83</v>
      </c>
      <c r="O3265" t="b">
        <v>0</v>
      </c>
      <c r="P3265">
        <v>73.8202</v>
      </c>
      <c r="Q3265">
        <v>20.456199999999999</v>
      </c>
      <c r="R3265">
        <v>4.1062000000000012</v>
      </c>
      <c r="S3265" t="s">
        <v>103</v>
      </c>
      <c r="T3265">
        <v>0</v>
      </c>
      <c r="U3265">
        <v>0</v>
      </c>
      <c r="V3265">
        <v>14</v>
      </c>
      <c r="W3265">
        <v>948.8134</v>
      </c>
    </row>
    <row r="3266" spans="1:23" x14ac:dyDescent="0.35">
      <c r="A3266" t="s">
        <v>4922</v>
      </c>
      <c r="B3266" t="s">
        <v>497</v>
      </c>
      <c r="C3266" t="s">
        <v>717</v>
      </c>
      <c r="D3266" t="s">
        <v>12</v>
      </c>
      <c r="E3266" t="s">
        <v>14</v>
      </c>
      <c r="F3266" t="s">
        <v>1299</v>
      </c>
      <c r="G3266">
        <v>122.5</v>
      </c>
      <c r="H3266">
        <v>1</v>
      </c>
      <c r="I3266">
        <v>0.02</v>
      </c>
      <c r="J3266">
        <v>2.73</v>
      </c>
      <c r="K3266" t="s">
        <v>102</v>
      </c>
      <c r="L3266" t="s">
        <v>43</v>
      </c>
      <c r="M3266">
        <v>4.51</v>
      </c>
      <c r="N3266" t="s">
        <v>83</v>
      </c>
      <c r="O3266" t="b">
        <v>0</v>
      </c>
      <c r="P3266">
        <v>120.05</v>
      </c>
      <c r="Q3266">
        <v>46.55</v>
      </c>
      <c r="R3266">
        <v>39.31</v>
      </c>
      <c r="S3266" t="s">
        <v>183</v>
      </c>
      <c r="T3266">
        <v>0</v>
      </c>
      <c r="U3266">
        <v>0</v>
      </c>
      <c r="V3266">
        <v>17</v>
      </c>
      <c r="W3266">
        <v>684.79100000000005</v>
      </c>
    </row>
    <row r="3267" spans="1:23" x14ac:dyDescent="0.35">
      <c r="A3267" t="s">
        <v>4923</v>
      </c>
      <c r="B3267" t="s">
        <v>405</v>
      </c>
      <c r="C3267" t="s">
        <v>1580</v>
      </c>
      <c r="D3267" t="s">
        <v>15</v>
      </c>
      <c r="E3267" t="s">
        <v>16</v>
      </c>
      <c r="F3267" t="s">
        <v>223</v>
      </c>
      <c r="G3267">
        <v>37.659999999999997</v>
      </c>
      <c r="H3267">
        <v>3</v>
      </c>
      <c r="I3267">
        <v>0.16</v>
      </c>
      <c r="J3267">
        <v>9.4499999999999993</v>
      </c>
      <c r="K3267" t="s">
        <v>90</v>
      </c>
      <c r="L3267" t="s">
        <v>43</v>
      </c>
      <c r="M3267">
        <v>7.37</v>
      </c>
      <c r="N3267" t="s">
        <v>83</v>
      </c>
      <c r="O3267" t="b">
        <v>0</v>
      </c>
      <c r="P3267">
        <v>94.903199999999984</v>
      </c>
      <c r="Q3267">
        <v>27.115199999999991</v>
      </c>
      <c r="R3267">
        <v>10.295199999999991</v>
      </c>
      <c r="S3267" t="s">
        <v>103</v>
      </c>
      <c r="T3267">
        <v>0</v>
      </c>
      <c r="U3267">
        <v>0</v>
      </c>
      <c r="V3267">
        <v>9</v>
      </c>
      <c r="W3267">
        <v>1363.6424999999999</v>
      </c>
    </row>
    <row r="3268" spans="1:23" x14ac:dyDescent="0.35">
      <c r="A3268" t="s">
        <v>4924</v>
      </c>
      <c r="B3268" t="s">
        <v>1052</v>
      </c>
      <c r="C3268" t="s">
        <v>1349</v>
      </c>
      <c r="D3268" t="s">
        <v>12</v>
      </c>
      <c r="E3268" t="s">
        <v>95</v>
      </c>
      <c r="F3268" t="s">
        <v>1677</v>
      </c>
      <c r="G3268">
        <v>30.93</v>
      </c>
      <c r="H3268">
        <v>1</v>
      </c>
      <c r="I3268">
        <v>0.05</v>
      </c>
      <c r="J3268">
        <v>9.6999999999999993</v>
      </c>
      <c r="K3268" t="s">
        <v>102</v>
      </c>
      <c r="L3268" t="s">
        <v>48</v>
      </c>
      <c r="M3268">
        <v>11.57</v>
      </c>
      <c r="N3268" t="s">
        <v>83</v>
      </c>
      <c r="O3268" t="b">
        <v>0</v>
      </c>
      <c r="P3268">
        <v>29.383500000000002</v>
      </c>
      <c r="Q3268">
        <v>10.8255</v>
      </c>
      <c r="R3268">
        <v>-10.4445</v>
      </c>
      <c r="S3268" t="s">
        <v>128</v>
      </c>
      <c r="T3268">
        <v>0</v>
      </c>
      <c r="U3268">
        <v>0</v>
      </c>
      <c r="V3268">
        <v>19</v>
      </c>
      <c r="W3268">
        <v>560.5712000000002</v>
      </c>
    </row>
    <row r="3269" spans="1:23" x14ac:dyDescent="0.35">
      <c r="A3269" t="s">
        <v>4925</v>
      </c>
      <c r="B3269" t="s">
        <v>276</v>
      </c>
      <c r="C3269" t="s">
        <v>2381</v>
      </c>
      <c r="D3269" t="s">
        <v>20</v>
      </c>
      <c r="E3269" t="s">
        <v>14</v>
      </c>
      <c r="F3269" t="s">
        <v>451</v>
      </c>
      <c r="G3269">
        <v>143.33000000000001</v>
      </c>
      <c r="H3269">
        <v>3</v>
      </c>
      <c r="I3269">
        <v>0.08</v>
      </c>
      <c r="J3269">
        <v>7.8</v>
      </c>
      <c r="K3269" t="s">
        <v>115</v>
      </c>
      <c r="L3269" t="s">
        <v>48</v>
      </c>
      <c r="M3269">
        <v>14.26</v>
      </c>
      <c r="N3269" t="s">
        <v>83</v>
      </c>
      <c r="O3269" t="b">
        <v>0</v>
      </c>
      <c r="P3269">
        <v>395.5908</v>
      </c>
      <c r="Q3269">
        <v>137.5968</v>
      </c>
      <c r="R3269">
        <v>115.5368</v>
      </c>
      <c r="S3269" t="s">
        <v>97</v>
      </c>
      <c r="T3269">
        <v>0</v>
      </c>
      <c r="U3269">
        <v>0</v>
      </c>
      <c r="V3269">
        <v>10</v>
      </c>
      <c r="W3269">
        <v>1956.3818000000001</v>
      </c>
    </row>
    <row r="3270" spans="1:23" x14ac:dyDescent="0.35">
      <c r="A3270" t="s">
        <v>4926</v>
      </c>
      <c r="B3270" t="s">
        <v>773</v>
      </c>
      <c r="C3270" t="s">
        <v>131</v>
      </c>
      <c r="D3270" t="s">
        <v>12</v>
      </c>
      <c r="E3270" t="s">
        <v>16</v>
      </c>
      <c r="F3270" t="s">
        <v>344</v>
      </c>
      <c r="G3270">
        <v>22.26</v>
      </c>
      <c r="H3270">
        <v>3</v>
      </c>
      <c r="I3270">
        <v>0.24</v>
      </c>
      <c r="J3270">
        <v>3.6</v>
      </c>
      <c r="K3270" t="s">
        <v>115</v>
      </c>
      <c r="L3270" t="s">
        <v>41</v>
      </c>
      <c r="M3270">
        <v>6.74</v>
      </c>
      <c r="N3270" t="s">
        <v>83</v>
      </c>
      <c r="O3270" t="b">
        <v>0</v>
      </c>
      <c r="P3270">
        <v>50.752800000000001</v>
      </c>
      <c r="Q3270">
        <v>10.684799999999999</v>
      </c>
      <c r="R3270">
        <v>0.34480000000000288</v>
      </c>
      <c r="S3270" t="s">
        <v>97</v>
      </c>
      <c r="T3270">
        <v>0</v>
      </c>
      <c r="U3270">
        <v>0</v>
      </c>
      <c r="V3270">
        <v>18</v>
      </c>
      <c r="W3270">
        <v>988.7876</v>
      </c>
    </row>
    <row r="3271" spans="1:23" x14ac:dyDescent="0.35">
      <c r="A3271" t="s">
        <v>4927</v>
      </c>
      <c r="B3271" t="s">
        <v>949</v>
      </c>
      <c r="C3271" t="s">
        <v>1343</v>
      </c>
      <c r="D3271" t="s">
        <v>12</v>
      </c>
      <c r="E3271" t="s">
        <v>14</v>
      </c>
      <c r="F3271" t="s">
        <v>460</v>
      </c>
      <c r="G3271">
        <v>162.01</v>
      </c>
      <c r="H3271">
        <v>2</v>
      </c>
      <c r="I3271">
        <v>0.2</v>
      </c>
      <c r="J3271">
        <v>7.1</v>
      </c>
      <c r="K3271" t="s">
        <v>115</v>
      </c>
      <c r="L3271" t="s">
        <v>41</v>
      </c>
      <c r="M3271">
        <v>11.67</v>
      </c>
      <c r="N3271" t="s">
        <v>83</v>
      </c>
      <c r="O3271" t="b">
        <v>0</v>
      </c>
      <c r="P3271">
        <v>259.21600000000001</v>
      </c>
      <c r="Q3271">
        <v>64.80400000000003</v>
      </c>
      <c r="R3271">
        <v>46.034000000000027</v>
      </c>
      <c r="S3271" t="s">
        <v>103</v>
      </c>
      <c r="T3271">
        <v>0</v>
      </c>
      <c r="U3271">
        <v>0</v>
      </c>
      <c r="V3271">
        <v>17</v>
      </c>
      <c r="W3271">
        <v>1079.2648999999999</v>
      </c>
    </row>
    <row r="3272" spans="1:23" x14ac:dyDescent="0.35">
      <c r="A3272" t="s">
        <v>4928</v>
      </c>
      <c r="B3272" t="s">
        <v>598</v>
      </c>
      <c r="C3272" t="s">
        <v>1632</v>
      </c>
      <c r="D3272" t="s">
        <v>15</v>
      </c>
      <c r="E3272" t="s">
        <v>16</v>
      </c>
      <c r="F3272" t="s">
        <v>360</v>
      </c>
      <c r="G3272">
        <v>27.95</v>
      </c>
      <c r="H3272">
        <v>1</v>
      </c>
      <c r="I3272">
        <v>0.1</v>
      </c>
      <c r="J3272">
        <v>2.35</v>
      </c>
      <c r="K3272" t="s">
        <v>102</v>
      </c>
      <c r="L3272" t="s">
        <v>45</v>
      </c>
      <c r="M3272">
        <v>1.05</v>
      </c>
      <c r="N3272" t="s">
        <v>83</v>
      </c>
      <c r="O3272" t="b">
        <v>1</v>
      </c>
      <c r="P3272">
        <v>25.155000000000001</v>
      </c>
      <c r="Q3272">
        <v>8.3850000000000016</v>
      </c>
      <c r="R3272">
        <v>4.9850000000000012</v>
      </c>
      <c r="S3272" t="s">
        <v>183</v>
      </c>
      <c r="T3272">
        <v>0</v>
      </c>
      <c r="U3272">
        <v>0</v>
      </c>
      <c r="V3272">
        <v>13</v>
      </c>
      <c r="W3272">
        <v>796.03620000000024</v>
      </c>
    </row>
    <row r="3273" spans="1:23" x14ac:dyDescent="0.35">
      <c r="A3273" t="s">
        <v>4929</v>
      </c>
      <c r="B3273" t="s">
        <v>867</v>
      </c>
      <c r="C3273" t="s">
        <v>587</v>
      </c>
      <c r="D3273" t="s">
        <v>15</v>
      </c>
      <c r="E3273" t="s">
        <v>95</v>
      </c>
      <c r="F3273" t="s">
        <v>541</v>
      </c>
      <c r="G3273">
        <v>420.69</v>
      </c>
      <c r="H3273">
        <v>3</v>
      </c>
      <c r="I3273">
        <v>0.08</v>
      </c>
      <c r="J3273">
        <v>9.06</v>
      </c>
      <c r="K3273" t="s">
        <v>82</v>
      </c>
      <c r="L3273" t="s">
        <v>41</v>
      </c>
      <c r="M3273">
        <v>8.9</v>
      </c>
      <c r="N3273" t="s">
        <v>141</v>
      </c>
      <c r="O3273" t="b">
        <v>0</v>
      </c>
      <c r="P3273">
        <v>1161.1043999999999</v>
      </c>
      <c r="Q3273">
        <v>403.86239999999998</v>
      </c>
      <c r="R3273">
        <v>385.9024</v>
      </c>
      <c r="S3273" t="s">
        <v>103</v>
      </c>
      <c r="T3273">
        <v>1</v>
      </c>
      <c r="U3273">
        <v>0</v>
      </c>
      <c r="V3273">
        <v>17</v>
      </c>
      <c r="W3273">
        <v>1791.7837</v>
      </c>
    </row>
    <row r="3274" spans="1:23" x14ac:dyDescent="0.35">
      <c r="A3274" t="s">
        <v>4930</v>
      </c>
      <c r="B3274" t="s">
        <v>229</v>
      </c>
      <c r="C3274" t="s">
        <v>1640</v>
      </c>
      <c r="D3274" t="s">
        <v>15</v>
      </c>
      <c r="E3274" t="s">
        <v>95</v>
      </c>
      <c r="F3274" t="s">
        <v>140</v>
      </c>
      <c r="G3274">
        <v>236.68</v>
      </c>
      <c r="H3274">
        <v>3</v>
      </c>
      <c r="I3274">
        <v>0.1</v>
      </c>
      <c r="J3274">
        <v>6.56</v>
      </c>
      <c r="K3274" t="s">
        <v>82</v>
      </c>
      <c r="L3274" t="s">
        <v>45</v>
      </c>
      <c r="M3274">
        <v>1.29</v>
      </c>
      <c r="N3274" t="s">
        <v>83</v>
      </c>
      <c r="O3274" t="b">
        <v>1</v>
      </c>
      <c r="P3274">
        <v>639.03599999999994</v>
      </c>
      <c r="Q3274">
        <v>213.012</v>
      </c>
      <c r="R3274">
        <v>205.16200000000001</v>
      </c>
      <c r="S3274" t="s">
        <v>103</v>
      </c>
      <c r="T3274">
        <v>0</v>
      </c>
      <c r="U3274">
        <v>0</v>
      </c>
      <c r="V3274">
        <v>3</v>
      </c>
      <c r="W3274">
        <v>314.93920000000003</v>
      </c>
    </row>
    <row r="3275" spans="1:23" x14ac:dyDescent="0.35">
      <c r="A3275" t="s">
        <v>4931</v>
      </c>
      <c r="B3275" t="s">
        <v>1018</v>
      </c>
      <c r="C3275" t="s">
        <v>2797</v>
      </c>
      <c r="D3275" t="s">
        <v>12</v>
      </c>
      <c r="E3275" t="s">
        <v>14</v>
      </c>
      <c r="F3275" t="s">
        <v>460</v>
      </c>
      <c r="G3275">
        <v>98.62</v>
      </c>
      <c r="H3275">
        <v>1</v>
      </c>
      <c r="I3275">
        <v>0</v>
      </c>
      <c r="J3275">
        <v>5.62</v>
      </c>
      <c r="K3275" t="s">
        <v>115</v>
      </c>
      <c r="L3275" t="s">
        <v>48</v>
      </c>
      <c r="M3275">
        <v>8.0399999999999991</v>
      </c>
      <c r="N3275" t="s">
        <v>83</v>
      </c>
      <c r="O3275" t="b">
        <v>0</v>
      </c>
      <c r="P3275">
        <v>98.62</v>
      </c>
      <c r="Q3275">
        <v>39.448000000000008</v>
      </c>
      <c r="R3275">
        <v>25.788000000000011</v>
      </c>
      <c r="S3275" t="s">
        <v>183</v>
      </c>
      <c r="T3275">
        <v>0</v>
      </c>
      <c r="U3275">
        <v>0</v>
      </c>
      <c r="V3275">
        <v>13</v>
      </c>
      <c r="W3275">
        <v>922.11009999999999</v>
      </c>
    </row>
    <row r="3276" spans="1:23" x14ac:dyDescent="0.35">
      <c r="A3276" t="s">
        <v>4932</v>
      </c>
      <c r="B3276" t="s">
        <v>99</v>
      </c>
      <c r="C3276" t="s">
        <v>2543</v>
      </c>
      <c r="D3276" t="s">
        <v>17</v>
      </c>
      <c r="E3276" t="s">
        <v>95</v>
      </c>
      <c r="F3276" t="s">
        <v>1709</v>
      </c>
      <c r="G3276">
        <v>611.57000000000005</v>
      </c>
      <c r="H3276">
        <v>3</v>
      </c>
      <c r="I3276">
        <v>0.1</v>
      </c>
      <c r="J3276">
        <v>3.37</v>
      </c>
      <c r="K3276" t="s">
        <v>90</v>
      </c>
      <c r="L3276" t="s">
        <v>41</v>
      </c>
      <c r="M3276">
        <v>12.81</v>
      </c>
      <c r="N3276" t="s">
        <v>83</v>
      </c>
      <c r="O3276" t="b">
        <v>0</v>
      </c>
      <c r="P3276">
        <v>1651.239</v>
      </c>
      <c r="Q3276">
        <v>550.41300000000001</v>
      </c>
      <c r="R3276">
        <v>534.23300000000006</v>
      </c>
      <c r="S3276" t="s">
        <v>103</v>
      </c>
      <c r="T3276">
        <v>0</v>
      </c>
      <c r="U3276">
        <v>0</v>
      </c>
      <c r="V3276">
        <v>16</v>
      </c>
      <c r="W3276">
        <v>1076.8631</v>
      </c>
    </row>
    <row r="3277" spans="1:23" x14ac:dyDescent="0.35">
      <c r="A3277" t="s">
        <v>4933</v>
      </c>
      <c r="B3277" t="s">
        <v>1135</v>
      </c>
      <c r="C3277" t="s">
        <v>110</v>
      </c>
      <c r="D3277" t="s">
        <v>17</v>
      </c>
      <c r="E3277" t="s">
        <v>16</v>
      </c>
      <c r="F3277" t="s">
        <v>605</v>
      </c>
      <c r="G3277">
        <v>72.180000000000007</v>
      </c>
      <c r="H3277">
        <v>2</v>
      </c>
      <c r="I3277">
        <v>0.1</v>
      </c>
      <c r="J3277">
        <v>6.06</v>
      </c>
      <c r="K3277" t="s">
        <v>90</v>
      </c>
      <c r="L3277" t="s">
        <v>43</v>
      </c>
      <c r="M3277">
        <v>4.76</v>
      </c>
      <c r="N3277" t="s">
        <v>83</v>
      </c>
      <c r="O3277" t="b">
        <v>1</v>
      </c>
      <c r="P3277">
        <v>129.92400000000001</v>
      </c>
      <c r="Q3277">
        <v>43.308000000000007</v>
      </c>
      <c r="R3277">
        <v>32.488000000000007</v>
      </c>
      <c r="S3277" t="s">
        <v>103</v>
      </c>
      <c r="T3277">
        <v>0</v>
      </c>
      <c r="U3277">
        <v>0</v>
      </c>
      <c r="V3277">
        <v>20</v>
      </c>
      <c r="W3277">
        <v>1794.1578999999999</v>
      </c>
    </row>
    <row r="3278" spans="1:23" x14ac:dyDescent="0.35">
      <c r="A3278" t="s">
        <v>4934</v>
      </c>
      <c r="B3278" t="s">
        <v>161</v>
      </c>
      <c r="C3278" t="s">
        <v>4935</v>
      </c>
      <c r="D3278" t="s">
        <v>28</v>
      </c>
      <c r="E3278" t="s">
        <v>95</v>
      </c>
      <c r="F3278" t="s">
        <v>286</v>
      </c>
      <c r="G3278">
        <v>293.97000000000003</v>
      </c>
      <c r="H3278">
        <v>3</v>
      </c>
      <c r="I3278">
        <v>0.08</v>
      </c>
      <c r="J3278">
        <v>6.36</v>
      </c>
      <c r="K3278" t="s">
        <v>90</v>
      </c>
      <c r="L3278" t="s">
        <v>45</v>
      </c>
      <c r="M3278">
        <v>0.87</v>
      </c>
      <c r="N3278" t="s">
        <v>83</v>
      </c>
      <c r="O3278" t="b">
        <v>0</v>
      </c>
      <c r="P3278">
        <v>811.35720000000015</v>
      </c>
      <c r="Q3278">
        <v>282.21120000000008</v>
      </c>
      <c r="R3278">
        <v>274.98120000000011</v>
      </c>
      <c r="S3278" t="s">
        <v>91</v>
      </c>
      <c r="T3278">
        <v>0</v>
      </c>
      <c r="U3278">
        <v>0</v>
      </c>
      <c r="V3278">
        <v>1</v>
      </c>
      <c r="W3278">
        <v>274.98120000000011</v>
      </c>
    </row>
    <row r="3279" spans="1:23" x14ac:dyDescent="0.35">
      <c r="A3279" t="s">
        <v>4936</v>
      </c>
      <c r="B3279" t="s">
        <v>93</v>
      </c>
      <c r="C3279" t="s">
        <v>4937</v>
      </c>
      <c r="D3279" t="s">
        <v>15</v>
      </c>
      <c r="E3279" t="s">
        <v>16</v>
      </c>
      <c r="F3279" t="s">
        <v>409</v>
      </c>
      <c r="G3279">
        <v>6.86</v>
      </c>
      <c r="H3279">
        <v>1</v>
      </c>
      <c r="I3279">
        <v>0.16</v>
      </c>
      <c r="J3279">
        <v>2.23</v>
      </c>
      <c r="K3279" t="s">
        <v>90</v>
      </c>
      <c r="L3279" t="s">
        <v>48</v>
      </c>
      <c r="M3279">
        <v>5.25</v>
      </c>
      <c r="N3279" t="s">
        <v>83</v>
      </c>
      <c r="O3279" t="b">
        <v>0</v>
      </c>
      <c r="P3279">
        <v>5.7624000000000004</v>
      </c>
      <c r="Q3279">
        <v>1.646400000000001</v>
      </c>
      <c r="R3279">
        <v>-5.8335999999999997</v>
      </c>
      <c r="S3279" t="s">
        <v>97</v>
      </c>
      <c r="T3279">
        <v>0</v>
      </c>
      <c r="U3279">
        <v>0</v>
      </c>
      <c r="V3279">
        <v>4</v>
      </c>
      <c r="W3279">
        <v>495.30869999999987</v>
      </c>
    </row>
    <row r="3280" spans="1:23" x14ac:dyDescent="0.35">
      <c r="A3280" t="s">
        <v>4938</v>
      </c>
      <c r="B3280" t="s">
        <v>1831</v>
      </c>
      <c r="C3280" t="s">
        <v>2828</v>
      </c>
      <c r="D3280" t="s">
        <v>24</v>
      </c>
      <c r="E3280" t="s">
        <v>14</v>
      </c>
      <c r="F3280" t="s">
        <v>744</v>
      </c>
      <c r="G3280">
        <v>130.35</v>
      </c>
      <c r="H3280">
        <v>1</v>
      </c>
      <c r="I3280">
        <v>0.03</v>
      </c>
      <c r="J3280">
        <v>2.14</v>
      </c>
      <c r="K3280" t="s">
        <v>115</v>
      </c>
      <c r="L3280" t="s">
        <v>45</v>
      </c>
      <c r="M3280">
        <v>1.59</v>
      </c>
      <c r="N3280" t="s">
        <v>83</v>
      </c>
      <c r="O3280" t="b">
        <v>0</v>
      </c>
      <c r="P3280">
        <v>126.4395</v>
      </c>
      <c r="Q3280">
        <v>48.229500000000002</v>
      </c>
      <c r="R3280">
        <v>44.499499999999998</v>
      </c>
      <c r="S3280" t="s">
        <v>128</v>
      </c>
      <c r="T3280">
        <v>0</v>
      </c>
      <c r="U3280">
        <v>0</v>
      </c>
      <c r="V3280">
        <v>9</v>
      </c>
      <c r="W3280">
        <v>611.10510000000011</v>
      </c>
    </row>
    <row r="3281" spans="1:23" x14ac:dyDescent="0.35">
      <c r="A3281" t="s">
        <v>4939</v>
      </c>
      <c r="B3281" t="s">
        <v>284</v>
      </c>
      <c r="C3281" t="s">
        <v>1071</v>
      </c>
      <c r="D3281" t="s">
        <v>15</v>
      </c>
      <c r="E3281" t="s">
        <v>95</v>
      </c>
      <c r="F3281" t="s">
        <v>388</v>
      </c>
      <c r="G3281">
        <v>386</v>
      </c>
      <c r="H3281">
        <v>3</v>
      </c>
      <c r="I3281">
        <v>0.2</v>
      </c>
      <c r="J3281">
        <v>7.82</v>
      </c>
      <c r="K3281" t="s">
        <v>102</v>
      </c>
      <c r="L3281" t="s">
        <v>41</v>
      </c>
      <c r="M3281">
        <v>14.12</v>
      </c>
      <c r="N3281" t="s">
        <v>83</v>
      </c>
      <c r="O3281" t="b">
        <v>0</v>
      </c>
      <c r="P3281">
        <v>926.4</v>
      </c>
      <c r="Q3281">
        <v>231.60000000000011</v>
      </c>
      <c r="R3281">
        <v>209.66000000000011</v>
      </c>
      <c r="S3281" t="s">
        <v>91</v>
      </c>
      <c r="T3281">
        <v>0</v>
      </c>
      <c r="U3281">
        <v>0</v>
      </c>
      <c r="V3281">
        <v>17</v>
      </c>
      <c r="W3281">
        <v>1567.6953000000001</v>
      </c>
    </row>
    <row r="3282" spans="1:23" x14ac:dyDescent="0.35">
      <c r="A3282" t="s">
        <v>4940</v>
      </c>
      <c r="B3282" t="s">
        <v>1097</v>
      </c>
      <c r="C3282" t="s">
        <v>1071</v>
      </c>
      <c r="D3282" t="s">
        <v>20</v>
      </c>
      <c r="E3282" t="s">
        <v>95</v>
      </c>
      <c r="F3282" t="s">
        <v>596</v>
      </c>
      <c r="G3282">
        <v>363.02</v>
      </c>
      <c r="H3282">
        <v>3</v>
      </c>
      <c r="I3282">
        <v>0.26</v>
      </c>
      <c r="J3282">
        <v>4.88</v>
      </c>
      <c r="K3282" t="s">
        <v>102</v>
      </c>
      <c r="L3282" t="s">
        <v>41</v>
      </c>
      <c r="M3282">
        <v>7.52</v>
      </c>
      <c r="N3282" t="s">
        <v>83</v>
      </c>
      <c r="O3282" t="b">
        <v>0</v>
      </c>
      <c r="P3282">
        <v>805.9043999999999</v>
      </c>
      <c r="Q3282">
        <v>152.4684</v>
      </c>
      <c r="R3282">
        <v>140.0684</v>
      </c>
      <c r="S3282" t="s">
        <v>183</v>
      </c>
      <c r="T3282">
        <v>0</v>
      </c>
      <c r="U3282">
        <v>0</v>
      </c>
      <c r="V3282">
        <v>17</v>
      </c>
      <c r="W3282">
        <v>1567.6953000000001</v>
      </c>
    </row>
    <row r="3283" spans="1:23" x14ac:dyDescent="0.35">
      <c r="A3283" t="s">
        <v>4941</v>
      </c>
      <c r="B3283" t="s">
        <v>619</v>
      </c>
      <c r="C3283" t="s">
        <v>4942</v>
      </c>
      <c r="D3283" t="s">
        <v>24</v>
      </c>
      <c r="E3283" t="s">
        <v>95</v>
      </c>
      <c r="F3283" t="s">
        <v>270</v>
      </c>
      <c r="G3283">
        <v>664.11</v>
      </c>
      <c r="H3283">
        <v>3</v>
      </c>
      <c r="I3283">
        <v>0.04</v>
      </c>
      <c r="J3283">
        <v>4.46</v>
      </c>
      <c r="K3283" t="s">
        <v>102</v>
      </c>
      <c r="L3283" t="s">
        <v>43</v>
      </c>
      <c r="M3283">
        <v>7.79</v>
      </c>
      <c r="N3283" t="s">
        <v>83</v>
      </c>
      <c r="O3283" t="b">
        <v>0</v>
      </c>
      <c r="P3283">
        <v>1912.6368</v>
      </c>
      <c r="Q3283">
        <v>717.23879999999986</v>
      </c>
      <c r="R3283">
        <v>704.98879999999986</v>
      </c>
      <c r="S3283" t="s">
        <v>91</v>
      </c>
      <c r="T3283">
        <v>0</v>
      </c>
      <c r="U3283">
        <v>0</v>
      </c>
      <c r="V3283">
        <v>5</v>
      </c>
      <c r="W3283">
        <v>837.68239999999992</v>
      </c>
    </row>
    <row r="3284" spans="1:23" x14ac:dyDescent="0.35">
      <c r="A3284" t="s">
        <v>4943</v>
      </c>
      <c r="B3284" t="s">
        <v>1586</v>
      </c>
      <c r="C3284" t="s">
        <v>3597</v>
      </c>
      <c r="D3284" t="s">
        <v>17</v>
      </c>
      <c r="E3284" t="s">
        <v>95</v>
      </c>
      <c r="F3284" t="s">
        <v>289</v>
      </c>
      <c r="G3284">
        <v>426.15</v>
      </c>
      <c r="H3284">
        <v>2</v>
      </c>
      <c r="I3284">
        <v>0.28000000000000003</v>
      </c>
      <c r="J3284">
        <v>3.74</v>
      </c>
      <c r="K3284" t="s">
        <v>102</v>
      </c>
      <c r="L3284" t="s">
        <v>41</v>
      </c>
      <c r="M3284">
        <v>11.67</v>
      </c>
      <c r="N3284" t="s">
        <v>83</v>
      </c>
      <c r="O3284" t="b">
        <v>0</v>
      </c>
      <c r="P3284">
        <v>613.65599999999995</v>
      </c>
      <c r="Q3284">
        <v>102.276</v>
      </c>
      <c r="R3284">
        <v>86.866000000000014</v>
      </c>
      <c r="S3284" t="s">
        <v>183</v>
      </c>
      <c r="T3284">
        <v>0</v>
      </c>
      <c r="U3284">
        <v>0</v>
      </c>
      <c r="V3284">
        <v>3</v>
      </c>
      <c r="W3284">
        <v>97.981499999999997</v>
      </c>
    </row>
    <row r="3285" spans="1:23" x14ac:dyDescent="0.35">
      <c r="A3285" t="s">
        <v>4944</v>
      </c>
      <c r="B3285" t="s">
        <v>417</v>
      </c>
      <c r="C3285" t="s">
        <v>2561</v>
      </c>
      <c r="D3285" t="s">
        <v>15</v>
      </c>
      <c r="E3285" t="s">
        <v>16</v>
      </c>
      <c r="F3285" t="s">
        <v>259</v>
      </c>
      <c r="G3285">
        <v>36.630000000000003</v>
      </c>
      <c r="H3285">
        <v>1</v>
      </c>
      <c r="I3285">
        <v>0.12</v>
      </c>
      <c r="J3285">
        <v>7.94</v>
      </c>
      <c r="K3285" t="s">
        <v>90</v>
      </c>
      <c r="L3285" t="s">
        <v>43</v>
      </c>
      <c r="M3285">
        <v>5.7</v>
      </c>
      <c r="N3285" t="s">
        <v>83</v>
      </c>
      <c r="O3285" t="b">
        <v>0</v>
      </c>
      <c r="P3285">
        <v>32.234400000000001</v>
      </c>
      <c r="Q3285">
        <v>10.256399999999999</v>
      </c>
      <c r="R3285">
        <v>-3.3836000000000008</v>
      </c>
      <c r="S3285" t="s">
        <v>84</v>
      </c>
      <c r="T3285">
        <v>0</v>
      </c>
      <c r="U3285">
        <v>0</v>
      </c>
      <c r="V3285">
        <v>5</v>
      </c>
      <c r="W3285">
        <v>159.3355</v>
      </c>
    </row>
    <row r="3286" spans="1:23" x14ac:dyDescent="0.35">
      <c r="A3286" t="s">
        <v>4945</v>
      </c>
      <c r="B3286" t="s">
        <v>787</v>
      </c>
      <c r="C3286" t="s">
        <v>1055</v>
      </c>
      <c r="D3286" t="s">
        <v>20</v>
      </c>
      <c r="E3286" t="s">
        <v>88</v>
      </c>
      <c r="F3286" t="s">
        <v>2335</v>
      </c>
      <c r="G3286">
        <v>30.64</v>
      </c>
      <c r="H3286">
        <v>1</v>
      </c>
      <c r="I3286">
        <v>0.04</v>
      </c>
      <c r="J3286">
        <v>3.3</v>
      </c>
      <c r="K3286" t="s">
        <v>90</v>
      </c>
      <c r="L3286" t="s">
        <v>43</v>
      </c>
      <c r="M3286">
        <v>3.83</v>
      </c>
      <c r="N3286" t="s">
        <v>83</v>
      </c>
      <c r="O3286" t="b">
        <v>0</v>
      </c>
      <c r="P3286">
        <v>29.414400000000001</v>
      </c>
      <c r="Q3286">
        <v>11.0304</v>
      </c>
      <c r="R3286">
        <v>3.9003999999999999</v>
      </c>
      <c r="S3286" t="s">
        <v>97</v>
      </c>
      <c r="T3286">
        <v>0</v>
      </c>
      <c r="U3286">
        <v>0</v>
      </c>
      <c r="V3286">
        <v>3</v>
      </c>
      <c r="W3286">
        <v>4.668699999999995</v>
      </c>
    </row>
    <row r="3287" spans="1:23" x14ac:dyDescent="0.35">
      <c r="A3287" t="s">
        <v>4946</v>
      </c>
      <c r="B3287" t="s">
        <v>130</v>
      </c>
      <c r="C3287" t="s">
        <v>4947</v>
      </c>
      <c r="D3287" t="s">
        <v>15</v>
      </c>
      <c r="E3287" t="s">
        <v>16</v>
      </c>
      <c r="F3287" t="s">
        <v>624</v>
      </c>
      <c r="G3287">
        <v>53.42</v>
      </c>
      <c r="H3287">
        <v>1</v>
      </c>
      <c r="I3287">
        <v>0.09</v>
      </c>
      <c r="J3287">
        <v>6.42</v>
      </c>
      <c r="K3287" t="s">
        <v>82</v>
      </c>
      <c r="L3287" t="s">
        <v>41</v>
      </c>
      <c r="M3287">
        <v>14.07</v>
      </c>
      <c r="N3287" t="s">
        <v>83</v>
      </c>
      <c r="O3287" t="b">
        <v>0</v>
      </c>
      <c r="P3287">
        <v>48.612200000000001</v>
      </c>
      <c r="Q3287">
        <v>16.560199999999998</v>
      </c>
      <c r="R3287">
        <v>-3.9298000000000002</v>
      </c>
      <c r="S3287" t="s">
        <v>84</v>
      </c>
      <c r="T3287">
        <v>0</v>
      </c>
      <c r="U3287">
        <v>0</v>
      </c>
      <c r="V3287">
        <v>1</v>
      </c>
      <c r="W3287">
        <v>-3.9298000000000002</v>
      </c>
    </row>
    <row r="3288" spans="1:23" x14ac:dyDescent="0.35">
      <c r="A3288" t="s">
        <v>4948</v>
      </c>
      <c r="B3288" t="s">
        <v>1996</v>
      </c>
      <c r="C3288" t="s">
        <v>1367</v>
      </c>
      <c r="D3288" t="s">
        <v>26</v>
      </c>
      <c r="E3288" t="s">
        <v>14</v>
      </c>
      <c r="F3288" t="s">
        <v>203</v>
      </c>
      <c r="G3288">
        <v>133.28</v>
      </c>
      <c r="H3288">
        <v>2</v>
      </c>
      <c r="I3288">
        <v>0.08</v>
      </c>
      <c r="J3288">
        <v>3.51</v>
      </c>
      <c r="K3288" t="s">
        <v>115</v>
      </c>
      <c r="L3288" t="s">
        <v>41</v>
      </c>
      <c r="M3288">
        <v>10.44</v>
      </c>
      <c r="N3288" t="s">
        <v>83</v>
      </c>
      <c r="O3288" t="b">
        <v>0</v>
      </c>
      <c r="P3288">
        <v>245.23519999999999</v>
      </c>
      <c r="Q3288">
        <v>85.299200000000013</v>
      </c>
      <c r="R3288">
        <v>71.34920000000001</v>
      </c>
      <c r="S3288" t="s">
        <v>91</v>
      </c>
      <c r="T3288">
        <v>0</v>
      </c>
      <c r="U3288">
        <v>0</v>
      </c>
      <c r="V3288">
        <v>17</v>
      </c>
      <c r="W3288">
        <v>926.81089999999995</v>
      </c>
    </row>
    <row r="3289" spans="1:23" x14ac:dyDescent="0.35">
      <c r="A3289" t="s">
        <v>4949</v>
      </c>
      <c r="B3289" t="s">
        <v>386</v>
      </c>
      <c r="C3289" t="s">
        <v>647</v>
      </c>
      <c r="D3289" t="s">
        <v>12</v>
      </c>
      <c r="E3289" t="s">
        <v>95</v>
      </c>
      <c r="F3289" t="s">
        <v>286</v>
      </c>
      <c r="G3289">
        <v>275.58999999999997</v>
      </c>
      <c r="H3289">
        <v>2</v>
      </c>
      <c r="I3289">
        <v>0.18</v>
      </c>
      <c r="J3289">
        <v>6.59</v>
      </c>
      <c r="K3289" t="s">
        <v>115</v>
      </c>
      <c r="L3289" t="s">
        <v>41</v>
      </c>
      <c r="M3289">
        <v>8.86</v>
      </c>
      <c r="N3289" t="s">
        <v>83</v>
      </c>
      <c r="O3289" t="b">
        <v>0</v>
      </c>
      <c r="P3289">
        <v>451.9676</v>
      </c>
      <c r="Q3289">
        <v>121.25960000000001</v>
      </c>
      <c r="R3289">
        <v>105.8096</v>
      </c>
      <c r="S3289" t="s">
        <v>97</v>
      </c>
      <c r="T3289">
        <v>0</v>
      </c>
      <c r="U3289">
        <v>0</v>
      </c>
      <c r="V3289">
        <v>14</v>
      </c>
      <c r="W3289">
        <v>995.57560000000024</v>
      </c>
    </row>
    <row r="3290" spans="1:23" x14ac:dyDescent="0.35">
      <c r="A3290" t="s">
        <v>4950</v>
      </c>
      <c r="B3290" t="s">
        <v>177</v>
      </c>
      <c r="C3290" t="s">
        <v>1976</v>
      </c>
      <c r="D3290" t="s">
        <v>12</v>
      </c>
      <c r="E3290" t="s">
        <v>14</v>
      </c>
      <c r="F3290" t="s">
        <v>662</v>
      </c>
      <c r="G3290">
        <v>137.53</v>
      </c>
      <c r="H3290">
        <v>1</v>
      </c>
      <c r="I3290">
        <v>0.1</v>
      </c>
      <c r="J3290">
        <v>3.05</v>
      </c>
      <c r="K3290" t="s">
        <v>90</v>
      </c>
      <c r="L3290" t="s">
        <v>48</v>
      </c>
      <c r="M3290">
        <v>13.96</v>
      </c>
      <c r="N3290" t="s">
        <v>83</v>
      </c>
      <c r="O3290" t="b">
        <v>1</v>
      </c>
      <c r="P3290">
        <v>123.777</v>
      </c>
      <c r="Q3290">
        <v>41.259</v>
      </c>
      <c r="R3290">
        <v>24.248999999999999</v>
      </c>
      <c r="S3290" t="s">
        <v>128</v>
      </c>
      <c r="T3290">
        <v>0</v>
      </c>
      <c r="U3290">
        <v>0</v>
      </c>
      <c r="V3290">
        <v>23</v>
      </c>
      <c r="W3290">
        <v>1284.9342999999999</v>
      </c>
    </row>
    <row r="3291" spans="1:23" x14ac:dyDescent="0.35">
      <c r="A3291" t="s">
        <v>4951</v>
      </c>
      <c r="B3291" t="s">
        <v>405</v>
      </c>
      <c r="C3291" t="s">
        <v>788</v>
      </c>
      <c r="D3291" t="s">
        <v>15</v>
      </c>
      <c r="E3291" t="s">
        <v>95</v>
      </c>
      <c r="F3291" t="s">
        <v>266</v>
      </c>
      <c r="G3291">
        <v>408.03</v>
      </c>
      <c r="H3291">
        <v>1</v>
      </c>
      <c r="I3291">
        <v>7.0000000000000007E-2</v>
      </c>
      <c r="J3291">
        <v>4.45</v>
      </c>
      <c r="K3291" t="s">
        <v>102</v>
      </c>
      <c r="L3291" t="s">
        <v>41</v>
      </c>
      <c r="M3291">
        <v>5.9</v>
      </c>
      <c r="N3291" t="s">
        <v>83</v>
      </c>
      <c r="O3291" t="b">
        <v>0</v>
      </c>
      <c r="P3291">
        <v>379.46789999999987</v>
      </c>
      <c r="Q3291">
        <v>134.6499</v>
      </c>
      <c r="R3291">
        <v>124.29989999999999</v>
      </c>
      <c r="S3291" t="s">
        <v>103</v>
      </c>
      <c r="T3291">
        <v>0</v>
      </c>
      <c r="U3291">
        <v>0</v>
      </c>
      <c r="V3291">
        <v>16</v>
      </c>
      <c r="W3291">
        <v>1850.9514999999999</v>
      </c>
    </row>
    <row r="3292" spans="1:23" x14ac:dyDescent="0.35">
      <c r="A3292" t="s">
        <v>4952</v>
      </c>
      <c r="B3292" t="s">
        <v>383</v>
      </c>
      <c r="C3292" t="s">
        <v>4953</v>
      </c>
      <c r="D3292" t="s">
        <v>28</v>
      </c>
      <c r="E3292" t="s">
        <v>14</v>
      </c>
      <c r="F3292" t="s">
        <v>588</v>
      </c>
      <c r="G3292">
        <v>151.01</v>
      </c>
      <c r="H3292">
        <v>1</v>
      </c>
      <c r="I3292">
        <v>0.11</v>
      </c>
      <c r="J3292">
        <v>9.15</v>
      </c>
      <c r="K3292" t="s">
        <v>82</v>
      </c>
      <c r="L3292" t="s">
        <v>41</v>
      </c>
      <c r="M3292">
        <v>9.4499999999999993</v>
      </c>
      <c r="N3292" t="s">
        <v>83</v>
      </c>
      <c r="O3292" t="b">
        <v>0</v>
      </c>
      <c r="P3292">
        <v>134.3989</v>
      </c>
      <c r="Q3292">
        <v>43.792900000000003</v>
      </c>
      <c r="R3292">
        <v>25.192900000000002</v>
      </c>
      <c r="S3292" t="s">
        <v>128</v>
      </c>
      <c r="T3292">
        <v>0</v>
      </c>
      <c r="U3292">
        <v>0</v>
      </c>
      <c r="V3292">
        <v>3</v>
      </c>
      <c r="W3292">
        <v>155.41550000000001</v>
      </c>
    </row>
    <row r="3293" spans="1:23" x14ac:dyDescent="0.35">
      <c r="A3293" t="s">
        <v>4954</v>
      </c>
      <c r="B3293" t="s">
        <v>536</v>
      </c>
      <c r="C3293" t="s">
        <v>664</v>
      </c>
      <c r="D3293" t="s">
        <v>12</v>
      </c>
      <c r="E3293" t="s">
        <v>95</v>
      </c>
      <c r="F3293" t="s">
        <v>958</v>
      </c>
      <c r="G3293">
        <v>476.81</v>
      </c>
      <c r="H3293">
        <v>3</v>
      </c>
      <c r="I3293">
        <v>0.06</v>
      </c>
      <c r="J3293">
        <v>5.92</v>
      </c>
      <c r="K3293" t="s">
        <v>90</v>
      </c>
      <c r="L3293" t="s">
        <v>45</v>
      </c>
      <c r="M3293">
        <v>1.91</v>
      </c>
      <c r="N3293" t="s">
        <v>83</v>
      </c>
      <c r="O3293" t="b">
        <v>0</v>
      </c>
      <c r="P3293">
        <v>1344.6042</v>
      </c>
      <c r="Q3293">
        <v>486.34620000000001</v>
      </c>
      <c r="R3293">
        <v>478.51620000000003</v>
      </c>
      <c r="S3293" t="s">
        <v>97</v>
      </c>
      <c r="T3293">
        <v>0</v>
      </c>
      <c r="U3293">
        <v>0</v>
      </c>
      <c r="V3293">
        <v>15</v>
      </c>
      <c r="W3293">
        <v>1753.1386</v>
      </c>
    </row>
    <row r="3294" spans="1:23" x14ac:dyDescent="0.35">
      <c r="A3294" t="s">
        <v>4955</v>
      </c>
      <c r="B3294" t="s">
        <v>86</v>
      </c>
      <c r="C3294" t="s">
        <v>1789</v>
      </c>
      <c r="D3294" t="s">
        <v>20</v>
      </c>
      <c r="E3294" t="s">
        <v>16</v>
      </c>
      <c r="F3294" t="s">
        <v>145</v>
      </c>
      <c r="G3294">
        <v>48.32</v>
      </c>
      <c r="H3294">
        <v>1</v>
      </c>
      <c r="I3294">
        <v>0.25</v>
      </c>
      <c r="J3294">
        <v>2.98</v>
      </c>
      <c r="K3294" t="s">
        <v>115</v>
      </c>
      <c r="L3294" t="s">
        <v>41</v>
      </c>
      <c r="M3294">
        <v>12.57</v>
      </c>
      <c r="N3294" t="s">
        <v>83</v>
      </c>
      <c r="O3294" t="b">
        <v>0</v>
      </c>
      <c r="P3294">
        <v>36.24</v>
      </c>
      <c r="Q3294">
        <v>7.2480000000000047</v>
      </c>
      <c r="R3294">
        <v>-8.301999999999996</v>
      </c>
      <c r="S3294" t="s">
        <v>91</v>
      </c>
      <c r="T3294">
        <v>0</v>
      </c>
      <c r="U3294">
        <v>0</v>
      </c>
      <c r="V3294">
        <v>19</v>
      </c>
      <c r="W3294">
        <v>1747.4513999999999</v>
      </c>
    </row>
    <row r="3295" spans="1:23" x14ac:dyDescent="0.35">
      <c r="A3295" t="s">
        <v>4956</v>
      </c>
      <c r="B3295" t="s">
        <v>364</v>
      </c>
      <c r="C3295" t="s">
        <v>2543</v>
      </c>
      <c r="D3295" t="s">
        <v>17</v>
      </c>
      <c r="E3295" t="s">
        <v>95</v>
      </c>
      <c r="F3295" t="s">
        <v>715</v>
      </c>
      <c r="G3295">
        <v>367.09</v>
      </c>
      <c r="H3295">
        <v>1</v>
      </c>
      <c r="I3295">
        <v>0.05</v>
      </c>
      <c r="J3295">
        <v>3.2</v>
      </c>
      <c r="K3295" t="s">
        <v>115</v>
      </c>
      <c r="L3295" t="s">
        <v>45</v>
      </c>
      <c r="M3295">
        <v>0.73</v>
      </c>
      <c r="N3295" t="s">
        <v>83</v>
      </c>
      <c r="O3295" t="b">
        <v>0</v>
      </c>
      <c r="P3295">
        <v>348.73549999999989</v>
      </c>
      <c r="Q3295">
        <v>128.48150000000001</v>
      </c>
      <c r="R3295">
        <v>124.5515</v>
      </c>
      <c r="S3295" t="s">
        <v>97</v>
      </c>
      <c r="T3295">
        <v>0</v>
      </c>
      <c r="U3295">
        <v>0</v>
      </c>
      <c r="V3295">
        <v>16</v>
      </c>
      <c r="W3295">
        <v>1076.8631</v>
      </c>
    </row>
    <row r="3296" spans="1:23" x14ac:dyDescent="0.35">
      <c r="A3296" t="s">
        <v>4957</v>
      </c>
      <c r="B3296" t="s">
        <v>442</v>
      </c>
      <c r="C3296" t="s">
        <v>4958</v>
      </c>
      <c r="D3296" t="s">
        <v>12</v>
      </c>
      <c r="E3296" t="s">
        <v>16</v>
      </c>
      <c r="F3296" t="s">
        <v>932</v>
      </c>
      <c r="G3296">
        <v>9.34</v>
      </c>
      <c r="H3296">
        <v>3</v>
      </c>
      <c r="I3296">
        <v>0.22</v>
      </c>
      <c r="J3296">
        <v>8.84</v>
      </c>
      <c r="K3296" t="s">
        <v>102</v>
      </c>
      <c r="L3296" t="s">
        <v>43</v>
      </c>
      <c r="M3296">
        <v>7.76</v>
      </c>
      <c r="N3296" t="s">
        <v>83</v>
      </c>
      <c r="O3296" t="b">
        <v>0</v>
      </c>
      <c r="P3296">
        <v>21.855599999999999</v>
      </c>
      <c r="Q3296">
        <v>5.0436000000000014</v>
      </c>
      <c r="R3296">
        <v>-11.5564</v>
      </c>
      <c r="S3296" t="s">
        <v>128</v>
      </c>
      <c r="T3296">
        <v>0</v>
      </c>
      <c r="U3296">
        <v>0</v>
      </c>
      <c r="V3296">
        <v>2</v>
      </c>
      <c r="W3296">
        <v>54.168799999999997</v>
      </c>
    </row>
    <row r="3297" spans="1:23" x14ac:dyDescent="0.35">
      <c r="A3297" t="s">
        <v>4959</v>
      </c>
      <c r="B3297" t="s">
        <v>165</v>
      </c>
      <c r="C3297" t="s">
        <v>1599</v>
      </c>
      <c r="D3297" t="s">
        <v>15</v>
      </c>
      <c r="E3297" t="s">
        <v>16</v>
      </c>
      <c r="F3297" t="s">
        <v>472</v>
      </c>
      <c r="G3297">
        <v>34.9</v>
      </c>
      <c r="H3297">
        <v>2</v>
      </c>
      <c r="I3297">
        <v>0.18</v>
      </c>
      <c r="J3297">
        <v>5.62</v>
      </c>
      <c r="K3297" t="s">
        <v>82</v>
      </c>
      <c r="L3297" t="s">
        <v>41</v>
      </c>
      <c r="M3297">
        <v>13.97</v>
      </c>
      <c r="N3297" t="s">
        <v>83</v>
      </c>
      <c r="O3297" t="b">
        <v>0</v>
      </c>
      <c r="P3297">
        <v>57.235999999999997</v>
      </c>
      <c r="Q3297">
        <v>15.356000000000011</v>
      </c>
      <c r="R3297">
        <v>-4.2339999999999911</v>
      </c>
      <c r="S3297" t="s">
        <v>91</v>
      </c>
      <c r="T3297">
        <v>0</v>
      </c>
      <c r="U3297">
        <v>0</v>
      </c>
      <c r="V3297">
        <v>16</v>
      </c>
      <c r="W3297">
        <v>1139.4492</v>
      </c>
    </row>
    <row r="3298" spans="1:23" x14ac:dyDescent="0.35">
      <c r="A3298" t="s">
        <v>4960</v>
      </c>
      <c r="B3298" t="s">
        <v>229</v>
      </c>
      <c r="C3298" t="s">
        <v>2230</v>
      </c>
      <c r="D3298" t="s">
        <v>20</v>
      </c>
      <c r="E3298" t="s">
        <v>95</v>
      </c>
      <c r="F3298" t="s">
        <v>489</v>
      </c>
      <c r="G3298">
        <v>423.63</v>
      </c>
      <c r="H3298">
        <v>2</v>
      </c>
      <c r="I3298">
        <v>0.1</v>
      </c>
      <c r="J3298">
        <v>4.46</v>
      </c>
      <c r="K3298" t="s">
        <v>82</v>
      </c>
      <c r="L3298" t="s">
        <v>41</v>
      </c>
      <c r="M3298">
        <v>5.43</v>
      </c>
      <c r="N3298" t="s">
        <v>83</v>
      </c>
      <c r="O3298" t="b">
        <v>0</v>
      </c>
      <c r="P3298">
        <v>762.53399999999999</v>
      </c>
      <c r="Q3298">
        <v>254.178</v>
      </c>
      <c r="R3298">
        <v>244.28800000000001</v>
      </c>
      <c r="S3298" t="s">
        <v>103</v>
      </c>
      <c r="T3298">
        <v>0</v>
      </c>
      <c r="U3298">
        <v>0</v>
      </c>
      <c r="V3298">
        <v>11</v>
      </c>
      <c r="W3298">
        <v>1983.5051000000001</v>
      </c>
    </row>
    <row r="3299" spans="1:23" x14ac:dyDescent="0.35">
      <c r="A3299" t="s">
        <v>4961</v>
      </c>
      <c r="B3299" t="s">
        <v>99</v>
      </c>
      <c r="C3299" t="s">
        <v>4962</v>
      </c>
      <c r="D3299" t="s">
        <v>20</v>
      </c>
      <c r="E3299" t="s">
        <v>95</v>
      </c>
      <c r="F3299" t="s">
        <v>1709</v>
      </c>
      <c r="G3299">
        <v>350.81</v>
      </c>
      <c r="H3299">
        <v>2</v>
      </c>
      <c r="I3299">
        <v>0.04</v>
      </c>
      <c r="J3299">
        <v>9.24</v>
      </c>
      <c r="K3299" t="s">
        <v>102</v>
      </c>
      <c r="L3299" t="s">
        <v>45</v>
      </c>
      <c r="M3299">
        <v>1.57</v>
      </c>
      <c r="N3299" t="s">
        <v>83</v>
      </c>
      <c r="O3299" t="b">
        <v>0</v>
      </c>
      <c r="P3299">
        <v>673.55520000000001</v>
      </c>
      <c r="Q3299">
        <v>252.58320000000001</v>
      </c>
      <c r="R3299">
        <v>241.7732</v>
      </c>
      <c r="S3299" t="s">
        <v>103</v>
      </c>
      <c r="T3299">
        <v>0</v>
      </c>
      <c r="U3299">
        <v>0</v>
      </c>
      <c r="V3299">
        <v>1</v>
      </c>
      <c r="W3299">
        <v>241.7732</v>
      </c>
    </row>
    <row r="3300" spans="1:23" x14ac:dyDescent="0.35">
      <c r="A3300" t="s">
        <v>4963</v>
      </c>
      <c r="B3300" t="s">
        <v>583</v>
      </c>
      <c r="C3300" t="s">
        <v>4964</v>
      </c>
      <c r="D3300" t="s">
        <v>15</v>
      </c>
      <c r="E3300" t="s">
        <v>14</v>
      </c>
      <c r="F3300" t="s">
        <v>1321</v>
      </c>
      <c r="G3300">
        <v>83.89</v>
      </c>
      <c r="H3300">
        <v>1</v>
      </c>
      <c r="I3300">
        <v>0.26</v>
      </c>
      <c r="J3300">
        <v>6.72</v>
      </c>
      <c r="K3300" t="s">
        <v>115</v>
      </c>
      <c r="L3300" t="s">
        <v>41</v>
      </c>
      <c r="M3300">
        <v>9.2100000000000009</v>
      </c>
      <c r="N3300" t="s">
        <v>83</v>
      </c>
      <c r="O3300" t="b">
        <v>0</v>
      </c>
      <c r="P3300">
        <v>62.078600000000002</v>
      </c>
      <c r="Q3300">
        <v>11.7446</v>
      </c>
      <c r="R3300">
        <v>-4.1853999999999942</v>
      </c>
      <c r="S3300" t="s">
        <v>84</v>
      </c>
      <c r="T3300">
        <v>0</v>
      </c>
      <c r="U3300">
        <v>0</v>
      </c>
      <c r="V3300">
        <v>1</v>
      </c>
      <c r="W3300">
        <v>-4.1853999999999942</v>
      </c>
    </row>
    <row r="3301" spans="1:23" x14ac:dyDescent="0.35">
      <c r="A3301" t="s">
        <v>4965</v>
      </c>
      <c r="B3301" t="s">
        <v>572</v>
      </c>
      <c r="C3301" t="s">
        <v>387</v>
      </c>
      <c r="D3301" t="s">
        <v>12</v>
      </c>
      <c r="E3301" t="s">
        <v>16</v>
      </c>
      <c r="F3301" t="s">
        <v>919</v>
      </c>
      <c r="G3301">
        <v>26.34</v>
      </c>
      <c r="H3301">
        <v>1</v>
      </c>
      <c r="I3301">
        <v>0.28000000000000003</v>
      </c>
      <c r="J3301">
        <v>3.41</v>
      </c>
      <c r="K3301" t="s">
        <v>115</v>
      </c>
      <c r="L3301" t="s">
        <v>41</v>
      </c>
      <c r="M3301">
        <v>6.88</v>
      </c>
      <c r="N3301" t="s">
        <v>83</v>
      </c>
      <c r="O3301" t="b">
        <v>0</v>
      </c>
      <c r="P3301">
        <v>18.9648</v>
      </c>
      <c r="Q3301">
        <v>3.1608000000000018</v>
      </c>
      <c r="R3301">
        <v>-7.1291999999999973</v>
      </c>
      <c r="S3301" t="s">
        <v>183</v>
      </c>
      <c r="T3301">
        <v>0</v>
      </c>
      <c r="U3301">
        <v>0</v>
      </c>
      <c r="V3301">
        <v>17</v>
      </c>
      <c r="W3301">
        <v>1451.0446999999999</v>
      </c>
    </row>
    <row r="3302" spans="1:23" x14ac:dyDescent="0.35">
      <c r="A3302" t="s">
        <v>4966</v>
      </c>
      <c r="B3302" t="s">
        <v>572</v>
      </c>
      <c r="C3302" t="s">
        <v>695</v>
      </c>
      <c r="D3302" t="s">
        <v>15</v>
      </c>
      <c r="E3302" t="s">
        <v>14</v>
      </c>
      <c r="F3302" t="s">
        <v>460</v>
      </c>
      <c r="G3302">
        <v>156.15</v>
      </c>
      <c r="H3302">
        <v>2</v>
      </c>
      <c r="I3302">
        <v>0.08</v>
      </c>
      <c r="J3302">
        <v>3.21</v>
      </c>
      <c r="K3302" t="s">
        <v>102</v>
      </c>
      <c r="L3302" t="s">
        <v>43</v>
      </c>
      <c r="M3302">
        <v>6.49</v>
      </c>
      <c r="N3302" t="s">
        <v>83</v>
      </c>
      <c r="O3302" t="b">
        <v>0</v>
      </c>
      <c r="P3302">
        <v>287.31599999999997</v>
      </c>
      <c r="Q3302">
        <v>99.936000000000035</v>
      </c>
      <c r="R3302">
        <v>90.236000000000047</v>
      </c>
      <c r="S3302" t="s">
        <v>183</v>
      </c>
      <c r="T3302">
        <v>0</v>
      </c>
      <c r="U3302">
        <v>0</v>
      </c>
      <c r="V3302">
        <v>5</v>
      </c>
      <c r="W3302">
        <v>134.70710000000011</v>
      </c>
    </row>
    <row r="3303" spans="1:23" x14ac:dyDescent="0.35">
      <c r="A3303" t="s">
        <v>4967</v>
      </c>
      <c r="B3303" t="s">
        <v>330</v>
      </c>
      <c r="C3303" t="s">
        <v>281</v>
      </c>
      <c r="D3303" t="s">
        <v>12</v>
      </c>
      <c r="E3303" t="s">
        <v>16</v>
      </c>
      <c r="F3303" t="s">
        <v>427</v>
      </c>
      <c r="G3303">
        <v>62.7</v>
      </c>
      <c r="H3303">
        <v>1</v>
      </c>
      <c r="I3303">
        <v>0.17</v>
      </c>
      <c r="J3303">
        <v>7.07</v>
      </c>
      <c r="K3303" t="s">
        <v>115</v>
      </c>
      <c r="L3303" t="s">
        <v>48</v>
      </c>
      <c r="M3303">
        <v>12.12</v>
      </c>
      <c r="N3303" t="s">
        <v>141</v>
      </c>
      <c r="O3303" t="b">
        <v>0</v>
      </c>
      <c r="P3303">
        <v>52.040999999999997</v>
      </c>
      <c r="Q3303">
        <v>14.420999999999999</v>
      </c>
      <c r="R3303">
        <v>-4.7689999999999984</v>
      </c>
      <c r="S3303" t="s">
        <v>183</v>
      </c>
      <c r="T3303">
        <v>1</v>
      </c>
      <c r="U3303">
        <v>0</v>
      </c>
      <c r="V3303">
        <v>15</v>
      </c>
      <c r="W3303">
        <v>1405.4456</v>
      </c>
    </row>
    <row r="3304" spans="1:23" x14ac:dyDescent="0.35">
      <c r="A3304" t="s">
        <v>4968</v>
      </c>
      <c r="B3304" t="s">
        <v>364</v>
      </c>
      <c r="C3304" t="s">
        <v>1136</v>
      </c>
      <c r="D3304" t="s">
        <v>12</v>
      </c>
      <c r="E3304" t="s">
        <v>14</v>
      </c>
      <c r="F3304" t="s">
        <v>1306</v>
      </c>
      <c r="G3304">
        <v>118.74</v>
      </c>
      <c r="H3304">
        <v>1</v>
      </c>
      <c r="I3304">
        <v>0.04</v>
      </c>
      <c r="J3304">
        <v>2.02</v>
      </c>
      <c r="K3304" t="s">
        <v>115</v>
      </c>
      <c r="L3304" t="s">
        <v>48</v>
      </c>
      <c r="M3304">
        <v>7.14</v>
      </c>
      <c r="N3304" t="s">
        <v>83</v>
      </c>
      <c r="O3304" t="b">
        <v>0</v>
      </c>
      <c r="P3304">
        <v>113.99039999999999</v>
      </c>
      <c r="Q3304">
        <v>42.746400000000001</v>
      </c>
      <c r="R3304">
        <v>33.586399999999998</v>
      </c>
      <c r="S3304" t="s">
        <v>97</v>
      </c>
      <c r="T3304">
        <v>0</v>
      </c>
      <c r="U3304">
        <v>0</v>
      </c>
      <c r="V3304">
        <v>22</v>
      </c>
      <c r="W3304">
        <v>2267.721500000001</v>
      </c>
    </row>
    <row r="3305" spans="1:23" x14ac:dyDescent="0.35">
      <c r="A3305" t="s">
        <v>4969</v>
      </c>
      <c r="B3305" t="s">
        <v>559</v>
      </c>
      <c r="C3305" t="s">
        <v>1793</v>
      </c>
      <c r="D3305" t="s">
        <v>12</v>
      </c>
      <c r="E3305" t="s">
        <v>95</v>
      </c>
      <c r="F3305" t="s">
        <v>400</v>
      </c>
      <c r="G3305">
        <v>206.2</v>
      </c>
      <c r="H3305">
        <v>3</v>
      </c>
      <c r="I3305">
        <v>0.04</v>
      </c>
      <c r="J3305">
        <v>3.62</v>
      </c>
      <c r="K3305" t="s">
        <v>82</v>
      </c>
      <c r="L3305" t="s">
        <v>45</v>
      </c>
      <c r="M3305">
        <v>1.06</v>
      </c>
      <c r="N3305" t="s">
        <v>83</v>
      </c>
      <c r="O3305" t="b">
        <v>0</v>
      </c>
      <c r="P3305">
        <v>593.85599999999988</v>
      </c>
      <c r="Q3305">
        <v>222.696</v>
      </c>
      <c r="R3305">
        <v>218.01599999999999</v>
      </c>
      <c r="S3305" t="s">
        <v>128</v>
      </c>
      <c r="T3305">
        <v>0</v>
      </c>
      <c r="U3305">
        <v>0</v>
      </c>
      <c r="V3305">
        <v>17</v>
      </c>
      <c r="W3305">
        <v>1419.2664</v>
      </c>
    </row>
    <row r="3306" spans="1:23" x14ac:dyDescent="0.35">
      <c r="A3306" t="s">
        <v>4970</v>
      </c>
      <c r="B3306" t="s">
        <v>586</v>
      </c>
      <c r="C3306" t="s">
        <v>4971</v>
      </c>
      <c r="D3306" t="s">
        <v>12</v>
      </c>
      <c r="E3306" t="s">
        <v>16</v>
      </c>
      <c r="F3306" t="s">
        <v>145</v>
      </c>
      <c r="G3306">
        <v>20.23</v>
      </c>
      <c r="H3306">
        <v>3</v>
      </c>
      <c r="I3306">
        <v>7.0000000000000007E-2</v>
      </c>
      <c r="J3306">
        <v>5</v>
      </c>
      <c r="K3306" t="s">
        <v>90</v>
      </c>
      <c r="L3306" t="s">
        <v>41</v>
      </c>
      <c r="M3306">
        <v>13.83</v>
      </c>
      <c r="N3306" t="s">
        <v>83</v>
      </c>
      <c r="O3306" t="b">
        <v>0</v>
      </c>
      <c r="P3306">
        <v>56.441699999999997</v>
      </c>
      <c r="Q3306">
        <v>20.027699999999999</v>
      </c>
      <c r="R3306">
        <v>1.1977000000000051</v>
      </c>
      <c r="S3306" t="s">
        <v>91</v>
      </c>
      <c r="T3306">
        <v>0</v>
      </c>
      <c r="U3306">
        <v>0</v>
      </c>
      <c r="V3306">
        <v>1</v>
      </c>
      <c r="W3306">
        <v>1.1977000000000051</v>
      </c>
    </row>
    <row r="3307" spans="1:23" x14ac:dyDescent="0.35">
      <c r="A3307" t="s">
        <v>4972</v>
      </c>
      <c r="B3307" t="s">
        <v>121</v>
      </c>
      <c r="C3307" t="s">
        <v>2148</v>
      </c>
      <c r="D3307" t="s">
        <v>12</v>
      </c>
      <c r="E3307" t="s">
        <v>95</v>
      </c>
      <c r="F3307" t="s">
        <v>1202</v>
      </c>
      <c r="G3307">
        <v>227.03</v>
      </c>
      <c r="H3307">
        <v>3</v>
      </c>
      <c r="I3307">
        <v>0.05</v>
      </c>
      <c r="J3307">
        <v>8.31</v>
      </c>
      <c r="K3307" t="s">
        <v>115</v>
      </c>
      <c r="L3307" t="s">
        <v>48</v>
      </c>
      <c r="M3307">
        <v>6.76</v>
      </c>
      <c r="N3307" t="s">
        <v>83</v>
      </c>
      <c r="O3307" t="b">
        <v>0</v>
      </c>
      <c r="P3307">
        <v>647.03549999999996</v>
      </c>
      <c r="Q3307">
        <v>238.38149999999999</v>
      </c>
      <c r="R3307">
        <v>223.3115</v>
      </c>
      <c r="S3307" t="s">
        <v>103</v>
      </c>
      <c r="T3307">
        <v>0</v>
      </c>
      <c r="U3307">
        <v>0</v>
      </c>
      <c r="V3307">
        <v>12</v>
      </c>
      <c r="W3307">
        <v>585.78229999999996</v>
      </c>
    </row>
    <row r="3308" spans="1:23" x14ac:dyDescent="0.35">
      <c r="A3308" t="s">
        <v>4973</v>
      </c>
      <c r="B3308" t="s">
        <v>125</v>
      </c>
      <c r="C3308" t="s">
        <v>725</v>
      </c>
      <c r="D3308" t="s">
        <v>19</v>
      </c>
      <c r="E3308" t="s">
        <v>16</v>
      </c>
      <c r="F3308" t="s">
        <v>478</v>
      </c>
      <c r="G3308">
        <v>10.07</v>
      </c>
      <c r="H3308">
        <v>3</v>
      </c>
      <c r="I3308">
        <v>0.22</v>
      </c>
      <c r="J3308">
        <v>3.86</v>
      </c>
      <c r="K3308" t="s">
        <v>115</v>
      </c>
      <c r="L3308" t="s">
        <v>41</v>
      </c>
      <c r="M3308">
        <v>14.52</v>
      </c>
      <c r="N3308" t="s">
        <v>141</v>
      </c>
      <c r="O3308" t="b">
        <v>0</v>
      </c>
      <c r="P3308">
        <v>23.563800000000001</v>
      </c>
      <c r="Q3308">
        <v>5.4377999999999993</v>
      </c>
      <c r="R3308">
        <v>-12.9422</v>
      </c>
      <c r="S3308" t="s">
        <v>128</v>
      </c>
      <c r="T3308">
        <v>1</v>
      </c>
      <c r="U3308">
        <v>0</v>
      </c>
      <c r="V3308">
        <v>14</v>
      </c>
      <c r="W3308">
        <v>814.14519999999993</v>
      </c>
    </row>
    <row r="3309" spans="1:23" x14ac:dyDescent="0.35">
      <c r="A3309" t="s">
        <v>4974</v>
      </c>
      <c r="B3309" t="s">
        <v>633</v>
      </c>
      <c r="C3309" t="s">
        <v>1992</v>
      </c>
      <c r="D3309" t="s">
        <v>24</v>
      </c>
      <c r="E3309" t="s">
        <v>95</v>
      </c>
      <c r="F3309" t="s">
        <v>1709</v>
      </c>
      <c r="G3309">
        <v>249.57</v>
      </c>
      <c r="H3309">
        <v>3</v>
      </c>
      <c r="I3309">
        <v>0.1</v>
      </c>
      <c r="J3309">
        <v>3.88</v>
      </c>
      <c r="K3309" t="s">
        <v>82</v>
      </c>
      <c r="L3309" t="s">
        <v>48</v>
      </c>
      <c r="M3309">
        <v>6.51</v>
      </c>
      <c r="N3309" t="s">
        <v>83</v>
      </c>
      <c r="O3309" t="b">
        <v>0</v>
      </c>
      <c r="P3309">
        <v>673.83900000000006</v>
      </c>
      <c r="Q3309">
        <v>224.61300000000011</v>
      </c>
      <c r="R3309">
        <v>214.2230000000001</v>
      </c>
      <c r="S3309" t="s">
        <v>103</v>
      </c>
      <c r="T3309">
        <v>0</v>
      </c>
      <c r="U3309">
        <v>0</v>
      </c>
      <c r="V3309">
        <v>4</v>
      </c>
      <c r="W3309">
        <v>217.13720000000009</v>
      </c>
    </row>
    <row r="3310" spans="1:23" x14ac:dyDescent="0.35">
      <c r="A3310" t="s">
        <v>4975</v>
      </c>
      <c r="B3310" t="s">
        <v>413</v>
      </c>
      <c r="C3310" t="s">
        <v>810</v>
      </c>
      <c r="D3310" t="s">
        <v>28</v>
      </c>
      <c r="E3310" t="s">
        <v>95</v>
      </c>
      <c r="F3310" t="s">
        <v>2069</v>
      </c>
      <c r="G3310">
        <v>217.67</v>
      </c>
      <c r="H3310">
        <v>1</v>
      </c>
      <c r="I3310">
        <v>0.03</v>
      </c>
      <c r="J3310">
        <v>9.39</v>
      </c>
      <c r="K3310" t="s">
        <v>82</v>
      </c>
      <c r="L3310" t="s">
        <v>48</v>
      </c>
      <c r="M3310">
        <v>4.84</v>
      </c>
      <c r="N3310" t="s">
        <v>83</v>
      </c>
      <c r="O3310" t="b">
        <v>0</v>
      </c>
      <c r="P3310">
        <v>211.13990000000001</v>
      </c>
      <c r="Q3310">
        <v>80.537900000000008</v>
      </c>
      <c r="R3310">
        <v>66.307900000000004</v>
      </c>
      <c r="S3310" t="s">
        <v>84</v>
      </c>
      <c r="T3310">
        <v>0</v>
      </c>
      <c r="U3310">
        <v>0</v>
      </c>
      <c r="V3310">
        <v>13</v>
      </c>
      <c r="W3310">
        <v>1218.7502999999999</v>
      </c>
    </row>
    <row r="3311" spans="1:23" x14ac:dyDescent="0.35">
      <c r="A3311" t="s">
        <v>4976</v>
      </c>
      <c r="B3311" t="s">
        <v>193</v>
      </c>
      <c r="C3311" t="s">
        <v>851</v>
      </c>
      <c r="D3311" t="s">
        <v>12</v>
      </c>
      <c r="E3311" t="s">
        <v>14</v>
      </c>
      <c r="F3311" t="s">
        <v>101</v>
      </c>
      <c r="G3311">
        <v>141.96</v>
      </c>
      <c r="H3311">
        <v>2</v>
      </c>
      <c r="I3311">
        <v>0.1</v>
      </c>
      <c r="J3311">
        <v>8.83</v>
      </c>
      <c r="K3311" t="s">
        <v>115</v>
      </c>
      <c r="L3311" t="s">
        <v>43</v>
      </c>
      <c r="M3311">
        <v>4.4400000000000004</v>
      </c>
      <c r="N3311" t="s">
        <v>83</v>
      </c>
      <c r="O3311" t="b">
        <v>1</v>
      </c>
      <c r="P3311">
        <v>255.52799999999999</v>
      </c>
      <c r="Q3311">
        <v>85.176000000000016</v>
      </c>
      <c r="R3311">
        <v>71.90600000000002</v>
      </c>
      <c r="S3311" t="s">
        <v>97</v>
      </c>
      <c r="T3311">
        <v>0</v>
      </c>
      <c r="U3311">
        <v>0</v>
      </c>
      <c r="V3311">
        <v>19</v>
      </c>
      <c r="W3311">
        <v>1781.393</v>
      </c>
    </row>
    <row r="3312" spans="1:23" x14ac:dyDescent="0.35">
      <c r="A3312" t="s">
        <v>4977</v>
      </c>
      <c r="B3312" t="s">
        <v>121</v>
      </c>
      <c r="C3312" t="s">
        <v>926</v>
      </c>
      <c r="D3312" t="s">
        <v>26</v>
      </c>
      <c r="E3312" t="s">
        <v>95</v>
      </c>
      <c r="F3312" t="s">
        <v>328</v>
      </c>
      <c r="G3312">
        <v>453.04</v>
      </c>
      <c r="H3312">
        <v>3</v>
      </c>
      <c r="I3312">
        <v>0.03</v>
      </c>
      <c r="J3312">
        <v>9.74</v>
      </c>
      <c r="K3312" t="s">
        <v>115</v>
      </c>
      <c r="L3312" t="s">
        <v>43</v>
      </c>
      <c r="M3312">
        <v>7.49</v>
      </c>
      <c r="N3312" t="s">
        <v>83</v>
      </c>
      <c r="O3312" t="b">
        <v>0</v>
      </c>
      <c r="P3312">
        <v>1318.3463999999999</v>
      </c>
      <c r="Q3312">
        <v>502.87439999999998</v>
      </c>
      <c r="R3312">
        <v>485.64440000000002</v>
      </c>
      <c r="S3312" t="s">
        <v>103</v>
      </c>
      <c r="T3312">
        <v>0</v>
      </c>
      <c r="U3312">
        <v>0</v>
      </c>
      <c r="V3312">
        <v>14</v>
      </c>
      <c r="W3312">
        <v>1569.6587999999999</v>
      </c>
    </row>
    <row r="3313" spans="1:23" x14ac:dyDescent="0.35">
      <c r="A3313" t="s">
        <v>4978</v>
      </c>
      <c r="B3313" t="s">
        <v>1219</v>
      </c>
      <c r="C3313" t="s">
        <v>2739</v>
      </c>
      <c r="D3313" t="s">
        <v>17</v>
      </c>
      <c r="E3313" t="s">
        <v>16</v>
      </c>
      <c r="F3313" t="s">
        <v>311</v>
      </c>
      <c r="G3313">
        <v>64.790000000000006</v>
      </c>
      <c r="H3313">
        <v>1</v>
      </c>
      <c r="I3313">
        <v>0.22</v>
      </c>
      <c r="J3313">
        <v>8.0299999999999994</v>
      </c>
      <c r="K3313" t="s">
        <v>90</v>
      </c>
      <c r="L3313" t="s">
        <v>41</v>
      </c>
      <c r="M3313">
        <v>8.6199999999999992</v>
      </c>
      <c r="N3313" t="s">
        <v>83</v>
      </c>
      <c r="O3313" t="b">
        <v>0</v>
      </c>
      <c r="P3313">
        <v>50.536200000000008</v>
      </c>
      <c r="Q3313">
        <v>11.662200000000009</v>
      </c>
      <c r="R3313">
        <v>-4.9877999999999929</v>
      </c>
      <c r="S3313" t="s">
        <v>183</v>
      </c>
      <c r="T3313">
        <v>0</v>
      </c>
      <c r="U3313">
        <v>0</v>
      </c>
      <c r="V3313">
        <v>3</v>
      </c>
      <c r="W3313">
        <v>16.684799999999999</v>
      </c>
    </row>
    <row r="3314" spans="1:23" x14ac:dyDescent="0.35">
      <c r="A3314" t="s">
        <v>4979</v>
      </c>
      <c r="B3314" t="s">
        <v>298</v>
      </c>
      <c r="C3314" t="s">
        <v>2835</v>
      </c>
      <c r="D3314" t="s">
        <v>20</v>
      </c>
      <c r="E3314" t="s">
        <v>95</v>
      </c>
      <c r="F3314" t="s">
        <v>1549</v>
      </c>
      <c r="G3314">
        <v>398.13</v>
      </c>
      <c r="H3314">
        <v>1</v>
      </c>
      <c r="I3314">
        <v>0.26</v>
      </c>
      <c r="J3314">
        <v>5.28</v>
      </c>
      <c r="K3314" t="s">
        <v>90</v>
      </c>
      <c r="L3314" t="s">
        <v>41</v>
      </c>
      <c r="M3314">
        <v>7.87</v>
      </c>
      <c r="N3314" t="s">
        <v>83</v>
      </c>
      <c r="O3314" t="b">
        <v>0</v>
      </c>
      <c r="P3314">
        <v>294.61619999999999</v>
      </c>
      <c r="Q3314">
        <v>55.738200000000013</v>
      </c>
      <c r="R3314">
        <v>42.588200000000008</v>
      </c>
      <c r="S3314" t="s">
        <v>183</v>
      </c>
      <c r="T3314">
        <v>0</v>
      </c>
      <c r="U3314">
        <v>0</v>
      </c>
      <c r="V3314">
        <v>14</v>
      </c>
      <c r="W3314">
        <v>781.73050000000001</v>
      </c>
    </row>
    <row r="3315" spans="1:23" x14ac:dyDescent="0.35">
      <c r="A3315" t="s">
        <v>4980</v>
      </c>
      <c r="B3315" t="s">
        <v>390</v>
      </c>
      <c r="C3315" t="s">
        <v>1354</v>
      </c>
      <c r="D3315" t="s">
        <v>12</v>
      </c>
      <c r="E3315" t="s">
        <v>95</v>
      </c>
      <c r="F3315" t="s">
        <v>568</v>
      </c>
      <c r="G3315">
        <v>414.78</v>
      </c>
      <c r="H3315">
        <v>2</v>
      </c>
      <c r="I3315">
        <v>0.03</v>
      </c>
      <c r="J3315">
        <v>5.85</v>
      </c>
      <c r="K3315" t="s">
        <v>115</v>
      </c>
      <c r="L3315" t="s">
        <v>45</v>
      </c>
      <c r="M3315">
        <v>0.56999999999999995</v>
      </c>
      <c r="N3315" t="s">
        <v>83</v>
      </c>
      <c r="O3315" t="b">
        <v>0</v>
      </c>
      <c r="P3315">
        <v>804.67319999999995</v>
      </c>
      <c r="Q3315">
        <v>306.93720000000002</v>
      </c>
      <c r="R3315">
        <v>300.5172</v>
      </c>
      <c r="S3315" t="s">
        <v>91</v>
      </c>
      <c r="T3315">
        <v>0</v>
      </c>
      <c r="U3315">
        <v>0</v>
      </c>
      <c r="V3315">
        <v>14</v>
      </c>
      <c r="W3315">
        <v>753.40749999999991</v>
      </c>
    </row>
    <row r="3316" spans="1:23" x14ac:dyDescent="0.35">
      <c r="A3316" t="s">
        <v>4981</v>
      </c>
      <c r="B3316" t="s">
        <v>819</v>
      </c>
      <c r="C3316" t="s">
        <v>1491</v>
      </c>
      <c r="D3316" t="s">
        <v>15</v>
      </c>
      <c r="E3316" t="s">
        <v>14</v>
      </c>
      <c r="F3316" t="s">
        <v>1306</v>
      </c>
      <c r="G3316">
        <v>135.72</v>
      </c>
      <c r="H3316">
        <v>3</v>
      </c>
      <c r="I3316">
        <v>0.28000000000000003</v>
      </c>
      <c r="J3316">
        <v>4.79</v>
      </c>
      <c r="K3316" t="s">
        <v>115</v>
      </c>
      <c r="L3316" t="s">
        <v>41</v>
      </c>
      <c r="M3316">
        <v>14.47</v>
      </c>
      <c r="N3316" t="s">
        <v>83</v>
      </c>
      <c r="O3316" t="b">
        <v>0</v>
      </c>
      <c r="P3316">
        <v>293.15519999999998</v>
      </c>
      <c r="Q3316">
        <v>48.859200000000023</v>
      </c>
      <c r="R3316">
        <v>29.59920000000001</v>
      </c>
      <c r="S3316" t="s">
        <v>128</v>
      </c>
      <c r="T3316">
        <v>0</v>
      </c>
      <c r="U3316">
        <v>0</v>
      </c>
      <c r="V3316">
        <v>11</v>
      </c>
      <c r="W3316">
        <v>1069.1565000000001</v>
      </c>
    </row>
    <row r="3317" spans="1:23" x14ac:dyDescent="0.35">
      <c r="A3317" t="s">
        <v>4982</v>
      </c>
      <c r="B3317" t="s">
        <v>86</v>
      </c>
      <c r="C3317" t="s">
        <v>650</v>
      </c>
      <c r="D3317" t="s">
        <v>15</v>
      </c>
      <c r="E3317" t="s">
        <v>88</v>
      </c>
      <c r="F3317" t="s">
        <v>111</v>
      </c>
      <c r="G3317">
        <v>25.77</v>
      </c>
      <c r="H3317">
        <v>2</v>
      </c>
      <c r="I3317">
        <v>0.04</v>
      </c>
      <c r="J3317">
        <v>3.41</v>
      </c>
      <c r="K3317" t="s">
        <v>102</v>
      </c>
      <c r="L3317" t="s">
        <v>43</v>
      </c>
      <c r="M3317">
        <v>7.75</v>
      </c>
      <c r="N3317" t="s">
        <v>83</v>
      </c>
      <c r="O3317" t="b">
        <v>0</v>
      </c>
      <c r="P3317">
        <v>49.478400000000001</v>
      </c>
      <c r="Q3317">
        <v>18.554400000000001</v>
      </c>
      <c r="R3317">
        <v>7.394400000000001</v>
      </c>
      <c r="S3317" t="s">
        <v>91</v>
      </c>
      <c r="T3317">
        <v>0</v>
      </c>
      <c r="U3317">
        <v>0</v>
      </c>
      <c r="V3317">
        <v>4</v>
      </c>
      <c r="W3317">
        <v>21.290900000000011</v>
      </c>
    </row>
    <row r="3318" spans="1:23" x14ac:dyDescent="0.35">
      <c r="A3318" t="s">
        <v>4983</v>
      </c>
      <c r="B3318" t="s">
        <v>253</v>
      </c>
      <c r="C3318" t="s">
        <v>122</v>
      </c>
      <c r="D3318" t="s">
        <v>15</v>
      </c>
      <c r="E3318" t="s">
        <v>16</v>
      </c>
      <c r="F3318" t="s">
        <v>409</v>
      </c>
      <c r="G3318">
        <v>9.99</v>
      </c>
      <c r="H3318">
        <v>3</v>
      </c>
      <c r="I3318">
        <v>0.15</v>
      </c>
      <c r="J3318">
        <v>3.77</v>
      </c>
      <c r="K3318" t="s">
        <v>90</v>
      </c>
      <c r="L3318" t="s">
        <v>43</v>
      </c>
      <c r="M3318">
        <v>4.09</v>
      </c>
      <c r="N3318" t="s">
        <v>83</v>
      </c>
      <c r="O3318" t="b">
        <v>0</v>
      </c>
      <c r="P3318">
        <v>25.474499999999999</v>
      </c>
      <c r="Q3318">
        <v>7.4924999999999997</v>
      </c>
      <c r="R3318">
        <v>-0.36749999999999972</v>
      </c>
      <c r="S3318" t="s">
        <v>183</v>
      </c>
      <c r="T3318">
        <v>0</v>
      </c>
      <c r="U3318">
        <v>0</v>
      </c>
      <c r="V3318">
        <v>14</v>
      </c>
      <c r="W3318">
        <v>711.66880000000003</v>
      </c>
    </row>
    <row r="3319" spans="1:23" x14ac:dyDescent="0.35">
      <c r="A3319" t="s">
        <v>4984</v>
      </c>
      <c r="B3319" t="s">
        <v>1301</v>
      </c>
      <c r="C3319" t="s">
        <v>4985</v>
      </c>
      <c r="D3319" t="s">
        <v>12</v>
      </c>
      <c r="E3319" t="s">
        <v>14</v>
      </c>
      <c r="F3319" t="s">
        <v>1131</v>
      </c>
      <c r="G3319">
        <v>107.38</v>
      </c>
      <c r="H3319">
        <v>2</v>
      </c>
      <c r="I3319">
        <v>0.04</v>
      </c>
      <c r="J3319">
        <v>4.2300000000000004</v>
      </c>
      <c r="K3319" t="s">
        <v>82</v>
      </c>
      <c r="L3319" t="s">
        <v>43</v>
      </c>
      <c r="M3319">
        <v>4.59</v>
      </c>
      <c r="N3319" t="s">
        <v>83</v>
      </c>
      <c r="O3319" t="b">
        <v>0</v>
      </c>
      <c r="P3319">
        <v>206.1696</v>
      </c>
      <c r="Q3319">
        <v>77.31359999999998</v>
      </c>
      <c r="R3319">
        <v>68.493599999999986</v>
      </c>
      <c r="S3319" t="s">
        <v>91</v>
      </c>
      <c r="T3319">
        <v>0</v>
      </c>
      <c r="U3319">
        <v>0</v>
      </c>
      <c r="V3319">
        <v>1</v>
      </c>
      <c r="W3319">
        <v>68.493599999999986</v>
      </c>
    </row>
    <row r="3320" spans="1:23" x14ac:dyDescent="0.35">
      <c r="A3320" t="s">
        <v>4986</v>
      </c>
      <c r="B3320" t="s">
        <v>173</v>
      </c>
      <c r="C3320" t="s">
        <v>720</v>
      </c>
      <c r="D3320" t="s">
        <v>17</v>
      </c>
      <c r="E3320" t="s">
        <v>16</v>
      </c>
      <c r="F3320" t="s">
        <v>409</v>
      </c>
      <c r="G3320">
        <v>39.32</v>
      </c>
      <c r="H3320">
        <v>2</v>
      </c>
      <c r="I3320">
        <v>0.22</v>
      </c>
      <c r="J3320">
        <v>7.18</v>
      </c>
      <c r="K3320" t="s">
        <v>115</v>
      </c>
      <c r="L3320" t="s">
        <v>41</v>
      </c>
      <c r="M3320">
        <v>9.48</v>
      </c>
      <c r="N3320" t="s">
        <v>83</v>
      </c>
      <c r="O3320" t="b">
        <v>0</v>
      </c>
      <c r="P3320">
        <v>61.339200000000012</v>
      </c>
      <c r="Q3320">
        <v>14.15520000000001</v>
      </c>
      <c r="R3320">
        <v>-2.5047999999999919</v>
      </c>
      <c r="S3320" t="s">
        <v>128</v>
      </c>
      <c r="T3320">
        <v>0</v>
      </c>
      <c r="U3320">
        <v>0</v>
      </c>
      <c r="V3320">
        <v>20</v>
      </c>
      <c r="W3320">
        <v>2012.6106</v>
      </c>
    </row>
    <row r="3321" spans="1:23" x14ac:dyDescent="0.35">
      <c r="A3321" t="s">
        <v>4987</v>
      </c>
      <c r="B3321" t="s">
        <v>130</v>
      </c>
      <c r="C3321" t="s">
        <v>1315</v>
      </c>
      <c r="D3321" t="s">
        <v>15</v>
      </c>
      <c r="E3321" t="s">
        <v>95</v>
      </c>
      <c r="F3321" t="s">
        <v>2069</v>
      </c>
      <c r="G3321">
        <v>152.38</v>
      </c>
      <c r="H3321">
        <v>1</v>
      </c>
      <c r="I3321">
        <v>0.22</v>
      </c>
      <c r="J3321">
        <v>6.04</v>
      </c>
      <c r="K3321" t="s">
        <v>82</v>
      </c>
      <c r="L3321" t="s">
        <v>41</v>
      </c>
      <c r="M3321">
        <v>5.97</v>
      </c>
      <c r="N3321" t="s">
        <v>83</v>
      </c>
      <c r="O3321" t="b">
        <v>0</v>
      </c>
      <c r="P3321">
        <v>118.85639999999999</v>
      </c>
      <c r="Q3321">
        <v>27.4284</v>
      </c>
      <c r="R3321">
        <v>15.4184</v>
      </c>
      <c r="S3321" t="s">
        <v>84</v>
      </c>
      <c r="T3321">
        <v>0</v>
      </c>
      <c r="U3321">
        <v>0</v>
      </c>
      <c r="V3321">
        <v>14</v>
      </c>
      <c r="W3321">
        <v>995.56200000000001</v>
      </c>
    </row>
    <row r="3322" spans="1:23" x14ac:dyDescent="0.35">
      <c r="A3322" t="s">
        <v>4988</v>
      </c>
      <c r="B3322" t="s">
        <v>1054</v>
      </c>
      <c r="C3322" t="s">
        <v>2623</v>
      </c>
      <c r="D3322" t="s">
        <v>24</v>
      </c>
      <c r="E3322" t="s">
        <v>16</v>
      </c>
      <c r="F3322" t="s">
        <v>932</v>
      </c>
      <c r="G3322">
        <v>22.09</v>
      </c>
      <c r="H3322">
        <v>2</v>
      </c>
      <c r="I3322">
        <v>0.28999999999999998</v>
      </c>
      <c r="J3322">
        <v>7.97</v>
      </c>
      <c r="K3322" t="s">
        <v>90</v>
      </c>
      <c r="L3322" t="s">
        <v>41</v>
      </c>
      <c r="M3322">
        <v>11.95</v>
      </c>
      <c r="N3322" t="s">
        <v>141</v>
      </c>
      <c r="O3322" t="b">
        <v>0</v>
      </c>
      <c r="P3322">
        <v>31.367799999999999</v>
      </c>
      <c r="Q3322">
        <v>4.8597999999999999</v>
      </c>
      <c r="R3322">
        <v>-15.0602</v>
      </c>
      <c r="S3322" t="s">
        <v>128</v>
      </c>
      <c r="T3322">
        <v>1</v>
      </c>
      <c r="U3322">
        <v>0</v>
      </c>
      <c r="V3322">
        <v>4</v>
      </c>
      <c r="W3322">
        <v>169.97139999999999</v>
      </c>
    </row>
    <row r="3323" spans="1:23" x14ac:dyDescent="0.35">
      <c r="A3323" t="s">
        <v>4989</v>
      </c>
      <c r="B3323" t="s">
        <v>323</v>
      </c>
      <c r="C3323" t="s">
        <v>993</v>
      </c>
      <c r="D3323" t="s">
        <v>15</v>
      </c>
      <c r="E3323" t="s">
        <v>16</v>
      </c>
      <c r="F3323" t="s">
        <v>932</v>
      </c>
      <c r="G3323">
        <v>63.2</v>
      </c>
      <c r="H3323">
        <v>3</v>
      </c>
      <c r="I3323">
        <v>0.2</v>
      </c>
      <c r="J3323">
        <v>6.41</v>
      </c>
      <c r="K3323" t="s">
        <v>115</v>
      </c>
      <c r="L3323" t="s">
        <v>43</v>
      </c>
      <c r="M3323">
        <v>7.63</v>
      </c>
      <c r="N3323" t="s">
        <v>83</v>
      </c>
      <c r="O3323" t="b">
        <v>0</v>
      </c>
      <c r="P3323">
        <v>151.68</v>
      </c>
      <c r="Q3323">
        <v>37.92000000000003</v>
      </c>
      <c r="R3323">
        <v>23.880000000000031</v>
      </c>
      <c r="S3323" t="s">
        <v>91</v>
      </c>
      <c r="T3323">
        <v>0</v>
      </c>
      <c r="U3323">
        <v>0</v>
      </c>
      <c r="V3323">
        <v>18</v>
      </c>
      <c r="W3323">
        <v>977.64260000000024</v>
      </c>
    </row>
    <row r="3324" spans="1:23" x14ac:dyDescent="0.35">
      <c r="A3324" t="s">
        <v>4990</v>
      </c>
      <c r="B3324" t="s">
        <v>598</v>
      </c>
      <c r="C3324" t="s">
        <v>1921</v>
      </c>
      <c r="D3324" t="s">
        <v>15</v>
      </c>
      <c r="E3324" t="s">
        <v>16</v>
      </c>
      <c r="F3324" t="s">
        <v>351</v>
      </c>
      <c r="G3324">
        <v>25.27</v>
      </c>
      <c r="H3324">
        <v>3</v>
      </c>
      <c r="I3324">
        <v>7.0000000000000007E-2</v>
      </c>
      <c r="J3324">
        <v>3.9</v>
      </c>
      <c r="K3324" t="s">
        <v>102</v>
      </c>
      <c r="L3324" t="s">
        <v>45</v>
      </c>
      <c r="M3324">
        <v>0.88</v>
      </c>
      <c r="N3324" t="s">
        <v>83</v>
      </c>
      <c r="O3324" t="b">
        <v>0</v>
      </c>
      <c r="P3324">
        <v>70.503299999999996</v>
      </c>
      <c r="Q3324">
        <v>25.017299999999999</v>
      </c>
      <c r="R3324">
        <v>20.237300000000001</v>
      </c>
      <c r="S3324" t="s">
        <v>183</v>
      </c>
      <c r="T3324">
        <v>0</v>
      </c>
      <c r="U3324">
        <v>0</v>
      </c>
      <c r="V3324">
        <v>14</v>
      </c>
      <c r="W3324">
        <v>1003.5946</v>
      </c>
    </row>
    <row r="3325" spans="1:23" x14ac:dyDescent="0.35">
      <c r="A3325" t="s">
        <v>4991</v>
      </c>
      <c r="B3325" t="s">
        <v>553</v>
      </c>
      <c r="C3325" t="s">
        <v>793</v>
      </c>
      <c r="D3325" t="s">
        <v>12</v>
      </c>
      <c r="E3325" t="s">
        <v>16</v>
      </c>
      <c r="F3325" t="s">
        <v>81</v>
      </c>
      <c r="G3325">
        <v>62.52</v>
      </c>
      <c r="H3325">
        <v>3</v>
      </c>
      <c r="I3325">
        <v>0.06</v>
      </c>
      <c r="J3325">
        <v>3.33</v>
      </c>
      <c r="K3325" t="s">
        <v>90</v>
      </c>
      <c r="L3325" t="s">
        <v>45</v>
      </c>
      <c r="M3325">
        <v>1.44</v>
      </c>
      <c r="N3325" t="s">
        <v>83</v>
      </c>
      <c r="O3325" t="b">
        <v>0</v>
      </c>
      <c r="P3325">
        <v>176.3064</v>
      </c>
      <c r="Q3325">
        <v>63.770400000000002</v>
      </c>
      <c r="R3325">
        <v>59.000399999999999</v>
      </c>
      <c r="S3325" t="s">
        <v>84</v>
      </c>
      <c r="T3325">
        <v>0</v>
      </c>
      <c r="U3325">
        <v>0</v>
      </c>
      <c r="V3325">
        <v>16</v>
      </c>
      <c r="W3325">
        <v>1121.5859</v>
      </c>
    </row>
    <row r="3326" spans="1:23" x14ac:dyDescent="0.35">
      <c r="A3326" t="s">
        <v>4992</v>
      </c>
      <c r="B3326" t="s">
        <v>276</v>
      </c>
      <c r="C3326" t="s">
        <v>126</v>
      </c>
      <c r="D3326" t="s">
        <v>28</v>
      </c>
      <c r="E3326" t="s">
        <v>16</v>
      </c>
      <c r="F3326" t="s">
        <v>231</v>
      </c>
      <c r="G3326">
        <v>40.909999999999997</v>
      </c>
      <c r="H3326">
        <v>3</v>
      </c>
      <c r="I3326">
        <v>0.16</v>
      </c>
      <c r="J3326">
        <v>5.8</v>
      </c>
      <c r="K3326" t="s">
        <v>115</v>
      </c>
      <c r="L3326" t="s">
        <v>45</v>
      </c>
      <c r="M3326">
        <v>1.66</v>
      </c>
      <c r="N3326" t="s">
        <v>83</v>
      </c>
      <c r="O3326" t="b">
        <v>0</v>
      </c>
      <c r="P3326">
        <v>103.0932</v>
      </c>
      <c r="Q3326">
        <v>29.455199999999991</v>
      </c>
      <c r="R3326">
        <v>21.99519999999999</v>
      </c>
      <c r="S3326" t="s">
        <v>97</v>
      </c>
      <c r="T3326">
        <v>0</v>
      </c>
      <c r="U3326">
        <v>0</v>
      </c>
      <c r="V3326">
        <v>12</v>
      </c>
      <c r="W3326">
        <v>1206.3514</v>
      </c>
    </row>
    <row r="3327" spans="1:23" x14ac:dyDescent="0.35">
      <c r="A3327" t="s">
        <v>4993</v>
      </c>
      <c r="B3327" t="s">
        <v>99</v>
      </c>
      <c r="C3327" t="s">
        <v>3177</v>
      </c>
      <c r="D3327" t="s">
        <v>12</v>
      </c>
      <c r="E3327" t="s">
        <v>16</v>
      </c>
      <c r="F3327" t="s">
        <v>472</v>
      </c>
      <c r="G3327">
        <v>35.67</v>
      </c>
      <c r="H3327">
        <v>2</v>
      </c>
      <c r="I3327">
        <v>0.08</v>
      </c>
      <c r="J3327">
        <v>6.22</v>
      </c>
      <c r="K3327" t="s">
        <v>115</v>
      </c>
      <c r="L3327" t="s">
        <v>45</v>
      </c>
      <c r="M3327">
        <v>0.53</v>
      </c>
      <c r="N3327" t="s">
        <v>83</v>
      </c>
      <c r="O3327" t="b">
        <v>0</v>
      </c>
      <c r="P3327">
        <v>65.632800000000003</v>
      </c>
      <c r="Q3327">
        <v>22.828800000000001</v>
      </c>
      <c r="R3327">
        <v>16.078800000000001</v>
      </c>
      <c r="S3327" t="s">
        <v>103</v>
      </c>
      <c r="T3327">
        <v>0</v>
      </c>
      <c r="U3327">
        <v>0</v>
      </c>
      <c r="V3327">
        <v>3</v>
      </c>
      <c r="W3327">
        <v>267.16720000000009</v>
      </c>
    </row>
    <row r="3328" spans="1:23" x14ac:dyDescent="0.35">
      <c r="A3328" t="s">
        <v>4994</v>
      </c>
      <c r="B3328" t="s">
        <v>379</v>
      </c>
      <c r="C3328" t="s">
        <v>1628</v>
      </c>
      <c r="D3328" t="s">
        <v>12</v>
      </c>
      <c r="E3328" t="s">
        <v>95</v>
      </c>
      <c r="F3328" t="s">
        <v>844</v>
      </c>
      <c r="G3328">
        <v>452.77</v>
      </c>
      <c r="H3328">
        <v>2</v>
      </c>
      <c r="I3328">
        <v>0.1</v>
      </c>
      <c r="J3328">
        <v>3.79</v>
      </c>
      <c r="K3328" t="s">
        <v>115</v>
      </c>
      <c r="L3328" t="s">
        <v>41</v>
      </c>
      <c r="M3328">
        <v>5.87</v>
      </c>
      <c r="N3328" t="s">
        <v>83</v>
      </c>
      <c r="O3328" t="b">
        <v>1</v>
      </c>
      <c r="P3328">
        <v>814.98599999999999</v>
      </c>
      <c r="Q3328">
        <v>271.66199999999998</v>
      </c>
      <c r="R3328">
        <v>262.00200000000001</v>
      </c>
      <c r="S3328" t="s">
        <v>103</v>
      </c>
      <c r="T3328">
        <v>0</v>
      </c>
      <c r="U3328">
        <v>0</v>
      </c>
      <c r="V3328">
        <v>4</v>
      </c>
      <c r="W3328">
        <v>632.91599999999994</v>
      </c>
    </row>
    <row r="3329" spans="1:23" x14ac:dyDescent="0.35">
      <c r="A3329" t="s">
        <v>4995</v>
      </c>
      <c r="B3329" t="s">
        <v>946</v>
      </c>
      <c r="C3329" t="s">
        <v>3935</v>
      </c>
      <c r="D3329" t="s">
        <v>15</v>
      </c>
      <c r="E3329" t="s">
        <v>88</v>
      </c>
      <c r="F3329" t="s">
        <v>551</v>
      </c>
      <c r="G3329">
        <v>25.15</v>
      </c>
      <c r="H3329">
        <v>1</v>
      </c>
      <c r="I3329">
        <v>0</v>
      </c>
      <c r="J3329">
        <v>9.1300000000000008</v>
      </c>
      <c r="K3329" t="s">
        <v>115</v>
      </c>
      <c r="L3329" t="s">
        <v>45</v>
      </c>
      <c r="M3329">
        <v>1.06</v>
      </c>
      <c r="N3329" t="s">
        <v>83</v>
      </c>
      <c r="O3329" t="b">
        <v>0</v>
      </c>
      <c r="P3329">
        <v>25.15</v>
      </c>
      <c r="Q3329">
        <v>10.06</v>
      </c>
      <c r="R3329">
        <v>-0.1300000000000007</v>
      </c>
      <c r="S3329" t="s">
        <v>128</v>
      </c>
      <c r="T3329">
        <v>0</v>
      </c>
      <c r="U3329">
        <v>0</v>
      </c>
      <c r="V3329">
        <v>5</v>
      </c>
      <c r="W3329">
        <v>195.55500000000001</v>
      </c>
    </row>
    <row r="3330" spans="1:23" x14ac:dyDescent="0.35">
      <c r="A3330" t="s">
        <v>4996</v>
      </c>
      <c r="B3330" t="s">
        <v>984</v>
      </c>
      <c r="C3330" t="s">
        <v>1045</v>
      </c>
      <c r="D3330" t="s">
        <v>12</v>
      </c>
      <c r="E3330" t="s">
        <v>16</v>
      </c>
      <c r="F3330" t="s">
        <v>344</v>
      </c>
      <c r="G3330">
        <v>59.2</v>
      </c>
      <c r="H3330">
        <v>2</v>
      </c>
      <c r="I3330">
        <v>0.1</v>
      </c>
      <c r="J3330">
        <v>9.77</v>
      </c>
      <c r="K3330" t="s">
        <v>102</v>
      </c>
      <c r="L3330" t="s">
        <v>45</v>
      </c>
      <c r="M3330">
        <v>1.77</v>
      </c>
      <c r="N3330" t="s">
        <v>83</v>
      </c>
      <c r="O3330" t="b">
        <v>0</v>
      </c>
      <c r="P3330">
        <v>106.56</v>
      </c>
      <c r="Q3330">
        <v>35.520000000000003</v>
      </c>
      <c r="R3330">
        <v>23.98</v>
      </c>
      <c r="S3330" t="s">
        <v>97</v>
      </c>
      <c r="T3330">
        <v>0</v>
      </c>
      <c r="U3330">
        <v>0</v>
      </c>
      <c r="V3330">
        <v>20</v>
      </c>
      <c r="W3330">
        <v>851.01980000000015</v>
      </c>
    </row>
    <row r="3331" spans="1:23" x14ac:dyDescent="0.35">
      <c r="A3331" t="s">
        <v>4997</v>
      </c>
      <c r="B3331" t="s">
        <v>208</v>
      </c>
      <c r="C3331" t="s">
        <v>1795</v>
      </c>
      <c r="D3331" t="s">
        <v>15</v>
      </c>
      <c r="E3331" t="s">
        <v>88</v>
      </c>
      <c r="F3331" t="s">
        <v>493</v>
      </c>
      <c r="G3331">
        <v>22.8</v>
      </c>
      <c r="H3331">
        <v>1</v>
      </c>
      <c r="I3331">
        <v>0.09</v>
      </c>
      <c r="J3331">
        <v>2.85</v>
      </c>
      <c r="K3331" t="s">
        <v>90</v>
      </c>
      <c r="L3331" t="s">
        <v>41</v>
      </c>
      <c r="M3331">
        <v>12.84</v>
      </c>
      <c r="N3331" t="s">
        <v>83</v>
      </c>
      <c r="O3331" t="b">
        <v>0</v>
      </c>
      <c r="P3331">
        <v>20.748000000000001</v>
      </c>
      <c r="Q3331">
        <v>7.0680000000000014</v>
      </c>
      <c r="R3331">
        <v>-8.6219999999999981</v>
      </c>
      <c r="S3331" t="s">
        <v>183</v>
      </c>
      <c r="T3331">
        <v>0</v>
      </c>
      <c r="U3331">
        <v>0</v>
      </c>
      <c r="V3331">
        <v>6</v>
      </c>
      <c r="W3331">
        <v>261.92060000000009</v>
      </c>
    </row>
    <row r="3332" spans="1:23" x14ac:dyDescent="0.35">
      <c r="A3332" t="s">
        <v>4998</v>
      </c>
      <c r="B3332" t="s">
        <v>545</v>
      </c>
      <c r="C3332" t="s">
        <v>110</v>
      </c>
      <c r="D3332" t="s">
        <v>19</v>
      </c>
      <c r="E3332" t="s">
        <v>16</v>
      </c>
      <c r="F3332" t="s">
        <v>1316</v>
      </c>
      <c r="G3332">
        <v>17.93</v>
      </c>
      <c r="H3332">
        <v>3</v>
      </c>
      <c r="I3332">
        <v>0.15</v>
      </c>
      <c r="J3332">
        <v>4.75</v>
      </c>
      <c r="K3332" t="s">
        <v>115</v>
      </c>
      <c r="L3332" t="s">
        <v>43</v>
      </c>
      <c r="M3332">
        <v>4.75</v>
      </c>
      <c r="N3332" t="s">
        <v>83</v>
      </c>
      <c r="O3332" t="b">
        <v>0</v>
      </c>
      <c r="P3332">
        <v>45.721499999999999</v>
      </c>
      <c r="Q3332">
        <v>13.4475</v>
      </c>
      <c r="R3332">
        <v>3.947499999999998</v>
      </c>
      <c r="S3332" t="s">
        <v>91</v>
      </c>
      <c r="T3332">
        <v>0</v>
      </c>
      <c r="U3332">
        <v>0</v>
      </c>
      <c r="V3332">
        <v>20</v>
      </c>
      <c r="W3332">
        <v>1794.1578999999999</v>
      </c>
    </row>
    <row r="3333" spans="1:23" x14ac:dyDescent="0.35">
      <c r="A3333" t="s">
        <v>4999</v>
      </c>
      <c r="B3333" t="s">
        <v>545</v>
      </c>
      <c r="C3333" t="s">
        <v>2345</v>
      </c>
      <c r="D3333" t="s">
        <v>12</v>
      </c>
      <c r="E3333" t="s">
        <v>16</v>
      </c>
      <c r="F3333" t="s">
        <v>223</v>
      </c>
      <c r="G3333">
        <v>32.82</v>
      </c>
      <c r="H3333">
        <v>3</v>
      </c>
      <c r="I3333">
        <v>0.19</v>
      </c>
      <c r="J3333">
        <v>8.82</v>
      </c>
      <c r="K3333" t="s">
        <v>102</v>
      </c>
      <c r="L3333" t="s">
        <v>41</v>
      </c>
      <c r="M3333">
        <v>7.86</v>
      </c>
      <c r="N3333" t="s">
        <v>83</v>
      </c>
      <c r="O3333" t="b">
        <v>0</v>
      </c>
      <c r="P3333">
        <v>79.752600000000015</v>
      </c>
      <c r="Q3333">
        <v>20.676600000000011</v>
      </c>
      <c r="R3333">
        <v>3.996600000000015</v>
      </c>
      <c r="S3333" t="s">
        <v>91</v>
      </c>
      <c r="T3333">
        <v>0</v>
      </c>
      <c r="U3333">
        <v>0</v>
      </c>
      <c r="V3333">
        <v>13</v>
      </c>
      <c r="W3333">
        <v>2024.7270000000001</v>
      </c>
    </row>
    <row r="3334" spans="1:23" x14ac:dyDescent="0.35">
      <c r="A3334" t="s">
        <v>5000</v>
      </c>
      <c r="B3334" t="s">
        <v>346</v>
      </c>
      <c r="C3334" t="s">
        <v>5001</v>
      </c>
      <c r="D3334" t="s">
        <v>24</v>
      </c>
      <c r="E3334" t="s">
        <v>88</v>
      </c>
      <c r="F3334" t="s">
        <v>791</v>
      </c>
      <c r="G3334">
        <v>27.96</v>
      </c>
      <c r="H3334">
        <v>2</v>
      </c>
      <c r="I3334">
        <v>0.28000000000000003</v>
      </c>
      <c r="J3334">
        <v>7.42</v>
      </c>
      <c r="K3334" t="s">
        <v>115</v>
      </c>
      <c r="L3334" t="s">
        <v>41</v>
      </c>
      <c r="M3334">
        <v>5.77</v>
      </c>
      <c r="N3334" t="s">
        <v>83</v>
      </c>
      <c r="O3334" t="b">
        <v>0</v>
      </c>
      <c r="P3334">
        <v>40.2624</v>
      </c>
      <c r="Q3334">
        <v>6.7103999999999999</v>
      </c>
      <c r="R3334">
        <v>-6.4795999999999996</v>
      </c>
      <c r="S3334" t="s">
        <v>97</v>
      </c>
      <c r="T3334">
        <v>0</v>
      </c>
      <c r="U3334">
        <v>0</v>
      </c>
      <c r="V3334">
        <v>2</v>
      </c>
      <c r="W3334">
        <v>-4.9987999999999904</v>
      </c>
    </row>
    <row r="3335" spans="1:23" x14ac:dyDescent="0.35">
      <c r="A3335" t="s">
        <v>5002</v>
      </c>
      <c r="B3335" t="s">
        <v>832</v>
      </c>
      <c r="C3335" t="s">
        <v>1162</v>
      </c>
      <c r="D3335" t="s">
        <v>20</v>
      </c>
      <c r="E3335" t="s">
        <v>14</v>
      </c>
      <c r="F3335" t="s">
        <v>1306</v>
      </c>
      <c r="G3335">
        <v>166.74</v>
      </c>
      <c r="H3335">
        <v>2</v>
      </c>
      <c r="I3335">
        <v>0.09</v>
      </c>
      <c r="J3335">
        <v>3.04</v>
      </c>
      <c r="K3335" t="s">
        <v>82</v>
      </c>
      <c r="L3335" t="s">
        <v>45</v>
      </c>
      <c r="M3335">
        <v>1.53</v>
      </c>
      <c r="N3335" t="s">
        <v>83</v>
      </c>
      <c r="O3335" t="b">
        <v>0</v>
      </c>
      <c r="P3335">
        <v>303.46679999999998</v>
      </c>
      <c r="Q3335">
        <v>103.3788</v>
      </c>
      <c r="R3335">
        <v>98.808800000000033</v>
      </c>
      <c r="S3335" t="s">
        <v>97</v>
      </c>
      <c r="T3335">
        <v>0</v>
      </c>
      <c r="U3335">
        <v>0</v>
      </c>
      <c r="V3335">
        <v>10</v>
      </c>
      <c r="W3335">
        <v>644.64019999999982</v>
      </c>
    </row>
    <row r="3336" spans="1:23" x14ac:dyDescent="0.35">
      <c r="A3336" t="s">
        <v>5003</v>
      </c>
      <c r="B3336" t="s">
        <v>173</v>
      </c>
      <c r="C3336" t="s">
        <v>952</v>
      </c>
      <c r="D3336" t="s">
        <v>17</v>
      </c>
      <c r="E3336" t="s">
        <v>95</v>
      </c>
      <c r="F3336" t="s">
        <v>351</v>
      </c>
      <c r="G3336">
        <v>51.05</v>
      </c>
      <c r="H3336">
        <v>1</v>
      </c>
      <c r="I3336">
        <v>0.25</v>
      </c>
      <c r="J3336">
        <v>8.9600000000000009</v>
      </c>
      <c r="K3336" t="s">
        <v>115</v>
      </c>
      <c r="L3336" t="s">
        <v>41</v>
      </c>
      <c r="M3336">
        <v>11.36</v>
      </c>
      <c r="N3336" t="s">
        <v>83</v>
      </c>
      <c r="O3336" t="b">
        <v>0</v>
      </c>
      <c r="P3336">
        <v>38.287500000000001</v>
      </c>
      <c r="Q3336">
        <v>7.6574999999999989</v>
      </c>
      <c r="R3336">
        <v>-12.6625</v>
      </c>
      <c r="S3336" t="s">
        <v>128</v>
      </c>
      <c r="T3336">
        <v>0</v>
      </c>
      <c r="U3336">
        <v>0</v>
      </c>
      <c r="V3336">
        <v>14</v>
      </c>
      <c r="W3336">
        <v>1617.7791999999999</v>
      </c>
    </row>
    <row r="3337" spans="1:23" x14ac:dyDescent="0.35">
      <c r="A3337" t="s">
        <v>5004</v>
      </c>
      <c r="B3337" t="s">
        <v>212</v>
      </c>
      <c r="C3337" t="s">
        <v>5005</v>
      </c>
      <c r="D3337" t="s">
        <v>19</v>
      </c>
      <c r="E3337" t="s">
        <v>16</v>
      </c>
      <c r="F3337" t="s">
        <v>435</v>
      </c>
      <c r="G3337">
        <v>39.68</v>
      </c>
      <c r="H3337">
        <v>3</v>
      </c>
      <c r="I3337">
        <v>0.28999999999999998</v>
      </c>
      <c r="J3337">
        <v>2.91</v>
      </c>
      <c r="K3337" t="s">
        <v>82</v>
      </c>
      <c r="L3337" t="s">
        <v>43</v>
      </c>
      <c r="M3337">
        <v>5.5</v>
      </c>
      <c r="N3337" t="s">
        <v>83</v>
      </c>
      <c r="O3337" t="b">
        <v>0</v>
      </c>
      <c r="P3337">
        <v>84.518399999999986</v>
      </c>
      <c r="Q3337">
        <v>13.09439999999999</v>
      </c>
      <c r="R3337">
        <v>4.684399999999993</v>
      </c>
      <c r="S3337" t="s">
        <v>91</v>
      </c>
      <c r="T3337">
        <v>0</v>
      </c>
      <c r="U3337">
        <v>0</v>
      </c>
      <c r="V3337">
        <v>5</v>
      </c>
      <c r="W3337">
        <v>371.42329999999998</v>
      </c>
    </row>
    <row r="3338" spans="1:23" x14ac:dyDescent="0.35">
      <c r="A3338" t="s">
        <v>5006</v>
      </c>
      <c r="B3338" t="s">
        <v>996</v>
      </c>
      <c r="C3338" t="s">
        <v>508</v>
      </c>
      <c r="D3338" t="s">
        <v>17</v>
      </c>
      <c r="E3338" t="s">
        <v>14</v>
      </c>
      <c r="F3338" t="s">
        <v>744</v>
      </c>
      <c r="G3338">
        <v>169.97</v>
      </c>
      <c r="H3338">
        <v>1</v>
      </c>
      <c r="I3338">
        <v>0.04</v>
      </c>
      <c r="J3338">
        <v>8.17</v>
      </c>
      <c r="K3338" t="s">
        <v>90</v>
      </c>
      <c r="L3338" t="s">
        <v>48</v>
      </c>
      <c r="M3338">
        <v>5.16</v>
      </c>
      <c r="N3338" t="s">
        <v>279</v>
      </c>
      <c r="O3338" t="b">
        <v>0</v>
      </c>
      <c r="P3338">
        <v>163.1712</v>
      </c>
      <c r="Q3338">
        <v>61.1892</v>
      </c>
      <c r="R3338">
        <v>47.859200000000001</v>
      </c>
      <c r="S3338" t="s">
        <v>128</v>
      </c>
      <c r="T3338">
        <v>0</v>
      </c>
      <c r="U3338">
        <v>1</v>
      </c>
      <c r="V3338">
        <v>21</v>
      </c>
      <c r="W3338">
        <v>1777.9158</v>
      </c>
    </row>
    <row r="3339" spans="1:23" x14ac:dyDescent="0.35">
      <c r="A3339" t="s">
        <v>5007</v>
      </c>
      <c r="B3339" t="s">
        <v>402</v>
      </c>
      <c r="C3339" t="s">
        <v>5008</v>
      </c>
      <c r="D3339" t="s">
        <v>12</v>
      </c>
      <c r="E3339" t="s">
        <v>88</v>
      </c>
      <c r="F3339" t="s">
        <v>238</v>
      </c>
      <c r="G3339">
        <v>17.2</v>
      </c>
      <c r="H3339">
        <v>2</v>
      </c>
      <c r="I3339">
        <v>0.01</v>
      </c>
      <c r="J3339">
        <v>5.19</v>
      </c>
      <c r="K3339" t="s">
        <v>82</v>
      </c>
      <c r="L3339" t="s">
        <v>48</v>
      </c>
      <c r="M3339">
        <v>15.13</v>
      </c>
      <c r="N3339" t="s">
        <v>83</v>
      </c>
      <c r="O3339" t="b">
        <v>0</v>
      </c>
      <c r="P3339">
        <v>34.055999999999997</v>
      </c>
      <c r="Q3339">
        <v>13.416</v>
      </c>
      <c r="R3339">
        <v>-6.9039999999999999</v>
      </c>
      <c r="S3339" t="s">
        <v>97</v>
      </c>
      <c r="T3339">
        <v>0</v>
      </c>
      <c r="U3339">
        <v>0</v>
      </c>
      <c r="V3339">
        <v>1</v>
      </c>
      <c r="W3339">
        <v>-6.9039999999999999</v>
      </c>
    </row>
    <row r="3340" spans="1:23" x14ac:dyDescent="0.35">
      <c r="A3340" t="s">
        <v>5009</v>
      </c>
      <c r="B3340" t="s">
        <v>134</v>
      </c>
      <c r="C3340" t="s">
        <v>1178</v>
      </c>
      <c r="D3340" t="s">
        <v>12</v>
      </c>
      <c r="E3340" t="s">
        <v>95</v>
      </c>
      <c r="F3340" t="s">
        <v>770</v>
      </c>
      <c r="G3340">
        <v>411.94</v>
      </c>
      <c r="H3340">
        <v>1</v>
      </c>
      <c r="I3340">
        <v>0.08</v>
      </c>
      <c r="J3340">
        <v>3.68</v>
      </c>
      <c r="K3340" t="s">
        <v>115</v>
      </c>
      <c r="L3340" t="s">
        <v>48</v>
      </c>
      <c r="M3340">
        <v>16.12</v>
      </c>
      <c r="N3340" t="s">
        <v>83</v>
      </c>
      <c r="O3340" t="b">
        <v>0</v>
      </c>
      <c r="P3340">
        <v>378.98480000000001</v>
      </c>
      <c r="Q3340">
        <v>131.82079999999999</v>
      </c>
      <c r="R3340">
        <v>112.02079999999999</v>
      </c>
      <c r="S3340" t="s">
        <v>128</v>
      </c>
      <c r="T3340">
        <v>0</v>
      </c>
      <c r="U3340">
        <v>0</v>
      </c>
      <c r="V3340">
        <v>19</v>
      </c>
      <c r="W3340">
        <v>1242.4645</v>
      </c>
    </row>
    <row r="3341" spans="1:23" x14ac:dyDescent="0.35">
      <c r="A3341" t="s">
        <v>5010</v>
      </c>
      <c r="B3341" t="s">
        <v>2232</v>
      </c>
      <c r="C3341" t="s">
        <v>550</v>
      </c>
      <c r="D3341" t="s">
        <v>15</v>
      </c>
      <c r="E3341" t="s">
        <v>95</v>
      </c>
      <c r="F3341" t="s">
        <v>705</v>
      </c>
      <c r="G3341">
        <v>80.08</v>
      </c>
      <c r="H3341">
        <v>3</v>
      </c>
      <c r="I3341">
        <v>0.03</v>
      </c>
      <c r="J3341">
        <v>4.38</v>
      </c>
      <c r="K3341" t="s">
        <v>82</v>
      </c>
      <c r="L3341" t="s">
        <v>45</v>
      </c>
      <c r="M3341">
        <v>0.56999999999999995</v>
      </c>
      <c r="N3341" t="s">
        <v>83</v>
      </c>
      <c r="O3341" t="b">
        <v>0</v>
      </c>
      <c r="P3341">
        <v>233.03280000000001</v>
      </c>
      <c r="Q3341">
        <v>88.888800000000003</v>
      </c>
      <c r="R3341">
        <v>83.938800000000001</v>
      </c>
      <c r="S3341" t="s">
        <v>84</v>
      </c>
      <c r="T3341">
        <v>0</v>
      </c>
      <c r="U3341">
        <v>0</v>
      </c>
      <c r="V3341">
        <v>20</v>
      </c>
      <c r="W3341">
        <v>1632.1878999999999</v>
      </c>
    </row>
    <row r="3342" spans="1:23" x14ac:dyDescent="0.35">
      <c r="A3342" t="s">
        <v>5011</v>
      </c>
      <c r="B3342" t="s">
        <v>556</v>
      </c>
      <c r="C3342" t="s">
        <v>1285</v>
      </c>
      <c r="D3342" t="s">
        <v>28</v>
      </c>
      <c r="E3342" t="s">
        <v>95</v>
      </c>
      <c r="F3342" t="s">
        <v>512</v>
      </c>
      <c r="G3342">
        <v>304.83999999999997</v>
      </c>
      <c r="H3342">
        <v>1</v>
      </c>
      <c r="I3342">
        <v>0.06</v>
      </c>
      <c r="J3342">
        <v>8.68</v>
      </c>
      <c r="K3342" t="s">
        <v>90</v>
      </c>
      <c r="L3342" t="s">
        <v>41</v>
      </c>
      <c r="M3342">
        <v>6.66</v>
      </c>
      <c r="N3342" t="s">
        <v>141</v>
      </c>
      <c r="O3342" t="b">
        <v>0</v>
      </c>
      <c r="P3342">
        <v>286.54959999999988</v>
      </c>
      <c r="Q3342">
        <v>103.6456</v>
      </c>
      <c r="R3342">
        <v>88.30559999999997</v>
      </c>
      <c r="S3342" t="s">
        <v>128</v>
      </c>
      <c r="T3342">
        <v>1</v>
      </c>
      <c r="U3342">
        <v>0</v>
      </c>
      <c r="V3342">
        <v>12</v>
      </c>
      <c r="W3342">
        <v>914.2029</v>
      </c>
    </row>
    <row r="3343" spans="1:23" x14ac:dyDescent="0.35">
      <c r="A3343" t="s">
        <v>5012</v>
      </c>
      <c r="B3343" t="s">
        <v>1157</v>
      </c>
      <c r="C3343" t="s">
        <v>5013</v>
      </c>
      <c r="D3343" t="s">
        <v>12</v>
      </c>
      <c r="E3343" t="s">
        <v>16</v>
      </c>
      <c r="F3343" t="s">
        <v>145</v>
      </c>
      <c r="G3343">
        <v>43.93</v>
      </c>
      <c r="H3343">
        <v>2</v>
      </c>
      <c r="I3343">
        <v>0.13</v>
      </c>
      <c r="J3343">
        <v>6.9</v>
      </c>
      <c r="K3343" t="s">
        <v>90</v>
      </c>
      <c r="L3343" t="s">
        <v>43</v>
      </c>
      <c r="M3343">
        <v>5.56</v>
      </c>
      <c r="N3343" t="s">
        <v>83</v>
      </c>
      <c r="O3343" t="b">
        <v>0</v>
      </c>
      <c r="P3343">
        <v>76.438199999999995</v>
      </c>
      <c r="Q3343">
        <v>23.722200000000001</v>
      </c>
      <c r="R3343">
        <v>11.262199999999989</v>
      </c>
      <c r="S3343" t="s">
        <v>103</v>
      </c>
      <c r="T3343">
        <v>0</v>
      </c>
      <c r="U3343">
        <v>0</v>
      </c>
      <c r="V3343">
        <v>3</v>
      </c>
      <c r="W3343">
        <v>187.43940000000001</v>
      </c>
    </row>
    <row r="3344" spans="1:23" x14ac:dyDescent="0.35">
      <c r="A3344" t="s">
        <v>5014</v>
      </c>
      <c r="B3344" t="s">
        <v>1379</v>
      </c>
      <c r="C3344" t="s">
        <v>508</v>
      </c>
      <c r="D3344" t="s">
        <v>19</v>
      </c>
      <c r="E3344" t="s">
        <v>95</v>
      </c>
      <c r="F3344" t="s">
        <v>757</v>
      </c>
      <c r="G3344">
        <v>335.88</v>
      </c>
      <c r="H3344">
        <v>3</v>
      </c>
      <c r="I3344">
        <v>7.0000000000000007E-2</v>
      </c>
      <c r="J3344">
        <v>9.18</v>
      </c>
      <c r="K3344" t="s">
        <v>82</v>
      </c>
      <c r="L3344" t="s">
        <v>43</v>
      </c>
      <c r="M3344">
        <v>7.32</v>
      </c>
      <c r="N3344" t="s">
        <v>83</v>
      </c>
      <c r="O3344" t="b">
        <v>0</v>
      </c>
      <c r="P3344">
        <v>937.10519999999997</v>
      </c>
      <c r="Q3344">
        <v>332.52120000000002</v>
      </c>
      <c r="R3344">
        <v>316.02120000000002</v>
      </c>
      <c r="S3344" t="s">
        <v>183</v>
      </c>
      <c r="T3344">
        <v>0</v>
      </c>
      <c r="U3344">
        <v>0</v>
      </c>
      <c r="V3344">
        <v>21</v>
      </c>
      <c r="W3344">
        <v>1777.9158</v>
      </c>
    </row>
    <row r="3345" spans="1:23" x14ac:dyDescent="0.35">
      <c r="A3345" t="s">
        <v>5015</v>
      </c>
      <c r="B3345" t="s">
        <v>437</v>
      </c>
      <c r="C3345" t="s">
        <v>1136</v>
      </c>
      <c r="D3345" t="s">
        <v>12</v>
      </c>
      <c r="E3345" t="s">
        <v>95</v>
      </c>
      <c r="F3345" t="s">
        <v>314</v>
      </c>
      <c r="G3345">
        <v>329.48</v>
      </c>
      <c r="H3345">
        <v>3</v>
      </c>
      <c r="I3345">
        <v>0.01</v>
      </c>
      <c r="J3345">
        <v>6.47</v>
      </c>
      <c r="K3345" t="s">
        <v>115</v>
      </c>
      <c r="L3345" t="s">
        <v>45</v>
      </c>
      <c r="M3345">
        <v>1</v>
      </c>
      <c r="N3345" t="s">
        <v>83</v>
      </c>
      <c r="O3345" t="b">
        <v>0</v>
      </c>
      <c r="P3345">
        <v>978.55560000000003</v>
      </c>
      <c r="Q3345">
        <v>385.49160000000012</v>
      </c>
      <c r="R3345">
        <v>378.02159999999998</v>
      </c>
      <c r="S3345" t="s">
        <v>103</v>
      </c>
      <c r="T3345">
        <v>0</v>
      </c>
      <c r="U3345">
        <v>0</v>
      </c>
      <c r="V3345">
        <v>22</v>
      </c>
      <c r="W3345">
        <v>2267.721500000001</v>
      </c>
    </row>
    <row r="3346" spans="1:23" x14ac:dyDescent="0.35">
      <c r="A3346" t="s">
        <v>5016</v>
      </c>
      <c r="B3346" t="s">
        <v>466</v>
      </c>
      <c r="C3346" t="s">
        <v>1329</v>
      </c>
      <c r="D3346" t="s">
        <v>20</v>
      </c>
      <c r="E3346" t="s">
        <v>95</v>
      </c>
      <c r="F3346" t="s">
        <v>1202</v>
      </c>
      <c r="G3346">
        <v>432.79</v>
      </c>
      <c r="H3346">
        <v>1</v>
      </c>
      <c r="I3346">
        <v>0.22</v>
      </c>
      <c r="J3346">
        <v>6.07</v>
      </c>
      <c r="K3346" t="s">
        <v>90</v>
      </c>
      <c r="L3346" t="s">
        <v>41</v>
      </c>
      <c r="M3346">
        <v>13.94</v>
      </c>
      <c r="N3346" t="s">
        <v>83</v>
      </c>
      <c r="O3346" t="b">
        <v>0</v>
      </c>
      <c r="P3346">
        <v>337.57619999999997</v>
      </c>
      <c r="Q3346">
        <v>77.90220000000005</v>
      </c>
      <c r="R3346">
        <v>57.892200000000052</v>
      </c>
      <c r="S3346" t="s">
        <v>183</v>
      </c>
      <c r="T3346">
        <v>0</v>
      </c>
      <c r="U3346">
        <v>0</v>
      </c>
      <c r="V3346">
        <v>18</v>
      </c>
      <c r="W3346">
        <v>1767.3756000000001</v>
      </c>
    </row>
    <row r="3347" spans="1:23" x14ac:dyDescent="0.35">
      <c r="A3347" t="s">
        <v>5017</v>
      </c>
      <c r="B3347" t="s">
        <v>157</v>
      </c>
      <c r="C3347" t="s">
        <v>820</v>
      </c>
      <c r="D3347" t="s">
        <v>17</v>
      </c>
      <c r="E3347" t="s">
        <v>16</v>
      </c>
      <c r="F3347" t="s">
        <v>723</v>
      </c>
      <c r="G3347">
        <v>17.32</v>
      </c>
      <c r="H3347">
        <v>1</v>
      </c>
      <c r="I3347">
        <v>0.24</v>
      </c>
      <c r="J3347">
        <v>8.43</v>
      </c>
      <c r="K3347" t="s">
        <v>82</v>
      </c>
      <c r="L3347" t="s">
        <v>41</v>
      </c>
      <c r="M3347">
        <v>7.33</v>
      </c>
      <c r="N3347" t="s">
        <v>83</v>
      </c>
      <c r="O3347" t="b">
        <v>0</v>
      </c>
      <c r="P3347">
        <v>13.1632</v>
      </c>
      <c r="Q3347">
        <v>2.7711999999999999</v>
      </c>
      <c r="R3347">
        <v>-12.988799999999999</v>
      </c>
      <c r="S3347" t="s">
        <v>91</v>
      </c>
      <c r="T3347">
        <v>0</v>
      </c>
      <c r="U3347">
        <v>0</v>
      </c>
      <c r="V3347">
        <v>17</v>
      </c>
      <c r="W3347">
        <v>1105.1192000000001</v>
      </c>
    </row>
    <row r="3348" spans="1:23" x14ac:dyDescent="0.35">
      <c r="A3348" t="s">
        <v>5018</v>
      </c>
      <c r="B3348" t="s">
        <v>491</v>
      </c>
      <c r="C3348" t="s">
        <v>2519</v>
      </c>
      <c r="D3348" t="s">
        <v>19</v>
      </c>
      <c r="E3348" t="s">
        <v>14</v>
      </c>
      <c r="F3348" t="s">
        <v>577</v>
      </c>
      <c r="G3348">
        <v>109.53</v>
      </c>
      <c r="H3348">
        <v>3</v>
      </c>
      <c r="I3348">
        <v>0.04</v>
      </c>
      <c r="J3348">
        <v>4.24</v>
      </c>
      <c r="K3348" t="s">
        <v>82</v>
      </c>
      <c r="L3348" t="s">
        <v>48</v>
      </c>
      <c r="M3348">
        <v>15.27</v>
      </c>
      <c r="N3348" t="s">
        <v>83</v>
      </c>
      <c r="O3348" t="b">
        <v>0</v>
      </c>
      <c r="P3348">
        <v>315.44639999999998</v>
      </c>
      <c r="Q3348">
        <v>118.2924</v>
      </c>
      <c r="R3348">
        <v>98.782400000000024</v>
      </c>
      <c r="S3348" t="s">
        <v>103</v>
      </c>
      <c r="T3348">
        <v>0</v>
      </c>
      <c r="U3348">
        <v>0</v>
      </c>
      <c r="V3348">
        <v>16</v>
      </c>
      <c r="W3348">
        <v>835.06150000000002</v>
      </c>
    </row>
    <row r="3349" spans="1:23" x14ac:dyDescent="0.35">
      <c r="A3349" t="s">
        <v>5019</v>
      </c>
      <c r="B3349" t="s">
        <v>832</v>
      </c>
      <c r="C3349" t="s">
        <v>2898</v>
      </c>
      <c r="D3349" t="s">
        <v>17</v>
      </c>
      <c r="E3349" t="s">
        <v>14</v>
      </c>
      <c r="F3349" t="s">
        <v>817</v>
      </c>
      <c r="G3349">
        <v>163.58000000000001</v>
      </c>
      <c r="H3349">
        <v>2</v>
      </c>
      <c r="I3349">
        <v>7.0000000000000007E-2</v>
      </c>
      <c r="J3349">
        <v>9.5500000000000007</v>
      </c>
      <c r="K3349" t="s">
        <v>102</v>
      </c>
      <c r="L3349" t="s">
        <v>48</v>
      </c>
      <c r="M3349">
        <v>12.77</v>
      </c>
      <c r="N3349" t="s">
        <v>83</v>
      </c>
      <c r="O3349" t="b">
        <v>0</v>
      </c>
      <c r="P3349">
        <v>304.25880000000001</v>
      </c>
      <c r="Q3349">
        <v>107.9628</v>
      </c>
      <c r="R3349">
        <v>85.642799999999994</v>
      </c>
      <c r="S3349" t="s">
        <v>97</v>
      </c>
      <c r="T3349">
        <v>0</v>
      </c>
      <c r="U3349">
        <v>0</v>
      </c>
      <c r="V3349">
        <v>21</v>
      </c>
      <c r="W3349">
        <v>1859.8818000000001</v>
      </c>
    </row>
    <row r="3350" spans="1:23" x14ac:dyDescent="0.35">
      <c r="A3350" t="s">
        <v>5020</v>
      </c>
      <c r="B3350" t="s">
        <v>699</v>
      </c>
      <c r="C3350" t="s">
        <v>682</v>
      </c>
      <c r="D3350" t="s">
        <v>24</v>
      </c>
      <c r="E3350" t="s">
        <v>88</v>
      </c>
      <c r="F3350" t="s">
        <v>1618</v>
      </c>
      <c r="G3350">
        <v>23.73</v>
      </c>
      <c r="H3350">
        <v>3</v>
      </c>
      <c r="I3350">
        <v>0.28000000000000003</v>
      </c>
      <c r="J3350">
        <v>3.3</v>
      </c>
      <c r="K3350" t="s">
        <v>115</v>
      </c>
      <c r="L3350" t="s">
        <v>41</v>
      </c>
      <c r="M3350">
        <v>5.39</v>
      </c>
      <c r="N3350" t="s">
        <v>83</v>
      </c>
      <c r="O3350" t="b">
        <v>0</v>
      </c>
      <c r="P3350">
        <v>51.256799999999998</v>
      </c>
      <c r="Q3350">
        <v>8.5427999999999997</v>
      </c>
      <c r="R3350">
        <v>-0.14719999999999969</v>
      </c>
      <c r="S3350" t="s">
        <v>91</v>
      </c>
      <c r="T3350">
        <v>0</v>
      </c>
      <c r="U3350">
        <v>0</v>
      </c>
      <c r="V3350">
        <v>15</v>
      </c>
      <c r="W3350">
        <v>1215.0599</v>
      </c>
    </row>
    <row r="3351" spans="1:23" x14ac:dyDescent="0.35">
      <c r="A3351" t="s">
        <v>5021</v>
      </c>
      <c r="B3351" t="s">
        <v>689</v>
      </c>
      <c r="C3351" t="s">
        <v>546</v>
      </c>
      <c r="D3351" t="s">
        <v>15</v>
      </c>
      <c r="E3351" t="s">
        <v>95</v>
      </c>
      <c r="F3351" t="s">
        <v>715</v>
      </c>
      <c r="G3351">
        <v>192.66</v>
      </c>
      <c r="H3351">
        <v>2</v>
      </c>
      <c r="I3351">
        <v>0.19</v>
      </c>
      <c r="J3351">
        <v>2.33</v>
      </c>
      <c r="K3351" t="s">
        <v>90</v>
      </c>
      <c r="L3351" t="s">
        <v>41</v>
      </c>
      <c r="M3351">
        <v>12.09</v>
      </c>
      <c r="N3351" t="s">
        <v>141</v>
      </c>
      <c r="O3351" t="b">
        <v>0</v>
      </c>
      <c r="P3351">
        <v>312.10919999999999</v>
      </c>
      <c r="Q3351">
        <v>80.917200000000008</v>
      </c>
      <c r="R3351">
        <v>66.497200000000007</v>
      </c>
      <c r="S3351" t="s">
        <v>103</v>
      </c>
      <c r="T3351">
        <v>1</v>
      </c>
      <c r="U3351">
        <v>0</v>
      </c>
      <c r="V3351">
        <v>15</v>
      </c>
      <c r="W3351">
        <v>998.18510000000003</v>
      </c>
    </row>
    <row r="3352" spans="1:23" x14ac:dyDescent="0.35">
      <c r="A3352" t="s">
        <v>5022</v>
      </c>
      <c r="B3352" t="s">
        <v>1301</v>
      </c>
      <c r="C3352" t="s">
        <v>5023</v>
      </c>
      <c r="D3352" t="s">
        <v>19</v>
      </c>
      <c r="E3352" t="s">
        <v>95</v>
      </c>
      <c r="F3352" t="s">
        <v>446</v>
      </c>
      <c r="G3352">
        <v>369.39</v>
      </c>
      <c r="H3352">
        <v>3</v>
      </c>
      <c r="I3352">
        <v>0.04</v>
      </c>
      <c r="J3352">
        <v>6.84</v>
      </c>
      <c r="K3352" t="s">
        <v>90</v>
      </c>
      <c r="L3352" t="s">
        <v>43</v>
      </c>
      <c r="M3352">
        <v>7.79</v>
      </c>
      <c r="N3352" t="s">
        <v>83</v>
      </c>
      <c r="O3352" t="b">
        <v>0</v>
      </c>
      <c r="P3352">
        <v>1063.8432</v>
      </c>
      <c r="Q3352">
        <v>398.94119999999998</v>
      </c>
      <c r="R3352">
        <v>384.31119999999999</v>
      </c>
      <c r="S3352" t="s">
        <v>91</v>
      </c>
      <c r="T3352">
        <v>0</v>
      </c>
      <c r="U3352">
        <v>0</v>
      </c>
      <c r="V3352">
        <v>4</v>
      </c>
      <c r="W3352">
        <v>568.27390000000003</v>
      </c>
    </row>
    <row r="3353" spans="1:23" x14ac:dyDescent="0.35">
      <c r="A3353" t="s">
        <v>5024</v>
      </c>
      <c r="B3353" t="s">
        <v>1340</v>
      </c>
      <c r="C3353" t="s">
        <v>5025</v>
      </c>
      <c r="D3353" t="s">
        <v>19</v>
      </c>
      <c r="E3353" t="s">
        <v>95</v>
      </c>
      <c r="F3353" t="s">
        <v>446</v>
      </c>
      <c r="G3353">
        <v>302.60000000000002</v>
      </c>
      <c r="H3353">
        <v>3</v>
      </c>
      <c r="I3353">
        <v>0.03</v>
      </c>
      <c r="J3353">
        <v>4.6100000000000003</v>
      </c>
      <c r="K3353" t="s">
        <v>115</v>
      </c>
      <c r="L3353" t="s">
        <v>43</v>
      </c>
      <c r="M3353">
        <v>7.87</v>
      </c>
      <c r="N3353" t="s">
        <v>83</v>
      </c>
      <c r="O3353" t="b">
        <v>0</v>
      </c>
      <c r="P3353">
        <v>880.56600000000003</v>
      </c>
      <c r="Q3353">
        <v>335.88600000000002</v>
      </c>
      <c r="R3353">
        <v>323.40599999999989</v>
      </c>
      <c r="S3353" t="s">
        <v>84</v>
      </c>
      <c r="T3353">
        <v>0</v>
      </c>
      <c r="U3353">
        <v>0</v>
      </c>
      <c r="V3353">
        <v>2</v>
      </c>
      <c r="W3353">
        <v>403.36799999999999</v>
      </c>
    </row>
    <row r="3354" spans="1:23" x14ac:dyDescent="0.35">
      <c r="A3354" t="s">
        <v>5026</v>
      </c>
      <c r="B3354" t="s">
        <v>1996</v>
      </c>
      <c r="C3354" t="s">
        <v>369</v>
      </c>
      <c r="D3354" t="s">
        <v>28</v>
      </c>
      <c r="E3354" t="s">
        <v>16</v>
      </c>
      <c r="F3354" t="s">
        <v>481</v>
      </c>
      <c r="G3354">
        <v>48.39</v>
      </c>
      <c r="H3354">
        <v>1</v>
      </c>
      <c r="I3354">
        <v>0.25</v>
      </c>
      <c r="J3354">
        <v>2.37</v>
      </c>
      <c r="K3354" t="s">
        <v>115</v>
      </c>
      <c r="L3354" t="s">
        <v>43</v>
      </c>
      <c r="M3354">
        <v>7.37</v>
      </c>
      <c r="N3354" t="s">
        <v>83</v>
      </c>
      <c r="O3354" t="b">
        <v>0</v>
      </c>
      <c r="P3354">
        <v>36.292499999999997</v>
      </c>
      <c r="Q3354">
        <v>7.2585000000000051</v>
      </c>
      <c r="R3354">
        <v>-2.4814999999999952</v>
      </c>
      <c r="S3354" t="s">
        <v>91</v>
      </c>
      <c r="T3354">
        <v>0</v>
      </c>
      <c r="U3354">
        <v>0</v>
      </c>
      <c r="V3354">
        <v>20</v>
      </c>
      <c r="W3354">
        <v>1391.7496000000001</v>
      </c>
    </row>
    <row r="3355" spans="1:23" x14ac:dyDescent="0.35">
      <c r="A3355" t="s">
        <v>5027</v>
      </c>
      <c r="B3355" t="s">
        <v>390</v>
      </c>
      <c r="C3355" t="s">
        <v>463</v>
      </c>
      <c r="D3355" t="s">
        <v>15</v>
      </c>
      <c r="E3355" t="s">
        <v>14</v>
      </c>
      <c r="F3355" t="s">
        <v>705</v>
      </c>
      <c r="G3355">
        <v>169.65</v>
      </c>
      <c r="H3355">
        <v>3</v>
      </c>
      <c r="I3355">
        <v>0.05</v>
      </c>
      <c r="J3355">
        <v>5.65</v>
      </c>
      <c r="K3355" t="s">
        <v>115</v>
      </c>
      <c r="L3355" t="s">
        <v>41</v>
      </c>
      <c r="M3355">
        <v>6.73</v>
      </c>
      <c r="N3355" t="s">
        <v>83</v>
      </c>
      <c r="O3355" t="b">
        <v>0</v>
      </c>
      <c r="P3355">
        <v>483.5025</v>
      </c>
      <c r="Q3355">
        <v>178.13249999999999</v>
      </c>
      <c r="R3355">
        <v>165.7525</v>
      </c>
      <c r="S3355" t="s">
        <v>91</v>
      </c>
      <c r="T3355">
        <v>0</v>
      </c>
      <c r="U3355">
        <v>0</v>
      </c>
      <c r="V3355">
        <v>23</v>
      </c>
      <c r="W3355">
        <v>2182.6779999999999</v>
      </c>
    </row>
    <row r="3356" spans="1:23" x14ac:dyDescent="0.35">
      <c r="A3356" t="s">
        <v>5028</v>
      </c>
      <c r="B3356" t="s">
        <v>1018</v>
      </c>
      <c r="C3356" t="s">
        <v>5029</v>
      </c>
      <c r="D3356" t="s">
        <v>15</v>
      </c>
      <c r="E3356" t="s">
        <v>95</v>
      </c>
      <c r="F3356" t="s">
        <v>791</v>
      </c>
      <c r="G3356">
        <v>14.06</v>
      </c>
      <c r="H3356">
        <v>2</v>
      </c>
      <c r="I3356">
        <v>0.1</v>
      </c>
      <c r="J3356">
        <v>4.95</v>
      </c>
      <c r="K3356" t="s">
        <v>82</v>
      </c>
      <c r="L3356" t="s">
        <v>41</v>
      </c>
      <c r="M3356">
        <v>11.86</v>
      </c>
      <c r="N3356" t="s">
        <v>83</v>
      </c>
      <c r="O3356" t="b">
        <v>1</v>
      </c>
      <c r="P3356">
        <v>25.308</v>
      </c>
      <c r="Q3356">
        <v>8.4359999999999999</v>
      </c>
      <c r="R3356">
        <v>-8.3739999999999988</v>
      </c>
      <c r="S3356" t="s">
        <v>183</v>
      </c>
      <c r="T3356">
        <v>0</v>
      </c>
      <c r="U3356">
        <v>0</v>
      </c>
      <c r="V3356">
        <v>4</v>
      </c>
      <c r="W3356">
        <v>10.76110000000002</v>
      </c>
    </row>
    <row r="3357" spans="1:23" x14ac:dyDescent="0.35">
      <c r="A3357" t="s">
        <v>5030</v>
      </c>
      <c r="B3357" t="s">
        <v>746</v>
      </c>
      <c r="C3357" t="s">
        <v>511</v>
      </c>
      <c r="D3357" t="s">
        <v>17</v>
      </c>
      <c r="E3357" t="s">
        <v>16</v>
      </c>
      <c r="F3357" t="s">
        <v>145</v>
      </c>
      <c r="G3357">
        <v>20.440000000000001</v>
      </c>
      <c r="H3357">
        <v>1</v>
      </c>
      <c r="I3357">
        <v>0.08</v>
      </c>
      <c r="J3357">
        <v>7.5</v>
      </c>
      <c r="K3357" t="s">
        <v>82</v>
      </c>
      <c r="L3357" t="s">
        <v>45</v>
      </c>
      <c r="M3357">
        <v>1.87</v>
      </c>
      <c r="N3357" t="s">
        <v>83</v>
      </c>
      <c r="O3357" t="b">
        <v>0</v>
      </c>
      <c r="P3357">
        <v>18.8048</v>
      </c>
      <c r="Q3357">
        <v>6.5408000000000026</v>
      </c>
      <c r="R3357">
        <v>-2.8291999999999979</v>
      </c>
      <c r="S3357" t="s">
        <v>103</v>
      </c>
      <c r="T3357">
        <v>0</v>
      </c>
      <c r="U3357">
        <v>0</v>
      </c>
      <c r="V3357">
        <v>15</v>
      </c>
      <c r="W3357">
        <v>518.36400000000003</v>
      </c>
    </row>
    <row r="3358" spans="1:23" x14ac:dyDescent="0.35">
      <c r="A3358" t="s">
        <v>5031</v>
      </c>
      <c r="B3358" t="s">
        <v>93</v>
      </c>
      <c r="C3358" t="s">
        <v>2272</v>
      </c>
      <c r="D3358" t="s">
        <v>12</v>
      </c>
      <c r="E3358" t="s">
        <v>14</v>
      </c>
      <c r="F3358" t="s">
        <v>152</v>
      </c>
      <c r="G3358">
        <v>159.91</v>
      </c>
      <c r="H3358">
        <v>2</v>
      </c>
      <c r="I3358">
        <v>0.09</v>
      </c>
      <c r="J3358">
        <v>2.23</v>
      </c>
      <c r="K3358" t="s">
        <v>115</v>
      </c>
      <c r="L3358" t="s">
        <v>41</v>
      </c>
      <c r="M3358">
        <v>11.18</v>
      </c>
      <c r="N3358" t="s">
        <v>83</v>
      </c>
      <c r="O3358" t="b">
        <v>0</v>
      </c>
      <c r="P3358">
        <v>291.03620000000001</v>
      </c>
      <c r="Q3358">
        <v>99.144199999999998</v>
      </c>
      <c r="R3358">
        <v>85.734200000000016</v>
      </c>
      <c r="S3358" t="s">
        <v>97</v>
      </c>
      <c r="T3358">
        <v>0</v>
      </c>
      <c r="U3358">
        <v>0</v>
      </c>
      <c r="V3358">
        <v>12</v>
      </c>
      <c r="W3358">
        <v>462.84010000000012</v>
      </c>
    </row>
    <row r="3359" spans="1:23" x14ac:dyDescent="0.35">
      <c r="A3359" t="s">
        <v>5032</v>
      </c>
      <c r="B3359" t="s">
        <v>921</v>
      </c>
      <c r="C3359" t="s">
        <v>1532</v>
      </c>
      <c r="D3359" t="s">
        <v>12</v>
      </c>
      <c r="E3359" t="s">
        <v>16</v>
      </c>
      <c r="F3359" t="s">
        <v>527</v>
      </c>
      <c r="G3359">
        <v>45.74</v>
      </c>
      <c r="H3359">
        <v>1</v>
      </c>
      <c r="I3359">
        <v>0.25</v>
      </c>
      <c r="J3359">
        <v>2.94</v>
      </c>
      <c r="K3359" t="s">
        <v>102</v>
      </c>
      <c r="L3359" t="s">
        <v>43</v>
      </c>
      <c r="M3359">
        <v>5.7</v>
      </c>
      <c r="N3359" t="s">
        <v>83</v>
      </c>
      <c r="O3359" t="b">
        <v>0</v>
      </c>
      <c r="P3359">
        <v>34.305</v>
      </c>
      <c r="Q3359">
        <v>6.8610000000000007</v>
      </c>
      <c r="R3359">
        <v>-1.7789999999999999</v>
      </c>
      <c r="S3359" t="s">
        <v>84</v>
      </c>
      <c r="T3359">
        <v>0</v>
      </c>
      <c r="U3359">
        <v>0</v>
      </c>
      <c r="V3359">
        <v>13</v>
      </c>
      <c r="W3359">
        <v>1066.0084999999999</v>
      </c>
    </row>
    <row r="3360" spans="1:23" x14ac:dyDescent="0.35">
      <c r="A3360" t="s">
        <v>5033</v>
      </c>
      <c r="B3360" t="s">
        <v>619</v>
      </c>
      <c r="C3360" t="s">
        <v>2514</v>
      </c>
      <c r="D3360" t="s">
        <v>12</v>
      </c>
      <c r="E3360" t="s">
        <v>16</v>
      </c>
      <c r="F3360" t="s">
        <v>231</v>
      </c>
      <c r="G3360">
        <v>23.89</v>
      </c>
      <c r="H3360">
        <v>1</v>
      </c>
      <c r="I3360">
        <v>0.08</v>
      </c>
      <c r="J3360">
        <v>8.8699999999999992</v>
      </c>
      <c r="K3360" t="s">
        <v>115</v>
      </c>
      <c r="L3360" t="s">
        <v>48</v>
      </c>
      <c r="M3360">
        <v>19.13</v>
      </c>
      <c r="N3360" t="s">
        <v>83</v>
      </c>
      <c r="O3360" t="b">
        <v>0</v>
      </c>
      <c r="P3360">
        <v>21.9788</v>
      </c>
      <c r="Q3360">
        <v>7.6448000000000036</v>
      </c>
      <c r="R3360">
        <v>-20.3552</v>
      </c>
      <c r="S3360" t="s">
        <v>91</v>
      </c>
      <c r="T3360">
        <v>0</v>
      </c>
      <c r="U3360">
        <v>0</v>
      </c>
      <c r="V3360">
        <v>12</v>
      </c>
      <c r="W3360">
        <v>177.1542</v>
      </c>
    </row>
    <row r="3361" spans="1:23" x14ac:dyDescent="0.35">
      <c r="A3361" t="s">
        <v>5034</v>
      </c>
      <c r="B3361" t="s">
        <v>1936</v>
      </c>
      <c r="C3361" t="s">
        <v>5035</v>
      </c>
      <c r="D3361" t="s">
        <v>19</v>
      </c>
      <c r="E3361" t="s">
        <v>16</v>
      </c>
      <c r="F3361" t="s">
        <v>136</v>
      </c>
      <c r="G3361">
        <v>32.1</v>
      </c>
      <c r="H3361">
        <v>1</v>
      </c>
      <c r="I3361">
        <v>0.11</v>
      </c>
      <c r="J3361">
        <v>4.32</v>
      </c>
      <c r="K3361" t="s">
        <v>115</v>
      </c>
      <c r="L3361" t="s">
        <v>41</v>
      </c>
      <c r="M3361">
        <v>9.42</v>
      </c>
      <c r="N3361" t="s">
        <v>83</v>
      </c>
      <c r="O3361" t="b">
        <v>0</v>
      </c>
      <c r="P3361">
        <v>28.568999999999999</v>
      </c>
      <c r="Q3361">
        <v>9.3089999999999993</v>
      </c>
      <c r="R3361">
        <v>-4.4309999999999992</v>
      </c>
      <c r="S3361" t="s">
        <v>103</v>
      </c>
      <c r="T3361">
        <v>0</v>
      </c>
      <c r="U3361">
        <v>0</v>
      </c>
      <c r="V3361">
        <v>3</v>
      </c>
      <c r="W3361">
        <v>224.9062000000001</v>
      </c>
    </row>
    <row r="3362" spans="1:23" x14ac:dyDescent="0.35">
      <c r="A3362" t="s">
        <v>5036</v>
      </c>
      <c r="B3362" t="s">
        <v>1219</v>
      </c>
      <c r="C3362" t="s">
        <v>317</v>
      </c>
      <c r="D3362" t="s">
        <v>12</v>
      </c>
      <c r="E3362" t="s">
        <v>88</v>
      </c>
      <c r="F3362" t="s">
        <v>341</v>
      </c>
      <c r="G3362">
        <v>21.01</v>
      </c>
      <c r="H3362">
        <v>2</v>
      </c>
      <c r="I3362">
        <v>0.1</v>
      </c>
      <c r="J3362">
        <v>4.1399999999999997</v>
      </c>
      <c r="K3362" t="s">
        <v>102</v>
      </c>
      <c r="L3362" t="s">
        <v>48</v>
      </c>
      <c r="M3362">
        <v>18.66</v>
      </c>
      <c r="N3362" t="s">
        <v>83</v>
      </c>
      <c r="O3362" t="b">
        <v>0</v>
      </c>
      <c r="P3362">
        <v>37.817999999999998</v>
      </c>
      <c r="Q3362">
        <v>12.606</v>
      </c>
      <c r="R3362">
        <v>-10.194000000000001</v>
      </c>
      <c r="S3362" t="s">
        <v>183</v>
      </c>
      <c r="T3362">
        <v>0</v>
      </c>
      <c r="U3362">
        <v>0</v>
      </c>
      <c r="V3362">
        <v>21</v>
      </c>
      <c r="W3362">
        <v>1217.9494</v>
      </c>
    </row>
    <row r="3363" spans="1:23" x14ac:dyDescent="0.35">
      <c r="A3363" t="s">
        <v>5037</v>
      </c>
      <c r="B3363" t="s">
        <v>1705</v>
      </c>
      <c r="C3363" t="s">
        <v>5038</v>
      </c>
      <c r="D3363" t="s">
        <v>24</v>
      </c>
      <c r="E3363" t="s">
        <v>95</v>
      </c>
      <c r="F3363" t="s">
        <v>259</v>
      </c>
      <c r="G3363">
        <v>24.79</v>
      </c>
      <c r="H3363">
        <v>2</v>
      </c>
      <c r="I3363">
        <v>0.1</v>
      </c>
      <c r="J3363">
        <v>5.27</v>
      </c>
      <c r="K3363" t="s">
        <v>115</v>
      </c>
      <c r="L3363" t="s">
        <v>45</v>
      </c>
      <c r="M3363">
        <v>1.69</v>
      </c>
      <c r="N3363" t="s">
        <v>83</v>
      </c>
      <c r="O3363" t="b">
        <v>0</v>
      </c>
      <c r="P3363">
        <v>44.622</v>
      </c>
      <c r="Q3363">
        <v>14.874000000000001</v>
      </c>
      <c r="R3363">
        <v>7.9140000000000033</v>
      </c>
      <c r="S3363" t="s">
        <v>97</v>
      </c>
      <c r="T3363">
        <v>0</v>
      </c>
      <c r="U3363">
        <v>0</v>
      </c>
      <c r="V3363">
        <v>3</v>
      </c>
      <c r="W3363">
        <v>-10.282</v>
      </c>
    </row>
    <row r="3364" spans="1:23" x14ac:dyDescent="0.35">
      <c r="A3364" t="s">
        <v>5039</v>
      </c>
      <c r="B3364" t="s">
        <v>326</v>
      </c>
      <c r="C3364" t="s">
        <v>1623</v>
      </c>
      <c r="D3364" t="s">
        <v>15</v>
      </c>
      <c r="E3364" t="s">
        <v>88</v>
      </c>
      <c r="F3364" t="s">
        <v>191</v>
      </c>
      <c r="G3364">
        <v>36.18</v>
      </c>
      <c r="H3364">
        <v>1</v>
      </c>
      <c r="I3364">
        <v>0.25</v>
      </c>
      <c r="J3364">
        <v>9</v>
      </c>
      <c r="K3364" t="s">
        <v>102</v>
      </c>
      <c r="L3364" t="s">
        <v>41</v>
      </c>
      <c r="M3364">
        <v>13.5</v>
      </c>
      <c r="N3364" t="s">
        <v>83</v>
      </c>
      <c r="O3364" t="b">
        <v>0</v>
      </c>
      <c r="P3364">
        <v>27.135000000000002</v>
      </c>
      <c r="Q3364">
        <v>5.4269999999999996</v>
      </c>
      <c r="R3364">
        <v>-17.073</v>
      </c>
      <c r="S3364" t="s">
        <v>103</v>
      </c>
      <c r="T3364">
        <v>0</v>
      </c>
      <c r="U3364">
        <v>0</v>
      </c>
      <c r="V3364">
        <v>20</v>
      </c>
      <c r="W3364">
        <v>2434.6143999999999</v>
      </c>
    </row>
    <row r="3365" spans="1:23" x14ac:dyDescent="0.35">
      <c r="A3365" t="s">
        <v>5040</v>
      </c>
      <c r="B3365" t="s">
        <v>320</v>
      </c>
      <c r="C3365" t="s">
        <v>4389</v>
      </c>
      <c r="D3365" t="s">
        <v>12</v>
      </c>
      <c r="E3365" t="s">
        <v>88</v>
      </c>
      <c r="F3365" t="s">
        <v>1167</v>
      </c>
      <c r="G3365">
        <v>23.81</v>
      </c>
      <c r="H3365">
        <v>1</v>
      </c>
      <c r="I3365">
        <v>0.09</v>
      </c>
      <c r="J3365">
        <v>2.5099999999999998</v>
      </c>
      <c r="K3365" t="s">
        <v>90</v>
      </c>
      <c r="L3365" t="s">
        <v>43</v>
      </c>
      <c r="M3365">
        <v>5.93</v>
      </c>
      <c r="N3365" t="s">
        <v>83</v>
      </c>
      <c r="O3365" t="b">
        <v>0</v>
      </c>
      <c r="P3365">
        <v>21.667100000000001</v>
      </c>
      <c r="Q3365">
        <v>7.3810999999999982</v>
      </c>
      <c r="R3365">
        <v>-1.0589000000000011</v>
      </c>
      <c r="S3365" t="s">
        <v>84</v>
      </c>
      <c r="T3365">
        <v>0</v>
      </c>
      <c r="U3365">
        <v>0</v>
      </c>
      <c r="V3365">
        <v>4</v>
      </c>
      <c r="W3365">
        <v>82.832300000000004</v>
      </c>
    </row>
    <row r="3366" spans="1:23" x14ac:dyDescent="0.35">
      <c r="A3366" t="s">
        <v>5041</v>
      </c>
      <c r="B3366" t="s">
        <v>826</v>
      </c>
      <c r="C3366" t="s">
        <v>5042</v>
      </c>
      <c r="D3366" t="s">
        <v>24</v>
      </c>
      <c r="E3366" t="s">
        <v>14</v>
      </c>
      <c r="F3366" t="s">
        <v>671</v>
      </c>
      <c r="G3366">
        <v>138.52000000000001</v>
      </c>
      <c r="H3366">
        <v>3</v>
      </c>
      <c r="I3366">
        <v>0.03</v>
      </c>
      <c r="J3366">
        <v>3.43</v>
      </c>
      <c r="K3366" t="s">
        <v>90</v>
      </c>
      <c r="L3366" t="s">
        <v>45</v>
      </c>
      <c r="M3366">
        <v>1.07</v>
      </c>
      <c r="N3366" t="s">
        <v>83</v>
      </c>
      <c r="O3366" t="b">
        <v>0</v>
      </c>
      <c r="P3366">
        <v>403.09320000000002</v>
      </c>
      <c r="Q3366">
        <v>153.75720000000001</v>
      </c>
      <c r="R3366">
        <v>149.25720000000001</v>
      </c>
      <c r="S3366" t="s">
        <v>103</v>
      </c>
      <c r="T3366">
        <v>0</v>
      </c>
      <c r="U3366">
        <v>0</v>
      </c>
      <c r="V3366">
        <v>1</v>
      </c>
      <c r="W3366">
        <v>149.25720000000001</v>
      </c>
    </row>
    <row r="3367" spans="1:23" x14ac:dyDescent="0.35">
      <c r="A3367" t="s">
        <v>5043</v>
      </c>
      <c r="B3367" t="s">
        <v>497</v>
      </c>
      <c r="C3367" t="s">
        <v>1014</v>
      </c>
      <c r="D3367" t="s">
        <v>12</v>
      </c>
      <c r="E3367" t="s">
        <v>95</v>
      </c>
      <c r="F3367" t="s">
        <v>421</v>
      </c>
      <c r="G3367">
        <v>511.76</v>
      </c>
      <c r="H3367">
        <v>1</v>
      </c>
      <c r="I3367">
        <v>7.0000000000000007E-2</v>
      </c>
      <c r="J3367">
        <v>3.36</v>
      </c>
      <c r="K3367" t="s">
        <v>102</v>
      </c>
      <c r="L3367" t="s">
        <v>43</v>
      </c>
      <c r="M3367">
        <v>6.01</v>
      </c>
      <c r="N3367" t="s">
        <v>83</v>
      </c>
      <c r="O3367" t="b">
        <v>0</v>
      </c>
      <c r="P3367">
        <v>475.93680000000001</v>
      </c>
      <c r="Q3367">
        <v>168.88079999999999</v>
      </c>
      <c r="R3367">
        <v>159.51079999999999</v>
      </c>
      <c r="S3367" t="s">
        <v>183</v>
      </c>
      <c r="T3367">
        <v>0</v>
      </c>
      <c r="U3367">
        <v>0</v>
      </c>
      <c r="V3367">
        <v>13</v>
      </c>
      <c r="W3367">
        <v>805.16080000000011</v>
      </c>
    </row>
    <row r="3368" spans="1:23" x14ac:dyDescent="0.35">
      <c r="A3368" t="s">
        <v>5044</v>
      </c>
      <c r="B3368" t="s">
        <v>1007</v>
      </c>
      <c r="C3368" t="s">
        <v>1241</v>
      </c>
      <c r="D3368" t="s">
        <v>12</v>
      </c>
      <c r="E3368" t="s">
        <v>16</v>
      </c>
      <c r="F3368" t="s">
        <v>214</v>
      </c>
      <c r="G3368">
        <v>31.41</v>
      </c>
      <c r="H3368">
        <v>2</v>
      </c>
      <c r="I3368">
        <v>0.2</v>
      </c>
      <c r="J3368">
        <v>4.5</v>
      </c>
      <c r="K3368" t="s">
        <v>90</v>
      </c>
      <c r="L3368" t="s">
        <v>41</v>
      </c>
      <c r="M3368">
        <v>5.65</v>
      </c>
      <c r="N3368" t="s">
        <v>83</v>
      </c>
      <c r="O3368" t="b">
        <v>0</v>
      </c>
      <c r="P3368">
        <v>50.256</v>
      </c>
      <c r="Q3368">
        <v>12.564</v>
      </c>
      <c r="R3368">
        <v>2.4140000000000001</v>
      </c>
      <c r="S3368" t="s">
        <v>103</v>
      </c>
      <c r="T3368">
        <v>0</v>
      </c>
      <c r="U3368">
        <v>0</v>
      </c>
      <c r="V3368">
        <v>11</v>
      </c>
      <c r="W3368">
        <v>1331.6206</v>
      </c>
    </row>
    <row r="3369" spans="1:23" x14ac:dyDescent="0.35">
      <c r="A3369" t="s">
        <v>5045</v>
      </c>
      <c r="B3369" t="s">
        <v>1107</v>
      </c>
      <c r="C3369" t="s">
        <v>1855</v>
      </c>
      <c r="D3369" t="s">
        <v>15</v>
      </c>
      <c r="E3369" t="s">
        <v>95</v>
      </c>
      <c r="F3369" t="s">
        <v>446</v>
      </c>
      <c r="G3369">
        <v>774.15</v>
      </c>
      <c r="H3369">
        <v>2</v>
      </c>
      <c r="I3369">
        <v>0.08</v>
      </c>
      <c r="J3369">
        <v>4.8600000000000003</v>
      </c>
      <c r="K3369" t="s">
        <v>115</v>
      </c>
      <c r="L3369" t="s">
        <v>41</v>
      </c>
      <c r="M3369">
        <v>8.11</v>
      </c>
      <c r="N3369" t="s">
        <v>141</v>
      </c>
      <c r="O3369" t="b">
        <v>0</v>
      </c>
      <c r="P3369">
        <v>1424.4359999999999</v>
      </c>
      <c r="Q3369">
        <v>495.45600000000002</v>
      </c>
      <c r="R3369">
        <v>482.48599999999999</v>
      </c>
      <c r="S3369" t="s">
        <v>97</v>
      </c>
      <c r="T3369">
        <v>1</v>
      </c>
      <c r="U3369">
        <v>0</v>
      </c>
      <c r="V3369">
        <v>3</v>
      </c>
      <c r="W3369">
        <v>462.3972</v>
      </c>
    </row>
    <row r="3370" spans="1:23" x14ac:dyDescent="0.35">
      <c r="A3370" t="s">
        <v>5046</v>
      </c>
      <c r="B3370" t="s">
        <v>2158</v>
      </c>
      <c r="C3370" t="s">
        <v>5047</v>
      </c>
      <c r="D3370" t="s">
        <v>24</v>
      </c>
      <c r="E3370" t="s">
        <v>95</v>
      </c>
      <c r="F3370" t="s">
        <v>421</v>
      </c>
      <c r="G3370">
        <v>156.49</v>
      </c>
      <c r="H3370">
        <v>1</v>
      </c>
      <c r="I3370">
        <v>0.06</v>
      </c>
      <c r="J3370">
        <v>3.89</v>
      </c>
      <c r="K3370" t="s">
        <v>90</v>
      </c>
      <c r="L3370" t="s">
        <v>41</v>
      </c>
      <c r="M3370">
        <v>11.23</v>
      </c>
      <c r="N3370" t="s">
        <v>141</v>
      </c>
      <c r="O3370" t="b">
        <v>0</v>
      </c>
      <c r="P3370">
        <v>147.10059999999999</v>
      </c>
      <c r="Q3370">
        <v>53.206600000000009</v>
      </c>
      <c r="R3370">
        <v>38.086599999999997</v>
      </c>
      <c r="S3370" t="s">
        <v>128</v>
      </c>
      <c r="T3370">
        <v>1</v>
      </c>
      <c r="U3370">
        <v>0</v>
      </c>
      <c r="V3370">
        <v>1</v>
      </c>
      <c r="W3370">
        <v>38.086599999999997</v>
      </c>
    </row>
    <row r="3371" spans="1:23" x14ac:dyDescent="0.35">
      <c r="A3371" t="s">
        <v>5048</v>
      </c>
      <c r="B3371" t="s">
        <v>323</v>
      </c>
      <c r="C3371" t="s">
        <v>2250</v>
      </c>
      <c r="D3371" t="s">
        <v>12</v>
      </c>
      <c r="E3371" t="s">
        <v>14</v>
      </c>
      <c r="F3371" t="s">
        <v>1290</v>
      </c>
      <c r="G3371">
        <v>104.89</v>
      </c>
      <c r="H3371">
        <v>1</v>
      </c>
      <c r="I3371">
        <v>0.03</v>
      </c>
      <c r="J3371">
        <v>5.24</v>
      </c>
      <c r="K3371" t="s">
        <v>82</v>
      </c>
      <c r="L3371" t="s">
        <v>45</v>
      </c>
      <c r="M3371">
        <v>0.67</v>
      </c>
      <c r="N3371" t="s">
        <v>83</v>
      </c>
      <c r="O3371" t="b">
        <v>0</v>
      </c>
      <c r="P3371">
        <v>101.7433</v>
      </c>
      <c r="Q3371">
        <v>38.809299999999993</v>
      </c>
      <c r="R3371">
        <v>32.899299999999997</v>
      </c>
      <c r="S3371" t="s">
        <v>91</v>
      </c>
      <c r="T3371">
        <v>0</v>
      </c>
      <c r="U3371">
        <v>0</v>
      </c>
      <c r="V3371">
        <v>17</v>
      </c>
      <c r="W3371">
        <v>920.29610000000002</v>
      </c>
    </row>
    <row r="3372" spans="1:23" x14ac:dyDescent="0.35">
      <c r="A3372" t="s">
        <v>5049</v>
      </c>
      <c r="B3372" t="s">
        <v>1097</v>
      </c>
      <c r="C3372" t="s">
        <v>1692</v>
      </c>
      <c r="D3372" t="s">
        <v>19</v>
      </c>
      <c r="E3372" t="s">
        <v>95</v>
      </c>
      <c r="F3372" t="s">
        <v>515</v>
      </c>
      <c r="G3372">
        <v>359.95</v>
      </c>
      <c r="H3372">
        <v>1</v>
      </c>
      <c r="I3372">
        <v>0.09</v>
      </c>
      <c r="J3372">
        <v>3.53</v>
      </c>
      <c r="K3372" t="s">
        <v>102</v>
      </c>
      <c r="L3372" t="s">
        <v>43</v>
      </c>
      <c r="M3372">
        <v>4.54</v>
      </c>
      <c r="N3372" t="s">
        <v>83</v>
      </c>
      <c r="O3372" t="b">
        <v>0</v>
      </c>
      <c r="P3372">
        <v>327.55450000000002</v>
      </c>
      <c r="Q3372">
        <v>111.58450000000001</v>
      </c>
      <c r="R3372">
        <v>103.5145</v>
      </c>
      <c r="S3372" t="s">
        <v>183</v>
      </c>
      <c r="T3372">
        <v>0</v>
      </c>
      <c r="U3372">
        <v>0</v>
      </c>
      <c r="V3372">
        <v>14</v>
      </c>
      <c r="W3372">
        <v>948.8134</v>
      </c>
    </row>
    <row r="3373" spans="1:23" x14ac:dyDescent="0.35">
      <c r="A3373" t="s">
        <v>5050</v>
      </c>
      <c r="B3373" t="s">
        <v>556</v>
      </c>
      <c r="C3373" t="s">
        <v>2401</v>
      </c>
      <c r="D3373" t="s">
        <v>24</v>
      </c>
      <c r="E3373" t="s">
        <v>16</v>
      </c>
      <c r="F3373" t="s">
        <v>259</v>
      </c>
      <c r="G3373">
        <v>65.599999999999994</v>
      </c>
      <c r="H3373">
        <v>1</v>
      </c>
      <c r="I3373">
        <v>0.26</v>
      </c>
      <c r="J3373">
        <v>5.78</v>
      </c>
      <c r="K3373" t="s">
        <v>115</v>
      </c>
      <c r="L3373" t="s">
        <v>43</v>
      </c>
      <c r="M3373">
        <v>4.59</v>
      </c>
      <c r="N3373" t="s">
        <v>83</v>
      </c>
      <c r="O3373" t="b">
        <v>0</v>
      </c>
      <c r="P3373">
        <v>48.543999999999997</v>
      </c>
      <c r="Q3373">
        <v>9.1840000000000046</v>
      </c>
      <c r="R3373">
        <v>-1.1859999999999959</v>
      </c>
      <c r="S3373" t="s">
        <v>128</v>
      </c>
      <c r="T3373">
        <v>0</v>
      </c>
      <c r="U3373">
        <v>0</v>
      </c>
      <c r="V3373">
        <v>16</v>
      </c>
      <c r="W3373">
        <v>1734.7913000000001</v>
      </c>
    </row>
    <row r="3374" spans="1:23" x14ac:dyDescent="0.35">
      <c r="A3374" t="s">
        <v>5051</v>
      </c>
      <c r="B3374" t="s">
        <v>161</v>
      </c>
      <c r="C3374" t="s">
        <v>3028</v>
      </c>
      <c r="D3374" t="s">
        <v>12</v>
      </c>
      <c r="E3374" t="s">
        <v>16</v>
      </c>
      <c r="F3374" t="s">
        <v>136</v>
      </c>
      <c r="G3374">
        <v>51.49</v>
      </c>
      <c r="H3374">
        <v>3</v>
      </c>
      <c r="I3374">
        <v>0.24</v>
      </c>
      <c r="J3374">
        <v>8.32</v>
      </c>
      <c r="K3374" t="s">
        <v>90</v>
      </c>
      <c r="L3374" t="s">
        <v>45</v>
      </c>
      <c r="M3374">
        <v>0.56999999999999995</v>
      </c>
      <c r="N3374" t="s">
        <v>83</v>
      </c>
      <c r="O3374" t="b">
        <v>0</v>
      </c>
      <c r="P3374">
        <v>117.3972</v>
      </c>
      <c r="Q3374">
        <v>24.715199999999999</v>
      </c>
      <c r="R3374">
        <v>15.825200000000001</v>
      </c>
      <c r="S3374" t="s">
        <v>91</v>
      </c>
      <c r="T3374">
        <v>0</v>
      </c>
      <c r="U3374">
        <v>0</v>
      </c>
      <c r="V3374">
        <v>3</v>
      </c>
      <c r="W3374">
        <v>507.73030000000011</v>
      </c>
    </row>
    <row r="3375" spans="1:23" x14ac:dyDescent="0.35">
      <c r="A3375" t="s">
        <v>5052</v>
      </c>
      <c r="B3375" t="s">
        <v>669</v>
      </c>
      <c r="C3375" t="s">
        <v>5053</v>
      </c>
      <c r="D3375" t="s">
        <v>24</v>
      </c>
      <c r="E3375" t="s">
        <v>14</v>
      </c>
      <c r="F3375" t="s">
        <v>655</v>
      </c>
      <c r="G3375">
        <v>120.44</v>
      </c>
      <c r="H3375">
        <v>2</v>
      </c>
      <c r="I3375">
        <v>0.02</v>
      </c>
      <c r="J3375">
        <v>2.88</v>
      </c>
      <c r="K3375" t="s">
        <v>115</v>
      </c>
      <c r="L3375" t="s">
        <v>45</v>
      </c>
      <c r="M3375">
        <v>1.06</v>
      </c>
      <c r="N3375" t="s">
        <v>83</v>
      </c>
      <c r="O3375" t="b">
        <v>0</v>
      </c>
      <c r="P3375">
        <v>236.0624</v>
      </c>
      <c r="Q3375">
        <v>91.534400000000005</v>
      </c>
      <c r="R3375">
        <v>87.594400000000007</v>
      </c>
      <c r="S3375" t="s">
        <v>183</v>
      </c>
      <c r="T3375">
        <v>0</v>
      </c>
      <c r="U3375">
        <v>0</v>
      </c>
      <c r="V3375">
        <v>4</v>
      </c>
      <c r="W3375">
        <v>692.30680000000018</v>
      </c>
    </row>
    <row r="3376" spans="1:23" x14ac:dyDescent="0.35">
      <c r="A3376" t="s">
        <v>5054</v>
      </c>
      <c r="B3376" t="s">
        <v>470</v>
      </c>
      <c r="C3376" t="s">
        <v>977</v>
      </c>
      <c r="D3376" t="s">
        <v>17</v>
      </c>
      <c r="E3376" t="s">
        <v>16</v>
      </c>
      <c r="F3376" t="s">
        <v>444</v>
      </c>
      <c r="G3376">
        <v>72.66</v>
      </c>
      <c r="H3376">
        <v>3</v>
      </c>
      <c r="I3376">
        <v>0.2</v>
      </c>
      <c r="J3376">
        <v>8.2100000000000009</v>
      </c>
      <c r="K3376" t="s">
        <v>90</v>
      </c>
      <c r="L3376" t="s">
        <v>43</v>
      </c>
      <c r="M3376">
        <v>7.99</v>
      </c>
      <c r="N3376" t="s">
        <v>279</v>
      </c>
      <c r="O3376" t="b">
        <v>0</v>
      </c>
      <c r="P3376">
        <v>174.38399999999999</v>
      </c>
      <c r="Q3376">
        <v>43.596000000000032</v>
      </c>
      <c r="R3376">
        <v>27.396000000000029</v>
      </c>
      <c r="S3376" t="s">
        <v>183</v>
      </c>
      <c r="T3376">
        <v>0</v>
      </c>
      <c r="U3376">
        <v>1</v>
      </c>
      <c r="V3376">
        <v>17</v>
      </c>
      <c r="W3376">
        <v>746.17320000000007</v>
      </c>
    </row>
    <row r="3377" spans="1:23" x14ac:dyDescent="0.35">
      <c r="A3377" t="s">
        <v>5055</v>
      </c>
      <c r="B3377" t="s">
        <v>2158</v>
      </c>
      <c r="C3377" t="s">
        <v>4142</v>
      </c>
      <c r="D3377" t="s">
        <v>19</v>
      </c>
      <c r="E3377" t="s">
        <v>88</v>
      </c>
      <c r="F3377" t="s">
        <v>1221</v>
      </c>
      <c r="G3377">
        <v>24.82</v>
      </c>
      <c r="H3377">
        <v>2</v>
      </c>
      <c r="I3377">
        <v>0.1</v>
      </c>
      <c r="J3377">
        <v>2.82</v>
      </c>
      <c r="K3377" t="s">
        <v>115</v>
      </c>
      <c r="L3377" t="s">
        <v>48</v>
      </c>
      <c r="M3377">
        <v>8.9600000000000009</v>
      </c>
      <c r="N3377" t="s">
        <v>83</v>
      </c>
      <c r="O3377" t="b">
        <v>0</v>
      </c>
      <c r="P3377">
        <v>44.676000000000002</v>
      </c>
      <c r="Q3377">
        <v>14.891999999999999</v>
      </c>
      <c r="R3377">
        <v>3.1120000000000019</v>
      </c>
      <c r="S3377" t="s">
        <v>128</v>
      </c>
      <c r="T3377">
        <v>0</v>
      </c>
      <c r="U3377">
        <v>0</v>
      </c>
      <c r="V3377">
        <v>4</v>
      </c>
      <c r="W3377">
        <v>306.30549999999988</v>
      </c>
    </row>
    <row r="3378" spans="1:23" x14ac:dyDescent="0.35">
      <c r="A3378" t="s">
        <v>5056</v>
      </c>
      <c r="B3378" t="s">
        <v>390</v>
      </c>
      <c r="C3378" t="s">
        <v>1608</v>
      </c>
      <c r="D3378" t="s">
        <v>19</v>
      </c>
      <c r="E3378" t="s">
        <v>95</v>
      </c>
      <c r="F3378" t="s">
        <v>919</v>
      </c>
      <c r="G3378">
        <v>57.65</v>
      </c>
      <c r="H3378">
        <v>2</v>
      </c>
      <c r="I3378">
        <v>0.1</v>
      </c>
      <c r="J3378">
        <v>5.9</v>
      </c>
      <c r="K3378" t="s">
        <v>115</v>
      </c>
      <c r="L3378" t="s">
        <v>41</v>
      </c>
      <c r="M3378">
        <v>8.5500000000000007</v>
      </c>
      <c r="N3378" t="s">
        <v>83</v>
      </c>
      <c r="O3378" t="b">
        <v>1</v>
      </c>
      <c r="P3378">
        <v>103.77</v>
      </c>
      <c r="Q3378">
        <v>34.590000000000003</v>
      </c>
      <c r="R3378">
        <v>20.14</v>
      </c>
      <c r="S3378" t="s">
        <v>91</v>
      </c>
      <c r="T3378">
        <v>0</v>
      </c>
      <c r="U3378">
        <v>0</v>
      </c>
      <c r="V3378">
        <v>19</v>
      </c>
      <c r="W3378">
        <v>3225.0970000000002</v>
      </c>
    </row>
    <row r="3379" spans="1:23" x14ac:dyDescent="0.35">
      <c r="A3379" t="s">
        <v>5057</v>
      </c>
      <c r="B3379" t="s">
        <v>901</v>
      </c>
      <c r="C3379" t="s">
        <v>1972</v>
      </c>
      <c r="D3379" t="s">
        <v>17</v>
      </c>
      <c r="E3379" t="s">
        <v>16</v>
      </c>
      <c r="F3379" t="s">
        <v>132</v>
      </c>
      <c r="G3379">
        <v>35.32</v>
      </c>
      <c r="H3379">
        <v>1</v>
      </c>
      <c r="I3379">
        <v>0.1</v>
      </c>
      <c r="J3379">
        <v>7.3</v>
      </c>
      <c r="K3379" t="s">
        <v>115</v>
      </c>
      <c r="L3379" t="s">
        <v>41</v>
      </c>
      <c r="M3379">
        <v>13.94</v>
      </c>
      <c r="N3379" t="s">
        <v>279</v>
      </c>
      <c r="O3379" t="b">
        <v>0</v>
      </c>
      <c r="P3379">
        <v>31.788</v>
      </c>
      <c r="Q3379">
        <v>10.596</v>
      </c>
      <c r="R3379">
        <v>-10.644</v>
      </c>
      <c r="S3379" t="s">
        <v>128</v>
      </c>
      <c r="T3379">
        <v>0</v>
      </c>
      <c r="U3379">
        <v>1</v>
      </c>
      <c r="V3379">
        <v>24</v>
      </c>
      <c r="W3379">
        <v>2290.0473000000002</v>
      </c>
    </row>
    <row r="3380" spans="1:23" x14ac:dyDescent="0.35">
      <c r="A3380" t="s">
        <v>5058</v>
      </c>
      <c r="B3380" t="s">
        <v>1348</v>
      </c>
      <c r="C3380" t="s">
        <v>5059</v>
      </c>
      <c r="D3380" t="s">
        <v>15</v>
      </c>
      <c r="E3380" t="s">
        <v>95</v>
      </c>
      <c r="F3380" t="s">
        <v>286</v>
      </c>
      <c r="G3380">
        <v>184</v>
      </c>
      <c r="H3380">
        <v>3</v>
      </c>
      <c r="I3380">
        <v>0.1</v>
      </c>
      <c r="J3380">
        <v>4.71</v>
      </c>
      <c r="K3380" t="s">
        <v>82</v>
      </c>
      <c r="L3380" t="s">
        <v>45</v>
      </c>
      <c r="M3380">
        <v>0.63</v>
      </c>
      <c r="N3380" t="s">
        <v>83</v>
      </c>
      <c r="O3380" t="b">
        <v>1</v>
      </c>
      <c r="P3380">
        <v>496.8</v>
      </c>
      <c r="Q3380">
        <v>165.6</v>
      </c>
      <c r="R3380">
        <v>160.26</v>
      </c>
      <c r="S3380" t="s">
        <v>97</v>
      </c>
      <c r="T3380">
        <v>0</v>
      </c>
      <c r="U3380">
        <v>0</v>
      </c>
      <c r="V3380">
        <v>1</v>
      </c>
      <c r="W3380">
        <v>160.26</v>
      </c>
    </row>
    <row r="3381" spans="1:23" x14ac:dyDescent="0.35">
      <c r="A3381" t="s">
        <v>5060</v>
      </c>
      <c r="B3381" t="s">
        <v>507</v>
      </c>
      <c r="C3381" t="s">
        <v>576</v>
      </c>
      <c r="D3381" t="s">
        <v>17</v>
      </c>
      <c r="E3381" t="s">
        <v>95</v>
      </c>
      <c r="F3381" t="s">
        <v>1844</v>
      </c>
      <c r="G3381">
        <v>12.43</v>
      </c>
      <c r="H3381">
        <v>1</v>
      </c>
      <c r="I3381">
        <v>0</v>
      </c>
      <c r="J3381">
        <v>7.56</v>
      </c>
      <c r="K3381" t="s">
        <v>90</v>
      </c>
      <c r="L3381" t="s">
        <v>45</v>
      </c>
      <c r="M3381">
        <v>1.7</v>
      </c>
      <c r="N3381" t="s">
        <v>83</v>
      </c>
      <c r="O3381" t="b">
        <v>0</v>
      </c>
      <c r="P3381">
        <v>12.43</v>
      </c>
      <c r="Q3381">
        <v>4.9720000000000004</v>
      </c>
      <c r="R3381">
        <v>-4.2879999999999994</v>
      </c>
      <c r="S3381" t="s">
        <v>84</v>
      </c>
      <c r="T3381">
        <v>0</v>
      </c>
      <c r="U3381">
        <v>0</v>
      </c>
      <c r="V3381">
        <v>12</v>
      </c>
      <c r="W3381">
        <v>831.1645000000002</v>
      </c>
    </row>
    <row r="3382" spans="1:23" x14ac:dyDescent="0.35">
      <c r="A3382" t="s">
        <v>5061</v>
      </c>
      <c r="B3382" t="s">
        <v>425</v>
      </c>
      <c r="C3382" t="s">
        <v>3621</v>
      </c>
      <c r="D3382" t="s">
        <v>26</v>
      </c>
      <c r="E3382" t="s">
        <v>95</v>
      </c>
      <c r="F3382" t="s">
        <v>421</v>
      </c>
      <c r="G3382">
        <v>319.55</v>
      </c>
      <c r="H3382">
        <v>2</v>
      </c>
      <c r="I3382">
        <v>0.06</v>
      </c>
      <c r="J3382">
        <v>6.79</v>
      </c>
      <c r="K3382" t="s">
        <v>102</v>
      </c>
      <c r="L3382" t="s">
        <v>43</v>
      </c>
      <c r="M3382">
        <v>4.4800000000000004</v>
      </c>
      <c r="N3382" t="s">
        <v>141</v>
      </c>
      <c r="O3382" t="b">
        <v>0</v>
      </c>
      <c r="P3382">
        <v>600.75400000000002</v>
      </c>
      <c r="Q3382">
        <v>217.29400000000001</v>
      </c>
      <c r="R3382">
        <v>206.024</v>
      </c>
      <c r="S3382" t="s">
        <v>84</v>
      </c>
      <c r="T3382">
        <v>1</v>
      </c>
      <c r="U3382">
        <v>0</v>
      </c>
      <c r="V3382">
        <v>3</v>
      </c>
      <c r="W3382">
        <v>215.74119999999999</v>
      </c>
    </row>
    <row r="3383" spans="1:23" x14ac:dyDescent="0.35">
      <c r="A3383" t="s">
        <v>5062</v>
      </c>
      <c r="B3383" t="s">
        <v>832</v>
      </c>
      <c r="C3383" t="s">
        <v>5063</v>
      </c>
      <c r="D3383" t="s">
        <v>15</v>
      </c>
      <c r="E3383" t="s">
        <v>95</v>
      </c>
      <c r="F3383" t="s">
        <v>388</v>
      </c>
      <c r="G3383">
        <v>341.2</v>
      </c>
      <c r="H3383">
        <v>3</v>
      </c>
      <c r="I3383">
        <v>0.04</v>
      </c>
      <c r="J3383">
        <v>6.85</v>
      </c>
      <c r="K3383" t="s">
        <v>90</v>
      </c>
      <c r="L3383" t="s">
        <v>43</v>
      </c>
      <c r="M3383">
        <v>7.9</v>
      </c>
      <c r="N3383" t="s">
        <v>141</v>
      </c>
      <c r="O3383" t="b">
        <v>0</v>
      </c>
      <c r="P3383">
        <v>982.65599999999984</v>
      </c>
      <c r="Q3383">
        <v>368.49599999999992</v>
      </c>
      <c r="R3383">
        <v>353.74599999999992</v>
      </c>
      <c r="S3383" t="s">
        <v>97</v>
      </c>
      <c r="T3383">
        <v>1</v>
      </c>
      <c r="U3383">
        <v>0</v>
      </c>
      <c r="V3383">
        <v>3</v>
      </c>
      <c r="W3383">
        <v>489.75269999999989</v>
      </c>
    </row>
    <row r="3384" spans="1:23" x14ac:dyDescent="0.35">
      <c r="A3384" t="s">
        <v>5064</v>
      </c>
      <c r="B3384" t="s">
        <v>1052</v>
      </c>
      <c r="C3384" t="s">
        <v>3834</v>
      </c>
      <c r="D3384" t="s">
        <v>12</v>
      </c>
      <c r="E3384" t="s">
        <v>95</v>
      </c>
      <c r="F3384" t="s">
        <v>874</v>
      </c>
      <c r="G3384">
        <v>507.62</v>
      </c>
      <c r="H3384">
        <v>1</v>
      </c>
      <c r="I3384">
        <v>0.09</v>
      </c>
      <c r="J3384">
        <v>3.76</v>
      </c>
      <c r="K3384" t="s">
        <v>102</v>
      </c>
      <c r="L3384" t="s">
        <v>43</v>
      </c>
      <c r="M3384">
        <v>6.75</v>
      </c>
      <c r="N3384" t="s">
        <v>141</v>
      </c>
      <c r="O3384" t="b">
        <v>0</v>
      </c>
      <c r="P3384">
        <v>461.93419999999998</v>
      </c>
      <c r="Q3384">
        <v>157.3622</v>
      </c>
      <c r="R3384">
        <v>146.85220000000001</v>
      </c>
      <c r="S3384" t="s">
        <v>128</v>
      </c>
      <c r="T3384">
        <v>1</v>
      </c>
      <c r="U3384">
        <v>0</v>
      </c>
      <c r="V3384">
        <v>9</v>
      </c>
      <c r="W3384">
        <v>491.66809999999998</v>
      </c>
    </row>
    <row r="3385" spans="1:23" x14ac:dyDescent="0.35">
      <c r="A3385" t="s">
        <v>5065</v>
      </c>
      <c r="B3385" t="s">
        <v>1052</v>
      </c>
      <c r="C3385" t="s">
        <v>717</v>
      </c>
      <c r="D3385" t="s">
        <v>28</v>
      </c>
      <c r="E3385" t="s">
        <v>88</v>
      </c>
      <c r="F3385" t="s">
        <v>870</v>
      </c>
      <c r="G3385">
        <v>33.700000000000003</v>
      </c>
      <c r="H3385">
        <v>2</v>
      </c>
      <c r="I3385">
        <v>0.05</v>
      </c>
      <c r="J3385">
        <v>4.41</v>
      </c>
      <c r="K3385" t="s">
        <v>102</v>
      </c>
      <c r="L3385" t="s">
        <v>45</v>
      </c>
      <c r="M3385">
        <v>1.34</v>
      </c>
      <c r="N3385" t="s">
        <v>83</v>
      </c>
      <c r="O3385" t="b">
        <v>0</v>
      </c>
      <c r="P3385">
        <v>64.03</v>
      </c>
      <c r="Q3385">
        <v>23.59</v>
      </c>
      <c r="R3385">
        <v>17.84</v>
      </c>
      <c r="S3385" t="s">
        <v>128</v>
      </c>
      <c r="T3385">
        <v>0</v>
      </c>
      <c r="U3385">
        <v>0</v>
      </c>
      <c r="V3385">
        <v>17</v>
      </c>
      <c r="W3385">
        <v>684.79100000000005</v>
      </c>
    </row>
    <row r="3386" spans="1:23" x14ac:dyDescent="0.35">
      <c r="A3386" t="s">
        <v>5066</v>
      </c>
      <c r="B3386" t="s">
        <v>954</v>
      </c>
      <c r="C3386" t="s">
        <v>406</v>
      </c>
      <c r="D3386" t="s">
        <v>19</v>
      </c>
      <c r="E3386" t="s">
        <v>88</v>
      </c>
      <c r="F3386" t="s">
        <v>227</v>
      </c>
      <c r="G3386">
        <v>8.18</v>
      </c>
      <c r="H3386">
        <v>1</v>
      </c>
      <c r="I3386">
        <v>0.02</v>
      </c>
      <c r="J3386">
        <v>8.1300000000000008</v>
      </c>
      <c r="K3386" t="s">
        <v>115</v>
      </c>
      <c r="L3386" t="s">
        <v>43</v>
      </c>
      <c r="M3386">
        <v>7.09</v>
      </c>
      <c r="N3386" t="s">
        <v>83</v>
      </c>
      <c r="O3386" t="b">
        <v>0</v>
      </c>
      <c r="P3386">
        <v>8.0163999999999991</v>
      </c>
      <c r="Q3386">
        <v>3.1084000000000001</v>
      </c>
      <c r="R3386">
        <v>-12.111599999999999</v>
      </c>
      <c r="S3386" t="s">
        <v>91</v>
      </c>
      <c r="T3386">
        <v>0</v>
      </c>
      <c r="U3386">
        <v>0</v>
      </c>
      <c r="V3386">
        <v>14</v>
      </c>
      <c r="W3386">
        <v>1288.9557</v>
      </c>
    </row>
    <row r="3387" spans="1:23" x14ac:dyDescent="0.35">
      <c r="A3387" t="s">
        <v>5067</v>
      </c>
      <c r="B3387" t="s">
        <v>746</v>
      </c>
      <c r="C3387" t="s">
        <v>1038</v>
      </c>
      <c r="D3387" t="s">
        <v>24</v>
      </c>
      <c r="E3387" t="s">
        <v>88</v>
      </c>
      <c r="F3387" t="s">
        <v>381</v>
      </c>
      <c r="G3387">
        <v>28.18</v>
      </c>
      <c r="H3387">
        <v>1</v>
      </c>
      <c r="I3387">
        <v>0.26</v>
      </c>
      <c r="J3387">
        <v>8.2899999999999991</v>
      </c>
      <c r="K3387" t="s">
        <v>90</v>
      </c>
      <c r="L3387" t="s">
        <v>41</v>
      </c>
      <c r="M3387">
        <v>11.73</v>
      </c>
      <c r="N3387" t="s">
        <v>83</v>
      </c>
      <c r="O3387" t="b">
        <v>0</v>
      </c>
      <c r="P3387">
        <v>20.853200000000001</v>
      </c>
      <c r="Q3387">
        <v>3.9452000000000029</v>
      </c>
      <c r="R3387">
        <v>-16.0748</v>
      </c>
      <c r="S3387" t="s">
        <v>103</v>
      </c>
      <c r="T3387">
        <v>0</v>
      </c>
      <c r="U3387">
        <v>0</v>
      </c>
      <c r="V3387">
        <v>16</v>
      </c>
      <c r="W3387">
        <v>1838.8379</v>
      </c>
    </row>
    <row r="3388" spans="1:23" x14ac:dyDescent="0.35">
      <c r="A3388" t="s">
        <v>5068</v>
      </c>
      <c r="B3388" t="s">
        <v>394</v>
      </c>
      <c r="C3388" t="s">
        <v>1098</v>
      </c>
      <c r="D3388" t="s">
        <v>19</v>
      </c>
      <c r="E3388" t="s">
        <v>16</v>
      </c>
      <c r="F3388" t="s">
        <v>241</v>
      </c>
      <c r="G3388">
        <v>63.37</v>
      </c>
      <c r="H3388">
        <v>1</v>
      </c>
      <c r="I3388">
        <v>0.08</v>
      </c>
      <c r="J3388">
        <v>6.84</v>
      </c>
      <c r="K3388" t="s">
        <v>102</v>
      </c>
      <c r="L3388" t="s">
        <v>45</v>
      </c>
      <c r="M3388">
        <v>1.53</v>
      </c>
      <c r="N3388" t="s">
        <v>83</v>
      </c>
      <c r="O3388" t="b">
        <v>0</v>
      </c>
      <c r="P3388">
        <v>58.300400000000003</v>
      </c>
      <c r="Q3388">
        <v>20.278400000000001</v>
      </c>
      <c r="R3388">
        <v>11.908400000000009</v>
      </c>
      <c r="S3388" t="s">
        <v>91</v>
      </c>
      <c r="T3388">
        <v>0</v>
      </c>
      <c r="U3388">
        <v>0</v>
      </c>
      <c r="V3388">
        <v>16</v>
      </c>
      <c r="W3388">
        <v>1224.8809000000001</v>
      </c>
    </row>
    <row r="3389" spans="1:23" x14ac:dyDescent="0.35">
      <c r="A3389" t="s">
        <v>5069</v>
      </c>
      <c r="B3389" t="s">
        <v>622</v>
      </c>
      <c r="C3389" t="s">
        <v>3634</v>
      </c>
      <c r="D3389" t="s">
        <v>12</v>
      </c>
      <c r="E3389" t="s">
        <v>88</v>
      </c>
      <c r="F3389" t="s">
        <v>493</v>
      </c>
      <c r="G3389">
        <v>25.59</v>
      </c>
      <c r="H3389">
        <v>1</v>
      </c>
      <c r="I3389">
        <v>0.2</v>
      </c>
      <c r="J3389">
        <v>8.16</v>
      </c>
      <c r="K3389" t="s">
        <v>90</v>
      </c>
      <c r="L3389" t="s">
        <v>41</v>
      </c>
      <c r="M3389">
        <v>11.92</v>
      </c>
      <c r="N3389" t="s">
        <v>83</v>
      </c>
      <c r="O3389" t="b">
        <v>0</v>
      </c>
      <c r="P3389">
        <v>20.472000000000001</v>
      </c>
      <c r="Q3389">
        <v>5.1180000000000021</v>
      </c>
      <c r="R3389">
        <v>-14.962</v>
      </c>
      <c r="S3389" t="s">
        <v>97</v>
      </c>
      <c r="T3389">
        <v>0</v>
      </c>
      <c r="U3389">
        <v>0</v>
      </c>
      <c r="V3389">
        <v>5</v>
      </c>
      <c r="W3389">
        <v>163.5519000000001</v>
      </c>
    </row>
    <row r="3390" spans="1:23" x14ac:dyDescent="0.35">
      <c r="A3390" t="s">
        <v>5070</v>
      </c>
      <c r="B3390" t="s">
        <v>669</v>
      </c>
      <c r="C3390" t="s">
        <v>599</v>
      </c>
      <c r="D3390" t="s">
        <v>19</v>
      </c>
      <c r="E3390" t="s">
        <v>16</v>
      </c>
      <c r="F3390" t="s">
        <v>278</v>
      </c>
      <c r="G3390">
        <v>23.72</v>
      </c>
      <c r="H3390">
        <v>1</v>
      </c>
      <c r="I3390">
        <v>0.09</v>
      </c>
      <c r="J3390">
        <v>9.6</v>
      </c>
      <c r="K3390" t="s">
        <v>82</v>
      </c>
      <c r="L3390" t="s">
        <v>41</v>
      </c>
      <c r="M3390">
        <v>14.9</v>
      </c>
      <c r="N3390" t="s">
        <v>141</v>
      </c>
      <c r="O3390" t="b">
        <v>0</v>
      </c>
      <c r="P3390">
        <v>21.5852</v>
      </c>
      <c r="Q3390">
        <v>7.3532000000000011</v>
      </c>
      <c r="R3390">
        <v>-17.146799999999999</v>
      </c>
      <c r="S3390" t="s">
        <v>183</v>
      </c>
      <c r="T3390">
        <v>1</v>
      </c>
      <c r="U3390">
        <v>0</v>
      </c>
      <c r="V3390">
        <v>18</v>
      </c>
      <c r="W3390">
        <v>1390.7697000000001</v>
      </c>
    </row>
    <row r="3391" spans="1:23" x14ac:dyDescent="0.35">
      <c r="A3391" t="s">
        <v>5071</v>
      </c>
      <c r="B3391" t="s">
        <v>169</v>
      </c>
      <c r="C3391" t="s">
        <v>3123</v>
      </c>
      <c r="D3391" t="s">
        <v>12</v>
      </c>
      <c r="E3391" t="s">
        <v>88</v>
      </c>
      <c r="F3391" t="s">
        <v>1368</v>
      </c>
      <c r="G3391">
        <v>20.350000000000001</v>
      </c>
      <c r="H3391">
        <v>2</v>
      </c>
      <c r="I3391">
        <v>0.08</v>
      </c>
      <c r="J3391">
        <v>3.51</v>
      </c>
      <c r="K3391" t="s">
        <v>115</v>
      </c>
      <c r="L3391" t="s">
        <v>45</v>
      </c>
      <c r="M3391">
        <v>1.07</v>
      </c>
      <c r="N3391" t="s">
        <v>83</v>
      </c>
      <c r="O3391" t="b">
        <v>0</v>
      </c>
      <c r="P3391">
        <v>37.444000000000003</v>
      </c>
      <c r="Q3391">
        <v>13.023999999999999</v>
      </c>
      <c r="R3391">
        <v>8.4440000000000008</v>
      </c>
      <c r="S3391" t="s">
        <v>84</v>
      </c>
      <c r="T3391">
        <v>0</v>
      </c>
      <c r="U3391">
        <v>0</v>
      </c>
      <c r="V3391">
        <v>4</v>
      </c>
      <c r="W3391">
        <v>1092.4960000000001</v>
      </c>
    </row>
    <row r="3392" spans="1:23" x14ac:dyDescent="0.35">
      <c r="A3392" t="s">
        <v>5072</v>
      </c>
      <c r="B3392" t="s">
        <v>368</v>
      </c>
      <c r="C3392" t="s">
        <v>154</v>
      </c>
      <c r="D3392" t="s">
        <v>12</v>
      </c>
      <c r="E3392" t="s">
        <v>95</v>
      </c>
      <c r="F3392" t="s">
        <v>127</v>
      </c>
      <c r="G3392">
        <v>436.93</v>
      </c>
      <c r="H3392">
        <v>1</v>
      </c>
      <c r="I3392">
        <v>7.0000000000000007E-2</v>
      </c>
      <c r="J3392">
        <v>5.36</v>
      </c>
      <c r="K3392" t="s">
        <v>90</v>
      </c>
      <c r="L3392" t="s">
        <v>43</v>
      </c>
      <c r="M3392">
        <v>3.65</v>
      </c>
      <c r="N3392" t="s">
        <v>83</v>
      </c>
      <c r="O3392" t="b">
        <v>0</v>
      </c>
      <c r="P3392">
        <v>406.3449</v>
      </c>
      <c r="Q3392">
        <v>144.18690000000001</v>
      </c>
      <c r="R3392">
        <v>135.17689999999999</v>
      </c>
      <c r="S3392" t="s">
        <v>97</v>
      </c>
      <c r="T3392">
        <v>0</v>
      </c>
      <c r="U3392">
        <v>0</v>
      </c>
      <c r="V3392">
        <v>17</v>
      </c>
      <c r="W3392">
        <v>697.92079999999976</v>
      </c>
    </row>
    <row r="3393" spans="1:23" x14ac:dyDescent="0.35">
      <c r="A3393" t="s">
        <v>5073</v>
      </c>
      <c r="B3393" t="s">
        <v>603</v>
      </c>
      <c r="C3393" t="s">
        <v>162</v>
      </c>
      <c r="D3393" t="s">
        <v>12</v>
      </c>
      <c r="E3393" t="s">
        <v>14</v>
      </c>
      <c r="F3393" t="s">
        <v>705</v>
      </c>
      <c r="G3393">
        <v>182.77</v>
      </c>
      <c r="H3393">
        <v>2</v>
      </c>
      <c r="I3393">
        <v>0.1</v>
      </c>
      <c r="J3393">
        <v>2.71</v>
      </c>
      <c r="K3393" t="s">
        <v>90</v>
      </c>
      <c r="L3393" t="s">
        <v>43</v>
      </c>
      <c r="M3393">
        <v>6.86</v>
      </c>
      <c r="N3393" t="s">
        <v>83</v>
      </c>
      <c r="O3393" t="b">
        <v>1</v>
      </c>
      <c r="P3393">
        <v>328.98599999999999</v>
      </c>
      <c r="Q3393">
        <v>109.66200000000001</v>
      </c>
      <c r="R3393">
        <v>100.092</v>
      </c>
      <c r="S3393" t="s">
        <v>128</v>
      </c>
      <c r="T3393">
        <v>0</v>
      </c>
      <c r="U3393">
        <v>0</v>
      </c>
      <c r="V3393">
        <v>16</v>
      </c>
      <c r="W3393">
        <v>1644.6956</v>
      </c>
    </row>
    <row r="3394" spans="1:23" x14ac:dyDescent="0.35">
      <c r="A3394" t="s">
        <v>5074</v>
      </c>
      <c r="B3394" t="s">
        <v>212</v>
      </c>
      <c r="C3394" t="s">
        <v>938</v>
      </c>
      <c r="D3394" t="s">
        <v>24</v>
      </c>
      <c r="E3394" t="s">
        <v>88</v>
      </c>
      <c r="F3394" t="s">
        <v>251</v>
      </c>
      <c r="G3394">
        <v>20.32</v>
      </c>
      <c r="H3394">
        <v>2</v>
      </c>
      <c r="I3394">
        <v>0.28000000000000003</v>
      </c>
      <c r="J3394">
        <v>8.9700000000000006</v>
      </c>
      <c r="K3394" t="s">
        <v>90</v>
      </c>
      <c r="L3394" t="s">
        <v>41</v>
      </c>
      <c r="M3394">
        <v>9.8800000000000008</v>
      </c>
      <c r="N3394" t="s">
        <v>83</v>
      </c>
      <c r="O3394" t="b">
        <v>0</v>
      </c>
      <c r="P3394">
        <v>29.2608</v>
      </c>
      <c r="Q3394">
        <v>4.8767999999999994</v>
      </c>
      <c r="R3394">
        <v>-13.9732</v>
      </c>
      <c r="S3394" t="s">
        <v>91</v>
      </c>
      <c r="T3394">
        <v>0</v>
      </c>
      <c r="U3394">
        <v>0</v>
      </c>
      <c r="V3394">
        <v>15</v>
      </c>
      <c r="W3394">
        <v>393.45659999999998</v>
      </c>
    </row>
    <row r="3395" spans="1:23" x14ac:dyDescent="0.35">
      <c r="A3395" t="s">
        <v>5075</v>
      </c>
      <c r="B3395" t="s">
        <v>1228</v>
      </c>
      <c r="C3395" t="s">
        <v>1793</v>
      </c>
      <c r="D3395" t="s">
        <v>20</v>
      </c>
      <c r="E3395" t="s">
        <v>16</v>
      </c>
      <c r="F3395" t="s">
        <v>478</v>
      </c>
      <c r="G3395">
        <v>16.48</v>
      </c>
      <c r="H3395">
        <v>2</v>
      </c>
      <c r="I3395">
        <v>0.18</v>
      </c>
      <c r="J3395">
        <v>4.58</v>
      </c>
      <c r="K3395" t="s">
        <v>102</v>
      </c>
      <c r="L3395" t="s">
        <v>45</v>
      </c>
      <c r="M3395">
        <v>1.81</v>
      </c>
      <c r="N3395" t="s">
        <v>83</v>
      </c>
      <c r="O3395" t="b">
        <v>0</v>
      </c>
      <c r="P3395">
        <v>27.027200000000001</v>
      </c>
      <c r="Q3395">
        <v>7.2512000000000043</v>
      </c>
      <c r="R3395">
        <v>0.86120000000000374</v>
      </c>
      <c r="S3395" t="s">
        <v>84</v>
      </c>
      <c r="T3395">
        <v>0</v>
      </c>
      <c r="U3395">
        <v>0</v>
      </c>
      <c r="V3395">
        <v>17</v>
      </c>
      <c r="W3395">
        <v>1419.2664</v>
      </c>
    </row>
    <row r="3396" spans="1:23" x14ac:dyDescent="0.35">
      <c r="A3396" t="s">
        <v>5076</v>
      </c>
      <c r="B3396" t="s">
        <v>466</v>
      </c>
      <c r="C3396" t="s">
        <v>922</v>
      </c>
      <c r="D3396" t="s">
        <v>17</v>
      </c>
      <c r="E3396" t="s">
        <v>16</v>
      </c>
      <c r="F3396" t="s">
        <v>311</v>
      </c>
      <c r="G3396">
        <v>37.46</v>
      </c>
      <c r="H3396">
        <v>3</v>
      </c>
      <c r="I3396">
        <v>0.26</v>
      </c>
      <c r="J3396">
        <v>4.8099999999999996</v>
      </c>
      <c r="K3396" t="s">
        <v>90</v>
      </c>
      <c r="L3396" t="s">
        <v>43</v>
      </c>
      <c r="M3396">
        <v>6.53</v>
      </c>
      <c r="N3396" t="s">
        <v>83</v>
      </c>
      <c r="O3396" t="b">
        <v>0</v>
      </c>
      <c r="P3396">
        <v>83.161199999999994</v>
      </c>
      <c r="Q3396">
        <v>15.7332</v>
      </c>
      <c r="R3396">
        <v>4.3931999999999967</v>
      </c>
      <c r="S3396" t="s">
        <v>183</v>
      </c>
      <c r="T3396">
        <v>0</v>
      </c>
      <c r="U3396">
        <v>0</v>
      </c>
      <c r="V3396">
        <v>16</v>
      </c>
      <c r="W3396">
        <v>1780.6849999999999</v>
      </c>
    </row>
    <row r="3397" spans="1:23" x14ac:dyDescent="0.35">
      <c r="A3397" t="s">
        <v>5077</v>
      </c>
      <c r="B3397" t="s">
        <v>165</v>
      </c>
      <c r="C3397" t="s">
        <v>922</v>
      </c>
      <c r="D3397" t="s">
        <v>19</v>
      </c>
      <c r="E3397" t="s">
        <v>88</v>
      </c>
      <c r="F3397" t="s">
        <v>1167</v>
      </c>
      <c r="G3397">
        <v>15.75</v>
      </c>
      <c r="H3397">
        <v>2</v>
      </c>
      <c r="I3397">
        <v>0.09</v>
      </c>
      <c r="J3397">
        <v>7.89</v>
      </c>
      <c r="K3397" t="s">
        <v>82</v>
      </c>
      <c r="L3397" t="s">
        <v>41</v>
      </c>
      <c r="M3397">
        <v>13.03</v>
      </c>
      <c r="N3397" t="s">
        <v>83</v>
      </c>
      <c r="O3397" t="b">
        <v>0</v>
      </c>
      <c r="P3397">
        <v>28.664999999999999</v>
      </c>
      <c r="Q3397">
        <v>9.7650000000000041</v>
      </c>
      <c r="R3397">
        <v>-11.15499999999999</v>
      </c>
      <c r="S3397" t="s">
        <v>91</v>
      </c>
      <c r="T3397">
        <v>0</v>
      </c>
      <c r="U3397">
        <v>0</v>
      </c>
      <c r="V3397">
        <v>16</v>
      </c>
      <c r="W3397">
        <v>1780.6849999999999</v>
      </c>
    </row>
    <row r="3398" spans="1:23" x14ac:dyDescent="0.35">
      <c r="A3398" t="s">
        <v>5078</v>
      </c>
      <c r="B3398" t="s">
        <v>462</v>
      </c>
      <c r="C3398" t="s">
        <v>198</v>
      </c>
      <c r="D3398" t="s">
        <v>12</v>
      </c>
      <c r="E3398" t="s">
        <v>16</v>
      </c>
      <c r="F3398" t="s">
        <v>505</v>
      </c>
      <c r="G3398">
        <v>53.66</v>
      </c>
      <c r="H3398">
        <v>3</v>
      </c>
      <c r="I3398">
        <v>0.3</v>
      </c>
      <c r="J3398">
        <v>9.5500000000000007</v>
      </c>
      <c r="K3398" t="s">
        <v>90</v>
      </c>
      <c r="L3398" t="s">
        <v>41</v>
      </c>
      <c r="M3398">
        <v>13.51</v>
      </c>
      <c r="N3398" t="s">
        <v>83</v>
      </c>
      <c r="O3398" t="b">
        <v>0</v>
      </c>
      <c r="P3398">
        <v>112.68600000000001</v>
      </c>
      <c r="Q3398">
        <v>16.097999999999981</v>
      </c>
      <c r="R3398">
        <v>-6.9620000000000184</v>
      </c>
      <c r="S3398" t="s">
        <v>84</v>
      </c>
      <c r="T3398">
        <v>0</v>
      </c>
      <c r="U3398">
        <v>0</v>
      </c>
      <c r="V3398">
        <v>12</v>
      </c>
      <c r="W3398">
        <v>871.18830000000014</v>
      </c>
    </row>
    <row r="3399" spans="1:23" x14ac:dyDescent="0.35">
      <c r="A3399" t="s">
        <v>5079</v>
      </c>
      <c r="B3399" t="s">
        <v>954</v>
      </c>
      <c r="C3399" t="s">
        <v>661</v>
      </c>
      <c r="D3399" t="s">
        <v>28</v>
      </c>
      <c r="E3399" t="s">
        <v>95</v>
      </c>
      <c r="F3399" t="s">
        <v>770</v>
      </c>
      <c r="G3399">
        <v>297.52999999999997</v>
      </c>
      <c r="H3399">
        <v>2</v>
      </c>
      <c r="I3399">
        <v>0.14000000000000001</v>
      </c>
      <c r="J3399">
        <v>4.0999999999999996</v>
      </c>
      <c r="K3399" t="s">
        <v>115</v>
      </c>
      <c r="L3399" t="s">
        <v>41</v>
      </c>
      <c r="M3399">
        <v>12.16</v>
      </c>
      <c r="N3399" t="s">
        <v>141</v>
      </c>
      <c r="O3399" t="b">
        <v>0</v>
      </c>
      <c r="P3399">
        <v>511.7516</v>
      </c>
      <c r="Q3399">
        <v>154.71559999999999</v>
      </c>
      <c r="R3399">
        <v>138.4556</v>
      </c>
      <c r="S3399" t="s">
        <v>91</v>
      </c>
      <c r="T3399">
        <v>1</v>
      </c>
      <c r="U3399">
        <v>0</v>
      </c>
      <c r="V3399">
        <v>20</v>
      </c>
      <c r="W3399">
        <v>715.11930000000018</v>
      </c>
    </row>
    <row r="3400" spans="1:23" x14ac:dyDescent="0.35">
      <c r="A3400" t="s">
        <v>5080</v>
      </c>
      <c r="B3400" t="s">
        <v>405</v>
      </c>
      <c r="C3400" t="s">
        <v>3897</v>
      </c>
      <c r="D3400" t="s">
        <v>12</v>
      </c>
      <c r="E3400" t="s">
        <v>88</v>
      </c>
      <c r="F3400" t="s">
        <v>381</v>
      </c>
      <c r="G3400">
        <v>27.28</v>
      </c>
      <c r="H3400">
        <v>1</v>
      </c>
      <c r="I3400">
        <v>0.22</v>
      </c>
      <c r="J3400">
        <v>8.2799999999999994</v>
      </c>
      <c r="K3400" t="s">
        <v>90</v>
      </c>
      <c r="L3400" t="s">
        <v>41</v>
      </c>
      <c r="M3400">
        <v>11.29</v>
      </c>
      <c r="N3400" t="s">
        <v>83</v>
      </c>
      <c r="O3400" t="b">
        <v>0</v>
      </c>
      <c r="P3400">
        <v>21.278400000000001</v>
      </c>
      <c r="Q3400">
        <v>4.9104000000000028</v>
      </c>
      <c r="R3400">
        <v>-14.659599999999999</v>
      </c>
      <c r="S3400" t="s">
        <v>103</v>
      </c>
      <c r="T3400">
        <v>0</v>
      </c>
      <c r="U3400">
        <v>0</v>
      </c>
      <c r="V3400">
        <v>5</v>
      </c>
      <c r="W3400">
        <v>-12.430399999999979</v>
      </c>
    </row>
    <row r="3401" spans="1:23" x14ac:dyDescent="0.35">
      <c r="A3401" t="s">
        <v>5081</v>
      </c>
      <c r="B3401" t="s">
        <v>1563</v>
      </c>
      <c r="C3401" t="s">
        <v>1916</v>
      </c>
      <c r="D3401" t="s">
        <v>28</v>
      </c>
      <c r="E3401" t="s">
        <v>16</v>
      </c>
      <c r="F3401" t="s">
        <v>223</v>
      </c>
      <c r="G3401">
        <v>16.43</v>
      </c>
      <c r="H3401">
        <v>1</v>
      </c>
      <c r="I3401">
        <v>0.14000000000000001</v>
      </c>
      <c r="J3401">
        <v>7.18</v>
      </c>
      <c r="K3401" t="s">
        <v>82</v>
      </c>
      <c r="L3401" t="s">
        <v>48</v>
      </c>
      <c r="M3401">
        <v>5.33</v>
      </c>
      <c r="N3401" t="s">
        <v>83</v>
      </c>
      <c r="O3401" t="b">
        <v>0</v>
      </c>
      <c r="P3401">
        <v>14.129799999999999</v>
      </c>
      <c r="Q3401">
        <v>4.2718000000000007</v>
      </c>
      <c r="R3401">
        <v>-8.2381999999999991</v>
      </c>
      <c r="S3401" t="s">
        <v>91</v>
      </c>
      <c r="T3401">
        <v>0</v>
      </c>
      <c r="U3401">
        <v>0</v>
      </c>
      <c r="V3401">
        <v>17</v>
      </c>
      <c r="W3401">
        <v>868.86450000000013</v>
      </c>
    </row>
    <row r="3402" spans="1:23" x14ac:dyDescent="0.35">
      <c r="A3402" t="s">
        <v>5082</v>
      </c>
      <c r="B3402" t="s">
        <v>572</v>
      </c>
      <c r="C3402" t="s">
        <v>2197</v>
      </c>
      <c r="D3402" t="s">
        <v>26</v>
      </c>
      <c r="E3402" t="s">
        <v>16</v>
      </c>
      <c r="F3402" t="s">
        <v>696</v>
      </c>
      <c r="G3402">
        <v>22.29</v>
      </c>
      <c r="H3402">
        <v>2</v>
      </c>
      <c r="I3402">
        <v>0.24</v>
      </c>
      <c r="J3402">
        <v>6.87</v>
      </c>
      <c r="K3402" t="s">
        <v>102</v>
      </c>
      <c r="L3402" t="s">
        <v>48</v>
      </c>
      <c r="M3402">
        <v>14.88</v>
      </c>
      <c r="N3402" t="s">
        <v>83</v>
      </c>
      <c r="O3402" t="b">
        <v>0</v>
      </c>
      <c r="P3402">
        <v>33.880800000000001</v>
      </c>
      <c r="Q3402">
        <v>7.1328000000000031</v>
      </c>
      <c r="R3402">
        <v>-14.6172</v>
      </c>
      <c r="S3402" t="s">
        <v>183</v>
      </c>
      <c r="T3402">
        <v>0</v>
      </c>
      <c r="U3402">
        <v>0</v>
      </c>
      <c r="V3402">
        <v>16</v>
      </c>
      <c r="W3402">
        <v>716.67499999999995</v>
      </c>
    </row>
    <row r="3403" spans="1:23" x14ac:dyDescent="0.35">
      <c r="A3403" t="s">
        <v>5083</v>
      </c>
      <c r="B3403" t="s">
        <v>572</v>
      </c>
      <c r="C3403" t="s">
        <v>508</v>
      </c>
      <c r="D3403" t="s">
        <v>15</v>
      </c>
      <c r="E3403" t="s">
        <v>88</v>
      </c>
      <c r="F3403" t="s">
        <v>171</v>
      </c>
      <c r="G3403">
        <v>14.2</v>
      </c>
      <c r="H3403">
        <v>1</v>
      </c>
      <c r="I3403">
        <v>0.04</v>
      </c>
      <c r="J3403">
        <v>7.88</v>
      </c>
      <c r="K3403" t="s">
        <v>102</v>
      </c>
      <c r="L3403" t="s">
        <v>48</v>
      </c>
      <c r="M3403">
        <v>8.9600000000000009</v>
      </c>
      <c r="N3403" t="s">
        <v>83</v>
      </c>
      <c r="O3403" t="b">
        <v>0</v>
      </c>
      <c r="P3403">
        <v>13.632</v>
      </c>
      <c r="Q3403">
        <v>5.1120000000000001</v>
      </c>
      <c r="R3403">
        <v>-11.728</v>
      </c>
      <c r="S3403" t="s">
        <v>183</v>
      </c>
      <c r="T3403">
        <v>0</v>
      </c>
      <c r="U3403">
        <v>0</v>
      </c>
      <c r="V3403">
        <v>21</v>
      </c>
      <c r="W3403">
        <v>1777.9158</v>
      </c>
    </row>
    <row r="3404" spans="1:23" x14ac:dyDescent="0.35">
      <c r="A3404" t="s">
        <v>5084</v>
      </c>
      <c r="B3404" t="s">
        <v>536</v>
      </c>
      <c r="C3404" t="s">
        <v>3921</v>
      </c>
      <c r="D3404" t="s">
        <v>26</v>
      </c>
      <c r="E3404" t="s">
        <v>14</v>
      </c>
      <c r="F3404" t="s">
        <v>167</v>
      </c>
      <c r="G3404">
        <v>165.93</v>
      </c>
      <c r="H3404">
        <v>1</v>
      </c>
      <c r="I3404">
        <v>0.22</v>
      </c>
      <c r="J3404">
        <v>8.8800000000000008</v>
      </c>
      <c r="K3404" t="s">
        <v>82</v>
      </c>
      <c r="L3404" t="s">
        <v>41</v>
      </c>
      <c r="M3404">
        <v>13.04</v>
      </c>
      <c r="N3404" t="s">
        <v>83</v>
      </c>
      <c r="O3404" t="b">
        <v>0</v>
      </c>
      <c r="P3404">
        <v>129.4254</v>
      </c>
      <c r="Q3404">
        <v>29.867399999999989</v>
      </c>
      <c r="R3404">
        <v>7.9473999999999876</v>
      </c>
      <c r="S3404" t="s">
        <v>97</v>
      </c>
      <c r="T3404">
        <v>0</v>
      </c>
      <c r="U3404">
        <v>0</v>
      </c>
      <c r="V3404">
        <v>7</v>
      </c>
      <c r="W3404">
        <v>837.01239999999996</v>
      </c>
    </row>
    <row r="3405" spans="1:23" x14ac:dyDescent="0.35">
      <c r="A3405" t="s">
        <v>5085</v>
      </c>
      <c r="B3405" t="s">
        <v>1052</v>
      </c>
      <c r="C3405" t="s">
        <v>1789</v>
      </c>
      <c r="D3405" t="s">
        <v>12</v>
      </c>
      <c r="E3405" t="s">
        <v>95</v>
      </c>
      <c r="F3405" t="s">
        <v>782</v>
      </c>
      <c r="G3405">
        <v>281.18</v>
      </c>
      <c r="H3405">
        <v>2</v>
      </c>
      <c r="I3405">
        <v>0.06</v>
      </c>
      <c r="J3405">
        <v>2.23</v>
      </c>
      <c r="K3405" t="s">
        <v>102</v>
      </c>
      <c r="L3405" t="s">
        <v>48</v>
      </c>
      <c r="M3405">
        <v>14.34</v>
      </c>
      <c r="N3405" t="s">
        <v>141</v>
      </c>
      <c r="O3405" t="b">
        <v>0</v>
      </c>
      <c r="P3405">
        <v>528.61839999999995</v>
      </c>
      <c r="Q3405">
        <v>191.20240000000001</v>
      </c>
      <c r="R3405">
        <v>174.63239999999999</v>
      </c>
      <c r="S3405" t="s">
        <v>128</v>
      </c>
      <c r="T3405">
        <v>1</v>
      </c>
      <c r="U3405">
        <v>0</v>
      </c>
      <c r="V3405">
        <v>19</v>
      </c>
      <c r="W3405">
        <v>1747.4513999999999</v>
      </c>
    </row>
    <row r="3406" spans="1:23" x14ac:dyDescent="0.35">
      <c r="A3406" t="s">
        <v>5086</v>
      </c>
      <c r="B3406" t="s">
        <v>1345</v>
      </c>
      <c r="C3406" t="s">
        <v>5087</v>
      </c>
      <c r="D3406" t="s">
        <v>24</v>
      </c>
      <c r="E3406" t="s">
        <v>14</v>
      </c>
      <c r="F3406" t="s">
        <v>617</v>
      </c>
      <c r="G3406">
        <v>136.31</v>
      </c>
      <c r="H3406">
        <v>2</v>
      </c>
      <c r="I3406">
        <v>0.04</v>
      </c>
      <c r="J3406">
        <v>6.41</v>
      </c>
      <c r="K3406" t="s">
        <v>82</v>
      </c>
      <c r="L3406" t="s">
        <v>43</v>
      </c>
      <c r="M3406">
        <v>3.72</v>
      </c>
      <c r="N3406" t="s">
        <v>83</v>
      </c>
      <c r="O3406" t="b">
        <v>0</v>
      </c>
      <c r="P3406">
        <v>261.71519999999998</v>
      </c>
      <c r="Q3406">
        <v>98.143199999999979</v>
      </c>
      <c r="R3406">
        <v>88.013199999999983</v>
      </c>
      <c r="S3406" t="s">
        <v>183</v>
      </c>
      <c r="T3406">
        <v>0</v>
      </c>
      <c r="U3406">
        <v>0</v>
      </c>
      <c r="V3406">
        <v>2</v>
      </c>
      <c r="W3406">
        <v>168.66759999999999</v>
      </c>
    </row>
    <row r="3407" spans="1:23" x14ac:dyDescent="0.35">
      <c r="A3407" t="s">
        <v>5088</v>
      </c>
      <c r="B3407" t="s">
        <v>177</v>
      </c>
      <c r="C3407" t="s">
        <v>1527</v>
      </c>
      <c r="D3407" t="s">
        <v>15</v>
      </c>
      <c r="E3407" t="s">
        <v>88</v>
      </c>
      <c r="F3407" t="s">
        <v>2335</v>
      </c>
      <c r="G3407">
        <v>8.94</v>
      </c>
      <c r="H3407">
        <v>1</v>
      </c>
      <c r="I3407">
        <v>0.21</v>
      </c>
      <c r="J3407">
        <v>5.35</v>
      </c>
      <c r="K3407" t="s">
        <v>115</v>
      </c>
      <c r="L3407" t="s">
        <v>41</v>
      </c>
      <c r="M3407">
        <v>5.5</v>
      </c>
      <c r="N3407" t="s">
        <v>83</v>
      </c>
      <c r="O3407" t="b">
        <v>0</v>
      </c>
      <c r="P3407">
        <v>7.0625999999999998</v>
      </c>
      <c r="Q3407">
        <v>1.6986000000000001</v>
      </c>
      <c r="R3407">
        <v>-9.1514000000000006</v>
      </c>
      <c r="S3407" t="s">
        <v>128</v>
      </c>
      <c r="T3407">
        <v>0</v>
      </c>
      <c r="U3407">
        <v>0</v>
      </c>
      <c r="V3407">
        <v>19</v>
      </c>
      <c r="W3407">
        <v>1549.5698</v>
      </c>
    </row>
    <row r="3408" spans="1:23" x14ac:dyDescent="0.35">
      <c r="A3408" t="s">
        <v>5089</v>
      </c>
      <c r="B3408" t="s">
        <v>349</v>
      </c>
      <c r="C3408" t="s">
        <v>820</v>
      </c>
      <c r="D3408" t="s">
        <v>12</v>
      </c>
      <c r="E3408" t="s">
        <v>16</v>
      </c>
      <c r="F3408" t="s">
        <v>360</v>
      </c>
      <c r="G3408">
        <v>10.48</v>
      </c>
      <c r="H3408">
        <v>2</v>
      </c>
      <c r="I3408">
        <v>0.22</v>
      </c>
      <c r="J3408">
        <v>4.99</v>
      </c>
      <c r="K3408" t="s">
        <v>102</v>
      </c>
      <c r="L3408" t="s">
        <v>45</v>
      </c>
      <c r="M3408">
        <v>0.8</v>
      </c>
      <c r="N3408" t="s">
        <v>83</v>
      </c>
      <c r="O3408" t="b">
        <v>0</v>
      </c>
      <c r="P3408">
        <v>16.348800000000001</v>
      </c>
      <c r="Q3408">
        <v>3.7728000000000002</v>
      </c>
      <c r="R3408">
        <v>-2.0171999999999999</v>
      </c>
      <c r="S3408" t="s">
        <v>128</v>
      </c>
      <c r="T3408">
        <v>0</v>
      </c>
      <c r="U3408">
        <v>0</v>
      </c>
      <c r="V3408">
        <v>17</v>
      </c>
      <c r="W3408">
        <v>1105.1192000000001</v>
      </c>
    </row>
    <row r="3409" spans="1:23" x14ac:dyDescent="0.35">
      <c r="A3409" t="s">
        <v>5090</v>
      </c>
      <c r="B3409" t="s">
        <v>437</v>
      </c>
      <c r="C3409" t="s">
        <v>501</v>
      </c>
      <c r="D3409" t="s">
        <v>20</v>
      </c>
      <c r="E3409" t="s">
        <v>95</v>
      </c>
      <c r="F3409" t="s">
        <v>140</v>
      </c>
      <c r="G3409">
        <v>396.35</v>
      </c>
      <c r="H3409">
        <v>3</v>
      </c>
      <c r="I3409">
        <v>0.09</v>
      </c>
      <c r="J3409">
        <v>3.09</v>
      </c>
      <c r="K3409" t="s">
        <v>82</v>
      </c>
      <c r="L3409" t="s">
        <v>43</v>
      </c>
      <c r="M3409">
        <v>6.01</v>
      </c>
      <c r="N3409" t="s">
        <v>83</v>
      </c>
      <c r="O3409" t="b">
        <v>0</v>
      </c>
      <c r="P3409">
        <v>1082.0355</v>
      </c>
      <c r="Q3409">
        <v>368.60550000000012</v>
      </c>
      <c r="R3409">
        <v>359.5055000000001</v>
      </c>
      <c r="S3409" t="s">
        <v>103</v>
      </c>
      <c r="T3409">
        <v>0</v>
      </c>
      <c r="U3409">
        <v>0</v>
      </c>
      <c r="V3409">
        <v>13</v>
      </c>
      <c r="W3409">
        <v>1174.8072999999999</v>
      </c>
    </row>
    <row r="3410" spans="1:23" x14ac:dyDescent="0.35">
      <c r="A3410" t="s">
        <v>5091</v>
      </c>
      <c r="B3410" t="s">
        <v>575</v>
      </c>
      <c r="C3410" t="s">
        <v>3154</v>
      </c>
      <c r="D3410" t="s">
        <v>15</v>
      </c>
      <c r="E3410" t="s">
        <v>16</v>
      </c>
      <c r="F3410" t="s">
        <v>337</v>
      </c>
      <c r="G3410">
        <v>46.15</v>
      </c>
      <c r="H3410">
        <v>2</v>
      </c>
      <c r="I3410">
        <v>0.22</v>
      </c>
      <c r="J3410">
        <v>9.35</v>
      </c>
      <c r="K3410" t="s">
        <v>82</v>
      </c>
      <c r="L3410" t="s">
        <v>43</v>
      </c>
      <c r="M3410">
        <v>6.19</v>
      </c>
      <c r="N3410" t="s">
        <v>83</v>
      </c>
      <c r="O3410" t="b">
        <v>0</v>
      </c>
      <c r="P3410">
        <v>71.994</v>
      </c>
      <c r="Q3410">
        <v>16.614000000000001</v>
      </c>
      <c r="R3410">
        <v>1.074000000000005</v>
      </c>
      <c r="S3410" t="s">
        <v>91</v>
      </c>
      <c r="T3410">
        <v>0</v>
      </c>
      <c r="U3410">
        <v>0</v>
      </c>
      <c r="V3410">
        <v>17</v>
      </c>
      <c r="W3410">
        <v>1115.5671</v>
      </c>
    </row>
    <row r="3411" spans="1:23" x14ac:dyDescent="0.35">
      <c r="A3411" t="s">
        <v>5092</v>
      </c>
      <c r="B3411" t="s">
        <v>689</v>
      </c>
      <c r="C3411" t="s">
        <v>5093</v>
      </c>
      <c r="D3411" t="s">
        <v>28</v>
      </c>
      <c r="E3411" t="s">
        <v>16</v>
      </c>
      <c r="F3411" t="s">
        <v>475</v>
      </c>
      <c r="G3411">
        <v>27.01</v>
      </c>
      <c r="H3411">
        <v>3</v>
      </c>
      <c r="I3411">
        <v>0.27</v>
      </c>
      <c r="J3411">
        <v>6.77</v>
      </c>
      <c r="K3411" t="s">
        <v>90</v>
      </c>
      <c r="L3411" t="s">
        <v>41</v>
      </c>
      <c r="M3411">
        <v>12.95</v>
      </c>
      <c r="N3411" t="s">
        <v>83</v>
      </c>
      <c r="O3411" t="b">
        <v>0</v>
      </c>
      <c r="P3411">
        <v>59.151899999999998</v>
      </c>
      <c r="Q3411">
        <v>10.533899999999999</v>
      </c>
      <c r="R3411">
        <v>-9.1861000000000033</v>
      </c>
      <c r="S3411" t="s">
        <v>103</v>
      </c>
      <c r="T3411">
        <v>0</v>
      </c>
      <c r="U3411">
        <v>0</v>
      </c>
      <c r="V3411">
        <v>1</v>
      </c>
      <c r="W3411">
        <v>-9.1861000000000033</v>
      </c>
    </row>
    <row r="3412" spans="1:23" x14ac:dyDescent="0.35">
      <c r="A3412" t="s">
        <v>5094</v>
      </c>
      <c r="B3412" t="s">
        <v>1157</v>
      </c>
      <c r="C3412" t="s">
        <v>2607</v>
      </c>
      <c r="D3412" t="s">
        <v>26</v>
      </c>
      <c r="E3412" t="s">
        <v>95</v>
      </c>
      <c r="F3412" t="s">
        <v>244</v>
      </c>
      <c r="G3412">
        <v>27.29</v>
      </c>
      <c r="H3412">
        <v>3</v>
      </c>
      <c r="I3412">
        <v>0.27</v>
      </c>
      <c r="J3412">
        <v>2.14</v>
      </c>
      <c r="K3412" t="s">
        <v>90</v>
      </c>
      <c r="L3412" t="s">
        <v>43</v>
      </c>
      <c r="M3412">
        <v>7</v>
      </c>
      <c r="N3412" t="s">
        <v>83</v>
      </c>
      <c r="O3412" t="b">
        <v>0</v>
      </c>
      <c r="P3412">
        <v>59.765099999999997</v>
      </c>
      <c r="Q3412">
        <v>10.6431</v>
      </c>
      <c r="R3412">
        <v>1.503100000000003</v>
      </c>
      <c r="S3412" t="s">
        <v>103</v>
      </c>
      <c r="T3412">
        <v>0</v>
      </c>
      <c r="U3412">
        <v>0</v>
      </c>
      <c r="V3412">
        <v>2</v>
      </c>
      <c r="W3412">
        <v>147.93469999999999</v>
      </c>
    </row>
    <row r="3413" spans="1:23" x14ac:dyDescent="0.35">
      <c r="A3413" t="s">
        <v>5095</v>
      </c>
      <c r="B3413" t="s">
        <v>539</v>
      </c>
      <c r="C3413" t="s">
        <v>373</v>
      </c>
      <c r="D3413" t="s">
        <v>20</v>
      </c>
      <c r="E3413" t="s">
        <v>95</v>
      </c>
      <c r="F3413" t="s">
        <v>293</v>
      </c>
      <c r="G3413">
        <v>45.75</v>
      </c>
      <c r="H3413">
        <v>3</v>
      </c>
      <c r="I3413">
        <v>0.21</v>
      </c>
      <c r="J3413">
        <v>8.1</v>
      </c>
      <c r="K3413" t="s">
        <v>90</v>
      </c>
      <c r="L3413" t="s">
        <v>43</v>
      </c>
      <c r="M3413">
        <v>3.44</v>
      </c>
      <c r="N3413" t="s">
        <v>83</v>
      </c>
      <c r="O3413" t="b">
        <v>0</v>
      </c>
      <c r="P3413">
        <v>108.42749999999999</v>
      </c>
      <c r="Q3413">
        <v>26.077500000000011</v>
      </c>
      <c r="R3413">
        <v>14.537500000000019</v>
      </c>
      <c r="S3413" t="s">
        <v>183</v>
      </c>
      <c r="T3413">
        <v>0</v>
      </c>
      <c r="U3413">
        <v>0</v>
      </c>
      <c r="V3413">
        <v>16</v>
      </c>
      <c r="W3413">
        <v>819.02729999999997</v>
      </c>
    </row>
    <row r="3414" spans="1:23" x14ac:dyDescent="0.35">
      <c r="A3414" t="s">
        <v>5096</v>
      </c>
      <c r="B3414" t="s">
        <v>832</v>
      </c>
      <c r="C3414" t="s">
        <v>1315</v>
      </c>
      <c r="D3414" t="s">
        <v>17</v>
      </c>
      <c r="E3414" t="s">
        <v>88</v>
      </c>
      <c r="F3414" t="s">
        <v>718</v>
      </c>
      <c r="G3414">
        <v>18.21</v>
      </c>
      <c r="H3414">
        <v>1</v>
      </c>
      <c r="I3414">
        <v>0.1</v>
      </c>
      <c r="J3414">
        <v>9.69</v>
      </c>
      <c r="K3414" t="s">
        <v>90</v>
      </c>
      <c r="L3414" t="s">
        <v>41</v>
      </c>
      <c r="M3414">
        <v>14.99</v>
      </c>
      <c r="N3414" t="s">
        <v>83</v>
      </c>
      <c r="O3414" t="b">
        <v>1</v>
      </c>
      <c r="P3414">
        <v>16.388999999999999</v>
      </c>
      <c r="Q3414">
        <v>5.4630000000000027</v>
      </c>
      <c r="R3414">
        <v>-19.216999999999999</v>
      </c>
      <c r="S3414" t="s">
        <v>97</v>
      </c>
      <c r="T3414">
        <v>0</v>
      </c>
      <c r="U3414">
        <v>0</v>
      </c>
      <c r="V3414">
        <v>14</v>
      </c>
      <c r="W3414">
        <v>995.56200000000001</v>
      </c>
    </row>
    <row r="3415" spans="1:23" x14ac:dyDescent="0.35">
      <c r="A3415" t="s">
        <v>5097</v>
      </c>
      <c r="B3415" t="s">
        <v>117</v>
      </c>
      <c r="C3415" t="s">
        <v>1014</v>
      </c>
      <c r="D3415" t="s">
        <v>15</v>
      </c>
      <c r="E3415" t="s">
        <v>14</v>
      </c>
      <c r="F3415" t="s">
        <v>733</v>
      </c>
      <c r="G3415">
        <v>129.84</v>
      </c>
      <c r="H3415">
        <v>3</v>
      </c>
      <c r="I3415">
        <v>0.3</v>
      </c>
      <c r="J3415">
        <v>6</v>
      </c>
      <c r="K3415" t="s">
        <v>102</v>
      </c>
      <c r="L3415" t="s">
        <v>41</v>
      </c>
      <c r="M3415">
        <v>9.93</v>
      </c>
      <c r="N3415" t="s">
        <v>83</v>
      </c>
      <c r="O3415" t="b">
        <v>0</v>
      </c>
      <c r="P3415">
        <v>272.66399999999999</v>
      </c>
      <c r="Q3415">
        <v>38.951999999999998</v>
      </c>
      <c r="R3415">
        <v>23.021999999999998</v>
      </c>
      <c r="S3415" t="s">
        <v>84</v>
      </c>
      <c r="T3415">
        <v>0</v>
      </c>
      <c r="U3415">
        <v>0</v>
      </c>
      <c r="V3415">
        <v>13</v>
      </c>
      <c r="W3415">
        <v>805.16080000000011</v>
      </c>
    </row>
    <row r="3416" spans="1:23" x14ac:dyDescent="0.35">
      <c r="A3416" t="s">
        <v>5098</v>
      </c>
      <c r="B3416" t="s">
        <v>284</v>
      </c>
      <c r="C3416" t="s">
        <v>707</v>
      </c>
      <c r="D3416" t="s">
        <v>12</v>
      </c>
      <c r="E3416" t="s">
        <v>16</v>
      </c>
      <c r="F3416" t="s">
        <v>344</v>
      </c>
      <c r="G3416">
        <v>24.19</v>
      </c>
      <c r="H3416">
        <v>3</v>
      </c>
      <c r="I3416">
        <v>0.15</v>
      </c>
      <c r="J3416">
        <v>5.41</v>
      </c>
      <c r="K3416" t="s">
        <v>102</v>
      </c>
      <c r="L3416" t="s">
        <v>41</v>
      </c>
      <c r="M3416">
        <v>12.82</v>
      </c>
      <c r="N3416" t="s">
        <v>83</v>
      </c>
      <c r="O3416" t="b">
        <v>0</v>
      </c>
      <c r="P3416">
        <v>61.684500000000007</v>
      </c>
      <c r="Q3416">
        <v>18.142500000000009</v>
      </c>
      <c r="R3416">
        <v>-8.7499999999994998E-2</v>
      </c>
      <c r="S3416" t="s">
        <v>91</v>
      </c>
      <c r="T3416">
        <v>0</v>
      </c>
      <c r="U3416">
        <v>0</v>
      </c>
      <c r="V3416">
        <v>12</v>
      </c>
      <c r="W3416">
        <v>629.01880000000017</v>
      </c>
    </row>
    <row r="3417" spans="1:23" x14ac:dyDescent="0.35">
      <c r="A3417" t="s">
        <v>5099</v>
      </c>
      <c r="B3417" t="s">
        <v>487</v>
      </c>
      <c r="C3417" t="s">
        <v>1416</v>
      </c>
      <c r="D3417" t="s">
        <v>19</v>
      </c>
      <c r="E3417" t="s">
        <v>16</v>
      </c>
      <c r="F3417" t="s">
        <v>444</v>
      </c>
      <c r="G3417">
        <v>33.83</v>
      </c>
      <c r="H3417">
        <v>1</v>
      </c>
      <c r="I3417">
        <v>0.27</v>
      </c>
      <c r="J3417">
        <v>3.08</v>
      </c>
      <c r="K3417" t="s">
        <v>82</v>
      </c>
      <c r="L3417" t="s">
        <v>48</v>
      </c>
      <c r="M3417">
        <v>8</v>
      </c>
      <c r="N3417" t="s">
        <v>83</v>
      </c>
      <c r="O3417" t="b">
        <v>0</v>
      </c>
      <c r="P3417">
        <v>24.695900000000002</v>
      </c>
      <c r="Q3417">
        <v>4.3978999999999999</v>
      </c>
      <c r="R3417">
        <v>-6.6821000000000002</v>
      </c>
      <c r="S3417" t="s">
        <v>97</v>
      </c>
      <c r="T3417">
        <v>0</v>
      </c>
      <c r="U3417">
        <v>0</v>
      </c>
      <c r="V3417">
        <v>12</v>
      </c>
      <c r="W3417">
        <v>537.27520000000027</v>
      </c>
    </row>
    <row r="3418" spans="1:23" x14ac:dyDescent="0.35">
      <c r="A3418" t="s">
        <v>5100</v>
      </c>
      <c r="B3418" t="s">
        <v>740</v>
      </c>
      <c r="C3418" t="s">
        <v>2458</v>
      </c>
      <c r="D3418" t="s">
        <v>24</v>
      </c>
      <c r="E3418" t="s">
        <v>16</v>
      </c>
      <c r="F3418" t="s">
        <v>1050</v>
      </c>
      <c r="G3418">
        <v>40.04</v>
      </c>
      <c r="H3418">
        <v>3</v>
      </c>
      <c r="I3418">
        <v>0.22</v>
      </c>
      <c r="J3418">
        <v>2.56</v>
      </c>
      <c r="K3418" t="s">
        <v>115</v>
      </c>
      <c r="L3418" t="s">
        <v>45</v>
      </c>
      <c r="M3418">
        <v>1.23</v>
      </c>
      <c r="N3418" t="s">
        <v>83</v>
      </c>
      <c r="O3418" t="b">
        <v>0</v>
      </c>
      <c r="P3418">
        <v>93.693600000000004</v>
      </c>
      <c r="Q3418">
        <v>21.621600000000001</v>
      </c>
      <c r="R3418">
        <v>17.831600000000002</v>
      </c>
      <c r="S3418" t="s">
        <v>128</v>
      </c>
      <c r="T3418">
        <v>0</v>
      </c>
      <c r="U3418">
        <v>0</v>
      </c>
      <c r="V3418">
        <v>2</v>
      </c>
      <c r="W3418">
        <v>613.8244000000002</v>
      </c>
    </row>
    <row r="3419" spans="1:23" x14ac:dyDescent="0.35">
      <c r="A3419" t="s">
        <v>5101</v>
      </c>
      <c r="B3419" t="s">
        <v>437</v>
      </c>
      <c r="C3419" t="s">
        <v>4735</v>
      </c>
      <c r="D3419" t="s">
        <v>15</v>
      </c>
      <c r="E3419" t="s">
        <v>95</v>
      </c>
      <c r="F3419" t="s">
        <v>541</v>
      </c>
      <c r="G3419">
        <v>231.37</v>
      </c>
      <c r="H3419">
        <v>3</v>
      </c>
      <c r="I3419">
        <v>0.05</v>
      </c>
      <c r="J3419">
        <v>6.09</v>
      </c>
      <c r="K3419" t="s">
        <v>82</v>
      </c>
      <c r="L3419" t="s">
        <v>45</v>
      </c>
      <c r="M3419">
        <v>1.79</v>
      </c>
      <c r="N3419" t="s">
        <v>83</v>
      </c>
      <c r="O3419" t="b">
        <v>0</v>
      </c>
      <c r="P3419">
        <v>659.40449999999998</v>
      </c>
      <c r="Q3419">
        <v>242.9385</v>
      </c>
      <c r="R3419">
        <v>235.05850000000001</v>
      </c>
      <c r="S3419" t="s">
        <v>103</v>
      </c>
      <c r="T3419">
        <v>0</v>
      </c>
      <c r="U3419">
        <v>0</v>
      </c>
      <c r="V3419">
        <v>2</v>
      </c>
      <c r="W3419">
        <v>250.85849999999999</v>
      </c>
    </row>
    <row r="3420" spans="1:23" x14ac:dyDescent="0.35">
      <c r="A3420" t="s">
        <v>5102</v>
      </c>
      <c r="B3420" t="s">
        <v>1597</v>
      </c>
      <c r="C3420" t="s">
        <v>2652</v>
      </c>
      <c r="D3420" t="s">
        <v>12</v>
      </c>
      <c r="E3420" t="s">
        <v>16</v>
      </c>
      <c r="F3420" t="s">
        <v>1316</v>
      </c>
      <c r="G3420">
        <v>29.05</v>
      </c>
      <c r="H3420">
        <v>3</v>
      </c>
      <c r="I3420">
        <v>7.0000000000000007E-2</v>
      </c>
      <c r="J3420">
        <v>4.95</v>
      </c>
      <c r="K3420" t="s">
        <v>102</v>
      </c>
      <c r="L3420" t="s">
        <v>41</v>
      </c>
      <c r="M3420">
        <v>11.75</v>
      </c>
      <c r="N3420" t="s">
        <v>83</v>
      </c>
      <c r="O3420" t="b">
        <v>0</v>
      </c>
      <c r="P3420">
        <v>81.049499999999995</v>
      </c>
      <c r="Q3420">
        <v>28.759499999999999</v>
      </c>
      <c r="R3420">
        <v>12.0595</v>
      </c>
      <c r="S3420" t="s">
        <v>183</v>
      </c>
      <c r="T3420">
        <v>0</v>
      </c>
      <c r="U3420">
        <v>0</v>
      </c>
      <c r="V3420">
        <v>19</v>
      </c>
      <c r="W3420">
        <v>1022.5201</v>
      </c>
    </row>
    <row r="3421" spans="1:23" x14ac:dyDescent="0.35">
      <c r="A3421" t="s">
        <v>5103</v>
      </c>
      <c r="B3421" t="s">
        <v>143</v>
      </c>
      <c r="C3421" t="s">
        <v>471</v>
      </c>
      <c r="D3421" t="s">
        <v>15</v>
      </c>
      <c r="E3421" t="s">
        <v>16</v>
      </c>
      <c r="F3421" t="s">
        <v>307</v>
      </c>
      <c r="G3421">
        <v>30.45</v>
      </c>
      <c r="H3421">
        <v>3</v>
      </c>
      <c r="I3421">
        <v>0.18</v>
      </c>
      <c r="J3421">
        <v>9.1</v>
      </c>
      <c r="K3421" t="s">
        <v>115</v>
      </c>
      <c r="L3421" t="s">
        <v>45</v>
      </c>
      <c r="M3421">
        <v>0.69</v>
      </c>
      <c r="N3421" t="s">
        <v>83</v>
      </c>
      <c r="O3421" t="b">
        <v>0</v>
      </c>
      <c r="P3421">
        <v>74.906999999999996</v>
      </c>
      <c r="Q3421">
        <v>20.097000000000001</v>
      </c>
      <c r="R3421">
        <v>10.307</v>
      </c>
      <c r="S3421" t="s">
        <v>103</v>
      </c>
      <c r="T3421">
        <v>0</v>
      </c>
      <c r="U3421">
        <v>0</v>
      </c>
      <c r="V3421">
        <v>5</v>
      </c>
      <c r="W3421">
        <v>147.82660000000001</v>
      </c>
    </row>
    <row r="3422" spans="1:23" x14ac:dyDescent="0.35">
      <c r="A3422" t="s">
        <v>5104</v>
      </c>
      <c r="B3422" t="s">
        <v>669</v>
      </c>
      <c r="C3422" t="s">
        <v>1972</v>
      </c>
      <c r="D3422" t="s">
        <v>28</v>
      </c>
      <c r="E3422" t="s">
        <v>95</v>
      </c>
      <c r="F3422" t="s">
        <v>304</v>
      </c>
      <c r="G3422">
        <v>522.97</v>
      </c>
      <c r="H3422">
        <v>2</v>
      </c>
      <c r="I3422">
        <v>0.1</v>
      </c>
      <c r="J3422">
        <v>3.01</v>
      </c>
      <c r="K3422" t="s">
        <v>90</v>
      </c>
      <c r="L3422" t="s">
        <v>45</v>
      </c>
      <c r="M3422">
        <v>1.0900000000000001</v>
      </c>
      <c r="N3422" t="s">
        <v>83</v>
      </c>
      <c r="O3422" t="b">
        <v>0</v>
      </c>
      <c r="P3422">
        <v>941.346</v>
      </c>
      <c r="Q3422">
        <v>313.7820000000001</v>
      </c>
      <c r="R3422">
        <v>309.68200000000007</v>
      </c>
      <c r="S3422" t="s">
        <v>183</v>
      </c>
      <c r="T3422">
        <v>0</v>
      </c>
      <c r="U3422">
        <v>0</v>
      </c>
      <c r="V3422">
        <v>24</v>
      </c>
      <c r="W3422">
        <v>2290.0473000000002</v>
      </c>
    </row>
    <row r="3423" spans="1:23" x14ac:dyDescent="0.35">
      <c r="A3423" t="s">
        <v>5105</v>
      </c>
      <c r="B3423" t="s">
        <v>946</v>
      </c>
      <c r="C3423" t="s">
        <v>1450</v>
      </c>
      <c r="D3423" t="s">
        <v>26</v>
      </c>
      <c r="E3423" t="s">
        <v>88</v>
      </c>
      <c r="F3423" t="s">
        <v>551</v>
      </c>
      <c r="G3423">
        <v>26.54</v>
      </c>
      <c r="H3423">
        <v>1</v>
      </c>
      <c r="I3423">
        <v>0.02</v>
      </c>
      <c r="J3423">
        <v>9.7899999999999991</v>
      </c>
      <c r="K3423" t="s">
        <v>102</v>
      </c>
      <c r="L3423" t="s">
        <v>43</v>
      </c>
      <c r="M3423">
        <v>6.38</v>
      </c>
      <c r="N3423" t="s">
        <v>83</v>
      </c>
      <c r="O3423" t="b">
        <v>0</v>
      </c>
      <c r="P3423">
        <v>26.0092</v>
      </c>
      <c r="Q3423">
        <v>10.0852</v>
      </c>
      <c r="R3423">
        <v>-6.0847999999999978</v>
      </c>
      <c r="S3423" t="s">
        <v>128</v>
      </c>
      <c r="T3423">
        <v>0</v>
      </c>
      <c r="U3423">
        <v>0</v>
      </c>
      <c r="V3423">
        <v>12</v>
      </c>
      <c r="W3423">
        <v>861.80650000000003</v>
      </c>
    </row>
    <row r="3424" spans="1:23" x14ac:dyDescent="0.35">
      <c r="A3424" t="s">
        <v>5106</v>
      </c>
      <c r="B3424" t="s">
        <v>437</v>
      </c>
      <c r="C3424" t="s">
        <v>1623</v>
      </c>
      <c r="D3424" t="s">
        <v>15</v>
      </c>
      <c r="E3424" t="s">
        <v>95</v>
      </c>
      <c r="F3424" t="s">
        <v>701</v>
      </c>
      <c r="G3424">
        <v>362.86</v>
      </c>
      <c r="H3424">
        <v>1</v>
      </c>
      <c r="I3424">
        <v>0.12</v>
      </c>
      <c r="J3424">
        <v>5.44</v>
      </c>
      <c r="K3424" t="s">
        <v>115</v>
      </c>
      <c r="L3424" t="s">
        <v>41</v>
      </c>
      <c r="M3424">
        <v>9.68</v>
      </c>
      <c r="N3424" t="s">
        <v>83</v>
      </c>
      <c r="O3424" t="b">
        <v>0</v>
      </c>
      <c r="P3424">
        <v>319.3168</v>
      </c>
      <c r="Q3424">
        <v>101.60080000000001</v>
      </c>
      <c r="R3424">
        <v>86.480799999999988</v>
      </c>
      <c r="S3424" t="s">
        <v>103</v>
      </c>
      <c r="T3424">
        <v>0</v>
      </c>
      <c r="U3424">
        <v>0</v>
      </c>
      <c r="V3424">
        <v>20</v>
      </c>
      <c r="W3424">
        <v>2434.6143999999999</v>
      </c>
    </row>
    <row r="3425" spans="1:23" x14ac:dyDescent="0.35">
      <c r="A3425" t="s">
        <v>5107</v>
      </c>
      <c r="B3425" t="s">
        <v>575</v>
      </c>
      <c r="C3425" t="s">
        <v>1343</v>
      </c>
      <c r="D3425" t="s">
        <v>17</v>
      </c>
      <c r="E3425" t="s">
        <v>88</v>
      </c>
      <c r="F3425" t="s">
        <v>608</v>
      </c>
      <c r="G3425">
        <v>22.44</v>
      </c>
      <c r="H3425">
        <v>2</v>
      </c>
      <c r="I3425">
        <v>0.26</v>
      </c>
      <c r="J3425">
        <v>5.71</v>
      </c>
      <c r="K3425" t="s">
        <v>102</v>
      </c>
      <c r="L3425" t="s">
        <v>41</v>
      </c>
      <c r="M3425">
        <v>5.61</v>
      </c>
      <c r="N3425" t="s">
        <v>83</v>
      </c>
      <c r="O3425" t="b">
        <v>0</v>
      </c>
      <c r="P3425">
        <v>33.211199999999998</v>
      </c>
      <c r="Q3425">
        <v>6.2831999999999972</v>
      </c>
      <c r="R3425">
        <v>-5.0368000000000031</v>
      </c>
      <c r="S3425" t="s">
        <v>91</v>
      </c>
      <c r="T3425">
        <v>0</v>
      </c>
      <c r="U3425">
        <v>0</v>
      </c>
      <c r="V3425">
        <v>17</v>
      </c>
      <c r="W3425">
        <v>1079.2648999999999</v>
      </c>
    </row>
    <row r="3426" spans="1:23" x14ac:dyDescent="0.35">
      <c r="A3426" t="s">
        <v>5108</v>
      </c>
      <c r="B3426" t="s">
        <v>1268</v>
      </c>
      <c r="C3426" t="s">
        <v>2081</v>
      </c>
      <c r="D3426" t="s">
        <v>28</v>
      </c>
      <c r="E3426" t="s">
        <v>88</v>
      </c>
      <c r="F3426" t="s">
        <v>415</v>
      </c>
      <c r="G3426">
        <v>27.18</v>
      </c>
      <c r="H3426">
        <v>2</v>
      </c>
      <c r="I3426">
        <v>0.02</v>
      </c>
      <c r="J3426">
        <v>5.88</v>
      </c>
      <c r="K3426" t="s">
        <v>82</v>
      </c>
      <c r="L3426" t="s">
        <v>43</v>
      </c>
      <c r="M3426">
        <v>3.24</v>
      </c>
      <c r="N3426" t="s">
        <v>83</v>
      </c>
      <c r="O3426" t="b">
        <v>0</v>
      </c>
      <c r="P3426">
        <v>53.272799999999997</v>
      </c>
      <c r="Q3426">
        <v>20.6568</v>
      </c>
      <c r="R3426">
        <v>11.536799999999999</v>
      </c>
      <c r="S3426" t="s">
        <v>183</v>
      </c>
      <c r="T3426">
        <v>0</v>
      </c>
      <c r="U3426">
        <v>0</v>
      </c>
      <c r="V3426">
        <v>3</v>
      </c>
      <c r="W3426">
        <v>266.25639999999999</v>
      </c>
    </row>
    <row r="3427" spans="1:23" x14ac:dyDescent="0.35">
      <c r="A3427" t="s">
        <v>5109</v>
      </c>
      <c r="B3427" t="s">
        <v>394</v>
      </c>
      <c r="C3427" t="s">
        <v>993</v>
      </c>
      <c r="D3427" t="s">
        <v>19</v>
      </c>
      <c r="E3427" t="s">
        <v>14</v>
      </c>
      <c r="F3427" t="s">
        <v>733</v>
      </c>
      <c r="G3427">
        <v>161.94</v>
      </c>
      <c r="H3427">
        <v>1</v>
      </c>
      <c r="I3427">
        <v>0.1</v>
      </c>
      <c r="J3427">
        <v>4.2</v>
      </c>
      <c r="K3427" t="s">
        <v>90</v>
      </c>
      <c r="L3427" t="s">
        <v>41</v>
      </c>
      <c r="M3427">
        <v>5.3</v>
      </c>
      <c r="N3427" t="s">
        <v>83</v>
      </c>
      <c r="O3427" t="b">
        <v>1</v>
      </c>
      <c r="P3427">
        <v>145.74600000000001</v>
      </c>
      <c r="Q3427">
        <v>48.582000000000008</v>
      </c>
      <c r="R3427">
        <v>39.082000000000008</v>
      </c>
      <c r="S3427" t="s">
        <v>91</v>
      </c>
      <c r="T3427">
        <v>0</v>
      </c>
      <c r="U3427">
        <v>0</v>
      </c>
      <c r="V3427">
        <v>18</v>
      </c>
      <c r="W3427">
        <v>977.64260000000024</v>
      </c>
    </row>
    <row r="3428" spans="1:23" x14ac:dyDescent="0.35">
      <c r="A3428" t="s">
        <v>5110</v>
      </c>
      <c r="B3428" t="s">
        <v>372</v>
      </c>
      <c r="C3428" t="s">
        <v>795</v>
      </c>
      <c r="D3428" t="s">
        <v>15</v>
      </c>
      <c r="E3428" t="s">
        <v>95</v>
      </c>
      <c r="F3428" t="s">
        <v>770</v>
      </c>
      <c r="G3428">
        <v>490.63</v>
      </c>
      <c r="H3428">
        <v>2</v>
      </c>
      <c r="I3428">
        <v>0.06</v>
      </c>
      <c r="J3428">
        <v>2.2599999999999998</v>
      </c>
      <c r="K3428" t="s">
        <v>90</v>
      </c>
      <c r="L3428" t="s">
        <v>41</v>
      </c>
      <c r="M3428">
        <v>10.39</v>
      </c>
      <c r="N3428" t="s">
        <v>83</v>
      </c>
      <c r="O3428" t="b">
        <v>0</v>
      </c>
      <c r="P3428">
        <v>922.38440000000003</v>
      </c>
      <c r="Q3428">
        <v>333.62839999999989</v>
      </c>
      <c r="R3428">
        <v>320.97840000000002</v>
      </c>
      <c r="S3428" t="s">
        <v>183</v>
      </c>
      <c r="T3428">
        <v>0</v>
      </c>
      <c r="U3428">
        <v>0</v>
      </c>
      <c r="V3428">
        <v>15</v>
      </c>
      <c r="W3428">
        <v>2662.0149999999999</v>
      </c>
    </row>
    <row r="3429" spans="1:23" x14ac:dyDescent="0.35">
      <c r="A3429" t="s">
        <v>5111</v>
      </c>
      <c r="B3429" t="s">
        <v>189</v>
      </c>
      <c r="C3429" t="s">
        <v>1530</v>
      </c>
      <c r="D3429" t="s">
        <v>12</v>
      </c>
      <c r="E3429" t="s">
        <v>95</v>
      </c>
      <c r="F3429" t="s">
        <v>119</v>
      </c>
      <c r="G3429">
        <v>319.19</v>
      </c>
      <c r="H3429">
        <v>1</v>
      </c>
      <c r="I3429">
        <v>0.14000000000000001</v>
      </c>
      <c r="J3429">
        <v>5.52</v>
      </c>
      <c r="K3429" t="s">
        <v>82</v>
      </c>
      <c r="L3429" t="s">
        <v>41</v>
      </c>
      <c r="M3429">
        <v>11.75</v>
      </c>
      <c r="N3429" t="s">
        <v>83</v>
      </c>
      <c r="O3429" t="b">
        <v>0</v>
      </c>
      <c r="P3429">
        <v>274.5034</v>
      </c>
      <c r="Q3429">
        <v>82.989400000000018</v>
      </c>
      <c r="R3429">
        <v>65.719400000000022</v>
      </c>
      <c r="S3429" t="s">
        <v>91</v>
      </c>
      <c r="T3429">
        <v>0</v>
      </c>
      <c r="U3429">
        <v>0</v>
      </c>
      <c r="V3429">
        <v>15</v>
      </c>
      <c r="W3429">
        <v>971.28840000000002</v>
      </c>
    </row>
    <row r="3430" spans="1:23" x14ac:dyDescent="0.35">
      <c r="A3430" t="s">
        <v>5112</v>
      </c>
      <c r="B3430" t="s">
        <v>1576</v>
      </c>
      <c r="C3430" t="s">
        <v>426</v>
      </c>
      <c r="D3430" t="s">
        <v>15</v>
      </c>
      <c r="E3430" t="s">
        <v>95</v>
      </c>
      <c r="F3430" t="s">
        <v>1709</v>
      </c>
      <c r="G3430">
        <v>511.72</v>
      </c>
      <c r="H3430">
        <v>2</v>
      </c>
      <c r="I3430">
        <v>0.09</v>
      </c>
      <c r="J3430">
        <v>5.03</v>
      </c>
      <c r="K3430" t="s">
        <v>115</v>
      </c>
      <c r="L3430" t="s">
        <v>41</v>
      </c>
      <c r="M3430">
        <v>14.94</v>
      </c>
      <c r="N3430" t="s">
        <v>83</v>
      </c>
      <c r="O3430" t="b">
        <v>0</v>
      </c>
      <c r="P3430">
        <v>931.33040000000005</v>
      </c>
      <c r="Q3430">
        <v>317.26640000000009</v>
      </c>
      <c r="R3430">
        <v>297.29640000000012</v>
      </c>
      <c r="S3430" t="s">
        <v>97</v>
      </c>
      <c r="T3430">
        <v>0</v>
      </c>
      <c r="U3430">
        <v>0</v>
      </c>
      <c r="V3430">
        <v>13</v>
      </c>
      <c r="W3430">
        <v>1079.6733999999999</v>
      </c>
    </row>
    <row r="3431" spans="1:23" x14ac:dyDescent="0.35">
      <c r="A3431" t="s">
        <v>5113</v>
      </c>
      <c r="B3431" t="s">
        <v>1563</v>
      </c>
      <c r="C3431" t="s">
        <v>2514</v>
      </c>
      <c r="D3431" t="s">
        <v>17</v>
      </c>
      <c r="E3431" t="s">
        <v>16</v>
      </c>
      <c r="F3431" t="s">
        <v>919</v>
      </c>
      <c r="G3431">
        <v>38.24</v>
      </c>
      <c r="H3431">
        <v>3</v>
      </c>
      <c r="I3431">
        <v>0.15</v>
      </c>
      <c r="J3431">
        <v>8.92</v>
      </c>
      <c r="K3431" t="s">
        <v>90</v>
      </c>
      <c r="L3431" t="s">
        <v>41</v>
      </c>
      <c r="M3431">
        <v>12.32</v>
      </c>
      <c r="N3431" t="s">
        <v>83</v>
      </c>
      <c r="O3431" t="b">
        <v>0</v>
      </c>
      <c r="P3431">
        <v>97.512</v>
      </c>
      <c r="Q3431">
        <v>28.68000000000001</v>
      </c>
      <c r="R3431">
        <v>7.4400000000000048</v>
      </c>
      <c r="S3431" t="s">
        <v>91</v>
      </c>
      <c r="T3431">
        <v>0</v>
      </c>
      <c r="U3431">
        <v>0</v>
      </c>
      <c r="V3431">
        <v>12</v>
      </c>
      <c r="W3431">
        <v>177.1542</v>
      </c>
    </row>
    <row r="3432" spans="1:23" x14ac:dyDescent="0.35">
      <c r="A3432" t="s">
        <v>5114</v>
      </c>
      <c r="B3432" t="s">
        <v>372</v>
      </c>
      <c r="C3432" t="s">
        <v>865</v>
      </c>
      <c r="D3432" t="s">
        <v>12</v>
      </c>
      <c r="E3432" t="s">
        <v>95</v>
      </c>
      <c r="F3432" t="s">
        <v>2069</v>
      </c>
      <c r="G3432">
        <v>365.51</v>
      </c>
      <c r="H3432">
        <v>2</v>
      </c>
      <c r="I3432">
        <v>0.04</v>
      </c>
      <c r="J3432">
        <v>9.11</v>
      </c>
      <c r="K3432" t="s">
        <v>115</v>
      </c>
      <c r="L3432" t="s">
        <v>43</v>
      </c>
      <c r="M3432">
        <v>4.4400000000000004</v>
      </c>
      <c r="N3432" t="s">
        <v>83</v>
      </c>
      <c r="O3432" t="b">
        <v>0</v>
      </c>
      <c r="P3432">
        <v>701.77919999999995</v>
      </c>
      <c r="Q3432">
        <v>263.16719999999998</v>
      </c>
      <c r="R3432">
        <v>249.6172</v>
      </c>
      <c r="S3432" t="s">
        <v>183</v>
      </c>
      <c r="T3432">
        <v>0</v>
      </c>
      <c r="U3432">
        <v>0</v>
      </c>
      <c r="V3432">
        <v>22</v>
      </c>
      <c r="W3432">
        <v>1199.3414</v>
      </c>
    </row>
    <row r="3433" spans="1:23" x14ac:dyDescent="0.35">
      <c r="A3433" t="s">
        <v>5115</v>
      </c>
      <c r="B3433" t="s">
        <v>1936</v>
      </c>
      <c r="C3433" t="s">
        <v>3607</v>
      </c>
      <c r="D3433" t="s">
        <v>15</v>
      </c>
      <c r="E3433" t="s">
        <v>95</v>
      </c>
      <c r="F3433" t="s">
        <v>175</v>
      </c>
      <c r="G3433">
        <v>413.52</v>
      </c>
      <c r="H3433">
        <v>1</v>
      </c>
      <c r="I3433">
        <v>0.09</v>
      </c>
      <c r="J3433">
        <v>8.6300000000000008</v>
      </c>
      <c r="K3433" t="s">
        <v>115</v>
      </c>
      <c r="L3433" t="s">
        <v>48</v>
      </c>
      <c r="M3433">
        <v>11.23</v>
      </c>
      <c r="N3433" t="s">
        <v>83</v>
      </c>
      <c r="O3433" t="b">
        <v>0</v>
      </c>
      <c r="P3433">
        <v>376.3032</v>
      </c>
      <c r="Q3433">
        <v>128.19120000000001</v>
      </c>
      <c r="R3433">
        <v>108.3312</v>
      </c>
      <c r="S3433" t="s">
        <v>103</v>
      </c>
      <c r="T3433">
        <v>0</v>
      </c>
      <c r="U3433">
        <v>0</v>
      </c>
      <c r="V3433">
        <v>3</v>
      </c>
      <c r="W3433">
        <v>865.04820000000018</v>
      </c>
    </row>
    <row r="3434" spans="1:23" x14ac:dyDescent="0.35">
      <c r="A3434" t="s">
        <v>5116</v>
      </c>
      <c r="B3434" t="s">
        <v>622</v>
      </c>
      <c r="C3434" t="s">
        <v>5117</v>
      </c>
      <c r="D3434" t="s">
        <v>19</v>
      </c>
      <c r="E3434" t="s">
        <v>16</v>
      </c>
      <c r="F3434" t="s">
        <v>624</v>
      </c>
      <c r="G3434">
        <v>27</v>
      </c>
      <c r="H3434">
        <v>1</v>
      </c>
      <c r="I3434">
        <v>0.13</v>
      </c>
      <c r="J3434">
        <v>7.62</v>
      </c>
      <c r="K3434" t="s">
        <v>90</v>
      </c>
      <c r="L3434" t="s">
        <v>48</v>
      </c>
      <c r="M3434">
        <v>14.69</v>
      </c>
      <c r="N3434" t="s">
        <v>83</v>
      </c>
      <c r="O3434" t="b">
        <v>0</v>
      </c>
      <c r="P3434">
        <v>23.49</v>
      </c>
      <c r="Q3434">
        <v>7.2899999999999991</v>
      </c>
      <c r="R3434">
        <v>-15.02</v>
      </c>
      <c r="S3434" t="s">
        <v>97</v>
      </c>
      <c r="T3434">
        <v>0</v>
      </c>
      <c r="U3434">
        <v>0</v>
      </c>
      <c r="V3434">
        <v>1</v>
      </c>
      <c r="W3434">
        <v>-15.02</v>
      </c>
    </row>
    <row r="3435" spans="1:23" x14ac:dyDescent="0.35">
      <c r="A3435" t="s">
        <v>5118</v>
      </c>
      <c r="B3435" t="s">
        <v>383</v>
      </c>
      <c r="C3435" t="s">
        <v>5119</v>
      </c>
      <c r="D3435" t="s">
        <v>20</v>
      </c>
      <c r="E3435" t="s">
        <v>95</v>
      </c>
      <c r="F3435" t="s">
        <v>667</v>
      </c>
      <c r="G3435">
        <v>431.38</v>
      </c>
      <c r="H3435">
        <v>3</v>
      </c>
      <c r="I3435">
        <v>0.17</v>
      </c>
      <c r="J3435">
        <v>2.39</v>
      </c>
      <c r="K3435" t="s">
        <v>115</v>
      </c>
      <c r="L3435" t="s">
        <v>41</v>
      </c>
      <c r="M3435">
        <v>8.7100000000000009</v>
      </c>
      <c r="N3435" t="s">
        <v>141</v>
      </c>
      <c r="O3435" t="b">
        <v>0</v>
      </c>
      <c r="P3435">
        <v>1074.1361999999999</v>
      </c>
      <c r="Q3435">
        <v>297.65219999999999</v>
      </c>
      <c r="R3435">
        <v>286.55220000000003</v>
      </c>
      <c r="S3435" t="s">
        <v>128</v>
      </c>
      <c r="T3435">
        <v>1</v>
      </c>
      <c r="U3435">
        <v>0</v>
      </c>
      <c r="V3435">
        <v>2</v>
      </c>
      <c r="W3435">
        <v>297.9862</v>
      </c>
    </row>
    <row r="3436" spans="1:23" x14ac:dyDescent="0.35">
      <c r="A3436" t="s">
        <v>5120</v>
      </c>
      <c r="B3436" t="s">
        <v>253</v>
      </c>
      <c r="C3436" t="s">
        <v>1331</v>
      </c>
      <c r="D3436" t="s">
        <v>15</v>
      </c>
      <c r="E3436" t="s">
        <v>88</v>
      </c>
      <c r="F3436" t="s">
        <v>944</v>
      </c>
      <c r="G3436">
        <v>29.67</v>
      </c>
      <c r="H3436">
        <v>1</v>
      </c>
      <c r="I3436">
        <v>0.03</v>
      </c>
      <c r="J3436">
        <v>7.18</v>
      </c>
      <c r="K3436" t="s">
        <v>82</v>
      </c>
      <c r="L3436" t="s">
        <v>43</v>
      </c>
      <c r="M3436">
        <v>4.3600000000000003</v>
      </c>
      <c r="N3436" t="s">
        <v>83</v>
      </c>
      <c r="O3436" t="b">
        <v>0</v>
      </c>
      <c r="P3436">
        <v>28.779900000000001</v>
      </c>
      <c r="Q3436">
        <v>10.9779</v>
      </c>
      <c r="R3436">
        <v>-0.56209999999999738</v>
      </c>
      <c r="S3436" t="s">
        <v>183</v>
      </c>
      <c r="T3436">
        <v>0</v>
      </c>
      <c r="U3436">
        <v>0</v>
      </c>
      <c r="V3436">
        <v>3</v>
      </c>
      <c r="W3436">
        <v>47.323600000000013</v>
      </c>
    </row>
    <row r="3437" spans="1:23" x14ac:dyDescent="0.35">
      <c r="A3437" t="s">
        <v>5121</v>
      </c>
      <c r="B3437" t="s">
        <v>549</v>
      </c>
      <c r="C3437" t="s">
        <v>1388</v>
      </c>
      <c r="D3437" t="s">
        <v>12</v>
      </c>
      <c r="E3437" t="s">
        <v>88</v>
      </c>
      <c r="F3437" t="s">
        <v>1066</v>
      </c>
      <c r="G3437">
        <v>41.34</v>
      </c>
      <c r="H3437">
        <v>1</v>
      </c>
      <c r="I3437">
        <v>0.03</v>
      </c>
      <c r="J3437">
        <v>6.13</v>
      </c>
      <c r="K3437" t="s">
        <v>90</v>
      </c>
      <c r="L3437" t="s">
        <v>48</v>
      </c>
      <c r="M3437">
        <v>14.4</v>
      </c>
      <c r="N3437" t="s">
        <v>83</v>
      </c>
      <c r="O3437" t="b">
        <v>0</v>
      </c>
      <c r="P3437">
        <v>40.099800000000002</v>
      </c>
      <c r="Q3437">
        <v>15.2958</v>
      </c>
      <c r="R3437">
        <v>-5.2342000000000013</v>
      </c>
      <c r="S3437" t="s">
        <v>91</v>
      </c>
      <c r="T3437">
        <v>0</v>
      </c>
      <c r="U3437">
        <v>0</v>
      </c>
      <c r="V3437">
        <v>17</v>
      </c>
      <c r="W3437">
        <v>1298.4629</v>
      </c>
    </row>
    <row r="3438" spans="1:23" x14ac:dyDescent="0.35">
      <c r="A3438" t="s">
        <v>5122</v>
      </c>
      <c r="B3438" t="s">
        <v>1011</v>
      </c>
      <c r="C3438" t="s">
        <v>1178</v>
      </c>
      <c r="D3438" t="s">
        <v>17</v>
      </c>
      <c r="E3438" t="s">
        <v>16</v>
      </c>
      <c r="F3438" t="s">
        <v>547</v>
      </c>
      <c r="G3438">
        <v>46.72</v>
      </c>
      <c r="H3438">
        <v>3</v>
      </c>
      <c r="I3438">
        <v>0.17</v>
      </c>
      <c r="J3438">
        <v>4.59</v>
      </c>
      <c r="K3438" t="s">
        <v>82</v>
      </c>
      <c r="L3438" t="s">
        <v>43</v>
      </c>
      <c r="M3438">
        <v>5.59</v>
      </c>
      <c r="N3438" t="s">
        <v>83</v>
      </c>
      <c r="O3438" t="b">
        <v>0</v>
      </c>
      <c r="P3438">
        <v>116.33280000000001</v>
      </c>
      <c r="Q3438">
        <v>32.236800000000002</v>
      </c>
      <c r="R3438">
        <v>22.056799999999999</v>
      </c>
      <c r="S3438" t="s">
        <v>91</v>
      </c>
      <c r="T3438">
        <v>0</v>
      </c>
      <c r="U3438">
        <v>0</v>
      </c>
      <c r="V3438">
        <v>19</v>
      </c>
      <c r="W3438">
        <v>1242.4645</v>
      </c>
    </row>
    <row r="3439" spans="1:23" x14ac:dyDescent="0.35">
      <c r="A3439" t="s">
        <v>5123</v>
      </c>
      <c r="B3439" t="s">
        <v>1996</v>
      </c>
      <c r="C3439" t="s">
        <v>438</v>
      </c>
      <c r="D3439" t="s">
        <v>17</v>
      </c>
      <c r="E3439" t="s">
        <v>95</v>
      </c>
      <c r="F3439" t="s">
        <v>964</v>
      </c>
      <c r="G3439">
        <v>12.06</v>
      </c>
      <c r="H3439">
        <v>3</v>
      </c>
      <c r="I3439">
        <v>0</v>
      </c>
      <c r="J3439">
        <v>2</v>
      </c>
      <c r="K3439" t="s">
        <v>115</v>
      </c>
      <c r="L3439" t="s">
        <v>48</v>
      </c>
      <c r="M3439">
        <v>9.2899999999999991</v>
      </c>
      <c r="N3439" t="s">
        <v>83</v>
      </c>
      <c r="O3439" t="b">
        <v>0</v>
      </c>
      <c r="P3439">
        <v>36.18</v>
      </c>
      <c r="Q3439">
        <v>14.472</v>
      </c>
      <c r="R3439">
        <v>3.1820000000000022</v>
      </c>
      <c r="S3439" t="s">
        <v>91</v>
      </c>
      <c r="T3439">
        <v>0</v>
      </c>
      <c r="U3439">
        <v>0</v>
      </c>
      <c r="V3439">
        <v>13</v>
      </c>
      <c r="W3439">
        <v>1209.8108</v>
      </c>
    </row>
    <row r="3440" spans="1:23" x14ac:dyDescent="0.35">
      <c r="A3440" t="s">
        <v>5124</v>
      </c>
      <c r="B3440" t="s">
        <v>1576</v>
      </c>
      <c r="C3440" t="s">
        <v>2619</v>
      </c>
      <c r="D3440" t="s">
        <v>19</v>
      </c>
      <c r="E3440" t="s">
        <v>95</v>
      </c>
      <c r="F3440" t="s">
        <v>266</v>
      </c>
      <c r="G3440">
        <v>473.93</v>
      </c>
      <c r="H3440">
        <v>2</v>
      </c>
      <c r="I3440">
        <v>0.13</v>
      </c>
      <c r="J3440">
        <v>4.78</v>
      </c>
      <c r="K3440" t="s">
        <v>90</v>
      </c>
      <c r="L3440" t="s">
        <v>41</v>
      </c>
      <c r="M3440">
        <v>12.71</v>
      </c>
      <c r="N3440" t="s">
        <v>83</v>
      </c>
      <c r="O3440" t="b">
        <v>0</v>
      </c>
      <c r="P3440">
        <v>824.63819999999998</v>
      </c>
      <c r="Q3440">
        <v>255.9222</v>
      </c>
      <c r="R3440">
        <v>238.43219999999999</v>
      </c>
      <c r="S3440" t="s">
        <v>97</v>
      </c>
      <c r="T3440">
        <v>0</v>
      </c>
      <c r="U3440">
        <v>0</v>
      </c>
      <c r="V3440">
        <v>3</v>
      </c>
      <c r="W3440">
        <v>329.4246</v>
      </c>
    </row>
    <row r="3441" spans="1:23" x14ac:dyDescent="0.35">
      <c r="A3441" t="s">
        <v>5125</v>
      </c>
      <c r="B3441" t="s">
        <v>1604</v>
      </c>
      <c r="C3441" t="s">
        <v>2018</v>
      </c>
      <c r="D3441" t="s">
        <v>17</v>
      </c>
      <c r="E3441" t="s">
        <v>95</v>
      </c>
      <c r="F3441" t="s">
        <v>314</v>
      </c>
      <c r="G3441">
        <v>626.54</v>
      </c>
      <c r="H3441">
        <v>2</v>
      </c>
      <c r="I3441">
        <v>0.06</v>
      </c>
      <c r="J3441">
        <v>2.5099999999999998</v>
      </c>
      <c r="K3441" t="s">
        <v>82</v>
      </c>
      <c r="L3441" t="s">
        <v>41</v>
      </c>
      <c r="M3441">
        <v>6.39</v>
      </c>
      <c r="N3441" t="s">
        <v>83</v>
      </c>
      <c r="O3441" t="b">
        <v>0</v>
      </c>
      <c r="P3441">
        <v>1177.8951999999999</v>
      </c>
      <c r="Q3441">
        <v>426.04719999999998</v>
      </c>
      <c r="R3441">
        <v>417.1472</v>
      </c>
      <c r="S3441" t="s">
        <v>97</v>
      </c>
      <c r="T3441">
        <v>0</v>
      </c>
      <c r="U3441">
        <v>0</v>
      </c>
      <c r="V3441">
        <v>21</v>
      </c>
      <c r="W3441">
        <v>1190.9679000000001</v>
      </c>
    </row>
    <row r="3442" spans="1:23" x14ac:dyDescent="0.35">
      <c r="A3442" t="s">
        <v>5126</v>
      </c>
      <c r="B3442" t="s">
        <v>562</v>
      </c>
      <c r="C3442" t="s">
        <v>4380</v>
      </c>
      <c r="D3442" t="s">
        <v>24</v>
      </c>
      <c r="E3442" t="s">
        <v>95</v>
      </c>
      <c r="F3442" t="s">
        <v>757</v>
      </c>
      <c r="G3442">
        <v>504.09</v>
      </c>
      <c r="H3442">
        <v>1</v>
      </c>
      <c r="I3442">
        <v>0.02</v>
      </c>
      <c r="J3442">
        <v>6.75</v>
      </c>
      <c r="K3442" t="s">
        <v>115</v>
      </c>
      <c r="L3442" t="s">
        <v>43</v>
      </c>
      <c r="M3442">
        <v>5.45</v>
      </c>
      <c r="N3442" t="s">
        <v>83</v>
      </c>
      <c r="O3442" t="b">
        <v>0</v>
      </c>
      <c r="P3442">
        <v>494.00819999999999</v>
      </c>
      <c r="Q3442">
        <v>191.55420000000001</v>
      </c>
      <c r="R3442">
        <v>179.35419999999999</v>
      </c>
      <c r="S3442" t="s">
        <v>103</v>
      </c>
      <c r="T3442">
        <v>0</v>
      </c>
      <c r="U3442">
        <v>0</v>
      </c>
      <c r="V3442">
        <v>3</v>
      </c>
      <c r="W3442">
        <v>448.06560000000007</v>
      </c>
    </row>
    <row r="3443" spans="1:23" x14ac:dyDescent="0.35">
      <c r="A3443" t="s">
        <v>5127</v>
      </c>
      <c r="B3443" t="s">
        <v>603</v>
      </c>
      <c r="C3443" t="s">
        <v>1160</v>
      </c>
      <c r="D3443" t="s">
        <v>20</v>
      </c>
      <c r="E3443" t="s">
        <v>14</v>
      </c>
      <c r="F3443" t="s">
        <v>460</v>
      </c>
      <c r="G3443">
        <v>84.72</v>
      </c>
      <c r="H3443">
        <v>3</v>
      </c>
      <c r="I3443">
        <v>0.04</v>
      </c>
      <c r="J3443">
        <v>7.62</v>
      </c>
      <c r="K3443" t="s">
        <v>102</v>
      </c>
      <c r="L3443" t="s">
        <v>45</v>
      </c>
      <c r="M3443">
        <v>1.7</v>
      </c>
      <c r="N3443" t="s">
        <v>83</v>
      </c>
      <c r="O3443" t="b">
        <v>0</v>
      </c>
      <c r="P3443">
        <v>243.99359999999999</v>
      </c>
      <c r="Q3443">
        <v>91.497600000000006</v>
      </c>
      <c r="R3443">
        <v>82.177600000000012</v>
      </c>
      <c r="S3443" t="s">
        <v>128</v>
      </c>
      <c r="T3443">
        <v>0</v>
      </c>
      <c r="U3443">
        <v>0</v>
      </c>
      <c r="V3443">
        <v>24</v>
      </c>
      <c r="W3443">
        <v>1026.3376000000001</v>
      </c>
    </row>
    <row r="3444" spans="1:23" x14ac:dyDescent="0.35">
      <c r="A3444" t="s">
        <v>5128</v>
      </c>
      <c r="B3444" t="s">
        <v>819</v>
      </c>
      <c r="C3444" t="s">
        <v>5029</v>
      </c>
      <c r="D3444" t="s">
        <v>12</v>
      </c>
      <c r="E3444" t="s">
        <v>95</v>
      </c>
      <c r="F3444" t="s">
        <v>199</v>
      </c>
      <c r="G3444">
        <v>21.27</v>
      </c>
      <c r="H3444">
        <v>3</v>
      </c>
      <c r="I3444">
        <v>0.21</v>
      </c>
      <c r="J3444">
        <v>5.88</v>
      </c>
      <c r="K3444" t="s">
        <v>82</v>
      </c>
      <c r="L3444" t="s">
        <v>41</v>
      </c>
      <c r="M3444">
        <v>10</v>
      </c>
      <c r="N3444" t="s">
        <v>83</v>
      </c>
      <c r="O3444" t="b">
        <v>0</v>
      </c>
      <c r="P3444">
        <v>50.409900000000007</v>
      </c>
      <c r="Q3444">
        <v>12.12390000000001</v>
      </c>
      <c r="R3444">
        <v>-3.7560999999999929</v>
      </c>
      <c r="S3444" t="s">
        <v>128</v>
      </c>
      <c r="T3444">
        <v>0</v>
      </c>
      <c r="U3444">
        <v>0</v>
      </c>
      <c r="V3444">
        <v>4</v>
      </c>
      <c r="W3444">
        <v>10.76110000000002</v>
      </c>
    </row>
    <row r="3445" spans="1:23" x14ac:dyDescent="0.35">
      <c r="A3445" t="s">
        <v>5129</v>
      </c>
      <c r="B3445" t="s">
        <v>848</v>
      </c>
      <c r="C3445" t="s">
        <v>1839</v>
      </c>
      <c r="D3445" t="s">
        <v>19</v>
      </c>
      <c r="E3445" t="s">
        <v>88</v>
      </c>
      <c r="F3445" t="s">
        <v>1195</v>
      </c>
      <c r="G3445">
        <v>24.72</v>
      </c>
      <c r="H3445">
        <v>1</v>
      </c>
      <c r="I3445">
        <v>0.06</v>
      </c>
      <c r="J3445">
        <v>7.01</v>
      </c>
      <c r="K3445" t="s">
        <v>115</v>
      </c>
      <c r="L3445" t="s">
        <v>45</v>
      </c>
      <c r="M3445">
        <v>1.78</v>
      </c>
      <c r="N3445" t="s">
        <v>83</v>
      </c>
      <c r="O3445" t="b">
        <v>0</v>
      </c>
      <c r="P3445">
        <v>23.236799999999999</v>
      </c>
      <c r="Q3445">
        <v>8.4047999999999998</v>
      </c>
      <c r="R3445">
        <v>-0.38519999999999932</v>
      </c>
      <c r="S3445" t="s">
        <v>103</v>
      </c>
      <c r="T3445">
        <v>0</v>
      </c>
      <c r="U3445">
        <v>0</v>
      </c>
      <c r="V3445">
        <v>18</v>
      </c>
      <c r="W3445">
        <v>890.29250000000002</v>
      </c>
    </row>
    <row r="3446" spans="1:23" x14ac:dyDescent="0.35">
      <c r="A3446" t="s">
        <v>5130</v>
      </c>
      <c r="B3446" t="s">
        <v>386</v>
      </c>
      <c r="C3446" t="s">
        <v>873</v>
      </c>
      <c r="D3446" t="s">
        <v>12</v>
      </c>
      <c r="E3446" t="s">
        <v>88</v>
      </c>
      <c r="F3446" t="s">
        <v>1167</v>
      </c>
      <c r="G3446">
        <v>34.93</v>
      </c>
      <c r="H3446">
        <v>1</v>
      </c>
      <c r="I3446">
        <v>0.09</v>
      </c>
      <c r="J3446">
        <v>9.14</v>
      </c>
      <c r="K3446" t="s">
        <v>90</v>
      </c>
      <c r="L3446" t="s">
        <v>48</v>
      </c>
      <c r="M3446">
        <v>17.059999999999999</v>
      </c>
      <c r="N3446" t="s">
        <v>83</v>
      </c>
      <c r="O3446" t="b">
        <v>0</v>
      </c>
      <c r="P3446">
        <v>31.786300000000001</v>
      </c>
      <c r="Q3446">
        <v>10.8283</v>
      </c>
      <c r="R3446">
        <v>-15.371700000000001</v>
      </c>
      <c r="S3446" t="s">
        <v>97</v>
      </c>
      <c r="T3446">
        <v>0</v>
      </c>
      <c r="U3446">
        <v>0</v>
      </c>
      <c r="V3446">
        <v>19</v>
      </c>
      <c r="W3446">
        <v>1610.9115999999999</v>
      </c>
    </row>
    <row r="3447" spans="1:23" x14ac:dyDescent="0.35">
      <c r="A3447" t="s">
        <v>5131</v>
      </c>
      <c r="B3447" t="s">
        <v>125</v>
      </c>
      <c r="C3447" t="s">
        <v>1908</v>
      </c>
      <c r="D3447" t="s">
        <v>15</v>
      </c>
      <c r="E3447" t="s">
        <v>16</v>
      </c>
      <c r="F3447" t="s">
        <v>311</v>
      </c>
      <c r="G3447">
        <v>57.29</v>
      </c>
      <c r="H3447">
        <v>2</v>
      </c>
      <c r="I3447">
        <v>0.16</v>
      </c>
      <c r="J3447">
        <v>4.63</v>
      </c>
      <c r="K3447" t="s">
        <v>90</v>
      </c>
      <c r="L3447" t="s">
        <v>43</v>
      </c>
      <c r="M3447">
        <v>5.21</v>
      </c>
      <c r="N3447" t="s">
        <v>83</v>
      </c>
      <c r="O3447" t="b">
        <v>0</v>
      </c>
      <c r="P3447">
        <v>96.247200000000007</v>
      </c>
      <c r="Q3447">
        <v>27.499199999999998</v>
      </c>
      <c r="R3447">
        <v>17.659199999999998</v>
      </c>
      <c r="S3447" t="s">
        <v>128</v>
      </c>
      <c r="T3447">
        <v>0</v>
      </c>
      <c r="U3447">
        <v>0</v>
      </c>
      <c r="V3447">
        <v>5</v>
      </c>
      <c r="W3447">
        <v>-10.085599999999999</v>
      </c>
    </row>
    <row r="3448" spans="1:23" x14ac:dyDescent="0.35">
      <c r="A3448" t="s">
        <v>5132</v>
      </c>
      <c r="B3448" t="s">
        <v>1157</v>
      </c>
      <c r="C3448" t="s">
        <v>4420</v>
      </c>
      <c r="D3448" t="s">
        <v>12</v>
      </c>
      <c r="E3448" t="s">
        <v>95</v>
      </c>
      <c r="F3448" t="s">
        <v>318</v>
      </c>
      <c r="G3448">
        <v>353.66</v>
      </c>
      <c r="H3448">
        <v>3</v>
      </c>
      <c r="I3448">
        <v>0.06</v>
      </c>
      <c r="J3448">
        <v>2.08</v>
      </c>
      <c r="K3448" t="s">
        <v>115</v>
      </c>
      <c r="L3448" t="s">
        <v>48</v>
      </c>
      <c r="M3448">
        <v>4.2699999999999996</v>
      </c>
      <c r="N3448" t="s">
        <v>83</v>
      </c>
      <c r="O3448" t="b">
        <v>0</v>
      </c>
      <c r="P3448">
        <v>997.32119999999998</v>
      </c>
      <c r="Q3448">
        <v>360.73320000000001</v>
      </c>
      <c r="R3448">
        <v>354.38319999999999</v>
      </c>
      <c r="S3448" t="s">
        <v>103</v>
      </c>
      <c r="T3448">
        <v>0</v>
      </c>
      <c r="U3448">
        <v>0</v>
      </c>
      <c r="V3448">
        <v>2</v>
      </c>
      <c r="W3448">
        <v>469.67520000000002</v>
      </c>
    </row>
    <row r="3449" spans="1:23" x14ac:dyDescent="0.35">
      <c r="A3449" t="s">
        <v>5133</v>
      </c>
      <c r="B3449" t="s">
        <v>113</v>
      </c>
      <c r="C3449" t="s">
        <v>1308</v>
      </c>
      <c r="D3449" t="s">
        <v>26</v>
      </c>
      <c r="E3449" t="s">
        <v>95</v>
      </c>
      <c r="F3449" t="s">
        <v>427</v>
      </c>
      <c r="G3449">
        <v>18.46</v>
      </c>
      <c r="H3449">
        <v>3</v>
      </c>
      <c r="I3449">
        <v>0.25</v>
      </c>
      <c r="J3449">
        <v>7.64</v>
      </c>
      <c r="K3449" t="s">
        <v>102</v>
      </c>
      <c r="L3449" t="s">
        <v>41</v>
      </c>
      <c r="M3449">
        <v>5.69</v>
      </c>
      <c r="N3449" t="s">
        <v>83</v>
      </c>
      <c r="O3449" t="b">
        <v>0</v>
      </c>
      <c r="P3449">
        <v>41.534999999999997</v>
      </c>
      <c r="Q3449">
        <v>8.3070000000000022</v>
      </c>
      <c r="R3449">
        <v>-5.0229999999999979</v>
      </c>
      <c r="S3449" t="s">
        <v>84</v>
      </c>
      <c r="T3449">
        <v>0</v>
      </c>
      <c r="U3449">
        <v>0</v>
      </c>
      <c r="V3449">
        <v>7</v>
      </c>
      <c r="W3449">
        <v>7.4411999999999843</v>
      </c>
    </row>
    <row r="3450" spans="1:23" x14ac:dyDescent="0.35">
      <c r="A3450" t="s">
        <v>5134</v>
      </c>
      <c r="B3450" t="s">
        <v>1147</v>
      </c>
      <c r="C3450" t="s">
        <v>1254</v>
      </c>
      <c r="D3450" t="s">
        <v>15</v>
      </c>
      <c r="E3450" t="s">
        <v>88</v>
      </c>
      <c r="F3450" t="s">
        <v>608</v>
      </c>
      <c r="G3450">
        <v>37.24</v>
      </c>
      <c r="H3450">
        <v>2</v>
      </c>
      <c r="I3450">
        <v>0.08</v>
      </c>
      <c r="J3450">
        <v>7.52</v>
      </c>
      <c r="K3450" t="s">
        <v>90</v>
      </c>
      <c r="L3450" t="s">
        <v>43</v>
      </c>
      <c r="M3450">
        <v>6.38</v>
      </c>
      <c r="N3450" t="s">
        <v>83</v>
      </c>
      <c r="O3450" t="b">
        <v>0</v>
      </c>
      <c r="P3450">
        <v>68.521600000000007</v>
      </c>
      <c r="Q3450">
        <v>23.833600000000001</v>
      </c>
      <c r="R3450">
        <v>9.9336000000000055</v>
      </c>
      <c r="S3450" t="s">
        <v>183</v>
      </c>
      <c r="T3450">
        <v>0</v>
      </c>
      <c r="U3450">
        <v>0</v>
      </c>
      <c r="V3450">
        <v>13</v>
      </c>
      <c r="W3450">
        <v>1539.1237000000001</v>
      </c>
    </row>
    <row r="3451" spans="1:23" x14ac:dyDescent="0.35">
      <c r="A3451" t="s">
        <v>5135</v>
      </c>
      <c r="B3451" t="s">
        <v>669</v>
      </c>
      <c r="C3451" t="s">
        <v>1103</v>
      </c>
      <c r="D3451" t="s">
        <v>19</v>
      </c>
      <c r="E3451" t="s">
        <v>95</v>
      </c>
      <c r="F3451" t="s">
        <v>1202</v>
      </c>
      <c r="G3451">
        <v>339.01</v>
      </c>
      <c r="H3451">
        <v>1</v>
      </c>
      <c r="I3451">
        <v>0.19</v>
      </c>
      <c r="J3451">
        <v>4.66</v>
      </c>
      <c r="K3451" t="s">
        <v>115</v>
      </c>
      <c r="L3451" t="s">
        <v>41</v>
      </c>
      <c r="M3451">
        <v>6.51</v>
      </c>
      <c r="N3451" t="s">
        <v>83</v>
      </c>
      <c r="O3451" t="b">
        <v>0</v>
      </c>
      <c r="P3451">
        <v>274.59809999999999</v>
      </c>
      <c r="Q3451">
        <v>71.192100000000011</v>
      </c>
      <c r="R3451">
        <v>60.022100000000009</v>
      </c>
      <c r="S3451" t="s">
        <v>183</v>
      </c>
      <c r="T3451">
        <v>0</v>
      </c>
      <c r="U3451">
        <v>0</v>
      </c>
      <c r="V3451">
        <v>23</v>
      </c>
      <c r="W3451">
        <v>2031.5921000000001</v>
      </c>
    </row>
    <row r="3452" spans="1:23" x14ac:dyDescent="0.35">
      <c r="A3452" t="s">
        <v>5136</v>
      </c>
      <c r="B3452" t="s">
        <v>1268</v>
      </c>
      <c r="C3452" t="s">
        <v>1839</v>
      </c>
      <c r="D3452" t="s">
        <v>17</v>
      </c>
      <c r="E3452" t="s">
        <v>14</v>
      </c>
      <c r="F3452" t="s">
        <v>1109</v>
      </c>
      <c r="G3452">
        <v>103.19</v>
      </c>
      <c r="H3452">
        <v>1</v>
      </c>
      <c r="I3452">
        <v>0.09</v>
      </c>
      <c r="J3452">
        <v>4.71</v>
      </c>
      <c r="K3452" t="s">
        <v>82</v>
      </c>
      <c r="L3452" t="s">
        <v>43</v>
      </c>
      <c r="M3452">
        <v>3.43</v>
      </c>
      <c r="N3452" t="s">
        <v>83</v>
      </c>
      <c r="O3452" t="b">
        <v>0</v>
      </c>
      <c r="P3452">
        <v>93.902900000000002</v>
      </c>
      <c r="Q3452">
        <v>31.988900000000012</v>
      </c>
      <c r="R3452">
        <v>23.848900000000011</v>
      </c>
      <c r="S3452" t="s">
        <v>183</v>
      </c>
      <c r="T3452">
        <v>0</v>
      </c>
      <c r="U3452">
        <v>0</v>
      </c>
      <c r="V3452">
        <v>18</v>
      </c>
      <c r="W3452">
        <v>890.29250000000002</v>
      </c>
    </row>
    <row r="3453" spans="1:23" x14ac:dyDescent="0.35">
      <c r="A3453" t="s">
        <v>5137</v>
      </c>
      <c r="B3453" t="s">
        <v>814</v>
      </c>
      <c r="C3453" t="s">
        <v>1129</v>
      </c>
      <c r="D3453" t="s">
        <v>12</v>
      </c>
      <c r="E3453" t="s">
        <v>16</v>
      </c>
      <c r="F3453" t="s">
        <v>311</v>
      </c>
      <c r="G3453">
        <v>49.01</v>
      </c>
      <c r="H3453">
        <v>1</v>
      </c>
      <c r="I3453">
        <v>7.0000000000000007E-2</v>
      </c>
      <c r="J3453">
        <v>9.7899999999999991</v>
      </c>
      <c r="K3453" t="s">
        <v>82</v>
      </c>
      <c r="L3453" t="s">
        <v>41</v>
      </c>
      <c r="M3453">
        <v>8.56</v>
      </c>
      <c r="N3453" t="s">
        <v>83</v>
      </c>
      <c r="O3453" t="b">
        <v>0</v>
      </c>
      <c r="P3453">
        <v>45.579300000000003</v>
      </c>
      <c r="Q3453">
        <v>16.173300000000001</v>
      </c>
      <c r="R3453">
        <v>-2.1767000000000039</v>
      </c>
      <c r="S3453" t="s">
        <v>183</v>
      </c>
      <c r="T3453">
        <v>0</v>
      </c>
      <c r="U3453">
        <v>0</v>
      </c>
      <c r="V3453">
        <v>12</v>
      </c>
      <c r="W3453">
        <v>808.49519999999984</v>
      </c>
    </row>
    <row r="3454" spans="1:23" x14ac:dyDescent="0.35">
      <c r="A3454" t="s">
        <v>5138</v>
      </c>
      <c r="B3454" t="s">
        <v>165</v>
      </c>
      <c r="C3454" t="s">
        <v>747</v>
      </c>
      <c r="D3454" t="s">
        <v>15</v>
      </c>
      <c r="E3454" t="s">
        <v>88</v>
      </c>
      <c r="F3454" t="s">
        <v>171</v>
      </c>
      <c r="G3454">
        <v>6.3</v>
      </c>
      <c r="H3454">
        <v>3</v>
      </c>
      <c r="I3454">
        <v>0.21</v>
      </c>
      <c r="J3454">
        <v>5.32</v>
      </c>
      <c r="K3454" t="s">
        <v>115</v>
      </c>
      <c r="L3454" t="s">
        <v>41</v>
      </c>
      <c r="M3454">
        <v>7.38</v>
      </c>
      <c r="N3454" t="s">
        <v>83</v>
      </c>
      <c r="O3454" t="b">
        <v>0</v>
      </c>
      <c r="P3454">
        <v>14.930999999999999</v>
      </c>
      <c r="Q3454">
        <v>3.5910000000000011</v>
      </c>
      <c r="R3454">
        <v>-9.1089999999999982</v>
      </c>
      <c r="S3454" t="s">
        <v>91</v>
      </c>
      <c r="T3454">
        <v>0</v>
      </c>
      <c r="U3454">
        <v>0</v>
      </c>
      <c r="V3454">
        <v>21</v>
      </c>
      <c r="W3454">
        <v>2461.3791999999999</v>
      </c>
    </row>
    <row r="3455" spans="1:23" x14ac:dyDescent="0.35">
      <c r="A3455" t="s">
        <v>5139</v>
      </c>
      <c r="B3455" t="s">
        <v>740</v>
      </c>
      <c r="C3455" t="s">
        <v>880</v>
      </c>
      <c r="D3455" t="s">
        <v>12</v>
      </c>
      <c r="E3455" t="s">
        <v>16</v>
      </c>
      <c r="F3455" t="s">
        <v>505</v>
      </c>
      <c r="G3455">
        <v>55.38</v>
      </c>
      <c r="H3455">
        <v>2</v>
      </c>
      <c r="I3455">
        <v>0.08</v>
      </c>
      <c r="J3455">
        <v>8.84</v>
      </c>
      <c r="K3455" t="s">
        <v>102</v>
      </c>
      <c r="L3455" t="s">
        <v>41</v>
      </c>
      <c r="M3455">
        <v>14.19</v>
      </c>
      <c r="N3455" t="s">
        <v>83</v>
      </c>
      <c r="O3455" t="b">
        <v>0</v>
      </c>
      <c r="P3455">
        <v>101.89919999999999</v>
      </c>
      <c r="Q3455">
        <v>35.443199999999997</v>
      </c>
      <c r="R3455">
        <v>12.4132</v>
      </c>
      <c r="S3455" t="s">
        <v>128</v>
      </c>
      <c r="T3455">
        <v>0</v>
      </c>
      <c r="U3455">
        <v>0</v>
      </c>
      <c r="V3455">
        <v>22</v>
      </c>
      <c r="W3455">
        <v>1415.412</v>
      </c>
    </row>
    <row r="3456" spans="1:23" x14ac:dyDescent="0.35">
      <c r="A3456" t="s">
        <v>5140</v>
      </c>
      <c r="B3456" t="s">
        <v>1124</v>
      </c>
      <c r="C3456" t="s">
        <v>798</v>
      </c>
      <c r="D3456" t="s">
        <v>24</v>
      </c>
      <c r="E3456" t="s">
        <v>16</v>
      </c>
      <c r="F3456" t="s">
        <v>427</v>
      </c>
      <c r="G3456">
        <v>36.42</v>
      </c>
      <c r="H3456">
        <v>1</v>
      </c>
      <c r="I3456">
        <v>0.18</v>
      </c>
      <c r="J3456">
        <v>4.3499999999999996</v>
      </c>
      <c r="K3456" t="s">
        <v>90</v>
      </c>
      <c r="L3456" t="s">
        <v>43</v>
      </c>
      <c r="M3456">
        <v>3.98</v>
      </c>
      <c r="N3456" t="s">
        <v>83</v>
      </c>
      <c r="O3456" t="b">
        <v>0</v>
      </c>
      <c r="P3456">
        <v>29.8644</v>
      </c>
      <c r="Q3456">
        <v>8.0124000000000031</v>
      </c>
      <c r="R3456">
        <v>-0.317599999999997</v>
      </c>
      <c r="S3456" t="s">
        <v>103</v>
      </c>
      <c r="T3456">
        <v>0</v>
      </c>
      <c r="U3456">
        <v>0</v>
      </c>
      <c r="V3456">
        <v>12</v>
      </c>
      <c r="W3456">
        <v>1365.7772</v>
      </c>
    </row>
    <row r="3457" spans="1:23" x14ac:dyDescent="0.35">
      <c r="A3457" t="s">
        <v>5141</v>
      </c>
      <c r="B3457" t="s">
        <v>2158</v>
      </c>
      <c r="C3457" t="s">
        <v>1962</v>
      </c>
      <c r="D3457" t="s">
        <v>12</v>
      </c>
      <c r="E3457" t="s">
        <v>88</v>
      </c>
      <c r="F3457" t="s">
        <v>1677</v>
      </c>
      <c r="G3457">
        <v>12.13</v>
      </c>
      <c r="H3457">
        <v>3</v>
      </c>
      <c r="I3457">
        <v>0.08</v>
      </c>
      <c r="J3457">
        <v>7.67</v>
      </c>
      <c r="K3457" t="s">
        <v>102</v>
      </c>
      <c r="L3457" t="s">
        <v>45</v>
      </c>
      <c r="M3457">
        <v>0.99</v>
      </c>
      <c r="N3457" t="s">
        <v>83</v>
      </c>
      <c r="O3457" t="b">
        <v>0</v>
      </c>
      <c r="P3457">
        <v>33.4788</v>
      </c>
      <c r="Q3457">
        <v>11.6448</v>
      </c>
      <c r="R3457">
        <v>2.9847999999999999</v>
      </c>
      <c r="S3457" t="s">
        <v>128</v>
      </c>
      <c r="T3457">
        <v>0</v>
      </c>
      <c r="U3457">
        <v>0</v>
      </c>
      <c r="V3457">
        <v>15</v>
      </c>
      <c r="W3457">
        <v>526.91089999999997</v>
      </c>
    </row>
    <row r="3458" spans="1:23" x14ac:dyDescent="0.35">
      <c r="A3458" t="s">
        <v>5142</v>
      </c>
      <c r="B3458" t="s">
        <v>349</v>
      </c>
      <c r="C3458" t="s">
        <v>546</v>
      </c>
      <c r="D3458" t="s">
        <v>15</v>
      </c>
      <c r="E3458" t="s">
        <v>95</v>
      </c>
      <c r="F3458" t="s">
        <v>541</v>
      </c>
      <c r="G3458">
        <v>456.23</v>
      </c>
      <c r="H3458">
        <v>1</v>
      </c>
      <c r="I3458">
        <v>7.0000000000000007E-2</v>
      </c>
      <c r="J3458">
        <v>4.93</v>
      </c>
      <c r="K3458" t="s">
        <v>115</v>
      </c>
      <c r="L3458" t="s">
        <v>41</v>
      </c>
      <c r="M3458">
        <v>13.31</v>
      </c>
      <c r="N3458" t="s">
        <v>141</v>
      </c>
      <c r="O3458" t="b">
        <v>0</v>
      </c>
      <c r="P3458">
        <v>424.29390000000001</v>
      </c>
      <c r="Q3458">
        <v>150.55590000000001</v>
      </c>
      <c r="R3458">
        <v>132.3159</v>
      </c>
      <c r="S3458" t="s">
        <v>128</v>
      </c>
      <c r="T3458">
        <v>1</v>
      </c>
      <c r="U3458">
        <v>0</v>
      </c>
      <c r="V3458">
        <v>15</v>
      </c>
      <c r="W3458">
        <v>998.18510000000003</v>
      </c>
    </row>
    <row r="3459" spans="1:23" x14ac:dyDescent="0.35">
      <c r="A3459" t="s">
        <v>5143</v>
      </c>
      <c r="B3459" t="s">
        <v>556</v>
      </c>
      <c r="C3459" t="s">
        <v>5144</v>
      </c>
      <c r="D3459" t="s">
        <v>15</v>
      </c>
      <c r="E3459" t="s">
        <v>16</v>
      </c>
      <c r="F3459" t="s">
        <v>645</v>
      </c>
      <c r="G3459">
        <v>30.19</v>
      </c>
      <c r="H3459">
        <v>3</v>
      </c>
      <c r="I3459">
        <v>0.23</v>
      </c>
      <c r="J3459">
        <v>4.6500000000000004</v>
      </c>
      <c r="K3459" t="s">
        <v>82</v>
      </c>
      <c r="L3459" t="s">
        <v>41</v>
      </c>
      <c r="M3459">
        <v>5.05</v>
      </c>
      <c r="N3459" t="s">
        <v>83</v>
      </c>
      <c r="O3459" t="b">
        <v>0</v>
      </c>
      <c r="P3459">
        <v>69.738900000000001</v>
      </c>
      <c r="Q3459">
        <v>15.3969</v>
      </c>
      <c r="R3459">
        <v>5.6968999999999959</v>
      </c>
      <c r="S3459" t="s">
        <v>128</v>
      </c>
      <c r="T3459">
        <v>0</v>
      </c>
      <c r="U3459">
        <v>0</v>
      </c>
      <c r="V3459">
        <v>1</v>
      </c>
      <c r="W3459">
        <v>5.6968999999999959</v>
      </c>
    </row>
    <row r="3460" spans="1:23" x14ac:dyDescent="0.35">
      <c r="A3460" t="s">
        <v>5145</v>
      </c>
      <c r="B3460" t="s">
        <v>1497</v>
      </c>
      <c r="C3460" t="s">
        <v>1720</v>
      </c>
      <c r="D3460" t="s">
        <v>12</v>
      </c>
      <c r="E3460" t="s">
        <v>16</v>
      </c>
      <c r="F3460" t="s">
        <v>81</v>
      </c>
      <c r="G3460">
        <v>58.76</v>
      </c>
      <c r="H3460">
        <v>1</v>
      </c>
      <c r="I3460">
        <v>0.19</v>
      </c>
      <c r="J3460">
        <v>2.85</v>
      </c>
      <c r="K3460" t="s">
        <v>115</v>
      </c>
      <c r="L3460" t="s">
        <v>41</v>
      </c>
      <c r="M3460">
        <v>8.67</v>
      </c>
      <c r="N3460" t="s">
        <v>83</v>
      </c>
      <c r="O3460" t="b">
        <v>0</v>
      </c>
      <c r="P3460">
        <v>47.595599999999997</v>
      </c>
      <c r="Q3460">
        <v>12.339600000000001</v>
      </c>
      <c r="R3460">
        <v>0.81960000000000477</v>
      </c>
      <c r="S3460" t="s">
        <v>103</v>
      </c>
      <c r="T3460">
        <v>0</v>
      </c>
      <c r="U3460">
        <v>0</v>
      </c>
      <c r="V3460">
        <v>19</v>
      </c>
      <c r="W3460">
        <v>961.03410000000019</v>
      </c>
    </row>
    <row r="3461" spans="1:23" x14ac:dyDescent="0.35">
      <c r="A3461" t="s">
        <v>5146</v>
      </c>
      <c r="B3461" t="s">
        <v>832</v>
      </c>
      <c r="C3461" t="s">
        <v>5147</v>
      </c>
      <c r="D3461" t="s">
        <v>12</v>
      </c>
      <c r="E3461" t="s">
        <v>95</v>
      </c>
      <c r="F3461" t="s">
        <v>286</v>
      </c>
      <c r="G3461">
        <v>344.98</v>
      </c>
      <c r="H3461">
        <v>2</v>
      </c>
      <c r="I3461">
        <v>0.1</v>
      </c>
      <c r="J3461">
        <v>4.87</v>
      </c>
      <c r="K3461" t="s">
        <v>115</v>
      </c>
      <c r="L3461" t="s">
        <v>41</v>
      </c>
      <c r="M3461">
        <v>7.73</v>
      </c>
      <c r="N3461" t="s">
        <v>83</v>
      </c>
      <c r="O3461" t="b">
        <v>0</v>
      </c>
      <c r="P3461">
        <v>620.96400000000006</v>
      </c>
      <c r="Q3461">
        <v>206.98800000000011</v>
      </c>
      <c r="R3461">
        <v>194.38800000000009</v>
      </c>
      <c r="S3461" t="s">
        <v>97</v>
      </c>
      <c r="T3461">
        <v>0</v>
      </c>
      <c r="U3461">
        <v>0</v>
      </c>
      <c r="V3461">
        <v>2</v>
      </c>
      <c r="W3461">
        <v>189.51040000000009</v>
      </c>
    </row>
    <row r="3462" spans="1:23" x14ac:dyDescent="0.35">
      <c r="A3462" t="s">
        <v>5148</v>
      </c>
      <c r="B3462" t="s">
        <v>973</v>
      </c>
      <c r="C3462" t="s">
        <v>2204</v>
      </c>
      <c r="D3462" t="s">
        <v>12</v>
      </c>
      <c r="E3462" t="s">
        <v>16</v>
      </c>
      <c r="F3462" t="s">
        <v>448</v>
      </c>
      <c r="G3462">
        <v>55.22</v>
      </c>
      <c r="H3462">
        <v>3</v>
      </c>
      <c r="I3462">
        <v>0.24</v>
      </c>
      <c r="J3462">
        <v>7.55</v>
      </c>
      <c r="K3462" t="s">
        <v>115</v>
      </c>
      <c r="L3462" t="s">
        <v>41</v>
      </c>
      <c r="M3462">
        <v>13.72</v>
      </c>
      <c r="N3462" t="s">
        <v>83</v>
      </c>
      <c r="O3462" t="b">
        <v>0</v>
      </c>
      <c r="P3462">
        <v>125.9016</v>
      </c>
      <c r="Q3462">
        <v>26.505600000000001</v>
      </c>
      <c r="R3462">
        <v>5.2356000000000016</v>
      </c>
      <c r="S3462" t="s">
        <v>183</v>
      </c>
      <c r="T3462">
        <v>0</v>
      </c>
      <c r="U3462">
        <v>0</v>
      </c>
      <c r="V3462">
        <v>13</v>
      </c>
      <c r="W3462">
        <v>1511.8448000000001</v>
      </c>
    </row>
    <row r="3463" spans="1:23" x14ac:dyDescent="0.35">
      <c r="A3463" t="s">
        <v>5149</v>
      </c>
      <c r="B3463" t="s">
        <v>746</v>
      </c>
      <c r="C3463" t="s">
        <v>1098</v>
      </c>
      <c r="D3463" t="s">
        <v>20</v>
      </c>
      <c r="E3463" t="s">
        <v>14</v>
      </c>
      <c r="F3463" t="s">
        <v>1321</v>
      </c>
      <c r="G3463">
        <v>198.42</v>
      </c>
      <c r="H3463">
        <v>1</v>
      </c>
      <c r="I3463">
        <v>7.0000000000000007E-2</v>
      </c>
      <c r="J3463">
        <v>9.85</v>
      </c>
      <c r="K3463" t="s">
        <v>115</v>
      </c>
      <c r="L3463" t="s">
        <v>43</v>
      </c>
      <c r="M3463">
        <v>5.2</v>
      </c>
      <c r="N3463" t="s">
        <v>83</v>
      </c>
      <c r="O3463" t="b">
        <v>0</v>
      </c>
      <c r="P3463">
        <v>184.53059999999999</v>
      </c>
      <c r="Q3463">
        <v>65.478599999999972</v>
      </c>
      <c r="R3463">
        <v>50.428599999999967</v>
      </c>
      <c r="S3463" t="s">
        <v>103</v>
      </c>
      <c r="T3463">
        <v>0</v>
      </c>
      <c r="U3463">
        <v>0</v>
      </c>
      <c r="V3463">
        <v>16</v>
      </c>
      <c r="W3463">
        <v>1224.8809000000001</v>
      </c>
    </row>
    <row r="3464" spans="1:23" x14ac:dyDescent="0.35">
      <c r="A3464" t="s">
        <v>5150</v>
      </c>
      <c r="B3464" t="s">
        <v>417</v>
      </c>
      <c r="C3464" t="s">
        <v>5151</v>
      </c>
      <c r="D3464" t="s">
        <v>12</v>
      </c>
      <c r="E3464" t="s">
        <v>14</v>
      </c>
      <c r="F3464" t="s">
        <v>705</v>
      </c>
      <c r="G3464">
        <v>88.07</v>
      </c>
      <c r="H3464">
        <v>2</v>
      </c>
      <c r="I3464">
        <v>0.1</v>
      </c>
      <c r="J3464">
        <v>4.99</v>
      </c>
      <c r="K3464" t="s">
        <v>115</v>
      </c>
      <c r="L3464" t="s">
        <v>43</v>
      </c>
      <c r="M3464">
        <v>4.6100000000000003</v>
      </c>
      <c r="N3464" t="s">
        <v>83</v>
      </c>
      <c r="O3464" t="b">
        <v>0</v>
      </c>
      <c r="P3464">
        <v>158.52600000000001</v>
      </c>
      <c r="Q3464">
        <v>52.841999999999999</v>
      </c>
      <c r="R3464">
        <v>43.241999999999997</v>
      </c>
      <c r="S3464" t="s">
        <v>84</v>
      </c>
      <c r="T3464">
        <v>0</v>
      </c>
      <c r="U3464">
        <v>0</v>
      </c>
      <c r="V3464">
        <v>2</v>
      </c>
      <c r="W3464">
        <v>68.589400000000012</v>
      </c>
    </row>
    <row r="3465" spans="1:23" x14ac:dyDescent="0.35">
      <c r="A3465" t="s">
        <v>5152</v>
      </c>
      <c r="B3465" t="s">
        <v>455</v>
      </c>
      <c r="C3465" t="s">
        <v>3921</v>
      </c>
      <c r="D3465" t="s">
        <v>28</v>
      </c>
      <c r="E3465" t="s">
        <v>95</v>
      </c>
      <c r="F3465" t="s">
        <v>840</v>
      </c>
      <c r="G3465">
        <v>480.16</v>
      </c>
      <c r="H3465">
        <v>1</v>
      </c>
      <c r="I3465">
        <v>0.06</v>
      </c>
      <c r="J3465">
        <v>9.73</v>
      </c>
      <c r="K3465" t="s">
        <v>102</v>
      </c>
      <c r="L3465" t="s">
        <v>48</v>
      </c>
      <c r="M3465">
        <v>7.09</v>
      </c>
      <c r="N3465" t="s">
        <v>83</v>
      </c>
      <c r="O3465" t="b">
        <v>0</v>
      </c>
      <c r="P3465">
        <v>451.35039999999998</v>
      </c>
      <c r="Q3465">
        <v>163.2544</v>
      </c>
      <c r="R3465">
        <v>146.43440000000001</v>
      </c>
      <c r="S3465" t="s">
        <v>128</v>
      </c>
      <c r="T3465">
        <v>0</v>
      </c>
      <c r="U3465">
        <v>0</v>
      </c>
      <c r="V3465">
        <v>7</v>
      </c>
      <c r="W3465">
        <v>837.01239999999996</v>
      </c>
    </row>
    <row r="3466" spans="1:23" x14ac:dyDescent="0.35">
      <c r="A3466" t="s">
        <v>5153</v>
      </c>
      <c r="B3466" t="s">
        <v>309</v>
      </c>
      <c r="C3466" t="s">
        <v>321</v>
      </c>
      <c r="D3466" t="s">
        <v>24</v>
      </c>
      <c r="E3466" t="s">
        <v>88</v>
      </c>
      <c r="F3466" t="s">
        <v>431</v>
      </c>
      <c r="G3466">
        <v>19</v>
      </c>
      <c r="H3466">
        <v>2</v>
      </c>
      <c r="I3466">
        <v>0.19</v>
      </c>
      <c r="J3466">
        <v>3.05</v>
      </c>
      <c r="K3466" t="s">
        <v>115</v>
      </c>
      <c r="L3466" t="s">
        <v>41</v>
      </c>
      <c r="M3466">
        <v>6.83</v>
      </c>
      <c r="N3466" t="s">
        <v>83</v>
      </c>
      <c r="O3466" t="b">
        <v>0</v>
      </c>
      <c r="P3466">
        <v>30.78</v>
      </c>
      <c r="Q3466">
        <v>7.98</v>
      </c>
      <c r="R3466">
        <v>-1.8999999999999979</v>
      </c>
      <c r="S3466" t="s">
        <v>128</v>
      </c>
      <c r="T3466">
        <v>0</v>
      </c>
      <c r="U3466">
        <v>0</v>
      </c>
      <c r="V3466">
        <v>15</v>
      </c>
      <c r="W3466">
        <v>1951.8117999999999</v>
      </c>
    </row>
    <row r="3467" spans="1:23" x14ac:dyDescent="0.35">
      <c r="A3467" t="s">
        <v>5154</v>
      </c>
      <c r="B3467" t="s">
        <v>161</v>
      </c>
      <c r="C3467" t="s">
        <v>403</v>
      </c>
      <c r="D3467" t="s">
        <v>20</v>
      </c>
      <c r="E3467" t="s">
        <v>95</v>
      </c>
      <c r="F3467" t="s">
        <v>274</v>
      </c>
      <c r="G3467">
        <v>264.61</v>
      </c>
      <c r="H3467">
        <v>1</v>
      </c>
      <c r="I3467">
        <v>0.16</v>
      </c>
      <c r="J3467">
        <v>3.45</v>
      </c>
      <c r="K3467" t="s">
        <v>115</v>
      </c>
      <c r="L3467" t="s">
        <v>41</v>
      </c>
      <c r="M3467">
        <v>12.45</v>
      </c>
      <c r="N3467" t="s">
        <v>83</v>
      </c>
      <c r="O3467" t="b">
        <v>0</v>
      </c>
      <c r="P3467">
        <v>222.2724</v>
      </c>
      <c r="Q3467">
        <v>63.506400000000014</v>
      </c>
      <c r="R3467">
        <v>47.606400000000008</v>
      </c>
      <c r="S3467" t="s">
        <v>91</v>
      </c>
      <c r="T3467">
        <v>0</v>
      </c>
      <c r="U3467">
        <v>0</v>
      </c>
      <c r="V3467">
        <v>13</v>
      </c>
      <c r="W3467">
        <v>752.6536000000001</v>
      </c>
    </row>
    <row r="3468" spans="1:23" x14ac:dyDescent="0.35">
      <c r="A3468" t="s">
        <v>5155</v>
      </c>
      <c r="B3468" t="s">
        <v>405</v>
      </c>
      <c r="C3468" t="s">
        <v>873</v>
      </c>
      <c r="D3468" t="s">
        <v>12</v>
      </c>
      <c r="E3468" t="s">
        <v>16</v>
      </c>
      <c r="F3468" t="s">
        <v>282</v>
      </c>
      <c r="G3468">
        <v>29.58</v>
      </c>
      <c r="H3468">
        <v>2</v>
      </c>
      <c r="I3468">
        <v>0.2</v>
      </c>
      <c r="J3468">
        <v>6.17</v>
      </c>
      <c r="K3468" t="s">
        <v>90</v>
      </c>
      <c r="L3468" t="s">
        <v>43</v>
      </c>
      <c r="M3468">
        <v>3.73</v>
      </c>
      <c r="N3468" t="s">
        <v>83</v>
      </c>
      <c r="O3468" t="b">
        <v>0</v>
      </c>
      <c r="P3468">
        <v>47.328000000000003</v>
      </c>
      <c r="Q3468">
        <v>11.83200000000001</v>
      </c>
      <c r="R3468">
        <v>1.932000000000007</v>
      </c>
      <c r="S3468" t="s">
        <v>103</v>
      </c>
      <c r="T3468">
        <v>0</v>
      </c>
      <c r="U3468">
        <v>0</v>
      </c>
      <c r="V3468">
        <v>19</v>
      </c>
      <c r="W3468">
        <v>1610.9115999999999</v>
      </c>
    </row>
    <row r="3469" spans="1:23" x14ac:dyDescent="0.35">
      <c r="A3469" t="s">
        <v>5156</v>
      </c>
      <c r="B3469" t="s">
        <v>169</v>
      </c>
      <c r="C3469" t="s">
        <v>5157</v>
      </c>
      <c r="D3469" t="s">
        <v>28</v>
      </c>
      <c r="E3469" t="s">
        <v>14</v>
      </c>
      <c r="F3469" t="s">
        <v>655</v>
      </c>
      <c r="G3469">
        <v>64.67</v>
      </c>
      <c r="H3469">
        <v>3</v>
      </c>
      <c r="I3469">
        <v>7.0000000000000007E-2</v>
      </c>
      <c r="J3469">
        <v>6.89</v>
      </c>
      <c r="K3469" t="s">
        <v>115</v>
      </c>
      <c r="L3469" t="s">
        <v>41</v>
      </c>
      <c r="M3469">
        <v>5.37</v>
      </c>
      <c r="N3469" t="s">
        <v>83</v>
      </c>
      <c r="O3469" t="b">
        <v>0</v>
      </c>
      <c r="P3469">
        <v>180.42930000000001</v>
      </c>
      <c r="Q3469">
        <v>64.023299999999992</v>
      </c>
      <c r="R3469">
        <v>51.763300000000001</v>
      </c>
      <c r="S3469" t="s">
        <v>84</v>
      </c>
      <c r="T3469">
        <v>0</v>
      </c>
      <c r="U3469">
        <v>0</v>
      </c>
      <c r="V3469">
        <v>1</v>
      </c>
      <c r="W3469">
        <v>51.763300000000001</v>
      </c>
    </row>
    <row r="3470" spans="1:23" x14ac:dyDescent="0.35">
      <c r="A3470" t="s">
        <v>5158</v>
      </c>
      <c r="B3470" t="s">
        <v>575</v>
      </c>
      <c r="C3470" t="s">
        <v>514</v>
      </c>
      <c r="D3470" t="s">
        <v>15</v>
      </c>
      <c r="E3470" t="s">
        <v>14</v>
      </c>
      <c r="F3470" t="s">
        <v>167</v>
      </c>
      <c r="G3470">
        <v>26.51</v>
      </c>
      <c r="H3470">
        <v>3</v>
      </c>
      <c r="I3470">
        <v>0.28000000000000003</v>
      </c>
      <c r="J3470">
        <v>9.8000000000000007</v>
      </c>
      <c r="K3470" t="s">
        <v>115</v>
      </c>
      <c r="L3470" t="s">
        <v>41</v>
      </c>
      <c r="M3470">
        <v>13.67</v>
      </c>
      <c r="N3470" t="s">
        <v>83</v>
      </c>
      <c r="O3470" t="b">
        <v>0</v>
      </c>
      <c r="P3470">
        <v>57.261600000000001</v>
      </c>
      <c r="Q3470">
        <v>9.5436000000000032</v>
      </c>
      <c r="R3470">
        <v>-13.92639999999999</v>
      </c>
      <c r="S3470" t="s">
        <v>91</v>
      </c>
      <c r="T3470">
        <v>0</v>
      </c>
      <c r="U3470">
        <v>0</v>
      </c>
      <c r="V3470">
        <v>26</v>
      </c>
      <c r="W3470">
        <v>3580.811200000001</v>
      </c>
    </row>
    <row r="3471" spans="1:23" x14ac:dyDescent="0.35">
      <c r="A3471" t="s">
        <v>5159</v>
      </c>
      <c r="B3471" t="s">
        <v>1379</v>
      </c>
      <c r="C3471" t="s">
        <v>3680</v>
      </c>
      <c r="D3471" t="s">
        <v>15</v>
      </c>
      <c r="E3471" t="s">
        <v>88</v>
      </c>
      <c r="F3471" t="s">
        <v>551</v>
      </c>
      <c r="G3471">
        <v>10.73</v>
      </c>
      <c r="H3471">
        <v>2</v>
      </c>
      <c r="I3471">
        <v>0.08</v>
      </c>
      <c r="J3471">
        <v>3.52</v>
      </c>
      <c r="K3471" t="s">
        <v>102</v>
      </c>
      <c r="L3471" t="s">
        <v>41</v>
      </c>
      <c r="M3471">
        <v>5.75</v>
      </c>
      <c r="N3471" t="s">
        <v>83</v>
      </c>
      <c r="O3471" t="b">
        <v>0</v>
      </c>
      <c r="P3471">
        <v>19.743200000000002</v>
      </c>
      <c r="Q3471">
        <v>6.8672000000000022</v>
      </c>
      <c r="R3471">
        <v>-2.4027999999999969</v>
      </c>
      <c r="S3471" t="s">
        <v>183</v>
      </c>
      <c r="T3471">
        <v>0</v>
      </c>
      <c r="U3471">
        <v>0</v>
      </c>
      <c r="V3471">
        <v>2</v>
      </c>
      <c r="W3471">
        <v>20.7972</v>
      </c>
    </row>
    <row r="3472" spans="1:23" x14ac:dyDescent="0.35">
      <c r="A3472" t="s">
        <v>5160</v>
      </c>
      <c r="B3472" t="s">
        <v>138</v>
      </c>
      <c r="C3472" t="s">
        <v>2248</v>
      </c>
      <c r="D3472" t="s">
        <v>12</v>
      </c>
      <c r="E3472" t="s">
        <v>16</v>
      </c>
      <c r="F3472" t="s">
        <v>259</v>
      </c>
      <c r="G3472">
        <v>41.38</v>
      </c>
      <c r="H3472">
        <v>1</v>
      </c>
      <c r="I3472">
        <v>0.26</v>
      </c>
      <c r="J3472">
        <v>3.75</v>
      </c>
      <c r="K3472" t="s">
        <v>115</v>
      </c>
      <c r="L3472" t="s">
        <v>43</v>
      </c>
      <c r="M3472">
        <v>7.1</v>
      </c>
      <c r="N3472" t="s">
        <v>83</v>
      </c>
      <c r="O3472" t="b">
        <v>0</v>
      </c>
      <c r="P3472">
        <v>30.621200000000002</v>
      </c>
      <c r="Q3472">
        <v>5.7932000000000023</v>
      </c>
      <c r="R3472">
        <v>-5.0567999999999973</v>
      </c>
      <c r="S3472" t="s">
        <v>128</v>
      </c>
      <c r="T3472">
        <v>0</v>
      </c>
      <c r="U3472">
        <v>0</v>
      </c>
      <c r="V3472">
        <v>2</v>
      </c>
      <c r="W3472">
        <v>-15.38479999999999</v>
      </c>
    </row>
    <row r="3473" spans="1:23" x14ac:dyDescent="0.35">
      <c r="A3473" t="s">
        <v>5161</v>
      </c>
      <c r="B3473" t="s">
        <v>487</v>
      </c>
      <c r="C3473" t="s">
        <v>1144</v>
      </c>
      <c r="D3473" t="s">
        <v>12</v>
      </c>
      <c r="E3473" t="s">
        <v>14</v>
      </c>
      <c r="F3473" t="s">
        <v>1207</v>
      </c>
      <c r="G3473">
        <v>114.98</v>
      </c>
      <c r="H3473">
        <v>1</v>
      </c>
      <c r="I3473">
        <v>0.17</v>
      </c>
      <c r="J3473">
        <v>4.8899999999999997</v>
      </c>
      <c r="K3473" t="s">
        <v>90</v>
      </c>
      <c r="L3473" t="s">
        <v>41</v>
      </c>
      <c r="M3473">
        <v>6.08</v>
      </c>
      <c r="N3473" t="s">
        <v>83</v>
      </c>
      <c r="O3473" t="b">
        <v>0</v>
      </c>
      <c r="P3473">
        <v>95.433400000000006</v>
      </c>
      <c r="Q3473">
        <v>26.445399999999989</v>
      </c>
      <c r="R3473">
        <v>15.47539999999999</v>
      </c>
      <c r="S3473" t="s">
        <v>97</v>
      </c>
      <c r="T3473">
        <v>0</v>
      </c>
      <c r="U3473">
        <v>0</v>
      </c>
      <c r="V3473">
        <v>17</v>
      </c>
      <c r="W3473">
        <v>1657.1581000000001</v>
      </c>
    </row>
    <row r="3474" spans="1:23" x14ac:dyDescent="0.35">
      <c r="A3474" t="s">
        <v>5162</v>
      </c>
      <c r="B3474" t="s">
        <v>205</v>
      </c>
      <c r="C3474" t="s">
        <v>2636</v>
      </c>
      <c r="D3474" t="s">
        <v>17</v>
      </c>
      <c r="E3474" t="s">
        <v>16</v>
      </c>
      <c r="F3474" t="s">
        <v>435</v>
      </c>
      <c r="G3474">
        <v>12.64</v>
      </c>
      <c r="H3474">
        <v>1</v>
      </c>
      <c r="I3474">
        <v>0.24</v>
      </c>
      <c r="J3474">
        <v>6.03</v>
      </c>
      <c r="K3474" t="s">
        <v>82</v>
      </c>
      <c r="L3474" t="s">
        <v>41</v>
      </c>
      <c r="M3474">
        <v>5.29</v>
      </c>
      <c r="N3474" t="s">
        <v>83</v>
      </c>
      <c r="O3474" t="b">
        <v>0</v>
      </c>
      <c r="P3474">
        <v>9.6064000000000007</v>
      </c>
      <c r="Q3474">
        <v>2.0224000000000011</v>
      </c>
      <c r="R3474">
        <v>-9.2975999999999992</v>
      </c>
      <c r="S3474" t="s">
        <v>97</v>
      </c>
      <c r="T3474">
        <v>0</v>
      </c>
      <c r="U3474">
        <v>0</v>
      </c>
      <c r="V3474">
        <v>15</v>
      </c>
      <c r="W3474">
        <v>1009.6579</v>
      </c>
    </row>
    <row r="3475" spans="1:23" x14ac:dyDescent="0.35">
      <c r="A3475" t="s">
        <v>5163</v>
      </c>
      <c r="B3475" t="s">
        <v>562</v>
      </c>
      <c r="C3475" t="s">
        <v>5164</v>
      </c>
      <c r="D3475" t="s">
        <v>20</v>
      </c>
      <c r="E3475" t="s">
        <v>95</v>
      </c>
      <c r="F3475" t="s">
        <v>388</v>
      </c>
      <c r="G3475">
        <v>438.43</v>
      </c>
      <c r="H3475">
        <v>1</v>
      </c>
      <c r="I3475">
        <v>0.15</v>
      </c>
      <c r="J3475">
        <v>9.23</v>
      </c>
      <c r="K3475" t="s">
        <v>82</v>
      </c>
      <c r="L3475" t="s">
        <v>41</v>
      </c>
      <c r="M3475">
        <v>11.88</v>
      </c>
      <c r="N3475" t="s">
        <v>83</v>
      </c>
      <c r="O3475" t="b">
        <v>0</v>
      </c>
      <c r="P3475">
        <v>372.66550000000001</v>
      </c>
      <c r="Q3475">
        <v>109.6075</v>
      </c>
      <c r="R3475">
        <v>88.497500000000016</v>
      </c>
      <c r="S3475" t="s">
        <v>103</v>
      </c>
      <c r="T3475">
        <v>0</v>
      </c>
      <c r="U3475">
        <v>0</v>
      </c>
      <c r="V3475">
        <v>4</v>
      </c>
      <c r="W3475">
        <v>256.97000000000003</v>
      </c>
    </row>
    <row r="3476" spans="1:23" x14ac:dyDescent="0.35">
      <c r="A3476" t="s">
        <v>5165</v>
      </c>
      <c r="B3476" t="s">
        <v>586</v>
      </c>
      <c r="C3476" t="s">
        <v>380</v>
      </c>
      <c r="D3476" t="s">
        <v>12</v>
      </c>
      <c r="E3476" t="s">
        <v>14</v>
      </c>
      <c r="F3476" t="s">
        <v>655</v>
      </c>
      <c r="G3476">
        <v>126.73</v>
      </c>
      <c r="H3476">
        <v>1</v>
      </c>
      <c r="I3476">
        <v>0.1</v>
      </c>
      <c r="J3476">
        <v>8.56</v>
      </c>
      <c r="K3476" t="s">
        <v>102</v>
      </c>
      <c r="L3476" t="s">
        <v>43</v>
      </c>
      <c r="M3476">
        <v>6.49</v>
      </c>
      <c r="N3476" t="s">
        <v>83</v>
      </c>
      <c r="O3476" t="b">
        <v>0</v>
      </c>
      <c r="P3476">
        <v>114.057</v>
      </c>
      <c r="Q3476">
        <v>38.019000000000013</v>
      </c>
      <c r="R3476">
        <v>22.969000000000001</v>
      </c>
      <c r="S3476" t="s">
        <v>91</v>
      </c>
      <c r="T3476">
        <v>0</v>
      </c>
      <c r="U3476">
        <v>0</v>
      </c>
      <c r="V3476">
        <v>7</v>
      </c>
      <c r="W3476">
        <v>941.41539999999998</v>
      </c>
    </row>
    <row r="3477" spans="1:23" x14ac:dyDescent="0.35">
      <c r="A3477" t="s">
        <v>5166</v>
      </c>
      <c r="B3477" t="s">
        <v>339</v>
      </c>
      <c r="C3477" t="s">
        <v>2880</v>
      </c>
      <c r="D3477" t="s">
        <v>24</v>
      </c>
      <c r="E3477" t="s">
        <v>88</v>
      </c>
      <c r="F3477" t="s">
        <v>431</v>
      </c>
      <c r="G3477">
        <v>33.299999999999997</v>
      </c>
      <c r="H3477">
        <v>1</v>
      </c>
      <c r="I3477">
        <v>0.01</v>
      </c>
      <c r="J3477">
        <v>6.47</v>
      </c>
      <c r="K3477" t="s">
        <v>82</v>
      </c>
      <c r="L3477" t="s">
        <v>48</v>
      </c>
      <c r="M3477">
        <v>18.690000000000001</v>
      </c>
      <c r="N3477" t="s">
        <v>83</v>
      </c>
      <c r="O3477" t="b">
        <v>0</v>
      </c>
      <c r="P3477">
        <v>32.966999999999999</v>
      </c>
      <c r="Q3477">
        <v>12.987</v>
      </c>
      <c r="R3477">
        <v>-12.173</v>
      </c>
      <c r="S3477" t="s">
        <v>97</v>
      </c>
      <c r="T3477">
        <v>0</v>
      </c>
      <c r="U3477">
        <v>0</v>
      </c>
      <c r="V3477">
        <v>2</v>
      </c>
      <c r="W3477">
        <v>97.678099999999958</v>
      </c>
    </row>
    <row r="3478" spans="1:23" x14ac:dyDescent="0.35">
      <c r="A3478" t="s">
        <v>5167</v>
      </c>
      <c r="B3478" t="s">
        <v>272</v>
      </c>
      <c r="C3478" t="s">
        <v>2683</v>
      </c>
      <c r="D3478" t="s">
        <v>15</v>
      </c>
      <c r="E3478" t="s">
        <v>95</v>
      </c>
      <c r="F3478" t="s">
        <v>127</v>
      </c>
      <c r="G3478">
        <v>399.99</v>
      </c>
      <c r="H3478">
        <v>1</v>
      </c>
      <c r="I3478">
        <v>0.03</v>
      </c>
      <c r="J3478">
        <v>9.02</v>
      </c>
      <c r="K3478" t="s">
        <v>90</v>
      </c>
      <c r="L3478" t="s">
        <v>45</v>
      </c>
      <c r="M3478">
        <v>0.74</v>
      </c>
      <c r="N3478" t="s">
        <v>83</v>
      </c>
      <c r="O3478" t="b">
        <v>0</v>
      </c>
      <c r="P3478">
        <v>387.99029999999999</v>
      </c>
      <c r="Q3478">
        <v>147.99629999999999</v>
      </c>
      <c r="R3478">
        <v>138.2363</v>
      </c>
      <c r="S3478" t="s">
        <v>84</v>
      </c>
      <c r="T3478">
        <v>0</v>
      </c>
      <c r="U3478">
        <v>0</v>
      </c>
      <c r="V3478">
        <v>11</v>
      </c>
      <c r="W3478">
        <v>785.52650000000006</v>
      </c>
    </row>
    <row r="3479" spans="1:23" x14ac:dyDescent="0.35">
      <c r="A3479" t="s">
        <v>5168</v>
      </c>
      <c r="B3479" t="s">
        <v>951</v>
      </c>
      <c r="C3479" t="s">
        <v>1155</v>
      </c>
      <c r="D3479" t="s">
        <v>26</v>
      </c>
      <c r="E3479" t="s">
        <v>16</v>
      </c>
      <c r="F3479" t="s">
        <v>624</v>
      </c>
      <c r="G3479">
        <v>52.63</v>
      </c>
      <c r="H3479">
        <v>1</v>
      </c>
      <c r="I3479">
        <v>0.28999999999999998</v>
      </c>
      <c r="J3479">
        <v>3.32</v>
      </c>
      <c r="K3479" t="s">
        <v>102</v>
      </c>
      <c r="L3479" t="s">
        <v>41</v>
      </c>
      <c r="M3479">
        <v>10.31</v>
      </c>
      <c r="N3479" t="s">
        <v>83</v>
      </c>
      <c r="O3479" t="b">
        <v>0</v>
      </c>
      <c r="P3479">
        <v>37.3673</v>
      </c>
      <c r="Q3479">
        <v>5.7893000000000008</v>
      </c>
      <c r="R3479">
        <v>-7.8407</v>
      </c>
      <c r="S3479" t="s">
        <v>91</v>
      </c>
      <c r="T3479">
        <v>0</v>
      </c>
      <c r="U3479">
        <v>0</v>
      </c>
      <c r="V3479">
        <v>13</v>
      </c>
      <c r="W3479">
        <v>1050.3983000000001</v>
      </c>
    </row>
    <row r="3480" spans="1:23" x14ac:dyDescent="0.35">
      <c r="A3480" t="s">
        <v>5169</v>
      </c>
      <c r="B3480" t="s">
        <v>773</v>
      </c>
      <c r="C3480" t="s">
        <v>5170</v>
      </c>
      <c r="D3480" t="s">
        <v>15</v>
      </c>
      <c r="E3480" t="s">
        <v>16</v>
      </c>
      <c r="F3480" t="s">
        <v>723</v>
      </c>
      <c r="G3480">
        <v>70.91</v>
      </c>
      <c r="H3480">
        <v>1</v>
      </c>
      <c r="I3480">
        <v>0.24</v>
      </c>
      <c r="J3480">
        <v>5.99</v>
      </c>
      <c r="K3480" t="s">
        <v>82</v>
      </c>
      <c r="L3480" t="s">
        <v>43</v>
      </c>
      <c r="M3480">
        <v>3.42</v>
      </c>
      <c r="N3480" t="s">
        <v>83</v>
      </c>
      <c r="O3480" t="b">
        <v>0</v>
      </c>
      <c r="P3480">
        <v>53.891599999999997</v>
      </c>
      <c r="Q3480">
        <v>11.345599999999999</v>
      </c>
      <c r="R3480">
        <v>1.9355999999999971</v>
      </c>
      <c r="S3480" t="s">
        <v>97</v>
      </c>
      <c r="T3480">
        <v>0</v>
      </c>
      <c r="U3480">
        <v>0</v>
      </c>
      <c r="V3480">
        <v>1</v>
      </c>
      <c r="W3480">
        <v>1.9355999999999971</v>
      </c>
    </row>
    <row r="3481" spans="1:23" x14ac:dyDescent="0.35">
      <c r="A3481" t="s">
        <v>5171</v>
      </c>
      <c r="B3481" t="s">
        <v>581</v>
      </c>
      <c r="C3481" t="s">
        <v>434</v>
      </c>
      <c r="D3481" t="s">
        <v>12</v>
      </c>
      <c r="E3481" t="s">
        <v>14</v>
      </c>
      <c r="F3481" t="s">
        <v>733</v>
      </c>
      <c r="G3481">
        <v>71.84</v>
      </c>
      <c r="H3481">
        <v>3</v>
      </c>
      <c r="I3481">
        <v>0.04</v>
      </c>
      <c r="J3481">
        <v>4.34</v>
      </c>
      <c r="K3481" t="s">
        <v>102</v>
      </c>
      <c r="L3481" t="s">
        <v>45</v>
      </c>
      <c r="M3481">
        <v>1.53</v>
      </c>
      <c r="N3481" t="s">
        <v>83</v>
      </c>
      <c r="O3481" t="b">
        <v>0</v>
      </c>
      <c r="P3481">
        <v>206.89920000000001</v>
      </c>
      <c r="Q3481">
        <v>77.587199999999996</v>
      </c>
      <c r="R3481">
        <v>71.717199999999991</v>
      </c>
      <c r="S3481" t="s">
        <v>84</v>
      </c>
      <c r="T3481">
        <v>0</v>
      </c>
      <c r="U3481">
        <v>0</v>
      </c>
      <c r="V3481">
        <v>17</v>
      </c>
      <c r="W3481">
        <v>709.66280000000006</v>
      </c>
    </row>
    <row r="3482" spans="1:23" x14ac:dyDescent="0.35">
      <c r="A3482" t="s">
        <v>5172</v>
      </c>
      <c r="B3482" t="s">
        <v>1524</v>
      </c>
      <c r="C3482" t="s">
        <v>1934</v>
      </c>
      <c r="D3482" t="s">
        <v>15</v>
      </c>
      <c r="E3482" t="s">
        <v>16</v>
      </c>
      <c r="F3482" t="s">
        <v>481</v>
      </c>
      <c r="G3482">
        <v>19.61</v>
      </c>
      <c r="H3482">
        <v>2</v>
      </c>
      <c r="I3482">
        <v>0.28000000000000003</v>
      </c>
      <c r="J3482">
        <v>9.9700000000000006</v>
      </c>
      <c r="K3482" t="s">
        <v>82</v>
      </c>
      <c r="L3482" t="s">
        <v>43</v>
      </c>
      <c r="M3482">
        <v>7.66</v>
      </c>
      <c r="N3482" t="s">
        <v>83</v>
      </c>
      <c r="O3482" t="b">
        <v>0</v>
      </c>
      <c r="P3482">
        <v>28.238399999999999</v>
      </c>
      <c r="Q3482">
        <v>4.7063999999999986</v>
      </c>
      <c r="R3482">
        <v>-12.9236</v>
      </c>
      <c r="S3482" t="s">
        <v>128</v>
      </c>
      <c r="T3482">
        <v>0</v>
      </c>
      <c r="U3482">
        <v>0</v>
      </c>
      <c r="V3482">
        <v>3</v>
      </c>
      <c r="W3482">
        <v>69.223699999999994</v>
      </c>
    </row>
    <row r="3483" spans="1:23" x14ac:dyDescent="0.35">
      <c r="A3483" t="s">
        <v>5173</v>
      </c>
      <c r="B3483" t="s">
        <v>302</v>
      </c>
      <c r="C3483" t="s">
        <v>467</v>
      </c>
      <c r="D3483" t="s">
        <v>24</v>
      </c>
      <c r="E3483" t="s">
        <v>16</v>
      </c>
      <c r="F3483" t="s">
        <v>1316</v>
      </c>
      <c r="G3483">
        <v>44.65</v>
      </c>
      <c r="H3483">
        <v>3</v>
      </c>
      <c r="I3483">
        <v>0.3</v>
      </c>
      <c r="J3483">
        <v>4.97</v>
      </c>
      <c r="K3483" t="s">
        <v>102</v>
      </c>
      <c r="L3483" t="s">
        <v>45</v>
      </c>
      <c r="M3483">
        <v>1.07</v>
      </c>
      <c r="N3483" t="s">
        <v>83</v>
      </c>
      <c r="O3483" t="b">
        <v>0</v>
      </c>
      <c r="P3483">
        <v>93.765000000000001</v>
      </c>
      <c r="Q3483">
        <v>13.395</v>
      </c>
      <c r="R3483">
        <v>7.354999999999996</v>
      </c>
      <c r="S3483" t="s">
        <v>183</v>
      </c>
      <c r="T3483">
        <v>0</v>
      </c>
      <c r="U3483">
        <v>0</v>
      </c>
      <c r="V3483">
        <v>17</v>
      </c>
      <c r="W3483">
        <v>460.26070000000021</v>
      </c>
    </row>
    <row r="3484" spans="1:23" x14ac:dyDescent="0.35">
      <c r="A3484" t="s">
        <v>5174</v>
      </c>
      <c r="B3484" t="s">
        <v>689</v>
      </c>
      <c r="C3484" t="s">
        <v>4737</v>
      </c>
      <c r="D3484" t="s">
        <v>15</v>
      </c>
      <c r="E3484" t="s">
        <v>95</v>
      </c>
      <c r="F3484" t="s">
        <v>844</v>
      </c>
      <c r="G3484">
        <v>291.58999999999997</v>
      </c>
      <c r="H3484">
        <v>3</v>
      </c>
      <c r="I3484">
        <v>0.09</v>
      </c>
      <c r="J3484">
        <v>5.19</v>
      </c>
      <c r="K3484" t="s">
        <v>102</v>
      </c>
      <c r="L3484" t="s">
        <v>48</v>
      </c>
      <c r="M3484">
        <v>6.32</v>
      </c>
      <c r="N3484" t="s">
        <v>83</v>
      </c>
      <c r="O3484" t="b">
        <v>0</v>
      </c>
      <c r="P3484">
        <v>796.04070000000002</v>
      </c>
      <c r="Q3484">
        <v>271.17869999999999</v>
      </c>
      <c r="R3484">
        <v>259.66870000000011</v>
      </c>
      <c r="S3484" t="s">
        <v>103</v>
      </c>
      <c r="T3484">
        <v>0</v>
      </c>
      <c r="U3484">
        <v>0</v>
      </c>
      <c r="V3484">
        <v>18</v>
      </c>
      <c r="W3484">
        <v>2172.4623999999999</v>
      </c>
    </row>
    <row r="3485" spans="1:23" x14ac:dyDescent="0.35">
      <c r="A3485" t="s">
        <v>5175</v>
      </c>
      <c r="B3485" t="s">
        <v>960</v>
      </c>
      <c r="C3485" t="s">
        <v>769</v>
      </c>
      <c r="D3485" t="s">
        <v>17</v>
      </c>
      <c r="E3485" t="s">
        <v>95</v>
      </c>
      <c r="F3485" t="s">
        <v>274</v>
      </c>
      <c r="G3485">
        <v>443.02</v>
      </c>
      <c r="H3485">
        <v>3</v>
      </c>
      <c r="I3485">
        <v>0.27</v>
      </c>
      <c r="J3485">
        <v>6.97</v>
      </c>
      <c r="K3485" t="s">
        <v>90</v>
      </c>
      <c r="L3485" t="s">
        <v>41</v>
      </c>
      <c r="M3485">
        <v>10.69</v>
      </c>
      <c r="N3485" t="s">
        <v>141</v>
      </c>
      <c r="O3485" t="b">
        <v>0</v>
      </c>
      <c r="P3485">
        <v>970.21379999999999</v>
      </c>
      <c r="Q3485">
        <v>172.7778000000001</v>
      </c>
      <c r="R3485">
        <v>155.1178000000001</v>
      </c>
      <c r="S3485" t="s">
        <v>84</v>
      </c>
      <c r="T3485">
        <v>1</v>
      </c>
      <c r="U3485">
        <v>0</v>
      </c>
      <c r="V3485">
        <v>3</v>
      </c>
      <c r="W3485">
        <v>461.92169999999999</v>
      </c>
    </row>
    <row r="3486" spans="1:23" x14ac:dyDescent="0.35">
      <c r="A3486" t="s">
        <v>5176</v>
      </c>
      <c r="B3486" t="s">
        <v>1576</v>
      </c>
      <c r="C3486" t="s">
        <v>4193</v>
      </c>
      <c r="D3486" t="s">
        <v>24</v>
      </c>
      <c r="E3486" t="s">
        <v>14</v>
      </c>
      <c r="F3486" t="s">
        <v>1419</v>
      </c>
      <c r="G3486">
        <v>80.13</v>
      </c>
      <c r="H3486">
        <v>1</v>
      </c>
      <c r="I3486">
        <v>0.05</v>
      </c>
      <c r="J3486">
        <v>2.2400000000000002</v>
      </c>
      <c r="K3486" t="s">
        <v>102</v>
      </c>
      <c r="L3486" t="s">
        <v>45</v>
      </c>
      <c r="M3486">
        <v>1.44</v>
      </c>
      <c r="N3486" t="s">
        <v>83</v>
      </c>
      <c r="O3486" t="b">
        <v>0</v>
      </c>
      <c r="P3486">
        <v>76.123499999999993</v>
      </c>
      <c r="Q3486">
        <v>28.045500000000001</v>
      </c>
      <c r="R3486">
        <v>24.365500000000001</v>
      </c>
      <c r="S3486" t="s">
        <v>97</v>
      </c>
      <c r="T3486">
        <v>0</v>
      </c>
      <c r="U3486">
        <v>0</v>
      </c>
      <c r="V3486">
        <v>3</v>
      </c>
      <c r="W3486">
        <v>35.9863</v>
      </c>
    </row>
    <row r="3487" spans="1:23" x14ac:dyDescent="0.35">
      <c r="A3487" t="s">
        <v>5177</v>
      </c>
      <c r="B3487" t="s">
        <v>298</v>
      </c>
      <c r="C3487" t="s">
        <v>373</v>
      </c>
      <c r="D3487" t="s">
        <v>12</v>
      </c>
      <c r="E3487" t="s">
        <v>88</v>
      </c>
      <c r="F3487" t="s">
        <v>415</v>
      </c>
      <c r="G3487">
        <v>30.02</v>
      </c>
      <c r="H3487">
        <v>2</v>
      </c>
      <c r="I3487">
        <v>0.01</v>
      </c>
      <c r="J3487">
        <v>6.09</v>
      </c>
      <c r="K3487" t="s">
        <v>115</v>
      </c>
      <c r="L3487" t="s">
        <v>45</v>
      </c>
      <c r="M3487">
        <v>0.72</v>
      </c>
      <c r="N3487" t="s">
        <v>83</v>
      </c>
      <c r="O3487" t="b">
        <v>0</v>
      </c>
      <c r="P3487">
        <v>59.439599999999999</v>
      </c>
      <c r="Q3487">
        <v>23.415600000000001</v>
      </c>
      <c r="R3487">
        <v>16.605599999999999</v>
      </c>
      <c r="S3487" t="s">
        <v>183</v>
      </c>
      <c r="T3487">
        <v>0</v>
      </c>
      <c r="U3487">
        <v>0</v>
      </c>
      <c r="V3487">
        <v>16</v>
      </c>
      <c r="W3487">
        <v>819.02729999999997</v>
      </c>
    </row>
    <row r="3488" spans="1:23" x14ac:dyDescent="0.35">
      <c r="A3488" t="s">
        <v>5178</v>
      </c>
      <c r="B3488" t="s">
        <v>1687</v>
      </c>
      <c r="C3488" t="s">
        <v>1694</v>
      </c>
      <c r="D3488" t="s">
        <v>24</v>
      </c>
      <c r="E3488" t="s">
        <v>16</v>
      </c>
      <c r="F3488" t="s">
        <v>854</v>
      </c>
      <c r="G3488">
        <v>38.770000000000003</v>
      </c>
      <c r="H3488">
        <v>3</v>
      </c>
      <c r="I3488">
        <v>0.09</v>
      </c>
      <c r="J3488">
        <v>4.37</v>
      </c>
      <c r="K3488" t="s">
        <v>90</v>
      </c>
      <c r="L3488" t="s">
        <v>41</v>
      </c>
      <c r="M3488">
        <v>10.130000000000001</v>
      </c>
      <c r="N3488" t="s">
        <v>83</v>
      </c>
      <c r="O3488" t="b">
        <v>0</v>
      </c>
      <c r="P3488">
        <v>105.8421</v>
      </c>
      <c r="Q3488">
        <v>36.056100000000001</v>
      </c>
      <c r="R3488">
        <v>21.556100000000001</v>
      </c>
      <c r="S3488" t="s">
        <v>97</v>
      </c>
      <c r="T3488">
        <v>0</v>
      </c>
      <c r="U3488">
        <v>0</v>
      </c>
      <c r="V3488">
        <v>16</v>
      </c>
      <c r="W3488">
        <v>1367.6271999999999</v>
      </c>
    </row>
    <row r="3489" spans="1:23" x14ac:dyDescent="0.35">
      <c r="A3489" t="s">
        <v>5179</v>
      </c>
      <c r="B3489" t="s">
        <v>539</v>
      </c>
      <c r="C3489" t="s">
        <v>1367</v>
      </c>
      <c r="D3489" t="s">
        <v>12</v>
      </c>
      <c r="E3489" t="s">
        <v>14</v>
      </c>
      <c r="F3489" t="s">
        <v>674</v>
      </c>
      <c r="G3489">
        <v>137.09</v>
      </c>
      <c r="H3489">
        <v>2</v>
      </c>
      <c r="I3489">
        <v>7.0000000000000007E-2</v>
      </c>
      <c r="J3489">
        <v>6.37</v>
      </c>
      <c r="K3489" t="s">
        <v>82</v>
      </c>
      <c r="L3489" t="s">
        <v>48</v>
      </c>
      <c r="M3489">
        <v>7.4</v>
      </c>
      <c r="N3489" t="s">
        <v>83</v>
      </c>
      <c r="O3489" t="b">
        <v>0</v>
      </c>
      <c r="P3489">
        <v>254.98740000000001</v>
      </c>
      <c r="Q3489">
        <v>90.479399999999956</v>
      </c>
      <c r="R3489">
        <v>76.709399999999974</v>
      </c>
      <c r="S3489" t="s">
        <v>183</v>
      </c>
      <c r="T3489">
        <v>0</v>
      </c>
      <c r="U3489">
        <v>0</v>
      </c>
      <c r="V3489">
        <v>17</v>
      </c>
      <c r="W3489">
        <v>926.81089999999995</v>
      </c>
    </row>
    <row r="3490" spans="1:23" x14ac:dyDescent="0.35">
      <c r="A3490" t="s">
        <v>5180</v>
      </c>
      <c r="B3490" t="s">
        <v>169</v>
      </c>
      <c r="C3490" t="s">
        <v>519</v>
      </c>
      <c r="D3490" t="s">
        <v>17</v>
      </c>
      <c r="E3490" t="s">
        <v>16</v>
      </c>
      <c r="F3490" t="s">
        <v>547</v>
      </c>
      <c r="G3490">
        <v>52.98</v>
      </c>
      <c r="H3490">
        <v>3</v>
      </c>
      <c r="I3490">
        <v>0.18</v>
      </c>
      <c r="J3490">
        <v>8.56</v>
      </c>
      <c r="K3490" t="s">
        <v>115</v>
      </c>
      <c r="L3490" t="s">
        <v>48</v>
      </c>
      <c r="M3490">
        <v>14.39</v>
      </c>
      <c r="N3490" t="s">
        <v>279</v>
      </c>
      <c r="O3490" t="b">
        <v>0</v>
      </c>
      <c r="P3490">
        <v>130.33080000000001</v>
      </c>
      <c r="Q3490">
        <v>34.966800000000021</v>
      </c>
      <c r="R3490">
        <v>12.016800000000019</v>
      </c>
      <c r="S3490" t="s">
        <v>84</v>
      </c>
      <c r="T3490">
        <v>0</v>
      </c>
      <c r="U3490">
        <v>1</v>
      </c>
      <c r="V3490">
        <v>18</v>
      </c>
      <c r="W3490">
        <v>828.07060000000013</v>
      </c>
    </row>
    <row r="3491" spans="1:23" x14ac:dyDescent="0.35">
      <c r="A3491" t="s">
        <v>5181</v>
      </c>
      <c r="B3491" t="s">
        <v>636</v>
      </c>
      <c r="C3491" t="s">
        <v>5182</v>
      </c>
      <c r="D3491" t="s">
        <v>15</v>
      </c>
      <c r="E3491" t="s">
        <v>16</v>
      </c>
      <c r="F3491" t="s">
        <v>645</v>
      </c>
      <c r="G3491">
        <v>29.24</v>
      </c>
      <c r="H3491">
        <v>1</v>
      </c>
      <c r="I3491">
        <v>0.26</v>
      </c>
      <c r="J3491">
        <v>9.77</v>
      </c>
      <c r="K3491" t="s">
        <v>115</v>
      </c>
      <c r="L3491" t="s">
        <v>41</v>
      </c>
      <c r="M3491">
        <v>8.8699999999999992</v>
      </c>
      <c r="N3491" t="s">
        <v>83</v>
      </c>
      <c r="O3491" t="b">
        <v>0</v>
      </c>
      <c r="P3491">
        <v>21.637599999999999</v>
      </c>
      <c r="Q3491">
        <v>4.0936000000000021</v>
      </c>
      <c r="R3491">
        <v>-14.5464</v>
      </c>
      <c r="S3491" t="s">
        <v>103</v>
      </c>
      <c r="T3491">
        <v>0</v>
      </c>
      <c r="U3491">
        <v>0</v>
      </c>
      <c r="V3491">
        <v>4</v>
      </c>
      <c r="W3491">
        <v>7.2874000000000079</v>
      </c>
    </row>
    <row r="3492" spans="1:23" x14ac:dyDescent="0.35">
      <c r="A3492" t="s">
        <v>5183</v>
      </c>
      <c r="B3492" t="s">
        <v>316</v>
      </c>
      <c r="C3492" t="s">
        <v>246</v>
      </c>
      <c r="D3492" t="s">
        <v>15</v>
      </c>
      <c r="E3492" t="s">
        <v>14</v>
      </c>
      <c r="F3492" t="s">
        <v>366</v>
      </c>
      <c r="G3492">
        <v>104.82</v>
      </c>
      <c r="H3492">
        <v>2</v>
      </c>
      <c r="I3492">
        <v>0.12</v>
      </c>
      <c r="J3492">
        <v>3.25</v>
      </c>
      <c r="K3492" t="s">
        <v>82</v>
      </c>
      <c r="L3492" t="s">
        <v>41</v>
      </c>
      <c r="M3492">
        <v>6.63</v>
      </c>
      <c r="N3492" t="s">
        <v>83</v>
      </c>
      <c r="O3492" t="b">
        <v>0</v>
      </c>
      <c r="P3492">
        <v>184.48320000000001</v>
      </c>
      <c r="Q3492">
        <v>58.69919999999999</v>
      </c>
      <c r="R3492">
        <v>48.819200000000002</v>
      </c>
      <c r="S3492" t="s">
        <v>91</v>
      </c>
      <c r="T3492">
        <v>0</v>
      </c>
      <c r="U3492">
        <v>0</v>
      </c>
      <c r="V3492">
        <v>12</v>
      </c>
      <c r="W3492">
        <v>1395.4396999999999</v>
      </c>
    </row>
    <row r="3493" spans="1:23" x14ac:dyDescent="0.35">
      <c r="A3493" t="s">
        <v>5184</v>
      </c>
      <c r="B3493" t="s">
        <v>832</v>
      </c>
      <c r="C3493" t="s">
        <v>2116</v>
      </c>
      <c r="D3493" t="s">
        <v>15</v>
      </c>
      <c r="E3493" t="s">
        <v>14</v>
      </c>
      <c r="F3493" t="s">
        <v>1029</v>
      </c>
      <c r="G3493">
        <v>138.68</v>
      </c>
      <c r="H3493">
        <v>1</v>
      </c>
      <c r="I3493">
        <v>0.01</v>
      </c>
      <c r="J3493">
        <v>7.12</v>
      </c>
      <c r="K3493" t="s">
        <v>90</v>
      </c>
      <c r="L3493" t="s">
        <v>45</v>
      </c>
      <c r="M3493">
        <v>1.0900000000000001</v>
      </c>
      <c r="N3493" t="s">
        <v>83</v>
      </c>
      <c r="O3493" t="b">
        <v>0</v>
      </c>
      <c r="P3493">
        <v>137.29320000000001</v>
      </c>
      <c r="Q3493">
        <v>54.085200000000007</v>
      </c>
      <c r="R3493">
        <v>45.875200000000007</v>
      </c>
      <c r="S3493" t="s">
        <v>97</v>
      </c>
      <c r="T3493">
        <v>0</v>
      </c>
      <c r="U3493">
        <v>0</v>
      </c>
      <c r="V3493">
        <v>10</v>
      </c>
      <c r="W3493">
        <v>686.79230000000007</v>
      </c>
    </row>
    <row r="3494" spans="1:23" x14ac:dyDescent="0.35">
      <c r="A3494" t="s">
        <v>5185</v>
      </c>
      <c r="B3494" t="s">
        <v>264</v>
      </c>
      <c r="C3494" t="s">
        <v>1069</v>
      </c>
      <c r="D3494" t="s">
        <v>19</v>
      </c>
      <c r="E3494" t="s">
        <v>14</v>
      </c>
      <c r="F3494" t="s">
        <v>588</v>
      </c>
      <c r="G3494">
        <v>69.290000000000006</v>
      </c>
      <c r="H3494">
        <v>1</v>
      </c>
      <c r="I3494">
        <v>7.0000000000000007E-2</v>
      </c>
      <c r="J3494">
        <v>2.16</v>
      </c>
      <c r="K3494" t="s">
        <v>115</v>
      </c>
      <c r="L3494" t="s">
        <v>48</v>
      </c>
      <c r="M3494">
        <v>5.27</v>
      </c>
      <c r="N3494" t="s">
        <v>83</v>
      </c>
      <c r="O3494" t="b">
        <v>0</v>
      </c>
      <c r="P3494">
        <v>64.439700000000002</v>
      </c>
      <c r="Q3494">
        <v>22.8657</v>
      </c>
      <c r="R3494">
        <v>15.435700000000001</v>
      </c>
      <c r="S3494" t="s">
        <v>97</v>
      </c>
      <c r="T3494">
        <v>0</v>
      </c>
      <c r="U3494">
        <v>0</v>
      </c>
      <c r="V3494">
        <v>18</v>
      </c>
      <c r="W3494">
        <v>2032.4559999999999</v>
      </c>
    </row>
    <row r="3495" spans="1:23" x14ac:dyDescent="0.35">
      <c r="A3495" t="s">
        <v>5186</v>
      </c>
      <c r="B3495" t="s">
        <v>622</v>
      </c>
      <c r="C3495" t="s">
        <v>1437</v>
      </c>
      <c r="D3495" t="s">
        <v>19</v>
      </c>
      <c r="E3495" t="s">
        <v>95</v>
      </c>
      <c r="F3495" t="s">
        <v>757</v>
      </c>
      <c r="G3495">
        <v>256.60000000000002</v>
      </c>
      <c r="H3495">
        <v>1</v>
      </c>
      <c r="I3495">
        <v>0.06</v>
      </c>
      <c r="J3495">
        <v>3.94</v>
      </c>
      <c r="K3495" t="s">
        <v>82</v>
      </c>
      <c r="L3495" t="s">
        <v>43</v>
      </c>
      <c r="M3495">
        <v>7.64</v>
      </c>
      <c r="N3495" t="s">
        <v>83</v>
      </c>
      <c r="O3495" t="b">
        <v>0</v>
      </c>
      <c r="P3495">
        <v>241.20400000000001</v>
      </c>
      <c r="Q3495">
        <v>87.244</v>
      </c>
      <c r="R3495">
        <v>75.664000000000001</v>
      </c>
      <c r="S3495" t="s">
        <v>97</v>
      </c>
      <c r="T3495">
        <v>0</v>
      </c>
      <c r="U3495">
        <v>0</v>
      </c>
      <c r="V3495">
        <v>18</v>
      </c>
      <c r="W3495">
        <v>1591.9094</v>
      </c>
    </row>
    <row r="3496" spans="1:23" x14ac:dyDescent="0.35">
      <c r="A3496" t="s">
        <v>5187</v>
      </c>
      <c r="B3496" t="s">
        <v>394</v>
      </c>
      <c r="C3496" t="s">
        <v>4313</v>
      </c>
      <c r="D3496" t="s">
        <v>15</v>
      </c>
      <c r="E3496" t="s">
        <v>95</v>
      </c>
      <c r="F3496" t="s">
        <v>119</v>
      </c>
      <c r="G3496">
        <v>237.62</v>
      </c>
      <c r="H3496">
        <v>2</v>
      </c>
      <c r="I3496">
        <v>0.09</v>
      </c>
      <c r="J3496">
        <v>7.08</v>
      </c>
      <c r="K3496" t="s">
        <v>115</v>
      </c>
      <c r="L3496" t="s">
        <v>48</v>
      </c>
      <c r="M3496">
        <v>6.35</v>
      </c>
      <c r="N3496" t="s">
        <v>83</v>
      </c>
      <c r="O3496" t="b">
        <v>0</v>
      </c>
      <c r="P3496">
        <v>432.46839999999997</v>
      </c>
      <c r="Q3496">
        <v>147.32440000000011</v>
      </c>
      <c r="R3496">
        <v>133.89439999999999</v>
      </c>
      <c r="S3496" t="s">
        <v>91</v>
      </c>
      <c r="T3496">
        <v>0</v>
      </c>
      <c r="U3496">
        <v>0</v>
      </c>
      <c r="V3496">
        <v>4</v>
      </c>
      <c r="W3496">
        <v>146.6345</v>
      </c>
    </row>
    <row r="3497" spans="1:23" x14ac:dyDescent="0.35">
      <c r="A3497" t="s">
        <v>5188</v>
      </c>
      <c r="B3497" t="s">
        <v>996</v>
      </c>
      <c r="C3497" t="s">
        <v>661</v>
      </c>
      <c r="D3497" t="s">
        <v>12</v>
      </c>
      <c r="E3497" t="s">
        <v>16</v>
      </c>
      <c r="F3497" t="s">
        <v>723</v>
      </c>
      <c r="G3497">
        <v>30.7</v>
      </c>
      <c r="H3497">
        <v>1</v>
      </c>
      <c r="I3497">
        <v>0.17</v>
      </c>
      <c r="J3497">
        <v>8.5</v>
      </c>
      <c r="K3497" t="s">
        <v>115</v>
      </c>
      <c r="L3497" t="s">
        <v>41</v>
      </c>
      <c r="M3497">
        <v>8.76</v>
      </c>
      <c r="N3497" t="s">
        <v>83</v>
      </c>
      <c r="O3497" t="b">
        <v>0</v>
      </c>
      <c r="P3497">
        <v>25.481000000000002</v>
      </c>
      <c r="Q3497">
        <v>7.0609999999999999</v>
      </c>
      <c r="R3497">
        <v>-10.199</v>
      </c>
      <c r="S3497" t="s">
        <v>128</v>
      </c>
      <c r="T3497">
        <v>0</v>
      </c>
      <c r="U3497">
        <v>0</v>
      </c>
      <c r="V3497">
        <v>20</v>
      </c>
      <c r="W3497">
        <v>715.11930000000018</v>
      </c>
    </row>
    <row r="3498" spans="1:23" x14ac:dyDescent="0.35">
      <c r="A3498" t="s">
        <v>5189</v>
      </c>
      <c r="B3498" t="s">
        <v>99</v>
      </c>
      <c r="C3498" t="s">
        <v>2068</v>
      </c>
      <c r="D3498" t="s">
        <v>17</v>
      </c>
      <c r="E3498" t="s">
        <v>16</v>
      </c>
      <c r="F3498" t="s">
        <v>145</v>
      </c>
      <c r="G3498">
        <v>43.75</v>
      </c>
      <c r="H3498">
        <v>2</v>
      </c>
      <c r="I3498">
        <v>0.15</v>
      </c>
      <c r="J3498">
        <v>9.0299999999999994</v>
      </c>
      <c r="K3498" t="s">
        <v>115</v>
      </c>
      <c r="L3498" t="s">
        <v>43</v>
      </c>
      <c r="M3498">
        <v>5.59</v>
      </c>
      <c r="N3498" t="s">
        <v>83</v>
      </c>
      <c r="O3498" t="b">
        <v>0</v>
      </c>
      <c r="P3498">
        <v>74.375</v>
      </c>
      <c r="Q3498">
        <v>21.875</v>
      </c>
      <c r="R3498">
        <v>7.2550000000000008</v>
      </c>
      <c r="S3498" t="s">
        <v>103</v>
      </c>
      <c r="T3498">
        <v>0</v>
      </c>
      <c r="U3498">
        <v>0</v>
      </c>
      <c r="V3498">
        <v>11</v>
      </c>
      <c r="W3498">
        <v>980.51310000000001</v>
      </c>
    </row>
    <row r="3499" spans="1:23" x14ac:dyDescent="0.35">
      <c r="A3499" t="s">
        <v>5190</v>
      </c>
      <c r="B3499" t="s">
        <v>249</v>
      </c>
      <c r="C3499" t="s">
        <v>2075</v>
      </c>
      <c r="D3499" t="s">
        <v>19</v>
      </c>
      <c r="E3499" t="s">
        <v>88</v>
      </c>
      <c r="F3499" t="s">
        <v>2335</v>
      </c>
      <c r="G3499">
        <v>21.62</v>
      </c>
      <c r="H3499">
        <v>1</v>
      </c>
      <c r="I3499">
        <v>0.05</v>
      </c>
      <c r="J3499">
        <v>7.97</v>
      </c>
      <c r="K3499" t="s">
        <v>115</v>
      </c>
      <c r="L3499" t="s">
        <v>45</v>
      </c>
      <c r="M3499">
        <v>1.36</v>
      </c>
      <c r="N3499" t="s">
        <v>83</v>
      </c>
      <c r="O3499" t="b">
        <v>0</v>
      </c>
      <c r="P3499">
        <v>20.539000000000001</v>
      </c>
      <c r="Q3499">
        <v>7.5670000000000019</v>
      </c>
      <c r="R3499">
        <v>-1.7629999999999979</v>
      </c>
      <c r="S3499" t="s">
        <v>91</v>
      </c>
      <c r="T3499">
        <v>0</v>
      </c>
      <c r="U3499">
        <v>0</v>
      </c>
      <c r="V3499">
        <v>12</v>
      </c>
      <c r="W3499">
        <v>626.32769999999994</v>
      </c>
    </row>
    <row r="3500" spans="1:23" x14ac:dyDescent="0.35">
      <c r="A3500" t="s">
        <v>5191</v>
      </c>
      <c r="B3500" t="s">
        <v>507</v>
      </c>
      <c r="C3500" t="s">
        <v>2091</v>
      </c>
      <c r="D3500" t="s">
        <v>12</v>
      </c>
      <c r="E3500" t="s">
        <v>95</v>
      </c>
      <c r="F3500" t="s">
        <v>1202</v>
      </c>
      <c r="G3500">
        <v>712.62</v>
      </c>
      <c r="H3500">
        <v>3</v>
      </c>
      <c r="I3500">
        <v>0.01</v>
      </c>
      <c r="J3500">
        <v>7.35</v>
      </c>
      <c r="K3500" t="s">
        <v>82</v>
      </c>
      <c r="L3500" t="s">
        <v>45</v>
      </c>
      <c r="M3500">
        <v>1.07</v>
      </c>
      <c r="N3500" t="s">
        <v>83</v>
      </c>
      <c r="O3500" t="b">
        <v>0</v>
      </c>
      <c r="P3500">
        <v>2116.4814000000001</v>
      </c>
      <c r="Q3500">
        <v>833.7654</v>
      </c>
      <c r="R3500">
        <v>825.34540000000004</v>
      </c>
      <c r="S3500" t="s">
        <v>84</v>
      </c>
      <c r="T3500">
        <v>0</v>
      </c>
      <c r="U3500">
        <v>0</v>
      </c>
      <c r="V3500">
        <v>14</v>
      </c>
      <c r="W3500">
        <v>1586.2324000000001</v>
      </c>
    </row>
    <row r="3501" spans="1:23" x14ac:dyDescent="0.35">
      <c r="A3501" t="s">
        <v>5192</v>
      </c>
      <c r="B3501" t="s">
        <v>1379</v>
      </c>
      <c r="C3501" t="s">
        <v>166</v>
      </c>
      <c r="D3501" t="s">
        <v>20</v>
      </c>
      <c r="E3501" t="s">
        <v>95</v>
      </c>
      <c r="F3501" t="s">
        <v>568</v>
      </c>
      <c r="G3501">
        <v>472.54</v>
      </c>
      <c r="H3501">
        <v>2</v>
      </c>
      <c r="I3501">
        <v>0.08</v>
      </c>
      <c r="J3501">
        <v>9.27</v>
      </c>
      <c r="K3501" t="s">
        <v>102</v>
      </c>
      <c r="L3501" t="s">
        <v>43</v>
      </c>
      <c r="M3501">
        <v>6.03</v>
      </c>
      <c r="N3501" t="s">
        <v>83</v>
      </c>
      <c r="O3501" t="b">
        <v>0</v>
      </c>
      <c r="P3501">
        <v>869.47360000000003</v>
      </c>
      <c r="Q3501">
        <v>302.42559999999997</v>
      </c>
      <c r="R3501">
        <v>287.12560000000002</v>
      </c>
      <c r="S3501" t="s">
        <v>183</v>
      </c>
      <c r="T3501">
        <v>0</v>
      </c>
      <c r="U3501">
        <v>0</v>
      </c>
      <c r="V3501">
        <v>20</v>
      </c>
      <c r="W3501">
        <v>1878.5492999999999</v>
      </c>
    </row>
    <row r="3502" spans="1:23" x14ac:dyDescent="0.35">
      <c r="A3502" t="s">
        <v>5193</v>
      </c>
      <c r="B3502" t="s">
        <v>1705</v>
      </c>
      <c r="C3502" t="s">
        <v>186</v>
      </c>
      <c r="D3502" t="s">
        <v>15</v>
      </c>
      <c r="E3502" t="s">
        <v>16</v>
      </c>
      <c r="F3502" t="s">
        <v>259</v>
      </c>
      <c r="G3502">
        <v>61.53</v>
      </c>
      <c r="H3502">
        <v>2</v>
      </c>
      <c r="I3502">
        <v>0.06</v>
      </c>
      <c r="J3502">
        <v>5.85</v>
      </c>
      <c r="K3502" t="s">
        <v>90</v>
      </c>
      <c r="L3502" t="s">
        <v>43</v>
      </c>
      <c r="M3502">
        <v>6.82</v>
      </c>
      <c r="N3502" t="s">
        <v>83</v>
      </c>
      <c r="O3502" t="b">
        <v>0</v>
      </c>
      <c r="P3502">
        <v>115.6764</v>
      </c>
      <c r="Q3502">
        <v>41.840400000000002</v>
      </c>
      <c r="R3502">
        <v>29.170400000000001</v>
      </c>
      <c r="S3502" t="s">
        <v>97</v>
      </c>
      <c r="T3502">
        <v>0</v>
      </c>
      <c r="U3502">
        <v>0</v>
      </c>
      <c r="V3502">
        <v>15</v>
      </c>
      <c r="W3502">
        <v>956.19069999999999</v>
      </c>
    </row>
    <row r="3503" spans="1:23" x14ac:dyDescent="0.35">
      <c r="A3503" t="s">
        <v>5194</v>
      </c>
      <c r="B3503" t="s">
        <v>487</v>
      </c>
      <c r="C3503" t="s">
        <v>1174</v>
      </c>
      <c r="D3503" t="s">
        <v>12</v>
      </c>
      <c r="E3503" t="s">
        <v>95</v>
      </c>
      <c r="F3503" t="s">
        <v>489</v>
      </c>
      <c r="G3503">
        <v>415.11</v>
      </c>
      <c r="H3503">
        <v>1</v>
      </c>
      <c r="I3503">
        <v>0.01</v>
      </c>
      <c r="J3503">
        <v>4.17</v>
      </c>
      <c r="K3503" t="s">
        <v>82</v>
      </c>
      <c r="L3503" t="s">
        <v>43</v>
      </c>
      <c r="M3503">
        <v>3.03</v>
      </c>
      <c r="N3503" t="s">
        <v>83</v>
      </c>
      <c r="O3503" t="b">
        <v>0</v>
      </c>
      <c r="P3503">
        <v>410.95890000000003</v>
      </c>
      <c r="Q3503">
        <v>161.89290000000011</v>
      </c>
      <c r="R3503">
        <v>154.69290000000001</v>
      </c>
      <c r="S3503" t="s">
        <v>97</v>
      </c>
      <c r="T3503">
        <v>0</v>
      </c>
      <c r="U3503">
        <v>0</v>
      </c>
      <c r="V3503">
        <v>17</v>
      </c>
      <c r="W3503">
        <v>907.95410000000038</v>
      </c>
    </row>
    <row r="3504" spans="1:23" x14ac:dyDescent="0.35">
      <c r="A3504" t="s">
        <v>5195</v>
      </c>
      <c r="B3504" t="s">
        <v>390</v>
      </c>
      <c r="C3504" t="s">
        <v>2815</v>
      </c>
      <c r="D3504" t="s">
        <v>15</v>
      </c>
      <c r="E3504" t="s">
        <v>95</v>
      </c>
      <c r="F3504" t="s">
        <v>631</v>
      </c>
      <c r="G3504">
        <v>915.86</v>
      </c>
      <c r="H3504">
        <v>2</v>
      </c>
      <c r="I3504">
        <v>0.09</v>
      </c>
      <c r="J3504">
        <v>5.53</v>
      </c>
      <c r="K3504" t="s">
        <v>90</v>
      </c>
      <c r="L3504" t="s">
        <v>48</v>
      </c>
      <c r="M3504">
        <v>9.2799999999999994</v>
      </c>
      <c r="N3504" t="s">
        <v>141</v>
      </c>
      <c r="O3504" t="b">
        <v>0</v>
      </c>
      <c r="P3504">
        <v>1666.8652</v>
      </c>
      <c r="Q3504">
        <v>567.83320000000026</v>
      </c>
      <c r="R3504">
        <v>553.02320000000032</v>
      </c>
      <c r="S3504" t="s">
        <v>91</v>
      </c>
      <c r="T3504">
        <v>1</v>
      </c>
      <c r="U3504">
        <v>0</v>
      </c>
      <c r="V3504">
        <v>13</v>
      </c>
      <c r="W3504">
        <v>1150.4376000000011</v>
      </c>
    </row>
    <row r="3505" spans="1:23" x14ac:dyDescent="0.35">
      <c r="A3505" t="s">
        <v>5196</v>
      </c>
      <c r="B3505" t="s">
        <v>784</v>
      </c>
      <c r="C3505" t="s">
        <v>2047</v>
      </c>
      <c r="D3505" t="s">
        <v>12</v>
      </c>
      <c r="E3505" t="s">
        <v>16</v>
      </c>
      <c r="F3505" t="s">
        <v>547</v>
      </c>
      <c r="G3505">
        <v>56.84</v>
      </c>
      <c r="H3505">
        <v>1</v>
      </c>
      <c r="I3505">
        <v>0.06</v>
      </c>
      <c r="J3505">
        <v>4.32</v>
      </c>
      <c r="K3505" t="s">
        <v>82</v>
      </c>
      <c r="L3505" t="s">
        <v>45</v>
      </c>
      <c r="M3505">
        <v>1.76</v>
      </c>
      <c r="N3505" t="s">
        <v>83</v>
      </c>
      <c r="O3505" t="b">
        <v>0</v>
      </c>
      <c r="P3505">
        <v>53.429600000000001</v>
      </c>
      <c r="Q3505">
        <v>19.325600000000001</v>
      </c>
      <c r="R3505">
        <v>13.2456</v>
      </c>
      <c r="S3505" t="s">
        <v>84</v>
      </c>
      <c r="T3505">
        <v>0</v>
      </c>
      <c r="U3505">
        <v>0</v>
      </c>
      <c r="V3505">
        <v>4</v>
      </c>
      <c r="W3505">
        <v>572.32119999999998</v>
      </c>
    </row>
    <row r="3506" spans="1:23" x14ac:dyDescent="0.35">
      <c r="A3506" t="s">
        <v>5197</v>
      </c>
      <c r="B3506" t="s">
        <v>462</v>
      </c>
      <c r="C3506" t="s">
        <v>1479</v>
      </c>
      <c r="D3506" t="s">
        <v>24</v>
      </c>
      <c r="E3506" t="s">
        <v>88</v>
      </c>
      <c r="F3506" t="s">
        <v>238</v>
      </c>
      <c r="G3506">
        <v>17.72</v>
      </c>
      <c r="H3506">
        <v>3</v>
      </c>
      <c r="I3506">
        <v>0.27</v>
      </c>
      <c r="J3506">
        <v>2.61</v>
      </c>
      <c r="K3506" t="s">
        <v>115</v>
      </c>
      <c r="L3506" t="s">
        <v>41</v>
      </c>
      <c r="M3506">
        <v>9.52</v>
      </c>
      <c r="N3506" t="s">
        <v>83</v>
      </c>
      <c r="O3506" t="b">
        <v>0</v>
      </c>
      <c r="P3506">
        <v>38.806800000000003</v>
      </c>
      <c r="Q3506">
        <v>6.9107999999999983</v>
      </c>
      <c r="R3506">
        <v>-5.2192000000000007</v>
      </c>
      <c r="S3506" t="s">
        <v>84</v>
      </c>
      <c r="T3506">
        <v>0</v>
      </c>
      <c r="U3506">
        <v>0</v>
      </c>
      <c r="V3506">
        <v>15</v>
      </c>
      <c r="W3506">
        <v>1059.4259</v>
      </c>
    </row>
    <row r="3507" spans="1:23" x14ac:dyDescent="0.35">
      <c r="A3507" t="s">
        <v>5198</v>
      </c>
      <c r="B3507" t="s">
        <v>610</v>
      </c>
      <c r="C3507" t="s">
        <v>1323</v>
      </c>
      <c r="D3507" t="s">
        <v>17</v>
      </c>
      <c r="E3507" t="s">
        <v>95</v>
      </c>
      <c r="F3507" t="s">
        <v>964</v>
      </c>
      <c r="G3507">
        <v>33.619999999999997</v>
      </c>
      <c r="H3507">
        <v>2</v>
      </c>
      <c r="I3507">
        <v>0.05</v>
      </c>
      <c r="J3507">
        <v>2.4300000000000002</v>
      </c>
      <c r="K3507" t="s">
        <v>102</v>
      </c>
      <c r="L3507" t="s">
        <v>45</v>
      </c>
      <c r="M3507">
        <v>0.7</v>
      </c>
      <c r="N3507" t="s">
        <v>83</v>
      </c>
      <c r="O3507" t="b">
        <v>0</v>
      </c>
      <c r="P3507">
        <v>63.877999999999993</v>
      </c>
      <c r="Q3507">
        <v>23.533999999999999</v>
      </c>
      <c r="R3507">
        <v>20.404</v>
      </c>
      <c r="S3507" t="s">
        <v>97</v>
      </c>
      <c r="T3507">
        <v>0</v>
      </c>
      <c r="U3507">
        <v>0</v>
      </c>
      <c r="V3507">
        <v>14</v>
      </c>
      <c r="W3507">
        <v>693.67319999999995</v>
      </c>
    </row>
    <row r="3508" spans="1:23" x14ac:dyDescent="0.35">
      <c r="A3508" t="s">
        <v>5199</v>
      </c>
      <c r="B3508" t="s">
        <v>487</v>
      </c>
      <c r="C3508" t="s">
        <v>673</v>
      </c>
      <c r="D3508" t="s">
        <v>12</v>
      </c>
      <c r="E3508" t="s">
        <v>95</v>
      </c>
      <c r="F3508" t="s">
        <v>1363</v>
      </c>
      <c r="G3508">
        <v>303.83</v>
      </c>
      <c r="H3508">
        <v>3</v>
      </c>
      <c r="I3508">
        <v>0.23</v>
      </c>
      <c r="J3508">
        <v>5.83</v>
      </c>
      <c r="K3508" t="s">
        <v>90</v>
      </c>
      <c r="L3508" t="s">
        <v>41</v>
      </c>
      <c r="M3508">
        <v>6.52</v>
      </c>
      <c r="N3508" t="s">
        <v>141</v>
      </c>
      <c r="O3508" t="b">
        <v>0</v>
      </c>
      <c r="P3508">
        <v>701.84730000000002</v>
      </c>
      <c r="Q3508">
        <v>154.95330000000001</v>
      </c>
      <c r="R3508">
        <v>142.60329999999999</v>
      </c>
      <c r="S3508" t="s">
        <v>97</v>
      </c>
      <c r="T3508">
        <v>1</v>
      </c>
      <c r="U3508">
        <v>0</v>
      </c>
      <c r="V3508">
        <v>15</v>
      </c>
      <c r="W3508">
        <v>1127.8425</v>
      </c>
    </row>
    <row r="3509" spans="1:23" x14ac:dyDescent="0.35">
      <c r="A3509" t="s">
        <v>5200</v>
      </c>
      <c r="B3509" t="s">
        <v>398</v>
      </c>
      <c r="C3509" t="s">
        <v>517</v>
      </c>
      <c r="D3509" t="s">
        <v>24</v>
      </c>
      <c r="E3509" t="s">
        <v>16</v>
      </c>
      <c r="F3509" t="s">
        <v>605</v>
      </c>
      <c r="G3509">
        <v>47.58</v>
      </c>
      <c r="H3509">
        <v>3</v>
      </c>
      <c r="I3509">
        <v>0.1</v>
      </c>
      <c r="J3509">
        <v>3.23</v>
      </c>
      <c r="K3509" t="s">
        <v>82</v>
      </c>
      <c r="L3509" t="s">
        <v>48</v>
      </c>
      <c r="M3509">
        <v>4.78</v>
      </c>
      <c r="N3509" t="s">
        <v>83</v>
      </c>
      <c r="O3509" t="b">
        <v>1</v>
      </c>
      <c r="P3509">
        <v>128.46600000000001</v>
      </c>
      <c r="Q3509">
        <v>42.822000000000003</v>
      </c>
      <c r="R3509">
        <v>34.811999999999998</v>
      </c>
      <c r="S3509" t="s">
        <v>183</v>
      </c>
      <c r="T3509">
        <v>0</v>
      </c>
      <c r="U3509">
        <v>0</v>
      </c>
      <c r="V3509">
        <v>15</v>
      </c>
      <c r="W3509">
        <v>842.76920000000007</v>
      </c>
    </row>
    <row r="3510" spans="1:23" x14ac:dyDescent="0.35">
      <c r="A3510" t="s">
        <v>5201</v>
      </c>
      <c r="B3510" t="s">
        <v>689</v>
      </c>
      <c r="C3510" t="s">
        <v>1172</v>
      </c>
      <c r="D3510" t="s">
        <v>15</v>
      </c>
      <c r="E3510" t="s">
        <v>16</v>
      </c>
      <c r="F3510" t="s">
        <v>1050</v>
      </c>
      <c r="G3510">
        <v>28.81</v>
      </c>
      <c r="H3510">
        <v>1</v>
      </c>
      <c r="I3510">
        <v>0.26</v>
      </c>
      <c r="J3510">
        <v>9.8000000000000007</v>
      </c>
      <c r="K3510" t="s">
        <v>90</v>
      </c>
      <c r="L3510" t="s">
        <v>45</v>
      </c>
      <c r="M3510">
        <v>0.74</v>
      </c>
      <c r="N3510" t="s">
        <v>83</v>
      </c>
      <c r="O3510" t="b">
        <v>0</v>
      </c>
      <c r="P3510">
        <v>21.319400000000002</v>
      </c>
      <c r="Q3510">
        <v>4.0334000000000003</v>
      </c>
      <c r="R3510">
        <v>-6.5066000000000006</v>
      </c>
      <c r="S3510" t="s">
        <v>103</v>
      </c>
      <c r="T3510">
        <v>0</v>
      </c>
      <c r="U3510">
        <v>0</v>
      </c>
      <c r="V3510">
        <v>2</v>
      </c>
      <c r="W3510">
        <v>34.232999999999997</v>
      </c>
    </row>
    <row r="3511" spans="1:23" x14ac:dyDescent="0.35">
      <c r="A3511" t="s">
        <v>5202</v>
      </c>
      <c r="B3511" t="s">
        <v>1011</v>
      </c>
      <c r="C3511" t="s">
        <v>3042</v>
      </c>
      <c r="D3511" t="s">
        <v>12</v>
      </c>
      <c r="E3511" t="s">
        <v>16</v>
      </c>
      <c r="F3511" t="s">
        <v>311</v>
      </c>
      <c r="G3511">
        <v>35.79</v>
      </c>
      <c r="H3511">
        <v>1</v>
      </c>
      <c r="I3511">
        <v>0.15</v>
      </c>
      <c r="J3511">
        <v>4.41</v>
      </c>
      <c r="K3511" t="s">
        <v>90</v>
      </c>
      <c r="L3511" t="s">
        <v>41</v>
      </c>
      <c r="M3511">
        <v>11.13</v>
      </c>
      <c r="N3511" t="s">
        <v>83</v>
      </c>
      <c r="O3511" t="b">
        <v>0</v>
      </c>
      <c r="P3511">
        <v>30.421500000000002</v>
      </c>
      <c r="Q3511">
        <v>8.947499999999998</v>
      </c>
      <c r="R3511">
        <v>-6.5925000000000029</v>
      </c>
      <c r="S3511" t="s">
        <v>91</v>
      </c>
      <c r="T3511">
        <v>0</v>
      </c>
      <c r="U3511">
        <v>0</v>
      </c>
      <c r="V3511">
        <v>10</v>
      </c>
      <c r="W3511">
        <v>197.87870000000001</v>
      </c>
    </row>
    <row r="3512" spans="1:23" x14ac:dyDescent="0.35">
      <c r="A3512" t="s">
        <v>5203</v>
      </c>
      <c r="B3512" t="s">
        <v>1586</v>
      </c>
      <c r="C3512" t="s">
        <v>2898</v>
      </c>
      <c r="D3512" t="s">
        <v>15</v>
      </c>
      <c r="E3512" t="s">
        <v>95</v>
      </c>
      <c r="F3512" t="s">
        <v>715</v>
      </c>
      <c r="G3512">
        <v>441.37</v>
      </c>
      <c r="H3512">
        <v>3</v>
      </c>
      <c r="I3512">
        <v>0.08</v>
      </c>
      <c r="J3512">
        <v>5.81</v>
      </c>
      <c r="K3512" t="s">
        <v>115</v>
      </c>
      <c r="L3512" t="s">
        <v>43</v>
      </c>
      <c r="M3512">
        <v>7.46</v>
      </c>
      <c r="N3512" t="s">
        <v>83</v>
      </c>
      <c r="O3512" t="b">
        <v>0</v>
      </c>
      <c r="P3512">
        <v>1218.1812</v>
      </c>
      <c r="Q3512">
        <v>423.71520000000021</v>
      </c>
      <c r="R3512">
        <v>410.44520000000023</v>
      </c>
      <c r="S3512" t="s">
        <v>183</v>
      </c>
      <c r="T3512">
        <v>0</v>
      </c>
      <c r="U3512">
        <v>0</v>
      </c>
      <c r="V3512">
        <v>21</v>
      </c>
      <c r="W3512">
        <v>1859.8818000000001</v>
      </c>
    </row>
    <row r="3513" spans="1:23" x14ac:dyDescent="0.35">
      <c r="A3513" t="s">
        <v>5204</v>
      </c>
      <c r="B3513" t="s">
        <v>1586</v>
      </c>
      <c r="C3513" t="s">
        <v>1512</v>
      </c>
      <c r="D3513" t="s">
        <v>28</v>
      </c>
      <c r="E3513" t="s">
        <v>95</v>
      </c>
      <c r="F3513" t="s">
        <v>123</v>
      </c>
      <c r="G3513">
        <v>527.13</v>
      </c>
      <c r="H3513">
        <v>1</v>
      </c>
      <c r="I3513">
        <v>0.03</v>
      </c>
      <c r="J3513">
        <v>5.24</v>
      </c>
      <c r="K3513" t="s">
        <v>115</v>
      </c>
      <c r="L3513" t="s">
        <v>45</v>
      </c>
      <c r="M3513">
        <v>1.47</v>
      </c>
      <c r="N3513" t="s">
        <v>83</v>
      </c>
      <c r="O3513" t="b">
        <v>0</v>
      </c>
      <c r="P3513">
        <v>511.31610000000001</v>
      </c>
      <c r="Q3513">
        <v>195.03809999999999</v>
      </c>
      <c r="R3513">
        <v>188.32810000000001</v>
      </c>
      <c r="S3513" t="s">
        <v>183</v>
      </c>
      <c r="T3513">
        <v>0</v>
      </c>
      <c r="U3513">
        <v>0</v>
      </c>
      <c r="V3513">
        <v>15</v>
      </c>
      <c r="W3513">
        <v>614.51190000000008</v>
      </c>
    </row>
    <row r="3514" spans="1:23" x14ac:dyDescent="0.35">
      <c r="A3514" t="s">
        <v>5205</v>
      </c>
      <c r="B3514" t="s">
        <v>1018</v>
      </c>
      <c r="C3514" t="s">
        <v>1941</v>
      </c>
      <c r="D3514" t="s">
        <v>24</v>
      </c>
      <c r="E3514" t="s">
        <v>16</v>
      </c>
      <c r="F3514" t="s">
        <v>444</v>
      </c>
      <c r="G3514">
        <v>48.96</v>
      </c>
      <c r="H3514">
        <v>2</v>
      </c>
      <c r="I3514">
        <v>7.0000000000000007E-2</v>
      </c>
      <c r="J3514">
        <v>9.64</v>
      </c>
      <c r="K3514" t="s">
        <v>82</v>
      </c>
      <c r="L3514" t="s">
        <v>43</v>
      </c>
      <c r="M3514">
        <v>5.26</v>
      </c>
      <c r="N3514" t="s">
        <v>83</v>
      </c>
      <c r="O3514" t="b">
        <v>0</v>
      </c>
      <c r="P3514">
        <v>91.065600000000003</v>
      </c>
      <c r="Q3514">
        <v>32.313599999999987</v>
      </c>
      <c r="R3514">
        <v>17.413599999999999</v>
      </c>
      <c r="S3514" t="s">
        <v>183</v>
      </c>
      <c r="T3514">
        <v>0</v>
      </c>
      <c r="U3514">
        <v>0</v>
      </c>
      <c r="V3514">
        <v>16</v>
      </c>
      <c r="W3514">
        <v>1002.6642000000001</v>
      </c>
    </row>
    <row r="3515" spans="1:23" x14ac:dyDescent="0.35">
      <c r="A3515" t="s">
        <v>5206</v>
      </c>
      <c r="B3515" t="s">
        <v>253</v>
      </c>
      <c r="C3515" t="s">
        <v>1388</v>
      </c>
      <c r="D3515" t="s">
        <v>12</v>
      </c>
      <c r="E3515" t="s">
        <v>16</v>
      </c>
      <c r="F3515" t="s">
        <v>107</v>
      </c>
      <c r="G3515">
        <v>57.76</v>
      </c>
      <c r="H3515">
        <v>3</v>
      </c>
      <c r="I3515">
        <v>0.24</v>
      </c>
      <c r="J3515">
        <v>3.99</v>
      </c>
      <c r="K3515" t="s">
        <v>115</v>
      </c>
      <c r="L3515" t="s">
        <v>45</v>
      </c>
      <c r="M3515">
        <v>1.43</v>
      </c>
      <c r="N3515" t="s">
        <v>83</v>
      </c>
      <c r="O3515" t="b">
        <v>0</v>
      </c>
      <c r="P3515">
        <v>131.69280000000001</v>
      </c>
      <c r="Q3515">
        <v>27.724799999999998</v>
      </c>
      <c r="R3515">
        <v>22.3048</v>
      </c>
      <c r="S3515" t="s">
        <v>183</v>
      </c>
      <c r="T3515">
        <v>0</v>
      </c>
      <c r="U3515">
        <v>0</v>
      </c>
      <c r="V3515">
        <v>17</v>
      </c>
      <c r="W3515">
        <v>1298.4629</v>
      </c>
    </row>
    <row r="3516" spans="1:23" x14ac:dyDescent="0.35">
      <c r="A3516" t="s">
        <v>5207</v>
      </c>
      <c r="B3516" t="s">
        <v>699</v>
      </c>
      <c r="C3516" t="s">
        <v>131</v>
      </c>
      <c r="D3516" t="s">
        <v>26</v>
      </c>
      <c r="E3516" t="s">
        <v>88</v>
      </c>
      <c r="F3516" t="s">
        <v>502</v>
      </c>
      <c r="G3516">
        <v>24.33</v>
      </c>
      <c r="H3516">
        <v>2</v>
      </c>
      <c r="I3516">
        <v>0.05</v>
      </c>
      <c r="J3516">
        <v>7.67</v>
      </c>
      <c r="K3516" t="s">
        <v>102</v>
      </c>
      <c r="L3516" t="s">
        <v>48</v>
      </c>
      <c r="M3516">
        <v>10.06</v>
      </c>
      <c r="N3516" t="s">
        <v>83</v>
      </c>
      <c r="O3516" t="b">
        <v>0</v>
      </c>
      <c r="P3516">
        <v>46.226999999999997</v>
      </c>
      <c r="Q3516">
        <v>17.030999999999999</v>
      </c>
      <c r="R3516">
        <v>-0.69900000000000162</v>
      </c>
      <c r="S3516" t="s">
        <v>91</v>
      </c>
      <c r="T3516">
        <v>0</v>
      </c>
      <c r="U3516">
        <v>0</v>
      </c>
      <c r="V3516">
        <v>18</v>
      </c>
      <c r="W3516">
        <v>988.7876</v>
      </c>
    </row>
    <row r="3517" spans="1:23" x14ac:dyDescent="0.35">
      <c r="A3517" t="s">
        <v>5208</v>
      </c>
      <c r="B3517" t="s">
        <v>383</v>
      </c>
      <c r="C3517" t="s">
        <v>2781</v>
      </c>
      <c r="D3517" t="s">
        <v>12</v>
      </c>
      <c r="E3517" t="s">
        <v>88</v>
      </c>
      <c r="F3517" t="s">
        <v>1195</v>
      </c>
      <c r="G3517">
        <v>29.06</v>
      </c>
      <c r="H3517">
        <v>3</v>
      </c>
      <c r="I3517">
        <v>0.1</v>
      </c>
      <c r="J3517">
        <v>6.13</v>
      </c>
      <c r="K3517" t="s">
        <v>82</v>
      </c>
      <c r="L3517" t="s">
        <v>41</v>
      </c>
      <c r="M3517">
        <v>13.06</v>
      </c>
      <c r="N3517" t="s">
        <v>83</v>
      </c>
      <c r="O3517" t="b">
        <v>1</v>
      </c>
      <c r="P3517">
        <v>78.461999999999989</v>
      </c>
      <c r="Q3517">
        <v>26.154</v>
      </c>
      <c r="R3517">
        <v>6.9639999999999951</v>
      </c>
      <c r="S3517" t="s">
        <v>128</v>
      </c>
      <c r="T3517">
        <v>0</v>
      </c>
      <c r="U3517">
        <v>0</v>
      </c>
      <c r="V3517">
        <v>5</v>
      </c>
      <c r="W3517">
        <v>785.54840000000013</v>
      </c>
    </row>
    <row r="3518" spans="1:23" x14ac:dyDescent="0.35">
      <c r="A3518" t="s">
        <v>5209</v>
      </c>
      <c r="B3518" t="s">
        <v>622</v>
      </c>
      <c r="C3518" t="s">
        <v>934</v>
      </c>
      <c r="D3518" t="s">
        <v>15</v>
      </c>
      <c r="E3518" t="s">
        <v>14</v>
      </c>
      <c r="F3518" t="s">
        <v>744</v>
      </c>
      <c r="G3518">
        <v>115.78</v>
      </c>
      <c r="H3518">
        <v>1</v>
      </c>
      <c r="I3518">
        <v>0.06</v>
      </c>
      <c r="J3518">
        <v>9.16</v>
      </c>
      <c r="K3518" t="s">
        <v>102</v>
      </c>
      <c r="L3518" t="s">
        <v>48</v>
      </c>
      <c r="M3518">
        <v>7.64</v>
      </c>
      <c r="N3518" t="s">
        <v>83</v>
      </c>
      <c r="O3518" t="b">
        <v>0</v>
      </c>
      <c r="P3518">
        <v>108.83320000000001</v>
      </c>
      <c r="Q3518">
        <v>39.365199999999987</v>
      </c>
      <c r="R3518">
        <v>22.56519999999999</v>
      </c>
      <c r="S3518" t="s">
        <v>97</v>
      </c>
      <c r="T3518">
        <v>0</v>
      </c>
      <c r="U3518">
        <v>0</v>
      </c>
      <c r="V3518">
        <v>18</v>
      </c>
      <c r="W3518">
        <v>1386.7229</v>
      </c>
    </row>
    <row r="3519" spans="1:23" x14ac:dyDescent="0.35">
      <c r="A3519" t="s">
        <v>5210</v>
      </c>
      <c r="B3519" t="s">
        <v>909</v>
      </c>
      <c r="C3519" t="s">
        <v>5211</v>
      </c>
      <c r="D3519" t="s">
        <v>24</v>
      </c>
      <c r="E3519" t="s">
        <v>95</v>
      </c>
      <c r="F3519" t="s">
        <v>596</v>
      </c>
      <c r="G3519">
        <v>326.16000000000003</v>
      </c>
      <c r="H3519">
        <v>3</v>
      </c>
      <c r="I3519">
        <v>0.08</v>
      </c>
      <c r="J3519">
        <v>3.66</v>
      </c>
      <c r="K3519" t="s">
        <v>82</v>
      </c>
      <c r="L3519" t="s">
        <v>41</v>
      </c>
      <c r="M3519">
        <v>13.91</v>
      </c>
      <c r="N3519" t="s">
        <v>83</v>
      </c>
      <c r="O3519" t="b">
        <v>0</v>
      </c>
      <c r="P3519">
        <v>900.2016000000001</v>
      </c>
      <c r="Q3519">
        <v>313.11360000000008</v>
      </c>
      <c r="R3519">
        <v>295.54360000000008</v>
      </c>
      <c r="S3519" t="s">
        <v>183</v>
      </c>
      <c r="T3519">
        <v>0</v>
      </c>
      <c r="U3519">
        <v>0</v>
      </c>
      <c r="V3519">
        <v>2</v>
      </c>
      <c r="W3519">
        <v>283.53640000000013</v>
      </c>
    </row>
    <row r="3520" spans="1:23" x14ac:dyDescent="0.35">
      <c r="A3520" t="s">
        <v>5212</v>
      </c>
      <c r="B3520" t="s">
        <v>455</v>
      </c>
      <c r="C3520" t="s">
        <v>1280</v>
      </c>
      <c r="D3520" t="s">
        <v>12</v>
      </c>
      <c r="E3520" t="s">
        <v>95</v>
      </c>
      <c r="F3520" t="s">
        <v>286</v>
      </c>
      <c r="G3520">
        <v>517.61</v>
      </c>
      <c r="H3520">
        <v>2</v>
      </c>
      <c r="I3520">
        <v>0.1</v>
      </c>
      <c r="J3520">
        <v>8.06</v>
      </c>
      <c r="K3520" t="s">
        <v>90</v>
      </c>
      <c r="L3520" t="s">
        <v>41</v>
      </c>
      <c r="M3520">
        <v>6.06</v>
      </c>
      <c r="N3520" t="s">
        <v>83</v>
      </c>
      <c r="O3520" t="b">
        <v>0</v>
      </c>
      <c r="P3520">
        <v>931.69799999999998</v>
      </c>
      <c r="Q3520">
        <v>310.56600000000009</v>
      </c>
      <c r="R3520">
        <v>296.44600000000008</v>
      </c>
      <c r="S3520" t="s">
        <v>128</v>
      </c>
      <c r="T3520">
        <v>0</v>
      </c>
      <c r="U3520">
        <v>0</v>
      </c>
      <c r="V3520">
        <v>3</v>
      </c>
      <c r="W3520">
        <v>295.91840000000008</v>
      </c>
    </row>
    <row r="3521" spans="1:23" x14ac:dyDescent="0.35">
      <c r="A3521" t="s">
        <v>5213</v>
      </c>
      <c r="B3521" t="s">
        <v>390</v>
      </c>
      <c r="C3521" t="s">
        <v>747</v>
      </c>
      <c r="D3521" t="s">
        <v>12</v>
      </c>
      <c r="E3521" t="s">
        <v>14</v>
      </c>
      <c r="F3521" t="s">
        <v>1299</v>
      </c>
      <c r="G3521">
        <v>213.68</v>
      </c>
      <c r="H3521">
        <v>2</v>
      </c>
      <c r="I3521">
        <v>0.06</v>
      </c>
      <c r="J3521">
        <v>8.26</v>
      </c>
      <c r="K3521" t="s">
        <v>82</v>
      </c>
      <c r="L3521" t="s">
        <v>43</v>
      </c>
      <c r="M3521">
        <v>3.93</v>
      </c>
      <c r="N3521" t="s">
        <v>83</v>
      </c>
      <c r="O3521" t="b">
        <v>0</v>
      </c>
      <c r="P3521">
        <v>401.71839999999997</v>
      </c>
      <c r="Q3521">
        <v>145.30240000000001</v>
      </c>
      <c r="R3521">
        <v>133.11240000000001</v>
      </c>
      <c r="S3521" t="s">
        <v>91</v>
      </c>
      <c r="T3521">
        <v>0</v>
      </c>
      <c r="U3521">
        <v>0</v>
      </c>
      <c r="V3521">
        <v>21</v>
      </c>
      <c r="W3521">
        <v>2461.3791999999999</v>
      </c>
    </row>
    <row r="3522" spans="1:23" x14ac:dyDescent="0.35">
      <c r="A3522" t="s">
        <v>5214</v>
      </c>
      <c r="B3522" t="s">
        <v>572</v>
      </c>
      <c r="C3522" t="s">
        <v>4261</v>
      </c>
      <c r="D3522" t="s">
        <v>12</v>
      </c>
      <c r="E3522" t="s">
        <v>14</v>
      </c>
      <c r="F3522" t="s">
        <v>662</v>
      </c>
      <c r="G3522">
        <v>74</v>
      </c>
      <c r="H3522">
        <v>3</v>
      </c>
      <c r="I3522">
        <v>0.28999999999999998</v>
      </c>
      <c r="J3522">
        <v>6.38</v>
      </c>
      <c r="K3522" t="s">
        <v>102</v>
      </c>
      <c r="L3522" t="s">
        <v>41</v>
      </c>
      <c r="M3522">
        <v>6.18</v>
      </c>
      <c r="N3522" t="s">
        <v>83</v>
      </c>
      <c r="O3522" t="b">
        <v>0</v>
      </c>
      <c r="P3522">
        <v>157.62</v>
      </c>
      <c r="Q3522">
        <v>24.420000000000019</v>
      </c>
      <c r="R3522">
        <v>11.860000000000021</v>
      </c>
      <c r="S3522" t="s">
        <v>183</v>
      </c>
      <c r="T3522">
        <v>0</v>
      </c>
      <c r="U3522">
        <v>0</v>
      </c>
      <c r="V3522">
        <v>3</v>
      </c>
      <c r="W3522">
        <v>48.046500000000023</v>
      </c>
    </row>
    <row r="3523" spans="1:23" x14ac:dyDescent="0.35">
      <c r="A3523" t="s">
        <v>5215</v>
      </c>
      <c r="B3523" t="s">
        <v>180</v>
      </c>
      <c r="C3523" t="s">
        <v>738</v>
      </c>
      <c r="D3523" t="s">
        <v>15</v>
      </c>
      <c r="E3523" t="s">
        <v>95</v>
      </c>
      <c r="F3523" t="s">
        <v>155</v>
      </c>
      <c r="G3523">
        <v>39.68</v>
      </c>
      <c r="H3523">
        <v>1</v>
      </c>
      <c r="I3523">
        <v>0.17</v>
      </c>
      <c r="J3523">
        <v>8.82</v>
      </c>
      <c r="K3523" t="s">
        <v>102</v>
      </c>
      <c r="L3523" t="s">
        <v>45</v>
      </c>
      <c r="M3523">
        <v>1.25</v>
      </c>
      <c r="N3523" t="s">
        <v>83</v>
      </c>
      <c r="O3523" t="b">
        <v>0</v>
      </c>
      <c r="P3523">
        <v>32.934399999999997</v>
      </c>
      <c r="Q3523">
        <v>9.1263999999999967</v>
      </c>
      <c r="R3523">
        <v>-0.94360000000000355</v>
      </c>
      <c r="S3523" t="s">
        <v>183</v>
      </c>
      <c r="T3523">
        <v>0</v>
      </c>
      <c r="U3523">
        <v>0</v>
      </c>
      <c r="V3523">
        <v>16</v>
      </c>
      <c r="W3523">
        <v>2256.5427</v>
      </c>
    </row>
    <row r="3524" spans="1:23" x14ac:dyDescent="0.35">
      <c r="A3524" t="s">
        <v>5216</v>
      </c>
      <c r="B3524" t="s">
        <v>703</v>
      </c>
      <c r="C3524" t="s">
        <v>158</v>
      </c>
      <c r="D3524" t="s">
        <v>28</v>
      </c>
      <c r="E3524" t="s">
        <v>95</v>
      </c>
      <c r="F3524" t="s">
        <v>770</v>
      </c>
      <c r="G3524">
        <v>593.22</v>
      </c>
      <c r="H3524">
        <v>1</v>
      </c>
      <c r="I3524">
        <v>0.06</v>
      </c>
      <c r="J3524">
        <v>8.3000000000000007</v>
      </c>
      <c r="K3524" t="s">
        <v>82</v>
      </c>
      <c r="L3524" t="s">
        <v>45</v>
      </c>
      <c r="M3524">
        <v>1.51</v>
      </c>
      <c r="N3524" t="s">
        <v>83</v>
      </c>
      <c r="O3524" t="b">
        <v>0</v>
      </c>
      <c r="P3524">
        <v>557.6268</v>
      </c>
      <c r="Q3524">
        <v>201.69479999999999</v>
      </c>
      <c r="R3524">
        <v>191.88480000000001</v>
      </c>
      <c r="S3524" t="s">
        <v>84</v>
      </c>
      <c r="T3524">
        <v>0</v>
      </c>
      <c r="U3524">
        <v>0</v>
      </c>
      <c r="V3524">
        <v>22</v>
      </c>
      <c r="W3524">
        <v>1549.7446</v>
      </c>
    </row>
    <row r="3525" spans="1:23" x14ac:dyDescent="0.35">
      <c r="A3525" t="s">
        <v>5217</v>
      </c>
      <c r="B3525" t="s">
        <v>549</v>
      </c>
      <c r="C3525" t="s">
        <v>736</v>
      </c>
      <c r="D3525" t="s">
        <v>15</v>
      </c>
      <c r="E3525" t="s">
        <v>88</v>
      </c>
      <c r="F3525" t="s">
        <v>457</v>
      </c>
      <c r="G3525">
        <v>28.94</v>
      </c>
      <c r="H3525">
        <v>2</v>
      </c>
      <c r="I3525">
        <v>0.23</v>
      </c>
      <c r="J3525">
        <v>8.52</v>
      </c>
      <c r="K3525" t="s">
        <v>115</v>
      </c>
      <c r="L3525" t="s">
        <v>41</v>
      </c>
      <c r="M3525">
        <v>11.28</v>
      </c>
      <c r="N3525" t="s">
        <v>83</v>
      </c>
      <c r="O3525" t="b">
        <v>0</v>
      </c>
      <c r="P3525">
        <v>44.567600000000013</v>
      </c>
      <c r="Q3525">
        <v>9.8396000000000043</v>
      </c>
      <c r="R3525">
        <v>-9.9603999999999928</v>
      </c>
      <c r="S3525" t="s">
        <v>91</v>
      </c>
      <c r="T3525">
        <v>0</v>
      </c>
      <c r="U3525">
        <v>0</v>
      </c>
      <c r="V3525">
        <v>15</v>
      </c>
      <c r="W3525">
        <v>1091.1376</v>
      </c>
    </row>
    <row r="3526" spans="1:23" x14ac:dyDescent="0.35">
      <c r="A3526" t="s">
        <v>5218</v>
      </c>
      <c r="B3526" t="s">
        <v>109</v>
      </c>
      <c r="C3526" t="s">
        <v>2410</v>
      </c>
      <c r="D3526" t="s">
        <v>28</v>
      </c>
      <c r="E3526" t="s">
        <v>16</v>
      </c>
      <c r="F3526" t="s">
        <v>435</v>
      </c>
      <c r="G3526">
        <v>26.63</v>
      </c>
      <c r="H3526">
        <v>3</v>
      </c>
      <c r="I3526">
        <v>0.12</v>
      </c>
      <c r="J3526">
        <v>2.58</v>
      </c>
      <c r="K3526" t="s">
        <v>115</v>
      </c>
      <c r="L3526" t="s">
        <v>43</v>
      </c>
      <c r="M3526">
        <v>4.1500000000000004</v>
      </c>
      <c r="N3526" t="s">
        <v>83</v>
      </c>
      <c r="O3526" t="b">
        <v>0</v>
      </c>
      <c r="P3526">
        <v>70.303200000000004</v>
      </c>
      <c r="Q3526">
        <v>22.36920000000001</v>
      </c>
      <c r="R3526">
        <v>15.63920000000001</v>
      </c>
      <c r="S3526" t="s">
        <v>103</v>
      </c>
      <c r="T3526">
        <v>0</v>
      </c>
      <c r="U3526">
        <v>0</v>
      </c>
      <c r="V3526">
        <v>11</v>
      </c>
      <c r="W3526">
        <v>239.26870000000011</v>
      </c>
    </row>
    <row r="3527" spans="1:23" x14ac:dyDescent="0.35">
      <c r="A3527" t="s">
        <v>5219</v>
      </c>
      <c r="B3527" t="s">
        <v>379</v>
      </c>
      <c r="C3527" t="s">
        <v>1199</v>
      </c>
      <c r="D3527" t="s">
        <v>12</v>
      </c>
      <c r="E3527" t="s">
        <v>14</v>
      </c>
      <c r="F3527" t="s">
        <v>1029</v>
      </c>
      <c r="G3527">
        <v>122.22</v>
      </c>
      <c r="H3527">
        <v>3</v>
      </c>
      <c r="I3527">
        <v>0.08</v>
      </c>
      <c r="J3527">
        <v>9.9600000000000009</v>
      </c>
      <c r="K3527" t="s">
        <v>115</v>
      </c>
      <c r="L3527" t="s">
        <v>43</v>
      </c>
      <c r="M3527">
        <v>3.47</v>
      </c>
      <c r="N3527" t="s">
        <v>83</v>
      </c>
      <c r="O3527" t="b">
        <v>0</v>
      </c>
      <c r="P3527">
        <v>337.3272</v>
      </c>
      <c r="Q3527">
        <v>117.3312</v>
      </c>
      <c r="R3527">
        <v>103.9012</v>
      </c>
      <c r="S3527" t="s">
        <v>103</v>
      </c>
      <c r="T3527">
        <v>0</v>
      </c>
      <c r="U3527">
        <v>0</v>
      </c>
      <c r="V3527">
        <v>19</v>
      </c>
      <c r="W3527">
        <v>257.53230000000002</v>
      </c>
    </row>
    <row r="3528" spans="1:23" x14ac:dyDescent="0.35">
      <c r="A3528" t="s">
        <v>5220</v>
      </c>
      <c r="B3528" t="s">
        <v>253</v>
      </c>
      <c r="C3528" t="s">
        <v>2167</v>
      </c>
      <c r="D3528" t="s">
        <v>12</v>
      </c>
      <c r="E3528" t="s">
        <v>14</v>
      </c>
      <c r="F3528" t="s">
        <v>152</v>
      </c>
      <c r="G3528">
        <v>197.19</v>
      </c>
      <c r="H3528">
        <v>1</v>
      </c>
      <c r="I3528">
        <v>0.1</v>
      </c>
      <c r="J3528">
        <v>2.42</v>
      </c>
      <c r="K3528" t="s">
        <v>115</v>
      </c>
      <c r="L3528" t="s">
        <v>48</v>
      </c>
      <c r="M3528">
        <v>15.87</v>
      </c>
      <c r="N3528" t="s">
        <v>83</v>
      </c>
      <c r="O3528" t="b">
        <v>0</v>
      </c>
      <c r="P3528">
        <v>177.471</v>
      </c>
      <c r="Q3528">
        <v>59.157000000000011</v>
      </c>
      <c r="R3528">
        <v>40.867000000000012</v>
      </c>
      <c r="S3528" t="s">
        <v>183</v>
      </c>
      <c r="T3528">
        <v>0</v>
      </c>
      <c r="U3528">
        <v>0</v>
      </c>
      <c r="V3528">
        <v>4</v>
      </c>
      <c r="W3528">
        <v>282.24099999999999</v>
      </c>
    </row>
    <row r="3529" spans="1:23" x14ac:dyDescent="0.35">
      <c r="A3529" t="s">
        <v>5221</v>
      </c>
      <c r="B3529" t="s">
        <v>1604</v>
      </c>
      <c r="C3529" t="s">
        <v>1249</v>
      </c>
      <c r="D3529" t="s">
        <v>20</v>
      </c>
      <c r="E3529" t="s">
        <v>88</v>
      </c>
      <c r="F3529" t="s">
        <v>1395</v>
      </c>
      <c r="G3529">
        <v>22.26</v>
      </c>
      <c r="H3529">
        <v>3</v>
      </c>
      <c r="I3529">
        <v>0.1</v>
      </c>
      <c r="J3529">
        <v>9.7200000000000006</v>
      </c>
      <c r="K3529" t="s">
        <v>90</v>
      </c>
      <c r="L3529" t="s">
        <v>41</v>
      </c>
      <c r="M3529">
        <v>5.75</v>
      </c>
      <c r="N3529" t="s">
        <v>83</v>
      </c>
      <c r="O3529" t="b">
        <v>1</v>
      </c>
      <c r="P3529">
        <v>60.101999999999997</v>
      </c>
      <c r="Q3529">
        <v>20.03400000000001</v>
      </c>
      <c r="R3529">
        <v>4.5640000000000054</v>
      </c>
      <c r="S3529" t="s">
        <v>97</v>
      </c>
      <c r="T3529">
        <v>0</v>
      </c>
      <c r="U3529">
        <v>0</v>
      </c>
      <c r="V3529">
        <v>24</v>
      </c>
      <c r="W3529">
        <v>2451.8616000000002</v>
      </c>
    </row>
    <row r="3530" spans="1:23" x14ac:dyDescent="0.35">
      <c r="A3530" t="s">
        <v>5222</v>
      </c>
      <c r="B3530" t="s">
        <v>949</v>
      </c>
      <c r="C3530" t="s">
        <v>2999</v>
      </c>
      <c r="D3530" t="s">
        <v>12</v>
      </c>
      <c r="E3530" t="s">
        <v>88</v>
      </c>
      <c r="F3530" t="s">
        <v>251</v>
      </c>
      <c r="G3530">
        <v>18.97</v>
      </c>
      <c r="H3530">
        <v>1</v>
      </c>
      <c r="I3530">
        <v>0.1</v>
      </c>
      <c r="J3530">
        <v>5.85</v>
      </c>
      <c r="K3530" t="s">
        <v>90</v>
      </c>
      <c r="L3530" t="s">
        <v>43</v>
      </c>
      <c r="M3530">
        <v>3.87</v>
      </c>
      <c r="N3530" t="s">
        <v>83</v>
      </c>
      <c r="O3530" t="b">
        <v>1</v>
      </c>
      <c r="P3530">
        <v>17.073</v>
      </c>
      <c r="Q3530">
        <v>5.6910000000000007</v>
      </c>
      <c r="R3530">
        <v>-4.0289999999999981</v>
      </c>
      <c r="S3530" t="s">
        <v>103</v>
      </c>
      <c r="T3530">
        <v>0</v>
      </c>
      <c r="U3530">
        <v>0</v>
      </c>
      <c r="V3530">
        <v>11</v>
      </c>
      <c r="W3530">
        <v>1274.9931999999999</v>
      </c>
    </row>
    <row r="3531" spans="1:23" x14ac:dyDescent="0.35">
      <c r="A3531" t="s">
        <v>5223</v>
      </c>
      <c r="B3531" t="s">
        <v>562</v>
      </c>
      <c r="C3531" t="s">
        <v>5224</v>
      </c>
      <c r="D3531" t="s">
        <v>19</v>
      </c>
      <c r="E3531" t="s">
        <v>16</v>
      </c>
      <c r="F3531" t="s">
        <v>214</v>
      </c>
      <c r="G3531">
        <v>32.46</v>
      </c>
      <c r="H3531">
        <v>2</v>
      </c>
      <c r="I3531">
        <v>7.0000000000000007E-2</v>
      </c>
      <c r="J3531">
        <v>9.67</v>
      </c>
      <c r="K3531" t="s">
        <v>82</v>
      </c>
      <c r="L3531" t="s">
        <v>41</v>
      </c>
      <c r="M3531">
        <v>9.8800000000000008</v>
      </c>
      <c r="N3531" t="s">
        <v>141</v>
      </c>
      <c r="O3531" t="b">
        <v>0</v>
      </c>
      <c r="P3531">
        <v>60.375599999999999</v>
      </c>
      <c r="Q3531">
        <v>21.4236</v>
      </c>
      <c r="R3531">
        <v>1.8735999999999999</v>
      </c>
      <c r="S3531" t="s">
        <v>103</v>
      </c>
      <c r="T3531">
        <v>1</v>
      </c>
      <c r="U3531">
        <v>0</v>
      </c>
      <c r="V3531">
        <v>3</v>
      </c>
      <c r="W3531">
        <v>141.96060000000011</v>
      </c>
    </row>
    <row r="3532" spans="1:23" x14ac:dyDescent="0.35">
      <c r="A3532" t="s">
        <v>5225</v>
      </c>
      <c r="B3532" t="s">
        <v>433</v>
      </c>
      <c r="C3532" t="s">
        <v>5226</v>
      </c>
      <c r="D3532" t="s">
        <v>15</v>
      </c>
      <c r="E3532" t="s">
        <v>14</v>
      </c>
      <c r="F3532" t="s">
        <v>1332</v>
      </c>
      <c r="G3532">
        <v>126.16</v>
      </c>
      <c r="H3532">
        <v>2</v>
      </c>
      <c r="I3532">
        <v>0.22</v>
      </c>
      <c r="J3532">
        <v>5.08</v>
      </c>
      <c r="K3532" t="s">
        <v>102</v>
      </c>
      <c r="L3532" t="s">
        <v>41</v>
      </c>
      <c r="M3532">
        <v>13.53</v>
      </c>
      <c r="N3532" t="s">
        <v>83</v>
      </c>
      <c r="O3532" t="b">
        <v>0</v>
      </c>
      <c r="P3532">
        <v>196.80959999999999</v>
      </c>
      <c r="Q3532">
        <v>45.417599999999993</v>
      </c>
      <c r="R3532">
        <v>26.807600000000001</v>
      </c>
      <c r="S3532" t="s">
        <v>97</v>
      </c>
      <c r="T3532">
        <v>0</v>
      </c>
      <c r="U3532">
        <v>0</v>
      </c>
      <c r="V3532">
        <v>2</v>
      </c>
      <c r="W3532">
        <v>31.590599999999998</v>
      </c>
    </row>
    <row r="3533" spans="1:23" x14ac:dyDescent="0.35">
      <c r="A3533" t="s">
        <v>5227</v>
      </c>
      <c r="B3533" t="s">
        <v>225</v>
      </c>
      <c r="C3533" t="s">
        <v>747</v>
      </c>
      <c r="D3533" t="s">
        <v>12</v>
      </c>
      <c r="E3533" t="s">
        <v>95</v>
      </c>
      <c r="F3533" t="s">
        <v>1251</v>
      </c>
      <c r="G3533">
        <v>417.91</v>
      </c>
      <c r="H3533">
        <v>2</v>
      </c>
      <c r="I3533">
        <v>0.03</v>
      </c>
      <c r="J3533">
        <v>4.24</v>
      </c>
      <c r="K3533" t="s">
        <v>82</v>
      </c>
      <c r="L3533" t="s">
        <v>45</v>
      </c>
      <c r="M3533">
        <v>1.25</v>
      </c>
      <c r="N3533" t="s">
        <v>141</v>
      </c>
      <c r="O3533" t="b">
        <v>0</v>
      </c>
      <c r="P3533">
        <v>810.74540000000002</v>
      </c>
      <c r="Q3533">
        <v>309.2534</v>
      </c>
      <c r="R3533">
        <v>303.76339999999999</v>
      </c>
      <c r="S3533" t="s">
        <v>183</v>
      </c>
      <c r="T3533">
        <v>1</v>
      </c>
      <c r="U3533">
        <v>0</v>
      </c>
      <c r="V3533">
        <v>21</v>
      </c>
      <c r="W3533">
        <v>2461.3791999999999</v>
      </c>
    </row>
    <row r="3534" spans="1:23" x14ac:dyDescent="0.35">
      <c r="A3534" t="s">
        <v>5228</v>
      </c>
      <c r="B3534" t="s">
        <v>125</v>
      </c>
      <c r="C3534" t="s">
        <v>1271</v>
      </c>
      <c r="D3534" t="s">
        <v>28</v>
      </c>
      <c r="E3534" t="s">
        <v>16</v>
      </c>
      <c r="F3534" t="s">
        <v>472</v>
      </c>
      <c r="G3534">
        <v>38.020000000000003</v>
      </c>
      <c r="H3534">
        <v>2</v>
      </c>
      <c r="I3534">
        <v>0.12</v>
      </c>
      <c r="J3534">
        <v>5.91</v>
      </c>
      <c r="K3534" t="s">
        <v>82</v>
      </c>
      <c r="L3534" t="s">
        <v>45</v>
      </c>
      <c r="M3534">
        <v>0.57999999999999996</v>
      </c>
      <c r="N3534" t="s">
        <v>83</v>
      </c>
      <c r="O3534" t="b">
        <v>0</v>
      </c>
      <c r="P3534">
        <v>66.915200000000013</v>
      </c>
      <c r="Q3534">
        <v>21.291200000000011</v>
      </c>
      <c r="R3534">
        <v>14.80120000000001</v>
      </c>
      <c r="S3534" t="s">
        <v>128</v>
      </c>
      <c r="T3534">
        <v>0</v>
      </c>
      <c r="U3534">
        <v>0</v>
      </c>
      <c r="V3534">
        <v>13</v>
      </c>
      <c r="W3534">
        <v>572.79690000000005</v>
      </c>
    </row>
    <row r="3535" spans="1:23" x14ac:dyDescent="0.35">
      <c r="A3535" t="s">
        <v>5229</v>
      </c>
      <c r="B3535" t="s">
        <v>622</v>
      </c>
      <c r="C3535" t="s">
        <v>1967</v>
      </c>
      <c r="D3535" t="s">
        <v>19</v>
      </c>
      <c r="E3535" t="s">
        <v>14</v>
      </c>
      <c r="F3535" t="s">
        <v>451</v>
      </c>
      <c r="G3535">
        <v>160.71</v>
      </c>
      <c r="H3535">
        <v>1</v>
      </c>
      <c r="I3535">
        <v>0.03</v>
      </c>
      <c r="J3535">
        <v>4.8899999999999997</v>
      </c>
      <c r="K3535" t="s">
        <v>115</v>
      </c>
      <c r="L3535" t="s">
        <v>45</v>
      </c>
      <c r="M3535">
        <v>0.6</v>
      </c>
      <c r="N3535" t="s">
        <v>83</v>
      </c>
      <c r="O3535" t="b">
        <v>0</v>
      </c>
      <c r="P3535">
        <v>155.8887</v>
      </c>
      <c r="Q3535">
        <v>59.462699999999998</v>
      </c>
      <c r="R3535">
        <v>53.972700000000003</v>
      </c>
      <c r="S3535" t="s">
        <v>97</v>
      </c>
      <c r="T3535">
        <v>0</v>
      </c>
      <c r="U3535">
        <v>0</v>
      </c>
      <c r="V3535">
        <v>4</v>
      </c>
      <c r="W3535">
        <v>213.79689999999999</v>
      </c>
    </row>
    <row r="3536" spans="1:23" x14ac:dyDescent="0.35">
      <c r="A3536" t="s">
        <v>5230</v>
      </c>
      <c r="B3536" t="s">
        <v>229</v>
      </c>
      <c r="C3536" t="s">
        <v>573</v>
      </c>
      <c r="D3536" t="s">
        <v>17</v>
      </c>
      <c r="E3536" t="s">
        <v>95</v>
      </c>
      <c r="F3536" t="s">
        <v>127</v>
      </c>
      <c r="G3536">
        <v>327.89</v>
      </c>
      <c r="H3536">
        <v>3</v>
      </c>
      <c r="I3536">
        <v>0.08</v>
      </c>
      <c r="J3536">
        <v>3.34</v>
      </c>
      <c r="K3536" t="s">
        <v>90</v>
      </c>
      <c r="L3536" t="s">
        <v>41</v>
      </c>
      <c r="M3536">
        <v>10.199999999999999</v>
      </c>
      <c r="N3536" t="s">
        <v>141</v>
      </c>
      <c r="O3536" t="b">
        <v>0</v>
      </c>
      <c r="P3536">
        <v>904.97640000000001</v>
      </c>
      <c r="Q3536">
        <v>314.77440000000001</v>
      </c>
      <c r="R3536">
        <v>301.23439999999999</v>
      </c>
      <c r="S3536" t="s">
        <v>103</v>
      </c>
      <c r="T3536">
        <v>1</v>
      </c>
      <c r="U3536">
        <v>0</v>
      </c>
      <c r="V3536">
        <v>17</v>
      </c>
      <c r="W3536">
        <v>804.03819999999996</v>
      </c>
    </row>
    <row r="3537" spans="1:23" x14ac:dyDescent="0.35">
      <c r="A3537" t="s">
        <v>5231</v>
      </c>
      <c r="B3537" t="s">
        <v>572</v>
      </c>
      <c r="C3537" t="s">
        <v>80</v>
      </c>
      <c r="D3537" t="s">
        <v>15</v>
      </c>
      <c r="E3537" t="s">
        <v>16</v>
      </c>
      <c r="F3537" t="s">
        <v>244</v>
      </c>
      <c r="G3537">
        <v>45.05</v>
      </c>
      <c r="H3537">
        <v>3</v>
      </c>
      <c r="I3537">
        <v>0.15</v>
      </c>
      <c r="J3537">
        <v>8.27</v>
      </c>
      <c r="K3537" t="s">
        <v>82</v>
      </c>
      <c r="L3537" t="s">
        <v>48</v>
      </c>
      <c r="M3537">
        <v>5.29</v>
      </c>
      <c r="N3537" t="s">
        <v>83</v>
      </c>
      <c r="O3537" t="b">
        <v>0</v>
      </c>
      <c r="P3537">
        <v>114.8775</v>
      </c>
      <c r="Q3537">
        <v>33.787499999999987</v>
      </c>
      <c r="R3537">
        <v>20.227499999999999</v>
      </c>
      <c r="S3537" t="s">
        <v>183</v>
      </c>
      <c r="T3537">
        <v>0</v>
      </c>
      <c r="U3537">
        <v>0</v>
      </c>
      <c r="V3537">
        <v>23</v>
      </c>
      <c r="W3537">
        <v>2212.105</v>
      </c>
    </row>
    <row r="3538" spans="1:23" x14ac:dyDescent="0.35">
      <c r="A3538" t="s">
        <v>5232</v>
      </c>
      <c r="B3538" t="s">
        <v>105</v>
      </c>
      <c r="C3538" t="s">
        <v>657</v>
      </c>
      <c r="D3538" t="s">
        <v>12</v>
      </c>
      <c r="E3538" t="s">
        <v>14</v>
      </c>
      <c r="F3538" t="s">
        <v>617</v>
      </c>
      <c r="G3538">
        <v>136.47999999999999</v>
      </c>
      <c r="H3538">
        <v>1</v>
      </c>
      <c r="I3538">
        <v>7.0000000000000007E-2</v>
      </c>
      <c r="J3538">
        <v>9.4700000000000006</v>
      </c>
      <c r="K3538" t="s">
        <v>102</v>
      </c>
      <c r="L3538" t="s">
        <v>43</v>
      </c>
      <c r="M3538">
        <v>3.66</v>
      </c>
      <c r="N3538" t="s">
        <v>83</v>
      </c>
      <c r="O3538" t="b">
        <v>0</v>
      </c>
      <c r="P3538">
        <v>126.9264</v>
      </c>
      <c r="Q3538">
        <v>45.038400000000003</v>
      </c>
      <c r="R3538">
        <v>31.9084</v>
      </c>
      <c r="S3538" t="s">
        <v>91</v>
      </c>
      <c r="T3538">
        <v>0</v>
      </c>
      <c r="U3538">
        <v>0</v>
      </c>
      <c r="V3538">
        <v>28</v>
      </c>
      <c r="W3538">
        <v>2965.6505000000002</v>
      </c>
    </row>
    <row r="3539" spans="1:23" x14ac:dyDescent="0.35">
      <c r="A3539" t="s">
        <v>5233</v>
      </c>
      <c r="B3539" t="s">
        <v>521</v>
      </c>
      <c r="C3539" t="s">
        <v>376</v>
      </c>
      <c r="D3539" t="s">
        <v>17</v>
      </c>
      <c r="E3539" t="s">
        <v>14</v>
      </c>
      <c r="F3539" t="s">
        <v>1113</v>
      </c>
      <c r="G3539">
        <v>36.14</v>
      </c>
      <c r="H3539">
        <v>1</v>
      </c>
      <c r="I3539">
        <v>0.28000000000000003</v>
      </c>
      <c r="J3539">
        <v>6.68</v>
      </c>
      <c r="K3539" t="s">
        <v>115</v>
      </c>
      <c r="L3539" t="s">
        <v>41</v>
      </c>
      <c r="M3539">
        <v>12.25</v>
      </c>
      <c r="N3539" t="s">
        <v>83</v>
      </c>
      <c r="O3539" t="b">
        <v>0</v>
      </c>
      <c r="P3539">
        <v>26.020800000000001</v>
      </c>
      <c r="Q3539">
        <v>4.3367999999999967</v>
      </c>
      <c r="R3539">
        <v>-14.5932</v>
      </c>
      <c r="S3539" t="s">
        <v>84</v>
      </c>
      <c r="T3539">
        <v>0</v>
      </c>
      <c r="U3539">
        <v>0</v>
      </c>
      <c r="V3539">
        <v>14</v>
      </c>
      <c r="W3539">
        <v>825.6151000000001</v>
      </c>
    </row>
    <row r="3540" spans="1:23" x14ac:dyDescent="0.35">
      <c r="A3540" t="s">
        <v>5234</v>
      </c>
      <c r="B3540" t="s">
        <v>201</v>
      </c>
      <c r="C3540" t="s">
        <v>1875</v>
      </c>
      <c r="D3540" t="s">
        <v>12</v>
      </c>
      <c r="E3540" t="s">
        <v>14</v>
      </c>
      <c r="F3540" t="s">
        <v>1029</v>
      </c>
      <c r="G3540">
        <v>116.06</v>
      </c>
      <c r="H3540">
        <v>3</v>
      </c>
      <c r="I3540">
        <v>0.09</v>
      </c>
      <c r="J3540">
        <v>7.85</v>
      </c>
      <c r="K3540" t="s">
        <v>90</v>
      </c>
      <c r="L3540" t="s">
        <v>48</v>
      </c>
      <c r="M3540">
        <v>14.21</v>
      </c>
      <c r="N3540" t="s">
        <v>83</v>
      </c>
      <c r="O3540" t="b">
        <v>0</v>
      </c>
      <c r="P3540">
        <v>316.84379999999999</v>
      </c>
      <c r="Q3540">
        <v>107.9358000000001</v>
      </c>
      <c r="R3540">
        <v>85.875800000000055</v>
      </c>
      <c r="S3540" t="s">
        <v>97</v>
      </c>
      <c r="T3540">
        <v>0</v>
      </c>
      <c r="U3540">
        <v>0</v>
      </c>
      <c r="V3540">
        <v>7</v>
      </c>
      <c r="W3540">
        <v>763.33080000000007</v>
      </c>
    </row>
    <row r="3541" spans="1:23" x14ac:dyDescent="0.35">
      <c r="A3541" t="s">
        <v>5235</v>
      </c>
      <c r="B3541" t="s">
        <v>1268</v>
      </c>
      <c r="C3541" t="s">
        <v>5236</v>
      </c>
      <c r="D3541" t="s">
        <v>15</v>
      </c>
      <c r="E3541" t="s">
        <v>95</v>
      </c>
      <c r="F3541" t="s">
        <v>2069</v>
      </c>
      <c r="G3541">
        <v>539.02</v>
      </c>
      <c r="H3541">
        <v>3</v>
      </c>
      <c r="I3541">
        <v>0.09</v>
      </c>
      <c r="J3541">
        <v>5.78</v>
      </c>
      <c r="K3541" t="s">
        <v>82</v>
      </c>
      <c r="L3541" t="s">
        <v>45</v>
      </c>
      <c r="M3541">
        <v>1.41</v>
      </c>
      <c r="N3541" t="s">
        <v>83</v>
      </c>
      <c r="O3541" t="b">
        <v>0</v>
      </c>
      <c r="P3541">
        <v>1471.5246</v>
      </c>
      <c r="Q3541">
        <v>501.28860000000009</v>
      </c>
      <c r="R3541">
        <v>494.09860000000009</v>
      </c>
      <c r="S3541" t="s">
        <v>183</v>
      </c>
      <c r="T3541">
        <v>0</v>
      </c>
      <c r="U3541">
        <v>0</v>
      </c>
      <c r="V3541">
        <v>3</v>
      </c>
      <c r="W3541">
        <v>915.1748</v>
      </c>
    </row>
    <row r="3542" spans="1:23" x14ac:dyDescent="0.35">
      <c r="A3542" t="s">
        <v>5237</v>
      </c>
      <c r="B3542" t="s">
        <v>93</v>
      </c>
      <c r="C3542" t="s">
        <v>2919</v>
      </c>
      <c r="D3542" t="s">
        <v>17</v>
      </c>
      <c r="E3542" t="s">
        <v>95</v>
      </c>
      <c r="F3542" t="s">
        <v>596</v>
      </c>
      <c r="G3542">
        <v>300.63</v>
      </c>
      <c r="H3542">
        <v>3</v>
      </c>
      <c r="I3542">
        <v>0.04</v>
      </c>
      <c r="J3542">
        <v>4.46</v>
      </c>
      <c r="K3542" t="s">
        <v>115</v>
      </c>
      <c r="L3542" t="s">
        <v>43</v>
      </c>
      <c r="M3542">
        <v>6.65</v>
      </c>
      <c r="N3542" t="s">
        <v>83</v>
      </c>
      <c r="O3542" t="b">
        <v>0</v>
      </c>
      <c r="P3542">
        <v>865.81439999999998</v>
      </c>
      <c r="Q3542">
        <v>324.68040000000002</v>
      </c>
      <c r="R3542">
        <v>313.57039999999989</v>
      </c>
      <c r="S3542" t="s">
        <v>97</v>
      </c>
      <c r="T3542">
        <v>0</v>
      </c>
      <c r="U3542">
        <v>0</v>
      </c>
      <c r="V3542">
        <v>5</v>
      </c>
      <c r="W3542">
        <v>658.9109000000002</v>
      </c>
    </row>
    <row r="3543" spans="1:23" x14ac:dyDescent="0.35">
      <c r="A3543" t="s">
        <v>5238</v>
      </c>
      <c r="B3543" t="s">
        <v>1831</v>
      </c>
      <c r="C3543" t="s">
        <v>1382</v>
      </c>
      <c r="D3543" t="s">
        <v>19</v>
      </c>
      <c r="E3543" t="s">
        <v>16</v>
      </c>
      <c r="F3543" t="s">
        <v>278</v>
      </c>
      <c r="G3543">
        <v>66.53</v>
      </c>
      <c r="H3543">
        <v>3</v>
      </c>
      <c r="I3543">
        <v>0.1</v>
      </c>
      <c r="J3543">
        <v>6.7</v>
      </c>
      <c r="K3543" t="s">
        <v>90</v>
      </c>
      <c r="L3543" t="s">
        <v>43</v>
      </c>
      <c r="M3543">
        <v>7.78</v>
      </c>
      <c r="N3543" t="s">
        <v>83</v>
      </c>
      <c r="O3543" t="b">
        <v>0</v>
      </c>
      <c r="P3543">
        <v>179.631</v>
      </c>
      <c r="Q3543">
        <v>59.87700000000001</v>
      </c>
      <c r="R3543">
        <v>45.397000000000013</v>
      </c>
      <c r="S3543" t="s">
        <v>128</v>
      </c>
      <c r="T3543">
        <v>0</v>
      </c>
      <c r="U3543">
        <v>0</v>
      </c>
      <c r="V3543">
        <v>12</v>
      </c>
      <c r="W3543">
        <v>1227.502500000001</v>
      </c>
    </row>
    <row r="3544" spans="1:23" x14ac:dyDescent="0.35">
      <c r="A3544" t="s">
        <v>5239</v>
      </c>
      <c r="B3544" t="s">
        <v>189</v>
      </c>
      <c r="C3544" t="s">
        <v>5240</v>
      </c>
      <c r="D3544" t="s">
        <v>19</v>
      </c>
      <c r="E3544" t="s">
        <v>88</v>
      </c>
      <c r="F3544" t="s">
        <v>1844</v>
      </c>
      <c r="G3544">
        <v>29.04</v>
      </c>
      <c r="H3544">
        <v>1</v>
      </c>
      <c r="I3544">
        <v>0.04</v>
      </c>
      <c r="J3544">
        <v>9.76</v>
      </c>
      <c r="K3544" t="s">
        <v>102</v>
      </c>
      <c r="L3544" t="s">
        <v>48</v>
      </c>
      <c r="M3544">
        <v>16.170000000000002</v>
      </c>
      <c r="N3544" t="s">
        <v>83</v>
      </c>
      <c r="O3544" t="b">
        <v>0</v>
      </c>
      <c r="P3544">
        <v>27.878399999999999</v>
      </c>
      <c r="Q3544">
        <v>10.4544</v>
      </c>
      <c r="R3544">
        <v>-15.4756</v>
      </c>
      <c r="S3544" t="s">
        <v>91</v>
      </c>
      <c r="T3544">
        <v>0</v>
      </c>
      <c r="U3544">
        <v>0</v>
      </c>
      <c r="V3544">
        <v>2</v>
      </c>
      <c r="W3544">
        <v>322.15789999999993</v>
      </c>
    </row>
    <row r="3545" spans="1:23" x14ac:dyDescent="0.35">
      <c r="A3545" t="s">
        <v>5241</v>
      </c>
      <c r="B3545" t="s">
        <v>1687</v>
      </c>
      <c r="C3545" t="s">
        <v>495</v>
      </c>
      <c r="D3545" t="s">
        <v>26</v>
      </c>
      <c r="E3545" t="s">
        <v>95</v>
      </c>
      <c r="F3545" t="s">
        <v>96</v>
      </c>
      <c r="G3545">
        <v>353.77</v>
      </c>
      <c r="H3545">
        <v>1</v>
      </c>
      <c r="I3545">
        <v>0.14000000000000001</v>
      </c>
      <c r="J3545">
        <v>2.92</v>
      </c>
      <c r="K3545" t="s">
        <v>102</v>
      </c>
      <c r="L3545" t="s">
        <v>41</v>
      </c>
      <c r="M3545">
        <v>6.94</v>
      </c>
      <c r="N3545" t="s">
        <v>83</v>
      </c>
      <c r="O3545" t="b">
        <v>0</v>
      </c>
      <c r="P3545">
        <v>304.24220000000003</v>
      </c>
      <c r="Q3545">
        <v>91.980199999999996</v>
      </c>
      <c r="R3545">
        <v>82.120199999999997</v>
      </c>
      <c r="S3545" t="s">
        <v>97</v>
      </c>
      <c r="T3545">
        <v>0</v>
      </c>
      <c r="U3545">
        <v>0</v>
      </c>
      <c r="V3545">
        <v>16</v>
      </c>
      <c r="W3545">
        <v>854.14519999999993</v>
      </c>
    </row>
    <row r="3546" spans="1:23" x14ac:dyDescent="0.35">
      <c r="A3546" t="s">
        <v>5242</v>
      </c>
      <c r="B3546" t="s">
        <v>867</v>
      </c>
      <c r="C3546" t="s">
        <v>1216</v>
      </c>
      <c r="D3546" t="s">
        <v>12</v>
      </c>
      <c r="E3546" t="s">
        <v>88</v>
      </c>
      <c r="F3546" t="s">
        <v>1618</v>
      </c>
      <c r="G3546">
        <v>24.32</v>
      </c>
      <c r="H3546">
        <v>1</v>
      </c>
      <c r="I3546">
        <v>0.27</v>
      </c>
      <c r="J3546">
        <v>8.8699999999999992</v>
      </c>
      <c r="K3546" t="s">
        <v>82</v>
      </c>
      <c r="L3546" t="s">
        <v>41</v>
      </c>
      <c r="M3546">
        <v>11.26</v>
      </c>
      <c r="N3546" t="s">
        <v>83</v>
      </c>
      <c r="O3546" t="b">
        <v>0</v>
      </c>
      <c r="P3546">
        <v>17.753599999999999</v>
      </c>
      <c r="Q3546">
        <v>3.1616</v>
      </c>
      <c r="R3546">
        <v>-16.968399999999999</v>
      </c>
      <c r="S3546" t="s">
        <v>103</v>
      </c>
      <c r="T3546">
        <v>0</v>
      </c>
      <c r="U3546">
        <v>0</v>
      </c>
      <c r="V3546">
        <v>4</v>
      </c>
      <c r="W3546">
        <v>-1.7292000000000021</v>
      </c>
    </row>
    <row r="3547" spans="1:23" x14ac:dyDescent="0.35">
      <c r="A3547" t="s">
        <v>5243</v>
      </c>
      <c r="B3547" t="s">
        <v>386</v>
      </c>
      <c r="C3547" t="s">
        <v>2702</v>
      </c>
      <c r="D3547" t="s">
        <v>17</v>
      </c>
      <c r="E3547" t="s">
        <v>88</v>
      </c>
      <c r="F3547" t="s">
        <v>171</v>
      </c>
      <c r="G3547">
        <v>5.89</v>
      </c>
      <c r="H3547">
        <v>2</v>
      </c>
      <c r="I3547">
        <v>0.28000000000000003</v>
      </c>
      <c r="J3547">
        <v>3.31</v>
      </c>
      <c r="K3547" t="s">
        <v>102</v>
      </c>
      <c r="L3547" t="s">
        <v>41</v>
      </c>
      <c r="M3547">
        <v>11.68</v>
      </c>
      <c r="N3547" t="s">
        <v>83</v>
      </c>
      <c r="O3547" t="b">
        <v>0</v>
      </c>
      <c r="P3547">
        <v>8.4815999999999985</v>
      </c>
      <c r="Q3547">
        <v>1.4135999999999991</v>
      </c>
      <c r="R3547">
        <v>-13.5764</v>
      </c>
      <c r="S3547" t="s">
        <v>97</v>
      </c>
      <c r="T3547">
        <v>0</v>
      </c>
      <c r="U3547">
        <v>0</v>
      </c>
      <c r="V3547">
        <v>19</v>
      </c>
      <c r="W3547">
        <v>1054.8798999999999</v>
      </c>
    </row>
    <row r="3548" spans="1:23" x14ac:dyDescent="0.35">
      <c r="A3548" t="s">
        <v>5244</v>
      </c>
      <c r="B3548" t="s">
        <v>316</v>
      </c>
      <c r="C3548" t="s">
        <v>827</v>
      </c>
      <c r="D3548" t="s">
        <v>17</v>
      </c>
      <c r="E3548" t="s">
        <v>88</v>
      </c>
      <c r="F3548" t="s">
        <v>238</v>
      </c>
      <c r="G3548">
        <v>10.01</v>
      </c>
      <c r="H3548">
        <v>2</v>
      </c>
      <c r="I3548">
        <v>0.11</v>
      </c>
      <c r="J3548">
        <v>4.04</v>
      </c>
      <c r="K3548" t="s">
        <v>90</v>
      </c>
      <c r="L3548" t="s">
        <v>41</v>
      </c>
      <c r="M3548">
        <v>10.6</v>
      </c>
      <c r="N3548" t="s">
        <v>83</v>
      </c>
      <c r="O3548" t="b">
        <v>0</v>
      </c>
      <c r="P3548">
        <v>17.817799999999998</v>
      </c>
      <c r="Q3548">
        <v>5.8057999999999996</v>
      </c>
      <c r="R3548">
        <v>-8.8342000000000009</v>
      </c>
      <c r="S3548" t="s">
        <v>91</v>
      </c>
      <c r="T3548">
        <v>0</v>
      </c>
      <c r="U3548">
        <v>0</v>
      </c>
      <c r="V3548">
        <v>17</v>
      </c>
      <c r="W3548">
        <v>797.77100000000007</v>
      </c>
    </row>
    <row r="3549" spans="1:23" x14ac:dyDescent="0.35">
      <c r="A3549" t="s">
        <v>5245</v>
      </c>
      <c r="B3549" t="s">
        <v>177</v>
      </c>
      <c r="C3549" t="s">
        <v>902</v>
      </c>
      <c r="D3549" t="s">
        <v>26</v>
      </c>
      <c r="E3549" t="s">
        <v>88</v>
      </c>
      <c r="F3549" t="s">
        <v>791</v>
      </c>
      <c r="G3549">
        <v>30</v>
      </c>
      <c r="H3549">
        <v>1</v>
      </c>
      <c r="I3549">
        <v>0</v>
      </c>
      <c r="J3549">
        <v>5.34</v>
      </c>
      <c r="K3549" t="s">
        <v>102</v>
      </c>
      <c r="L3549" t="s">
        <v>43</v>
      </c>
      <c r="M3549">
        <v>6.81</v>
      </c>
      <c r="N3549" t="s">
        <v>83</v>
      </c>
      <c r="O3549" t="b">
        <v>0</v>
      </c>
      <c r="P3549">
        <v>30</v>
      </c>
      <c r="Q3549">
        <v>12</v>
      </c>
      <c r="R3549">
        <v>-0.1499999999999985</v>
      </c>
      <c r="S3549" t="s">
        <v>128</v>
      </c>
      <c r="T3549">
        <v>0</v>
      </c>
      <c r="U3549">
        <v>0</v>
      </c>
      <c r="V3549">
        <v>17</v>
      </c>
      <c r="W3549">
        <v>1078.1324</v>
      </c>
    </row>
    <row r="3550" spans="1:23" x14ac:dyDescent="0.35">
      <c r="A3550" t="s">
        <v>5246</v>
      </c>
      <c r="B3550" t="s">
        <v>660</v>
      </c>
      <c r="C3550" t="s">
        <v>1754</v>
      </c>
      <c r="D3550" t="s">
        <v>19</v>
      </c>
      <c r="E3550" t="s">
        <v>95</v>
      </c>
      <c r="F3550" t="s">
        <v>726</v>
      </c>
      <c r="G3550">
        <v>328.05</v>
      </c>
      <c r="H3550">
        <v>2</v>
      </c>
      <c r="I3550">
        <v>0.03</v>
      </c>
      <c r="J3550">
        <v>8.8000000000000007</v>
      </c>
      <c r="K3550" t="s">
        <v>82</v>
      </c>
      <c r="L3550" t="s">
        <v>45</v>
      </c>
      <c r="M3550">
        <v>1.69</v>
      </c>
      <c r="N3550" t="s">
        <v>83</v>
      </c>
      <c r="O3550" t="b">
        <v>0</v>
      </c>
      <c r="P3550">
        <v>636.41700000000003</v>
      </c>
      <c r="Q3550">
        <v>242.75700000000001</v>
      </c>
      <c r="R3550">
        <v>232.267</v>
      </c>
      <c r="S3550" t="s">
        <v>84</v>
      </c>
      <c r="T3550">
        <v>0</v>
      </c>
      <c r="U3550">
        <v>0</v>
      </c>
      <c r="V3550">
        <v>7</v>
      </c>
      <c r="W3550">
        <v>596.16899999999998</v>
      </c>
    </row>
    <row r="3551" spans="1:23" x14ac:dyDescent="0.35">
      <c r="A3551" t="s">
        <v>5247</v>
      </c>
      <c r="B3551" t="s">
        <v>1563</v>
      </c>
      <c r="C3551" t="s">
        <v>741</v>
      </c>
      <c r="D3551" t="s">
        <v>24</v>
      </c>
      <c r="E3551" t="s">
        <v>95</v>
      </c>
      <c r="F3551" t="s">
        <v>985</v>
      </c>
      <c r="G3551">
        <v>331</v>
      </c>
      <c r="H3551">
        <v>3</v>
      </c>
      <c r="I3551">
        <v>0.06</v>
      </c>
      <c r="J3551">
        <v>4.55</v>
      </c>
      <c r="K3551" t="s">
        <v>115</v>
      </c>
      <c r="L3551" t="s">
        <v>43</v>
      </c>
      <c r="M3551">
        <v>7.34</v>
      </c>
      <c r="N3551" t="s">
        <v>83</v>
      </c>
      <c r="O3551" t="b">
        <v>0</v>
      </c>
      <c r="P3551">
        <v>933.42</v>
      </c>
      <c r="Q3551">
        <v>337.62</v>
      </c>
      <c r="R3551">
        <v>325.73</v>
      </c>
      <c r="S3551" t="s">
        <v>91</v>
      </c>
      <c r="T3551">
        <v>0</v>
      </c>
      <c r="U3551">
        <v>0</v>
      </c>
      <c r="V3551">
        <v>17</v>
      </c>
      <c r="W3551">
        <v>1802.7335</v>
      </c>
    </row>
    <row r="3552" spans="1:23" x14ac:dyDescent="0.35">
      <c r="A3552" t="s">
        <v>5248</v>
      </c>
      <c r="B3552" t="s">
        <v>320</v>
      </c>
      <c r="C3552" t="s">
        <v>3654</v>
      </c>
      <c r="D3552" t="s">
        <v>19</v>
      </c>
      <c r="E3552" t="s">
        <v>16</v>
      </c>
      <c r="F3552" t="s">
        <v>107</v>
      </c>
      <c r="G3552">
        <v>27.81</v>
      </c>
      <c r="H3552">
        <v>3</v>
      </c>
      <c r="I3552">
        <v>0.15</v>
      </c>
      <c r="J3552">
        <v>5.81</v>
      </c>
      <c r="K3552" t="s">
        <v>90</v>
      </c>
      <c r="L3552" t="s">
        <v>45</v>
      </c>
      <c r="M3552">
        <v>1.3</v>
      </c>
      <c r="N3552" t="s">
        <v>83</v>
      </c>
      <c r="O3552" t="b">
        <v>0</v>
      </c>
      <c r="P3552">
        <v>70.915499999999994</v>
      </c>
      <c r="Q3552">
        <v>20.857500000000002</v>
      </c>
      <c r="R3552">
        <v>13.7475</v>
      </c>
      <c r="S3552" t="s">
        <v>84</v>
      </c>
      <c r="T3552">
        <v>0</v>
      </c>
      <c r="U3552">
        <v>0</v>
      </c>
      <c r="V3552">
        <v>5</v>
      </c>
      <c r="W3552">
        <v>206.58709999999999</v>
      </c>
    </row>
    <row r="3553" spans="1:23" x14ac:dyDescent="0.35">
      <c r="A3553" t="s">
        <v>5249</v>
      </c>
      <c r="B3553" t="s">
        <v>1219</v>
      </c>
      <c r="C3553" t="s">
        <v>1729</v>
      </c>
      <c r="D3553" t="s">
        <v>19</v>
      </c>
      <c r="E3553" t="s">
        <v>16</v>
      </c>
      <c r="F3553" t="s">
        <v>723</v>
      </c>
      <c r="G3553">
        <v>39.53</v>
      </c>
      <c r="H3553">
        <v>2</v>
      </c>
      <c r="I3553">
        <v>0.28000000000000003</v>
      </c>
      <c r="J3553">
        <v>3.61</v>
      </c>
      <c r="K3553" t="s">
        <v>102</v>
      </c>
      <c r="L3553" t="s">
        <v>41</v>
      </c>
      <c r="M3553">
        <v>10.11</v>
      </c>
      <c r="N3553" t="s">
        <v>83</v>
      </c>
      <c r="O3553" t="b">
        <v>0</v>
      </c>
      <c r="P3553">
        <v>56.923200000000001</v>
      </c>
      <c r="Q3553">
        <v>9.4871999999999996</v>
      </c>
      <c r="R3553">
        <v>-4.2327999999999966</v>
      </c>
      <c r="S3553" t="s">
        <v>183</v>
      </c>
      <c r="T3553">
        <v>0</v>
      </c>
      <c r="U3553">
        <v>0</v>
      </c>
      <c r="V3553">
        <v>16</v>
      </c>
      <c r="W3553">
        <v>1103.1713</v>
      </c>
    </row>
    <row r="3554" spans="1:23" x14ac:dyDescent="0.35">
      <c r="A3554" t="s">
        <v>5250</v>
      </c>
      <c r="B3554" t="s">
        <v>660</v>
      </c>
      <c r="C3554" t="s">
        <v>1262</v>
      </c>
      <c r="D3554" t="s">
        <v>12</v>
      </c>
      <c r="E3554" t="s">
        <v>14</v>
      </c>
      <c r="F3554" t="s">
        <v>1332</v>
      </c>
      <c r="G3554">
        <v>75.28</v>
      </c>
      <c r="H3554">
        <v>2</v>
      </c>
      <c r="I3554">
        <v>0.12</v>
      </c>
      <c r="J3554">
        <v>2.91</v>
      </c>
      <c r="K3554" t="s">
        <v>115</v>
      </c>
      <c r="L3554" t="s">
        <v>41</v>
      </c>
      <c r="M3554">
        <v>8.61</v>
      </c>
      <c r="N3554" t="s">
        <v>83</v>
      </c>
      <c r="O3554" t="b">
        <v>0</v>
      </c>
      <c r="P3554">
        <v>132.49279999999999</v>
      </c>
      <c r="Q3554">
        <v>42.156800000000018</v>
      </c>
      <c r="R3554">
        <v>30.636800000000019</v>
      </c>
      <c r="S3554" t="s">
        <v>84</v>
      </c>
      <c r="T3554">
        <v>0</v>
      </c>
      <c r="U3554">
        <v>0</v>
      </c>
      <c r="V3554">
        <v>18</v>
      </c>
      <c r="W3554">
        <v>1561.0561</v>
      </c>
    </row>
    <row r="3555" spans="1:23" x14ac:dyDescent="0.35">
      <c r="A3555" t="s">
        <v>5251</v>
      </c>
      <c r="B3555" t="s">
        <v>113</v>
      </c>
      <c r="C3555" t="s">
        <v>529</v>
      </c>
      <c r="D3555" t="s">
        <v>17</v>
      </c>
      <c r="E3555" t="s">
        <v>95</v>
      </c>
      <c r="F3555" t="s">
        <v>2069</v>
      </c>
      <c r="G3555">
        <v>465</v>
      </c>
      <c r="H3555">
        <v>1</v>
      </c>
      <c r="I3555">
        <v>0.1</v>
      </c>
      <c r="J3555">
        <v>9.39</v>
      </c>
      <c r="K3555" t="s">
        <v>115</v>
      </c>
      <c r="L3555" t="s">
        <v>43</v>
      </c>
      <c r="M3555">
        <v>3</v>
      </c>
      <c r="N3555" t="s">
        <v>83</v>
      </c>
      <c r="O3555" t="b">
        <v>1</v>
      </c>
      <c r="P3555">
        <v>418.5</v>
      </c>
      <c r="Q3555">
        <v>139.5</v>
      </c>
      <c r="R3555">
        <v>127.11</v>
      </c>
      <c r="S3555" t="s">
        <v>84</v>
      </c>
      <c r="T3555">
        <v>0</v>
      </c>
      <c r="U3555">
        <v>0</v>
      </c>
      <c r="V3555">
        <v>22</v>
      </c>
      <c r="W3555">
        <v>2226.7773000000002</v>
      </c>
    </row>
    <row r="3556" spans="1:23" x14ac:dyDescent="0.35">
      <c r="A3556" t="s">
        <v>5252</v>
      </c>
      <c r="B3556" t="s">
        <v>208</v>
      </c>
      <c r="C3556" t="s">
        <v>1103</v>
      </c>
      <c r="D3556" t="s">
        <v>24</v>
      </c>
      <c r="E3556" t="s">
        <v>88</v>
      </c>
      <c r="F3556" t="s">
        <v>1618</v>
      </c>
      <c r="G3556">
        <v>30.74</v>
      </c>
      <c r="H3556">
        <v>2</v>
      </c>
      <c r="I3556">
        <v>0.03</v>
      </c>
      <c r="J3556">
        <v>7.91</v>
      </c>
      <c r="K3556" t="s">
        <v>90</v>
      </c>
      <c r="L3556" t="s">
        <v>45</v>
      </c>
      <c r="M3556">
        <v>1.74</v>
      </c>
      <c r="N3556" t="s">
        <v>83</v>
      </c>
      <c r="O3556" t="b">
        <v>0</v>
      </c>
      <c r="P3556">
        <v>59.635599999999997</v>
      </c>
      <c r="Q3556">
        <v>22.747599999999998</v>
      </c>
      <c r="R3556">
        <v>13.0976</v>
      </c>
      <c r="S3556" t="s">
        <v>183</v>
      </c>
      <c r="T3556">
        <v>0</v>
      </c>
      <c r="U3556">
        <v>0</v>
      </c>
      <c r="V3556">
        <v>23</v>
      </c>
      <c r="W3556">
        <v>2031.5921000000001</v>
      </c>
    </row>
    <row r="3557" spans="1:23" x14ac:dyDescent="0.35">
      <c r="A3557" t="s">
        <v>5253</v>
      </c>
      <c r="B3557" t="s">
        <v>364</v>
      </c>
      <c r="C3557" t="s">
        <v>362</v>
      </c>
      <c r="D3557" t="s">
        <v>24</v>
      </c>
      <c r="E3557" t="s">
        <v>95</v>
      </c>
      <c r="F3557" t="s">
        <v>400</v>
      </c>
      <c r="G3557">
        <v>160.11000000000001</v>
      </c>
      <c r="H3557">
        <v>1</v>
      </c>
      <c r="I3557">
        <v>0.03</v>
      </c>
      <c r="J3557">
        <v>6.43</v>
      </c>
      <c r="K3557" t="s">
        <v>102</v>
      </c>
      <c r="L3557" t="s">
        <v>43</v>
      </c>
      <c r="M3557">
        <v>5.63</v>
      </c>
      <c r="N3557" t="s">
        <v>83</v>
      </c>
      <c r="O3557" t="b">
        <v>0</v>
      </c>
      <c r="P3557">
        <v>155.30670000000001</v>
      </c>
      <c r="Q3557">
        <v>59.240699999999997</v>
      </c>
      <c r="R3557">
        <v>47.180700000000002</v>
      </c>
      <c r="S3557" t="s">
        <v>97</v>
      </c>
      <c r="T3557">
        <v>0</v>
      </c>
      <c r="U3557">
        <v>0</v>
      </c>
      <c r="V3557">
        <v>18</v>
      </c>
      <c r="W3557">
        <v>1992.8879999999999</v>
      </c>
    </row>
    <row r="3558" spans="1:23" x14ac:dyDescent="0.35">
      <c r="A3558" t="s">
        <v>5254</v>
      </c>
      <c r="B3558" t="s">
        <v>309</v>
      </c>
      <c r="C3558" t="s">
        <v>587</v>
      </c>
      <c r="D3558" t="s">
        <v>26</v>
      </c>
      <c r="E3558" t="s">
        <v>16</v>
      </c>
      <c r="F3558" t="s">
        <v>481</v>
      </c>
      <c r="G3558">
        <v>12.52</v>
      </c>
      <c r="H3558">
        <v>1</v>
      </c>
      <c r="I3558">
        <v>0.08</v>
      </c>
      <c r="J3558">
        <v>5.79</v>
      </c>
      <c r="K3558" t="s">
        <v>115</v>
      </c>
      <c r="L3558" t="s">
        <v>43</v>
      </c>
      <c r="M3558">
        <v>5.36</v>
      </c>
      <c r="N3558" t="s">
        <v>83</v>
      </c>
      <c r="O3558" t="b">
        <v>0</v>
      </c>
      <c r="P3558">
        <v>11.5184</v>
      </c>
      <c r="Q3558">
        <v>4.0064000000000002</v>
      </c>
      <c r="R3558">
        <v>-7.1436000000000002</v>
      </c>
      <c r="S3558" t="s">
        <v>128</v>
      </c>
      <c r="T3558">
        <v>0</v>
      </c>
      <c r="U3558">
        <v>0</v>
      </c>
      <c r="V3558">
        <v>17</v>
      </c>
      <c r="W3558">
        <v>1791.7837</v>
      </c>
    </row>
    <row r="3559" spans="1:23" x14ac:dyDescent="0.35">
      <c r="A3559" t="s">
        <v>5255</v>
      </c>
      <c r="B3559" t="s">
        <v>867</v>
      </c>
      <c r="C3559" t="s">
        <v>3502</v>
      </c>
      <c r="D3559" t="s">
        <v>19</v>
      </c>
      <c r="E3559" t="s">
        <v>16</v>
      </c>
      <c r="F3559" t="s">
        <v>435</v>
      </c>
      <c r="G3559">
        <v>63.3</v>
      </c>
      <c r="H3559">
        <v>1</v>
      </c>
      <c r="I3559">
        <v>0.28000000000000003</v>
      </c>
      <c r="J3559">
        <v>4.99</v>
      </c>
      <c r="K3559" t="s">
        <v>102</v>
      </c>
      <c r="L3559" t="s">
        <v>41</v>
      </c>
      <c r="M3559">
        <v>7.21</v>
      </c>
      <c r="N3559" t="s">
        <v>83</v>
      </c>
      <c r="O3559" t="b">
        <v>0</v>
      </c>
      <c r="P3559">
        <v>45.575999999999993</v>
      </c>
      <c r="Q3559">
        <v>7.5959999999999974</v>
      </c>
      <c r="R3559">
        <v>-4.6040000000000028</v>
      </c>
      <c r="S3559" t="s">
        <v>103</v>
      </c>
      <c r="T3559">
        <v>0</v>
      </c>
      <c r="U3559">
        <v>0</v>
      </c>
      <c r="V3559">
        <v>2</v>
      </c>
      <c r="W3559">
        <v>5.1652000000000022</v>
      </c>
    </row>
    <row r="3560" spans="1:23" x14ac:dyDescent="0.35">
      <c r="A3560" t="s">
        <v>5256</v>
      </c>
      <c r="B3560" t="s">
        <v>545</v>
      </c>
      <c r="C3560" t="s">
        <v>2367</v>
      </c>
      <c r="D3560" t="s">
        <v>12</v>
      </c>
      <c r="E3560" t="s">
        <v>95</v>
      </c>
      <c r="F3560" t="s">
        <v>726</v>
      </c>
      <c r="G3560">
        <v>451.29</v>
      </c>
      <c r="H3560">
        <v>1</v>
      </c>
      <c r="I3560">
        <v>0.27</v>
      </c>
      <c r="J3560">
        <v>5.62</v>
      </c>
      <c r="K3560" t="s">
        <v>82</v>
      </c>
      <c r="L3560" t="s">
        <v>41</v>
      </c>
      <c r="M3560">
        <v>11.54</v>
      </c>
      <c r="N3560" t="s">
        <v>83</v>
      </c>
      <c r="O3560" t="b">
        <v>0</v>
      </c>
      <c r="P3560">
        <v>329.44170000000003</v>
      </c>
      <c r="Q3560">
        <v>58.667700000000018</v>
      </c>
      <c r="R3560">
        <v>41.507700000000028</v>
      </c>
      <c r="S3560" t="s">
        <v>91</v>
      </c>
      <c r="T3560">
        <v>0</v>
      </c>
      <c r="U3560">
        <v>0</v>
      </c>
      <c r="V3560">
        <v>8</v>
      </c>
      <c r="W3560">
        <v>559.90920000000006</v>
      </c>
    </row>
    <row r="3561" spans="1:23" x14ac:dyDescent="0.35">
      <c r="A3561" t="s">
        <v>5257</v>
      </c>
      <c r="B3561" t="s">
        <v>99</v>
      </c>
      <c r="C3561" t="s">
        <v>459</v>
      </c>
      <c r="D3561" t="s">
        <v>28</v>
      </c>
      <c r="E3561" t="s">
        <v>16</v>
      </c>
      <c r="F3561" t="s">
        <v>136</v>
      </c>
      <c r="G3561">
        <v>28.46</v>
      </c>
      <c r="H3561">
        <v>2</v>
      </c>
      <c r="I3561">
        <v>0.12</v>
      </c>
      <c r="J3561">
        <v>5.18</v>
      </c>
      <c r="K3561" t="s">
        <v>82</v>
      </c>
      <c r="L3561" t="s">
        <v>43</v>
      </c>
      <c r="M3561">
        <v>4.41</v>
      </c>
      <c r="N3561" t="s">
        <v>83</v>
      </c>
      <c r="O3561" t="b">
        <v>0</v>
      </c>
      <c r="P3561">
        <v>50.089599999999997</v>
      </c>
      <c r="Q3561">
        <v>15.9376</v>
      </c>
      <c r="R3561">
        <v>6.3476000000000043</v>
      </c>
      <c r="S3561" t="s">
        <v>103</v>
      </c>
      <c r="T3561">
        <v>0</v>
      </c>
      <c r="U3561">
        <v>0</v>
      </c>
      <c r="V3561">
        <v>17</v>
      </c>
      <c r="W3561">
        <v>516.81659999999999</v>
      </c>
    </row>
    <row r="3562" spans="1:23" x14ac:dyDescent="0.35">
      <c r="A3562" t="s">
        <v>5258</v>
      </c>
      <c r="B3562" t="s">
        <v>1996</v>
      </c>
      <c r="C3562" t="s">
        <v>350</v>
      </c>
      <c r="D3562" t="s">
        <v>15</v>
      </c>
      <c r="E3562" t="s">
        <v>16</v>
      </c>
      <c r="F3562" t="s">
        <v>435</v>
      </c>
      <c r="G3562">
        <v>36.409999999999997</v>
      </c>
      <c r="H3562">
        <v>2</v>
      </c>
      <c r="I3562">
        <v>0.05</v>
      </c>
      <c r="J3562">
        <v>5.0199999999999996</v>
      </c>
      <c r="K3562" t="s">
        <v>115</v>
      </c>
      <c r="L3562" t="s">
        <v>41</v>
      </c>
      <c r="M3562">
        <v>6.37</v>
      </c>
      <c r="N3562" t="s">
        <v>83</v>
      </c>
      <c r="O3562" t="b">
        <v>0</v>
      </c>
      <c r="P3562">
        <v>69.178999999999988</v>
      </c>
      <c r="Q3562">
        <v>25.486999999999991</v>
      </c>
      <c r="R3562">
        <v>14.096999999999991</v>
      </c>
      <c r="S3562" t="s">
        <v>91</v>
      </c>
      <c r="T3562">
        <v>0</v>
      </c>
      <c r="U3562">
        <v>0</v>
      </c>
      <c r="V3562">
        <v>18</v>
      </c>
      <c r="W3562">
        <v>832.04550000000006</v>
      </c>
    </row>
    <row r="3563" spans="1:23" x14ac:dyDescent="0.35">
      <c r="A3563" t="s">
        <v>5259</v>
      </c>
      <c r="B3563" t="s">
        <v>177</v>
      </c>
      <c r="C3563" t="s">
        <v>889</v>
      </c>
      <c r="D3563" t="s">
        <v>19</v>
      </c>
      <c r="E3563" t="s">
        <v>16</v>
      </c>
      <c r="F3563" t="s">
        <v>1077</v>
      </c>
      <c r="G3563">
        <v>40.93</v>
      </c>
      <c r="H3563">
        <v>2</v>
      </c>
      <c r="I3563">
        <v>0.17</v>
      </c>
      <c r="J3563">
        <v>8.7100000000000009</v>
      </c>
      <c r="K3563" t="s">
        <v>90</v>
      </c>
      <c r="L3563" t="s">
        <v>48</v>
      </c>
      <c r="M3563">
        <v>19.54</v>
      </c>
      <c r="N3563" t="s">
        <v>83</v>
      </c>
      <c r="O3563" t="b">
        <v>0</v>
      </c>
      <c r="P3563">
        <v>67.943799999999996</v>
      </c>
      <c r="Q3563">
        <v>18.8278</v>
      </c>
      <c r="R3563">
        <v>-9.4222000000000037</v>
      </c>
      <c r="S3563" t="s">
        <v>128</v>
      </c>
      <c r="T3563">
        <v>0</v>
      </c>
      <c r="U3563">
        <v>0</v>
      </c>
      <c r="V3563">
        <v>17</v>
      </c>
      <c r="W3563">
        <v>599.96180000000004</v>
      </c>
    </row>
    <row r="3564" spans="1:23" x14ac:dyDescent="0.35">
      <c r="A3564" t="s">
        <v>5260</v>
      </c>
      <c r="B3564" t="s">
        <v>556</v>
      </c>
      <c r="C3564" t="s">
        <v>2151</v>
      </c>
      <c r="D3564" t="s">
        <v>26</v>
      </c>
      <c r="E3564" t="s">
        <v>95</v>
      </c>
      <c r="F3564" t="s">
        <v>1080</v>
      </c>
      <c r="G3564">
        <v>381.14</v>
      </c>
      <c r="H3564">
        <v>3</v>
      </c>
      <c r="I3564">
        <v>0.19</v>
      </c>
      <c r="J3564">
        <v>5.1100000000000003</v>
      </c>
      <c r="K3564" t="s">
        <v>82</v>
      </c>
      <c r="L3564" t="s">
        <v>41</v>
      </c>
      <c r="M3564">
        <v>9.7899999999999991</v>
      </c>
      <c r="N3564" t="s">
        <v>141</v>
      </c>
      <c r="O3564" t="b">
        <v>0</v>
      </c>
      <c r="P3564">
        <v>926.17020000000002</v>
      </c>
      <c r="Q3564">
        <v>240.11820000000009</v>
      </c>
      <c r="R3564">
        <v>225.21820000000011</v>
      </c>
      <c r="S3564" t="s">
        <v>128</v>
      </c>
      <c r="T3564">
        <v>1</v>
      </c>
      <c r="U3564">
        <v>0</v>
      </c>
      <c r="V3564">
        <v>5</v>
      </c>
      <c r="W3564">
        <v>359.33870000000007</v>
      </c>
    </row>
    <row r="3565" spans="1:23" x14ac:dyDescent="0.35">
      <c r="A3565" t="s">
        <v>5261</v>
      </c>
      <c r="B3565" t="s">
        <v>1345</v>
      </c>
      <c r="C3565" t="s">
        <v>1229</v>
      </c>
      <c r="D3565" t="s">
        <v>12</v>
      </c>
      <c r="E3565" t="s">
        <v>16</v>
      </c>
      <c r="F3565" t="s">
        <v>481</v>
      </c>
      <c r="G3565">
        <v>45.69</v>
      </c>
      <c r="H3565">
        <v>1</v>
      </c>
      <c r="I3565">
        <v>0.24</v>
      </c>
      <c r="J3565">
        <v>4.54</v>
      </c>
      <c r="K3565" t="s">
        <v>102</v>
      </c>
      <c r="L3565" t="s">
        <v>48</v>
      </c>
      <c r="M3565">
        <v>8.11</v>
      </c>
      <c r="N3565" t="s">
        <v>83</v>
      </c>
      <c r="O3565" t="b">
        <v>0</v>
      </c>
      <c r="P3565">
        <v>34.724400000000003</v>
      </c>
      <c r="Q3565">
        <v>7.3103999999999978</v>
      </c>
      <c r="R3565">
        <v>-5.3396000000000008</v>
      </c>
      <c r="S3565" t="s">
        <v>183</v>
      </c>
      <c r="T3565">
        <v>0</v>
      </c>
      <c r="U3565">
        <v>0</v>
      </c>
      <c r="V3565">
        <v>18</v>
      </c>
      <c r="W3565">
        <v>1211.7243000000001</v>
      </c>
    </row>
    <row r="3566" spans="1:23" x14ac:dyDescent="0.35">
      <c r="A3566" t="s">
        <v>5262</v>
      </c>
      <c r="B3566" t="s">
        <v>437</v>
      </c>
      <c r="C3566" t="s">
        <v>5263</v>
      </c>
      <c r="D3566" t="s">
        <v>19</v>
      </c>
      <c r="E3566" t="s">
        <v>16</v>
      </c>
      <c r="F3566" t="s">
        <v>409</v>
      </c>
      <c r="G3566">
        <v>35.42</v>
      </c>
      <c r="H3566">
        <v>1</v>
      </c>
      <c r="I3566">
        <v>0.23</v>
      </c>
      <c r="J3566">
        <v>4.57</v>
      </c>
      <c r="K3566" t="s">
        <v>82</v>
      </c>
      <c r="L3566" t="s">
        <v>43</v>
      </c>
      <c r="M3566">
        <v>5.88</v>
      </c>
      <c r="N3566" t="s">
        <v>141</v>
      </c>
      <c r="O3566" t="b">
        <v>0</v>
      </c>
      <c r="P3566">
        <v>27.273399999999999</v>
      </c>
      <c r="Q3566">
        <v>6.0214000000000034</v>
      </c>
      <c r="R3566">
        <v>-4.4285999999999959</v>
      </c>
      <c r="S3566" t="s">
        <v>103</v>
      </c>
      <c r="T3566">
        <v>1</v>
      </c>
      <c r="U3566">
        <v>0</v>
      </c>
      <c r="V3566">
        <v>3</v>
      </c>
      <c r="W3566">
        <v>331.95720000000011</v>
      </c>
    </row>
    <row r="3567" spans="1:23" x14ac:dyDescent="0.35">
      <c r="A3567" t="s">
        <v>5264</v>
      </c>
      <c r="B3567" t="s">
        <v>272</v>
      </c>
      <c r="C3567" t="s">
        <v>2419</v>
      </c>
      <c r="D3567" t="s">
        <v>12</v>
      </c>
      <c r="E3567" t="s">
        <v>14</v>
      </c>
      <c r="F3567" t="s">
        <v>588</v>
      </c>
      <c r="G3567">
        <v>63.79</v>
      </c>
      <c r="H3567">
        <v>3</v>
      </c>
      <c r="I3567">
        <v>0.01</v>
      </c>
      <c r="J3567">
        <v>4.0999999999999996</v>
      </c>
      <c r="K3567" t="s">
        <v>102</v>
      </c>
      <c r="L3567" t="s">
        <v>48</v>
      </c>
      <c r="M3567">
        <v>13.6</v>
      </c>
      <c r="N3567" t="s">
        <v>83</v>
      </c>
      <c r="O3567" t="b">
        <v>0</v>
      </c>
      <c r="P3567">
        <v>189.4563</v>
      </c>
      <c r="Q3567">
        <v>74.634299999999996</v>
      </c>
      <c r="R3567">
        <v>56.934299999999993</v>
      </c>
      <c r="S3567" t="s">
        <v>84</v>
      </c>
      <c r="T3567">
        <v>0</v>
      </c>
      <c r="U3567">
        <v>0</v>
      </c>
      <c r="V3567">
        <v>13</v>
      </c>
      <c r="W3567">
        <v>1753.325000000001</v>
      </c>
    </row>
    <row r="3568" spans="1:23" x14ac:dyDescent="0.35">
      <c r="A3568" t="s">
        <v>5265</v>
      </c>
      <c r="B3568" t="s">
        <v>586</v>
      </c>
      <c r="C3568" t="s">
        <v>488</v>
      </c>
      <c r="D3568" t="s">
        <v>28</v>
      </c>
      <c r="E3568" t="s">
        <v>95</v>
      </c>
      <c r="F3568" t="s">
        <v>612</v>
      </c>
      <c r="G3568">
        <v>330.12</v>
      </c>
      <c r="H3568">
        <v>3</v>
      </c>
      <c r="I3568">
        <v>0.05</v>
      </c>
      <c r="J3568">
        <v>5.91</v>
      </c>
      <c r="K3568" t="s">
        <v>90</v>
      </c>
      <c r="L3568" t="s">
        <v>43</v>
      </c>
      <c r="M3568">
        <v>3.63</v>
      </c>
      <c r="N3568" t="s">
        <v>141</v>
      </c>
      <c r="O3568" t="b">
        <v>0</v>
      </c>
      <c r="P3568">
        <v>940.84199999999998</v>
      </c>
      <c r="Q3568">
        <v>346.62599999999998</v>
      </c>
      <c r="R3568">
        <v>337.08600000000001</v>
      </c>
      <c r="S3568" t="s">
        <v>91</v>
      </c>
      <c r="T3568">
        <v>1</v>
      </c>
      <c r="U3568">
        <v>0</v>
      </c>
      <c r="V3568">
        <v>19</v>
      </c>
      <c r="W3568">
        <v>1311.8425999999999</v>
      </c>
    </row>
    <row r="3569" spans="1:23" x14ac:dyDescent="0.35">
      <c r="A3569" t="s">
        <v>5266</v>
      </c>
      <c r="B3569" t="s">
        <v>1563</v>
      </c>
      <c r="C3569" t="s">
        <v>5267</v>
      </c>
      <c r="D3569" t="s">
        <v>12</v>
      </c>
      <c r="E3569" t="s">
        <v>88</v>
      </c>
      <c r="F3569" t="s">
        <v>791</v>
      </c>
      <c r="G3569">
        <v>28.18</v>
      </c>
      <c r="H3569">
        <v>1</v>
      </c>
      <c r="I3569">
        <v>0.04</v>
      </c>
      <c r="J3569">
        <v>8.2799999999999994</v>
      </c>
      <c r="K3569" t="s">
        <v>82</v>
      </c>
      <c r="L3569" t="s">
        <v>43</v>
      </c>
      <c r="M3569">
        <v>3.26</v>
      </c>
      <c r="N3569" t="s">
        <v>83</v>
      </c>
      <c r="O3569" t="b">
        <v>0</v>
      </c>
      <c r="P3569">
        <v>27.052800000000001</v>
      </c>
      <c r="Q3569">
        <v>10.1448</v>
      </c>
      <c r="R3569">
        <v>-1.3951999999999991</v>
      </c>
      <c r="S3569" t="s">
        <v>91</v>
      </c>
      <c r="T3569">
        <v>0</v>
      </c>
      <c r="U3569">
        <v>0</v>
      </c>
      <c r="V3569">
        <v>4</v>
      </c>
      <c r="W3569">
        <v>785.90290000000005</v>
      </c>
    </row>
    <row r="3570" spans="1:23" x14ac:dyDescent="0.35">
      <c r="A3570" t="s">
        <v>5268</v>
      </c>
      <c r="B3570" t="s">
        <v>177</v>
      </c>
      <c r="C3570" t="s">
        <v>1512</v>
      </c>
      <c r="D3570" t="s">
        <v>12</v>
      </c>
      <c r="E3570" t="s">
        <v>16</v>
      </c>
      <c r="F3570" t="s">
        <v>360</v>
      </c>
      <c r="G3570">
        <v>33.6</v>
      </c>
      <c r="H3570">
        <v>3</v>
      </c>
      <c r="I3570">
        <v>0.09</v>
      </c>
      <c r="J3570">
        <v>8.57</v>
      </c>
      <c r="K3570" t="s">
        <v>102</v>
      </c>
      <c r="L3570" t="s">
        <v>48</v>
      </c>
      <c r="M3570">
        <v>11</v>
      </c>
      <c r="N3570" t="s">
        <v>83</v>
      </c>
      <c r="O3570" t="b">
        <v>0</v>
      </c>
      <c r="P3570">
        <v>91.727999999999994</v>
      </c>
      <c r="Q3570">
        <v>31.248000000000001</v>
      </c>
      <c r="R3570">
        <v>11.678000000000001</v>
      </c>
      <c r="S3570" t="s">
        <v>128</v>
      </c>
      <c r="T3570">
        <v>0</v>
      </c>
      <c r="U3570">
        <v>0</v>
      </c>
      <c r="V3570">
        <v>15</v>
      </c>
      <c r="W3570">
        <v>614.51190000000008</v>
      </c>
    </row>
    <row r="3571" spans="1:23" x14ac:dyDescent="0.35">
      <c r="A3571" t="s">
        <v>5269</v>
      </c>
      <c r="B3571" t="s">
        <v>208</v>
      </c>
      <c r="C3571" t="s">
        <v>126</v>
      </c>
      <c r="D3571" t="s">
        <v>28</v>
      </c>
      <c r="E3571" t="s">
        <v>88</v>
      </c>
      <c r="F3571" t="s">
        <v>964</v>
      </c>
      <c r="G3571">
        <v>14.6</v>
      </c>
      <c r="H3571">
        <v>2</v>
      </c>
      <c r="I3571">
        <v>0.04</v>
      </c>
      <c r="J3571">
        <v>2.5499999999999998</v>
      </c>
      <c r="K3571" t="s">
        <v>115</v>
      </c>
      <c r="L3571" t="s">
        <v>43</v>
      </c>
      <c r="M3571">
        <v>4.47</v>
      </c>
      <c r="N3571" t="s">
        <v>83</v>
      </c>
      <c r="O3571" t="b">
        <v>0</v>
      </c>
      <c r="P3571">
        <v>28.032</v>
      </c>
      <c r="Q3571">
        <v>10.512</v>
      </c>
      <c r="R3571">
        <v>3.4920000000000009</v>
      </c>
      <c r="S3571" t="s">
        <v>183</v>
      </c>
      <c r="T3571">
        <v>0</v>
      </c>
      <c r="U3571">
        <v>0</v>
      </c>
      <c r="V3571">
        <v>12</v>
      </c>
      <c r="W3571">
        <v>1206.3514</v>
      </c>
    </row>
    <row r="3572" spans="1:23" x14ac:dyDescent="0.35">
      <c r="A3572" t="s">
        <v>5270</v>
      </c>
      <c r="B3572" t="s">
        <v>536</v>
      </c>
      <c r="C3572" t="s">
        <v>1692</v>
      </c>
      <c r="D3572" t="s">
        <v>17</v>
      </c>
      <c r="E3572" t="s">
        <v>16</v>
      </c>
      <c r="F3572" t="s">
        <v>344</v>
      </c>
      <c r="G3572">
        <v>40.21</v>
      </c>
      <c r="H3572">
        <v>3</v>
      </c>
      <c r="I3572">
        <v>0.15</v>
      </c>
      <c r="J3572">
        <v>5.66</v>
      </c>
      <c r="K3572" t="s">
        <v>82</v>
      </c>
      <c r="L3572" t="s">
        <v>43</v>
      </c>
      <c r="M3572">
        <v>4.03</v>
      </c>
      <c r="N3572" t="s">
        <v>83</v>
      </c>
      <c r="O3572" t="b">
        <v>0</v>
      </c>
      <c r="P3572">
        <v>102.5355</v>
      </c>
      <c r="Q3572">
        <v>30.157499999999999</v>
      </c>
      <c r="R3572">
        <v>20.467500000000001</v>
      </c>
      <c r="S3572" t="s">
        <v>97</v>
      </c>
      <c r="T3572">
        <v>0</v>
      </c>
      <c r="U3572">
        <v>0</v>
      </c>
      <c r="V3572">
        <v>14</v>
      </c>
      <c r="W3572">
        <v>948.8134</v>
      </c>
    </row>
    <row r="3573" spans="1:23" x14ac:dyDescent="0.35">
      <c r="A3573" t="s">
        <v>5271</v>
      </c>
      <c r="B3573" t="s">
        <v>1157</v>
      </c>
      <c r="C3573" t="s">
        <v>4179</v>
      </c>
      <c r="D3573" t="s">
        <v>19</v>
      </c>
      <c r="E3573" t="s">
        <v>95</v>
      </c>
      <c r="F3573" t="s">
        <v>596</v>
      </c>
      <c r="G3573">
        <v>341.87</v>
      </c>
      <c r="H3573">
        <v>2</v>
      </c>
      <c r="I3573">
        <v>0.09</v>
      </c>
      <c r="J3573">
        <v>8.75</v>
      </c>
      <c r="K3573" t="s">
        <v>115</v>
      </c>
      <c r="L3573" t="s">
        <v>45</v>
      </c>
      <c r="M3573">
        <v>0.64</v>
      </c>
      <c r="N3573" t="s">
        <v>83</v>
      </c>
      <c r="O3573" t="b">
        <v>0</v>
      </c>
      <c r="P3573">
        <v>622.20339999999999</v>
      </c>
      <c r="Q3573">
        <v>211.95939999999999</v>
      </c>
      <c r="R3573">
        <v>202.5694</v>
      </c>
      <c r="S3573" t="s">
        <v>103</v>
      </c>
      <c r="T3573">
        <v>0</v>
      </c>
      <c r="U3573">
        <v>0</v>
      </c>
      <c r="V3573">
        <v>15</v>
      </c>
      <c r="W3573">
        <v>1235.5637999999999</v>
      </c>
    </row>
    <row r="3574" spans="1:23" x14ac:dyDescent="0.35">
      <c r="A3574" t="s">
        <v>5272</v>
      </c>
      <c r="B3574" t="s">
        <v>814</v>
      </c>
      <c r="C3574" t="s">
        <v>190</v>
      </c>
      <c r="D3574" t="s">
        <v>24</v>
      </c>
      <c r="E3574" t="s">
        <v>95</v>
      </c>
      <c r="F3574" t="s">
        <v>791</v>
      </c>
      <c r="G3574">
        <v>18.02</v>
      </c>
      <c r="H3574">
        <v>2</v>
      </c>
      <c r="I3574">
        <v>0.08</v>
      </c>
      <c r="J3574">
        <v>7.6</v>
      </c>
      <c r="K3574" t="s">
        <v>90</v>
      </c>
      <c r="L3574" t="s">
        <v>45</v>
      </c>
      <c r="M3574">
        <v>0.88</v>
      </c>
      <c r="N3574" t="s">
        <v>83</v>
      </c>
      <c r="O3574" t="b">
        <v>0</v>
      </c>
      <c r="P3574">
        <v>33.156799999999997</v>
      </c>
      <c r="Q3574">
        <v>11.5328</v>
      </c>
      <c r="R3574">
        <v>3.0528000000000048</v>
      </c>
      <c r="S3574" t="s">
        <v>183</v>
      </c>
      <c r="T3574">
        <v>0</v>
      </c>
      <c r="U3574">
        <v>0</v>
      </c>
      <c r="V3574">
        <v>21</v>
      </c>
      <c r="W3574">
        <v>1065.6361999999999</v>
      </c>
    </row>
    <row r="3575" spans="1:23" x14ac:dyDescent="0.35">
      <c r="A3575" t="s">
        <v>5273</v>
      </c>
      <c r="B3575" t="s">
        <v>545</v>
      </c>
      <c r="C3575" t="s">
        <v>480</v>
      </c>
      <c r="D3575" t="s">
        <v>12</v>
      </c>
      <c r="E3575" t="s">
        <v>16</v>
      </c>
      <c r="F3575" t="s">
        <v>344</v>
      </c>
      <c r="G3575">
        <v>63.82</v>
      </c>
      <c r="H3575">
        <v>1</v>
      </c>
      <c r="I3575">
        <v>0.1</v>
      </c>
      <c r="J3575">
        <v>3.08</v>
      </c>
      <c r="K3575" t="s">
        <v>82</v>
      </c>
      <c r="L3575" t="s">
        <v>41</v>
      </c>
      <c r="M3575">
        <v>13.7</v>
      </c>
      <c r="N3575" t="s">
        <v>83</v>
      </c>
      <c r="O3575" t="b">
        <v>1</v>
      </c>
      <c r="P3575">
        <v>57.438000000000002</v>
      </c>
      <c r="Q3575">
        <v>19.146000000000001</v>
      </c>
      <c r="R3575">
        <v>2.3660000000000001</v>
      </c>
      <c r="S3575" t="s">
        <v>91</v>
      </c>
      <c r="T3575">
        <v>0</v>
      </c>
      <c r="U3575">
        <v>0</v>
      </c>
      <c r="V3575">
        <v>16</v>
      </c>
      <c r="W3575">
        <v>483.59550000000002</v>
      </c>
    </row>
    <row r="3576" spans="1:23" x14ac:dyDescent="0.35">
      <c r="A3576" t="s">
        <v>5274</v>
      </c>
      <c r="B3576" t="s">
        <v>105</v>
      </c>
      <c r="C3576" t="s">
        <v>1500</v>
      </c>
      <c r="D3576" t="s">
        <v>19</v>
      </c>
      <c r="E3576" t="s">
        <v>16</v>
      </c>
      <c r="F3576" t="s">
        <v>107</v>
      </c>
      <c r="G3576">
        <v>30.97</v>
      </c>
      <c r="H3576">
        <v>2</v>
      </c>
      <c r="I3576">
        <v>0.19</v>
      </c>
      <c r="J3576">
        <v>7.98</v>
      </c>
      <c r="K3576" t="s">
        <v>115</v>
      </c>
      <c r="L3576" t="s">
        <v>45</v>
      </c>
      <c r="M3576">
        <v>1.69</v>
      </c>
      <c r="N3576" t="s">
        <v>83</v>
      </c>
      <c r="O3576" t="b">
        <v>0</v>
      </c>
      <c r="P3576">
        <v>50.171399999999998</v>
      </c>
      <c r="Q3576">
        <v>13.007400000000001</v>
      </c>
      <c r="R3576">
        <v>3.3374000000000041</v>
      </c>
      <c r="S3576" t="s">
        <v>91</v>
      </c>
      <c r="T3576">
        <v>0</v>
      </c>
      <c r="U3576">
        <v>0</v>
      </c>
      <c r="V3576">
        <v>20</v>
      </c>
      <c r="W3576">
        <v>1871.6422</v>
      </c>
    </row>
    <row r="3577" spans="1:23" x14ac:dyDescent="0.35">
      <c r="A3577" t="s">
        <v>5275</v>
      </c>
      <c r="B3577" t="s">
        <v>622</v>
      </c>
      <c r="C3577" t="s">
        <v>1864</v>
      </c>
      <c r="D3577" t="s">
        <v>15</v>
      </c>
      <c r="E3577" t="s">
        <v>14</v>
      </c>
      <c r="F3577" t="s">
        <v>1207</v>
      </c>
      <c r="G3577">
        <v>149.56</v>
      </c>
      <c r="H3577">
        <v>2</v>
      </c>
      <c r="I3577">
        <v>0.21</v>
      </c>
      <c r="J3577">
        <v>2.93</v>
      </c>
      <c r="K3577" t="s">
        <v>102</v>
      </c>
      <c r="L3577" t="s">
        <v>41</v>
      </c>
      <c r="M3577">
        <v>6.78</v>
      </c>
      <c r="N3577" t="s">
        <v>83</v>
      </c>
      <c r="O3577" t="b">
        <v>0</v>
      </c>
      <c r="P3577">
        <v>236.3048</v>
      </c>
      <c r="Q3577">
        <v>56.832799999999992</v>
      </c>
      <c r="R3577">
        <v>47.122799999999991</v>
      </c>
      <c r="S3577" t="s">
        <v>97</v>
      </c>
      <c r="T3577">
        <v>0</v>
      </c>
      <c r="U3577">
        <v>0</v>
      </c>
      <c r="V3577">
        <v>4</v>
      </c>
      <c r="W3577">
        <v>60.787299999999981</v>
      </c>
    </row>
    <row r="3578" spans="1:23" x14ac:dyDescent="0.35">
      <c r="A3578" t="s">
        <v>5276</v>
      </c>
      <c r="B3578" t="s">
        <v>826</v>
      </c>
      <c r="C3578" t="s">
        <v>1457</v>
      </c>
      <c r="D3578" t="s">
        <v>17</v>
      </c>
      <c r="E3578" t="s">
        <v>14</v>
      </c>
      <c r="F3578" t="s">
        <v>1109</v>
      </c>
      <c r="G3578">
        <v>188.07</v>
      </c>
      <c r="H3578">
        <v>2</v>
      </c>
      <c r="I3578">
        <v>0.09</v>
      </c>
      <c r="J3578">
        <v>6.53</v>
      </c>
      <c r="K3578" t="s">
        <v>115</v>
      </c>
      <c r="L3578" t="s">
        <v>43</v>
      </c>
      <c r="M3578">
        <v>4.26</v>
      </c>
      <c r="N3578" t="s">
        <v>83</v>
      </c>
      <c r="O3578" t="b">
        <v>0</v>
      </c>
      <c r="P3578">
        <v>342.28739999999999</v>
      </c>
      <c r="Q3578">
        <v>116.60339999999999</v>
      </c>
      <c r="R3578">
        <v>105.8134</v>
      </c>
      <c r="S3578" t="s">
        <v>103</v>
      </c>
      <c r="T3578">
        <v>0</v>
      </c>
      <c r="U3578">
        <v>0</v>
      </c>
      <c r="V3578">
        <v>17</v>
      </c>
      <c r="W3578">
        <v>1435.7421999999999</v>
      </c>
    </row>
    <row r="3579" spans="1:23" x14ac:dyDescent="0.35">
      <c r="A3579" t="s">
        <v>5277</v>
      </c>
      <c r="B3579" t="s">
        <v>208</v>
      </c>
      <c r="C3579" t="s">
        <v>5278</v>
      </c>
      <c r="D3579" t="s">
        <v>15</v>
      </c>
      <c r="E3579" t="s">
        <v>95</v>
      </c>
      <c r="F3579" t="s">
        <v>1080</v>
      </c>
      <c r="G3579">
        <v>544.54999999999995</v>
      </c>
      <c r="H3579">
        <v>2</v>
      </c>
      <c r="I3579">
        <v>0.1</v>
      </c>
      <c r="J3579">
        <v>2.29</v>
      </c>
      <c r="K3579" t="s">
        <v>82</v>
      </c>
      <c r="L3579" t="s">
        <v>43</v>
      </c>
      <c r="M3579">
        <v>6.34</v>
      </c>
      <c r="N3579" t="s">
        <v>83</v>
      </c>
      <c r="O3579" t="b">
        <v>1</v>
      </c>
      <c r="P3579">
        <v>980.19</v>
      </c>
      <c r="Q3579">
        <v>326.73</v>
      </c>
      <c r="R3579">
        <v>318.10000000000002</v>
      </c>
      <c r="S3579" t="s">
        <v>183</v>
      </c>
      <c r="T3579">
        <v>0</v>
      </c>
      <c r="U3579">
        <v>0</v>
      </c>
      <c r="V3579">
        <v>7</v>
      </c>
      <c r="W3579">
        <v>1184.0359000000001</v>
      </c>
    </row>
    <row r="3580" spans="1:23" x14ac:dyDescent="0.35">
      <c r="A3580" t="s">
        <v>5279</v>
      </c>
      <c r="B3580" t="s">
        <v>951</v>
      </c>
      <c r="C3580" t="s">
        <v>1098</v>
      </c>
      <c r="D3580" t="s">
        <v>19</v>
      </c>
      <c r="E3580" t="s">
        <v>95</v>
      </c>
      <c r="F3580" t="s">
        <v>782</v>
      </c>
      <c r="G3580">
        <v>543.12</v>
      </c>
      <c r="H3580">
        <v>1</v>
      </c>
      <c r="I3580">
        <v>0.1</v>
      </c>
      <c r="J3580">
        <v>2.15</v>
      </c>
      <c r="K3580" t="s">
        <v>90</v>
      </c>
      <c r="L3580" t="s">
        <v>43</v>
      </c>
      <c r="M3580">
        <v>3.45</v>
      </c>
      <c r="N3580" t="s">
        <v>141</v>
      </c>
      <c r="O3580" t="b">
        <v>0</v>
      </c>
      <c r="P3580">
        <v>488.80799999999999</v>
      </c>
      <c r="Q3580">
        <v>162.93600000000001</v>
      </c>
      <c r="R3580">
        <v>157.33600000000001</v>
      </c>
      <c r="S3580" t="s">
        <v>91</v>
      </c>
      <c r="T3580">
        <v>1</v>
      </c>
      <c r="U3580">
        <v>0</v>
      </c>
      <c r="V3580">
        <v>16</v>
      </c>
      <c r="W3580">
        <v>1224.8809000000001</v>
      </c>
    </row>
    <row r="3581" spans="1:23" x14ac:dyDescent="0.35">
      <c r="A3581" t="s">
        <v>5280</v>
      </c>
      <c r="B3581" t="s">
        <v>802</v>
      </c>
      <c r="C3581" t="s">
        <v>5211</v>
      </c>
      <c r="D3581" t="s">
        <v>26</v>
      </c>
      <c r="E3581" t="s">
        <v>88</v>
      </c>
      <c r="F3581" t="s">
        <v>693</v>
      </c>
      <c r="G3581">
        <v>25.29</v>
      </c>
      <c r="H3581">
        <v>2</v>
      </c>
      <c r="I3581">
        <v>0.24</v>
      </c>
      <c r="J3581">
        <v>7.75</v>
      </c>
      <c r="K3581" t="s">
        <v>115</v>
      </c>
      <c r="L3581" t="s">
        <v>41</v>
      </c>
      <c r="M3581">
        <v>12.35</v>
      </c>
      <c r="N3581" t="s">
        <v>83</v>
      </c>
      <c r="O3581" t="b">
        <v>0</v>
      </c>
      <c r="P3581">
        <v>38.440800000000003</v>
      </c>
      <c r="Q3581">
        <v>8.0927999999999969</v>
      </c>
      <c r="R3581">
        <v>-12.007199999999999</v>
      </c>
      <c r="S3581" t="s">
        <v>84</v>
      </c>
      <c r="T3581">
        <v>0</v>
      </c>
      <c r="U3581">
        <v>0</v>
      </c>
      <c r="V3581">
        <v>2</v>
      </c>
      <c r="W3581">
        <v>283.53640000000013</v>
      </c>
    </row>
    <row r="3582" spans="1:23" x14ac:dyDescent="0.35">
      <c r="A3582" t="s">
        <v>5281</v>
      </c>
      <c r="B3582" t="s">
        <v>320</v>
      </c>
      <c r="C3582" t="s">
        <v>1014</v>
      </c>
      <c r="D3582" t="s">
        <v>20</v>
      </c>
      <c r="E3582" t="s">
        <v>95</v>
      </c>
      <c r="F3582" t="s">
        <v>96</v>
      </c>
      <c r="G3582">
        <v>554.42999999999995</v>
      </c>
      <c r="H3582">
        <v>2</v>
      </c>
      <c r="I3582">
        <v>0.2</v>
      </c>
      <c r="J3582">
        <v>7.39</v>
      </c>
      <c r="K3582" t="s">
        <v>90</v>
      </c>
      <c r="L3582" t="s">
        <v>41</v>
      </c>
      <c r="M3582">
        <v>13.18</v>
      </c>
      <c r="N3582" t="s">
        <v>141</v>
      </c>
      <c r="O3582" t="b">
        <v>0</v>
      </c>
      <c r="P3582">
        <v>887.08799999999997</v>
      </c>
      <c r="Q3582">
        <v>221.77199999999999</v>
      </c>
      <c r="R3582">
        <v>201.20200000000011</v>
      </c>
      <c r="S3582" t="s">
        <v>84</v>
      </c>
      <c r="T3582">
        <v>1</v>
      </c>
      <c r="U3582">
        <v>0</v>
      </c>
      <c r="V3582">
        <v>13</v>
      </c>
      <c r="W3582">
        <v>805.16080000000011</v>
      </c>
    </row>
    <row r="3583" spans="1:23" x14ac:dyDescent="0.35">
      <c r="A3583" t="s">
        <v>5282</v>
      </c>
      <c r="B3583" t="s">
        <v>398</v>
      </c>
      <c r="C3583" t="s">
        <v>1739</v>
      </c>
      <c r="D3583" t="s">
        <v>20</v>
      </c>
      <c r="E3583" t="s">
        <v>95</v>
      </c>
      <c r="F3583" t="s">
        <v>1251</v>
      </c>
      <c r="G3583">
        <v>520.37</v>
      </c>
      <c r="H3583">
        <v>1</v>
      </c>
      <c r="I3583">
        <v>0.08</v>
      </c>
      <c r="J3583">
        <v>6.31</v>
      </c>
      <c r="K3583" t="s">
        <v>102</v>
      </c>
      <c r="L3583" t="s">
        <v>45</v>
      </c>
      <c r="M3583">
        <v>1.28</v>
      </c>
      <c r="N3583" t="s">
        <v>141</v>
      </c>
      <c r="O3583" t="b">
        <v>0</v>
      </c>
      <c r="P3583">
        <v>478.74040000000002</v>
      </c>
      <c r="Q3583">
        <v>166.51840000000001</v>
      </c>
      <c r="R3583">
        <v>158.92840000000001</v>
      </c>
      <c r="S3583" t="s">
        <v>183</v>
      </c>
      <c r="T3583">
        <v>1</v>
      </c>
      <c r="U3583">
        <v>0</v>
      </c>
      <c r="V3583">
        <v>18</v>
      </c>
      <c r="W3583">
        <v>1024.7711999999999</v>
      </c>
    </row>
    <row r="3584" spans="1:23" x14ac:dyDescent="0.35">
      <c r="A3584" t="s">
        <v>5283</v>
      </c>
      <c r="B3584" t="s">
        <v>1301</v>
      </c>
      <c r="C3584" t="s">
        <v>4485</v>
      </c>
      <c r="D3584" t="s">
        <v>17</v>
      </c>
      <c r="E3584" t="s">
        <v>95</v>
      </c>
      <c r="F3584" t="s">
        <v>241</v>
      </c>
      <c r="G3584">
        <v>70.489999999999995</v>
      </c>
      <c r="H3584">
        <v>1</v>
      </c>
      <c r="I3584">
        <v>0.14000000000000001</v>
      </c>
      <c r="J3584">
        <v>7.91</v>
      </c>
      <c r="K3584" t="s">
        <v>115</v>
      </c>
      <c r="L3584" t="s">
        <v>45</v>
      </c>
      <c r="M3584">
        <v>1.9</v>
      </c>
      <c r="N3584" t="s">
        <v>83</v>
      </c>
      <c r="O3584" t="b">
        <v>0</v>
      </c>
      <c r="P3584">
        <v>60.621400000000001</v>
      </c>
      <c r="Q3584">
        <v>18.327400000000001</v>
      </c>
      <c r="R3584">
        <v>8.5173999999999968</v>
      </c>
      <c r="S3584" t="s">
        <v>91</v>
      </c>
      <c r="T3584">
        <v>0</v>
      </c>
      <c r="U3584">
        <v>0</v>
      </c>
      <c r="V3584">
        <v>3</v>
      </c>
      <c r="W3584">
        <v>8.0116000000000032</v>
      </c>
    </row>
    <row r="3585" spans="1:23" x14ac:dyDescent="0.35">
      <c r="A3585" t="s">
        <v>5284</v>
      </c>
      <c r="B3585" t="s">
        <v>1185</v>
      </c>
      <c r="C3585" t="s">
        <v>2543</v>
      </c>
      <c r="D3585" t="s">
        <v>15</v>
      </c>
      <c r="E3585" t="s">
        <v>16</v>
      </c>
      <c r="F3585" t="s">
        <v>448</v>
      </c>
      <c r="G3585">
        <v>21.26</v>
      </c>
      <c r="H3585">
        <v>2</v>
      </c>
      <c r="I3585">
        <v>0.14000000000000001</v>
      </c>
      <c r="J3585">
        <v>8.52</v>
      </c>
      <c r="K3585" t="s">
        <v>115</v>
      </c>
      <c r="L3585" t="s">
        <v>43</v>
      </c>
      <c r="M3585">
        <v>7.59</v>
      </c>
      <c r="N3585" t="s">
        <v>83</v>
      </c>
      <c r="O3585" t="b">
        <v>0</v>
      </c>
      <c r="P3585">
        <v>36.5672</v>
      </c>
      <c r="Q3585">
        <v>11.055199999999999</v>
      </c>
      <c r="R3585">
        <v>-5.0548000000000002</v>
      </c>
      <c r="S3585" t="s">
        <v>183</v>
      </c>
      <c r="T3585">
        <v>0</v>
      </c>
      <c r="U3585">
        <v>0</v>
      </c>
      <c r="V3585">
        <v>16</v>
      </c>
      <c r="W3585">
        <v>1076.8631</v>
      </c>
    </row>
    <row r="3586" spans="1:23" x14ac:dyDescent="0.35">
      <c r="A3586" t="s">
        <v>5285</v>
      </c>
      <c r="B3586" t="s">
        <v>284</v>
      </c>
      <c r="C3586" t="s">
        <v>206</v>
      </c>
      <c r="D3586" t="s">
        <v>26</v>
      </c>
      <c r="E3586" t="s">
        <v>16</v>
      </c>
      <c r="F3586" t="s">
        <v>605</v>
      </c>
      <c r="G3586">
        <v>45.39</v>
      </c>
      <c r="H3586">
        <v>2</v>
      </c>
      <c r="I3586">
        <v>0.17</v>
      </c>
      <c r="J3586">
        <v>4</v>
      </c>
      <c r="K3586" t="s">
        <v>90</v>
      </c>
      <c r="L3586" t="s">
        <v>43</v>
      </c>
      <c r="M3586">
        <v>5.4</v>
      </c>
      <c r="N3586" t="s">
        <v>83</v>
      </c>
      <c r="O3586" t="b">
        <v>0</v>
      </c>
      <c r="P3586">
        <v>75.347399999999993</v>
      </c>
      <c r="Q3586">
        <v>20.8794</v>
      </c>
      <c r="R3586">
        <v>11.4794</v>
      </c>
      <c r="S3586" t="s">
        <v>91</v>
      </c>
      <c r="T3586">
        <v>0</v>
      </c>
      <c r="U3586">
        <v>0</v>
      </c>
      <c r="V3586">
        <v>13</v>
      </c>
      <c r="W3586">
        <v>1440.3262</v>
      </c>
    </row>
    <row r="3587" spans="1:23" x14ac:dyDescent="0.35">
      <c r="A3587" t="s">
        <v>5286</v>
      </c>
      <c r="B3587" t="s">
        <v>751</v>
      </c>
      <c r="C3587" t="s">
        <v>403</v>
      </c>
      <c r="D3587" t="s">
        <v>19</v>
      </c>
      <c r="E3587" t="s">
        <v>16</v>
      </c>
      <c r="F3587" t="s">
        <v>214</v>
      </c>
      <c r="G3587">
        <v>47.69</v>
      </c>
      <c r="H3587">
        <v>3</v>
      </c>
      <c r="I3587">
        <v>0.11</v>
      </c>
      <c r="J3587">
        <v>7.96</v>
      </c>
      <c r="K3587" t="s">
        <v>90</v>
      </c>
      <c r="L3587" t="s">
        <v>45</v>
      </c>
      <c r="M3587">
        <v>1.1100000000000001</v>
      </c>
      <c r="N3587" t="s">
        <v>83</v>
      </c>
      <c r="O3587" t="b">
        <v>0</v>
      </c>
      <c r="P3587">
        <v>127.3323</v>
      </c>
      <c r="Q3587">
        <v>41.490299999999991</v>
      </c>
      <c r="R3587">
        <v>32.42029999999999</v>
      </c>
      <c r="S3587" t="s">
        <v>97</v>
      </c>
      <c r="T3587">
        <v>0</v>
      </c>
      <c r="U3587">
        <v>0</v>
      </c>
      <c r="V3587">
        <v>13</v>
      </c>
      <c r="W3587">
        <v>752.6536000000001</v>
      </c>
    </row>
    <row r="3588" spans="1:23" x14ac:dyDescent="0.35">
      <c r="A3588" t="s">
        <v>5287</v>
      </c>
      <c r="B3588" t="s">
        <v>497</v>
      </c>
      <c r="C3588" t="s">
        <v>1623</v>
      </c>
      <c r="D3588" t="s">
        <v>24</v>
      </c>
      <c r="E3588" t="s">
        <v>16</v>
      </c>
      <c r="F3588" t="s">
        <v>360</v>
      </c>
      <c r="G3588">
        <v>28.12</v>
      </c>
      <c r="H3588">
        <v>2</v>
      </c>
      <c r="I3588">
        <v>7.0000000000000007E-2</v>
      </c>
      <c r="J3588">
        <v>3.01</v>
      </c>
      <c r="K3588" t="s">
        <v>115</v>
      </c>
      <c r="L3588" t="s">
        <v>45</v>
      </c>
      <c r="M3588">
        <v>0.76</v>
      </c>
      <c r="N3588" t="s">
        <v>83</v>
      </c>
      <c r="O3588" t="b">
        <v>0</v>
      </c>
      <c r="P3588">
        <v>52.303199999999997</v>
      </c>
      <c r="Q3588">
        <v>18.559200000000001</v>
      </c>
      <c r="R3588">
        <v>14.789199999999999</v>
      </c>
      <c r="S3588" t="s">
        <v>183</v>
      </c>
      <c r="T3588">
        <v>0</v>
      </c>
      <c r="U3588">
        <v>0</v>
      </c>
      <c r="V3588">
        <v>20</v>
      </c>
      <c r="W3588">
        <v>2434.6143999999999</v>
      </c>
    </row>
    <row r="3589" spans="1:23" x14ac:dyDescent="0.35">
      <c r="A3589" t="s">
        <v>5288</v>
      </c>
      <c r="B3589" t="s">
        <v>1219</v>
      </c>
      <c r="C3589" t="s">
        <v>2636</v>
      </c>
      <c r="D3589" t="s">
        <v>19</v>
      </c>
      <c r="E3589" t="s">
        <v>16</v>
      </c>
      <c r="F3589" t="s">
        <v>932</v>
      </c>
      <c r="G3589">
        <v>50.66</v>
      </c>
      <c r="H3589">
        <v>1</v>
      </c>
      <c r="I3589">
        <v>0.19</v>
      </c>
      <c r="J3589">
        <v>3.34</v>
      </c>
      <c r="K3589" t="s">
        <v>90</v>
      </c>
      <c r="L3589" t="s">
        <v>41</v>
      </c>
      <c r="M3589">
        <v>10.61</v>
      </c>
      <c r="N3589" t="s">
        <v>83</v>
      </c>
      <c r="O3589" t="b">
        <v>0</v>
      </c>
      <c r="P3589">
        <v>41.034599999999998</v>
      </c>
      <c r="Q3589">
        <v>10.6386</v>
      </c>
      <c r="R3589">
        <v>-3.311399999999999</v>
      </c>
      <c r="S3589" t="s">
        <v>183</v>
      </c>
      <c r="T3589">
        <v>0</v>
      </c>
      <c r="U3589">
        <v>0</v>
      </c>
      <c r="V3589">
        <v>15</v>
      </c>
      <c r="W3589">
        <v>1009.6579</v>
      </c>
    </row>
    <row r="3590" spans="1:23" x14ac:dyDescent="0.35">
      <c r="A3590" t="s">
        <v>5289</v>
      </c>
      <c r="B3590" t="s">
        <v>660</v>
      </c>
      <c r="C3590" t="s">
        <v>788</v>
      </c>
      <c r="D3590" t="s">
        <v>19</v>
      </c>
      <c r="E3590" t="s">
        <v>88</v>
      </c>
      <c r="F3590" t="s">
        <v>760</v>
      </c>
      <c r="G3590">
        <v>29.98</v>
      </c>
      <c r="H3590">
        <v>1</v>
      </c>
      <c r="I3590">
        <v>0.15</v>
      </c>
      <c r="J3590">
        <v>5.71</v>
      </c>
      <c r="K3590" t="s">
        <v>102</v>
      </c>
      <c r="L3590" t="s">
        <v>41</v>
      </c>
      <c r="M3590">
        <v>5.56</v>
      </c>
      <c r="N3590" t="s">
        <v>83</v>
      </c>
      <c r="O3590" t="b">
        <v>0</v>
      </c>
      <c r="P3590">
        <v>25.483000000000001</v>
      </c>
      <c r="Q3590">
        <v>7.495000000000001</v>
      </c>
      <c r="R3590">
        <v>-3.774999999999999</v>
      </c>
      <c r="S3590" t="s">
        <v>84</v>
      </c>
      <c r="T3590">
        <v>0</v>
      </c>
      <c r="U3590">
        <v>0</v>
      </c>
      <c r="V3590">
        <v>16</v>
      </c>
      <c r="W3590">
        <v>1850.9514999999999</v>
      </c>
    </row>
    <row r="3591" spans="1:23" x14ac:dyDescent="0.35">
      <c r="A3591" t="s">
        <v>5290</v>
      </c>
      <c r="B3591" t="s">
        <v>703</v>
      </c>
      <c r="C3591" t="s">
        <v>880</v>
      </c>
      <c r="D3591" t="s">
        <v>12</v>
      </c>
      <c r="E3591" t="s">
        <v>14</v>
      </c>
      <c r="F3591" t="s">
        <v>1029</v>
      </c>
      <c r="G3591">
        <v>118.79</v>
      </c>
      <c r="H3591">
        <v>3</v>
      </c>
      <c r="I3591">
        <v>0.1</v>
      </c>
      <c r="J3591">
        <v>4.96</v>
      </c>
      <c r="K3591" t="s">
        <v>82</v>
      </c>
      <c r="L3591" t="s">
        <v>43</v>
      </c>
      <c r="M3591">
        <v>4.2699999999999996</v>
      </c>
      <c r="N3591" t="s">
        <v>83</v>
      </c>
      <c r="O3591" t="b">
        <v>1</v>
      </c>
      <c r="P3591">
        <v>320.733</v>
      </c>
      <c r="Q3591">
        <v>106.911</v>
      </c>
      <c r="R3591">
        <v>97.680999999999997</v>
      </c>
      <c r="S3591" t="s">
        <v>84</v>
      </c>
      <c r="T3591">
        <v>0</v>
      </c>
      <c r="U3591">
        <v>0</v>
      </c>
      <c r="V3591">
        <v>22</v>
      </c>
      <c r="W3591">
        <v>1415.412</v>
      </c>
    </row>
    <row r="3592" spans="1:23" x14ac:dyDescent="0.35">
      <c r="A3592" t="s">
        <v>5291</v>
      </c>
      <c r="B3592" t="s">
        <v>491</v>
      </c>
      <c r="C3592" t="s">
        <v>3493</v>
      </c>
      <c r="D3592" t="s">
        <v>19</v>
      </c>
      <c r="E3592" t="s">
        <v>95</v>
      </c>
      <c r="F3592" t="s">
        <v>400</v>
      </c>
      <c r="G3592">
        <v>239.64</v>
      </c>
      <c r="H3592">
        <v>3</v>
      </c>
      <c r="I3592">
        <v>0.06</v>
      </c>
      <c r="J3592">
        <v>4.83</v>
      </c>
      <c r="K3592" t="s">
        <v>90</v>
      </c>
      <c r="L3592" t="s">
        <v>43</v>
      </c>
      <c r="M3592">
        <v>3.21</v>
      </c>
      <c r="N3592" t="s">
        <v>83</v>
      </c>
      <c r="O3592" t="b">
        <v>0</v>
      </c>
      <c r="P3592">
        <v>675.7847999999999</v>
      </c>
      <c r="Q3592">
        <v>244.43279999999999</v>
      </c>
      <c r="R3592">
        <v>236.39279999999999</v>
      </c>
      <c r="S3592" t="s">
        <v>103</v>
      </c>
      <c r="T3592">
        <v>0</v>
      </c>
      <c r="U3592">
        <v>0</v>
      </c>
      <c r="V3592">
        <v>15</v>
      </c>
      <c r="W3592">
        <v>2107.1965</v>
      </c>
    </row>
    <row r="3593" spans="1:23" x14ac:dyDescent="0.35">
      <c r="A3593" t="s">
        <v>5292</v>
      </c>
      <c r="B3593" t="s">
        <v>295</v>
      </c>
      <c r="C3593" t="s">
        <v>5293</v>
      </c>
      <c r="D3593" t="s">
        <v>17</v>
      </c>
      <c r="E3593" t="s">
        <v>16</v>
      </c>
      <c r="F3593" t="s">
        <v>214</v>
      </c>
      <c r="G3593">
        <v>47.27</v>
      </c>
      <c r="H3593">
        <v>2</v>
      </c>
      <c r="I3593">
        <v>0.27</v>
      </c>
      <c r="J3593">
        <v>7.07</v>
      </c>
      <c r="K3593" t="s">
        <v>115</v>
      </c>
      <c r="L3593" t="s">
        <v>43</v>
      </c>
      <c r="M3593">
        <v>5.28</v>
      </c>
      <c r="N3593" t="s">
        <v>83</v>
      </c>
      <c r="O3593" t="b">
        <v>0</v>
      </c>
      <c r="P3593">
        <v>69.014200000000002</v>
      </c>
      <c r="Q3593">
        <v>12.2902</v>
      </c>
      <c r="R3593">
        <v>-5.9800000000002698E-2</v>
      </c>
      <c r="S3593" t="s">
        <v>91</v>
      </c>
      <c r="T3593">
        <v>0</v>
      </c>
      <c r="U3593">
        <v>0</v>
      </c>
      <c r="V3593">
        <v>1</v>
      </c>
      <c r="W3593">
        <v>-5.9800000000002698E-2</v>
      </c>
    </row>
    <row r="3594" spans="1:23" x14ac:dyDescent="0.35">
      <c r="A3594" t="s">
        <v>5294</v>
      </c>
      <c r="B3594" t="s">
        <v>79</v>
      </c>
      <c r="C3594" t="s">
        <v>154</v>
      </c>
      <c r="D3594" t="s">
        <v>19</v>
      </c>
      <c r="E3594" t="s">
        <v>88</v>
      </c>
      <c r="F3594" t="s">
        <v>1368</v>
      </c>
      <c r="G3594">
        <v>24.48</v>
      </c>
      <c r="H3594">
        <v>2</v>
      </c>
      <c r="I3594">
        <v>0.04</v>
      </c>
      <c r="J3594">
        <v>5.79</v>
      </c>
      <c r="K3594" t="s">
        <v>115</v>
      </c>
      <c r="L3594" t="s">
        <v>48</v>
      </c>
      <c r="M3594">
        <v>15.27</v>
      </c>
      <c r="N3594" t="s">
        <v>83</v>
      </c>
      <c r="O3594" t="b">
        <v>0</v>
      </c>
      <c r="P3594">
        <v>47.001600000000003</v>
      </c>
      <c r="Q3594">
        <v>17.625599999999999</v>
      </c>
      <c r="R3594">
        <v>-3.4344000000000001</v>
      </c>
      <c r="S3594" t="s">
        <v>84</v>
      </c>
      <c r="T3594">
        <v>0</v>
      </c>
      <c r="U3594">
        <v>0</v>
      </c>
      <c r="V3594">
        <v>17</v>
      </c>
      <c r="W3594">
        <v>697.92079999999976</v>
      </c>
    </row>
    <row r="3595" spans="1:23" x14ac:dyDescent="0.35">
      <c r="A3595" t="s">
        <v>5295</v>
      </c>
      <c r="B3595" t="s">
        <v>1007</v>
      </c>
      <c r="C3595" t="s">
        <v>511</v>
      </c>
      <c r="D3595" t="s">
        <v>20</v>
      </c>
      <c r="E3595" t="s">
        <v>16</v>
      </c>
      <c r="F3595" t="s">
        <v>155</v>
      </c>
      <c r="G3595">
        <v>31.79</v>
      </c>
      <c r="H3595">
        <v>3</v>
      </c>
      <c r="I3595">
        <v>0.15</v>
      </c>
      <c r="J3595">
        <v>3.26</v>
      </c>
      <c r="K3595" t="s">
        <v>90</v>
      </c>
      <c r="L3595" t="s">
        <v>45</v>
      </c>
      <c r="M3595">
        <v>1.18</v>
      </c>
      <c r="N3595" t="s">
        <v>83</v>
      </c>
      <c r="O3595" t="b">
        <v>0</v>
      </c>
      <c r="P3595">
        <v>81.064499999999995</v>
      </c>
      <c r="Q3595">
        <v>23.842500000000001</v>
      </c>
      <c r="R3595">
        <v>19.4025</v>
      </c>
      <c r="S3595" t="s">
        <v>103</v>
      </c>
      <c r="T3595">
        <v>0</v>
      </c>
      <c r="U3595">
        <v>0</v>
      </c>
      <c r="V3595">
        <v>15</v>
      </c>
      <c r="W3595">
        <v>518.36400000000003</v>
      </c>
    </row>
    <row r="3596" spans="1:23" x14ac:dyDescent="0.35">
      <c r="A3596" t="s">
        <v>5296</v>
      </c>
      <c r="B3596" t="s">
        <v>462</v>
      </c>
      <c r="C3596" t="s">
        <v>5297</v>
      </c>
      <c r="D3596" t="s">
        <v>15</v>
      </c>
      <c r="E3596" t="s">
        <v>14</v>
      </c>
      <c r="F3596" t="s">
        <v>817</v>
      </c>
      <c r="G3596">
        <v>81.22</v>
      </c>
      <c r="H3596">
        <v>3</v>
      </c>
      <c r="I3596">
        <v>0.2</v>
      </c>
      <c r="J3596">
        <v>7.5</v>
      </c>
      <c r="K3596" t="s">
        <v>90</v>
      </c>
      <c r="L3596" t="s">
        <v>41</v>
      </c>
      <c r="M3596">
        <v>12.44</v>
      </c>
      <c r="N3596" t="s">
        <v>83</v>
      </c>
      <c r="O3596" t="b">
        <v>0</v>
      </c>
      <c r="P3596">
        <v>194.928</v>
      </c>
      <c r="Q3596">
        <v>48.731999999999999</v>
      </c>
      <c r="R3596">
        <v>28.792000000000002</v>
      </c>
      <c r="S3596" t="s">
        <v>84</v>
      </c>
      <c r="T3596">
        <v>0</v>
      </c>
      <c r="U3596">
        <v>0</v>
      </c>
      <c r="V3596">
        <v>1</v>
      </c>
      <c r="W3596">
        <v>28.792000000000002</v>
      </c>
    </row>
    <row r="3597" spans="1:23" x14ac:dyDescent="0.35">
      <c r="A3597" t="s">
        <v>5298</v>
      </c>
      <c r="B3597" t="s">
        <v>236</v>
      </c>
      <c r="C3597" t="s">
        <v>880</v>
      </c>
      <c r="D3597" t="s">
        <v>17</v>
      </c>
      <c r="E3597" t="s">
        <v>95</v>
      </c>
      <c r="F3597" t="s">
        <v>631</v>
      </c>
      <c r="G3597">
        <v>243.83</v>
      </c>
      <c r="H3597">
        <v>2</v>
      </c>
      <c r="I3597">
        <v>0.1</v>
      </c>
      <c r="J3597">
        <v>7.32</v>
      </c>
      <c r="K3597" t="s">
        <v>90</v>
      </c>
      <c r="L3597" t="s">
        <v>45</v>
      </c>
      <c r="M3597">
        <v>0.79</v>
      </c>
      <c r="N3597" t="s">
        <v>83</v>
      </c>
      <c r="O3597" t="b">
        <v>1</v>
      </c>
      <c r="P3597">
        <v>438.89400000000001</v>
      </c>
      <c r="Q3597">
        <v>146.298</v>
      </c>
      <c r="R3597">
        <v>138.18799999999999</v>
      </c>
      <c r="S3597" t="s">
        <v>103</v>
      </c>
      <c r="T3597">
        <v>0</v>
      </c>
      <c r="U3597">
        <v>0</v>
      </c>
      <c r="V3597">
        <v>22</v>
      </c>
      <c r="W3597">
        <v>1415.412</v>
      </c>
    </row>
    <row r="3598" spans="1:23" x14ac:dyDescent="0.35">
      <c r="A3598" t="s">
        <v>5299</v>
      </c>
      <c r="B3598" t="s">
        <v>180</v>
      </c>
      <c r="C3598" t="s">
        <v>1450</v>
      </c>
      <c r="D3598" t="s">
        <v>12</v>
      </c>
      <c r="E3598" t="s">
        <v>95</v>
      </c>
      <c r="F3598" t="s">
        <v>388</v>
      </c>
      <c r="G3598">
        <v>449.25</v>
      </c>
      <c r="H3598">
        <v>1</v>
      </c>
      <c r="I3598">
        <v>0.01</v>
      </c>
      <c r="J3598">
        <v>3.78</v>
      </c>
      <c r="K3598" t="s">
        <v>115</v>
      </c>
      <c r="L3598" t="s">
        <v>43</v>
      </c>
      <c r="M3598">
        <v>3.72</v>
      </c>
      <c r="N3598" t="s">
        <v>83</v>
      </c>
      <c r="O3598" t="b">
        <v>0</v>
      </c>
      <c r="P3598">
        <v>444.75749999999999</v>
      </c>
      <c r="Q3598">
        <v>175.20750000000001</v>
      </c>
      <c r="R3598">
        <v>167.70750000000001</v>
      </c>
      <c r="S3598" t="s">
        <v>183</v>
      </c>
      <c r="T3598">
        <v>0</v>
      </c>
      <c r="U3598">
        <v>0</v>
      </c>
      <c r="V3598">
        <v>12</v>
      </c>
      <c r="W3598">
        <v>861.80650000000003</v>
      </c>
    </row>
    <row r="3599" spans="1:23" x14ac:dyDescent="0.35">
      <c r="A3599" t="s">
        <v>5300</v>
      </c>
      <c r="B3599" t="s">
        <v>466</v>
      </c>
      <c r="C3599" t="s">
        <v>5301</v>
      </c>
      <c r="D3599" t="s">
        <v>19</v>
      </c>
      <c r="E3599" t="s">
        <v>88</v>
      </c>
      <c r="F3599" t="s">
        <v>760</v>
      </c>
      <c r="G3599">
        <v>30.27</v>
      </c>
      <c r="H3599">
        <v>2</v>
      </c>
      <c r="I3599">
        <v>7.0000000000000007E-2</v>
      </c>
      <c r="J3599">
        <v>2.62</v>
      </c>
      <c r="K3599" t="s">
        <v>115</v>
      </c>
      <c r="L3599" t="s">
        <v>48</v>
      </c>
      <c r="M3599">
        <v>18.399999999999999</v>
      </c>
      <c r="N3599" t="s">
        <v>83</v>
      </c>
      <c r="O3599" t="b">
        <v>0</v>
      </c>
      <c r="P3599">
        <v>56.302199999999992</v>
      </c>
      <c r="Q3599">
        <v>19.978200000000001</v>
      </c>
      <c r="R3599">
        <v>-1.0418000000000061</v>
      </c>
      <c r="S3599" t="s">
        <v>183</v>
      </c>
      <c r="T3599">
        <v>0</v>
      </c>
      <c r="U3599">
        <v>0</v>
      </c>
      <c r="V3599">
        <v>2</v>
      </c>
      <c r="W3599">
        <v>23.798999999999999</v>
      </c>
    </row>
    <row r="3600" spans="1:23" x14ac:dyDescent="0.35">
      <c r="A3600" t="s">
        <v>5302</v>
      </c>
      <c r="B3600" t="s">
        <v>1348</v>
      </c>
      <c r="C3600" t="s">
        <v>808</v>
      </c>
      <c r="D3600" t="s">
        <v>15</v>
      </c>
      <c r="E3600" t="s">
        <v>95</v>
      </c>
      <c r="F3600" t="s">
        <v>489</v>
      </c>
      <c r="G3600">
        <v>292.48</v>
      </c>
      <c r="H3600">
        <v>1</v>
      </c>
      <c r="I3600">
        <v>0.2</v>
      </c>
      <c r="J3600">
        <v>6.13</v>
      </c>
      <c r="K3600" t="s">
        <v>115</v>
      </c>
      <c r="L3600" t="s">
        <v>41</v>
      </c>
      <c r="M3600">
        <v>14.76</v>
      </c>
      <c r="N3600" t="s">
        <v>83</v>
      </c>
      <c r="O3600" t="b">
        <v>0</v>
      </c>
      <c r="P3600">
        <v>233.98400000000001</v>
      </c>
      <c r="Q3600">
        <v>58.496000000000038</v>
      </c>
      <c r="R3600">
        <v>37.606000000000037</v>
      </c>
      <c r="S3600" t="s">
        <v>97</v>
      </c>
      <c r="T3600">
        <v>0</v>
      </c>
      <c r="U3600">
        <v>0</v>
      </c>
      <c r="V3600">
        <v>3</v>
      </c>
      <c r="W3600">
        <v>282.68380000000008</v>
      </c>
    </row>
    <row r="3601" spans="1:23" x14ac:dyDescent="0.35">
      <c r="A3601" t="s">
        <v>5303</v>
      </c>
      <c r="B3601" t="s">
        <v>973</v>
      </c>
      <c r="C3601" t="s">
        <v>166</v>
      </c>
      <c r="D3601" t="s">
        <v>24</v>
      </c>
      <c r="E3601" t="s">
        <v>16</v>
      </c>
      <c r="F3601" t="s">
        <v>282</v>
      </c>
      <c r="G3601">
        <v>52.45</v>
      </c>
      <c r="H3601">
        <v>3</v>
      </c>
      <c r="I3601">
        <v>0.16</v>
      </c>
      <c r="J3601">
        <v>7.59</v>
      </c>
      <c r="K3601" t="s">
        <v>115</v>
      </c>
      <c r="L3601" t="s">
        <v>41</v>
      </c>
      <c r="M3601">
        <v>5.21</v>
      </c>
      <c r="N3601" t="s">
        <v>83</v>
      </c>
      <c r="O3601" t="b">
        <v>0</v>
      </c>
      <c r="P3601">
        <v>132.17400000000001</v>
      </c>
      <c r="Q3601">
        <v>37.764000000000003</v>
      </c>
      <c r="R3601">
        <v>24.963999999999999</v>
      </c>
      <c r="S3601" t="s">
        <v>183</v>
      </c>
      <c r="T3601">
        <v>0</v>
      </c>
      <c r="U3601">
        <v>0</v>
      </c>
      <c r="V3601">
        <v>20</v>
      </c>
      <c r="W3601">
        <v>1878.5492999999999</v>
      </c>
    </row>
    <row r="3602" spans="1:23" x14ac:dyDescent="0.35">
      <c r="A3602" t="s">
        <v>5304</v>
      </c>
      <c r="B3602" t="s">
        <v>99</v>
      </c>
      <c r="C3602" t="s">
        <v>5305</v>
      </c>
      <c r="D3602" t="s">
        <v>28</v>
      </c>
      <c r="E3602" t="s">
        <v>88</v>
      </c>
      <c r="F3602" t="s">
        <v>1195</v>
      </c>
      <c r="G3602">
        <v>29.37</v>
      </c>
      <c r="H3602">
        <v>2</v>
      </c>
      <c r="I3602">
        <v>0.09</v>
      </c>
      <c r="J3602">
        <v>9.4600000000000009</v>
      </c>
      <c r="K3602" t="s">
        <v>82</v>
      </c>
      <c r="L3602" t="s">
        <v>45</v>
      </c>
      <c r="M3602">
        <v>1.24</v>
      </c>
      <c r="N3602" t="s">
        <v>83</v>
      </c>
      <c r="O3602" t="b">
        <v>0</v>
      </c>
      <c r="P3602">
        <v>53.453400000000002</v>
      </c>
      <c r="Q3602">
        <v>18.209399999999999</v>
      </c>
      <c r="R3602">
        <v>7.5094000000000012</v>
      </c>
      <c r="S3602" t="s">
        <v>103</v>
      </c>
      <c r="T3602">
        <v>0</v>
      </c>
      <c r="U3602">
        <v>0</v>
      </c>
      <c r="V3602">
        <v>1</v>
      </c>
      <c r="W3602">
        <v>7.5094000000000012</v>
      </c>
    </row>
    <row r="3603" spans="1:23" x14ac:dyDescent="0.35">
      <c r="A3603" t="s">
        <v>5306</v>
      </c>
      <c r="B3603" t="s">
        <v>93</v>
      </c>
      <c r="C3603" t="s">
        <v>2381</v>
      </c>
      <c r="D3603" t="s">
        <v>15</v>
      </c>
      <c r="E3603" t="s">
        <v>16</v>
      </c>
      <c r="F3603" t="s">
        <v>696</v>
      </c>
      <c r="G3603">
        <v>50.53</v>
      </c>
      <c r="H3603">
        <v>2</v>
      </c>
      <c r="I3603">
        <v>7.0000000000000007E-2</v>
      </c>
      <c r="J3603">
        <v>9.5500000000000007</v>
      </c>
      <c r="K3603" t="s">
        <v>82</v>
      </c>
      <c r="L3603" t="s">
        <v>43</v>
      </c>
      <c r="M3603">
        <v>6.9</v>
      </c>
      <c r="N3603" t="s">
        <v>83</v>
      </c>
      <c r="O3603" t="b">
        <v>0</v>
      </c>
      <c r="P3603">
        <v>93.985799999999998</v>
      </c>
      <c r="Q3603">
        <v>33.349800000000002</v>
      </c>
      <c r="R3603">
        <v>16.899799999999999</v>
      </c>
      <c r="S3603" t="s">
        <v>97</v>
      </c>
      <c r="T3603">
        <v>0</v>
      </c>
      <c r="U3603">
        <v>0</v>
      </c>
      <c r="V3603">
        <v>10</v>
      </c>
      <c r="W3603">
        <v>1956.3818000000001</v>
      </c>
    </row>
    <row r="3604" spans="1:23" x14ac:dyDescent="0.35">
      <c r="A3604" t="s">
        <v>5307</v>
      </c>
      <c r="B3604" t="s">
        <v>521</v>
      </c>
      <c r="C3604" t="s">
        <v>3071</v>
      </c>
      <c r="D3604" t="s">
        <v>12</v>
      </c>
      <c r="E3604" t="s">
        <v>95</v>
      </c>
      <c r="F3604" t="s">
        <v>541</v>
      </c>
      <c r="G3604">
        <v>348.32</v>
      </c>
      <c r="H3604">
        <v>1</v>
      </c>
      <c r="I3604">
        <v>0.28999999999999998</v>
      </c>
      <c r="J3604">
        <v>2.2000000000000002</v>
      </c>
      <c r="K3604" t="s">
        <v>115</v>
      </c>
      <c r="L3604" t="s">
        <v>41</v>
      </c>
      <c r="M3604">
        <v>5.32</v>
      </c>
      <c r="N3604" t="s">
        <v>83</v>
      </c>
      <c r="O3604" t="b">
        <v>0</v>
      </c>
      <c r="P3604">
        <v>247.30719999999999</v>
      </c>
      <c r="Q3604">
        <v>38.315199999999997</v>
      </c>
      <c r="R3604">
        <v>30.795200000000001</v>
      </c>
      <c r="S3604" t="s">
        <v>84</v>
      </c>
      <c r="T3604">
        <v>0</v>
      </c>
      <c r="U3604">
        <v>0</v>
      </c>
      <c r="V3604">
        <v>4</v>
      </c>
      <c r="W3604">
        <v>247.67339999999999</v>
      </c>
    </row>
    <row r="3605" spans="1:23" x14ac:dyDescent="0.35">
      <c r="A3605" t="s">
        <v>5308</v>
      </c>
      <c r="B3605" t="s">
        <v>559</v>
      </c>
      <c r="C3605" t="s">
        <v>1206</v>
      </c>
      <c r="D3605" t="s">
        <v>12</v>
      </c>
      <c r="E3605" t="s">
        <v>95</v>
      </c>
      <c r="F3605" t="s">
        <v>515</v>
      </c>
      <c r="G3605">
        <v>421.31</v>
      </c>
      <c r="H3605">
        <v>1</v>
      </c>
      <c r="I3605">
        <v>7.0000000000000007E-2</v>
      </c>
      <c r="J3605">
        <v>3.73</v>
      </c>
      <c r="K3605" t="s">
        <v>90</v>
      </c>
      <c r="L3605" t="s">
        <v>43</v>
      </c>
      <c r="M3605">
        <v>6.42</v>
      </c>
      <c r="N3605" t="s">
        <v>83</v>
      </c>
      <c r="O3605" t="b">
        <v>0</v>
      </c>
      <c r="P3605">
        <v>391.81830000000002</v>
      </c>
      <c r="Q3605">
        <v>139.03229999999999</v>
      </c>
      <c r="R3605">
        <v>128.88229999999999</v>
      </c>
      <c r="S3605" t="s">
        <v>128</v>
      </c>
      <c r="T3605">
        <v>0</v>
      </c>
      <c r="U3605">
        <v>0</v>
      </c>
      <c r="V3605">
        <v>13</v>
      </c>
      <c r="W3605">
        <v>1298.8137999999999</v>
      </c>
    </row>
    <row r="3606" spans="1:23" x14ac:dyDescent="0.35">
      <c r="A3606" t="s">
        <v>5309</v>
      </c>
      <c r="B3606" t="s">
        <v>295</v>
      </c>
      <c r="C3606" t="s">
        <v>3853</v>
      </c>
      <c r="D3606" t="s">
        <v>15</v>
      </c>
      <c r="E3606" t="s">
        <v>14</v>
      </c>
      <c r="F3606" t="s">
        <v>1072</v>
      </c>
      <c r="G3606">
        <v>109.31</v>
      </c>
      <c r="H3606">
        <v>1</v>
      </c>
      <c r="I3606">
        <v>0.23</v>
      </c>
      <c r="J3606">
        <v>8.9499999999999993</v>
      </c>
      <c r="K3606" t="s">
        <v>102</v>
      </c>
      <c r="L3606" t="s">
        <v>41</v>
      </c>
      <c r="M3606">
        <v>6.02</v>
      </c>
      <c r="N3606" t="s">
        <v>83</v>
      </c>
      <c r="O3606" t="b">
        <v>0</v>
      </c>
      <c r="P3606">
        <v>84.168700000000001</v>
      </c>
      <c r="Q3606">
        <v>18.582699999999999</v>
      </c>
      <c r="R3606">
        <v>3.6127000000000038</v>
      </c>
      <c r="S3606" t="s">
        <v>91</v>
      </c>
      <c r="T3606">
        <v>0</v>
      </c>
      <c r="U3606">
        <v>0</v>
      </c>
      <c r="V3606">
        <v>3</v>
      </c>
      <c r="W3606">
        <v>32.448900000000023</v>
      </c>
    </row>
    <row r="3607" spans="1:23" x14ac:dyDescent="0.35">
      <c r="A3607" t="s">
        <v>5310</v>
      </c>
      <c r="B3607" t="s">
        <v>261</v>
      </c>
      <c r="C3607" t="s">
        <v>853</v>
      </c>
      <c r="D3607" t="s">
        <v>24</v>
      </c>
      <c r="E3607" t="s">
        <v>16</v>
      </c>
      <c r="F3607" t="s">
        <v>278</v>
      </c>
      <c r="G3607">
        <v>39.39</v>
      </c>
      <c r="H3607">
        <v>3</v>
      </c>
      <c r="I3607">
        <v>0.05</v>
      </c>
      <c r="J3607">
        <v>3.39</v>
      </c>
      <c r="K3607" t="s">
        <v>82</v>
      </c>
      <c r="L3607" t="s">
        <v>48</v>
      </c>
      <c r="M3607">
        <v>4.32</v>
      </c>
      <c r="N3607" t="s">
        <v>83</v>
      </c>
      <c r="O3607" t="b">
        <v>0</v>
      </c>
      <c r="P3607">
        <v>112.2615</v>
      </c>
      <c r="Q3607">
        <v>41.359499999999997</v>
      </c>
      <c r="R3607">
        <v>33.649500000000003</v>
      </c>
      <c r="S3607" t="s">
        <v>103</v>
      </c>
      <c r="T3607">
        <v>0</v>
      </c>
      <c r="U3607">
        <v>0</v>
      </c>
      <c r="V3607">
        <v>16</v>
      </c>
      <c r="W3607">
        <v>705.24680000000001</v>
      </c>
    </row>
    <row r="3608" spans="1:23" x14ac:dyDescent="0.35">
      <c r="A3608" t="s">
        <v>5311</v>
      </c>
      <c r="B3608" t="s">
        <v>973</v>
      </c>
      <c r="C3608" t="s">
        <v>2797</v>
      </c>
      <c r="D3608" t="s">
        <v>12</v>
      </c>
      <c r="E3608" t="s">
        <v>95</v>
      </c>
      <c r="F3608" t="s">
        <v>328</v>
      </c>
      <c r="G3608">
        <v>347.92</v>
      </c>
      <c r="H3608">
        <v>3</v>
      </c>
      <c r="I3608">
        <v>0.11</v>
      </c>
      <c r="J3608">
        <v>5.88</v>
      </c>
      <c r="K3608" t="s">
        <v>102</v>
      </c>
      <c r="L3608" t="s">
        <v>41</v>
      </c>
      <c r="M3608">
        <v>6.82</v>
      </c>
      <c r="N3608" t="s">
        <v>83</v>
      </c>
      <c r="O3608" t="b">
        <v>0</v>
      </c>
      <c r="P3608">
        <v>928.94640000000004</v>
      </c>
      <c r="Q3608">
        <v>302.69040000000012</v>
      </c>
      <c r="R3608">
        <v>289.99040000000008</v>
      </c>
      <c r="S3608" t="s">
        <v>183</v>
      </c>
      <c r="T3608">
        <v>0</v>
      </c>
      <c r="U3608">
        <v>0</v>
      </c>
      <c r="V3608">
        <v>13</v>
      </c>
      <c r="W3608">
        <v>922.11009999999999</v>
      </c>
    </row>
    <row r="3609" spans="1:23" x14ac:dyDescent="0.35">
      <c r="A3609" t="s">
        <v>5312</v>
      </c>
      <c r="B3609" t="s">
        <v>442</v>
      </c>
      <c r="C3609" t="s">
        <v>564</v>
      </c>
      <c r="D3609" t="s">
        <v>12</v>
      </c>
      <c r="E3609" t="s">
        <v>95</v>
      </c>
      <c r="F3609" t="s">
        <v>1080</v>
      </c>
      <c r="G3609">
        <v>427.7</v>
      </c>
      <c r="H3609">
        <v>2</v>
      </c>
      <c r="I3609">
        <v>0.1</v>
      </c>
      <c r="J3609">
        <v>8.82</v>
      </c>
      <c r="K3609" t="s">
        <v>115</v>
      </c>
      <c r="L3609" t="s">
        <v>45</v>
      </c>
      <c r="M3609">
        <v>0.83</v>
      </c>
      <c r="N3609" t="s">
        <v>141</v>
      </c>
      <c r="O3609" t="b">
        <v>0</v>
      </c>
      <c r="P3609">
        <v>769.86</v>
      </c>
      <c r="Q3609">
        <v>256.62</v>
      </c>
      <c r="R3609">
        <v>246.97</v>
      </c>
      <c r="S3609" t="s">
        <v>128</v>
      </c>
      <c r="T3609">
        <v>1</v>
      </c>
      <c r="U3609">
        <v>0</v>
      </c>
      <c r="V3609">
        <v>5</v>
      </c>
      <c r="W3609">
        <v>418.61610000000007</v>
      </c>
    </row>
    <row r="3610" spans="1:23" x14ac:dyDescent="0.35">
      <c r="A3610" t="s">
        <v>5313</v>
      </c>
      <c r="B3610" t="s">
        <v>440</v>
      </c>
      <c r="C3610" t="s">
        <v>815</v>
      </c>
      <c r="D3610" t="s">
        <v>15</v>
      </c>
      <c r="E3610" t="s">
        <v>14</v>
      </c>
      <c r="F3610" t="s">
        <v>775</v>
      </c>
      <c r="G3610">
        <v>155.29</v>
      </c>
      <c r="H3610">
        <v>3</v>
      </c>
      <c r="I3610">
        <v>0.04</v>
      </c>
      <c r="J3610">
        <v>8.4600000000000009</v>
      </c>
      <c r="K3610" t="s">
        <v>115</v>
      </c>
      <c r="L3610" t="s">
        <v>45</v>
      </c>
      <c r="M3610">
        <v>0.98</v>
      </c>
      <c r="N3610" t="s">
        <v>83</v>
      </c>
      <c r="O3610" t="b">
        <v>0</v>
      </c>
      <c r="P3610">
        <v>447.23520000000002</v>
      </c>
      <c r="Q3610">
        <v>167.7132</v>
      </c>
      <c r="R3610">
        <v>158.27319999999989</v>
      </c>
      <c r="S3610" t="s">
        <v>97</v>
      </c>
      <c r="T3610">
        <v>0</v>
      </c>
      <c r="U3610">
        <v>0</v>
      </c>
      <c r="V3610">
        <v>15</v>
      </c>
      <c r="W3610">
        <v>1377.5636</v>
      </c>
    </row>
    <row r="3611" spans="1:23" x14ac:dyDescent="0.35">
      <c r="A3611" t="s">
        <v>5314</v>
      </c>
      <c r="B3611" t="s">
        <v>130</v>
      </c>
      <c r="C3611" t="s">
        <v>904</v>
      </c>
      <c r="D3611" t="s">
        <v>12</v>
      </c>
      <c r="E3611" t="s">
        <v>95</v>
      </c>
      <c r="F3611" t="s">
        <v>874</v>
      </c>
      <c r="G3611">
        <v>580.84</v>
      </c>
      <c r="H3611">
        <v>2</v>
      </c>
      <c r="I3611">
        <v>0.05</v>
      </c>
      <c r="J3611">
        <v>6.34</v>
      </c>
      <c r="K3611" t="s">
        <v>82</v>
      </c>
      <c r="L3611" t="s">
        <v>41</v>
      </c>
      <c r="M3611">
        <v>11.18</v>
      </c>
      <c r="N3611" t="s">
        <v>83</v>
      </c>
      <c r="O3611" t="b">
        <v>0</v>
      </c>
      <c r="P3611">
        <v>1103.596</v>
      </c>
      <c r="Q3611">
        <v>406.58800000000002</v>
      </c>
      <c r="R3611">
        <v>389.06799999999998</v>
      </c>
      <c r="S3611" t="s">
        <v>84</v>
      </c>
      <c r="T3611">
        <v>0</v>
      </c>
      <c r="U3611">
        <v>0</v>
      </c>
      <c r="V3611">
        <v>18</v>
      </c>
      <c r="W3611">
        <v>1454.9709</v>
      </c>
    </row>
    <row r="3612" spans="1:23" x14ac:dyDescent="0.35">
      <c r="A3612" t="s">
        <v>5315</v>
      </c>
      <c r="B3612" t="s">
        <v>268</v>
      </c>
      <c r="C3612" t="s">
        <v>981</v>
      </c>
      <c r="D3612" t="s">
        <v>12</v>
      </c>
      <c r="E3612" t="s">
        <v>88</v>
      </c>
      <c r="F3612" t="s">
        <v>975</v>
      </c>
      <c r="G3612">
        <v>22.79</v>
      </c>
      <c r="H3612">
        <v>1</v>
      </c>
      <c r="I3612">
        <v>0.03</v>
      </c>
      <c r="J3612">
        <v>6.47</v>
      </c>
      <c r="K3612" t="s">
        <v>115</v>
      </c>
      <c r="L3612" t="s">
        <v>48</v>
      </c>
      <c r="M3612">
        <v>13.15</v>
      </c>
      <c r="N3612" t="s">
        <v>83</v>
      </c>
      <c r="O3612" t="b">
        <v>0</v>
      </c>
      <c r="P3612">
        <v>22.106300000000001</v>
      </c>
      <c r="Q3612">
        <v>8.4322999999999979</v>
      </c>
      <c r="R3612">
        <v>-11.1877</v>
      </c>
      <c r="S3612" t="s">
        <v>91</v>
      </c>
      <c r="T3612">
        <v>0</v>
      </c>
      <c r="U3612">
        <v>0</v>
      </c>
      <c r="V3612">
        <v>21</v>
      </c>
      <c r="W3612">
        <v>1211.4102</v>
      </c>
    </row>
    <row r="3613" spans="1:23" x14ac:dyDescent="0.35">
      <c r="A3613" t="s">
        <v>5316</v>
      </c>
      <c r="B3613" t="s">
        <v>121</v>
      </c>
      <c r="C3613" t="s">
        <v>5317</v>
      </c>
      <c r="D3613" t="s">
        <v>24</v>
      </c>
      <c r="E3613" t="s">
        <v>16</v>
      </c>
      <c r="F3613" t="s">
        <v>231</v>
      </c>
      <c r="G3613">
        <v>46.4</v>
      </c>
      <c r="H3613">
        <v>1</v>
      </c>
      <c r="I3613">
        <v>0.06</v>
      </c>
      <c r="J3613">
        <v>7.97</v>
      </c>
      <c r="K3613" t="s">
        <v>82</v>
      </c>
      <c r="L3613" t="s">
        <v>45</v>
      </c>
      <c r="M3613">
        <v>0.68</v>
      </c>
      <c r="N3613" t="s">
        <v>83</v>
      </c>
      <c r="O3613" t="b">
        <v>0</v>
      </c>
      <c r="P3613">
        <v>43.616</v>
      </c>
      <c r="Q3613">
        <v>15.776</v>
      </c>
      <c r="R3613">
        <v>7.1260000000000003</v>
      </c>
      <c r="S3613" t="s">
        <v>103</v>
      </c>
      <c r="T3613">
        <v>0</v>
      </c>
      <c r="U3613">
        <v>0</v>
      </c>
      <c r="V3613">
        <v>1</v>
      </c>
      <c r="W3613">
        <v>7.1260000000000003</v>
      </c>
    </row>
    <row r="3614" spans="1:23" x14ac:dyDescent="0.35">
      <c r="A3614" t="s">
        <v>5318</v>
      </c>
      <c r="B3614" t="s">
        <v>751</v>
      </c>
      <c r="C3614" t="s">
        <v>1729</v>
      </c>
      <c r="D3614" t="s">
        <v>15</v>
      </c>
      <c r="E3614" t="s">
        <v>88</v>
      </c>
      <c r="F3614" t="s">
        <v>964</v>
      </c>
      <c r="G3614">
        <v>35.1</v>
      </c>
      <c r="H3614">
        <v>3</v>
      </c>
      <c r="I3614">
        <v>7.0000000000000007E-2</v>
      </c>
      <c r="J3614">
        <v>8.93</v>
      </c>
      <c r="K3614" t="s">
        <v>90</v>
      </c>
      <c r="L3614" t="s">
        <v>43</v>
      </c>
      <c r="M3614">
        <v>3.88</v>
      </c>
      <c r="N3614" t="s">
        <v>83</v>
      </c>
      <c r="O3614" t="b">
        <v>0</v>
      </c>
      <c r="P3614">
        <v>97.929000000000002</v>
      </c>
      <c r="Q3614">
        <v>34.749000000000002</v>
      </c>
      <c r="R3614">
        <v>21.939</v>
      </c>
      <c r="S3614" t="s">
        <v>97</v>
      </c>
      <c r="T3614">
        <v>0</v>
      </c>
      <c r="U3614">
        <v>0</v>
      </c>
      <c r="V3614">
        <v>16</v>
      </c>
      <c r="W3614">
        <v>1103.1713</v>
      </c>
    </row>
    <row r="3615" spans="1:23" x14ac:dyDescent="0.35">
      <c r="A3615" t="s">
        <v>5319</v>
      </c>
      <c r="B3615" t="s">
        <v>323</v>
      </c>
      <c r="C3615" t="s">
        <v>534</v>
      </c>
      <c r="D3615" t="s">
        <v>17</v>
      </c>
      <c r="E3615" t="s">
        <v>88</v>
      </c>
      <c r="F3615" t="s">
        <v>111</v>
      </c>
      <c r="G3615">
        <v>28.54</v>
      </c>
      <c r="H3615">
        <v>2</v>
      </c>
      <c r="I3615">
        <v>7.0000000000000007E-2</v>
      </c>
      <c r="J3615">
        <v>7.35</v>
      </c>
      <c r="K3615" t="s">
        <v>90</v>
      </c>
      <c r="L3615" t="s">
        <v>48</v>
      </c>
      <c r="M3615">
        <v>11.72</v>
      </c>
      <c r="N3615" t="s">
        <v>83</v>
      </c>
      <c r="O3615" t="b">
        <v>0</v>
      </c>
      <c r="P3615">
        <v>53.084400000000002</v>
      </c>
      <c r="Q3615">
        <v>18.836400000000001</v>
      </c>
      <c r="R3615">
        <v>-0.23360000000000269</v>
      </c>
      <c r="S3615" t="s">
        <v>91</v>
      </c>
      <c r="T3615">
        <v>0</v>
      </c>
      <c r="U3615">
        <v>0</v>
      </c>
      <c r="V3615">
        <v>20</v>
      </c>
      <c r="W3615">
        <v>1820.3717999999999</v>
      </c>
    </row>
    <row r="3616" spans="1:23" x14ac:dyDescent="0.35">
      <c r="A3616" t="s">
        <v>5320</v>
      </c>
      <c r="B3616" t="s">
        <v>143</v>
      </c>
      <c r="C3616" t="s">
        <v>1512</v>
      </c>
      <c r="D3616" t="s">
        <v>12</v>
      </c>
      <c r="E3616" t="s">
        <v>16</v>
      </c>
      <c r="F3616" t="s">
        <v>360</v>
      </c>
      <c r="G3616">
        <v>30.8</v>
      </c>
      <c r="H3616">
        <v>1</v>
      </c>
      <c r="I3616">
        <v>0.11</v>
      </c>
      <c r="J3616">
        <v>8.84</v>
      </c>
      <c r="K3616" t="s">
        <v>90</v>
      </c>
      <c r="L3616" t="s">
        <v>43</v>
      </c>
      <c r="M3616">
        <v>7.35</v>
      </c>
      <c r="N3616" t="s">
        <v>83</v>
      </c>
      <c r="O3616" t="b">
        <v>0</v>
      </c>
      <c r="P3616">
        <v>27.411999999999999</v>
      </c>
      <c r="Q3616">
        <v>8.9320000000000022</v>
      </c>
      <c r="R3616">
        <v>-7.2579999999999956</v>
      </c>
      <c r="S3616" t="s">
        <v>103</v>
      </c>
      <c r="T3616">
        <v>0</v>
      </c>
      <c r="U3616">
        <v>0</v>
      </c>
      <c r="V3616">
        <v>15</v>
      </c>
      <c r="W3616">
        <v>614.51190000000008</v>
      </c>
    </row>
    <row r="3617" spans="1:23" x14ac:dyDescent="0.35">
      <c r="A3617" t="s">
        <v>5321</v>
      </c>
      <c r="B3617" t="s">
        <v>598</v>
      </c>
      <c r="C3617" t="s">
        <v>5322</v>
      </c>
      <c r="D3617" t="s">
        <v>12</v>
      </c>
      <c r="E3617" t="s">
        <v>16</v>
      </c>
      <c r="F3617" t="s">
        <v>624</v>
      </c>
      <c r="G3617">
        <v>31.29</v>
      </c>
      <c r="H3617">
        <v>1</v>
      </c>
      <c r="I3617">
        <v>0.18</v>
      </c>
      <c r="J3617">
        <v>3.39</v>
      </c>
      <c r="K3617" t="s">
        <v>102</v>
      </c>
      <c r="L3617" t="s">
        <v>48</v>
      </c>
      <c r="M3617">
        <v>18.12</v>
      </c>
      <c r="N3617" t="s">
        <v>83</v>
      </c>
      <c r="O3617" t="b">
        <v>0</v>
      </c>
      <c r="P3617">
        <v>25.657800000000002</v>
      </c>
      <c r="Q3617">
        <v>6.8838000000000044</v>
      </c>
      <c r="R3617">
        <v>-14.626200000000001</v>
      </c>
      <c r="S3617" t="s">
        <v>183</v>
      </c>
      <c r="T3617">
        <v>0</v>
      </c>
      <c r="U3617">
        <v>0</v>
      </c>
      <c r="V3617">
        <v>1</v>
      </c>
      <c r="W3617">
        <v>-14.626200000000001</v>
      </c>
    </row>
    <row r="3618" spans="1:23" x14ac:dyDescent="0.35">
      <c r="A3618" t="s">
        <v>5323</v>
      </c>
      <c r="B3618" t="s">
        <v>138</v>
      </c>
      <c r="C3618" t="s">
        <v>2018</v>
      </c>
      <c r="D3618" t="s">
        <v>15</v>
      </c>
      <c r="E3618" t="s">
        <v>88</v>
      </c>
      <c r="F3618" t="s">
        <v>680</v>
      </c>
      <c r="G3618">
        <v>19.97</v>
      </c>
      <c r="H3618">
        <v>2</v>
      </c>
      <c r="I3618">
        <v>7.0000000000000007E-2</v>
      </c>
      <c r="J3618">
        <v>8.24</v>
      </c>
      <c r="K3618" t="s">
        <v>115</v>
      </c>
      <c r="L3618" t="s">
        <v>43</v>
      </c>
      <c r="M3618">
        <v>3.29</v>
      </c>
      <c r="N3618" t="s">
        <v>83</v>
      </c>
      <c r="O3618" t="b">
        <v>0</v>
      </c>
      <c r="P3618">
        <v>37.144199999999998</v>
      </c>
      <c r="Q3618">
        <v>13.180199999999999</v>
      </c>
      <c r="R3618">
        <v>1.6501999999999979</v>
      </c>
      <c r="S3618" t="s">
        <v>128</v>
      </c>
      <c r="T3618">
        <v>0</v>
      </c>
      <c r="U3618">
        <v>0</v>
      </c>
      <c r="V3618">
        <v>21</v>
      </c>
      <c r="W3618">
        <v>1190.9679000000001</v>
      </c>
    </row>
    <row r="3619" spans="1:23" x14ac:dyDescent="0.35">
      <c r="A3619" t="s">
        <v>5324</v>
      </c>
      <c r="B3619" t="s">
        <v>669</v>
      </c>
      <c r="C3619" t="s">
        <v>1229</v>
      </c>
      <c r="D3619" t="s">
        <v>20</v>
      </c>
      <c r="E3619" t="s">
        <v>16</v>
      </c>
      <c r="F3619" t="s">
        <v>932</v>
      </c>
      <c r="G3619">
        <v>35.44</v>
      </c>
      <c r="H3619">
        <v>3</v>
      </c>
      <c r="I3619">
        <v>0.11</v>
      </c>
      <c r="J3619">
        <v>2.33</v>
      </c>
      <c r="K3619" t="s">
        <v>102</v>
      </c>
      <c r="L3619" t="s">
        <v>45</v>
      </c>
      <c r="M3619">
        <v>1.74</v>
      </c>
      <c r="N3619" t="s">
        <v>83</v>
      </c>
      <c r="O3619" t="b">
        <v>0</v>
      </c>
      <c r="P3619">
        <v>94.624799999999993</v>
      </c>
      <c r="Q3619">
        <v>30.832799999999999</v>
      </c>
      <c r="R3619">
        <v>26.762799999999999</v>
      </c>
      <c r="S3619" t="s">
        <v>183</v>
      </c>
      <c r="T3619">
        <v>0</v>
      </c>
      <c r="U3619">
        <v>0</v>
      </c>
      <c r="V3619">
        <v>18</v>
      </c>
      <c r="W3619">
        <v>1211.7243000000001</v>
      </c>
    </row>
    <row r="3620" spans="1:23" x14ac:dyDescent="0.35">
      <c r="A3620" t="s">
        <v>5325</v>
      </c>
      <c r="B3620" t="s">
        <v>703</v>
      </c>
      <c r="C3620" t="s">
        <v>5326</v>
      </c>
      <c r="D3620" t="s">
        <v>15</v>
      </c>
      <c r="E3620" t="s">
        <v>16</v>
      </c>
      <c r="F3620" t="s">
        <v>481</v>
      </c>
      <c r="G3620">
        <v>74.39</v>
      </c>
      <c r="H3620">
        <v>3</v>
      </c>
      <c r="I3620">
        <v>0.21</v>
      </c>
      <c r="J3620">
        <v>3.39</v>
      </c>
      <c r="K3620" t="s">
        <v>82</v>
      </c>
      <c r="L3620" t="s">
        <v>48</v>
      </c>
      <c r="M3620">
        <v>12.08</v>
      </c>
      <c r="N3620" t="s">
        <v>83</v>
      </c>
      <c r="O3620" t="b">
        <v>0</v>
      </c>
      <c r="P3620">
        <v>176.30430000000001</v>
      </c>
      <c r="Q3620">
        <v>42.402299999999997</v>
      </c>
      <c r="R3620">
        <v>26.932300000000001</v>
      </c>
      <c r="S3620" t="s">
        <v>84</v>
      </c>
      <c r="T3620">
        <v>0</v>
      </c>
      <c r="U3620">
        <v>0</v>
      </c>
      <c r="V3620">
        <v>4</v>
      </c>
      <c r="W3620">
        <v>484.8035000000001</v>
      </c>
    </row>
    <row r="3621" spans="1:23" x14ac:dyDescent="0.35">
      <c r="A3621" t="s">
        <v>5327</v>
      </c>
      <c r="B3621" t="s">
        <v>221</v>
      </c>
      <c r="C3621" t="s">
        <v>2340</v>
      </c>
      <c r="D3621" t="s">
        <v>17</v>
      </c>
      <c r="E3621" t="s">
        <v>16</v>
      </c>
      <c r="F3621" t="s">
        <v>444</v>
      </c>
      <c r="G3621">
        <v>42.17</v>
      </c>
      <c r="H3621">
        <v>3</v>
      </c>
      <c r="I3621">
        <v>0.09</v>
      </c>
      <c r="J3621">
        <v>9.48</v>
      </c>
      <c r="K3621" t="s">
        <v>115</v>
      </c>
      <c r="L3621" t="s">
        <v>41</v>
      </c>
      <c r="M3621">
        <v>11.8</v>
      </c>
      <c r="N3621" t="s">
        <v>83</v>
      </c>
      <c r="O3621" t="b">
        <v>0</v>
      </c>
      <c r="P3621">
        <v>115.1241</v>
      </c>
      <c r="Q3621">
        <v>39.218100000000007</v>
      </c>
      <c r="R3621">
        <v>17.938100000000009</v>
      </c>
      <c r="S3621" t="s">
        <v>103</v>
      </c>
      <c r="T3621">
        <v>0</v>
      </c>
      <c r="U3621">
        <v>0</v>
      </c>
      <c r="V3621">
        <v>14</v>
      </c>
      <c r="W3621">
        <v>525.98190000000011</v>
      </c>
    </row>
    <row r="3622" spans="1:23" x14ac:dyDescent="0.35">
      <c r="A3622" t="s">
        <v>5328</v>
      </c>
      <c r="B3622" t="s">
        <v>2232</v>
      </c>
      <c r="C3622" t="s">
        <v>246</v>
      </c>
      <c r="D3622" t="s">
        <v>15</v>
      </c>
      <c r="E3622" t="s">
        <v>95</v>
      </c>
      <c r="F3622" t="s">
        <v>1549</v>
      </c>
      <c r="G3622">
        <v>462.44</v>
      </c>
      <c r="H3622">
        <v>1</v>
      </c>
      <c r="I3622">
        <v>0.14000000000000001</v>
      </c>
      <c r="J3622">
        <v>9.19</v>
      </c>
      <c r="K3622" t="s">
        <v>82</v>
      </c>
      <c r="L3622" t="s">
        <v>41</v>
      </c>
      <c r="M3622">
        <v>5.03</v>
      </c>
      <c r="N3622" t="s">
        <v>83</v>
      </c>
      <c r="O3622" t="b">
        <v>0</v>
      </c>
      <c r="P3622">
        <v>397.69839999999999</v>
      </c>
      <c r="Q3622">
        <v>120.23439999999999</v>
      </c>
      <c r="R3622">
        <v>106.01439999999999</v>
      </c>
      <c r="S3622" t="s">
        <v>84</v>
      </c>
      <c r="T3622">
        <v>0</v>
      </c>
      <c r="U3622">
        <v>0</v>
      </c>
      <c r="V3622">
        <v>12</v>
      </c>
      <c r="W3622">
        <v>1395.4396999999999</v>
      </c>
    </row>
    <row r="3623" spans="1:23" x14ac:dyDescent="0.35">
      <c r="A3623" t="s">
        <v>5329</v>
      </c>
      <c r="B3623" t="s">
        <v>466</v>
      </c>
      <c r="C3623" t="s">
        <v>5330</v>
      </c>
      <c r="D3623" t="s">
        <v>12</v>
      </c>
      <c r="E3623" t="s">
        <v>95</v>
      </c>
      <c r="F3623" t="s">
        <v>1202</v>
      </c>
      <c r="G3623">
        <v>417.71</v>
      </c>
      <c r="H3623">
        <v>2</v>
      </c>
      <c r="I3623">
        <v>0.03</v>
      </c>
      <c r="J3623">
        <v>6.49</v>
      </c>
      <c r="K3623" t="s">
        <v>102</v>
      </c>
      <c r="L3623" t="s">
        <v>45</v>
      </c>
      <c r="M3623">
        <v>1.5</v>
      </c>
      <c r="N3623" t="s">
        <v>83</v>
      </c>
      <c r="O3623" t="b">
        <v>0</v>
      </c>
      <c r="P3623">
        <v>810.35739999999998</v>
      </c>
      <c r="Q3623">
        <v>309.10539999999997</v>
      </c>
      <c r="R3623">
        <v>301.11540000000002</v>
      </c>
      <c r="S3623" t="s">
        <v>183</v>
      </c>
      <c r="T3623">
        <v>0</v>
      </c>
      <c r="U3623">
        <v>0</v>
      </c>
      <c r="V3623">
        <v>1</v>
      </c>
      <c r="W3623">
        <v>301.11540000000002</v>
      </c>
    </row>
    <row r="3624" spans="1:23" x14ac:dyDescent="0.35">
      <c r="A3624" t="s">
        <v>5331</v>
      </c>
      <c r="B3624" t="s">
        <v>1345</v>
      </c>
      <c r="C3624" t="s">
        <v>1278</v>
      </c>
      <c r="D3624" t="s">
        <v>12</v>
      </c>
      <c r="E3624" t="s">
        <v>95</v>
      </c>
      <c r="F3624" t="s">
        <v>421</v>
      </c>
      <c r="G3624">
        <v>426.55</v>
      </c>
      <c r="H3624">
        <v>1</v>
      </c>
      <c r="I3624">
        <v>0.27</v>
      </c>
      <c r="J3624">
        <v>2.85</v>
      </c>
      <c r="K3624" t="s">
        <v>82</v>
      </c>
      <c r="L3624" t="s">
        <v>41</v>
      </c>
      <c r="M3624">
        <v>9.85</v>
      </c>
      <c r="N3624" t="s">
        <v>83</v>
      </c>
      <c r="O3624" t="b">
        <v>0</v>
      </c>
      <c r="P3624">
        <v>311.38150000000002</v>
      </c>
      <c r="Q3624">
        <v>55.45150000000001</v>
      </c>
      <c r="R3624">
        <v>42.751500000000007</v>
      </c>
      <c r="S3624" t="s">
        <v>183</v>
      </c>
      <c r="T3624">
        <v>0</v>
      </c>
      <c r="U3624">
        <v>0</v>
      </c>
      <c r="V3624">
        <v>11</v>
      </c>
      <c r="W3624">
        <v>803.82609999999988</v>
      </c>
    </row>
    <row r="3625" spans="1:23" x14ac:dyDescent="0.35">
      <c r="A3625" t="s">
        <v>5332</v>
      </c>
      <c r="B3625" t="s">
        <v>180</v>
      </c>
      <c r="C3625" t="s">
        <v>1334</v>
      </c>
      <c r="D3625" t="s">
        <v>12</v>
      </c>
      <c r="E3625" t="s">
        <v>16</v>
      </c>
      <c r="F3625" t="s">
        <v>605</v>
      </c>
      <c r="G3625">
        <v>62.7</v>
      </c>
      <c r="H3625">
        <v>1</v>
      </c>
      <c r="I3625">
        <v>0.11</v>
      </c>
      <c r="J3625">
        <v>3.58</v>
      </c>
      <c r="K3625" t="s">
        <v>115</v>
      </c>
      <c r="L3625" t="s">
        <v>45</v>
      </c>
      <c r="M3625">
        <v>0.7</v>
      </c>
      <c r="N3625" t="s">
        <v>83</v>
      </c>
      <c r="O3625" t="b">
        <v>0</v>
      </c>
      <c r="P3625">
        <v>55.802999999999997</v>
      </c>
      <c r="Q3625">
        <v>18.18300000000001</v>
      </c>
      <c r="R3625">
        <v>13.903000000000009</v>
      </c>
      <c r="S3625" t="s">
        <v>183</v>
      </c>
      <c r="T3625">
        <v>0</v>
      </c>
      <c r="U3625">
        <v>0</v>
      </c>
      <c r="V3625">
        <v>4</v>
      </c>
      <c r="W3625">
        <v>37.799100000000003</v>
      </c>
    </row>
    <row r="3626" spans="1:23" x14ac:dyDescent="0.35">
      <c r="A3626" t="s">
        <v>5333</v>
      </c>
      <c r="B3626" t="s">
        <v>105</v>
      </c>
      <c r="C3626" t="s">
        <v>2419</v>
      </c>
      <c r="D3626" t="s">
        <v>28</v>
      </c>
      <c r="E3626" t="s">
        <v>95</v>
      </c>
      <c r="F3626" t="s">
        <v>693</v>
      </c>
      <c r="G3626">
        <v>16.36</v>
      </c>
      <c r="H3626">
        <v>1</v>
      </c>
      <c r="I3626">
        <v>0.1</v>
      </c>
      <c r="J3626">
        <v>9.39</v>
      </c>
      <c r="K3626" t="s">
        <v>90</v>
      </c>
      <c r="L3626" t="s">
        <v>41</v>
      </c>
      <c r="M3626">
        <v>10.62</v>
      </c>
      <c r="N3626" t="s">
        <v>83</v>
      </c>
      <c r="O3626" t="b">
        <v>0</v>
      </c>
      <c r="P3626">
        <v>14.724</v>
      </c>
      <c r="Q3626">
        <v>4.9080000000000013</v>
      </c>
      <c r="R3626">
        <v>-15.102</v>
      </c>
      <c r="S3626" t="s">
        <v>91</v>
      </c>
      <c r="T3626">
        <v>0</v>
      </c>
      <c r="U3626">
        <v>0</v>
      </c>
      <c r="V3626">
        <v>13</v>
      </c>
      <c r="W3626">
        <v>1753.325000000001</v>
      </c>
    </row>
    <row r="3627" spans="1:23" x14ac:dyDescent="0.35">
      <c r="A3627" t="s">
        <v>5334</v>
      </c>
      <c r="B3627" t="s">
        <v>150</v>
      </c>
      <c r="C3627" t="s">
        <v>902</v>
      </c>
      <c r="D3627" t="s">
        <v>24</v>
      </c>
      <c r="E3627" t="s">
        <v>95</v>
      </c>
      <c r="F3627" t="s">
        <v>400</v>
      </c>
      <c r="G3627">
        <v>363.05</v>
      </c>
      <c r="H3627">
        <v>2</v>
      </c>
      <c r="I3627">
        <v>0.03</v>
      </c>
      <c r="J3627">
        <v>7.69</v>
      </c>
      <c r="K3627" t="s">
        <v>90</v>
      </c>
      <c r="L3627" t="s">
        <v>48</v>
      </c>
      <c r="M3627">
        <v>9.5399999999999991</v>
      </c>
      <c r="N3627" t="s">
        <v>83</v>
      </c>
      <c r="O3627" t="b">
        <v>0</v>
      </c>
      <c r="P3627">
        <v>704.31700000000001</v>
      </c>
      <c r="Q3627">
        <v>268.65699999999998</v>
      </c>
      <c r="R3627">
        <v>251.42699999999999</v>
      </c>
      <c r="S3627" t="s">
        <v>128</v>
      </c>
      <c r="T3627">
        <v>0</v>
      </c>
      <c r="U3627">
        <v>0</v>
      </c>
      <c r="V3627">
        <v>17</v>
      </c>
      <c r="W3627">
        <v>1078.1324</v>
      </c>
    </row>
    <row r="3628" spans="1:23" x14ac:dyDescent="0.35">
      <c r="A3628" t="s">
        <v>5335</v>
      </c>
      <c r="B3628" t="s">
        <v>553</v>
      </c>
      <c r="C3628" t="s">
        <v>1985</v>
      </c>
      <c r="D3628" t="s">
        <v>20</v>
      </c>
      <c r="E3628" t="s">
        <v>88</v>
      </c>
      <c r="F3628" t="s">
        <v>171</v>
      </c>
      <c r="G3628">
        <v>26.62</v>
      </c>
      <c r="H3628">
        <v>1</v>
      </c>
      <c r="I3628">
        <v>0.02</v>
      </c>
      <c r="J3628">
        <v>4.47</v>
      </c>
      <c r="K3628" t="s">
        <v>90</v>
      </c>
      <c r="L3628" t="s">
        <v>45</v>
      </c>
      <c r="M3628">
        <v>0.98</v>
      </c>
      <c r="N3628" t="s">
        <v>83</v>
      </c>
      <c r="O3628" t="b">
        <v>0</v>
      </c>
      <c r="P3628">
        <v>26.087599999999998</v>
      </c>
      <c r="Q3628">
        <v>10.115600000000001</v>
      </c>
      <c r="R3628">
        <v>4.6656000000000031</v>
      </c>
      <c r="S3628" t="s">
        <v>84</v>
      </c>
      <c r="T3628">
        <v>0</v>
      </c>
      <c r="U3628">
        <v>0</v>
      </c>
      <c r="V3628">
        <v>21</v>
      </c>
      <c r="W3628">
        <v>694.11470000000008</v>
      </c>
    </row>
    <row r="3629" spans="1:23" x14ac:dyDescent="0.35">
      <c r="A3629" t="s">
        <v>5336</v>
      </c>
      <c r="B3629" t="s">
        <v>539</v>
      </c>
      <c r="C3629" t="s">
        <v>5337</v>
      </c>
      <c r="D3629" t="s">
        <v>28</v>
      </c>
      <c r="E3629" t="s">
        <v>95</v>
      </c>
      <c r="F3629" t="s">
        <v>286</v>
      </c>
      <c r="G3629">
        <v>313.23</v>
      </c>
      <c r="H3629">
        <v>3</v>
      </c>
      <c r="I3629">
        <v>0.01</v>
      </c>
      <c r="J3629">
        <v>2.57</v>
      </c>
      <c r="K3629" t="s">
        <v>102</v>
      </c>
      <c r="L3629" t="s">
        <v>48</v>
      </c>
      <c r="M3629">
        <v>16.66</v>
      </c>
      <c r="N3629" t="s">
        <v>83</v>
      </c>
      <c r="O3629" t="b">
        <v>0</v>
      </c>
      <c r="P3629">
        <v>930.29309999999998</v>
      </c>
      <c r="Q3629">
        <v>366.47910000000007</v>
      </c>
      <c r="R3629">
        <v>347.24910000000011</v>
      </c>
      <c r="S3629" t="s">
        <v>183</v>
      </c>
      <c r="T3629">
        <v>0</v>
      </c>
      <c r="U3629">
        <v>0</v>
      </c>
      <c r="V3629">
        <v>1</v>
      </c>
      <c r="W3629">
        <v>347.24910000000011</v>
      </c>
    </row>
    <row r="3630" spans="1:23" x14ac:dyDescent="0.35">
      <c r="A3630" t="s">
        <v>5338</v>
      </c>
      <c r="B3630" t="s">
        <v>1228</v>
      </c>
      <c r="C3630" t="s">
        <v>827</v>
      </c>
      <c r="D3630" t="s">
        <v>12</v>
      </c>
      <c r="E3630" t="s">
        <v>88</v>
      </c>
      <c r="F3630" t="s">
        <v>251</v>
      </c>
      <c r="G3630">
        <v>39.28</v>
      </c>
      <c r="H3630">
        <v>2</v>
      </c>
      <c r="I3630">
        <v>0.09</v>
      </c>
      <c r="J3630">
        <v>2.15</v>
      </c>
      <c r="K3630" t="s">
        <v>90</v>
      </c>
      <c r="L3630" t="s">
        <v>45</v>
      </c>
      <c r="M3630">
        <v>1.17</v>
      </c>
      <c r="N3630" t="s">
        <v>83</v>
      </c>
      <c r="O3630" t="b">
        <v>0</v>
      </c>
      <c r="P3630">
        <v>71.48960000000001</v>
      </c>
      <c r="Q3630">
        <v>24.353600000000011</v>
      </c>
      <c r="R3630">
        <v>21.033600000000011</v>
      </c>
      <c r="S3630" t="s">
        <v>84</v>
      </c>
      <c r="T3630">
        <v>0</v>
      </c>
      <c r="U3630">
        <v>0</v>
      </c>
      <c r="V3630">
        <v>17</v>
      </c>
      <c r="W3630">
        <v>797.77100000000007</v>
      </c>
    </row>
    <row r="3631" spans="1:23" x14ac:dyDescent="0.35">
      <c r="A3631" t="s">
        <v>5339</v>
      </c>
      <c r="B3631" t="s">
        <v>626</v>
      </c>
      <c r="C3631" t="s">
        <v>3907</v>
      </c>
      <c r="D3631" t="s">
        <v>19</v>
      </c>
      <c r="E3631" t="s">
        <v>14</v>
      </c>
      <c r="F3631" t="s">
        <v>324</v>
      </c>
      <c r="G3631">
        <v>136.49</v>
      </c>
      <c r="H3631">
        <v>1</v>
      </c>
      <c r="I3631">
        <v>0.1</v>
      </c>
      <c r="J3631">
        <v>9.9700000000000006</v>
      </c>
      <c r="K3631" t="s">
        <v>90</v>
      </c>
      <c r="L3631" t="s">
        <v>43</v>
      </c>
      <c r="M3631">
        <v>7.67</v>
      </c>
      <c r="N3631" t="s">
        <v>83</v>
      </c>
      <c r="O3631" t="b">
        <v>0</v>
      </c>
      <c r="P3631">
        <v>122.84099999999999</v>
      </c>
      <c r="Q3631">
        <v>40.947000000000003</v>
      </c>
      <c r="R3631">
        <v>23.306999999999999</v>
      </c>
      <c r="S3631" t="s">
        <v>97</v>
      </c>
      <c r="T3631">
        <v>0</v>
      </c>
      <c r="U3631">
        <v>0</v>
      </c>
      <c r="V3631">
        <v>2</v>
      </c>
      <c r="W3631">
        <v>115.80500000000001</v>
      </c>
    </row>
    <row r="3632" spans="1:23" x14ac:dyDescent="0.35">
      <c r="A3632" t="s">
        <v>5340</v>
      </c>
      <c r="B3632" t="s">
        <v>309</v>
      </c>
      <c r="C3632" t="s">
        <v>3485</v>
      </c>
      <c r="D3632" t="s">
        <v>17</v>
      </c>
      <c r="E3632" t="s">
        <v>95</v>
      </c>
      <c r="F3632" t="s">
        <v>274</v>
      </c>
      <c r="G3632">
        <v>226.98</v>
      </c>
      <c r="H3632">
        <v>2</v>
      </c>
      <c r="I3632">
        <v>0.02</v>
      </c>
      <c r="J3632">
        <v>8.4700000000000006</v>
      </c>
      <c r="K3632" t="s">
        <v>102</v>
      </c>
      <c r="L3632" t="s">
        <v>45</v>
      </c>
      <c r="M3632">
        <v>0.82</v>
      </c>
      <c r="N3632" t="s">
        <v>83</v>
      </c>
      <c r="O3632" t="b">
        <v>0</v>
      </c>
      <c r="P3632">
        <v>444.88080000000002</v>
      </c>
      <c r="Q3632">
        <v>172.50479999999999</v>
      </c>
      <c r="R3632">
        <v>163.2148</v>
      </c>
      <c r="S3632" t="s">
        <v>128</v>
      </c>
      <c r="T3632">
        <v>0</v>
      </c>
      <c r="U3632">
        <v>0</v>
      </c>
      <c r="V3632">
        <v>5</v>
      </c>
      <c r="W3632">
        <v>266.5677</v>
      </c>
    </row>
    <row r="3633" spans="1:23" x14ac:dyDescent="0.35">
      <c r="A3633" t="s">
        <v>5341</v>
      </c>
      <c r="B3633" t="s">
        <v>832</v>
      </c>
      <c r="C3633" t="s">
        <v>827</v>
      </c>
      <c r="D3633" t="s">
        <v>15</v>
      </c>
      <c r="E3633" t="s">
        <v>95</v>
      </c>
      <c r="F3633" t="s">
        <v>446</v>
      </c>
      <c r="G3633">
        <v>364.26</v>
      </c>
      <c r="H3633">
        <v>2</v>
      </c>
      <c r="I3633">
        <v>0.18</v>
      </c>
      <c r="J3633">
        <v>8.65</v>
      </c>
      <c r="K3633" t="s">
        <v>90</v>
      </c>
      <c r="L3633" t="s">
        <v>41</v>
      </c>
      <c r="M3633">
        <v>12.93</v>
      </c>
      <c r="N3633" t="s">
        <v>83</v>
      </c>
      <c r="O3633" t="b">
        <v>0</v>
      </c>
      <c r="P3633">
        <v>597.38639999999998</v>
      </c>
      <c r="Q3633">
        <v>160.27440000000001</v>
      </c>
      <c r="R3633">
        <v>138.6944</v>
      </c>
      <c r="S3633" t="s">
        <v>97</v>
      </c>
      <c r="T3633">
        <v>0</v>
      </c>
      <c r="U3633">
        <v>0</v>
      </c>
      <c r="V3633">
        <v>17</v>
      </c>
      <c r="W3633">
        <v>797.77100000000007</v>
      </c>
    </row>
    <row r="3634" spans="1:23" x14ac:dyDescent="0.35">
      <c r="A3634" t="s">
        <v>5342</v>
      </c>
      <c r="B3634" t="s">
        <v>150</v>
      </c>
      <c r="C3634" t="s">
        <v>1022</v>
      </c>
      <c r="D3634" t="s">
        <v>17</v>
      </c>
      <c r="E3634" t="s">
        <v>88</v>
      </c>
      <c r="F3634" t="s">
        <v>468</v>
      </c>
      <c r="G3634">
        <v>34.159999999999997</v>
      </c>
      <c r="H3634">
        <v>2</v>
      </c>
      <c r="I3634">
        <v>0.09</v>
      </c>
      <c r="J3634">
        <v>6.42</v>
      </c>
      <c r="K3634" t="s">
        <v>82</v>
      </c>
      <c r="L3634" t="s">
        <v>45</v>
      </c>
      <c r="M3634">
        <v>0.57999999999999996</v>
      </c>
      <c r="N3634" t="s">
        <v>83</v>
      </c>
      <c r="O3634" t="b">
        <v>0</v>
      </c>
      <c r="P3634">
        <v>62.171199999999999</v>
      </c>
      <c r="Q3634">
        <v>21.179200000000002</v>
      </c>
      <c r="R3634">
        <v>14.1792</v>
      </c>
      <c r="S3634" t="s">
        <v>128</v>
      </c>
      <c r="T3634">
        <v>0</v>
      </c>
      <c r="U3634">
        <v>0</v>
      </c>
      <c r="V3634">
        <v>14</v>
      </c>
      <c r="W3634">
        <v>909.32830000000001</v>
      </c>
    </row>
    <row r="3635" spans="1:23" x14ac:dyDescent="0.35">
      <c r="A3635" t="s">
        <v>5343</v>
      </c>
      <c r="B3635" t="s">
        <v>572</v>
      </c>
      <c r="C3635" t="s">
        <v>1467</v>
      </c>
      <c r="D3635" t="s">
        <v>12</v>
      </c>
      <c r="E3635" t="s">
        <v>88</v>
      </c>
      <c r="F3635" t="s">
        <v>182</v>
      </c>
      <c r="G3635">
        <v>27.68</v>
      </c>
      <c r="H3635">
        <v>2</v>
      </c>
      <c r="I3635">
        <v>0.28000000000000003</v>
      </c>
      <c r="J3635">
        <v>5.56</v>
      </c>
      <c r="K3635" t="s">
        <v>90</v>
      </c>
      <c r="L3635" t="s">
        <v>41</v>
      </c>
      <c r="M3635">
        <v>6.33</v>
      </c>
      <c r="N3635" t="s">
        <v>83</v>
      </c>
      <c r="O3635" t="b">
        <v>0</v>
      </c>
      <c r="P3635">
        <v>39.859200000000001</v>
      </c>
      <c r="Q3635">
        <v>6.6432000000000002</v>
      </c>
      <c r="R3635">
        <v>-5.2468000000000004</v>
      </c>
      <c r="S3635" t="s">
        <v>183</v>
      </c>
      <c r="T3635">
        <v>0</v>
      </c>
      <c r="U3635">
        <v>0</v>
      </c>
      <c r="V3635">
        <v>11</v>
      </c>
      <c r="W3635">
        <v>337.70530000000008</v>
      </c>
    </row>
    <row r="3636" spans="1:23" x14ac:dyDescent="0.35">
      <c r="A3636" t="s">
        <v>5344</v>
      </c>
      <c r="B3636" t="s">
        <v>2232</v>
      </c>
      <c r="C3636" t="s">
        <v>5345</v>
      </c>
      <c r="D3636" t="s">
        <v>26</v>
      </c>
      <c r="E3636" t="s">
        <v>14</v>
      </c>
      <c r="F3636" t="s">
        <v>671</v>
      </c>
      <c r="G3636">
        <v>138.21</v>
      </c>
      <c r="H3636">
        <v>1</v>
      </c>
      <c r="I3636">
        <v>7.0000000000000007E-2</v>
      </c>
      <c r="J3636">
        <v>8.86</v>
      </c>
      <c r="K3636" t="s">
        <v>115</v>
      </c>
      <c r="L3636" t="s">
        <v>41</v>
      </c>
      <c r="M3636">
        <v>12.38</v>
      </c>
      <c r="N3636" t="s">
        <v>83</v>
      </c>
      <c r="O3636" t="b">
        <v>0</v>
      </c>
      <c r="P3636">
        <v>128.53530000000001</v>
      </c>
      <c r="Q3636">
        <v>45.609299999999998</v>
      </c>
      <c r="R3636">
        <v>24.369299999999999</v>
      </c>
      <c r="S3636" t="s">
        <v>84</v>
      </c>
      <c r="T3636">
        <v>0</v>
      </c>
      <c r="U3636">
        <v>0</v>
      </c>
      <c r="V3636">
        <v>1</v>
      </c>
      <c r="W3636">
        <v>24.369299999999999</v>
      </c>
    </row>
    <row r="3637" spans="1:23" x14ac:dyDescent="0.35">
      <c r="A3637" t="s">
        <v>5346</v>
      </c>
      <c r="B3637" t="s">
        <v>639</v>
      </c>
      <c r="C3637" t="s">
        <v>190</v>
      </c>
      <c r="D3637" t="s">
        <v>26</v>
      </c>
      <c r="E3637" t="s">
        <v>16</v>
      </c>
      <c r="F3637" t="s">
        <v>81</v>
      </c>
      <c r="G3637">
        <v>35.86</v>
      </c>
      <c r="H3637">
        <v>1</v>
      </c>
      <c r="I3637">
        <v>0.28000000000000003</v>
      </c>
      <c r="J3637">
        <v>7.27</v>
      </c>
      <c r="K3637" t="s">
        <v>82</v>
      </c>
      <c r="L3637" t="s">
        <v>48</v>
      </c>
      <c r="M3637">
        <v>17.37</v>
      </c>
      <c r="N3637" t="s">
        <v>83</v>
      </c>
      <c r="O3637" t="b">
        <v>0</v>
      </c>
      <c r="P3637">
        <v>25.819199999999999</v>
      </c>
      <c r="Q3637">
        <v>4.3032000000000004</v>
      </c>
      <c r="R3637">
        <v>-20.3368</v>
      </c>
      <c r="S3637" t="s">
        <v>103</v>
      </c>
      <c r="T3637">
        <v>0</v>
      </c>
      <c r="U3637">
        <v>0</v>
      </c>
      <c r="V3637">
        <v>21</v>
      </c>
      <c r="W3637">
        <v>1065.6361999999999</v>
      </c>
    </row>
    <row r="3638" spans="1:23" x14ac:dyDescent="0.35">
      <c r="A3638" t="s">
        <v>5347</v>
      </c>
      <c r="B3638" t="s">
        <v>157</v>
      </c>
      <c r="C3638" t="s">
        <v>467</v>
      </c>
      <c r="D3638" t="s">
        <v>12</v>
      </c>
      <c r="E3638" t="s">
        <v>16</v>
      </c>
      <c r="F3638" t="s">
        <v>828</v>
      </c>
      <c r="G3638">
        <v>68.709999999999994</v>
      </c>
      <c r="H3638">
        <v>1</v>
      </c>
      <c r="I3638">
        <v>0.19</v>
      </c>
      <c r="J3638">
        <v>5.78</v>
      </c>
      <c r="K3638" t="s">
        <v>90</v>
      </c>
      <c r="L3638" t="s">
        <v>41</v>
      </c>
      <c r="M3638">
        <v>12.9</v>
      </c>
      <c r="N3638" t="s">
        <v>83</v>
      </c>
      <c r="O3638" t="b">
        <v>0</v>
      </c>
      <c r="P3638">
        <v>55.655099999999997</v>
      </c>
      <c r="Q3638">
        <v>14.4291</v>
      </c>
      <c r="R3638">
        <v>-4.2508999999999943</v>
      </c>
      <c r="S3638" t="s">
        <v>91</v>
      </c>
      <c r="T3638">
        <v>0</v>
      </c>
      <c r="U3638">
        <v>0</v>
      </c>
      <c r="V3638">
        <v>17</v>
      </c>
      <c r="W3638">
        <v>460.26070000000021</v>
      </c>
    </row>
    <row r="3639" spans="1:23" x14ac:dyDescent="0.35">
      <c r="A3639" t="s">
        <v>5348</v>
      </c>
      <c r="B3639" t="s">
        <v>491</v>
      </c>
      <c r="C3639" t="s">
        <v>913</v>
      </c>
      <c r="D3639" t="s">
        <v>17</v>
      </c>
      <c r="E3639" t="s">
        <v>88</v>
      </c>
      <c r="F3639" t="s">
        <v>791</v>
      </c>
      <c r="G3639">
        <v>24.18</v>
      </c>
      <c r="H3639">
        <v>2</v>
      </c>
      <c r="I3639">
        <v>0.06</v>
      </c>
      <c r="J3639">
        <v>8.06</v>
      </c>
      <c r="K3639" t="s">
        <v>90</v>
      </c>
      <c r="L3639" t="s">
        <v>48</v>
      </c>
      <c r="M3639">
        <v>15.99</v>
      </c>
      <c r="N3639" t="s">
        <v>83</v>
      </c>
      <c r="O3639" t="b">
        <v>0</v>
      </c>
      <c r="P3639">
        <v>45.458399999999997</v>
      </c>
      <c r="Q3639">
        <v>16.442399999999999</v>
      </c>
      <c r="R3639">
        <v>-7.6076000000000006</v>
      </c>
      <c r="S3639" t="s">
        <v>103</v>
      </c>
      <c r="T3639">
        <v>0</v>
      </c>
      <c r="U3639">
        <v>0</v>
      </c>
      <c r="V3639">
        <v>16</v>
      </c>
      <c r="W3639">
        <v>1120.9875</v>
      </c>
    </row>
    <row r="3640" spans="1:23" x14ac:dyDescent="0.35">
      <c r="A3640" t="s">
        <v>5349</v>
      </c>
      <c r="B3640" t="s">
        <v>225</v>
      </c>
      <c r="C3640" t="s">
        <v>5164</v>
      </c>
      <c r="D3640" t="s">
        <v>15</v>
      </c>
      <c r="E3640" t="s">
        <v>14</v>
      </c>
      <c r="F3640" t="s">
        <v>152</v>
      </c>
      <c r="G3640">
        <v>133.72999999999999</v>
      </c>
      <c r="H3640">
        <v>1</v>
      </c>
      <c r="I3640">
        <v>0.06</v>
      </c>
      <c r="J3640">
        <v>9.5399999999999991</v>
      </c>
      <c r="K3640" t="s">
        <v>82</v>
      </c>
      <c r="L3640" t="s">
        <v>43</v>
      </c>
      <c r="M3640">
        <v>4.9800000000000004</v>
      </c>
      <c r="N3640" t="s">
        <v>83</v>
      </c>
      <c r="O3640" t="b">
        <v>0</v>
      </c>
      <c r="P3640">
        <v>125.7062</v>
      </c>
      <c r="Q3640">
        <v>45.468200000000003</v>
      </c>
      <c r="R3640">
        <v>30.9482</v>
      </c>
      <c r="S3640" t="s">
        <v>183</v>
      </c>
      <c r="T3640">
        <v>0</v>
      </c>
      <c r="U3640">
        <v>0</v>
      </c>
      <c r="V3640">
        <v>4</v>
      </c>
      <c r="W3640">
        <v>256.97000000000003</v>
      </c>
    </row>
    <row r="3641" spans="1:23" x14ac:dyDescent="0.35">
      <c r="A3641" t="s">
        <v>5350</v>
      </c>
      <c r="B3641" t="s">
        <v>272</v>
      </c>
      <c r="C3641" t="s">
        <v>2014</v>
      </c>
      <c r="D3641" t="s">
        <v>12</v>
      </c>
      <c r="E3641" t="s">
        <v>95</v>
      </c>
      <c r="F3641" t="s">
        <v>140</v>
      </c>
      <c r="G3641">
        <v>508.84</v>
      </c>
      <c r="H3641">
        <v>3</v>
      </c>
      <c r="I3641">
        <v>0.02</v>
      </c>
      <c r="J3641">
        <v>8.24</v>
      </c>
      <c r="K3641" t="s">
        <v>82</v>
      </c>
      <c r="L3641" t="s">
        <v>43</v>
      </c>
      <c r="M3641">
        <v>7.28</v>
      </c>
      <c r="N3641" t="s">
        <v>83</v>
      </c>
      <c r="O3641" t="b">
        <v>0</v>
      </c>
      <c r="P3641">
        <v>1495.9896000000001</v>
      </c>
      <c r="Q3641">
        <v>580.07759999999996</v>
      </c>
      <c r="R3641">
        <v>564.55759999999998</v>
      </c>
      <c r="S3641" t="s">
        <v>84</v>
      </c>
      <c r="T3641">
        <v>0</v>
      </c>
      <c r="U3641">
        <v>0</v>
      </c>
      <c r="V3641">
        <v>3</v>
      </c>
      <c r="W3641">
        <v>577.7654</v>
      </c>
    </row>
    <row r="3642" spans="1:23" x14ac:dyDescent="0.35">
      <c r="A3642" t="s">
        <v>5351</v>
      </c>
      <c r="B3642" t="s">
        <v>429</v>
      </c>
      <c r="C3642" t="s">
        <v>1701</v>
      </c>
      <c r="D3642" t="s">
        <v>17</v>
      </c>
      <c r="E3642" t="s">
        <v>95</v>
      </c>
      <c r="F3642" t="s">
        <v>1316</v>
      </c>
      <c r="G3642">
        <v>32.840000000000003</v>
      </c>
      <c r="H3642">
        <v>3</v>
      </c>
      <c r="I3642">
        <v>0.27</v>
      </c>
      <c r="J3642">
        <v>3.9</v>
      </c>
      <c r="K3642" t="s">
        <v>102</v>
      </c>
      <c r="L3642" t="s">
        <v>43</v>
      </c>
      <c r="M3642">
        <v>7.26</v>
      </c>
      <c r="N3642" t="s">
        <v>141</v>
      </c>
      <c r="O3642" t="b">
        <v>0</v>
      </c>
      <c r="P3642">
        <v>71.919600000000003</v>
      </c>
      <c r="Q3642">
        <v>12.807600000000001</v>
      </c>
      <c r="R3642">
        <v>1.6476000000000011</v>
      </c>
      <c r="S3642" t="s">
        <v>128</v>
      </c>
      <c r="T3642">
        <v>1</v>
      </c>
      <c r="U3642">
        <v>0</v>
      </c>
      <c r="V3642">
        <v>21</v>
      </c>
      <c r="W3642">
        <v>785.52559999999983</v>
      </c>
    </row>
    <row r="3643" spans="1:23" x14ac:dyDescent="0.35">
      <c r="A3643" t="s">
        <v>5352</v>
      </c>
      <c r="B3643" t="s">
        <v>150</v>
      </c>
      <c r="C3643" t="s">
        <v>889</v>
      </c>
      <c r="D3643" t="s">
        <v>28</v>
      </c>
      <c r="E3643" t="s">
        <v>16</v>
      </c>
      <c r="F3643" t="s">
        <v>155</v>
      </c>
      <c r="G3643">
        <v>28.35</v>
      </c>
      <c r="H3643">
        <v>1</v>
      </c>
      <c r="I3643">
        <v>0.28999999999999998</v>
      </c>
      <c r="J3643">
        <v>8.93</v>
      </c>
      <c r="K3643" t="s">
        <v>82</v>
      </c>
      <c r="L3643" t="s">
        <v>45</v>
      </c>
      <c r="M3643">
        <v>1.1499999999999999</v>
      </c>
      <c r="N3643" t="s">
        <v>83</v>
      </c>
      <c r="O3643" t="b">
        <v>0</v>
      </c>
      <c r="P3643">
        <v>20.128499999999999</v>
      </c>
      <c r="Q3643">
        <v>3.1184999999999969</v>
      </c>
      <c r="R3643">
        <v>-6.9615000000000027</v>
      </c>
      <c r="S3643" t="s">
        <v>128</v>
      </c>
      <c r="T3643">
        <v>0</v>
      </c>
      <c r="U3643">
        <v>0</v>
      </c>
      <c r="V3643">
        <v>17</v>
      </c>
      <c r="W3643">
        <v>599.96180000000004</v>
      </c>
    </row>
    <row r="3644" spans="1:23" x14ac:dyDescent="0.35">
      <c r="A3644" t="s">
        <v>5353</v>
      </c>
      <c r="B3644" t="s">
        <v>703</v>
      </c>
      <c r="C3644" t="s">
        <v>666</v>
      </c>
      <c r="D3644" t="s">
        <v>12</v>
      </c>
      <c r="E3644" t="s">
        <v>16</v>
      </c>
      <c r="F3644" t="s">
        <v>435</v>
      </c>
      <c r="G3644">
        <v>36.770000000000003</v>
      </c>
      <c r="H3644">
        <v>2</v>
      </c>
      <c r="I3644">
        <v>0.18</v>
      </c>
      <c r="J3644">
        <v>8.93</v>
      </c>
      <c r="K3644" t="s">
        <v>115</v>
      </c>
      <c r="L3644" t="s">
        <v>43</v>
      </c>
      <c r="M3644">
        <v>4.76</v>
      </c>
      <c r="N3644" t="s">
        <v>83</v>
      </c>
      <c r="O3644" t="b">
        <v>0</v>
      </c>
      <c r="P3644">
        <v>60.302800000000012</v>
      </c>
      <c r="Q3644">
        <v>16.17880000000001</v>
      </c>
      <c r="R3644">
        <v>2.4888000000000101</v>
      </c>
      <c r="S3644" t="s">
        <v>84</v>
      </c>
      <c r="T3644">
        <v>0</v>
      </c>
      <c r="U3644">
        <v>0</v>
      </c>
      <c r="V3644">
        <v>10</v>
      </c>
      <c r="W3644">
        <v>639.40990000000011</v>
      </c>
    </row>
    <row r="3645" spans="1:23" x14ac:dyDescent="0.35">
      <c r="A3645" t="s">
        <v>5354</v>
      </c>
      <c r="B3645" t="s">
        <v>586</v>
      </c>
      <c r="C3645" t="s">
        <v>1392</v>
      </c>
      <c r="D3645" t="s">
        <v>28</v>
      </c>
      <c r="E3645" t="s">
        <v>95</v>
      </c>
      <c r="F3645" t="s">
        <v>400</v>
      </c>
      <c r="G3645">
        <v>492.98</v>
      </c>
      <c r="H3645">
        <v>1</v>
      </c>
      <c r="I3645">
        <v>0.14000000000000001</v>
      </c>
      <c r="J3645">
        <v>3.89</v>
      </c>
      <c r="K3645" t="s">
        <v>90</v>
      </c>
      <c r="L3645" t="s">
        <v>41</v>
      </c>
      <c r="M3645">
        <v>6.49</v>
      </c>
      <c r="N3645" t="s">
        <v>83</v>
      </c>
      <c r="O3645" t="b">
        <v>0</v>
      </c>
      <c r="P3645">
        <v>423.96280000000002</v>
      </c>
      <c r="Q3645">
        <v>128.1748</v>
      </c>
      <c r="R3645">
        <v>117.7948</v>
      </c>
      <c r="S3645" t="s">
        <v>91</v>
      </c>
      <c r="T3645">
        <v>0</v>
      </c>
      <c r="U3645">
        <v>0</v>
      </c>
      <c r="V3645">
        <v>13</v>
      </c>
      <c r="W3645">
        <v>487.31659999999999</v>
      </c>
    </row>
    <row r="3646" spans="1:23" x14ac:dyDescent="0.35">
      <c r="A3646" t="s">
        <v>5355</v>
      </c>
      <c r="B3646" t="s">
        <v>669</v>
      </c>
      <c r="C3646" t="s">
        <v>5356</v>
      </c>
      <c r="D3646" t="s">
        <v>17</v>
      </c>
      <c r="E3646" t="s">
        <v>14</v>
      </c>
      <c r="F3646" t="s">
        <v>247</v>
      </c>
      <c r="G3646">
        <v>137.34</v>
      </c>
      <c r="H3646">
        <v>3</v>
      </c>
      <c r="I3646">
        <v>0.1</v>
      </c>
      <c r="J3646">
        <v>3.65</v>
      </c>
      <c r="K3646" t="s">
        <v>102</v>
      </c>
      <c r="L3646" t="s">
        <v>41</v>
      </c>
      <c r="M3646">
        <v>14.06</v>
      </c>
      <c r="N3646" t="s">
        <v>83</v>
      </c>
      <c r="O3646" t="b">
        <v>1</v>
      </c>
      <c r="P3646">
        <v>370.81799999999998</v>
      </c>
      <c r="Q3646">
        <v>123.60599999999999</v>
      </c>
      <c r="R3646">
        <v>105.896</v>
      </c>
      <c r="S3646" t="s">
        <v>183</v>
      </c>
      <c r="T3646">
        <v>0</v>
      </c>
      <c r="U3646">
        <v>0</v>
      </c>
      <c r="V3646">
        <v>1</v>
      </c>
      <c r="W3646">
        <v>105.896</v>
      </c>
    </row>
    <row r="3647" spans="1:23" x14ac:dyDescent="0.35">
      <c r="A3647" t="s">
        <v>5357</v>
      </c>
      <c r="B3647" t="s">
        <v>413</v>
      </c>
      <c r="C3647" t="s">
        <v>2242</v>
      </c>
      <c r="D3647" t="s">
        <v>15</v>
      </c>
      <c r="E3647" t="s">
        <v>14</v>
      </c>
      <c r="F3647" t="s">
        <v>396</v>
      </c>
      <c r="G3647">
        <v>83.73</v>
      </c>
      <c r="H3647">
        <v>3</v>
      </c>
      <c r="I3647">
        <v>0.24</v>
      </c>
      <c r="J3647">
        <v>2.54</v>
      </c>
      <c r="K3647" t="s">
        <v>102</v>
      </c>
      <c r="L3647" t="s">
        <v>41</v>
      </c>
      <c r="M3647">
        <v>10.82</v>
      </c>
      <c r="N3647" t="s">
        <v>141</v>
      </c>
      <c r="O3647" t="b">
        <v>0</v>
      </c>
      <c r="P3647">
        <v>190.90440000000001</v>
      </c>
      <c r="Q3647">
        <v>40.190400000000011</v>
      </c>
      <c r="R3647">
        <v>26.830400000000012</v>
      </c>
      <c r="S3647" t="s">
        <v>84</v>
      </c>
      <c r="T3647">
        <v>1</v>
      </c>
      <c r="U3647">
        <v>0</v>
      </c>
      <c r="V3647">
        <v>4</v>
      </c>
      <c r="W3647">
        <v>155.69720000000009</v>
      </c>
    </row>
    <row r="3648" spans="1:23" x14ac:dyDescent="0.35">
      <c r="A3648" t="s">
        <v>5358</v>
      </c>
      <c r="B3648" t="s">
        <v>487</v>
      </c>
      <c r="C3648" t="s">
        <v>579</v>
      </c>
      <c r="D3648" t="s">
        <v>12</v>
      </c>
      <c r="E3648" t="s">
        <v>88</v>
      </c>
      <c r="F3648" t="s">
        <v>1066</v>
      </c>
      <c r="G3648">
        <v>8.3699999999999992</v>
      </c>
      <c r="H3648">
        <v>2</v>
      </c>
      <c r="I3648">
        <v>0.06</v>
      </c>
      <c r="J3648">
        <v>6.49</v>
      </c>
      <c r="K3648" t="s">
        <v>82</v>
      </c>
      <c r="L3648" t="s">
        <v>48</v>
      </c>
      <c r="M3648">
        <v>11.3</v>
      </c>
      <c r="N3648" t="s">
        <v>83</v>
      </c>
      <c r="O3648" t="b">
        <v>0</v>
      </c>
      <c r="P3648">
        <v>15.7356</v>
      </c>
      <c r="Q3648">
        <v>5.6915999999999993</v>
      </c>
      <c r="R3648">
        <v>-12.0984</v>
      </c>
      <c r="S3648" t="s">
        <v>97</v>
      </c>
      <c r="T3648">
        <v>0</v>
      </c>
      <c r="U3648">
        <v>0</v>
      </c>
      <c r="V3648">
        <v>16</v>
      </c>
      <c r="W3648">
        <v>602.44460000000004</v>
      </c>
    </row>
    <row r="3649" spans="1:23" x14ac:dyDescent="0.35">
      <c r="A3649" t="s">
        <v>5359</v>
      </c>
      <c r="B3649" t="s">
        <v>1705</v>
      </c>
      <c r="C3649" t="s">
        <v>2029</v>
      </c>
      <c r="D3649" t="s">
        <v>17</v>
      </c>
      <c r="E3649" t="s">
        <v>16</v>
      </c>
      <c r="F3649" t="s">
        <v>81</v>
      </c>
      <c r="G3649">
        <v>49.74</v>
      </c>
      <c r="H3649">
        <v>1</v>
      </c>
      <c r="I3649">
        <v>0.3</v>
      </c>
      <c r="J3649">
        <v>9.3800000000000008</v>
      </c>
      <c r="K3649" t="s">
        <v>90</v>
      </c>
      <c r="L3649" t="s">
        <v>43</v>
      </c>
      <c r="M3649">
        <v>3.26</v>
      </c>
      <c r="N3649" t="s">
        <v>83</v>
      </c>
      <c r="O3649" t="b">
        <v>0</v>
      </c>
      <c r="P3649">
        <v>34.817999999999998</v>
      </c>
      <c r="Q3649">
        <v>4.9739999999999966</v>
      </c>
      <c r="R3649">
        <v>-7.6660000000000039</v>
      </c>
      <c r="S3649" t="s">
        <v>97</v>
      </c>
      <c r="T3649">
        <v>0</v>
      </c>
      <c r="U3649">
        <v>0</v>
      </c>
      <c r="V3649">
        <v>17</v>
      </c>
      <c r="W3649">
        <v>1688.6007999999999</v>
      </c>
    </row>
    <row r="3650" spans="1:23" x14ac:dyDescent="0.35">
      <c r="A3650" t="s">
        <v>5360</v>
      </c>
      <c r="B3650" t="s">
        <v>212</v>
      </c>
      <c r="C3650" t="s">
        <v>376</v>
      </c>
      <c r="D3650" t="s">
        <v>20</v>
      </c>
      <c r="E3650" t="s">
        <v>16</v>
      </c>
      <c r="F3650" t="s">
        <v>214</v>
      </c>
      <c r="G3650">
        <v>35.22</v>
      </c>
      <c r="H3650">
        <v>2</v>
      </c>
      <c r="I3650">
        <v>0.15</v>
      </c>
      <c r="J3650">
        <v>5.63</v>
      </c>
      <c r="K3650" t="s">
        <v>102</v>
      </c>
      <c r="L3650" t="s">
        <v>48</v>
      </c>
      <c r="M3650">
        <v>18.38</v>
      </c>
      <c r="N3650" t="s">
        <v>83</v>
      </c>
      <c r="O3650" t="b">
        <v>0</v>
      </c>
      <c r="P3650">
        <v>59.874000000000002</v>
      </c>
      <c r="Q3650">
        <v>17.61</v>
      </c>
      <c r="R3650">
        <v>-6.3999999999999986</v>
      </c>
      <c r="S3650" t="s">
        <v>91</v>
      </c>
      <c r="T3650">
        <v>0</v>
      </c>
      <c r="U3650">
        <v>0</v>
      </c>
      <c r="V3650">
        <v>14</v>
      </c>
      <c r="W3650">
        <v>825.6151000000001</v>
      </c>
    </row>
    <row r="3651" spans="1:23" x14ac:dyDescent="0.35">
      <c r="A3651" t="s">
        <v>5361</v>
      </c>
      <c r="B3651" t="s">
        <v>379</v>
      </c>
      <c r="C3651" t="s">
        <v>467</v>
      </c>
      <c r="D3651" t="s">
        <v>15</v>
      </c>
      <c r="E3651" t="s">
        <v>16</v>
      </c>
      <c r="F3651" t="s">
        <v>241</v>
      </c>
      <c r="G3651">
        <v>9.0299999999999994</v>
      </c>
      <c r="H3651">
        <v>3</v>
      </c>
      <c r="I3651">
        <v>0.1</v>
      </c>
      <c r="J3651">
        <v>8.1999999999999993</v>
      </c>
      <c r="K3651" t="s">
        <v>82</v>
      </c>
      <c r="L3651" t="s">
        <v>48</v>
      </c>
      <c r="M3651">
        <v>16.93</v>
      </c>
      <c r="N3651" t="s">
        <v>83</v>
      </c>
      <c r="O3651" t="b">
        <v>0</v>
      </c>
      <c r="P3651">
        <v>24.381</v>
      </c>
      <c r="Q3651">
        <v>8.1269999999999989</v>
      </c>
      <c r="R3651">
        <v>-17.003</v>
      </c>
      <c r="S3651" t="s">
        <v>103</v>
      </c>
      <c r="T3651">
        <v>0</v>
      </c>
      <c r="U3651">
        <v>0</v>
      </c>
      <c r="V3651">
        <v>17</v>
      </c>
      <c r="W3651">
        <v>460.26070000000021</v>
      </c>
    </row>
    <row r="3652" spans="1:23" x14ac:dyDescent="0.35">
      <c r="A3652" t="s">
        <v>5362</v>
      </c>
      <c r="B3652" t="s">
        <v>1622</v>
      </c>
      <c r="C3652" t="s">
        <v>2110</v>
      </c>
      <c r="D3652" t="s">
        <v>20</v>
      </c>
      <c r="E3652" t="s">
        <v>14</v>
      </c>
      <c r="F3652" t="s">
        <v>588</v>
      </c>
      <c r="G3652">
        <v>118.23</v>
      </c>
      <c r="H3652">
        <v>3</v>
      </c>
      <c r="I3652">
        <v>0.06</v>
      </c>
      <c r="J3652">
        <v>9.07</v>
      </c>
      <c r="K3652" t="s">
        <v>90</v>
      </c>
      <c r="L3652" t="s">
        <v>43</v>
      </c>
      <c r="M3652">
        <v>7.07</v>
      </c>
      <c r="N3652" t="s">
        <v>141</v>
      </c>
      <c r="O3652" t="b">
        <v>0</v>
      </c>
      <c r="P3652">
        <v>333.40859999999998</v>
      </c>
      <c r="Q3652">
        <v>120.5946</v>
      </c>
      <c r="R3652">
        <v>104.4546</v>
      </c>
      <c r="S3652" t="s">
        <v>183</v>
      </c>
      <c r="T3652">
        <v>1</v>
      </c>
      <c r="U3652">
        <v>0</v>
      </c>
      <c r="V3652">
        <v>13</v>
      </c>
      <c r="W3652">
        <v>459.34150000000011</v>
      </c>
    </row>
    <row r="3653" spans="1:23" x14ac:dyDescent="0.35">
      <c r="A3653" t="s">
        <v>5363</v>
      </c>
      <c r="B3653" t="s">
        <v>826</v>
      </c>
      <c r="C3653" t="s">
        <v>222</v>
      </c>
      <c r="D3653" t="s">
        <v>15</v>
      </c>
      <c r="E3653" t="s">
        <v>16</v>
      </c>
      <c r="F3653" t="s">
        <v>360</v>
      </c>
      <c r="G3653">
        <v>63.32</v>
      </c>
      <c r="H3653">
        <v>1</v>
      </c>
      <c r="I3653">
        <v>0.16</v>
      </c>
      <c r="J3653">
        <v>2.72</v>
      </c>
      <c r="K3653" t="s">
        <v>102</v>
      </c>
      <c r="L3653" t="s">
        <v>43</v>
      </c>
      <c r="M3653">
        <v>5.83</v>
      </c>
      <c r="N3653" t="s">
        <v>83</v>
      </c>
      <c r="O3653" t="b">
        <v>0</v>
      </c>
      <c r="P3653">
        <v>53.188800000000001</v>
      </c>
      <c r="Q3653">
        <v>15.1968</v>
      </c>
      <c r="R3653">
        <v>6.6468000000000016</v>
      </c>
      <c r="S3653" t="s">
        <v>103</v>
      </c>
      <c r="T3653">
        <v>0</v>
      </c>
      <c r="U3653">
        <v>0</v>
      </c>
      <c r="V3653">
        <v>4</v>
      </c>
      <c r="W3653">
        <v>101.5994</v>
      </c>
    </row>
    <row r="3654" spans="1:23" x14ac:dyDescent="0.35">
      <c r="A3654" t="s">
        <v>5364</v>
      </c>
      <c r="B3654" t="s">
        <v>113</v>
      </c>
      <c r="C3654" t="s">
        <v>1610</v>
      </c>
      <c r="D3654" t="s">
        <v>17</v>
      </c>
      <c r="E3654" t="s">
        <v>14</v>
      </c>
      <c r="F3654" t="s">
        <v>643</v>
      </c>
      <c r="G3654">
        <v>130.68</v>
      </c>
      <c r="H3654">
        <v>2</v>
      </c>
      <c r="I3654">
        <v>0.03</v>
      </c>
      <c r="J3654">
        <v>3.29</v>
      </c>
      <c r="K3654" t="s">
        <v>115</v>
      </c>
      <c r="L3654" t="s">
        <v>43</v>
      </c>
      <c r="M3654">
        <v>7.4</v>
      </c>
      <c r="N3654" t="s">
        <v>83</v>
      </c>
      <c r="O3654" t="b">
        <v>0</v>
      </c>
      <c r="P3654">
        <v>253.51920000000001</v>
      </c>
      <c r="Q3654">
        <v>96.703199999999995</v>
      </c>
      <c r="R3654">
        <v>86.013200000000012</v>
      </c>
      <c r="S3654" t="s">
        <v>84</v>
      </c>
      <c r="T3654">
        <v>0</v>
      </c>
      <c r="U3654">
        <v>0</v>
      </c>
      <c r="V3654">
        <v>13</v>
      </c>
      <c r="W3654">
        <v>609.88509999999997</v>
      </c>
    </row>
    <row r="3655" spans="1:23" x14ac:dyDescent="0.35">
      <c r="A3655" t="s">
        <v>5365</v>
      </c>
      <c r="B3655" t="s">
        <v>636</v>
      </c>
      <c r="C3655" t="s">
        <v>216</v>
      </c>
      <c r="D3655" t="s">
        <v>12</v>
      </c>
      <c r="E3655" t="s">
        <v>95</v>
      </c>
      <c r="F3655" t="s">
        <v>388</v>
      </c>
      <c r="G3655">
        <v>255.35</v>
      </c>
      <c r="H3655">
        <v>2</v>
      </c>
      <c r="I3655">
        <v>0.03</v>
      </c>
      <c r="J3655">
        <v>5.69</v>
      </c>
      <c r="K3655" t="s">
        <v>115</v>
      </c>
      <c r="L3655" t="s">
        <v>43</v>
      </c>
      <c r="M3655">
        <v>4.3899999999999997</v>
      </c>
      <c r="N3655" t="s">
        <v>83</v>
      </c>
      <c r="O3655" t="b">
        <v>0</v>
      </c>
      <c r="P3655">
        <v>495.37900000000002</v>
      </c>
      <c r="Q3655">
        <v>188.959</v>
      </c>
      <c r="R3655">
        <v>178.87899999999999</v>
      </c>
      <c r="S3655" t="s">
        <v>103</v>
      </c>
      <c r="T3655">
        <v>0</v>
      </c>
      <c r="U3655">
        <v>0</v>
      </c>
      <c r="V3655">
        <v>20</v>
      </c>
      <c r="W3655">
        <v>2591.3310999999999</v>
      </c>
    </row>
    <row r="3656" spans="1:23" x14ac:dyDescent="0.35">
      <c r="A3656" t="s">
        <v>5366</v>
      </c>
      <c r="B3656" t="s">
        <v>236</v>
      </c>
      <c r="C3656" t="s">
        <v>1329</v>
      </c>
      <c r="D3656" t="s">
        <v>15</v>
      </c>
      <c r="E3656" t="s">
        <v>16</v>
      </c>
      <c r="F3656" t="s">
        <v>481</v>
      </c>
      <c r="G3656">
        <v>43.52</v>
      </c>
      <c r="H3656">
        <v>1</v>
      </c>
      <c r="I3656">
        <v>0.16</v>
      </c>
      <c r="J3656">
        <v>6.96</v>
      </c>
      <c r="K3656" t="s">
        <v>102</v>
      </c>
      <c r="L3656" t="s">
        <v>43</v>
      </c>
      <c r="M3656">
        <v>8</v>
      </c>
      <c r="N3656" t="s">
        <v>83</v>
      </c>
      <c r="O3656" t="b">
        <v>0</v>
      </c>
      <c r="P3656">
        <v>36.556800000000003</v>
      </c>
      <c r="Q3656">
        <v>10.444800000000001</v>
      </c>
      <c r="R3656">
        <v>-4.5152000000000001</v>
      </c>
      <c r="S3656" t="s">
        <v>103</v>
      </c>
      <c r="T3656">
        <v>0</v>
      </c>
      <c r="U3656">
        <v>0</v>
      </c>
      <c r="V3656">
        <v>18</v>
      </c>
      <c r="W3656">
        <v>1767.3756000000001</v>
      </c>
    </row>
    <row r="3657" spans="1:23" x14ac:dyDescent="0.35">
      <c r="A3657" t="s">
        <v>5367</v>
      </c>
      <c r="B3657" t="s">
        <v>291</v>
      </c>
      <c r="C3657" t="s">
        <v>5368</v>
      </c>
      <c r="D3657" t="s">
        <v>12</v>
      </c>
      <c r="E3657" t="s">
        <v>14</v>
      </c>
      <c r="F3657" t="s">
        <v>733</v>
      </c>
      <c r="G3657">
        <v>172.24</v>
      </c>
      <c r="H3657">
        <v>2</v>
      </c>
      <c r="I3657">
        <v>0.11</v>
      </c>
      <c r="J3657">
        <v>4.21</v>
      </c>
      <c r="K3657" t="s">
        <v>102</v>
      </c>
      <c r="L3657" t="s">
        <v>41</v>
      </c>
      <c r="M3657">
        <v>8.81</v>
      </c>
      <c r="N3657" t="s">
        <v>83</v>
      </c>
      <c r="O3657" t="b">
        <v>0</v>
      </c>
      <c r="P3657">
        <v>306.5872</v>
      </c>
      <c r="Q3657">
        <v>99.899199999999979</v>
      </c>
      <c r="R3657">
        <v>86.879199999999983</v>
      </c>
      <c r="S3657" t="s">
        <v>183</v>
      </c>
      <c r="T3657">
        <v>0</v>
      </c>
      <c r="U3657">
        <v>0</v>
      </c>
      <c r="V3657">
        <v>4</v>
      </c>
      <c r="W3657">
        <v>88.129599999999982</v>
      </c>
    </row>
    <row r="3658" spans="1:23" x14ac:dyDescent="0.35">
      <c r="A3658" t="s">
        <v>5369</v>
      </c>
      <c r="B3658" t="s">
        <v>349</v>
      </c>
      <c r="C3658" t="s">
        <v>514</v>
      </c>
      <c r="D3658" t="s">
        <v>12</v>
      </c>
      <c r="E3658" t="s">
        <v>16</v>
      </c>
      <c r="F3658" t="s">
        <v>475</v>
      </c>
      <c r="G3658">
        <v>56.96</v>
      </c>
      <c r="H3658">
        <v>1</v>
      </c>
      <c r="I3658">
        <v>0.12</v>
      </c>
      <c r="J3658">
        <v>2.4300000000000002</v>
      </c>
      <c r="K3658" t="s">
        <v>115</v>
      </c>
      <c r="L3658" t="s">
        <v>43</v>
      </c>
      <c r="M3658">
        <v>5.09</v>
      </c>
      <c r="N3658" t="s">
        <v>83</v>
      </c>
      <c r="O3658" t="b">
        <v>0</v>
      </c>
      <c r="P3658">
        <v>50.1248</v>
      </c>
      <c r="Q3658">
        <v>15.9488</v>
      </c>
      <c r="R3658">
        <v>8.428799999999999</v>
      </c>
      <c r="S3658" t="s">
        <v>128</v>
      </c>
      <c r="T3658">
        <v>0</v>
      </c>
      <c r="U3658">
        <v>0</v>
      </c>
      <c r="V3658">
        <v>26</v>
      </c>
      <c r="W3658">
        <v>3580.811200000001</v>
      </c>
    </row>
    <row r="3659" spans="1:23" x14ac:dyDescent="0.35">
      <c r="A3659" t="s">
        <v>5370</v>
      </c>
      <c r="B3659" t="s">
        <v>180</v>
      </c>
      <c r="C3659" t="s">
        <v>485</v>
      </c>
      <c r="D3659" t="s">
        <v>12</v>
      </c>
      <c r="E3659" t="s">
        <v>14</v>
      </c>
      <c r="F3659" t="s">
        <v>1131</v>
      </c>
      <c r="G3659">
        <v>34.58</v>
      </c>
      <c r="H3659">
        <v>1</v>
      </c>
      <c r="I3659">
        <v>0.06</v>
      </c>
      <c r="J3659">
        <v>4.57</v>
      </c>
      <c r="K3659" t="s">
        <v>90</v>
      </c>
      <c r="L3659" t="s">
        <v>45</v>
      </c>
      <c r="M3659">
        <v>1.83</v>
      </c>
      <c r="N3659" t="s">
        <v>83</v>
      </c>
      <c r="O3659" t="b">
        <v>0</v>
      </c>
      <c r="P3659">
        <v>32.505199999999988</v>
      </c>
      <c r="Q3659">
        <v>11.757199999999999</v>
      </c>
      <c r="R3659">
        <v>5.3571999999999971</v>
      </c>
      <c r="S3659" t="s">
        <v>183</v>
      </c>
      <c r="T3659">
        <v>0</v>
      </c>
      <c r="U3659">
        <v>0</v>
      </c>
      <c r="V3659">
        <v>14</v>
      </c>
      <c r="W3659">
        <v>753.80010000000004</v>
      </c>
    </row>
    <row r="3660" spans="1:23" x14ac:dyDescent="0.35">
      <c r="A3660" t="s">
        <v>5371</v>
      </c>
      <c r="B3660" t="s">
        <v>113</v>
      </c>
      <c r="C3660" t="s">
        <v>1623</v>
      </c>
      <c r="D3660" t="s">
        <v>19</v>
      </c>
      <c r="E3660" t="s">
        <v>88</v>
      </c>
      <c r="F3660" t="s">
        <v>857</v>
      </c>
      <c r="G3660">
        <v>9.6</v>
      </c>
      <c r="H3660">
        <v>1</v>
      </c>
      <c r="I3660">
        <v>0.08</v>
      </c>
      <c r="J3660">
        <v>7.54</v>
      </c>
      <c r="K3660" t="s">
        <v>115</v>
      </c>
      <c r="L3660" t="s">
        <v>41</v>
      </c>
      <c r="M3660">
        <v>13.79</v>
      </c>
      <c r="N3660" t="s">
        <v>83</v>
      </c>
      <c r="O3660" t="b">
        <v>0</v>
      </c>
      <c r="P3660">
        <v>8.8320000000000007</v>
      </c>
      <c r="Q3660">
        <v>3.072000000000001</v>
      </c>
      <c r="R3660">
        <v>-18.257999999999999</v>
      </c>
      <c r="S3660" t="s">
        <v>84</v>
      </c>
      <c r="T3660">
        <v>0</v>
      </c>
      <c r="U3660">
        <v>0</v>
      </c>
      <c r="V3660">
        <v>20</v>
      </c>
      <c r="W3660">
        <v>2434.6143999999999</v>
      </c>
    </row>
    <row r="3661" spans="1:23" x14ac:dyDescent="0.35">
      <c r="A3661" t="s">
        <v>5372</v>
      </c>
      <c r="B3661" t="s">
        <v>699</v>
      </c>
      <c r="C3661" t="s">
        <v>1105</v>
      </c>
      <c r="D3661" t="s">
        <v>26</v>
      </c>
      <c r="E3661" t="s">
        <v>16</v>
      </c>
      <c r="F3661" t="s">
        <v>107</v>
      </c>
      <c r="G3661">
        <v>23.42</v>
      </c>
      <c r="H3661">
        <v>1</v>
      </c>
      <c r="I3661">
        <v>0.2</v>
      </c>
      <c r="J3661">
        <v>2.58</v>
      </c>
      <c r="K3661" t="s">
        <v>82</v>
      </c>
      <c r="L3661" t="s">
        <v>41</v>
      </c>
      <c r="M3661">
        <v>11.6</v>
      </c>
      <c r="N3661" t="s">
        <v>83</v>
      </c>
      <c r="O3661" t="b">
        <v>0</v>
      </c>
      <c r="P3661">
        <v>18.736000000000001</v>
      </c>
      <c r="Q3661">
        <v>4.6839999999999993</v>
      </c>
      <c r="R3661">
        <v>-9.4960000000000004</v>
      </c>
      <c r="S3661" t="s">
        <v>91</v>
      </c>
      <c r="T3661">
        <v>0</v>
      </c>
      <c r="U3661">
        <v>0</v>
      </c>
      <c r="V3661">
        <v>15</v>
      </c>
      <c r="W3661">
        <v>813.85820000000024</v>
      </c>
    </row>
    <row r="3662" spans="1:23" x14ac:dyDescent="0.35">
      <c r="A3662" t="s">
        <v>5373</v>
      </c>
      <c r="B3662" t="s">
        <v>669</v>
      </c>
      <c r="C3662" t="s">
        <v>5374</v>
      </c>
      <c r="D3662" t="s">
        <v>17</v>
      </c>
      <c r="E3662" t="s">
        <v>88</v>
      </c>
      <c r="F3662" t="s">
        <v>341</v>
      </c>
      <c r="G3662">
        <v>18.420000000000002</v>
      </c>
      <c r="H3662">
        <v>3</v>
      </c>
      <c r="I3662">
        <v>0.12</v>
      </c>
      <c r="J3662">
        <v>2.5099999999999998</v>
      </c>
      <c r="K3662" t="s">
        <v>115</v>
      </c>
      <c r="L3662" t="s">
        <v>41</v>
      </c>
      <c r="M3662">
        <v>14.05</v>
      </c>
      <c r="N3662" t="s">
        <v>83</v>
      </c>
      <c r="O3662" t="b">
        <v>0</v>
      </c>
      <c r="P3662">
        <v>48.628800000000012</v>
      </c>
      <c r="Q3662">
        <v>15.47280000000001</v>
      </c>
      <c r="R3662">
        <v>-1.0871999999999959</v>
      </c>
      <c r="S3662" t="s">
        <v>183</v>
      </c>
      <c r="T3662">
        <v>0</v>
      </c>
      <c r="U3662">
        <v>0</v>
      </c>
      <c r="V3662">
        <v>2</v>
      </c>
      <c r="W3662">
        <v>-1.7521999999999951</v>
      </c>
    </row>
    <row r="3663" spans="1:23" x14ac:dyDescent="0.35">
      <c r="A3663" t="s">
        <v>5375</v>
      </c>
      <c r="B3663" t="s">
        <v>1268</v>
      </c>
      <c r="C3663" t="s">
        <v>2075</v>
      </c>
      <c r="D3663" t="s">
        <v>12</v>
      </c>
      <c r="E3663" t="s">
        <v>14</v>
      </c>
      <c r="F3663" t="s">
        <v>755</v>
      </c>
      <c r="G3663">
        <v>123.44</v>
      </c>
      <c r="H3663">
        <v>2</v>
      </c>
      <c r="I3663">
        <v>0.09</v>
      </c>
      <c r="J3663">
        <v>9.6300000000000008</v>
      </c>
      <c r="K3663" t="s">
        <v>115</v>
      </c>
      <c r="L3663" t="s">
        <v>45</v>
      </c>
      <c r="M3663">
        <v>1.44</v>
      </c>
      <c r="N3663" t="s">
        <v>83</v>
      </c>
      <c r="O3663" t="b">
        <v>0</v>
      </c>
      <c r="P3663">
        <v>224.66079999999999</v>
      </c>
      <c r="Q3663">
        <v>76.532800000000009</v>
      </c>
      <c r="R3663">
        <v>65.462800000000016</v>
      </c>
      <c r="S3663" t="s">
        <v>183</v>
      </c>
      <c r="T3663">
        <v>0</v>
      </c>
      <c r="U3663">
        <v>0</v>
      </c>
      <c r="V3663">
        <v>12</v>
      </c>
      <c r="W3663">
        <v>626.32769999999994</v>
      </c>
    </row>
    <row r="3664" spans="1:23" x14ac:dyDescent="0.35">
      <c r="A3664" t="s">
        <v>5376</v>
      </c>
      <c r="B3664" t="s">
        <v>177</v>
      </c>
      <c r="C3664" t="s">
        <v>3123</v>
      </c>
      <c r="D3664" t="s">
        <v>17</v>
      </c>
      <c r="E3664" t="s">
        <v>95</v>
      </c>
      <c r="F3664" t="s">
        <v>515</v>
      </c>
      <c r="G3664">
        <v>493.95</v>
      </c>
      <c r="H3664">
        <v>3</v>
      </c>
      <c r="I3664">
        <v>0.06</v>
      </c>
      <c r="J3664">
        <v>5.67</v>
      </c>
      <c r="K3664" t="s">
        <v>102</v>
      </c>
      <c r="L3664" t="s">
        <v>41</v>
      </c>
      <c r="M3664">
        <v>5.8</v>
      </c>
      <c r="N3664" t="s">
        <v>83</v>
      </c>
      <c r="O3664" t="b">
        <v>0</v>
      </c>
      <c r="P3664">
        <v>1392.9390000000001</v>
      </c>
      <c r="Q3664">
        <v>503.82900000000001</v>
      </c>
      <c r="R3664">
        <v>492.35899999999992</v>
      </c>
      <c r="S3664" t="s">
        <v>128</v>
      </c>
      <c r="T3664">
        <v>0</v>
      </c>
      <c r="U3664">
        <v>0</v>
      </c>
      <c r="V3664">
        <v>4</v>
      </c>
      <c r="W3664">
        <v>1092.4960000000001</v>
      </c>
    </row>
    <row r="3665" spans="1:23" x14ac:dyDescent="0.35">
      <c r="A3665" t="s">
        <v>5377</v>
      </c>
      <c r="B3665" t="s">
        <v>603</v>
      </c>
      <c r="C3665" t="s">
        <v>1729</v>
      </c>
      <c r="D3665" t="s">
        <v>12</v>
      </c>
      <c r="E3665" t="s">
        <v>95</v>
      </c>
      <c r="F3665" t="s">
        <v>318</v>
      </c>
      <c r="G3665">
        <v>520.11</v>
      </c>
      <c r="H3665">
        <v>3</v>
      </c>
      <c r="I3665">
        <v>0.08</v>
      </c>
      <c r="J3665">
        <v>3.87</v>
      </c>
      <c r="K3665" t="s">
        <v>90</v>
      </c>
      <c r="L3665" t="s">
        <v>45</v>
      </c>
      <c r="M3665">
        <v>0.92</v>
      </c>
      <c r="N3665" t="s">
        <v>83</v>
      </c>
      <c r="O3665" t="b">
        <v>0</v>
      </c>
      <c r="P3665">
        <v>1435.5036</v>
      </c>
      <c r="Q3665">
        <v>499.30560000000008</v>
      </c>
      <c r="R3665">
        <v>494.51560000000012</v>
      </c>
      <c r="S3665" t="s">
        <v>128</v>
      </c>
      <c r="T3665">
        <v>0</v>
      </c>
      <c r="U3665">
        <v>0</v>
      </c>
      <c r="V3665">
        <v>16</v>
      </c>
      <c r="W3665">
        <v>1103.1713</v>
      </c>
    </row>
    <row r="3666" spans="1:23" x14ac:dyDescent="0.35">
      <c r="A3666" t="s">
        <v>5378</v>
      </c>
      <c r="B3666" t="s">
        <v>295</v>
      </c>
      <c r="C3666" t="s">
        <v>1136</v>
      </c>
      <c r="D3666" t="s">
        <v>19</v>
      </c>
      <c r="E3666" t="s">
        <v>95</v>
      </c>
      <c r="F3666" t="s">
        <v>840</v>
      </c>
      <c r="G3666">
        <v>478.98</v>
      </c>
      <c r="H3666">
        <v>2</v>
      </c>
      <c r="I3666">
        <v>0.04</v>
      </c>
      <c r="J3666">
        <v>5.32</v>
      </c>
      <c r="K3666" t="s">
        <v>82</v>
      </c>
      <c r="L3666" t="s">
        <v>45</v>
      </c>
      <c r="M3666">
        <v>0.8</v>
      </c>
      <c r="N3666" t="s">
        <v>83</v>
      </c>
      <c r="O3666" t="b">
        <v>0</v>
      </c>
      <c r="P3666">
        <v>919.64160000000004</v>
      </c>
      <c r="Q3666">
        <v>344.86560000000009</v>
      </c>
      <c r="R3666">
        <v>338.74560000000008</v>
      </c>
      <c r="S3666" t="s">
        <v>91</v>
      </c>
      <c r="T3666">
        <v>0</v>
      </c>
      <c r="U3666">
        <v>0</v>
      </c>
      <c r="V3666">
        <v>22</v>
      </c>
      <c r="W3666">
        <v>2267.721500000001</v>
      </c>
    </row>
    <row r="3667" spans="1:23" x14ac:dyDescent="0.35">
      <c r="A3667" t="s">
        <v>5379</v>
      </c>
      <c r="B3667" t="s">
        <v>1018</v>
      </c>
      <c r="C3667" t="s">
        <v>1057</v>
      </c>
      <c r="D3667" t="s">
        <v>12</v>
      </c>
      <c r="E3667" t="s">
        <v>16</v>
      </c>
      <c r="F3667" t="s">
        <v>427</v>
      </c>
      <c r="G3667">
        <v>50.23</v>
      </c>
      <c r="H3667">
        <v>2</v>
      </c>
      <c r="I3667">
        <v>0.18</v>
      </c>
      <c r="J3667">
        <v>5.1100000000000003</v>
      </c>
      <c r="K3667" t="s">
        <v>115</v>
      </c>
      <c r="L3667" t="s">
        <v>41</v>
      </c>
      <c r="M3667">
        <v>5.42</v>
      </c>
      <c r="N3667" t="s">
        <v>83</v>
      </c>
      <c r="O3667" t="b">
        <v>0</v>
      </c>
      <c r="P3667">
        <v>82.377200000000002</v>
      </c>
      <c r="Q3667">
        <v>22.101200000000009</v>
      </c>
      <c r="R3667">
        <v>11.571199999999999</v>
      </c>
      <c r="S3667" t="s">
        <v>183</v>
      </c>
      <c r="T3667">
        <v>0</v>
      </c>
      <c r="U3667">
        <v>0</v>
      </c>
      <c r="V3667">
        <v>18</v>
      </c>
      <c r="W3667">
        <v>2092.913700000001</v>
      </c>
    </row>
    <row r="3668" spans="1:23" x14ac:dyDescent="0.35">
      <c r="A3668" t="s">
        <v>5380</v>
      </c>
      <c r="B3668" t="s">
        <v>1497</v>
      </c>
      <c r="C3668" t="s">
        <v>373</v>
      </c>
      <c r="D3668" t="s">
        <v>12</v>
      </c>
      <c r="E3668" t="s">
        <v>95</v>
      </c>
      <c r="F3668" t="s">
        <v>388</v>
      </c>
      <c r="G3668">
        <v>517.41999999999996</v>
      </c>
      <c r="H3668">
        <v>1</v>
      </c>
      <c r="I3668">
        <v>0.03</v>
      </c>
      <c r="J3668">
        <v>5.74</v>
      </c>
      <c r="K3668" t="s">
        <v>115</v>
      </c>
      <c r="L3668" t="s">
        <v>43</v>
      </c>
      <c r="M3668">
        <v>4.8499999999999996</v>
      </c>
      <c r="N3668" t="s">
        <v>83</v>
      </c>
      <c r="O3668" t="b">
        <v>0</v>
      </c>
      <c r="P3668">
        <v>501.8974</v>
      </c>
      <c r="Q3668">
        <v>191.44540000000001</v>
      </c>
      <c r="R3668">
        <v>180.8554</v>
      </c>
      <c r="S3668" t="s">
        <v>103</v>
      </c>
      <c r="T3668">
        <v>0</v>
      </c>
      <c r="U3668">
        <v>0</v>
      </c>
      <c r="V3668">
        <v>16</v>
      </c>
      <c r="W3668">
        <v>819.02729999999997</v>
      </c>
    </row>
    <row r="3669" spans="1:23" x14ac:dyDescent="0.35">
      <c r="A3669" t="s">
        <v>5381</v>
      </c>
      <c r="B3669" t="s">
        <v>1810</v>
      </c>
      <c r="C3669" t="s">
        <v>1493</v>
      </c>
      <c r="D3669" t="s">
        <v>12</v>
      </c>
      <c r="E3669" t="s">
        <v>95</v>
      </c>
      <c r="F3669" t="s">
        <v>1709</v>
      </c>
      <c r="G3669">
        <v>430.98</v>
      </c>
      <c r="H3669">
        <v>3</v>
      </c>
      <c r="I3669">
        <v>0.01</v>
      </c>
      <c r="J3669">
        <v>4.6500000000000004</v>
      </c>
      <c r="K3669" t="s">
        <v>102</v>
      </c>
      <c r="L3669" t="s">
        <v>48</v>
      </c>
      <c r="M3669">
        <v>7.53</v>
      </c>
      <c r="N3669" t="s">
        <v>83</v>
      </c>
      <c r="O3669" t="b">
        <v>0</v>
      </c>
      <c r="P3669">
        <v>1280.0106000000001</v>
      </c>
      <c r="Q3669">
        <v>504.24660000000011</v>
      </c>
      <c r="R3669">
        <v>492.06660000000011</v>
      </c>
      <c r="S3669" t="s">
        <v>84</v>
      </c>
      <c r="T3669">
        <v>0</v>
      </c>
      <c r="U3669">
        <v>0</v>
      </c>
      <c r="V3669">
        <v>13</v>
      </c>
      <c r="W3669">
        <v>2570.383800000001</v>
      </c>
    </row>
    <row r="3670" spans="1:23" x14ac:dyDescent="0.35">
      <c r="A3670" t="s">
        <v>5382</v>
      </c>
      <c r="B3670" t="s">
        <v>1604</v>
      </c>
      <c r="C3670" t="s">
        <v>5383</v>
      </c>
      <c r="D3670" t="s">
        <v>15</v>
      </c>
      <c r="E3670" t="s">
        <v>95</v>
      </c>
      <c r="F3670" t="s">
        <v>1709</v>
      </c>
      <c r="G3670">
        <v>354.15</v>
      </c>
      <c r="H3670">
        <v>3</v>
      </c>
      <c r="I3670">
        <v>0.04</v>
      </c>
      <c r="J3670">
        <v>9.1999999999999993</v>
      </c>
      <c r="K3670" t="s">
        <v>102</v>
      </c>
      <c r="L3670" t="s">
        <v>43</v>
      </c>
      <c r="M3670">
        <v>4.25</v>
      </c>
      <c r="N3670" t="s">
        <v>83</v>
      </c>
      <c r="O3670" t="b">
        <v>0</v>
      </c>
      <c r="P3670">
        <v>1019.952</v>
      </c>
      <c r="Q3670">
        <v>382.48199999999991</v>
      </c>
      <c r="R3670">
        <v>369.03199999999993</v>
      </c>
      <c r="S3670" t="s">
        <v>97</v>
      </c>
      <c r="T3670">
        <v>0</v>
      </c>
      <c r="U3670">
        <v>0</v>
      </c>
      <c r="V3670">
        <v>5</v>
      </c>
      <c r="W3670">
        <v>489.2951999999998</v>
      </c>
    </row>
    <row r="3671" spans="1:23" x14ac:dyDescent="0.35">
      <c r="A3671" t="s">
        <v>5384</v>
      </c>
      <c r="B3671" t="s">
        <v>996</v>
      </c>
      <c r="C3671" t="s">
        <v>1356</v>
      </c>
      <c r="D3671" t="s">
        <v>17</v>
      </c>
      <c r="E3671" t="s">
        <v>16</v>
      </c>
      <c r="F3671" t="s">
        <v>360</v>
      </c>
      <c r="G3671">
        <v>60.18</v>
      </c>
      <c r="H3671">
        <v>2</v>
      </c>
      <c r="I3671">
        <v>0.09</v>
      </c>
      <c r="J3671">
        <v>9.51</v>
      </c>
      <c r="K3671" t="s">
        <v>115</v>
      </c>
      <c r="L3671" t="s">
        <v>45</v>
      </c>
      <c r="M3671">
        <v>0.59</v>
      </c>
      <c r="N3671" t="s">
        <v>141</v>
      </c>
      <c r="O3671" t="b">
        <v>0</v>
      </c>
      <c r="P3671">
        <v>109.52760000000001</v>
      </c>
      <c r="Q3671">
        <v>37.311600000000013</v>
      </c>
      <c r="R3671">
        <v>27.211600000000011</v>
      </c>
      <c r="S3671" t="s">
        <v>128</v>
      </c>
      <c r="T3671">
        <v>1</v>
      </c>
      <c r="U3671">
        <v>0</v>
      </c>
      <c r="V3671">
        <v>9</v>
      </c>
      <c r="W3671">
        <v>1033.9359999999999</v>
      </c>
    </row>
    <row r="3672" spans="1:23" x14ac:dyDescent="0.35">
      <c r="A3672" t="s">
        <v>5385</v>
      </c>
      <c r="B3672" t="s">
        <v>125</v>
      </c>
      <c r="C3672" t="s">
        <v>317</v>
      </c>
      <c r="D3672" t="s">
        <v>20</v>
      </c>
      <c r="E3672" t="s">
        <v>14</v>
      </c>
      <c r="F3672" t="s">
        <v>396</v>
      </c>
      <c r="G3672">
        <v>122.44</v>
      </c>
      <c r="H3672">
        <v>2</v>
      </c>
      <c r="I3672">
        <v>7.0000000000000007E-2</v>
      </c>
      <c r="J3672">
        <v>6.76</v>
      </c>
      <c r="K3672" t="s">
        <v>115</v>
      </c>
      <c r="L3672" t="s">
        <v>43</v>
      </c>
      <c r="M3672">
        <v>3.11</v>
      </c>
      <c r="N3672" t="s">
        <v>83</v>
      </c>
      <c r="O3672" t="b">
        <v>0</v>
      </c>
      <c r="P3672">
        <v>227.73840000000001</v>
      </c>
      <c r="Q3672">
        <v>80.810399999999987</v>
      </c>
      <c r="R3672">
        <v>70.940399999999983</v>
      </c>
      <c r="S3672" t="s">
        <v>128</v>
      </c>
      <c r="T3672">
        <v>0</v>
      </c>
      <c r="U3672">
        <v>0</v>
      </c>
      <c r="V3672">
        <v>21</v>
      </c>
      <c r="W3672">
        <v>1217.9494</v>
      </c>
    </row>
    <row r="3673" spans="1:23" x14ac:dyDescent="0.35">
      <c r="A3673" t="s">
        <v>5386</v>
      </c>
      <c r="B3673" t="s">
        <v>619</v>
      </c>
      <c r="C3673" t="s">
        <v>1444</v>
      </c>
      <c r="D3673" t="s">
        <v>17</v>
      </c>
      <c r="E3673" t="s">
        <v>95</v>
      </c>
      <c r="F3673" t="s">
        <v>1131</v>
      </c>
      <c r="G3673">
        <v>138.83000000000001</v>
      </c>
      <c r="H3673">
        <v>1</v>
      </c>
      <c r="I3673">
        <v>0.1</v>
      </c>
      <c r="J3673">
        <v>5.68</v>
      </c>
      <c r="K3673" t="s">
        <v>90</v>
      </c>
      <c r="L3673" t="s">
        <v>48</v>
      </c>
      <c r="M3673">
        <v>15.2</v>
      </c>
      <c r="N3673" t="s">
        <v>83</v>
      </c>
      <c r="O3673" t="b">
        <v>0</v>
      </c>
      <c r="P3673">
        <v>124.947</v>
      </c>
      <c r="Q3673">
        <v>41.649000000000022</v>
      </c>
      <c r="R3673">
        <v>20.76900000000002</v>
      </c>
      <c r="S3673" t="s">
        <v>91</v>
      </c>
      <c r="T3673">
        <v>0</v>
      </c>
      <c r="U3673">
        <v>0</v>
      </c>
      <c r="V3673">
        <v>17</v>
      </c>
      <c r="W3673">
        <v>1703.8866</v>
      </c>
    </row>
    <row r="3674" spans="1:23" x14ac:dyDescent="0.35">
      <c r="A3674" t="s">
        <v>5387</v>
      </c>
      <c r="B3674" t="s">
        <v>633</v>
      </c>
      <c r="C3674" t="s">
        <v>2999</v>
      </c>
      <c r="D3674" t="s">
        <v>15</v>
      </c>
      <c r="E3674" t="s">
        <v>95</v>
      </c>
      <c r="F3674" t="s">
        <v>770</v>
      </c>
      <c r="G3674">
        <v>471.66</v>
      </c>
      <c r="H3674">
        <v>3</v>
      </c>
      <c r="I3674">
        <v>0.02</v>
      </c>
      <c r="J3674">
        <v>6.45</v>
      </c>
      <c r="K3674" t="s">
        <v>90</v>
      </c>
      <c r="L3674" t="s">
        <v>43</v>
      </c>
      <c r="M3674">
        <v>4.67</v>
      </c>
      <c r="N3674" t="s">
        <v>141</v>
      </c>
      <c r="O3674" t="b">
        <v>0</v>
      </c>
      <c r="P3674">
        <v>1386.6804</v>
      </c>
      <c r="Q3674">
        <v>537.69240000000002</v>
      </c>
      <c r="R3674">
        <v>526.57240000000002</v>
      </c>
      <c r="S3674" t="s">
        <v>103</v>
      </c>
      <c r="T3674">
        <v>1</v>
      </c>
      <c r="U3674">
        <v>0</v>
      </c>
      <c r="V3674">
        <v>11</v>
      </c>
      <c r="W3674">
        <v>1274.9931999999999</v>
      </c>
    </row>
    <row r="3675" spans="1:23" x14ac:dyDescent="0.35">
      <c r="A3675" t="s">
        <v>5388</v>
      </c>
      <c r="B3675" t="s">
        <v>660</v>
      </c>
      <c r="C3675" t="s">
        <v>941</v>
      </c>
      <c r="D3675" t="s">
        <v>12</v>
      </c>
      <c r="E3675" t="s">
        <v>16</v>
      </c>
      <c r="F3675" t="s">
        <v>435</v>
      </c>
      <c r="G3675">
        <v>24.52</v>
      </c>
      <c r="H3675">
        <v>1</v>
      </c>
      <c r="I3675">
        <v>0.22</v>
      </c>
      <c r="J3675">
        <v>3.78</v>
      </c>
      <c r="K3675" t="s">
        <v>102</v>
      </c>
      <c r="L3675" t="s">
        <v>41</v>
      </c>
      <c r="M3675">
        <v>14.24</v>
      </c>
      <c r="N3675" t="s">
        <v>141</v>
      </c>
      <c r="O3675" t="b">
        <v>0</v>
      </c>
      <c r="P3675">
        <v>19.125599999999999</v>
      </c>
      <c r="Q3675">
        <v>4.4135999999999989</v>
      </c>
      <c r="R3675">
        <v>-13.606400000000001</v>
      </c>
      <c r="S3675" t="s">
        <v>84</v>
      </c>
      <c r="T3675">
        <v>1</v>
      </c>
      <c r="U3675">
        <v>0</v>
      </c>
      <c r="V3675">
        <v>16</v>
      </c>
      <c r="W3675">
        <v>2262.3416999999999</v>
      </c>
    </row>
    <row r="3676" spans="1:23" x14ac:dyDescent="0.35">
      <c r="A3676" t="s">
        <v>5389</v>
      </c>
      <c r="B3676" t="s">
        <v>93</v>
      </c>
      <c r="C3676" t="s">
        <v>480</v>
      </c>
      <c r="D3676" t="s">
        <v>15</v>
      </c>
      <c r="E3676" t="s">
        <v>88</v>
      </c>
      <c r="F3676" t="s">
        <v>608</v>
      </c>
      <c r="G3676">
        <v>33.25</v>
      </c>
      <c r="H3676">
        <v>1</v>
      </c>
      <c r="I3676">
        <v>0.08</v>
      </c>
      <c r="J3676">
        <v>6.64</v>
      </c>
      <c r="K3676" t="s">
        <v>102</v>
      </c>
      <c r="L3676" t="s">
        <v>48</v>
      </c>
      <c r="M3676">
        <v>19.100000000000001</v>
      </c>
      <c r="N3676" t="s">
        <v>83</v>
      </c>
      <c r="O3676" t="b">
        <v>0</v>
      </c>
      <c r="P3676">
        <v>30.59</v>
      </c>
      <c r="Q3676">
        <v>10.64</v>
      </c>
      <c r="R3676">
        <v>-15.1</v>
      </c>
      <c r="S3676" t="s">
        <v>97</v>
      </c>
      <c r="T3676">
        <v>0</v>
      </c>
      <c r="U3676">
        <v>0</v>
      </c>
      <c r="V3676">
        <v>16</v>
      </c>
      <c r="W3676">
        <v>483.59550000000002</v>
      </c>
    </row>
    <row r="3677" spans="1:23" x14ac:dyDescent="0.35">
      <c r="A3677" t="s">
        <v>5390</v>
      </c>
      <c r="B3677" t="s">
        <v>180</v>
      </c>
      <c r="C3677" t="s">
        <v>1698</v>
      </c>
      <c r="D3677" t="s">
        <v>17</v>
      </c>
      <c r="E3677" t="s">
        <v>88</v>
      </c>
      <c r="F3677" t="s">
        <v>658</v>
      </c>
      <c r="G3677">
        <v>27.3</v>
      </c>
      <c r="H3677">
        <v>3</v>
      </c>
      <c r="I3677">
        <v>7.0000000000000007E-2</v>
      </c>
      <c r="J3677">
        <v>3.52</v>
      </c>
      <c r="K3677" t="s">
        <v>102</v>
      </c>
      <c r="L3677" t="s">
        <v>43</v>
      </c>
      <c r="M3677">
        <v>5.75</v>
      </c>
      <c r="N3677" t="s">
        <v>83</v>
      </c>
      <c r="O3677" t="b">
        <v>0</v>
      </c>
      <c r="P3677">
        <v>76.167000000000002</v>
      </c>
      <c r="Q3677">
        <v>27.027000000000001</v>
      </c>
      <c r="R3677">
        <v>17.757000000000001</v>
      </c>
      <c r="S3677" t="s">
        <v>183</v>
      </c>
      <c r="T3677">
        <v>0</v>
      </c>
      <c r="U3677">
        <v>0</v>
      </c>
      <c r="V3677">
        <v>3</v>
      </c>
      <c r="W3677">
        <v>139.7884</v>
      </c>
    </row>
    <row r="3678" spans="1:23" x14ac:dyDescent="0.35">
      <c r="A3678" t="s">
        <v>5391</v>
      </c>
      <c r="B3678" t="s">
        <v>264</v>
      </c>
      <c r="C3678" t="s">
        <v>1500</v>
      </c>
      <c r="D3678" t="s">
        <v>15</v>
      </c>
      <c r="E3678" t="s">
        <v>14</v>
      </c>
      <c r="F3678" t="s">
        <v>1131</v>
      </c>
      <c r="G3678">
        <v>149.53</v>
      </c>
      <c r="H3678">
        <v>1</v>
      </c>
      <c r="I3678">
        <v>0.25</v>
      </c>
      <c r="J3678">
        <v>6.67</v>
      </c>
      <c r="K3678" t="s">
        <v>115</v>
      </c>
      <c r="L3678" t="s">
        <v>41</v>
      </c>
      <c r="M3678">
        <v>9.9</v>
      </c>
      <c r="N3678" t="s">
        <v>83</v>
      </c>
      <c r="O3678" t="b">
        <v>0</v>
      </c>
      <c r="P3678">
        <v>112.14749999999999</v>
      </c>
      <c r="Q3678">
        <v>22.429500000000001</v>
      </c>
      <c r="R3678">
        <v>5.8595000000000041</v>
      </c>
      <c r="S3678" t="s">
        <v>97</v>
      </c>
      <c r="T3678">
        <v>0</v>
      </c>
      <c r="U3678">
        <v>0</v>
      </c>
      <c r="V3678">
        <v>20</v>
      </c>
      <c r="W3678">
        <v>1871.6422</v>
      </c>
    </row>
    <row r="3679" spans="1:23" x14ac:dyDescent="0.35">
      <c r="A3679" t="s">
        <v>5392</v>
      </c>
      <c r="B3679" t="s">
        <v>229</v>
      </c>
      <c r="C3679" t="s">
        <v>480</v>
      </c>
      <c r="D3679" t="s">
        <v>24</v>
      </c>
      <c r="E3679" t="s">
        <v>16</v>
      </c>
      <c r="F3679" t="s">
        <v>259</v>
      </c>
      <c r="G3679">
        <v>10.9</v>
      </c>
      <c r="H3679">
        <v>3</v>
      </c>
      <c r="I3679">
        <v>0.2</v>
      </c>
      <c r="J3679">
        <v>5</v>
      </c>
      <c r="K3679" t="s">
        <v>102</v>
      </c>
      <c r="L3679" t="s">
        <v>45</v>
      </c>
      <c r="M3679">
        <v>1.28</v>
      </c>
      <c r="N3679" t="s">
        <v>83</v>
      </c>
      <c r="O3679" t="b">
        <v>0</v>
      </c>
      <c r="P3679">
        <v>26.16</v>
      </c>
      <c r="Q3679">
        <v>6.5400000000000027</v>
      </c>
      <c r="R3679">
        <v>0.2600000000000024</v>
      </c>
      <c r="S3679" t="s">
        <v>103</v>
      </c>
      <c r="T3679">
        <v>0</v>
      </c>
      <c r="U3679">
        <v>0</v>
      </c>
      <c r="V3679">
        <v>16</v>
      </c>
      <c r="W3679">
        <v>483.59550000000002</v>
      </c>
    </row>
    <row r="3680" spans="1:23" x14ac:dyDescent="0.35">
      <c r="A3680" t="s">
        <v>5393</v>
      </c>
      <c r="B3680" t="s">
        <v>320</v>
      </c>
      <c r="C3680" t="s">
        <v>790</v>
      </c>
      <c r="D3680" t="s">
        <v>15</v>
      </c>
      <c r="E3680" t="s">
        <v>14</v>
      </c>
      <c r="F3680" t="s">
        <v>1109</v>
      </c>
      <c r="G3680">
        <v>111.8</v>
      </c>
      <c r="H3680">
        <v>1</v>
      </c>
      <c r="I3680">
        <v>0.03</v>
      </c>
      <c r="J3680">
        <v>7.07</v>
      </c>
      <c r="K3680" t="s">
        <v>90</v>
      </c>
      <c r="L3680" t="s">
        <v>48</v>
      </c>
      <c r="M3680">
        <v>12.54</v>
      </c>
      <c r="N3680" t="s">
        <v>83</v>
      </c>
      <c r="O3680" t="b">
        <v>0</v>
      </c>
      <c r="P3680">
        <v>108.446</v>
      </c>
      <c r="Q3680">
        <v>41.366</v>
      </c>
      <c r="R3680">
        <v>21.756</v>
      </c>
      <c r="S3680" t="s">
        <v>84</v>
      </c>
      <c r="T3680">
        <v>0</v>
      </c>
      <c r="U3680">
        <v>0</v>
      </c>
      <c r="V3680">
        <v>14</v>
      </c>
      <c r="W3680">
        <v>572.77920000000006</v>
      </c>
    </row>
    <row r="3681" spans="1:23" x14ac:dyDescent="0.35">
      <c r="A3681" t="s">
        <v>5394</v>
      </c>
      <c r="B3681" t="s">
        <v>581</v>
      </c>
      <c r="C3681" t="s">
        <v>2825</v>
      </c>
      <c r="D3681" t="s">
        <v>26</v>
      </c>
      <c r="E3681" t="s">
        <v>16</v>
      </c>
      <c r="F3681" t="s">
        <v>464</v>
      </c>
      <c r="G3681">
        <v>15.71</v>
      </c>
      <c r="H3681">
        <v>1</v>
      </c>
      <c r="I3681">
        <v>0.21</v>
      </c>
      <c r="J3681">
        <v>8.9</v>
      </c>
      <c r="K3681" t="s">
        <v>82</v>
      </c>
      <c r="L3681" t="s">
        <v>48</v>
      </c>
      <c r="M3681">
        <v>5.04</v>
      </c>
      <c r="N3681" t="s">
        <v>83</v>
      </c>
      <c r="O3681" t="b">
        <v>0</v>
      </c>
      <c r="P3681">
        <v>12.4109</v>
      </c>
      <c r="Q3681">
        <v>2.984900000000001</v>
      </c>
      <c r="R3681">
        <v>-10.9551</v>
      </c>
      <c r="S3681" t="s">
        <v>84</v>
      </c>
      <c r="T3681">
        <v>0</v>
      </c>
      <c r="U3681">
        <v>0</v>
      </c>
      <c r="V3681">
        <v>14</v>
      </c>
      <c r="W3681">
        <v>673.92430000000013</v>
      </c>
    </row>
    <row r="3682" spans="1:23" x14ac:dyDescent="0.35">
      <c r="A3682" t="s">
        <v>5395</v>
      </c>
      <c r="B3682" t="s">
        <v>1185</v>
      </c>
      <c r="C3682" t="s">
        <v>2108</v>
      </c>
      <c r="D3682" t="s">
        <v>19</v>
      </c>
      <c r="E3682" t="s">
        <v>16</v>
      </c>
      <c r="F3682" t="s">
        <v>223</v>
      </c>
      <c r="G3682">
        <v>27.34</v>
      </c>
      <c r="H3682">
        <v>2</v>
      </c>
      <c r="I3682">
        <v>0.12</v>
      </c>
      <c r="J3682">
        <v>5.21</v>
      </c>
      <c r="K3682" t="s">
        <v>115</v>
      </c>
      <c r="L3682" t="s">
        <v>43</v>
      </c>
      <c r="M3682">
        <v>6.19</v>
      </c>
      <c r="N3682" t="s">
        <v>83</v>
      </c>
      <c r="O3682" t="b">
        <v>0</v>
      </c>
      <c r="P3682">
        <v>48.118400000000001</v>
      </c>
      <c r="Q3682">
        <v>15.3104</v>
      </c>
      <c r="R3682">
        <v>3.910400000000001</v>
      </c>
      <c r="S3682" t="s">
        <v>183</v>
      </c>
      <c r="T3682">
        <v>0</v>
      </c>
      <c r="U3682">
        <v>0</v>
      </c>
      <c r="V3682">
        <v>18</v>
      </c>
      <c r="W3682">
        <v>1247.6645000000001</v>
      </c>
    </row>
    <row r="3683" spans="1:23" x14ac:dyDescent="0.35">
      <c r="A3683" t="s">
        <v>5396</v>
      </c>
      <c r="B3683" t="s">
        <v>272</v>
      </c>
      <c r="C3683" t="s">
        <v>5035</v>
      </c>
      <c r="D3683" t="s">
        <v>12</v>
      </c>
      <c r="E3683" t="s">
        <v>95</v>
      </c>
      <c r="F3683" t="s">
        <v>274</v>
      </c>
      <c r="G3683">
        <v>428.23</v>
      </c>
      <c r="H3683">
        <v>3</v>
      </c>
      <c r="I3683">
        <v>0.22</v>
      </c>
      <c r="J3683">
        <v>2.16</v>
      </c>
      <c r="K3683" t="s">
        <v>115</v>
      </c>
      <c r="L3683" t="s">
        <v>41</v>
      </c>
      <c r="M3683">
        <v>7.67</v>
      </c>
      <c r="N3683" t="s">
        <v>83</v>
      </c>
      <c r="O3683" t="b">
        <v>0</v>
      </c>
      <c r="P3683">
        <v>1002.0582000000001</v>
      </c>
      <c r="Q3683">
        <v>231.24420000000009</v>
      </c>
      <c r="R3683">
        <v>221.41420000000011</v>
      </c>
      <c r="S3683" t="s">
        <v>84</v>
      </c>
      <c r="T3683">
        <v>0</v>
      </c>
      <c r="U3683">
        <v>0</v>
      </c>
      <c r="V3683">
        <v>3</v>
      </c>
      <c r="W3683">
        <v>224.9062000000001</v>
      </c>
    </row>
    <row r="3684" spans="1:23" x14ac:dyDescent="0.35">
      <c r="A3684" t="s">
        <v>5397</v>
      </c>
      <c r="B3684" t="s">
        <v>368</v>
      </c>
      <c r="C3684" t="s">
        <v>174</v>
      </c>
      <c r="D3684" t="s">
        <v>24</v>
      </c>
      <c r="E3684" t="s">
        <v>95</v>
      </c>
      <c r="F3684" t="s">
        <v>446</v>
      </c>
      <c r="G3684">
        <v>459.49</v>
      </c>
      <c r="H3684">
        <v>1</v>
      </c>
      <c r="I3684">
        <v>0.01</v>
      </c>
      <c r="J3684">
        <v>2.62</v>
      </c>
      <c r="K3684" t="s">
        <v>90</v>
      </c>
      <c r="L3684" t="s">
        <v>43</v>
      </c>
      <c r="M3684">
        <v>5.34</v>
      </c>
      <c r="N3684" t="s">
        <v>83</v>
      </c>
      <c r="O3684" t="b">
        <v>0</v>
      </c>
      <c r="P3684">
        <v>454.89510000000001</v>
      </c>
      <c r="Q3684">
        <v>179.2011</v>
      </c>
      <c r="R3684">
        <v>171.24109999999999</v>
      </c>
      <c r="S3684" t="s">
        <v>97</v>
      </c>
      <c r="T3684">
        <v>0</v>
      </c>
      <c r="U3684">
        <v>0</v>
      </c>
      <c r="V3684">
        <v>5</v>
      </c>
      <c r="W3684">
        <v>663.25300000000004</v>
      </c>
    </row>
    <row r="3685" spans="1:23" x14ac:dyDescent="0.35">
      <c r="A3685" t="s">
        <v>5398</v>
      </c>
      <c r="B3685" t="s">
        <v>1586</v>
      </c>
      <c r="C3685" t="s">
        <v>779</v>
      </c>
      <c r="D3685" t="s">
        <v>19</v>
      </c>
      <c r="E3685" t="s">
        <v>88</v>
      </c>
      <c r="F3685" t="s">
        <v>658</v>
      </c>
      <c r="G3685">
        <v>30.59</v>
      </c>
      <c r="H3685">
        <v>3</v>
      </c>
      <c r="I3685">
        <v>0.28999999999999998</v>
      </c>
      <c r="J3685">
        <v>2.34</v>
      </c>
      <c r="K3685" t="s">
        <v>115</v>
      </c>
      <c r="L3685" t="s">
        <v>41</v>
      </c>
      <c r="M3685">
        <v>13.35</v>
      </c>
      <c r="N3685" t="s">
        <v>83</v>
      </c>
      <c r="O3685" t="b">
        <v>0</v>
      </c>
      <c r="P3685">
        <v>65.156700000000001</v>
      </c>
      <c r="Q3685">
        <v>10.0947</v>
      </c>
      <c r="R3685">
        <v>-5.5952999999999964</v>
      </c>
      <c r="S3685" t="s">
        <v>183</v>
      </c>
      <c r="T3685">
        <v>0</v>
      </c>
      <c r="U3685">
        <v>0</v>
      </c>
      <c r="V3685">
        <v>20</v>
      </c>
      <c r="W3685">
        <v>1330.2448999999999</v>
      </c>
    </row>
    <row r="3686" spans="1:23" x14ac:dyDescent="0.35">
      <c r="A3686" t="s">
        <v>5399</v>
      </c>
      <c r="B3686" t="s">
        <v>581</v>
      </c>
      <c r="C3686" t="s">
        <v>4792</v>
      </c>
      <c r="D3686" t="s">
        <v>19</v>
      </c>
      <c r="E3686" t="s">
        <v>95</v>
      </c>
      <c r="F3686" t="s">
        <v>1709</v>
      </c>
      <c r="G3686">
        <v>292.63</v>
      </c>
      <c r="H3686">
        <v>2</v>
      </c>
      <c r="I3686">
        <v>0.06</v>
      </c>
      <c r="J3686">
        <v>3.96</v>
      </c>
      <c r="K3686" t="s">
        <v>115</v>
      </c>
      <c r="L3686" t="s">
        <v>48</v>
      </c>
      <c r="M3686">
        <v>13.58</v>
      </c>
      <c r="N3686" t="s">
        <v>83</v>
      </c>
      <c r="O3686" t="b">
        <v>0</v>
      </c>
      <c r="P3686">
        <v>550.14439999999991</v>
      </c>
      <c r="Q3686">
        <v>198.9883999999999</v>
      </c>
      <c r="R3686">
        <v>181.44839999999991</v>
      </c>
      <c r="S3686" t="s">
        <v>84</v>
      </c>
      <c r="T3686">
        <v>0</v>
      </c>
      <c r="U3686">
        <v>0</v>
      </c>
      <c r="V3686">
        <v>3</v>
      </c>
      <c r="W3686">
        <v>465.95639999999992</v>
      </c>
    </row>
    <row r="3687" spans="1:23" x14ac:dyDescent="0.35">
      <c r="A3687" t="s">
        <v>5400</v>
      </c>
      <c r="B3687" t="s">
        <v>302</v>
      </c>
      <c r="C3687" t="s">
        <v>5401</v>
      </c>
      <c r="D3687" t="s">
        <v>19</v>
      </c>
      <c r="E3687" t="s">
        <v>95</v>
      </c>
      <c r="F3687" t="s">
        <v>568</v>
      </c>
      <c r="G3687">
        <v>392.87</v>
      </c>
      <c r="H3687">
        <v>2</v>
      </c>
      <c r="I3687">
        <v>0.05</v>
      </c>
      <c r="J3687">
        <v>5.94</v>
      </c>
      <c r="K3687" t="s">
        <v>90</v>
      </c>
      <c r="L3687" t="s">
        <v>45</v>
      </c>
      <c r="M3687">
        <v>1.18</v>
      </c>
      <c r="N3687" t="s">
        <v>141</v>
      </c>
      <c r="O3687" t="b">
        <v>0</v>
      </c>
      <c r="P3687">
        <v>746.45299999999997</v>
      </c>
      <c r="Q3687">
        <v>275.00900000000001</v>
      </c>
      <c r="R3687">
        <v>267.88900000000001</v>
      </c>
      <c r="S3687" t="s">
        <v>183</v>
      </c>
      <c r="T3687">
        <v>1</v>
      </c>
      <c r="U3687">
        <v>0</v>
      </c>
      <c r="V3687">
        <v>2</v>
      </c>
      <c r="W3687">
        <v>275.64400000000001</v>
      </c>
    </row>
    <row r="3688" spans="1:23" x14ac:dyDescent="0.35">
      <c r="A3688" t="s">
        <v>5402</v>
      </c>
      <c r="B3688" t="s">
        <v>575</v>
      </c>
      <c r="C3688" t="s">
        <v>647</v>
      </c>
      <c r="D3688" t="s">
        <v>12</v>
      </c>
      <c r="E3688" t="s">
        <v>16</v>
      </c>
      <c r="F3688" t="s">
        <v>360</v>
      </c>
      <c r="G3688">
        <v>21.57</v>
      </c>
      <c r="H3688">
        <v>3</v>
      </c>
      <c r="I3688">
        <v>0.19</v>
      </c>
      <c r="J3688">
        <v>3.37</v>
      </c>
      <c r="K3688" t="s">
        <v>102</v>
      </c>
      <c r="L3688" t="s">
        <v>41</v>
      </c>
      <c r="M3688">
        <v>12.14</v>
      </c>
      <c r="N3688" t="s">
        <v>83</v>
      </c>
      <c r="O3688" t="b">
        <v>0</v>
      </c>
      <c r="P3688">
        <v>52.41510000000001</v>
      </c>
      <c r="Q3688">
        <v>13.589100000000011</v>
      </c>
      <c r="R3688">
        <v>-1.9208999999999929</v>
      </c>
      <c r="S3688" t="s">
        <v>91</v>
      </c>
      <c r="T3688">
        <v>0</v>
      </c>
      <c r="U3688">
        <v>0</v>
      </c>
      <c r="V3688">
        <v>14</v>
      </c>
      <c r="W3688">
        <v>995.57560000000024</v>
      </c>
    </row>
    <row r="3689" spans="1:23" x14ac:dyDescent="0.35">
      <c r="A3689" t="s">
        <v>5403</v>
      </c>
      <c r="B3689" t="s">
        <v>157</v>
      </c>
      <c r="C3689" t="s">
        <v>2225</v>
      </c>
      <c r="D3689" t="s">
        <v>26</v>
      </c>
      <c r="E3689" t="s">
        <v>16</v>
      </c>
      <c r="F3689" t="s">
        <v>919</v>
      </c>
      <c r="G3689">
        <v>47.59</v>
      </c>
      <c r="H3689">
        <v>3</v>
      </c>
      <c r="I3689">
        <v>0.25</v>
      </c>
      <c r="J3689">
        <v>5.84</v>
      </c>
      <c r="K3689" t="s">
        <v>115</v>
      </c>
      <c r="L3689" t="s">
        <v>43</v>
      </c>
      <c r="M3689">
        <v>3.51</v>
      </c>
      <c r="N3689" t="s">
        <v>83</v>
      </c>
      <c r="O3689" t="b">
        <v>0</v>
      </c>
      <c r="P3689">
        <v>107.0775</v>
      </c>
      <c r="Q3689">
        <v>21.415500000000009</v>
      </c>
      <c r="R3689">
        <v>12.065500000000011</v>
      </c>
      <c r="S3689" t="s">
        <v>91</v>
      </c>
      <c r="T3689">
        <v>0</v>
      </c>
      <c r="U3689">
        <v>0</v>
      </c>
      <c r="V3689">
        <v>17</v>
      </c>
      <c r="W3689">
        <v>713.60439999999994</v>
      </c>
    </row>
    <row r="3690" spans="1:23" x14ac:dyDescent="0.35">
      <c r="A3690" t="s">
        <v>5404</v>
      </c>
      <c r="B3690" t="s">
        <v>1576</v>
      </c>
      <c r="C3690" t="s">
        <v>2514</v>
      </c>
      <c r="D3690" t="s">
        <v>19</v>
      </c>
      <c r="E3690" t="s">
        <v>14</v>
      </c>
      <c r="F3690" t="s">
        <v>1207</v>
      </c>
      <c r="G3690">
        <v>82.77</v>
      </c>
      <c r="H3690">
        <v>2</v>
      </c>
      <c r="I3690">
        <v>0</v>
      </c>
      <c r="J3690">
        <v>7.76</v>
      </c>
      <c r="K3690" t="s">
        <v>90</v>
      </c>
      <c r="L3690" t="s">
        <v>43</v>
      </c>
      <c r="M3690">
        <v>7.81</v>
      </c>
      <c r="N3690" t="s">
        <v>83</v>
      </c>
      <c r="O3690" t="b">
        <v>0</v>
      </c>
      <c r="P3690">
        <v>165.54</v>
      </c>
      <c r="Q3690">
        <v>66.215999999999994</v>
      </c>
      <c r="R3690">
        <v>50.646000000000001</v>
      </c>
      <c r="S3690" t="s">
        <v>97</v>
      </c>
      <c r="T3690">
        <v>0</v>
      </c>
      <c r="U3690">
        <v>0</v>
      </c>
      <c r="V3690">
        <v>12</v>
      </c>
      <c r="W3690">
        <v>177.1542</v>
      </c>
    </row>
    <row r="3691" spans="1:23" x14ac:dyDescent="0.35">
      <c r="A3691" t="s">
        <v>5405</v>
      </c>
      <c r="B3691" t="s">
        <v>521</v>
      </c>
      <c r="C3691" t="s">
        <v>2828</v>
      </c>
      <c r="D3691" t="s">
        <v>19</v>
      </c>
      <c r="E3691" t="s">
        <v>16</v>
      </c>
      <c r="F3691" t="s">
        <v>1316</v>
      </c>
      <c r="G3691">
        <v>46.9</v>
      </c>
      <c r="H3691">
        <v>1</v>
      </c>
      <c r="I3691">
        <v>0.28000000000000003</v>
      </c>
      <c r="J3691">
        <v>6.51</v>
      </c>
      <c r="K3691" t="s">
        <v>82</v>
      </c>
      <c r="L3691" t="s">
        <v>48</v>
      </c>
      <c r="M3691">
        <v>15.05</v>
      </c>
      <c r="N3691" t="s">
        <v>141</v>
      </c>
      <c r="O3691" t="b">
        <v>0</v>
      </c>
      <c r="P3691">
        <v>33.768000000000001</v>
      </c>
      <c r="Q3691">
        <v>5.6280000000000037</v>
      </c>
      <c r="R3691">
        <v>-15.932</v>
      </c>
      <c r="S3691" t="s">
        <v>84</v>
      </c>
      <c r="T3691">
        <v>1</v>
      </c>
      <c r="U3691">
        <v>0</v>
      </c>
      <c r="V3691">
        <v>9</v>
      </c>
      <c r="W3691">
        <v>611.10510000000011</v>
      </c>
    </row>
    <row r="3692" spans="1:23" x14ac:dyDescent="0.35">
      <c r="A3692" t="s">
        <v>5406</v>
      </c>
      <c r="B3692" t="s">
        <v>1497</v>
      </c>
      <c r="C3692" t="s">
        <v>1430</v>
      </c>
      <c r="D3692" t="s">
        <v>19</v>
      </c>
      <c r="E3692" t="s">
        <v>16</v>
      </c>
      <c r="F3692" t="s">
        <v>648</v>
      </c>
      <c r="G3692">
        <v>23.12</v>
      </c>
      <c r="H3692">
        <v>3</v>
      </c>
      <c r="I3692">
        <v>0.22</v>
      </c>
      <c r="J3692">
        <v>7.23</v>
      </c>
      <c r="K3692" t="s">
        <v>102</v>
      </c>
      <c r="L3692" t="s">
        <v>48</v>
      </c>
      <c r="M3692">
        <v>17.07</v>
      </c>
      <c r="N3692" t="s">
        <v>83</v>
      </c>
      <c r="O3692" t="b">
        <v>0</v>
      </c>
      <c r="P3692">
        <v>54.1008</v>
      </c>
      <c r="Q3692">
        <v>12.4848</v>
      </c>
      <c r="R3692">
        <v>-11.815200000000001</v>
      </c>
      <c r="S3692" t="s">
        <v>103</v>
      </c>
      <c r="T3692">
        <v>0</v>
      </c>
      <c r="U3692">
        <v>0</v>
      </c>
      <c r="V3692">
        <v>4</v>
      </c>
      <c r="W3692">
        <v>271.66890000000012</v>
      </c>
    </row>
    <row r="3693" spans="1:23" x14ac:dyDescent="0.35">
      <c r="A3693" t="s">
        <v>5407</v>
      </c>
      <c r="B3693" t="s">
        <v>940</v>
      </c>
      <c r="C3693" t="s">
        <v>3267</v>
      </c>
      <c r="D3693" t="s">
        <v>24</v>
      </c>
      <c r="E3693" t="s">
        <v>95</v>
      </c>
      <c r="F3693" t="s">
        <v>392</v>
      </c>
      <c r="G3693">
        <v>335.72</v>
      </c>
      <c r="H3693">
        <v>1</v>
      </c>
      <c r="I3693">
        <v>0.01</v>
      </c>
      <c r="J3693">
        <v>9.27</v>
      </c>
      <c r="K3693" t="s">
        <v>115</v>
      </c>
      <c r="L3693" t="s">
        <v>48</v>
      </c>
      <c r="M3693">
        <v>19.079999999999998</v>
      </c>
      <c r="N3693" t="s">
        <v>83</v>
      </c>
      <c r="O3693" t="b">
        <v>0</v>
      </c>
      <c r="P3693">
        <v>332.36279999999999</v>
      </c>
      <c r="Q3693">
        <v>130.9308</v>
      </c>
      <c r="R3693">
        <v>102.5808</v>
      </c>
      <c r="S3693" t="s">
        <v>84</v>
      </c>
      <c r="T3693">
        <v>0</v>
      </c>
      <c r="U3693">
        <v>0</v>
      </c>
      <c r="V3693">
        <v>15</v>
      </c>
      <c r="W3693">
        <v>562.32950000000005</v>
      </c>
    </row>
    <row r="3694" spans="1:23" x14ac:dyDescent="0.35">
      <c r="A3694" t="s">
        <v>5408</v>
      </c>
      <c r="B3694" t="s">
        <v>802</v>
      </c>
      <c r="C3694" t="s">
        <v>5409</v>
      </c>
      <c r="D3694" t="s">
        <v>12</v>
      </c>
      <c r="E3694" t="s">
        <v>95</v>
      </c>
      <c r="F3694" t="s">
        <v>1709</v>
      </c>
      <c r="G3694">
        <v>301.06</v>
      </c>
      <c r="H3694">
        <v>2</v>
      </c>
      <c r="I3694">
        <v>0.01</v>
      </c>
      <c r="J3694">
        <v>4.8</v>
      </c>
      <c r="K3694" t="s">
        <v>82</v>
      </c>
      <c r="L3694" t="s">
        <v>43</v>
      </c>
      <c r="M3694">
        <v>6.76</v>
      </c>
      <c r="N3694" t="s">
        <v>141</v>
      </c>
      <c r="O3694" t="b">
        <v>0</v>
      </c>
      <c r="P3694">
        <v>596.09879999999998</v>
      </c>
      <c r="Q3694">
        <v>234.82679999999999</v>
      </c>
      <c r="R3694">
        <v>223.26679999999999</v>
      </c>
      <c r="S3694" t="s">
        <v>84</v>
      </c>
      <c r="T3694">
        <v>1</v>
      </c>
      <c r="U3694">
        <v>0</v>
      </c>
      <c r="V3694">
        <v>4</v>
      </c>
      <c r="W3694">
        <v>771.46350000000007</v>
      </c>
    </row>
    <row r="3695" spans="1:23" x14ac:dyDescent="0.35">
      <c r="A3695" t="s">
        <v>5410</v>
      </c>
      <c r="B3695" t="s">
        <v>229</v>
      </c>
      <c r="C3695" t="s">
        <v>2146</v>
      </c>
      <c r="D3695" t="s">
        <v>17</v>
      </c>
      <c r="E3695" t="s">
        <v>88</v>
      </c>
      <c r="F3695" t="s">
        <v>191</v>
      </c>
      <c r="G3695">
        <v>33.56</v>
      </c>
      <c r="H3695">
        <v>2</v>
      </c>
      <c r="I3695">
        <v>0.01</v>
      </c>
      <c r="J3695">
        <v>7</v>
      </c>
      <c r="K3695" t="s">
        <v>102</v>
      </c>
      <c r="L3695" t="s">
        <v>48</v>
      </c>
      <c r="M3695">
        <v>12.61</v>
      </c>
      <c r="N3695" t="s">
        <v>83</v>
      </c>
      <c r="O3695" t="b">
        <v>0</v>
      </c>
      <c r="P3695">
        <v>66.448800000000006</v>
      </c>
      <c r="Q3695">
        <v>26.176800000000011</v>
      </c>
      <c r="R3695">
        <v>6.5668000000000077</v>
      </c>
      <c r="S3695" t="s">
        <v>103</v>
      </c>
      <c r="T3695">
        <v>0</v>
      </c>
      <c r="U3695">
        <v>0</v>
      </c>
      <c r="V3695">
        <v>4</v>
      </c>
      <c r="W3695">
        <v>397.72949999999997</v>
      </c>
    </row>
    <row r="3696" spans="1:23" x14ac:dyDescent="0.35">
      <c r="A3696" t="s">
        <v>5411</v>
      </c>
      <c r="B3696" t="s">
        <v>442</v>
      </c>
      <c r="C3696" t="s">
        <v>2835</v>
      </c>
      <c r="D3696" t="s">
        <v>12</v>
      </c>
      <c r="E3696" t="s">
        <v>16</v>
      </c>
      <c r="F3696" t="s">
        <v>132</v>
      </c>
      <c r="G3696">
        <v>39.65</v>
      </c>
      <c r="H3696">
        <v>2</v>
      </c>
      <c r="I3696">
        <v>0.27</v>
      </c>
      <c r="J3696">
        <v>6.91</v>
      </c>
      <c r="K3696" t="s">
        <v>90</v>
      </c>
      <c r="L3696" t="s">
        <v>43</v>
      </c>
      <c r="M3696">
        <v>5.57</v>
      </c>
      <c r="N3696" t="s">
        <v>83</v>
      </c>
      <c r="O3696" t="b">
        <v>0</v>
      </c>
      <c r="P3696">
        <v>57.889000000000003</v>
      </c>
      <c r="Q3696">
        <v>10.308999999999999</v>
      </c>
      <c r="R3696">
        <v>-2.1710000000000029</v>
      </c>
      <c r="S3696" t="s">
        <v>128</v>
      </c>
      <c r="T3696">
        <v>0</v>
      </c>
      <c r="U3696">
        <v>0</v>
      </c>
      <c r="V3696">
        <v>14</v>
      </c>
      <c r="W3696">
        <v>781.73050000000001</v>
      </c>
    </row>
    <row r="3697" spans="1:23" x14ac:dyDescent="0.35">
      <c r="A3697" t="s">
        <v>5412</v>
      </c>
      <c r="B3697" t="s">
        <v>379</v>
      </c>
      <c r="C3697" t="s">
        <v>1136</v>
      </c>
      <c r="D3697" t="s">
        <v>12</v>
      </c>
      <c r="E3697" t="s">
        <v>95</v>
      </c>
      <c r="F3697" t="s">
        <v>693</v>
      </c>
      <c r="G3697">
        <v>19.12</v>
      </c>
      <c r="H3697">
        <v>1</v>
      </c>
      <c r="I3697">
        <v>0.09</v>
      </c>
      <c r="J3697">
        <v>3.01</v>
      </c>
      <c r="K3697" t="s">
        <v>82</v>
      </c>
      <c r="L3697" t="s">
        <v>43</v>
      </c>
      <c r="M3697">
        <v>7.4</v>
      </c>
      <c r="N3697" t="s">
        <v>83</v>
      </c>
      <c r="O3697" t="b">
        <v>0</v>
      </c>
      <c r="P3697">
        <v>17.3992</v>
      </c>
      <c r="Q3697">
        <v>5.9272000000000009</v>
      </c>
      <c r="R3697">
        <v>-4.4827999999999992</v>
      </c>
      <c r="S3697" t="s">
        <v>103</v>
      </c>
      <c r="T3697">
        <v>0</v>
      </c>
      <c r="U3697">
        <v>0</v>
      </c>
      <c r="V3697">
        <v>22</v>
      </c>
      <c r="W3697">
        <v>2267.721500000001</v>
      </c>
    </row>
    <row r="3698" spans="1:23" x14ac:dyDescent="0.35">
      <c r="A3698" t="s">
        <v>5413</v>
      </c>
      <c r="B3698" t="s">
        <v>205</v>
      </c>
      <c r="C3698" t="s">
        <v>1036</v>
      </c>
      <c r="D3698" t="s">
        <v>12</v>
      </c>
      <c r="E3698" t="s">
        <v>14</v>
      </c>
      <c r="F3698" t="s">
        <v>1290</v>
      </c>
      <c r="G3698">
        <v>170.26</v>
      </c>
      <c r="H3698">
        <v>1</v>
      </c>
      <c r="I3698">
        <v>0.05</v>
      </c>
      <c r="J3698">
        <v>3.55</v>
      </c>
      <c r="K3698" t="s">
        <v>115</v>
      </c>
      <c r="L3698" t="s">
        <v>45</v>
      </c>
      <c r="M3698">
        <v>1.1000000000000001</v>
      </c>
      <c r="N3698" t="s">
        <v>83</v>
      </c>
      <c r="O3698" t="b">
        <v>0</v>
      </c>
      <c r="P3698">
        <v>161.74700000000001</v>
      </c>
      <c r="Q3698">
        <v>59.591000000000001</v>
      </c>
      <c r="R3698">
        <v>54.941000000000003</v>
      </c>
      <c r="S3698" t="s">
        <v>97</v>
      </c>
      <c r="T3698">
        <v>0</v>
      </c>
      <c r="U3698">
        <v>0</v>
      </c>
      <c r="V3698">
        <v>16</v>
      </c>
      <c r="W3698">
        <v>1151.5438999999999</v>
      </c>
    </row>
    <row r="3699" spans="1:23" x14ac:dyDescent="0.35">
      <c r="A3699" t="s">
        <v>5414</v>
      </c>
      <c r="B3699" t="s">
        <v>1185</v>
      </c>
      <c r="C3699" t="s">
        <v>634</v>
      </c>
      <c r="D3699" t="s">
        <v>19</v>
      </c>
      <c r="E3699" t="s">
        <v>14</v>
      </c>
      <c r="F3699" t="s">
        <v>324</v>
      </c>
      <c r="G3699">
        <v>91.4</v>
      </c>
      <c r="H3699">
        <v>1</v>
      </c>
      <c r="I3699">
        <v>0.09</v>
      </c>
      <c r="J3699">
        <v>2.82</v>
      </c>
      <c r="K3699" t="s">
        <v>115</v>
      </c>
      <c r="L3699" t="s">
        <v>43</v>
      </c>
      <c r="M3699">
        <v>4.9000000000000004</v>
      </c>
      <c r="N3699" t="s">
        <v>83</v>
      </c>
      <c r="O3699" t="b">
        <v>0</v>
      </c>
      <c r="P3699">
        <v>83.174000000000007</v>
      </c>
      <c r="Q3699">
        <v>28.334</v>
      </c>
      <c r="R3699">
        <v>20.614000000000001</v>
      </c>
      <c r="S3699" t="s">
        <v>183</v>
      </c>
      <c r="T3699">
        <v>0</v>
      </c>
      <c r="U3699">
        <v>0</v>
      </c>
      <c r="V3699">
        <v>14</v>
      </c>
      <c r="W3699">
        <v>781.37540000000013</v>
      </c>
    </row>
    <row r="3700" spans="1:23" x14ac:dyDescent="0.35">
      <c r="A3700" t="s">
        <v>5415</v>
      </c>
      <c r="B3700" t="s">
        <v>323</v>
      </c>
      <c r="C3700" t="s">
        <v>1525</v>
      </c>
      <c r="D3700" t="s">
        <v>17</v>
      </c>
      <c r="E3700" t="s">
        <v>88</v>
      </c>
      <c r="F3700" t="s">
        <v>1395</v>
      </c>
      <c r="G3700">
        <v>24.37</v>
      </c>
      <c r="H3700">
        <v>3</v>
      </c>
      <c r="I3700">
        <v>0.1</v>
      </c>
      <c r="J3700">
        <v>4.57</v>
      </c>
      <c r="K3700" t="s">
        <v>90</v>
      </c>
      <c r="L3700" t="s">
        <v>41</v>
      </c>
      <c r="M3700">
        <v>13.55</v>
      </c>
      <c r="N3700" t="s">
        <v>83</v>
      </c>
      <c r="O3700" t="b">
        <v>0</v>
      </c>
      <c r="P3700">
        <v>65.799000000000007</v>
      </c>
      <c r="Q3700">
        <v>21.93300000000001</v>
      </c>
      <c r="R3700">
        <v>3.8130000000000059</v>
      </c>
      <c r="S3700" t="s">
        <v>91</v>
      </c>
      <c r="T3700">
        <v>0</v>
      </c>
      <c r="U3700">
        <v>0</v>
      </c>
      <c r="V3700">
        <v>16</v>
      </c>
      <c r="W3700">
        <v>1013.8551</v>
      </c>
    </row>
    <row r="3701" spans="1:23" x14ac:dyDescent="0.35">
      <c r="A3701" t="s">
        <v>5416</v>
      </c>
      <c r="B3701" t="s">
        <v>165</v>
      </c>
      <c r="C3701" t="s">
        <v>2947</v>
      </c>
      <c r="D3701" t="s">
        <v>26</v>
      </c>
      <c r="E3701" t="s">
        <v>16</v>
      </c>
      <c r="F3701" t="s">
        <v>605</v>
      </c>
      <c r="G3701">
        <v>39.770000000000003</v>
      </c>
      <c r="H3701">
        <v>3</v>
      </c>
      <c r="I3701">
        <v>0.19</v>
      </c>
      <c r="J3701">
        <v>3.09</v>
      </c>
      <c r="K3701" t="s">
        <v>82</v>
      </c>
      <c r="L3701" t="s">
        <v>48</v>
      </c>
      <c r="M3701">
        <v>9.85</v>
      </c>
      <c r="N3701" t="s">
        <v>83</v>
      </c>
      <c r="O3701" t="b">
        <v>0</v>
      </c>
      <c r="P3701">
        <v>96.641099999999994</v>
      </c>
      <c r="Q3701">
        <v>25.05510000000001</v>
      </c>
      <c r="R3701">
        <v>12.115100000000011</v>
      </c>
      <c r="S3701" t="s">
        <v>91</v>
      </c>
      <c r="T3701">
        <v>0</v>
      </c>
      <c r="U3701">
        <v>0</v>
      </c>
      <c r="V3701">
        <v>4</v>
      </c>
      <c r="W3701">
        <v>28.53550000000002</v>
      </c>
    </row>
    <row r="3702" spans="1:23" x14ac:dyDescent="0.35">
      <c r="A3702" t="s">
        <v>5417</v>
      </c>
      <c r="B3702" t="s">
        <v>394</v>
      </c>
      <c r="C3702" t="s">
        <v>1793</v>
      </c>
      <c r="D3702" t="s">
        <v>12</v>
      </c>
      <c r="E3702" t="s">
        <v>95</v>
      </c>
      <c r="F3702" t="s">
        <v>1251</v>
      </c>
      <c r="G3702">
        <v>582.47</v>
      </c>
      <c r="H3702">
        <v>1</v>
      </c>
      <c r="I3702">
        <v>0.08</v>
      </c>
      <c r="J3702">
        <v>5.43</v>
      </c>
      <c r="K3702" t="s">
        <v>102</v>
      </c>
      <c r="L3702" t="s">
        <v>41</v>
      </c>
      <c r="M3702">
        <v>7.56</v>
      </c>
      <c r="N3702" t="s">
        <v>141</v>
      </c>
      <c r="O3702" t="b">
        <v>0</v>
      </c>
      <c r="P3702">
        <v>535.87240000000008</v>
      </c>
      <c r="Q3702">
        <v>186.39040000000011</v>
      </c>
      <c r="R3702">
        <v>173.40039999999999</v>
      </c>
      <c r="S3702" t="s">
        <v>91</v>
      </c>
      <c r="T3702">
        <v>1</v>
      </c>
      <c r="U3702">
        <v>0</v>
      </c>
      <c r="V3702">
        <v>17</v>
      </c>
      <c r="W3702">
        <v>1419.2664</v>
      </c>
    </row>
    <row r="3703" spans="1:23" x14ac:dyDescent="0.35">
      <c r="A3703" t="s">
        <v>5418</v>
      </c>
      <c r="B3703" t="s">
        <v>298</v>
      </c>
      <c r="C3703" t="s">
        <v>5419</v>
      </c>
      <c r="D3703" t="s">
        <v>19</v>
      </c>
      <c r="E3703" t="s">
        <v>14</v>
      </c>
      <c r="F3703" t="s">
        <v>1029</v>
      </c>
      <c r="G3703">
        <v>172.32</v>
      </c>
      <c r="H3703">
        <v>1</v>
      </c>
      <c r="I3703">
        <v>0.23</v>
      </c>
      <c r="J3703">
        <v>5.26</v>
      </c>
      <c r="K3703" t="s">
        <v>102</v>
      </c>
      <c r="L3703" t="s">
        <v>41</v>
      </c>
      <c r="M3703">
        <v>7.65</v>
      </c>
      <c r="N3703" t="s">
        <v>83</v>
      </c>
      <c r="O3703" t="b">
        <v>0</v>
      </c>
      <c r="P3703">
        <v>132.68639999999999</v>
      </c>
      <c r="Q3703">
        <v>29.2944</v>
      </c>
      <c r="R3703">
        <v>16.384399999999999</v>
      </c>
      <c r="S3703" t="s">
        <v>183</v>
      </c>
      <c r="T3703">
        <v>0</v>
      </c>
      <c r="U3703">
        <v>0</v>
      </c>
      <c r="V3703">
        <v>2</v>
      </c>
      <c r="W3703">
        <v>95.795400000000001</v>
      </c>
    </row>
    <row r="3704" spans="1:23" x14ac:dyDescent="0.35">
      <c r="A3704" t="s">
        <v>5420</v>
      </c>
      <c r="B3704" t="s">
        <v>1936</v>
      </c>
      <c r="C3704" t="s">
        <v>5421</v>
      </c>
      <c r="D3704" t="s">
        <v>12</v>
      </c>
      <c r="E3704" t="s">
        <v>16</v>
      </c>
      <c r="F3704" t="s">
        <v>932</v>
      </c>
      <c r="G3704">
        <v>36.270000000000003</v>
      </c>
      <c r="H3704">
        <v>3</v>
      </c>
      <c r="I3704">
        <v>0.28000000000000003</v>
      </c>
      <c r="J3704">
        <v>7.98</v>
      </c>
      <c r="K3704" t="s">
        <v>115</v>
      </c>
      <c r="L3704" t="s">
        <v>48</v>
      </c>
      <c r="M3704">
        <v>16.62</v>
      </c>
      <c r="N3704" t="s">
        <v>83</v>
      </c>
      <c r="O3704" t="b">
        <v>0</v>
      </c>
      <c r="P3704">
        <v>78.343199999999996</v>
      </c>
      <c r="Q3704">
        <v>13.0572</v>
      </c>
      <c r="R3704">
        <v>-11.54280000000001</v>
      </c>
      <c r="S3704" t="s">
        <v>103</v>
      </c>
      <c r="T3704">
        <v>0</v>
      </c>
      <c r="U3704">
        <v>0</v>
      </c>
      <c r="V3704">
        <v>1</v>
      </c>
      <c r="W3704">
        <v>-11.54280000000001</v>
      </c>
    </row>
    <row r="3705" spans="1:23" x14ac:dyDescent="0.35">
      <c r="A3705" t="s">
        <v>5422</v>
      </c>
      <c r="B3705" t="s">
        <v>413</v>
      </c>
      <c r="C3705" t="s">
        <v>233</v>
      </c>
      <c r="D3705" t="s">
        <v>15</v>
      </c>
      <c r="E3705" t="s">
        <v>14</v>
      </c>
      <c r="F3705" t="s">
        <v>366</v>
      </c>
      <c r="G3705">
        <v>75.28</v>
      </c>
      <c r="H3705">
        <v>2</v>
      </c>
      <c r="I3705">
        <v>0.14000000000000001</v>
      </c>
      <c r="J3705">
        <v>5.0599999999999996</v>
      </c>
      <c r="K3705" t="s">
        <v>115</v>
      </c>
      <c r="L3705" t="s">
        <v>41</v>
      </c>
      <c r="M3705">
        <v>14.83</v>
      </c>
      <c r="N3705" t="s">
        <v>83</v>
      </c>
      <c r="O3705" t="b">
        <v>0</v>
      </c>
      <c r="P3705">
        <v>129.48159999999999</v>
      </c>
      <c r="Q3705">
        <v>39.145599999999988</v>
      </c>
      <c r="R3705">
        <v>19.255599999999991</v>
      </c>
      <c r="S3705" t="s">
        <v>84</v>
      </c>
      <c r="T3705">
        <v>0</v>
      </c>
      <c r="U3705">
        <v>0</v>
      </c>
      <c r="V3705">
        <v>3</v>
      </c>
      <c r="W3705">
        <v>25.940999999999988</v>
      </c>
    </row>
    <row r="3706" spans="1:23" x14ac:dyDescent="0.35">
      <c r="A3706" t="s">
        <v>5423</v>
      </c>
      <c r="B3706" t="s">
        <v>425</v>
      </c>
      <c r="C3706" t="s">
        <v>1276</v>
      </c>
      <c r="D3706" t="s">
        <v>15</v>
      </c>
      <c r="E3706" t="s">
        <v>14</v>
      </c>
      <c r="F3706" t="s">
        <v>460</v>
      </c>
      <c r="G3706">
        <v>133.13999999999999</v>
      </c>
      <c r="H3706">
        <v>1</v>
      </c>
      <c r="I3706">
        <v>0.06</v>
      </c>
      <c r="J3706">
        <v>5.53</v>
      </c>
      <c r="K3706" t="s">
        <v>90</v>
      </c>
      <c r="L3706" t="s">
        <v>43</v>
      </c>
      <c r="M3706">
        <v>7.72</v>
      </c>
      <c r="N3706" t="s">
        <v>83</v>
      </c>
      <c r="O3706" t="b">
        <v>0</v>
      </c>
      <c r="P3706">
        <v>125.1516</v>
      </c>
      <c r="Q3706">
        <v>45.267599999999987</v>
      </c>
      <c r="R3706">
        <v>32.017599999999987</v>
      </c>
      <c r="S3706" t="s">
        <v>84</v>
      </c>
      <c r="T3706">
        <v>0</v>
      </c>
      <c r="U3706">
        <v>0</v>
      </c>
      <c r="V3706">
        <v>22</v>
      </c>
      <c r="W3706">
        <v>1844.2474</v>
      </c>
    </row>
    <row r="3707" spans="1:23" x14ac:dyDescent="0.35">
      <c r="A3707" t="s">
        <v>5424</v>
      </c>
      <c r="B3707" t="s">
        <v>984</v>
      </c>
      <c r="C3707" t="s">
        <v>5425</v>
      </c>
      <c r="D3707" t="s">
        <v>15</v>
      </c>
      <c r="E3707" t="s">
        <v>16</v>
      </c>
      <c r="F3707" t="s">
        <v>478</v>
      </c>
      <c r="G3707">
        <v>45.47</v>
      </c>
      <c r="H3707">
        <v>3</v>
      </c>
      <c r="I3707">
        <v>0.14000000000000001</v>
      </c>
      <c r="J3707">
        <v>4.26</v>
      </c>
      <c r="K3707" t="s">
        <v>102</v>
      </c>
      <c r="L3707" t="s">
        <v>48</v>
      </c>
      <c r="M3707">
        <v>13.48</v>
      </c>
      <c r="N3707" t="s">
        <v>83</v>
      </c>
      <c r="O3707" t="b">
        <v>0</v>
      </c>
      <c r="P3707">
        <v>117.3126</v>
      </c>
      <c r="Q3707">
        <v>35.4666</v>
      </c>
      <c r="R3707">
        <v>17.726600000000001</v>
      </c>
      <c r="S3707" t="s">
        <v>97</v>
      </c>
      <c r="T3707">
        <v>0</v>
      </c>
      <c r="U3707">
        <v>0</v>
      </c>
      <c r="V3707">
        <v>1</v>
      </c>
      <c r="W3707">
        <v>17.726600000000001</v>
      </c>
    </row>
    <row r="3708" spans="1:23" x14ac:dyDescent="0.35">
      <c r="A3708" t="s">
        <v>5426</v>
      </c>
      <c r="B3708" t="s">
        <v>603</v>
      </c>
      <c r="C3708" t="s">
        <v>1848</v>
      </c>
      <c r="D3708" t="s">
        <v>17</v>
      </c>
      <c r="E3708" t="s">
        <v>88</v>
      </c>
      <c r="F3708" t="s">
        <v>111</v>
      </c>
      <c r="G3708">
        <v>29.22</v>
      </c>
      <c r="H3708">
        <v>2</v>
      </c>
      <c r="I3708">
        <v>0.01</v>
      </c>
      <c r="J3708">
        <v>3.75</v>
      </c>
      <c r="K3708" t="s">
        <v>115</v>
      </c>
      <c r="L3708" t="s">
        <v>43</v>
      </c>
      <c r="M3708">
        <v>3.72</v>
      </c>
      <c r="N3708" t="s">
        <v>83</v>
      </c>
      <c r="O3708" t="b">
        <v>0</v>
      </c>
      <c r="P3708">
        <v>57.855600000000003</v>
      </c>
      <c r="Q3708">
        <v>22.791599999999999</v>
      </c>
      <c r="R3708">
        <v>15.3216</v>
      </c>
      <c r="S3708" t="s">
        <v>128</v>
      </c>
      <c r="T3708">
        <v>0</v>
      </c>
      <c r="U3708">
        <v>0</v>
      </c>
      <c r="V3708">
        <v>2</v>
      </c>
      <c r="W3708">
        <v>6.6185999999999954</v>
      </c>
    </row>
    <row r="3709" spans="1:23" x14ac:dyDescent="0.35">
      <c r="A3709" t="s">
        <v>5427</v>
      </c>
      <c r="B3709" t="s">
        <v>787</v>
      </c>
      <c r="C3709" t="s">
        <v>369</v>
      </c>
      <c r="D3709" t="s">
        <v>19</v>
      </c>
      <c r="E3709" t="s">
        <v>88</v>
      </c>
      <c r="F3709" t="s">
        <v>111</v>
      </c>
      <c r="G3709">
        <v>26.63</v>
      </c>
      <c r="H3709">
        <v>2</v>
      </c>
      <c r="I3709">
        <v>0.09</v>
      </c>
      <c r="J3709">
        <v>7.15</v>
      </c>
      <c r="K3709" t="s">
        <v>102</v>
      </c>
      <c r="L3709" t="s">
        <v>41</v>
      </c>
      <c r="M3709">
        <v>6.98</v>
      </c>
      <c r="N3709" t="s">
        <v>83</v>
      </c>
      <c r="O3709" t="b">
        <v>0</v>
      </c>
      <c r="P3709">
        <v>48.4666</v>
      </c>
      <c r="Q3709">
        <v>16.5106</v>
      </c>
      <c r="R3709">
        <v>2.3806000000000029</v>
      </c>
      <c r="S3709" t="s">
        <v>97</v>
      </c>
      <c r="T3709">
        <v>0</v>
      </c>
      <c r="U3709">
        <v>0</v>
      </c>
      <c r="V3709">
        <v>20</v>
      </c>
      <c r="W3709">
        <v>1391.7496000000001</v>
      </c>
    </row>
    <row r="3710" spans="1:23" x14ac:dyDescent="0.35">
      <c r="A3710" t="s">
        <v>5428</v>
      </c>
      <c r="B3710" t="s">
        <v>257</v>
      </c>
      <c r="C3710" t="s">
        <v>213</v>
      </c>
      <c r="D3710" t="s">
        <v>12</v>
      </c>
      <c r="E3710" t="s">
        <v>88</v>
      </c>
      <c r="F3710" t="s">
        <v>708</v>
      </c>
      <c r="G3710">
        <v>32.15</v>
      </c>
      <c r="H3710">
        <v>1</v>
      </c>
      <c r="I3710">
        <v>0.17</v>
      </c>
      <c r="J3710">
        <v>5.15</v>
      </c>
      <c r="K3710" t="s">
        <v>102</v>
      </c>
      <c r="L3710" t="s">
        <v>41</v>
      </c>
      <c r="M3710">
        <v>13.09</v>
      </c>
      <c r="N3710" t="s">
        <v>83</v>
      </c>
      <c r="O3710" t="b">
        <v>0</v>
      </c>
      <c r="P3710">
        <v>26.6845</v>
      </c>
      <c r="Q3710">
        <v>7.3944999999999972</v>
      </c>
      <c r="R3710">
        <v>-10.845499999999999</v>
      </c>
      <c r="S3710" t="s">
        <v>128</v>
      </c>
      <c r="T3710">
        <v>0</v>
      </c>
      <c r="U3710">
        <v>0</v>
      </c>
      <c r="V3710">
        <v>14</v>
      </c>
      <c r="W3710">
        <v>989.94770000000005</v>
      </c>
    </row>
    <row r="3711" spans="1:23" x14ac:dyDescent="0.35">
      <c r="A3711" t="s">
        <v>5429</v>
      </c>
      <c r="B3711" t="s">
        <v>383</v>
      </c>
      <c r="C3711" t="s">
        <v>1623</v>
      </c>
      <c r="D3711" t="s">
        <v>17</v>
      </c>
      <c r="E3711" t="s">
        <v>95</v>
      </c>
      <c r="F3711" t="s">
        <v>512</v>
      </c>
      <c r="G3711">
        <v>618.09</v>
      </c>
      <c r="H3711">
        <v>2</v>
      </c>
      <c r="I3711">
        <v>0.1</v>
      </c>
      <c r="J3711">
        <v>8.77</v>
      </c>
      <c r="K3711" t="s">
        <v>102</v>
      </c>
      <c r="L3711" t="s">
        <v>41</v>
      </c>
      <c r="M3711">
        <v>10.91</v>
      </c>
      <c r="N3711" t="s">
        <v>83</v>
      </c>
      <c r="O3711" t="b">
        <v>1</v>
      </c>
      <c r="P3711">
        <v>1112.5619999999999</v>
      </c>
      <c r="Q3711">
        <v>370.85400000000021</v>
      </c>
      <c r="R3711">
        <v>351.17400000000009</v>
      </c>
      <c r="S3711" t="s">
        <v>128</v>
      </c>
      <c r="T3711">
        <v>0</v>
      </c>
      <c r="U3711">
        <v>0</v>
      </c>
      <c r="V3711">
        <v>20</v>
      </c>
      <c r="W3711">
        <v>2434.6143999999999</v>
      </c>
    </row>
    <row r="3712" spans="1:23" x14ac:dyDescent="0.35">
      <c r="A3712" t="s">
        <v>5430</v>
      </c>
      <c r="B3712" t="s">
        <v>545</v>
      </c>
      <c r="C3712" t="s">
        <v>501</v>
      </c>
      <c r="D3712" t="s">
        <v>12</v>
      </c>
      <c r="E3712" t="s">
        <v>95</v>
      </c>
      <c r="F3712" t="s">
        <v>286</v>
      </c>
      <c r="G3712">
        <v>290.27999999999997</v>
      </c>
      <c r="H3712">
        <v>1</v>
      </c>
      <c r="I3712">
        <v>0.04</v>
      </c>
      <c r="J3712">
        <v>6.46</v>
      </c>
      <c r="K3712" t="s">
        <v>90</v>
      </c>
      <c r="L3712" t="s">
        <v>43</v>
      </c>
      <c r="M3712">
        <v>3.38</v>
      </c>
      <c r="N3712" t="s">
        <v>141</v>
      </c>
      <c r="O3712" t="b">
        <v>0</v>
      </c>
      <c r="P3712">
        <v>278.66879999999998</v>
      </c>
      <c r="Q3712">
        <v>104.5008</v>
      </c>
      <c r="R3712">
        <v>94.660799999999995</v>
      </c>
      <c r="S3712" t="s">
        <v>91</v>
      </c>
      <c r="T3712">
        <v>1</v>
      </c>
      <c r="U3712">
        <v>0</v>
      </c>
      <c r="V3712">
        <v>13</v>
      </c>
      <c r="W3712">
        <v>1174.8072999999999</v>
      </c>
    </row>
    <row r="3713" spans="1:23" x14ac:dyDescent="0.35">
      <c r="A3713" t="s">
        <v>5431</v>
      </c>
      <c r="B3713" t="s">
        <v>349</v>
      </c>
      <c r="C3713" t="s">
        <v>2381</v>
      </c>
      <c r="D3713" t="s">
        <v>26</v>
      </c>
      <c r="E3713" t="s">
        <v>16</v>
      </c>
      <c r="F3713" t="s">
        <v>1762</v>
      </c>
      <c r="G3713">
        <v>20.39</v>
      </c>
      <c r="H3713">
        <v>2</v>
      </c>
      <c r="I3713">
        <v>0.19</v>
      </c>
      <c r="J3713">
        <v>9.86</v>
      </c>
      <c r="K3713" t="s">
        <v>102</v>
      </c>
      <c r="L3713" t="s">
        <v>48</v>
      </c>
      <c r="M3713">
        <v>14.8</v>
      </c>
      <c r="N3713" t="s">
        <v>83</v>
      </c>
      <c r="O3713" t="b">
        <v>0</v>
      </c>
      <c r="P3713">
        <v>33.031799999999997</v>
      </c>
      <c r="Q3713">
        <v>8.5638000000000041</v>
      </c>
      <c r="R3713">
        <v>-16.0962</v>
      </c>
      <c r="S3713" t="s">
        <v>128</v>
      </c>
      <c r="T3713">
        <v>0</v>
      </c>
      <c r="U3713">
        <v>0</v>
      </c>
      <c r="V3713">
        <v>10</v>
      </c>
      <c r="W3713">
        <v>1956.3818000000001</v>
      </c>
    </row>
    <row r="3714" spans="1:23" x14ac:dyDescent="0.35">
      <c r="A3714" t="s">
        <v>5432</v>
      </c>
      <c r="B3714" t="s">
        <v>79</v>
      </c>
      <c r="C3714" t="s">
        <v>2835</v>
      </c>
      <c r="D3714" t="s">
        <v>15</v>
      </c>
      <c r="E3714" t="s">
        <v>95</v>
      </c>
      <c r="F3714" t="s">
        <v>612</v>
      </c>
      <c r="G3714">
        <v>346.48</v>
      </c>
      <c r="H3714">
        <v>2</v>
      </c>
      <c r="I3714">
        <v>0.28000000000000003</v>
      </c>
      <c r="J3714">
        <v>7.44</v>
      </c>
      <c r="K3714" t="s">
        <v>90</v>
      </c>
      <c r="L3714" t="s">
        <v>41</v>
      </c>
      <c r="M3714">
        <v>8.3000000000000007</v>
      </c>
      <c r="N3714" t="s">
        <v>83</v>
      </c>
      <c r="O3714" t="b">
        <v>0</v>
      </c>
      <c r="P3714">
        <v>498.93119999999999</v>
      </c>
      <c r="Q3714">
        <v>83.155199999999979</v>
      </c>
      <c r="R3714">
        <v>67.41519999999997</v>
      </c>
      <c r="S3714" t="s">
        <v>84</v>
      </c>
      <c r="T3714">
        <v>0</v>
      </c>
      <c r="U3714">
        <v>0</v>
      </c>
      <c r="V3714">
        <v>14</v>
      </c>
      <c r="W3714">
        <v>781.73050000000001</v>
      </c>
    </row>
    <row r="3715" spans="1:23" x14ac:dyDescent="0.35">
      <c r="A3715" t="s">
        <v>5433</v>
      </c>
      <c r="B3715" t="s">
        <v>539</v>
      </c>
      <c r="C3715" t="s">
        <v>1115</v>
      </c>
      <c r="D3715" t="s">
        <v>12</v>
      </c>
      <c r="E3715" t="s">
        <v>88</v>
      </c>
      <c r="F3715" t="s">
        <v>1618</v>
      </c>
      <c r="G3715">
        <v>4.72</v>
      </c>
      <c r="H3715">
        <v>3</v>
      </c>
      <c r="I3715">
        <v>0.01</v>
      </c>
      <c r="J3715">
        <v>9.69</v>
      </c>
      <c r="K3715" t="s">
        <v>102</v>
      </c>
      <c r="L3715" t="s">
        <v>43</v>
      </c>
      <c r="M3715">
        <v>4.3</v>
      </c>
      <c r="N3715" t="s">
        <v>83</v>
      </c>
      <c r="O3715" t="b">
        <v>0</v>
      </c>
      <c r="P3715">
        <v>14.0184</v>
      </c>
      <c r="Q3715">
        <v>5.5223999999999993</v>
      </c>
      <c r="R3715">
        <v>-8.4675999999999991</v>
      </c>
      <c r="S3715" t="s">
        <v>183</v>
      </c>
      <c r="T3715">
        <v>0</v>
      </c>
      <c r="U3715">
        <v>0</v>
      </c>
      <c r="V3715">
        <v>13</v>
      </c>
      <c r="W3715">
        <v>590.20570000000009</v>
      </c>
    </row>
    <row r="3716" spans="1:23" x14ac:dyDescent="0.35">
      <c r="A3716" t="s">
        <v>5434</v>
      </c>
      <c r="B3716" t="s">
        <v>353</v>
      </c>
      <c r="C3716" t="s">
        <v>350</v>
      </c>
      <c r="D3716" t="s">
        <v>19</v>
      </c>
      <c r="E3716" t="s">
        <v>95</v>
      </c>
      <c r="F3716" t="s">
        <v>493</v>
      </c>
      <c r="G3716">
        <v>16.559999999999999</v>
      </c>
      <c r="H3716">
        <v>1</v>
      </c>
      <c r="I3716">
        <v>0.01</v>
      </c>
      <c r="J3716">
        <v>4.3</v>
      </c>
      <c r="K3716" t="s">
        <v>115</v>
      </c>
      <c r="L3716" t="s">
        <v>43</v>
      </c>
      <c r="M3716">
        <v>4.75</v>
      </c>
      <c r="N3716" t="s">
        <v>83</v>
      </c>
      <c r="O3716" t="b">
        <v>0</v>
      </c>
      <c r="P3716">
        <v>16.394400000000001</v>
      </c>
      <c r="Q3716">
        <v>6.4583999999999993</v>
      </c>
      <c r="R3716">
        <v>-2.591600000000001</v>
      </c>
      <c r="S3716" t="s">
        <v>91</v>
      </c>
      <c r="T3716">
        <v>0</v>
      </c>
      <c r="U3716">
        <v>0</v>
      </c>
      <c r="V3716">
        <v>18</v>
      </c>
      <c r="W3716">
        <v>832.04550000000006</v>
      </c>
    </row>
    <row r="3717" spans="1:23" x14ac:dyDescent="0.35">
      <c r="A3717" t="s">
        <v>5435</v>
      </c>
      <c r="B3717" t="s">
        <v>1097</v>
      </c>
      <c r="C3717" t="s">
        <v>5436</v>
      </c>
      <c r="D3717" t="s">
        <v>12</v>
      </c>
      <c r="E3717" t="s">
        <v>16</v>
      </c>
      <c r="F3717" t="s">
        <v>645</v>
      </c>
      <c r="G3717">
        <v>47.4</v>
      </c>
      <c r="H3717">
        <v>1</v>
      </c>
      <c r="I3717">
        <v>0.16</v>
      </c>
      <c r="J3717">
        <v>6.73</v>
      </c>
      <c r="K3717" t="s">
        <v>90</v>
      </c>
      <c r="L3717" t="s">
        <v>43</v>
      </c>
      <c r="M3717">
        <v>7.81</v>
      </c>
      <c r="N3717" t="s">
        <v>83</v>
      </c>
      <c r="O3717" t="b">
        <v>0</v>
      </c>
      <c r="P3717">
        <v>39.816000000000003</v>
      </c>
      <c r="Q3717">
        <v>11.375999999999999</v>
      </c>
      <c r="R3717">
        <v>-3.164000000000001</v>
      </c>
      <c r="S3717" t="s">
        <v>183</v>
      </c>
      <c r="T3717">
        <v>0</v>
      </c>
      <c r="U3717">
        <v>0</v>
      </c>
      <c r="V3717">
        <v>1</v>
      </c>
      <c r="W3717">
        <v>-3.164000000000001</v>
      </c>
    </row>
    <row r="3718" spans="1:23" x14ac:dyDescent="0.35">
      <c r="A3718" t="s">
        <v>5437</v>
      </c>
      <c r="B3718" t="s">
        <v>619</v>
      </c>
      <c r="C3718" t="s">
        <v>534</v>
      </c>
      <c r="D3718" t="s">
        <v>19</v>
      </c>
      <c r="E3718" t="s">
        <v>95</v>
      </c>
      <c r="F3718" t="s">
        <v>715</v>
      </c>
      <c r="G3718">
        <v>394.74</v>
      </c>
      <c r="H3718">
        <v>3</v>
      </c>
      <c r="I3718">
        <v>0.04</v>
      </c>
      <c r="J3718">
        <v>9.7200000000000006</v>
      </c>
      <c r="K3718" t="s">
        <v>90</v>
      </c>
      <c r="L3718" t="s">
        <v>43</v>
      </c>
      <c r="M3718">
        <v>6.78</v>
      </c>
      <c r="N3718" t="s">
        <v>83</v>
      </c>
      <c r="O3718" t="b">
        <v>0</v>
      </c>
      <c r="P3718">
        <v>1136.8512000000001</v>
      </c>
      <c r="Q3718">
        <v>426.31920000000002</v>
      </c>
      <c r="R3718">
        <v>409.81920000000002</v>
      </c>
      <c r="S3718" t="s">
        <v>91</v>
      </c>
      <c r="T3718">
        <v>0</v>
      </c>
      <c r="U3718">
        <v>0</v>
      </c>
      <c r="V3718">
        <v>20</v>
      </c>
      <c r="W3718">
        <v>1820.3717999999999</v>
      </c>
    </row>
    <row r="3719" spans="1:23" x14ac:dyDescent="0.35">
      <c r="A3719" t="s">
        <v>5438</v>
      </c>
      <c r="B3719" t="s">
        <v>699</v>
      </c>
      <c r="C3719" t="s">
        <v>1564</v>
      </c>
      <c r="D3719" t="s">
        <v>19</v>
      </c>
      <c r="E3719" t="s">
        <v>16</v>
      </c>
      <c r="F3719" t="s">
        <v>145</v>
      </c>
      <c r="G3719">
        <v>44.38</v>
      </c>
      <c r="H3719">
        <v>2</v>
      </c>
      <c r="I3719">
        <v>0.23</v>
      </c>
      <c r="J3719">
        <v>8.83</v>
      </c>
      <c r="K3719" t="s">
        <v>115</v>
      </c>
      <c r="L3719" t="s">
        <v>48</v>
      </c>
      <c r="M3719">
        <v>15.39</v>
      </c>
      <c r="N3719" t="s">
        <v>83</v>
      </c>
      <c r="O3719" t="b">
        <v>0</v>
      </c>
      <c r="P3719">
        <v>68.345200000000006</v>
      </c>
      <c r="Q3719">
        <v>15.0892</v>
      </c>
      <c r="R3719">
        <v>-9.1307999999999936</v>
      </c>
      <c r="S3719" t="s">
        <v>91</v>
      </c>
      <c r="T3719">
        <v>0</v>
      </c>
      <c r="U3719">
        <v>0</v>
      </c>
      <c r="V3719">
        <v>12</v>
      </c>
      <c r="W3719">
        <v>854.08709999999985</v>
      </c>
    </row>
    <row r="3720" spans="1:23" x14ac:dyDescent="0.35">
      <c r="A3720" t="s">
        <v>5439</v>
      </c>
      <c r="B3720" t="s">
        <v>442</v>
      </c>
      <c r="C3720" t="s">
        <v>514</v>
      </c>
      <c r="D3720" t="s">
        <v>17</v>
      </c>
      <c r="E3720" t="s">
        <v>16</v>
      </c>
      <c r="F3720" t="s">
        <v>409</v>
      </c>
      <c r="G3720">
        <v>59.6</v>
      </c>
      <c r="H3720">
        <v>3</v>
      </c>
      <c r="I3720">
        <v>0.28000000000000003</v>
      </c>
      <c r="J3720">
        <v>7.67</v>
      </c>
      <c r="K3720" t="s">
        <v>90</v>
      </c>
      <c r="L3720" t="s">
        <v>41</v>
      </c>
      <c r="M3720">
        <v>14.39</v>
      </c>
      <c r="N3720" t="s">
        <v>83</v>
      </c>
      <c r="O3720" t="b">
        <v>0</v>
      </c>
      <c r="P3720">
        <v>128.73599999999999</v>
      </c>
      <c r="Q3720">
        <v>21.455999999999989</v>
      </c>
      <c r="R3720">
        <v>-0.60400000000001342</v>
      </c>
      <c r="S3720" t="s">
        <v>128</v>
      </c>
      <c r="T3720">
        <v>0</v>
      </c>
      <c r="U3720">
        <v>0</v>
      </c>
      <c r="V3720">
        <v>26</v>
      </c>
      <c r="W3720">
        <v>3580.811200000001</v>
      </c>
    </row>
    <row r="3721" spans="1:23" x14ac:dyDescent="0.35">
      <c r="A3721" t="s">
        <v>5440</v>
      </c>
      <c r="B3721" t="s">
        <v>633</v>
      </c>
      <c r="C3721" t="s">
        <v>3493</v>
      </c>
      <c r="D3721" t="s">
        <v>12</v>
      </c>
      <c r="E3721" t="s">
        <v>95</v>
      </c>
      <c r="F3721" t="s">
        <v>2069</v>
      </c>
      <c r="G3721">
        <v>612.35</v>
      </c>
      <c r="H3721">
        <v>3</v>
      </c>
      <c r="I3721">
        <v>0.18</v>
      </c>
      <c r="J3721">
        <v>2.83</v>
      </c>
      <c r="K3721" t="s">
        <v>90</v>
      </c>
      <c r="L3721" t="s">
        <v>41</v>
      </c>
      <c r="M3721">
        <v>10.26</v>
      </c>
      <c r="N3721" t="s">
        <v>83</v>
      </c>
      <c r="O3721" t="b">
        <v>0</v>
      </c>
      <c r="P3721">
        <v>1506.3810000000001</v>
      </c>
      <c r="Q3721">
        <v>404.15100000000029</v>
      </c>
      <c r="R3721">
        <v>391.06100000000032</v>
      </c>
      <c r="S3721" t="s">
        <v>103</v>
      </c>
      <c r="T3721">
        <v>0</v>
      </c>
      <c r="U3721">
        <v>0</v>
      </c>
      <c r="V3721">
        <v>15</v>
      </c>
      <c r="W3721">
        <v>2107.1965</v>
      </c>
    </row>
    <row r="3722" spans="1:23" x14ac:dyDescent="0.35">
      <c r="A3722" t="s">
        <v>5441</v>
      </c>
      <c r="B3722" t="s">
        <v>951</v>
      </c>
      <c r="C3722" t="s">
        <v>2417</v>
      </c>
      <c r="D3722" t="s">
        <v>19</v>
      </c>
      <c r="E3722" t="s">
        <v>16</v>
      </c>
      <c r="F3722" t="s">
        <v>155</v>
      </c>
      <c r="G3722">
        <v>32.26</v>
      </c>
      <c r="H3722">
        <v>2</v>
      </c>
      <c r="I3722">
        <v>0.06</v>
      </c>
      <c r="J3722">
        <v>4.95</v>
      </c>
      <c r="K3722" t="s">
        <v>115</v>
      </c>
      <c r="L3722" t="s">
        <v>41</v>
      </c>
      <c r="M3722">
        <v>12.18</v>
      </c>
      <c r="N3722" t="s">
        <v>83</v>
      </c>
      <c r="O3722" t="b">
        <v>0</v>
      </c>
      <c r="P3722">
        <v>60.648800000000001</v>
      </c>
      <c r="Q3722">
        <v>21.936800000000002</v>
      </c>
      <c r="R3722">
        <v>4.8067999999999991</v>
      </c>
      <c r="S3722" t="s">
        <v>91</v>
      </c>
      <c r="T3722">
        <v>0</v>
      </c>
      <c r="U3722">
        <v>0</v>
      </c>
      <c r="V3722">
        <v>14</v>
      </c>
      <c r="W3722">
        <v>892.75159999999994</v>
      </c>
    </row>
    <row r="3723" spans="1:23" x14ac:dyDescent="0.35">
      <c r="A3723" t="s">
        <v>5442</v>
      </c>
      <c r="B3723" t="s">
        <v>169</v>
      </c>
      <c r="C3723" t="s">
        <v>5443</v>
      </c>
      <c r="D3723" t="s">
        <v>24</v>
      </c>
      <c r="E3723" t="s">
        <v>16</v>
      </c>
      <c r="F3723" t="s">
        <v>895</v>
      </c>
      <c r="G3723">
        <v>32.56</v>
      </c>
      <c r="H3723">
        <v>2</v>
      </c>
      <c r="I3723">
        <v>0.26</v>
      </c>
      <c r="J3723">
        <v>8.42</v>
      </c>
      <c r="K3723" t="s">
        <v>90</v>
      </c>
      <c r="L3723" t="s">
        <v>41</v>
      </c>
      <c r="M3723">
        <v>8.4</v>
      </c>
      <c r="N3723" t="s">
        <v>83</v>
      </c>
      <c r="O3723" t="b">
        <v>0</v>
      </c>
      <c r="P3723">
        <v>48.188800000000001</v>
      </c>
      <c r="Q3723">
        <v>9.1167999999999978</v>
      </c>
      <c r="R3723">
        <v>-7.7032000000000016</v>
      </c>
      <c r="S3723" t="s">
        <v>84</v>
      </c>
      <c r="T3723">
        <v>0</v>
      </c>
      <c r="U3723">
        <v>0</v>
      </c>
      <c r="V3723">
        <v>2</v>
      </c>
      <c r="W3723">
        <v>97.199799999999996</v>
      </c>
    </row>
    <row r="3724" spans="1:23" x14ac:dyDescent="0.35">
      <c r="A3724" t="s">
        <v>5444</v>
      </c>
      <c r="B3724" t="s">
        <v>177</v>
      </c>
      <c r="C3724" t="s">
        <v>1426</v>
      </c>
      <c r="D3724" t="s">
        <v>15</v>
      </c>
      <c r="E3724" t="s">
        <v>14</v>
      </c>
      <c r="F3724" t="s">
        <v>780</v>
      </c>
      <c r="G3724">
        <v>122.53</v>
      </c>
      <c r="H3724">
        <v>1</v>
      </c>
      <c r="I3724">
        <v>0.17</v>
      </c>
      <c r="J3724">
        <v>7.1</v>
      </c>
      <c r="K3724" t="s">
        <v>90</v>
      </c>
      <c r="L3724" t="s">
        <v>41</v>
      </c>
      <c r="M3724">
        <v>11</v>
      </c>
      <c r="N3724" t="s">
        <v>83</v>
      </c>
      <c r="O3724" t="b">
        <v>0</v>
      </c>
      <c r="P3724">
        <v>101.6999</v>
      </c>
      <c r="Q3724">
        <v>28.181899999999999</v>
      </c>
      <c r="R3724">
        <v>10.081899999999999</v>
      </c>
      <c r="S3724" t="s">
        <v>128</v>
      </c>
      <c r="T3724">
        <v>0</v>
      </c>
      <c r="U3724">
        <v>0</v>
      </c>
      <c r="V3724">
        <v>2</v>
      </c>
      <c r="W3724">
        <v>10.1799</v>
      </c>
    </row>
    <row r="3725" spans="1:23" x14ac:dyDescent="0.35">
      <c r="A3725" t="s">
        <v>5445</v>
      </c>
      <c r="B3725" t="s">
        <v>1157</v>
      </c>
      <c r="C3725" t="s">
        <v>5446</v>
      </c>
      <c r="D3725" t="s">
        <v>20</v>
      </c>
      <c r="E3725" t="s">
        <v>95</v>
      </c>
      <c r="F3725" t="s">
        <v>1363</v>
      </c>
      <c r="G3725">
        <v>274.95999999999998</v>
      </c>
      <c r="H3725">
        <v>3</v>
      </c>
      <c r="I3725">
        <v>0.05</v>
      </c>
      <c r="J3725">
        <v>3.25</v>
      </c>
      <c r="K3725" t="s">
        <v>102</v>
      </c>
      <c r="L3725" t="s">
        <v>48</v>
      </c>
      <c r="M3725">
        <v>14.24</v>
      </c>
      <c r="N3725" t="s">
        <v>83</v>
      </c>
      <c r="O3725" t="b">
        <v>0</v>
      </c>
      <c r="P3725">
        <v>783.63599999999985</v>
      </c>
      <c r="Q3725">
        <v>288.70800000000003</v>
      </c>
      <c r="R3725">
        <v>271.21800000000002</v>
      </c>
      <c r="S3725" t="s">
        <v>103</v>
      </c>
      <c r="T3725">
        <v>0</v>
      </c>
      <c r="U3725">
        <v>0</v>
      </c>
      <c r="V3725">
        <v>5</v>
      </c>
      <c r="W3725">
        <v>836.53300000000002</v>
      </c>
    </row>
    <row r="3726" spans="1:23" x14ac:dyDescent="0.35">
      <c r="A3726" t="s">
        <v>5447</v>
      </c>
      <c r="B3726" t="s">
        <v>320</v>
      </c>
      <c r="C3726" t="s">
        <v>2197</v>
      </c>
      <c r="D3726" t="s">
        <v>26</v>
      </c>
      <c r="E3726" t="s">
        <v>95</v>
      </c>
      <c r="F3726" t="s">
        <v>400</v>
      </c>
      <c r="G3726">
        <v>319.60000000000002</v>
      </c>
      <c r="H3726">
        <v>3</v>
      </c>
      <c r="I3726">
        <v>0.25</v>
      </c>
      <c r="J3726">
        <v>9.5</v>
      </c>
      <c r="K3726" t="s">
        <v>90</v>
      </c>
      <c r="L3726" t="s">
        <v>41</v>
      </c>
      <c r="M3726">
        <v>11.1</v>
      </c>
      <c r="N3726" t="s">
        <v>83</v>
      </c>
      <c r="O3726" t="b">
        <v>0</v>
      </c>
      <c r="P3726">
        <v>719.1</v>
      </c>
      <c r="Q3726">
        <v>143.82000000000011</v>
      </c>
      <c r="R3726">
        <v>123.2200000000001</v>
      </c>
      <c r="S3726" t="s">
        <v>84</v>
      </c>
      <c r="T3726">
        <v>0</v>
      </c>
      <c r="U3726">
        <v>0</v>
      </c>
      <c r="V3726">
        <v>16</v>
      </c>
      <c r="W3726">
        <v>716.67499999999995</v>
      </c>
    </row>
    <row r="3727" spans="1:23" x14ac:dyDescent="0.35">
      <c r="A3727" t="s">
        <v>5448</v>
      </c>
      <c r="B3727" t="s">
        <v>339</v>
      </c>
      <c r="C3727" t="s">
        <v>5449</v>
      </c>
      <c r="D3727" t="s">
        <v>20</v>
      </c>
      <c r="E3727" t="s">
        <v>88</v>
      </c>
      <c r="F3727" t="s">
        <v>964</v>
      </c>
      <c r="G3727">
        <v>27.54</v>
      </c>
      <c r="H3727">
        <v>1</v>
      </c>
      <c r="I3727">
        <v>0.25</v>
      </c>
      <c r="J3727">
        <v>2.27</v>
      </c>
      <c r="K3727" t="s">
        <v>115</v>
      </c>
      <c r="L3727" t="s">
        <v>41</v>
      </c>
      <c r="M3727">
        <v>10.01</v>
      </c>
      <c r="N3727" t="s">
        <v>83</v>
      </c>
      <c r="O3727" t="b">
        <v>0</v>
      </c>
      <c r="P3727">
        <v>20.655000000000001</v>
      </c>
      <c r="Q3727">
        <v>4.1310000000000038</v>
      </c>
      <c r="R3727">
        <v>-8.1489999999999956</v>
      </c>
      <c r="S3727" t="s">
        <v>97</v>
      </c>
      <c r="T3727">
        <v>0</v>
      </c>
      <c r="U3727">
        <v>0</v>
      </c>
      <c r="V3727">
        <v>2</v>
      </c>
      <c r="W3727">
        <v>10.101200000000009</v>
      </c>
    </row>
    <row r="3728" spans="1:23" x14ac:dyDescent="0.35">
      <c r="A3728" t="s">
        <v>5450</v>
      </c>
      <c r="B3728" t="s">
        <v>1379</v>
      </c>
      <c r="C3728" t="s">
        <v>5451</v>
      </c>
      <c r="D3728" t="s">
        <v>28</v>
      </c>
      <c r="E3728" t="s">
        <v>88</v>
      </c>
      <c r="F3728" t="s">
        <v>191</v>
      </c>
      <c r="G3728">
        <v>15.19</v>
      </c>
      <c r="H3728">
        <v>3</v>
      </c>
      <c r="I3728">
        <v>0.24</v>
      </c>
      <c r="J3728">
        <v>3.13</v>
      </c>
      <c r="K3728" t="s">
        <v>90</v>
      </c>
      <c r="L3728" t="s">
        <v>41</v>
      </c>
      <c r="M3728">
        <v>14.21</v>
      </c>
      <c r="N3728" t="s">
        <v>83</v>
      </c>
      <c r="O3728" t="b">
        <v>0</v>
      </c>
      <c r="P3728">
        <v>34.633200000000002</v>
      </c>
      <c r="Q3728">
        <v>7.2912000000000026</v>
      </c>
      <c r="R3728">
        <v>-10.0488</v>
      </c>
      <c r="S3728" t="s">
        <v>183</v>
      </c>
      <c r="T3728">
        <v>0</v>
      </c>
      <c r="U3728">
        <v>0</v>
      </c>
      <c r="V3728">
        <v>2</v>
      </c>
      <c r="W3728">
        <v>148.74160000000009</v>
      </c>
    </row>
    <row r="3729" spans="1:23" x14ac:dyDescent="0.35">
      <c r="A3729" t="s">
        <v>5452</v>
      </c>
      <c r="B3729" t="s">
        <v>1563</v>
      </c>
      <c r="C3729" t="s">
        <v>1962</v>
      </c>
      <c r="D3729" t="s">
        <v>17</v>
      </c>
      <c r="E3729" t="s">
        <v>16</v>
      </c>
      <c r="F3729" t="s">
        <v>932</v>
      </c>
      <c r="G3729">
        <v>38.549999999999997</v>
      </c>
      <c r="H3729">
        <v>1</v>
      </c>
      <c r="I3729">
        <v>0.25</v>
      </c>
      <c r="J3729">
        <v>2.21</v>
      </c>
      <c r="K3729" t="s">
        <v>115</v>
      </c>
      <c r="L3729" t="s">
        <v>45</v>
      </c>
      <c r="M3729">
        <v>0.9</v>
      </c>
      <c r="N3729" t="s">
        <v>83</v>
      </c>
      <c r="O3729" t="b">
        <v>0</v>
      </c>
      <c r="P3729">
        <v>28.912500000000001</v>
      </c>
      <c r="Q3729">
        <v>5.7824999999999989</v>
      </c>
      <c r="R3729">
        <v>2.672499999999999</v>
      </c>
      <c r="S3729" t="s">
        <v>91</v>
      </c>
      <c r="T3729">
        <v>0</v>
      </c>
      <c r="U3729">
        <v>0</v>
      </c>
      <c r="V3729">
        <v>15</v>
      </c>
      <c r="W3729">
        <v>526.91089999999997</v>
      </c>
    </row>
    <row r="3730" spans="1:23" x14ac:dyDescent="0.35">
      <c r="A3730" t="s">
        <v>5453</v>
      </c>
      <c r="B3730" t="s">
        <v>1379</v>
      </c>
      <c r="C3730" t="s">
        <v>1349</v>
      </c>
      <c r="D3730" t="s">
        <v>12</v>
      </c>
      <c r="E3730" t="s">
        <v>14</v>
      </c>
      <c r="F3730" t="s">
        <v>187</v>
      </c>
      <c r="G3730">
        <v>80.05</v>
      </c>
      <c r="H3730">
        <v>2</v>
      </c>
      <c r="I3730">
        <v>0.21</v>
      </c>
      <c r="J3730">
        <v>3.93</v>
      </c>
      <c r="K3730" t="s">
        <v>90</v>
      </c>
      <c r="L3730" t="s">
        <v>41</v>
      </c>
      <c r="M3730">
        <v>14.53</v>
      </c>
      <c r="N3730" t="s">
        <v>83</v>
      </c>
      <c r="O3730" t="b">
        <v>0</v>
      </c>
      <c r="P3730">
        <v>126.479</v>
      </c>
      <c r="Q3730">
        <v>30.419000000000011</v>
      </c>
      <c r="R3730">
        <v>11.95900000000001</v>
      </c>
      <c r="S3730" t="s">
        <v>183</v>
      </c>
      <c r="T3730">
        <v>0</v>
      </c>
      <c r="U3730">
        <v>0</v>
      </c>
      <c r="V3730">
        <v>19</v>
      </c>
      <c r="W3730">
        <v>560.5712000000002</v>
      </c>
    </row>
    <row r="3731" spans="1:23" x14ac:dyDescent="0.35">
      <c r="A3731" t="s">
        <v>5454</v>
      </c>
      <c r="B3731" t="s">
        <v>470</v>
      </c>
      <c r="C3731" t="s">
        <v>2412</v>
      </c>
      <c r="D3731" t="s">
        <v>15</v>
      </c>
      <c r="E3731" t="s">
        <v>95</v>
      </c>
      <c r="F3731" t="s">
        <v>1202</v>
      </c>
      <c r="G3731">
        <v>415.35</v>
      </c>
      <c r="H3731">
        <v>3</v>
      </c>
      <c r="I3731">
        <v>0.04</v>
      </c>
      <c r="J3731">
        <v>6.79</v>
      </c>
      <c r="K3731" t="s">
        <v>90</v>
      </c>
      <c r="L3731" t="s">
        <v>45</v>
      </c>
      <c r="M3731">
        <v>1.42</v>
      </c>
      <c r="N3731" t="s">
        <v>83</v>
      </c>
      <c r="O3731" t="b">
        <v>0</v>
      </c>
      <c r="P3731">
        <v>1196.2080000000001</v>
      </c>
      <c r="Q3731">
        <v>448.57799999999997</v>
      </c>
      <c r="R3731">
        <v>440.36799999999999</v>
      </c>
      <c r="S3731" t="s">
        <v>183</v>
      </c>
      <c r="T3731">
        <v>0</v>
      </c>
      <c r="U3731">
        <v>0</v>
      </c>
      <c r="V3731">
        <v>20</v>
      </c>
      <c r="W3731">
        <v>1201.8497</v>
      </c>
    </row>
    <row r="3732" spans="1:23" x14ac:dyDescent="0.35">
      <c r="A3732" t="s">
        <v>5455</v>
      </c>
      <c r="B3732" t="s">
        <v>960</v>
      </c>
      <c r="C3732" t="s">
        <v>1206</v>
      </c>
      <c r="D3732" t="s">
        <v>20</v>
      </c>
      <c r="E3732" t="s">
        <v>95</v>
      </c>
      <c r="F3732" t="s">
        <v>270</v>
      </c>
      <c r="G3732">
        <v>398.74</v>
      </c>
      <c r="H3732">
        <v>2</v>
      </c>
      <c r="I3732">
        <v>0.15</v>
      </c>
      <c r="J3732">
        <v>5.46</v>
      </c>
      <c r="K3732" t="s">
        <v>90</v>
      </c>
      <c r="L3732" t="s">
        <v>41</v>
      </c>
      <c r="M3732">
        <v>9.7899999999999991</v>
      </c>
      <c r="N3732" t="s">
        <v>83</v>
      </c>
      <c r="O3732" t="b">
        <v>0</v>
      </c>
      <c r="P3732">
        <v>677.85799999999995</v>
      </c>
      <c r="Q3732">
        <v>199.36999999999989</v>
      </c>
      <c r="R3732">
        <v>184.11999999999989</v>
      </c>
      <c r="S3732" t="s">
        <v>84</v>
      </c>
      <c r="T3732">
        <v>0</v>
      </c>
      <c r="U3732">
        <v>0</v>
      </c>
      <c r="V3732">
        <v>13</v>
      </c>
      <c r="W3732">
        <v>1298.8137999999999</v>
      </c>
    </row>
    <row r="3733" spans="1:23" x14ac:dyDescent="0.35">
      <c r="A3733" t="s">
        <v>5456</v>
      </c>
      <c r="B3733" t="s">
        <v>1052</v>
      </c>
      <c r="C3733" t="s">
        <v>700</v>
      </c>
      <c r="D3733" t="s">
        <v>24</v>
      </c>
      <c r="E3733" t="s">
        <v>14</v>
      </c>
      <c r="F3733" t="s">
        <v>187</v>
      </c>
      <c r="G3733">
        <v>141.38</v>
      </c>
      <c r="H3733">
        <v>1</v>
      </c>
      <c r="I3733">
        <v>0.08</v>
      </c>
      <c r="J3733">
        <v>6.57</v>
      </c>
      <c r="K3733" t="s">
        <v>102</v>
      </c>
      <c r="L3733" t="s">
        <v>43</v>
      </c>
      <c r="M3733">
        <v>6.65</v>
      </c>
      <c r="N3733" t="s">
        <v>83</v>
      </c>
      <c r="O3733" t="b">
        <v>0</v>
      </c>
      <c r="P3733">
        <v>130.06960000000001</v>
      </c>
      <c r="Q3733">
        <v>45.24160000000002</v>
      </c>
      <c r="R3733">
        <v>32.021600000000021</v>
      </c>
      <c r="S3733" t="s">
        <v>128</v>
      </c>
      <c r="T3733">
        <v>0</v>
      </c>
      <c r="U3733">
        <v>0</v>
      </c>
      <c r="V3733">
        <v>14</v>
      </c>
      <c r="W3733">
        <v>945.60969999999998</v>
      </c>
    </row>
    <row r="3734" spans="1:23" x14ac:dyDescent="0.35">
      <c r="A3734" t="s">
        <v>5457</v>
      </c>
      <c r="B3734" t="s">
        <v>180</v>
      </c>
      <c r="C3734" t="s">
        <v>5458</v>
      </c>
      <c r="D3734" t="s">
        <v>19</v>
      </c>
      <c r="E3734" t="s">
        <v>16</v>
      </c>
      <c r="F3734" t="s">
        <v>132</v>
      </c>
      <c r="G3734">
        <v>39.96</v>
      </c>
      <c r="H3734">
        <v>1</v>
      </c>
      <c r="I3734">
        <v>7.0000000000000007E-2</v>
      </c>
      <c r="J3734">
        <v>3.14</v>
      </c>
      <c r="K3734" t="s">
        <v>90</v>
      </c>
      <c r="L3734" t="s">
        <v>41</v>
      </c>
      <c r="M3734">
        <v>9.9</v>
      </c>
      <c r="N3734" t="s">
        <v>83</v>
      </c>
      <c r="O3734" t="b">
        <v>0</v>
      </c>
      <c r="P3734">
        <v>37.162799999999997</v>
      </c>
      <c r="Q3734">
        <v>13.1868</v>
      </c>
      <c r="R3734">
        <v>0.1467999999999971</v>
      </c>
      <c r="S3734" t="s">
        <v>183</v>
      </c>
      <c r="T3734">
        <v>0</v>
      </c>
      <c r="U3734">
        <v>0</v>
      </c>
      <c r="V3734">
        <v>1</v>
      </c>
      <c r="W3734">
        <v>0.1467999999999971</v>
      </c>
    </row>
    <row r="3735" spans="1:23" x14ac:dyDescent="0.35">
      <c r="A3735" t="s">
        <v>5459</v>
      </c>
      <c r="B3735" t="s">
        <v>113</v>
      </c>
      <c r="C3735" t="s">
        <v>5460</v>
      </c>
      <c r="D3735" t="s">
        <v>20</v>
      </c>
      <c r="E3735" t="s">
        <v>14</v>
      </c>
      <c r="F3735" t="s">
        <v>203</v>
      </c>
      <c r="G3735">
        <v>89.14</v>
      </c>
      <c r="H3735">
        <v>3</v>
      </c>
      <c r="I3735">
        <v>0.1</v>
      </c>
      <c r="J3735">
        <v>8.2200000000000006</v>
      </c>
      <c r="K3735" t="s">
        <v>82</v>
      </c>
      <c r="L3735" t="s">
        <v>41</v>
      </c>
      <c r="M3735">
        <v>12.75</v>
      </c>
      <c r="N3735" t="s">
        <v>83</v>
      </c>
      <c r="O3735" t="b">
        <v>1</v>
      </c>
      <c r="P3735">
        <v>240.67800000000011</v>
      </c>
      <c r="Q3735">
        <v>80.226000000000028</v>
      </c>
      <c r="R3735">
        <v>59.256000000000029</v>
      </c>
      <c r="S3735" t="s">
        <v>84</v>
      </c>
      <c r="T3735">
        <v>0</v>
      </c>
      <c r="U3735">
        <v>0</v>
      </c>
      <c r="V3735">
        <v>3</v>
      </c>
      <c r="W3735">
        <v>132.73830000000009</v>
      </c>
    </row>
    <row r="3736" spans="1:23" x14ac:dyDescent="0.35">
      <c r="A3736" t="s">
        <v>5461</v>
      </c>
      <c r="B3736" t="s">
        <v>433</v>
      </c>
      <c r="C3736" t="s">
        <v>5368</v>
      </c>
      <c r="D3736" t="s">
        <v>15</v>
      </c>
      <c r="E3736" t="s">
        <v>14</v>
      </c>
      <c r="F3736" t="s">
        <v>187</v>
      </c>
      <c r="G3736">
        <v>95.66</v>
      </c>
      <c r="H3736">
        <v>1</v>
      </c>
      <c r="I3736">
        <v>0.25</v>
      </c>
      <c r="J3736">
        <v>5.2</v>
      </c>
      <c r="K3736" t="s">
        <v>82</v>
      </c>
      <c r="L3736" t="s">
        <v>41</v>
      </c>
      <c r="M3736">
        <v>14.42</v>
      </c>
      <c r="N3736" t="s">
        <v>83</v>
      </c>
      <c r="O3736" t="b">
        <v>0</v>
      </c>
      <c r="P3736">
        <v>71.745000000000005</v>
      </c>
      <c r="Q3736">
        <v>14.349000000000011</v>
      </c>
      <c r="R3736">
        <v>-5.2709999999999901</v>
      </c>
      <c r="S3736" t="s">
        <v>97</v>
      </c>
      <c r="T3736">
        <v>0</v>
      </c>
      <c r="U3736">
        <v>0</v>
      </c>
      <c r="V3736">
        <v>4</v>
      </c>
      <c r="W3736">
        <v>88.129599999999982</v>
      </c>
    </row>
    <row r="3737" spans="1:23" x14ac:dyDescent="0.35">
      <c r="A3737" t="s">
        <v>5462</v>
      </c>
      <c r="B3737" t="s">
        <v>507</v>
      </c>
      <c r="C3737" t="s">
        <v>1684</v>
      </c>
      <c r="D3737" t="s">
        <v>12</v>
      </c>
      <c r="E3737" t="s">
        <v>95</v>
      </c>
      <c r="F3737" t="s">
        <v>505</v>
      </c>
      <c r="G3737">
        <v>40.01</v>
      </c>
      <c r="H3737">
        <v>3</v>
      </c>
      <c r="I3737">
        <v>7.0000000000000007E-2</v>
      </c>
      <c r="J3737">
        <v>7.82</v>
      </c>
      <c r="K3737" t="s">
        <v>115</v>
      </c>
      <c r="L3737" t="s">
        <v>48</v>
      </c>
      <c r="M3737">
        <v>16.09</v>
      </c>
      <c r="N3737" t="s">
        <v>83</v>
      </c>
      <c r="O3737" t="b">
        <v>0</v>
      </c>
      <c r="P3737">
        <v>111.6279</v>
      </c>
      <c r="Q3737">
        <v>39.609900000000003</v>
      </c>
      <c r="R3737">
        <v>15.6999</v>
      </c>
      <c r="S3737" t="s">
        <v>84</v>
      </c>
      <c r="T3737">
        <v>0</v>
      </c>
      <c r="U3737">
        <v>0</v>
      </c>
      <c r="V3737">
        <v>13</v>
      </c>
      <c r="W3737">
        <v>668.51220000000001</v>
      </c>
    </row>
    <row r="3738" spans="1:23" x14ac:dyDescent="0.35">
      <c r="A3738" t="s">
        <v>5463</v>
      </c>
      <c r="B3738" t="s">
        <v>99</v>
      </c>
      <c r="C3738" t="s">
        <v>5464</v>
      </c>
      <c r="D3738" t="s">
        <v>12</v>
      </c>
      <c r="E3738" t="s">
        <v>95</v>
      </c>
      <c r="F3738" t="s">
        <v>270</v>
      </c>
      <c r="G3738">
        <v>567.54999999999995</v>
      </c>
      <c r="H3738">
        <v>1</v>
      </c>
      <c r="I3738">
        <v>0.01</v>
      </c>
      <c r="J3738">
        <v>5.07</v>
      </c>
      <c r="K3738" t="s">
        <v>102</v>
      </c>
      <c r="L3738" t="s">
        <v>45</v>
      </c>
      <c r="M3738">
        <v>0.83</v>
      </c>
      <c r="N3738" t="s">
        <v>83</v>
      </c>
      <c r="O3738" t="b">
        <v>0</v>
      </c>
      <c r="P3738">
        <v>561.8744999999999</v>
      </c>
      <c r="Q3738">
        <v>221.34450000000001</v>
      </c>
      <c r="R3738">
        <v>215.44449999999989</v>
      </c>
      <c r="S3738" t="s">
        <v>103</v>
      </c>
      <c r="T3738">
        <v>0</v>
      </c>
      <c r="U3738">
        <v>0</v>
      </c>
      <c r="V3738">
        <v>1</v>
      </c>
      <c r="W3738">
        <v>215.44449999999989</v>
      </c>
    </row>
    <row r="3739" spans="1:23" x14ac:dyDescent="0.35">
      <c r="A3739" t="s">
        <v>5465</v>
      </c>
      <c r="B3739" t="s">
        <v>814</v>
      </c>
      <c r="C3739" t="s">
        <v>963</v>
      </c>
      <c r="D3739" t="s">
        <v>19</v>
      </c>
      <c r="E3739" t="s">
        <v>95</v>
      </c>
      <c r="F3739" t="s">
        <v>127</v>
      </c>
      <c r="G3739">
        <v>331.32</v>
      </c>
      <c r="H3739">
        <v>3</v>
      </c>
      <c r="I3739">
        <v>0.14000000000000001</v>
      </c>
      <c r="J3739">
        <v>5.73</v>
      </c>
      <c r="K3739" t="s">
        <v>115</v>
      </c>
      <c r="L3739" t="s">
        <v>41</v>
      </c>
      <c r="M3739">
        <v>11.85</v>
      </c>
      <c r="N3739" t="s">
        <v>83</v>
      </c>
      <c r="O3739" t="b">
        <v>0</v>
      </c>
      <c r="P3739">
        <v>854.80560000000003</v>
      </c>
      <c r="Q3739">
        <v>258.42960000000011</v>
      </c>
      <c r="R3739">
        <v>240.84960000000009</v>
      </c>
      <c r="S3739" t="s">
        <v>183</v>
      </c>
      <c r="T3739">
        <v>0</v>
      </c>
      <c r="U3739">
        <v>0</v>
      </c>
      <c r="V3739">
        <v>15</v>
      </c>
      <c r="W3739">
        <v>956.32300000000021</v>
      </c>
    </row>
    <row r="3740" spans="1:23" x14ac:dyDescent="0.35">
      <c r="A3740" t="s">
        <v>5466</v>
      </c>
      <c r="B3740" t="s">
        <v>402</v>
      </c>
      <c r="C3740" t="s">
        <v>1246</v>
      </c>
      <c r="D3740" t="s">
        <v>15</v>
      </c>
      <c r="E3740" t="s">
        <v>88</v>
      </c>
      <c r="F3740" t="s">
        <v>2335</v>
      </c>
      <c r="G3740">
        <v>27.26</v>
      </c>
      <c r="H3740">
        <v>1</v>
      </c>
      <c r="I3740">
        <v>0.18</v>
      </c>
      <c r="J3740">
        <v>3.17</v>
      </c>
      <c r="K3740" t="s">
        <v>90</v>
      </c>
      <c r="L3740" t="s">
        <v>41</v>
      </c>
      <c r="M3740">
        <v>12.42</v>
      </c>
      <c r="N3740" t="s">
        <v>141</v>
      </c>
      <c r="O3740" t="b">
        <v>0</v>
      </c>
      <c r="P3740">
        <v>22.353200000000001</v>
      </c>
      <c r="Q3740">
        <v>5.997200000000003</v>
      </c>
      <c r="R3740">
        <v>-9.5927999999999969</v>
      </c>
      <c r="S3740" t="s">
        <v>97</v>
      </c>
      <c r="T3740">
        <v>1</v>
      </c>
      <c r="U3740">
        <v>0</v>
      </c>
      <c r="V3740">
        <v>17</v>
      </c>
      <c r="W3740">
        <v>1168.9012</v>
      </c>
    </row>
    <row r="3741" spans="1:23" x14ac:dyDescent="0.35">
      <c r="A3741" t="s">
        <v>5467</v>
      </c>
      <c r="B3741" t="s">
        <v>185</v>
      </c>
      <c r="C3741" t="s">
        <v>5468</v>
      </c>
      <c r="D3741" t="s">
        <v>19</v>
      </c>
      <c r="E3741" t="s">
        <v>95</v>
      </c>
      <c r="F3741" t="s">
        <v>286</v>
      </c>
      <c r="G3741">
        <v>194.63</v>
      </c>
      <c r="H3741">
        <v>2</v>
      </c>
      <c r="I3741">
        <v>7.0000000000000007E-2</v>
      </c>
      <c r="J3741">
        <v>6.43</v>
      </c>
      <c r="K3741" t="s">
        <v>102</v>
      </c>
      <c r="L3741" t="s">
        <v>48</v>
      </c>
      <c r="M3741">
        <v>5.33</v>
      </c>
      <c r="N3741" t="s">
        <v>83</v>
      </c>
      <c r="O3741" t="b">
        <v>0</v>
      </c>
      <c r="P3741">
        <v>362.01179999999999</v>
      </c>
      <c r="Q3741">
        <v>128.45580000000001</v>
      </c>
      <c r="R3741">
        <v>116.69580000000001</v>
      </c>
      <c r="S3741" t="s">
        <v>128</v>
      </c>
      <c r="T3741">
        <v>0</v>
      </c>
      <c r="U3741">
        <v>0</v>
      </c>
      <c r="V3741">
        <v>1</v>
      </c>
      <c r="W3741">
        <v>116.69580000000001</v>
      </c>
    </row>
    <row r="3742" spans="1:23" x14ac:dyDescent="0.35">
      <c r="A3742" t="s">
        <v>5469</v>
      </c>
      <c r="B3742" t="s">
        <v>1157</v>
      </c>
      <c r="C3742" t="s">
        <v>764</v>
      </c>
      <c r="D3742" t="s">
        <v>17</v>
      </c>
      <c r="E3742" t="s">
        <v>95</v>
      </c>
      <c r="F3742" t="s">
        <v>844</v>
      </c>
      <c r="G3742">
        <v>344.9</v>
      </c>
      <c r="H3742">
        <v>1</v>
      </c>
      <c r="I3742">
        <v>0.08</v>
      </c>
      <c r="J3742">
        <v>5.44</v>
      </c>
      <c r="K3742" t="s">
        <v>115</v>
      </c>
      <c r="L3742" t="s">
        <v>45</v>
      </c>
      <c r="M3742">
        <v>1.81</v>
      </c>
      <c r="N3742" t="s">
        <v>83</v>
      </c>
      <c r="O3742" t="b">
        <v>0</v>
      </c>
      <c r="P3742">
        <v>317.30799999999999</v>
      </c>
      <c r="Q3742">
        <v>110.36799999999999</v>
      </c>
      <c r="R3742">
        <v>103.11799999999999</v>
      </c>
      <c r="S3742" t="s">
        <v>103</v>
      </c>
      <c r="T3742">
        <v>0</v>
      </c>
      <c r="U3742">
        <v>0</v>
      </c>
      <c r="V3742">
        <v>13</v>
      </c>
      <c r="W3742">
        <v>693.52629999999999</v>
      </c>
    </row>
    <row r="3743" spans="1:23" x14ac:dyDescent="0.35">
      <c r="A3743" t="s">
        <v>5470</v>
      </c>
      <c r="B3743" t="s">
        <v>264</v>
      </c>
      <c r="C3743" t="s">
        <v>736</v>
      </c>
      <c r="D3743" t="s">
        <v>12</v>
      </c>
      <c r="E3743" t="s">
        <v>14</v>
      </c>
      <c r="F3743" t="s">
        <v>1109</v>
      </c>
      <c r="G3743">
        <v>192.88</v>
      </c>
      <c r="H3743">
        <v>1</v>
      </c>
      <c r="I3743">
        <v>0.24</v>
      </c>
      <c r="J3743">
        <v>7.5</v>
      </c>
      <c r="K3743" t="s">
        <v>90</v>
      </c>
      <c r="L3743" t="s">
        <v>41</v>
      </c>
      <c r="M3743">
        <v>8.4700000000000006</v>
      </c>
      <c r="N3743" t="s">
        <v>141</v>
      </c>
      <c r="O3743" t="b">
        <v>0</v>
      </c>
      <c r="P3743">
        <v>146.58879999999999</v>
      </c>
      <c r="Q3743">
        <v>30.860800000000001</v>
      </c>
      <c r="R3743">
        <v>14.8908</v>
      </c>
      <c r="S3743" t="s">
        <v>97</v>
      </c>
      <c r="T3743">
        <v>1</v>
      </c>
      <c r="U3743">
        <v>0</v>
      </c>
      <c r="V3743">
        <v>15</v>
      </c>
      <c r="W3743">
        <v>1091.1376</v>
      </c>
    </row>
    <row r="3744" spans="1:23" x14ac:dyDescent="0.35">
      <c r="A3744" t="s">
        <v>5471</v>
      </c>
      <c r="B3744" t="s">
        <v>442</v>
      </c>
      <c r="C3744" t="s">
        <v>100</v>
      </c>
      <c r="D3744" t="s">
        <v>15</v>
      </c>
      <c r="E3744" t="s">
        <v>88</v>
      </c>
      <c r="F3744" t="s">
        <v>111</v>
      </c>
      <c r="G3744">
        <v>23.31</v>
      </c>
      <c r="H3744">
        <v>3</v>
      </c>
      <c r="I3744">
        <v>0.03</v>
      </c>
      <c r="J3744">
        <v>3.57</v>
      </c>
      <c r="K3744" t="s">
        <v>90</v>
      </c>
      <c r="L3744" t="s">
        <v>48</v>
      </c>
      <c r="M3744">
        <v>4.7300000000000004</v>
      </c>
      <c r="N3744" t="s">
        <v>83</v>
      </c>
      <c r="O3744" t="b">
        <v>0</v>
      </c>
      <c r="P3744">
        <v>67.832099999999997</v>
      </c>
      <c r="Q3744">
        <v>25.874100000000009</v>
      </c>
      <c r="R3744">
        <v>17.574100000000001</v>
      </c>
      <c r="S3744" t="s">
        <v>128</v>
      </c>
      <c r="T3744">
        <v>0</v>
      </c>
      <c r="U3744">
        <v>0</v>
      </c>
      <c r="V3744">
        <v>16</v>
      </c>
      <c r="W3744">
        <v>909.71600000000001</v>
      </c>
    </row>
    <row r="3745" spans="1:23" x14ac:dyDescent="0.35">
      <c r="A3745" t="s">
        <v>5472</v>
      </c>
      <c r="B3745" t="s">
        <v>1597</v>
      </c>
      <c r="C3745" t="s">
        <v>5473</v>
      </c>
      <c r="D3745" t="s">
        <v>17</v>
      </c>
      <c r="E3745" t="s">
        <v>16</v>
      </c>
      <c r="F3745" t="s">
        <v>505</v>
      </c>
      <c r="G3745">
        <v>38.64</v>
      </c>
      <c r="H3745">
        <v>1</v>
      </c>
      <c r="I3745">
        <v>0.11</v>
      </c>
      <c r="J3745">
        <v>2.35</v>
      </c>
      <c r="K3745" t="s">
        <v>82</v>
      </c>
      <c r="L3745" t="s">
        <v>48</v>
      </c>
      <c r="M3745">
        <v>9.3800000000000008</v>
      </c>
      <c r="N3745" t="s">
        <v>83</v>
      </c>
      <c r="O3745" t="b">
        <v>0</v>
      </c>
      <c r="P3745">
        <v>34.389600000000002</v>
      </c>
      <c r="Q3745">
        <v>11.2056</v>
      </c>
      <c r="R3745">
        <v>-0.52439999999999998</v>
      </c>
      <c r="S3745" t="s">
        <v>183</v>
      </c>
      <c r="T3745">
        <v>0</v>
      </c>
      <c r="U3745">
        <v>0</v>
      </c>
      <c r="V3745">
        <v>2</v>
      </c>
      <c r="W3745">
        <v>8.1155999999999988</v>
      </c>
    </row>
    <row r="3746" spans="1:23" x14ac:dyDescent="0.35">
      <c r="A3746" t="s">
        <v>5474</v>
      </c>
      <c r="B3746" t="s">
        <v>491</v>
      </c>
      <c r="C3746" t="s">
        <v>5475</v>
      </c>
      <c r="D3746" t="s">
        <v>17</v>
      </c>
      <c r="E3746" t="s">
        <v>95</v>
      </c>
      <c r="F3746" t="s">
        <v>400</v>
      </c>
      <c r="G3746">
        <v>315.77</v>
      </c>
      <c r="H3746">
        <v>2</v>
      </c>
      <c r="I3746">
        <v>0.08</v>
      </c>
      <c r="J3746">
        <v>7.79</v>
      </c>
      <c r="K3746" t="s">
        <v>90</v>
      </c>
      <c r="L3746" t="s">
        <v>45</v>
      </c>
      <c r="M3746">
        <v>0.85</v>
      </c>
      <c r="N3746" t="s">
        <v>141</v>
      </c>
      <c r="O3746" t="b">
        <v>0</v>
      </c>
      <c r="P3746">
        <v>581.01679999999999</v>
      </c>
      <c r="Q3746">
        <v>202.09280000000001</v>
      </c>
      <c r="R3746">
        <v>193.4528</v>
      </c>
      <c r="S3746" t="s">
        <v>103</v>
      </c>
      <c r="T3746">
        <v>1</v>
      </c>
      <c r="U3746">
        <v>0</v>
      </c>
      <c r="V3746">
        <v>3</v>
      </c>
      <c r="W3746">
        <v>222.51</v>
      </c>
    </row>
    <row r="3747" spans="1:23" x14ac:dyDescent="0.35">
      <c r="A3747" t="s">
        <v>5476</v>
      </c>
      <c r="B3747" t="s">
        <v>177</v>
      </c>
      <c r="C3747" t="s">
        <v>186</v>
      </c>
      <c r="D3747" t="s">
        <v>15</v>
      </c>
      <c r="E3747" t="s">
        <v>95</v>
      </c>
      <c r="F3747" t="s">
        <v>171</v>
      </c>
      <c r="G3747">
        <v>20.41</v>
      </c>
      <c r="H3747">
        <v>1</v>
      </c>
      <c r="I3747">
        <v>0</v>
      </c>
      <c r="J3747">
        <v>9.26</v>
      </c>
      <c r="K3747" t="s">
        <v>90</v>
      </c>
      <c r="L3747" t="s">
        <v>43</v>
      </c>
      <c r="M3747">
        <v>5.31</v>
      </c>
      <c r="N3747" t="s">
        <v>83</v>
      </c>
      <c r="O3747" t="b">
        <v>0</v>
      </c>
      <c r="P3747">
        <v>20.41</v>
      </c>
      <c r="Q3747">
        <v>8.1639999999999997</v>
      </c>
      <c r="R3747">
        <v>-6.4060000000000006</v>
      </c>
      <c r="S3747" t="s">
        <v>128</v>
      </c>
      <c r="T3747">
        <v>0</v>
      </c>
      <c r="U3747">
        <v>0</v>
      </c>
      <c r="V3747">
        <v>15</v>
      </c>
      <c r="W3747">
        <v>956.19069999999999</v>
      </c>
    </row>
    <row r="3748" spans="1:23" x14ac:dyDescent="0.35">
      <c r="A3748" t="s">
        <v>5477</v>
      </c>
      <c r="B3748" t="s">
        <v>909</v>
      </c>
      <c r="C3748" t="s">
        <v>277</v>
      </c>
      <c r="D3748" t="s">
        <v>19</v>
      </c>
      <c r="E3748" t="s">
        <v>16</v>
      </c>
      <c r="F3748" t="s">
        <v>448</v>
      </c>
      <c r="G3748">
        <v>57.75</v>
      </c>
      <c r="H3748">
        <v>3</v>
      </c>
      <c r="I3748">
        <v>0.09</v>
      </c>
      <c r="J3748">
        <v>9.98</v>
      </c>
      <c r="K3748" t="s">
        <v>115</v>
      </c>
      <c r="L3748" t="s">
        <v>45</v>
      </c>
      <c r="M3748">
        <v>1.18</v>
      </c>
      <c r="N3748" t="s">
        <v>83</v>
      </c>
      <c r="O3748" t="b">
        <v>0</v>
      </c>
      <c r="P3748">
        <v>157.6575</v>
      </c>
      <c r="Q3748">
        <v>53.707500000000003</v>
      </c>
      <c r="R3748">
        <v>42.547499999999999</v>
      </c>
      <c r="S3748" t="s">
        <v>183</v>
      </c>
      <c r="T3748">
        <v>0</v>
      </c>
      <c r="U3748">
        <v>0</v>
      </c>
      <c r="V3748">
        <v>17</v>
      </c>
      <c r="W3748">
        <v>653.06250000000011</v>
      </c>
    </row>
    <row r="3749" spans="1:23" x14ac:dyDescent="0.35">
      <c r="A3749" t="s">
        <v>5478</v>
      </c>
      <c r="B3749" t="s">
        <v>921</v>
      </c>
      <c r="C3749" t="s">
        <v>2419</v>
      </c>
      <c r="D3749" t="s">
        <v>12</v>
      </c>
      <c r="E3749" t="s">
        <v>14</v>
      </c>
      <c r="F3749" t="s">
        <v>671</v>
      </c>
      <c r="G3749">
        <v>129.85</v>
      </c>
      <c r="H3749">
        <v>1</v>
      </c>
      <c r="I3749">
        <v>0.17</v>
      </c>
      <c r="J3749">
        <v>7.59</v>
      </c>
      <c r="K3749" t="s">
        <v>102</v>
      </c>
      <c r="L3749" t="s">
        <v>41</v>
      </c>
      <c r="M3749">
        <v>13.62</v>
      </c>
      <c r="N3749" t="s">
        <v>83</v>
      </c>
      <c r="O3749" t="b">
        <v>0</v>
      </c>
      <c r="P3749">
        <v>107.77549999999999</v>
      </c>
      <c r="Q3749">
        <v>29.865500000000001</v>
      </c>
      <c r="R3749">
        <v>8.6554999999999964</v>
      </c>
      <c r="S3749" t="s">
        <v>84</v>
      </c>
      <c r="T3749">
        <v>0</v>
      </c>
      <c r="U3749">
        <v>0</v>
      </c>
      <c r="V3749">
        <v>13</v>
      </c>
      <c r="W3749">
        <v>1753.325000000001</v>
      </c>
    </row>
    <row r="3750" spans="1:23" x14ac:dyDescent="0.35">
      <c r="A3750" t="s">
        <v>5479</v>
      </c>
      <c r="B3750" t="s">
        <v>1810</v>
      </c>
      <c r="C3750" t="s">
        <v>894</v>
      </c>
      <c r="D3750" t="s">
        <v>17</v>
      </c>
      <c r="E3750" t="s">
        <v>88</v>
      </c>
      <c r="F3750" t="s">
        <v>191</v>
      </c>
      <c r="G3750">
        <v>38.15</v>
      </c>
      <c r="H3750">
        <v>1</v>
      </c>
      <c r="I3750">
        <v>0.22</v>
      </c>
      <c r="J3750">
        <v>5.04</v>
      </c>
      <c r="K3750" t="s">
        <v>102</v>
      </c>
      <c r="L3750" t="s">
        <v>41</v>
      </c>
      <c r="M3750">
        <v>6.86</v>
      </c>
      <c r="N3750" t="s">
        <v>83</v>
      </c>
      <c r="O3750" t="b">
        <v>0</v>
      </c>
      <c r="P3750">
        <v>29.757000000000001</v>
      </c>
      <c r="Q3750">
        <v>6.8670000000000044</v>
      </c>
      <c r="R3750">
        <v>-5.0329999999999959</v>
      </c>
      <c r="S3750" t="s">
        <v>84</v>
      </c>
      <c r="T3750">
        <v>0</v>
      </c>
      <c r="U3750">
        <v>0</v>
      </c>
      <c r="V3750">
        <v>11</v>
      </c>
      <c r="W3750">
        <v>473.62350000000021</v>
      </c>
    </row>
    <row r="3751" spans="1:23" x14ac:dyDescent="0.35">
      <c r="A3751" t="s">
        <v>5480</v>
      </c>
      <c r="B3751" t="s">
        <v>951</v>
      </c>
      <c r="C3751" t="s">
        <v>3042</v>
      </c>
      <c r="D3751" t="s">
        <v>12</v>
      </c>
      <c r="E3751" t="s">
        <v>16</v>
      </c>
      <c r="F3751" t="s">
        <v>481</v>
      </c>
      <c r="G3751">
        <v>39.25</v>
      </c>
      <c r="H3751">
        <v>2</v>
      </c>
      <c r="I3751">
        <v>0.27</v>
      </c>
      <c r="J3751">
        <v>7.16</v>
      </c>
      <c r="K3751" t="s">
        <v>90</v>
      </c>
      <c r="L3751" t="s">
        <v>43</v>
      </c>
      <c r="M3751">
        <v>4.07</v>
      </c>
      <c r="N3751" t="s">
        <v>83</v>
      </c>
      <c r="O3751" t="b">
        <v>0</v>
      </c>
      <c r="P3751">
        <v>57.305</v>
      </c>
      <c r="Q3751">
        <v>10.205</v>
      </c>
      <c r="R3751">
        <v>-1.0250000000000019</v>
      </c>
      <c r="S3751" t="s">
        <v>91</v>
      </c>
      <c r="T3751">
        <v>0</v>
      </c>
      <c r="U3751">
        <v>0</v>
      </c>
      <c r="V3751">
        <v>10</v>
      </c>
      <c r="W3751">
        <v>197.87870000000001</v>
      </c>
    </row>
    <row r="3752" spans="1:23" x14ac:dyDescent="0.35">
      <c r="A3752" t="s">
        <v>5481</v>
      </c>
      <c r="B3752" t="s">
        <v>633</v>
      </c>
      <c r="C3752" t="s">
        <v>710</v>
      </c>
      <c r="D3752" t="s">
        <v>19</v>
      </c>
      <c r="E3752" t="s">
        <v>95</v>
      </c>
      <c r="F3752" t="s">
        <v>123</v>
      </c>
      <c r="G3752">
        <v>341.65</v>
      </c>
      <c r="H3752">
        <v>3</v>
      </c>
      <c r="I3752">
        <v>0.11</v>
      </c>
      <c r="J3752">
        <v>2.96</v>
      </c>
      <c r="K3752" t="s">
        <v>82</v>
      </c>
      <c r="L3752" t="s">
        <v>41</v>
      </c>
      <c r="M3752">
        <v>8.84</v>
      </c>
      <c r="N3752" t="s">
        <v>83</v>
      </c>
      <c r="O3752" t="b">
        <v>0</v>
      </c>
      <c r="P3752">
        <v>912.2054999999998</v>
      </c>
      <c r="Q3752">
        <v>297.23549999999989</v>
      </c>
      <c r="R3752">
        <v>285.43549999999988</v>
      </c>
      <c r="S3752" t="s">
        <v>103</v>
      </c>
      <c r="T3752">
        <v>0</v>
      </c>
      <c r="U3752">
        <v>0</v>
      </c>
      <c r="V3752">
        <v>18</v>
      </c>
      <c r="W3752">
        <v>838.74849999999992</v>
      </c>
    </row>
    <row r="3753" spans="1:23" x14ac:dyDescent="0.35">
      <c r="A3753" t="s">
        <v>5482</v>
      </c>
      <c r="B3753" t="s">
        <v>1348</v>
      </c>
      <c r="C3753" t="s">
        <v>2113</v>
      </c>
      <c r="D3753" t="s">
        <v>12</v>
      </c>
      <c r="E3753" t="s">
        <v>95</v>
      </c>
      <c r="F3753" t="s">
        <v>985</v>
      </c>
      <c r="G3753">
        <v>224.47</v>
      </c>
      <c r="H3753">
        <v>2</v>
      </c>
      <c r="I3753">
        <v>0.24</v>
      </c>
      <c r="J3753">
        <v>3.35</v>
      </c>
      <c r="K3753" t="s">
        <v>82</v>
      </c>
      <c r="L3753" t="s">
        <v>41</v>
      </c>
      <c r="M3753">
        <v>13.53</v>
      </c>
      <c r="N3753" t="s">
        <v>83</v>
      </c>
      <c r="O3753" t="b">
        <v>0</v>
      </c>
      <c r="P3753">
        <v>341.19439999999997</v>
      </c>
      <c r="Q3753">
        <v>71.830400000000054</v>
      </c>
      <c r="R3753">
        <v>54.950400000000059</v>
      </c>
      <c r="S3753" t="s">
        <v>97</v>
      </c>
      <c r="T3753">
        <v>0</v>
      </c>
      <c r="U3753">
        <v>0</v>
      </c>
      <c r="V3753">
        <v>3</v>
      </c>
      <c r="W3753">
        <v>288.81819999999999</v>
      </c>
    </row>
    <row r="3754" spans="1:23" x14ac:dyDescent="0.35">
      <c r="A3754" t="s">
        <v>5483</v>
      </c>
      <c r="B3754" t="s">
        <v>1301</v>
      </c>
      <c r="C3754" t="s">
        <v>1623</v>
      </c>
      <c r="D3754" t="s">
        <v>12</v>
      </c>
      <c r="E3754" t="s">
        <v>95</v>
      </c>
      <c r="F3754" t="s">
        <v>175</v>
      </c>
      <c r="G3754">
        <v>446.8</v>
      </c>
      <c r="H3754">
        <v>2</v>
      </c>
      <c r="I3754">
        <v>0.05</v>
      </c>
      <c r="J3754">
        <v>3.73</v>
      </c>
      <c r="K3754" t="s">
        <v>102</v>
      </c>
      <c r="L3754" t="s">
        <v>45</v>
      </c>
      <c r="M3754">
        <v>1.9</v>
      </c>
      <c r="N3754" t="s">
        <v>83</v>
      </c>
      <c r="O3754" t="b">
        <v>0</v>
      </c>
      <c r="P3754">
        <v>848.92</v>
      </c>
      <c r="Q3754">
        <v>312.76</v>
      </c>
      <c r="R3754">
        <v>307.13</v>
      </c>
      <c r="S3754" t="s">
        <v>91</v>
      </c>
      <c r="T3754">
        <v>0</v>
      </c>
      <c r="U3754">
        <v>0</v>
      </c>
      <c r="V3754">
        <v>20</v>
      </c>
      <c r="W3754">
        <v>2434.6143999999999</v>
      </c>
    </row>
    <row r="3755" spans="1:23" x14ac:dyDescent="0.35">
      <c r="A3755" t="s">
        <v>5484</v>
      </c>
      <c r="B3755" t="s">
        <v>221</v>
      </c>
      <c r="C3755" t="s">
        <v>5485</v>
      </c>
      <c r="D3755" t="s">
        <v>15</v>
      </c>
      <c r="E3755" t="s">
        <v>14</v>
      </c>
      <c r="F3755" t="s">
        <v>396</v>
      </c>
      <c r="G3755">
        <v>92.77</v>
      </c>
      <c r="H3755">
        <v>2</v>
      </c>
      <c r="I3755">
        <v>0.21</v>
      </c>
      <c r="J3755">
        <v>8.2899999999999991</v>
      </c>
      <c r="K3755" t="s">
        <v>90</v>
      </c>
      <c r="L3755" t="s">
        <v>41</v>
      </c>
      <c r="M3755">
        <v>9.61</v>
      </c>
      <c r="N3755" t="s">
        <v>83</v>
      </c>
      <c r="O3755" t="b">
        <v>0</v>
      </c>
      <c r="P3755">
        <v>146.57660000000001</v>
      </c>
      <c r="Q3755">
        <v>35.252600000000022</v>
      </c>
      <c r="R3755">
        <v>17.35260000000002</v>
      </c>
      <c r="S3755" t="s">
        <v>103</v>
      </c>
      <c r="T3755">
        <v>0</v>
      </c>
      <c r="U3755">
        <v>0</v>
      </c>
      <c r="V3755">
        <v>3</v>
      </c>
      <c r="W3755">
        <v>120.187</v>
      </c>
    </row>
    <row r="3756" spans="1:23" x14ac:dyDescent="0.35">
      <c r="A3756" t="s">
        <v>5486</v>
      </c>
      <c r="B3756" t="s">
        <v>353</v>
      </c>
      <c r="C3756" t="s">
        <v>4179</v>
      </c>
      <c r="D3756" t="s">
        <v>19</v>
      </c>
      <c r="E3756" t="s">
        <v>88</v>
      </c>
      <c r="F3756" t="s">
        <v>989</v>
      </c>
      <c r="G3756">
        <v>45.96</v>
      </c>
      <c r="H3756">
        <v>2</v>
      </c>
      <c r="I3756">
        <v>0.06</v>
      </c>
      <c r="J3756">
        <v>5.31</v>
      </c>
      <c r="K3756" t="s">
        <v>90</v>
      </c>
      <c r="L3756" t="s">
        <v>45</v>
      </c>
      <c r="M3756">
        <v>1.64</v>
      </c>
      <c r="N3756" t="s">
        <v>83</v>
      </c>
      <c r="O3756" t="b">
        <v>0</v>
      </c>
      <c r="P3756">
        <v>86.404799999999994</v>
      </c>
      <c r="Q3756">
        <v>31.252800000000001</v>
      </c>
      <c r="R3756">
        <v>24.302800000000001</v>
      </c>
      <c r="S3756" t="s">
        <v>91</v>
      </c>
      <c r="T3756">
        <v>0</v>
      </c>
      <c r="U3756">
        <v>0</v>
      </c>
      <c r="V3756">
        <v>15</v>
      </c>
      <c r="W3756">
        <v>1235.5637999999999</v>
      </c>
    </row>
    <row r="3757" spans="1:23" x14ac:dyDescent="0.35">
      <c r="A3757" t="s">
        <v>5487</v>
      </c>
      <c r="B3757" t="s">
        <v>93</v>
      </c>
      <c r="C3757" t="s">
        <v>5278</v>
      </c>
      <c r="D3757" t="s">
        <v>12</v>
      </c>
      <c r="E3757" t="s">
        <v>95</v>
      </c>
      <c r="F3757" t="s">
        <v>370</v>
      </c>
      <c r="G3757">
        <v>612.37</v>
      </c>
      <c r="H3757">
        <v>3</v>
      </c>
      <c r="I3757">
        <v>0.05</v>
      </c>
      <c r="J3757">
        <v>2.4700000000000002</v>
      </c>
      <c r="K3757" t="s">
        <v>90</v>
      </c>
      <c r="L3757" t="s">
        <v>43</v>
      </c>
      <c r="M3757">
        <v>3.05</v>
      </c>
      <c r="N3757" t="s">
        <v>83</v>
      </c>
      <c r="O3757" t="b">
        <v>0</v>
      </c>
      <c r="P3757">
        <v>1745.2545</v>
      </c>
      <c r="Q3757">
        <v>642.98849999999993</v>
      </c>
      <c r="R3757">
        <v>637.46849999999995</v>
      </c>
      <c r="S3757" t="s">
        <v>97</v>
      </c>
      <c r="T3757">
        <v>0</v>
      </c>
      <c r="U3757">
        <v>0</v>
      </c>
      <c r="V3757">
        <v>7</v>
      </c>
      <c r="W3757">
        <v>1184.0359000000001</v>
      </c>
    </row>
    <row r="3758" spans="1:23" x14ac:dyDescent="0.35">
      <c r="A3758" t="s">
        <v>5488</v>
      </c>
      <c r="B3758" t="s">
        <v>1705</v>
      </c>
      <c r="C3758" t="s">
        <v>5489</v>
      </c>
      <c r="D3758" t="s">
        <v>24</v>
      </c>
      <c r="E3758" t="s">
        <v>14</v>
      </c>
      <c r="F3758" t="s">
        <v>1419</v>
      </c>
      <c r="G3758">
        <v>77.78</v>
      </c>
      <c r="H3758">
        <v>1</v>
      </c>
      <c r="I3758">
        <v>0.17</v>
      </c>
      <c r="J3758">
        <v>2.09</v>
      </c>
      <c r="K3758" t="s">
        <v>115</v>
      </c>
      <c r="L3758" t="s">
        <v>41</v>
      </c>
      <c r="M3758">
        <v>14.08</v>
      </c>
      <c r="N3758" t="s">
        <v>83</v>
      </c>
      <c r="O3758" t="b">
        <v>0</v>
      </c>
      <c r="P3758">
        <v>64.557400000000001</v>
      </c>
      <c r="Q3758">
        <v>17.889399999999998</v>
      </c>
      <c r="R3758">
        <v>1.7194</v>
      </c>
      <c r="S3758" t="s">
        <v>97</v>
      </c>
      <c r="T3758">
        <v>0</v>
      </c>
      <c r="U3758">
        <v>0</v>
      </c>
      <c r="V3758">
        <v>2</v>
      </c>
      <c r="W3758">
        <v>80.623400000000004</v>
      </c>
    </row>
    <row r="3759" spans="1:23" x14ac:dyDescent="0.35">
      <c r="A3759" t="s">
        <v>5490</v>
      </c>
      <c r="B3759" t="s">
        <v>703</v>
      </c>
      <c r="C3759" t="s">
        <v>5475</v>
      </c>
      <c r="D3759" t="s">
        <v>15</v>
      </c>
      <c r="E3759" t="s">
        <v>16</v>
      </c>
      <c r="F3759" t="s">
        <v>527</v>
      </c>
      <c r="G3759">
        <v>44.51</v>
      </c>
      <c r="H3759">
        <v>2</v>
      </c>
      <c r="I3759">
        <v>0.11</v>
      </c>
      <c r="J3759">
        <v>2.54</v>
      </c>
      <c r="K3759" t="s">
        <v>102</v>
      </c>
      <c r="L3759" t="s">
        <v>43</v>
      </c>
      <c r="M3759">
        <v>4.0199999999999996</v>
      </c>
      <c r="N3759" t="s">
        <v>83</v>
      </c>
      <c r="O3759" t="b">
        <v>0</v>
      </c>
      <c r="P3759">
        <v>79.227800000000002</v>
      </c>
      <c r="Q3759">
        <v>25.815799999999999</v>
      </c>
      <c r="R3759">
        <v>19.255800000000001</v>
      </c>
      <c r="S3759" t="s">
        <v>84</v>
      </c>
      <c r="T3759">
        <v>0</v>
      </c>
      <c r="U3759">
        <v>0</v>
      </c>
      <c r="V3759">
        <v>3</v>
      </c>
      <c r="W3759">
        <v>222.51</v>
      </c>
    </row>
    <row r="3760" spans="1:23" x14ac:dyDescent="0.35">
      <c r="A3760" t="s">
        <v>5491</v>
      </c>
      <c r="B3760" t="s">
        <v>545</v>
      </c>
      <c r="C3760" t="s">
        <v>5492</v>
      </c>
      <c r="D3760" t="s">
        <v>12</v>
      </c>
      <c r="E3760" t="s">
        <v>16</v>
      </c>
      <c r="F3760" t="s">
        <v>244</v>
      </c>
      <c r="G3760">
        <v>51.49</v>
      </c>
      <c r="H3760">
        <v>1</v>
      </c>
      <c r="I3760">
        <v>0.13</v>
      </c>
      <c r="J3760">
        <v>8.39</v>
      </c>
      <c r="K3760" t="s">
        <v>82</v>
      </c>
      <c r="L3760" t="s">
        <v>41</v>
      </c>
      <c r="M3760">
        <v>11.25</v>
      </c>
      <c r="N3760" t="s">
        <v>83</v>
      </c>
      <c r="O3760" t="b">
        <v>0</v>
      </c>
      <c r="P3760">
        <v>44.796300000000002</v>
      </c>
      <c r="Q3760">
        <v>13.9023</v>
      </c>
      <c r="R3760">
        <v>-5.7376999999999967</v>
      </c>
      <c r="S3760" t="s">
        <v>91</v>
      </c>
      <c r="T3760">
        <v>0</v>
      </c>
      <c r="U3760">
        <v>0</v>
      </c>
      <c r="V3760">
        <v>1</v>
      </c>
      <c r="W3760">
        <v>-5.7376999999999967</v>
      </c>
    </row>
    <row r="3761" spans="1:23" x14ac:dyDescent="0.35">
      <c r="A3761" t="s">
        <v>5493</v>
      </c>
      <c r="B3761" t="s">
        <v>491</v>
      </c>
      <c r="C3761" t="s">
        <v>2306</v>
      </c>
      <c r="D3761" t="s">
        <v>24</v>
      </c>
      <c r="E3761" t="s">
        <v>88</v>
      </c>
      <c r="F3761" t="s">
        <v>195</v>
      </c>
      <c r="G3761">
        <v>34.14</v>
      </c>
      <c r="H3761">
        <v>2</v>
      </c>
      <c r="I3761">
        <v>0.02</v>
      </c>
      <c r="J3761">
        <v>4.34</v>
      </c>
      <c r="K3761" t="s">
        <v>82</v>
      </c>
      <c r="L3761" t="s">
        <v>43</v>
      </c>
      <c r="M3761">
        <v>5.66</v>
      </c>
      <c r="N3761" t="s">
        <v>83</v>
      </c>
      <c r="O3761" t="b">
        <v>0</v>
      </c>
      <c r="P3761">
        <v>66.914400000000001</v>
      </c>
      <c r="Q3761">
        <v>25.946400000000001</v>
      </c>
      <c r="R3761">
        <v>15.946400000000001</v>
      </c>
      <c r="S3761" t="s">
        <v>103</v>
      </c>
      <c r="T3761">
        <v>0</v>
      </c>
      <c r="U3761">
        <v>0</v>
      </c>
      <c r="V3761">
        <v>3</v>
      </c>
      <c r="W3761">
        <v>17.242300000000011</v>
      </c>
    </row>
    <row r="3762" spans="1:23" x14ac:dyDescent="0.35">
      <c r="A3762" t="s">
        <v>5494</v>
      </c>
      <c r="B3762" t="s">
        <v>208</v>
      </c>
      <c r="C3762" t="s">
        <v>4937</v>
      </c>
      <c r="D3762" t="s">
        <v>12</v>
      </c>
      <c r="E3762" t="s">
        <v>95</v>
      </c>
      <c r="F3762" t="s">
        <v>286</v>
      </c>
      <c r="G3762">
        <v>496.47</v>
      </c>
      <c r="H3762">
        <v>3</v>
      </c>
      <c r="I3762">
        <v>7.0000000000000007E-2</v>
      </c>
      <c r="J3762">
        <v>8.2799999999999994</v>
      </c>
      <c r="K3762" t="s">
        <v>115</v>
      </c>
      <c r="L3762" t="s">
        <v>45</v>
      </c>
      <c r="M3762">
        <v>1.36</v>
      </c>
      <c r="N3762" t="s">
        <v>83</v>
      </c>
      <c r="O3762" t="b">
        <v>0</v>
      </c>
      <c r="P3762">
        <v>1385.1513</v>
      </c>
      <c r="Q3762">
        <v>491.50529999999992</v>
      </c>
      <c r="R3762">
        <v>481.86529999999988</v>
      </c>
      <c r="S3762" t="s">
        <v>183</v>
      </c>
      <c r="T3762">
        <v>0</v>
      </c>
      <c r="U3762">
        <v>0</v>
      </c>
      <c r="V3762">
        <v>4</v>
      </c>
      <c r="W3762">
        <v>495.30869999999987</v>
      </c>
    </row>
    <row r="3763" spans="1:23" x14ac:dyDescent="0.35">
      <c r="A3763" t="s">
        <v>5495</v>
      </c>
      <c r="B3763" t="s">
        <v>901</v>
      </c>
      <c r="C3763" t="s">
        <v>3795</v>
      </c>
      <c r="D3763" t="s">
        <v>12</v>
      </c>
      <c r="E3763" t="s">
        <v>88</v>
      </c>
      <c r="F3763" t="s">
        <v>509</v>
      </c>
      <c r="G3763">
        <v>19.79</v>
      </c>
      <c r="H3763">
        <v>3</v>
      </c>
      <c r="I3763">
        <v>0.28000000000000003</v>
      </c>
      <c r="J3763">
        <v>6.77</v>
      </c>
      <c r="K3763" t="s">
        <v>90</v>
      </c>
      <c r="L3763" t="s">
        <v>41</v>
      </c>
      <c r="M3763">
        <v>14.81</v>
      </c>
      <c r="N3763" t="s">
        <v>83</v>
      </c>
      <c r="O3763" t="b">
        <v>0</v>
      </c>
      <c r="P3763">
        <v>42.746400000000001</v>
      </c>
      <c r="Q3763">
        <v>7.1243999999999943</v>
      </c>
      <c r="R3763">
        <v>-14.4556</v>
      </c>
      <c r="S3763" t="s">
        <v>128</v>
      </c>
      <c r="T3763">
        <v>0</v>
      </c>
      <c r="U3763">
        <v>0</v>
      </c>
      <c r="V3763">
        <v>9</v>
      </c>
      <c r="W3763">
        <v>1351.8021000000001</v>
      </c>
    </row>
    <row r="3764" spans="1:23" x14ac:dyDescent="0.35">
      <c r="A3764" t="s">
        <v>5496</v>
      </c>
      <c r="B3764" t="s">
        <v>784</v>
      </c>
      <c r="C3764" t="s">
        <v>2385</v>
      </c>
      <c r="D3764" t="s">
        <v>17</v>
      </c>
      <c r="E3764" t="s">
        <v>14</v>
      </c>
      <c r="F3764" t="s">
        <v>355</v>
      </c>
      <c r="G3764">
        <v>73.459999999999994</v>
      </c>
      <c r="H3764">
        <v>1</v>
      </c>
      <c r="I3764">
        <v>0.01</v>
      </c>
      <c r="J3764">
        <v>4.75</v>
      </c>
      <c r="K3764" t="s">
        <v>102</v>
      </c>
      <c r="L3764" t="s">
        <v>48</v>
      </c>
      <c r="M3764">
        <v>13.19</v>
      </c>
      <c r="N3764" t="s">
        <v>83</v>
      </c>
      <c r="O3764" t="b">
        <v>0</v>
      </c>
      <c r="P3764">
        <v>72.725399999999993</v>
      </c>
      <c r="Q3764">
        <v>28.6494</v>
      </c>
      <c r="R3764">
        <v>10.7094</v>
      </c>
      <c r="S3764" t="s">
        <v>84</v>
      </c>
      <c r="T3764">
        <v>0</v>
      </c>
      <c r="U3764">
        <v>0</v>
      </c>
      <c r="V3764">
        <v>6</v>
      </c>
      <c r="W3764">
        <v>793.98730000000035</v>
      </c>
    </row>
    <row r="3765" spans="1:23" x14ac:dyDescent="0.35">
      <c r="A3765" t="s">
        <v>5497</v>
      </c>
      <c r="B3765" t="s">
        <v>177</v>
      </c>
      <c r="C3765" t="s">
        <v>2652</v>
      </c>
      <c r="D3765" t="s">
        <v>24</v>
      </c>
      <c r="E3765" t="s">
        <v>16</v>
      </c>
      <c r="F3765" t="s">
        <v>475</v>
      </c>
      <c r="G3765">
        <v>62.08</v>
      </c>
      <c r="H3765">
        <v>3</v>
      </c>
      <c r="I3765">
        <v>7.0000000000000007E-2</v>
      </c>
      <c r="J3765">
        <v>6.83</v>
      </c>
      <c r="K3765" t="s">
        <v>90</v>
      </c>
      <c r="L3765" t="s">
        <v>41</v>
      </c>
      <c r="M3765">
        <v>8.31</v>
      </c>
      <c r="N3765" t="s">
        <v>83</v>
      </c>
      <c r="O3765" t="b">
        <v>0</v>
      </c>
      <c r="P3765">
        <v>173.20320000000001</v>
      </c>
      <c r="Q3765">
        <v>61.45920000000001</v>
      </c>
      <c r="R3765">
        <v>46.319200000000009</v>
      </c>
      <c r="S3765" t="s">
        <v>128</v>
      </c>
      <c r="T3765">
        <v>0</v>
      </c>
      <c r="U3765">
        <v>0</v>
      </c>
      <c r="V3765">
        <v>19</v>
      </c>
      <c r="W3765">
        <v>1022.5201</v>
      </c>
    </row>
    <row r="3766" spans="1:23" x14ac:dyDescent="0.35">
      <c r="A3766" t="s">
        <v>5498</v>
      </c>
      <c r="B3766" t="s">
        <v>405</v>
      </c>
      <c r="C3766" t="s">
        <v>1880</v>
      </c>
      <c r="D3766" t="s">
        <v>19</v>
      </c>
      <c r="E3766" t="s">
        <v>88</v>
      </c>
      <c r="F3766" t="s">
        <v>195</v>
      </c>
      <c r="G3766">
        <v>29</v>
      </c>
      <c r="H3766">
        <v>2</v>
      </c>
      <c r="I3766">
        <v>0.08</v>
      </c>
      <c r="J3766">
        <v>7.94</v>
      </c>
      <c r="K3766" t="s">
        <v>82</v>
      </c>
      <c r="L3766" t="s">
        <v>41</v>
      </c>
      <c r="M3766">
        <v>7.25</v>
      </c>
      <c r="N3766" t="s">
        <v>83</v>
      </c>
      <c r="O3766" t="b">
        <v>0</v>
      </c>
      <c r="P3766">
        <v>53.36</v>
      </c>
      <c r="Q3766">
        <v>18.559999999999999</v>
      </c>
      <c r="R3766">
        <v>3.370000000000001</v>
      </c>
      <c r="S3766" t="s">
        <v>103</v>
      </c>
      <c r="T3766">
        <v>0</v>
      </c>
      <c r="U3766">
        <v>0</v>
      </c>
      <c r="V3766">
        <v>3</v>
      </c>
      <c r="W3766">
        <v>156.87370000000001</v>
      </c>
    </row>
    <row r="3767" spans="1:23" x14ac:dyDescent="0.35">
      <c r="A3767" t="s">
        <v>5499</v>
      </c>
      <c r="B3767" t="s">
        <v>253</v>
      </c>
      <c r="C3767" t="s">
        <v>148</v>
      </c>
      <c r="D3767" t="s">
        <v>19</v>
      </c>
      <c r="E3767" t="s">
        <v>16</v>
      </c>
      <c r="F3767" t="s">
        <v>723</v>
      </c>
      <c r="G3767">
        <v>37.909999999999997</v>
      </c>
      <c r="H3767">
        <v>1</v>
      </c>
      <c r="I3767">
        <v>0.23</v>
      </c>
      <c r="J3767">
        <v>6.33</v>
      </c>
      <c r="K3767" t="s">
        <v>90</v>
      </c>
      <c r="L3767" t="s">
        <v>41</v>
      </c>
      <c r="M3767">
        <v>10.62</v>
      </c>
      <c r="N3767" t="s">
        <v>83</v>
      </c>
      <c r="O3767" t="b">
        <v>0</v>
      </c>
      <c r="P3767">
        <v>29.1907</v>
      </c>
      <c r="Q3767">
        <v>6.444700000000001</v>
      </c>
      <c r="R3767">
        <v>-10.5053</v>
      </c>
      <c r="S3767" t="s">
        <v>183</v>
      </c>
      <c r="T3767">
        <v>0</v>
      </c>
      <c r="U3767">
        <v>0</v>
      </c>
      <c r="V3767">
        <v>15</v>
      </c>
      <c r="W3767">
        <v>339.33949999999999</v>
      </c>
    </row>
    <row r="3768" spans="1:23" x14ac:dyDescent="0.35">
      <c r="A3768" t="s">
        <v>5500</v>
      </c>
      <c r="B3768" t="s">
        <v>383</v>
      </c>
      <c r="C3768" t="s">
        <v>3392</v>
      </c>
      <c r="D3768" t="s">
        <v>15</v>
      </c>
      <c r="E3768" t="s">
        <v>95</v>
      </c>
      <c r="F3768" t="s">
        <v>568</v>
      </c>
      <c r="G3768">
        <v>359.81</v>
      </c>
      <c r="H3768">
        <v>2</v>
      </c>
      <c r="I3768">
        <v>0.09</v>
      </c>
      <c r="J3768">
        <v>8.5500000000000007</v>
      </c>
      <c r="K3768" t="s">
        <v>115</v>
      </c>
      <c r="L3768" t="s">
        <v>41</v>
      </c>
      <c r="M3768">
        <v>6.59</v>
      </c>
      <c r="N3768" t="s">
        <v>83</v>
      </c>
      <c r="O3768" t="b">
        <v>0</v>
      </c>
      <c r="P3768">
        <v>654.85419999999999</v>
      </c>
      <c r="Q3768">
        <v>223.0822</v>
      </c>
      <c r="R3768">
        <v>207.94220000000001</v>
      </c>
      <c r="S3768" t="s">
        <v>128</v>
      </c>
      <c r="T3768">
        <v>0</v>
      </c>
      <c r="U3768">
        <v>0</v>
      </c>
      <c r="V3768">
        <v>2</v>
      </c>
      <c r="W3768">
        <v>198.48599999999999</v>
      </c>
    </row>
    <row r="3769" spans="1:23" x14ac:dyDescent="0.35">
      <c r="A3769" t="s">
        <v>5501</v>
      </c>
      <c r="B3769" t="s">
        <v>773</v>
      </c>
      <c r="C3769" t="s">
        <v>1074</v>
      </c>
      <c r="D3769" t="s">
        <v>19</v>
      </c>
      <c r="E3769" t="s">
        <v>95</v>
      </c>
      <c r="F3769" t="s">
        <v>96</v>
      </c>
      <c r="G3769">
        <v>229.86</v>
      </c>
      <c r="H3769">
        <v>2</v>
      </c>
      <c r="I3769">
        <v>0.02</v>
      </c>
      <c r="J3769">
        <v>7.45</v>
      </c>
      <c r="K3769" t="s">
        <v>82</v>
      </c>
      <c r="L3769" t="s">
        <v>45</v>
      </c>
      <c r="M3769">
        <v>0.73</v>
      </c>
      <c r="N3769" t="s">
        <v>141</v>
      </c>
      <c r="O3769" t="b">
        <v>0</v>
      </c>
      <c r="P3769">
        <v>450.5256</v>
      </c>
      <c r="Q3769">
        <v>174.6936</v>
      </c>
      <c r="R3769">
        <v>166.5136</v>
      </c>
      <c r="S3769" t="s">
        <v>97</v>
      </c>
      <c r="T3769">
        <v>1</v>
      </c>
      <c r="U3769">
        <v>0</v>
      </c>
      <c r="V3769">
        <v>17</v>
      </c>
      <c r="W3769">
        <v>1548.1164000000001</v>
      </c>
    </row>
    <row r="3770" spans="1:23" x14ac:dyDescent="0.35">
      <c r="A3770" t="s">
        <v>5502</v>
      </c>
      <c r="B3770" t="s">
        <v>1705</v>
      </c>
      <c r="C3770" t="s">
        <v>1315</v>
      </c>
      <c r="D3770" t="s">
        <v>15</v>
      </c>
      <c r="E3770" t="s">
        <v>95</v>
      </c>
      <c r="F3770" t="s">
        <v>274</v>
      </c>
      <c r="G3770">
        <v>356.01</v>
      </c>
      <c r="H3770">
        <v>3</v>
      </c>
      <c r="I3770">
        <v>0.1</v>
      </c>
      <c r="J3770">
        <v>7.22</v>
      </c>
      <c r="K3770" t="s">
        <v>102</v>
      </c>
      <c r="L3770" t="s">
        <v>41</v>
      </c>
      <c r="M3770">
        <v>11.21</v>
      </c>
      <c r="N3770" t="s">
        <v>83</v>
      </c>
      <c r="O3770" t="b">
        <v>0</v>
      </c>
      <c r="P3770">
        <v>961.22699999999998</v>
      </c>
      <c r="Q3770">
        <v>320.40899999999999</v>
      </c>
      <c r="R3770">
        <v>301.97899999999998</v>
      </c>
      <c r="S3770" t="s">
        <v>97</v>
      </c>
      <c r="T3770">
        <v>0</v>
      </c>
      <c r="U3770">
        <v>0</v>
      </c>
      <c r="V3770">
        <v>14</v>
      </c>
      <c r="W3770">
        <v>995.56200000000001</v>
      </c>
    </row>
    <row r="3771" spans="1:23" x14ac:dyDescent="0.35">
      <c r="A3771" t="s">
        <v>5503</v>
      </c>
      <c r="B3771" t="s">
        <v>826</v>
      </c>
      <c r="C3771" t="s">
        <v>1463</v>
      </c>
      <c r="D3771" t="s">
        <v>17</v>
      </c>
      <c r="E3771" t="s">
        <v>88</v>
      </c>
      <c r="F3771" t="s">
        <v>468</v>
      </c>
      <c r="G3771">
        <v>26.91</v>
      </c>
      <c r="H3771">
        <v>2</v>
      </c>
      <c r="I3771">
        <v>0.19</v>
      </c>
      <c r="J3771">
        <v>3.63</v>
      </c>
      <c r="K3771" t="s">
        <v>90</v>
      </c>
      <c r="L3771" t="s">
        <v>41</v>
      </c>
      <c r="M3771">
        <v>8.73</v>
      </c>
      <c r="N3771" t="s">
        <v>83</v>
      </c>
      <c r="O3771" t="b">
        <v>0</v>
      </c>
      <c r="P3771">
        <v>43.594200000000001</v>
      </c>
      <c r="Q3771">
        <v>11.302199999999999</v>
      </c>
      <c r="R3771">
        <v>-1.0578000000000001</v>
      </c>
      <c r="S3771" t="s">
        <v>103</v>
      </c>
      <c r="T3771">
        <v>0</v>
      </c>
      <c r="U3771">
        <v>0</v>
      </c>
      <c r="V3771">
        <v>2</v>
      </c>
      <c r="W3771">
        <v>-11.2058</v>
      </c>
    </row>
    <row r="3772" spans="1:23" x14ac:dyDescent="0.35">
      <c r="A3772" t="s">
        <v>5504</v>
      </c>
      <c r="B3772" t="s">
        <v>802</v>
      </c>
      <c r="C3772" t="s">
        <v>1972</v>
      </c>
      <c r="D3772" t="s">
        <v>12</v>
      </c>
      <c r="E3772" t="s">
        <v>88</v>
      </c>
      <c r="F3772" t="s">
        <v>870</v>
      </c>
      <c r="G3772">
        <v>24.85</v>
      </c>
      <c r="H3772">
        <v>1</v>
      </c>
      <c r="I3772">
        <v>0.19</v>
      </c>
      <c r="J3772">
        <v>5.93</v>
      </c>
      <c r="K3772" t="s">
        <v>90</v>
      </c>
      <c r="L3772" t="s">
        <v>41</v>
      </c>
      <c r="M3772">
        <v>10.16</v>
      </c>
      <c r="N3772" t="s">
        <v>83</v>
      </c>
      <c r="O3772" t="b">
        <v>0</v>
      </c>
      <c r="P3772">
        <v>20.128499999999999</v>
      </c>
      <c r="Q3772">
        <v>5.2185000000000024</v>
      </c>
      <c r="R3772">
        <v>-10.871499999999999</v>
      </c>
      <c r="S3772" t="s">
        <v>84</v>
      </c>
      <c r="T3772">
        <v>0</v>
      </c>
      <c r="U3772">
        <v>0</v>
      </c>
      <c r="V3772">
        <v>24</v>
      </c>
      <c r="W3772">
        <v>2290.0473000000002</v>
      </c>
    </row>
    <row r="3773" spans="1:23" x14ac:dyDescent="0.35">
      <c r="A3773" t="s">
        <v>5505</v>
      </c>
      <c r="B3773" t="s">
        <v>1147</v>
      </c>
      <c r="C3773" t="s">
        <v>873</v>
      </c>
      <c r="D3773" t="s">
        <v>12</v>
      </c>
      <c r="E3773" t="s">
        <v>95</v>
      </c>
      <c r="F3773" t="s">
        <v>472</v>
      </c>
      <c r="G3773">
        <v>45.29</v>
      </c>
      <c r="H3773">
        <v>1</v>
      </c>
      <c r="I3773">
        <v>0.12</v>
      </c>
      <c r="J3773">
        <v>6.33</v>
      </c>
      <c r="K3773" t="s">
        <v>115</v>
      </c>
      <c r="L3773" t="s">
        <v>41</v>
      </c>
      <c r="M3773">
        <v>8.66</v>
      </c>
      <c r="N3773" t="s">
        <v>83</v>
      </c>
      <c r="O3773" t="b">
        <v>0</v>
      </c>
      <c r="P3773">
        <v>39.855200000000004</v>
      </c>
      <c r="Q3773">
        <v>12.6812</v>
      </c>
      <c r="R3773">
        <v>-2.3088000000000042</v>
      </c>
      <c r="S3773" t="s">
        <v>183</v>
      </c>
      <c r="T3773">
        <v>0</v>
      </c>
      <c r="U3773">
        <v>0</v>
      </c>
      <c r="V3773">
        <v>19</v>
      </c>
      <c r="W3773">
        <v>1610.9115999999999</v>
      </c>
    </row>
    <row r="3774" spans="1:23" x14ac:dyDescent="0.35">
      <c r="A3774" t="s">
        <v>5506</v>
      </c>
      <c r="B3774" t="s">
        <v>437</v>
      </c>
      <c r="C3774" t="s">
        <v>2274</v>
      </c>
      <c r="D3774" t="s">
        <v>12</v>
      </c>
      <c r="E3774" t="s">
        <v>14</v>
      </c>
      <c r="F3774" t="s">
        <v>1740</v>
      </c>
      <c r="G3774">
        <v>131.77000000000001</v>
      </c>
      <c r="H3774">
        <v>3</v>
      </c>
      <c r="I3774">
        <v>0.03</v>
      </c>
      <c r="J3774">
        <v>9.9600000000000009</v>
      </c>
      <c r="K3774" t="s">
        <v>90</v>
      </c>
      <c r="L3774" t="s">
        <v>45</v>
      </c>
      <c r="M3774">
        <v>1.52</v>
      </c>
      <c r="N3774" t="s">
        <v>83</v>
      </c>
      <c r="O3774" t="b">
        <v>0</v>
      </c>
      <c r="P3774">
        <v>383.45069999999998</v>
      </c>
      <c r="Q3774">
        <v>146.2647</v>
      </c>
      <c r="R3774">
        <v>134.78469999999999</v>
      </c>
      <c r="S3774" t="s">
        <v>103</v>
      </c>
      <c r="T3774">
        <v>0</v>
      </c>
      <c r="U3774">
        <v>0</v>
      </c>
      <c r="V3774">
        <v>16</v>
      </c>
      <c r="W3774">
        <v>1447.4284</v>
      </c>
    </row>
    <row r="3775" spans="1:23" x14ac:dyDescent="0.35">
      <c r="A3775" t="s">
        <v>5507</v>
      </c>
      <c r="B3775" t="s">
        <v>383</v>
      </c>
      <c r="C3775" t="s">
        <v>5278</v>
      </c>
      <c r="D3775" t="s">
        <v>12</v>
      </c>
      <c r="E3775" t="s">
        <v>88</v>
      </c>
      <c r="F3775" t="s">
        <v>916</v>
      </c>
      <c r="G3775">
        <v>43.37</v>
      </c>
      <c r="H3775">
        <v>2</v>
      </c>
      <c r="I3775">
        <v>0.02</v>
      </c>
      <c r="J3775">
        <v>3.15</v>
      </c>
      <c r="K3775" t="s">
        <v>102</v>
      </c>
      <c r="L3775" t="s">
        <v>48</v>
      </c>
      <c r="M3775">
        <v>18.18</v>
      </c>
      <c r="N3775" t="s">
        <v>83</v>
      </c>
      <c r="O3775" t="b">
        <v>0</v>
      </c>
      <c r="P3775">
        <v>85.005199999999988</v>
      </c>
      <c r="Q3775">
        <v>32.961199999999991</v>
      </c>
      <c r="R3775">
        <v>11.631199999999991</v>
      </c>
      <c r="S3775" t="s">
        <v>128</v>
      </c>
      <c r="T3775">
        <v>0</v>
      </c>
      <c r="U3775">
        <v>0</v>
      </c>
      <c r="V3775">
        <v>7</v>
      </c>
      <c r="W3775">
        <v>1184.0359000000001</v>
      </c>
    </row>
    <row r="3776" spans="1:23" x14ac:dyDescent="0.35">
      <c r="A3776" t="s">
        <v>5508</v>
      </c>
      <c r="B3776" t="s">
        <v>594</v>
      </c>
      <c r="C3776" t="s">
        <v>5509</v>
      </c>
      <c r="D3776" t="s">
        <v>20</v>
      </c>
      <c r="E3776" t="s">
        <v>95</v>
      </c>
      <c r="F3776" t="s">
        <v>251</v>
      </c>
      <c r="G3776">
        <v>8.3000000000000007</v>
      </c>
      <c r="H3776">
        <v>1</v>
      </c>
      <c r="I3776">
        <v>0.28999999999999998</v>
      </c>
      <c r="J3776">
        <v>8.14</v>
      </c>
      <c r="K3776" t="s">
        <v>82</v>
      </c>
      <c r="L3776" t="s">
        <v>41</v>
      </c>
      <c r="M3776">
        <v>11.81</v>
      </c>
      <c r="N3776" t="s">
        <v>83</v>
      </c>
      <c r="O3776" t="b">
        <v>0</v>
      </c>
      <c r="P3776">
        <v>5.8929999999999998</v>
      </c>
      <c r="Q3776">
        <v>0.91299999999999937</v>
      </c>
      <c r="R3776">
        <v>-19.036999999999999</v>
      </c>
      <c r="S3776" t="s">
        <v>128</v>
      </c>
      <c r="T3776">
        <v>0</v>
      </c>
      <c r="U3776">
        <v>0</v>
      </c>
      <c r="V3776">
        <v>1</v>
      </c>
      <c r="W3776">
        <v>-19.036999999999999</v>
      </c>
    </row>
    <row r="3777" spans="1:23" x14ac:dyDescent="0.35">
      <c r="A3777" t="s">
        <v>5510</v>
      </c>
      <c r="B3777" t="s">
        <v>1497</v>
      </c>
      <c r="C3777" t="s">
        <v>1103</v>
      </c>
      <c r="D3777" t="s">
        <v>15</v>
      </c>
      <c r="E3777" t="s">
        <v>95</v>
      </c>
      <c r="F3777" t="s">
        <v>958</v>
      </c>
      <c r="G3777">
        <v>393</v>
      </c>
      <c r="H3777">
        <v>3</v>
      </c>
      <c r="I3777">
        <v>7.0000000000000007E-2</v>
      </c>
      <c r="J3777">
        <v>9.06</v>
      </c>
      <c r="K3777" t="s">
        <v>90</v>
      </c>
      <c r="L3777" t="s">
        <v>43</v>
      </c>
      <c r="M3777">
        <v>3.15</v>
      </c>
      <c r="N3777" t="s">
        <v>141</v>
      </c>
      <c r="O3777" t="b">
        <v>0</v>
      </c>
      <c r="P3777">
        <v>1096.47</v>
      </c>
      <c r="Q3777">
        <v>389.07000000000011</v>
      </c>
      <c r="R3777">
        <v>376.86000000000013</v>
      </c>
      <c r="S3777" t="s">
        <v>103</v>
      </c>
      <c r="T3777">
        <v>1</v>
      </c>
      <c r="U3777">
        <v>0</v>
      </c>
      <c r="V3777">
        <v>23</v>
      </c>
      <c r="W3777">
        <v>2031.5921000000001</v>
      </c>
    </row>
    <row r="3778" spans="1:23" x14ac:dyDescent="0.35">
      <c r="A3778" t="s">
        <v>5511</v>
      </c>
      <c r="B3778" t="s">
        <v>562</v>
      </c>
      <c r="C3778" t="s">
        <v>384</v>
      </c>
      <c r="D3778" t="s">
        <v>17</v>
      </c>
      <c r="E3778" t="s">
        <v>95</v>
      </c>
      <c r="F3778" t="s">
        <v>874</v>
      </c>
      <c r="G3778">
        <v>309.36</v>
      </c>
      <c r="H3778">
        <v>1</v>
      </c>
      <c r="I3778">
        <v>0.04</v>
      </c>
      <c r="J3778">
        <v>9.09</v>
      </c>
      <c r="K3778" t="s">
        <v>102</v>
      </c>
      <c r="L3778" t="s">
        <v>45</v>
      </c>
      <c r="M3778">
        <v>0.97</v>
      </c>
      <c r="N3778" t="s">
        <v>83</v>
      </c>
      <c r="O3778" t="b">
        <v>0</v>
      </c>
      <c r="P3778">
        <v>296.98559999999998</v>
      </c>
      <c r="Q3778">
        <v>111.36960000000001</v>
      </c>
      <c r="R3778">
        <v>101.3096</v>
      </c>
      <c r="S3778" t="s">
        <v>103</v>
      </c>
      <c r="T3778">
        <v>0</v>
      </c>
      <c r="U3778">
        <v>0</v>
      </c>
      <c r="V3778">
        <v>19</v>
      </c>
      <c r="W3778">
        <v>1505.4456</v>
      </c>
    </row>
    <row r="3779" spans="1:23" x14ac:dyDescent="0.35">
      <c r="A3779" t="s">
        <v>5512</v>
      </c>
      <c r="B3779" t="s">
        <v>189</v>
      </c>
      <c r="C3779" t="s">
        <v>384</v>
      </c>
      <c r="D3779" t="s">
        <v>20</v>
      </c>
      <c r="E3779" t="s">
        <v>16</v>
      </c>
      <c r="F3779" t="s">
        <v>527</v>
      </c>
      <c r="G3779">
        <v>36.79</v>
      </c>
      <c r="H3779">
        <v>3</v>
      </c>
      <c r="I3779">
        <v>0.14000000000000001</v>
      </c>
      <c r="J3779">
        <v>4.53</v>
      </c>
      <c r="K3779" t="s">
        <v>102</v>
      </c>
      <c r="L3779" t="s">
        <v>43</v>
      </c>
      <c r="M3779">
        <v>6.68</v>
      </c>
      <c r="N3779" t="s">
        <v>83</v>
      </c>
      <c r="O3779" t="b">
        <v>0</v>
      </c>
      <c r="P3779">
        <v>94.918199999999999</v>
      </c>
      <c r="Q3779">
        <v>28.696200000000001</v>
      </c>
      <c r="R3779">
        <v>17.4862</v>
      </c>
      <c r="S3779" t="s">
        <v>91</v>
      </c>
      <c r="T3779">
        <v>0</v>
      </c>
      <c r="U3779">
        <v>0</v>
      </c>
      <c r="V3779">
        <v>19</v>
      </c>
      <c r="W3779">
        <v>1505.4456</v>
      </c>
    </row>
    <row r="3780" spans="1:23" x14ac:dyDescent="0.35">
      <c r="A3780" t="s">
        <v>5513</v>
      </c>
      <c r="B3780" t="s">
        <v>316</v>
      </c>
      <c r="C3780" t="s">
        <v>4737</v>
      </c>
      <c r="D3780" t="s">
        <v>20</v>
      </c>
      <c r="E3780" t="s">
        <v>95</v>
      </c>
      <c r="F3780" t="s">
        <v>667</v>
      </c>
      <c r="G3780">
        <v>609.21</v>
      </c>
      <c r="H3780">
        <v>2</v>
      </c>
      <c r="I3780">
        <v>0.08</v>
      </c>
      <c r="J3780">
        <v>4.91</v>
      </c>
      <c r="K3780" t="s">
        <v>102</v>
      </c>
      <c r="L3780" t="s">
        <v>48</v>
      </c>
      <c r="M3780">
        <v>8.06</v>
      </c>
      <c r="N3780" t="s">
        <v>83</v>
      </c>
      <c r="O3780" t="b">
        <v>0</v>
      </c>
      <c r="P3780">
        <v>1120.9464</v>
      </c>
      <c r="Q3780">
        <v>389.89440000000002</v>
      </c>
      <c r="R3780">
        <v>376.92439999999999</v>
      </c>
      <c r="S3780" t="s">
        <v>91</v>
      </c>
      <c r="T3780">
        <v>0</v>
      </c>
      <c r="U3780">
        <v>0</v>
      </c>
      <c r="V3780">
        <v>18</v>
      </c>
      <c r="W3780">
        <v>2172.4623999999999</v>
      </c>
    </row>
    <row r="3781" spans="1:23" x14ac:dyDescent="0.35">
      <c r="A3781" t="s">
        <v>5514</v>
      </c>
      <c r="B3781" t="s">
        <v>346</v>
      </c>
      <c r="C3781" t="s">
        <v>815</v>
      </c>
      <c r="D3781" t="s">
        <v>17</v>
      </c>
      <c r="E3781" t="s">
        <v>95</v>
      </c>
      <c r="F3781" t="s">
        <v>755</v>
      </c>
      <c r="G3781">
        <v>112.49</v>
      </c>
      <c r="H3781">
        <v>2</v>
      </c>
      <c r="I3781">
        <v>0.08</v>
      </c>
      <c r="J3781">
        <v>8.27</v>
      </c>
      <c r="K3781" t="s">
        <v>82</v>
      </c>
      <c r="L3781" t="s">
        <v>43</v>
      </c>
      <c r="M3781">
        <v>5.54</v>
      </c>
      <c r="N3781" t="s">
        <v>141</v>
      </c>
      <c r="O3781" t="b">
        <v>0</v>
      </c>
      <c r="P3781">
        <v>206.98159999999999</v>
      </c>
      <c r="Q3781">
        <v>71.993599999999986</v>
      </c>
      <c r="R3781">
        <v>58.183599999999977</v>
      </c>
      <c r="S3781" t="s">
        <v>97</v>
      </c>
      <c r="T3781">
        <v>1</v>
      </c>
      <c r="U3781">
        <v>0</v>
      </c>
      <c r="V3781">
        <v>15</v>
      </c>
      <c r="W3781">
        <v>1377.5636</v>
      </c>
    </row>
    <row r="3782" spans="1:23" x14ac:dyDescent="0.35">
      <c r="A3782" t="s">
        <v>5515</v>
      </c>
      <c r="B3782" t="s">
        <v>364</v>
      </c>
      <c r="C3782" t="s">
        <v>1136</v>
      </c>
      <c r="D3782" t="s">
        <v>20</v>
      </c>
      <c r="E3782" t="s">
        <v>95</v>
      </c>
      <c r="F3782" t="s">
        <v>274</v>
      </c>
      <c r="G3782">
        <v>615.80999999999995</v>
      </c>
      <c r="H3782">
        <v>3</v>
      </c>
      <c r="I3782">
        <v>0.23</v>
      </c>
      <c r="J3782">
        <v>4.68</v>
      </c>
      <c r="K3782" t="s">
        <v>115</v>
      </c>
      <c r="L3782" t="s">
        <v>41</v>
      </c>
      <c r="M3782">
        <v>11.82</v>
      </c>
      <c r="N3782" t="s">
        <v>83</v>
      </c>
      <c r="O3782" t="b">
        <v>0</v>
      </c>
      <c r="P3782">
        <v>1422.5210999999999</v>
      </c>
      <c r="Q3782">
        <v>314.06310000000008</v>
      </c>
      <c r="R3782">
        <v>297.56310000000008</v>
      </c>
      <c r="S3782" t="s">
        <v>97</v>
      </c>
      <c r="T3782">
        <v>0</v>
      </c>
      <c r="U3782">
        <v>0</v>
      </c>
      <c r="V3782">
        <v>22</v>
      </c>
      <c r="W3782">
        <v>2267.721500000001</v>
      </c>
    </row>
    <row r="3783" spans="1:23" x14ac:dyDescent="0.35">
      <c r="A3783" t="s">
        <v>5516</v>
      </c>
      <c r="B3783" t="s">
        <v>973</v>
      </c>
      <c r="C3783" t="s">
        <v>1628</v>
      </c>
      <c r="D3783" t="s">
        <v>12</v>
      </c>
      <c r="E3783" t="s">
        <v>95</v>
      </c>
      <c r="F3783" t="s">
        <v>1061</v>
      </c>
      <c r="G3783">
        <v>382.48</v>
      </c>
      <c r="H3783">
        <v>3</v>
      </c>
      <c r="I3783">
        <v>0.06</v>
      </c>
      <c r="J3783">
        <v>6.59</v>
      </c>
      <c r="K3783" t="s">
        <v>115</v>
      </c>
      <c r="L3783" t="s">
        <v>48</v>
      </c>
      <c r="M3783">
        <v>5.21</v>
      </c>
      <c r="N3783" t="s">
        <v>83</v>
      </c>
      <c r="O3783" t="b">
        <v>0</v>
      </c>
      <c r="P3783">
        <v>1078.5935999999999</v>
      </c>
      <c r="Q3783">
        <v>390.12959999999993</v>
      </c>
      <c r="R3783">
        <v>378.32959999999991</v>
      </c>
      <c r="S3783" t="s">
        <v>183</v>
      </c>
      <c r="T3783">
        <v>0</v>
      </c>
      <c r="U3783">
        <v>0</v>
      </c>
      <c r="V3783">
        <v>4</v>
      </c>
      <c r="W3783">
        <v>632.91599999999994</v>
      </c>
    </row>
    <row r="3784" spans="1:23" x14ac:dyDescent="0.35">
      <c r="A3784" t="s">
        <v>5517</v>
      </c>
      <c r="B3784" t="s">
        <v>161</v>
      </c>
      <c r="C3784" t="s">
        <v>1962</v>
      </c>
      <c r="D3784" t="s">
        <v>12</v>
      </c>
      <c r="E3784" t="s">
        <v>88</v>
      </c>
      <c r="F3784" t="s">
        <v>1221</v>
      </c>
      <c r="G3784">
        <v>34.75</v>
      </c>
      <c r="H3784">
        <v>1</v>
      </c>
      <c r="I3784">
        <v>0.03</v>
      </c>
      <c r="J3784">
        <v>5.69</v>
      </c>
      <c r="K3784" t="s">
        <v>115</v>
      </c>
      <c r="L3784" t="s">
        <v>45</v>
      </c>
      <c r="M3784">
        <v>0.73</v>
      </c>
      <c r="N3784" t="s">
        <v>83</v>
      </c>
      <c r="O3784" t="b">
        <v>0</v>
      </c>
      <c r="P3784">
        <v>33.707500000000003</v>
      </c>
      <c r="Q3784">
        <v>12.8575</v>
      </c>
      <c r="R3784">
        <v>6.4374999999999982</v>
      </c>
      <c r="S3784" t="s">
        <v>91</v>
      </c>
      <c r="T3784">
        <v>0</v>
      </c>
      <c r="U3784">
        <v>0</v>
      </c>
      <c r="V3784">
        <v>15</v>
      </c>
      <c r="W3784">
        <v>526.91089999999997</v>
      </c>
    </row>
    <row r="3785" spans="1:23" x14ac:dyDescent="0.35">
      <c r="A3785" t="s">
        <v>5518</v>
      </c>
      <c r="B3785" t="s">
        <v>177</v>
      </c>
      <c r="C3785" t="s">
        <v>2813</v>
      </c>
      <c r="D3785" t="s">
        <v>20</v>
      </c>
      <c r="E3785" t="s">
        <v>14</v>
      </c>
      <c r="F3785" t="s">
        <v>677</v>
      </c>
      <c r="G3785">
        <v>125.5</v>
      </c>
      <c r="H3785">
        <v>3</v>
      </c>
      <c r="I3785">
        <v>0.06</v>
      </c>
      <c r="J3785">
        <v>2.1800000000000002</v>
      </c>
      <c r="K3785" t="s">
        <v>82</v>
      </c>
      <c r="L3785" t="s">
        <v>45</v>
      </c>
      <c r="M3785">
        <v>0.8</v>
      </c>
      <c r="N3785" t="s">
        <v>83</v>
      </c>
      <c r="O3785" t="b">
        <v>0</v>
      </c>
      <c r="P3785">
        <v>353.91</v>
      </c>
      <c r="Q3785">
        <v>128.01</v>
      </c>
      <c r="R3785">
        <v>125.03</v>
      </c>
      <c r="S3785" t="s">
        <v>128</v>
      </c>
      <c r="T3785">
        <v>0</v>
      </c>
      <c r="U3785">
        <v>0</v>
      </c>
      <c r="V3785">
        <v>2</v>
      </c>
      <c r="W3785">
        <v>346.36579999999992</v>
      </c>
    </row>
    <row r="3786" spans="1:23" x14ac:dyDescent="0.35">
      <c r="A3786" t="s">
        <v>5519</v>
      </c>
      <c r="B3786" t="s">
        <v>169</v>
      </c>
      <c r="C3786" t="s">
        <v>679</v>
      </c>
      <c r="D3786" t="s">
        <v>19</v>
      </c>
      <c r="E3786" t="s">
        <v>16</v>
      </c>
      <c r="F3786" t="s">
        <v>464</v>
      </c>
      <c r="G3786">
        <v>28.79</v>
      </c>
      <c r="H3786">
        <v>1</v>
      </c>
      <c r="I3786">
        <v>0.09</v>
      </c>
      <c r="J3786">
        <v>9.06</v>
      </c>
      <c r="K3786" t="s">
        <v>102</v>
      </c>
      <c r="L3786" t="s">
        <v>45</v>
      </c>
      <c r="M3786">
        <v>1.48</v>
      </c>
      <c r="N3786" t="s">
        <v>141</v>
      </c>
      <c r="O3786" t="b">
        <v>0</v>
      </c>
      <c r="P3786">
        <v>26.198899999999998</v>
      </c>
      <c r="Q3786">
        <v>8.9249000000000045</v>
      </c>
      <c r="R3786">
        <v>-1.615099999999996</v>
      </c>
      <c r="S3786" t="s">
        <v>84</v>
      </c>
      <c r="T3786">
        <v>1</v>
      </c>
      <c r="U3786">
        <v>0</v>
      </c>
      <c r="V3786">
        <v>10</v>
      </c>
      <c r="W3786">
        <v>1466.404</v>
      </c>
    </row>
    <row r="3787" spans="1:23" x14ac:dyDescent="0.35">
      <c r="A3787" t="s">
        <v>5520</v>
      </c>
      <c r="B3787" t="s">
        <v>157</v>
      </c>
      <c r="C3787" t="s">
        <v>5521</v>
      </c>
      <c r="D3787" t="s">
        <v>19</v>
      </c>
      <c r="E3787" t="s">
        <v>95</v>
      </c>
      <c r="F3787" t="s">
        <v>127</v>
      </c>
      <c r="G3787">
        <v>238.8</v>
      </c>
      <c r="H3787">
        <v>3</v>
      </c>
      <c r="I3787">
        <v>0.1</v>
      </c>
      <c r="J3787">
        <v>5.2</v>
      </c>
      <c r="K3787" t="s">
        <v>115</v>
      </c>
      <c r="L3787" t="s">
        <v>48</v>
      </c>
      <c r="M3787">
        <v>15.22</v>
      </c>
      <c r="N3787" t="s">
        <v>83</v>
      </c>
      <c r="O3787" t="b">
        <v>1</v>
      </c>
      <c r="P3787">
        <v>644.7600000000001</v>
      </c>
      <c r="Q3787">
        <v>214.9200000000001</v>
      </c>
      <c r="R3787">
        <v>194.50000000000011</v>
      </c>
      <c r="S3787" t="s">
        <v>91</v>
      </c>
      <c r="T3787">
        <v>0</v>
      </c>
      <c r="U3787">
        <v>0</v>
      </c>
      <c r="V3787">
        <v>14</v>
      </c>
      <c r="W3787">
        <v>1610.0854999999999</v>
      </c>
    </row>
    <row r="3788" spans="1:23" x14ac:dyDescent="0.35">
      <c r="A3788" t="s">
        <v>5522</v>
      </c>
      <c r="B3788" t="s">
        <v>309</v>
      </c>
      <c r="C3788" t="s">
        <v>5523</v>
      </c>
      <c r="D3788" t="s">
        <v>24</v>
      </c>
      <c r="E3788" t="s">
        <v>88</v>
      </c>
      <c r="F3788" t="s">
        <v>341</v>
      </c>
      <c r="G3788">
        <v>27.1</v>
      </c>
      <c r="H3788">
        <v>3</v>
      </c>
      <c r="I3788">
        <v>0.03</v>
      </c>
      <c r="J3788">
        <v>7.17</v>
      </c>
      <c r="K3788" t="s">
        <v>115</v>
      </c>
      <c r="L3788" t="s">
        <v>43</v>
      </c>
      <c r="M3788">
        <v>6.46</v>
      </c>
      <c r="N3788" t="s">
        <v>83</v>
      </c>
      <c r="O3788" t="b">
        <v>0</v>
      </c>
      <c r="P3788">
        <v>78.861000000000004</v>
      </c>
      <c r="Q3788">
        <v>30.081</v>
      </c>
      <c r="R3788">
        <v>16.451000000000001</v>
      </c>
      <c r="S3788" t="s">
        <v>128</v>
      </c>
      <c r="T3788">
        <v>0</v>
      </c>
      <c r="U3788">
        <v>0</v>
      </c>
      <c r="V3788">
        <v>1</v>
      </c>
      <c r="W3788">
        <v>16.451000000000001</v>
      </c>
    </row>
    <row r="3789" spans="1:23" x14ac:dyDescent="0.35">
      <c r="A3789" t="s">
        <v>5524</v>
      </c>
      <c r="B3789" t="s">
        <v>326</v>
      </c>
      <c r="C3789" t="s">
        <v>892</v>
      </c>
      <c r="D3789" t="s">
        <v>15</v>
      </c>
      <c r="E3789" t="s">
        <v>95</v>
      </c>
      <c r="F3789" t="s">
        <v>715</v>
      </c>
      <c r="G3789">
        <v>152.47999999999999</v>
      </c>
      <c r="H3789">
        <v>3</v>
      </c>
      <c r="I3789">
        <v>0.08</v>
      </c>
      <c r="J3789">
        <v>2.0099999999999998</v>
      </c>
      <c r="K3789" t="s">
        <v>90</v>
      </c>
      <c r="L3789" t="s">
        <v>48</v>
      </c>
      <c r="M3789">
        <v>17.940000000000001</v>
      </c>
      <c r="N3789" t="s">
        <v>83</v>
      </c>
      <c r="O3789" t="b">
        <v>0</v>
      </c>
      <c r="P3789">
        <v>420.84480000000002</v>
      </c>
      <c r="Q3789">
        <v>146.38079999999999</v>
      </c>
      <c r="R3789">
        <v>126.4308</v>
      </c>
      <c r="S3789" t="s">
        <v>103</v>
      </c>
      <c r="T3789">
        <v>0</v>
      </c>
      <c r="U3789">
        <v>0</v>
      </c>
      <c r="V3789">
        <v>5</v>
      </c>
      <c r="W3789">
        <v>662.32820000000004</v>
      </c>
    </row>
    <row r="3790" spans="1:23" x14ac:dyDescent="0.35">
      <c r="A3790" t="s">
        <v>5525</v>
      </c>
      <c r="B3790" t="s">
        <v>193</v>
      </c>
      <c r="C3790" t="s">
        <v>1095</v>
      </c>
      <c r="D3790" t="s">
        <v>24</v>
      </c>
      <c r="E3790" t="s">
        <v>14</v>
      </c>
      <c r="F3790" t="s">
        <v>163</v>
      </c>
      <c r="G3790">
        <v>127.21</v>
      </c>
      <c r="H3790">
        <v>3</v>
      </c>
      <c r="I3790">
        <v>0.06</v>
      </c>
      <c r="J3790">
        <v>7.97</v>
      </c>
      <c r="K3790" t="s">
        <v>82</v>
      </c>
      <c r="L3790" t="s">
        <v>41</v>
      </c>
      <c r="M3790">
        <v>6.03</v>
      </c>
      <c r="N3790" t="s">
        <v>83</v>
      </c>
      <c r="O3790" t="b">
        <v>0</v>
      </c>
      <c r="P3790">
        <v>358.73219999999998</v>
      </c>
      <c r="Q3790">
        <v>129.7542</v>
      </c>
      <c r="R3790">
        <v>115.7542</v>
      </c>
      <c r="S3790" t="s">
        <v>97</v>
      </c>
      <c r="T3790">
        <v>0</v>
      </c>
      <c r="U3790">
        <v>0</v>
      </c>
      <c r="V3790">
        <v>14</v>
      </c>
      <c r="W3790">
        <v>923.14070000000004</v>
      </c>
    </row>
    <row r="3791" spans="1:23" x14ac:dyDescent="0.35">
      <c r="A3791" t="s">
        <v>5526</v>
      </c>
      <c r="B3791" t="s">
        <v>996</v>
      </c>
      <c r="C3791" t="s">
        <v>790</v>
      </c>
      <c r="D3791" t="s">
        <v>26</v>
      </c>
      <c r="E3791" t="s">
        <v>88</v>
      </c>
      <c r="F3791" t="s">
        <v>1066</v>
      </c>
      <c r="G3791">
        <v>22.41</v>
      </c>
      <c r="H3791">
        <v>1</v>
      </c>
      <c r="I3791">
        <v>0.09</v>
      </c>
      <c r="J3791">
        <v>4.12</v>
      </c>
      <c r="K3791" t="s">
        <v>102</v>
      </c>
      <c r="L3791" t="s">
        <v>43</v>
      </c>
      <c r="M3791">
        <v>3.77</v>
      </c>
      <c r="N3791" t="s">
        <v>83</v>
      </c>
      <c r="O3791" t="b">
        <v>0</v>
      </c>
      <c r="P3791">
        <v>20.3931</v>
      </c>
      <c r="Q3791">
        <v>6.9471000000000007</v>
      </c>
      <c r="R3791">
        <v>-0.94289999999999985</v>
      </c>
      <c r="S3791" t="s">
        <v>128</v>
      </c>
      <c r="T3791">
        <v>0</v>
      </c>
      <c r="U3791">
        <v>0</v>
      </c>
      <c r="V3791">
        <v>14</v>
      </c>
      <c r="W3791">
        <v>572.77920000000006</v>
      </c>
    </row>
    <row r="3792" spans="1:23" x14ac:dyDescent="0.35">
      <c r="A3792" t="s">
        <v>5527</v>
      </c>
      <c r="B3792" t="s">
        <v>1124</v>
      </c>
      <c r="C3792" t="s">
        <v>4181</v>
      </c>
      <c r="D3792" t="s">
        <v>15</v>
      </c>
      <c r="E3792" t="s">
        <v>88</v>
      </c>
      <c r="F3792" t="s">
        <v>877</v>
      </c>
      <c r="G3792">
        <v>24.32</v>
      </c>
      <c r="H3792">
        <v>1</v>
      </c>
      <c r="I3792">
        <v>0.19</v>
      </c>
      <c r="J3792">
        <v>3.5</v>
      </c>
      <c r="K3792" t="s">
        <v>115</v>
      </c>
      <c r="L3792" t="s">
        <v>41</v>
      </c>
      <c r="M3792">
        <v>9.4</v>
      </c>
      <c r="N3792" t="s">
        <v>83</v>
      </c>
      <c r="O3792" t="b">
        <v>0</v>
      </c>
      <c r="P3792">
        <v>19.699200000000001</v>
      </c>
      <c r="Q3792">
        <v>5.1072000000000024</v>
      </c>
      <c r="R3792">
        <v>-7.792799999999998</v>
      </c>
      <c r="S3792" t="s">
        <v>103</v>
      </c>
      <c r="T3792">
        <v>0</v>
      </c>
      <c r="U3792">
        <v>0</v>
      </c>
      <c r="V3792">
        <v>5</v>
      </c>
      <c r="W3792">
        <v>165.78180000000009</v>
      </c>
    </row>
    <row r="3793" spans="1:23" x14ac:dyDescent="0.35">
      <c r="A3793" t="s">
        <v>5528</v>
      </c>
      <c r="B3793" t="s">
        <v>185</v>
      </c>
      <c r="C3793" t="s">
        <v>664</v>
      </c>
      <c r="D3793" t="s">
        <v>12</v>
      </c>
      <c r="E3793" t="s">
        <v>16</v>
      </c>
      <c r="F3793" t="s">
        <v>136</v>
      </c>
      <c r="G3793">
        <v>41.25</v>
      </c>
      <c r="H3793">
        <v>1</v>
      </c>
      <c r="I3793">
        <v>0.18</v>
      </c>
      <c r="J3793">
        <v>6.07</v>
      </c>
      <c r="K3793" t="s">
        <v>102</v>
      </c>
      <c r="L3793" t="s">
        <v>43</v>
      </c>
      <c r="M3793">
        <v>3.05</v>
      </c>
      <c r="N3793" t="s">
        <v>83</v>
      </c>
      <c r="O3793" t="b">
        <v>0</v>
      </c>
      <c r="P3793">
        <v>33.825000000000003</v>
      </c>
      <c r="Q3793">
        <v>9.0750000000000046</v>
      </c>
      <c r="R3793">
        <v>-4.4999999999998097E-2</v>
      </c>
      <c r="S3793" t="s">
        <v>128</v>
      </c>
      <c r="T3793">
        <v>0</v>
      </c>
      <c r="U3793">
        <v>0</v>
      </c>
      <c r="V3793">
        <v>15</v>
      </c>
      <c r="W3793">
        <v>1753.1386</v>
      </c>
    </row>
    <row r="3794" spans="1:23" x14ac:dyDescent="0.35">
      <c r="A3794" t="s">
        <v>5529</v>
      </c>
      <c r="B3794" t="s">
        <v>197</v>
      </c>
      <c r="C3794" t="s">
        <v>1103</v>
      </c>
      <c r="D3794" t="s">
        <v>12</v>
      </c>
      <c r="E3794" t="s">
        <v>88</v>
      </c>
      <c r="F3794" t="s">
        <v>1395</v>
      </c>
      <c r="G3794">
        <v>30.81</v>
      </c>
      <c r="H3794">
        <v>3</v>
      </c>
      <c r="I3794">
        <v>0</v>
      </c>
      <c r="J3794">
        <v>9.81</v>
      </c>
      <c r="K3794" t="s">
        <v>102</v>
      </c>
      <c r="L3794" t="s">
        <v>48</v>
      </c>
      <c r="M3794">
        <v>13.73</v>
      </c>
      <c r="N3794" t="s">
        <v>83</v>
      </c>
      <c r="O3794" t="b">
        <v>0</v>
      </c>
      <c r="P3794">
        <v>92.43</v>
      </c>
      <c r="Q3794">
        <v>36.972000000000001</v>
      </c>
      <c r="R3794">
        <v>13.432</v>
      </c>
      <c r="S3794" t="s">
        <v>84</v>
      </c>
      <c r="T3794">
        <v>0</v>
      </c>
      <c r="U3794">
        <v>0</v>
      </c>
      <c r="V3794">
        <v>23</v>
      </c>
      <c r="W3794">
        <v>2031.5921000000001</v>
      </c>
    </row>
    <row r="3795" spans="1:23" x14ac:dyDescent="0.35">
      <c r="A3795" t="s">
        <v>5530</v>
      </c>
      <c r="B3795" t="s">
        <v>669</v>
      </c>
      <c r="C3795" t="s">
        <v>1737</v>
      </c>
      <c r="D3795" t="s">
        <v>17</v>
      </c>
      <c r="E3795" t="s">
        <v>16</v>
      </c>
      <c r="F3795" t="s">
        <v>1077</v>
      </c>
      <c r="G3795">
        <v>48.14</v>
      </c>
      <c r="H3795">
        <v>2</v>
      </c>
      <c r="I3795">
        <v>0.28999999999999998</v>
      </c>
      <c r="J3795">
        <v>3.59</v>
      </c>
      <c r="K3795" t="s">
        <v>115</v>
      </c>
      <c r="L3795" t="s">
        <v>45</v>
      </c>
      <c r="M3795">
        <v>0.79</v>
      </c>
      <c r="N3795" t="s">
        <v>83</v>
      </c>
      <c r="O3795" t="b">
        <v>0</v>
      </c>
      <c r="P3795">
        <v>68.358800000000002</v>
      </c>
      <c r="Q3795">
        <v>10.5908</v>
      </c>
      <c r="R3795">
        <v>6.2108000000000017</v>
      </c>
      <c r="S3795" t="s">
        <v>183</v>
      </c>
      <c r="T3795">
        <v>0</v>
      </c>
      <c r="U3795">
        <v>0</v>
      </c>
      <c r="V3795">
        <v>2</v>
      </c>
      <c r="W3795">
        <v>18.3308</v>
      </c>
    </row>
    <row r="3796" spans="1:23" x14ac:dyDescent="0.35">
      <c r="A3796" t="s">
        <v>5531</v>
      </c>
      <c r="B3796" t="s">
        <v>364</v>
      </c>
      <c r="C3796" t="s">
        <v>5532</v>
      </c>
      <c r="D3796" t="s">
        <v>12</v>
      </c>
      <c r="E3796" t="s">
        <v>16</v>
      </c>
      <c r="F3796" t="s">
        <v>351</v>
      </c>
      <c r="G3796">
        <v>54.39</v>
      </c>
      <c r="H3796">
        <v>3</v>
      </c>
      <c r="I3796">
        <v>0.17</v>
      </c>
      <c r="J3796">
        <v>4.34</v>
      </c>
      <c r="K3796" t="s">
        <v>102</v>
      </c>
      <c r="L3796" t="s">
        <v>41</v>
      </c>
      <c r="M3796">
        <v>8.31</v>
      </c>
      <c r="N3796" t="s">
        <v>83</v>
      </c>
      <c r="O3796" t="b">
        <v>0</v>
      </c>
      <c r="P3796">
        <v>135.43109999999999</v>
      </c>
      <c r="Q3796">
        <v>37.529100000000007</v>
      </c>
      <c r="R3796">
        <v>24.879100000000012</v>
      </c>
      <c r="S3796" t="s">
        <v>97</v>
      </c>
      <c r="T3796">
        <v>0</v>
      </c>
      <c r="U3796">
        <v>0</v>
      </c>
      <c r="V3796">
        <v>3</v>
      </c>
      <c r="W3796">
        <v>184.85390000000001</v>
      </c>
    </row>
    <row r="3797" spans="1:23" x14ac:dyDescent="0.35">
      <c r="A3797" t="s">
        <v>5533</v>
      </c>
      <c r="B3797" t="s">
        <v>954</v>
      </c>
      <c r="C3797" t="s">
        <v>423</v>
      </c>
      <c r="D3797" t="s">
        <v>19</v>
      </c>
      <c r="E3797" t="s">
        <v>95</v>
      </c>
      <c r="F3797" t="s">
        <v>472</v>
      </c>
      <c r="G3797">
        <v>36.950000000000003</v>
      </c>
      <c r="H3797">
        <v>2</v>
      </c>
      <c r="I3797">
        <v>0.16</v>
      </c>
      <c r="J3797">
        <v>4.1900000000000004</v>
      </c>
      <c r="K3797" t="s">
        <v>82</v>
      </c>
      <c r="L3797" t="s">
        <v>43</v>
      </c>
      <c r="M3797">
        <v>4.7</v>
      </c>
      <c r="N3797" t="s">
        <v>83</v>
      </c>
      <c r="O3797" t="b">
        <v>0</v>
      </c>
      <c r="P3797">
        <v>62.076000000000001</v>
      </c>
      <c r="Q3797">
        <v>17.736000000000001</v>
      </c>
      <c r="R3797">
        <v>8.8459999999999965</v>
      </c>
      <c r="S3797" t="s">
        <v>91</v>
      </c>
      <c r="T3797">
        <v>0</v>
      </c>
      <c r="U3797">
        <v>0</v>
      </c>
      <c r="V3797">
        <v>19</v>
      </c>
      <c r="W3797">
        <v>1408.3480999999999</v>
      </c>
    </row>
    <row r="3798" spans="1:23" x14ac:dyDescent="0.35">
      <c r="A3798" t="s">
        <v>5534</v>
      </c>
      <c r="B3798" t="s">
        <v>746</v>
      </c>
      <c r="C3798" t="s">
        <v>5535</v>
      </c>
      <c r="D3798" t="s">
        <v>19</v>
      </c>
      <c r="E3798" t="s">
        <v>95</v>
      </c>
      <c r="F3798" t="s">
        <v>667</v>
      </c>
      <c r="G3798">
        <v>422.57</v>
      </c>
      <c r="H3798">
        <v>2</v>
      </c>
      <c r="I3798">
        <v>0.1</v>
      </c>
      <c r="J3798">
        <v>3.43</v>
      </c>
      <c r="K3798" t="s">
        <v>102</v>
      </c>
      <c r="L3798" t="s">
        <v>45</v>
      </c>
      <c r="M3798">
        <v>1.01</v>
      </c>
      <c r="N3798" t="s">
        <v>83</v>
      </c>
      <c r="O3798" t="b">
        <v>1</v>
      </c>
      <c r="P3798">
        <v>760.62599999999998</v>
      </c>
      <c r="Q3798">
        <v>253.542</v>
      </c>
      <c r="R3798">
        <v>249.102</v>
      </c>
      <c r="S3798" t="s">
        <v>103</v>
      </c>
      <c r="T3798">
        <v>0</v>
      </c>
      <c r="U3798">
        <v>0</v>
      </c>
      <c r="V3798">
        <v>2</v>
      </c>
      <c r="W3798">
        <v>324.86399999999998</v>
      </c>
    </row>
    <row r="3799" spans="1:23" x14ac:dyDescent="0.35">
      <c r="A3799" t="s">
        <v>5536</v>
      </c>
      <c r="B3799" t="s">
        <v>346</v>
      </c>
      <c r="C3799" t="s">
        <v>2047</v>
      </c>
      <c r="D3799" t="s">
        <v>19</v>
      </c>
      <c r="E3799" t="s">
        <v>14</v>
      </c>
      <c r="F3799" t="s">
        <v>755</v>
      </c>
      <c r="G3799">
        <v>105.23</v>
      </c>
      <c r="H3799">
        <v>1</v>
      </c>
      <c r="I3799">
        <v>7.0000000000000007E-2</v>
      </c>
      <c r="J3799">
        <v>2.06</v>
      </c>
      <c r="K3799" t="s">
        <v>82</v>
      </c>
      <c r="L3799" t="s">
        <v>45</v>
      </c>
      <c r="M3799">
        <v>1.4</v>
      </c>
      <c r="N3799" t="s">
        <v>83</v>
      </c>
      <c r="O3799" t="b">
        <v>0</v>
      </c>
      <c r="P3799">
        <v>97.863900000000001</v>
      </c>
      <c r="Q3799">
        <v>34.725900000000003</v>
      </c>
      <c r="R3799">
        <v>31.265899999999998</v>
      </c>
      <c r="S3799" t="s">
        <v>97</v>
      </c>
      <c r="T3799">
        <v>0</v>
      </c>
      <c r="U3799">
        <v>0</v>
      </c>
      <c r="V3799">
        <v>4</v>
      </c>
      <c r="W3799">
        <v>572.32119999999998</v>
      </c>
    </row>
    <row r="3800" spans="1:23" x14ac:dyDescent="0.35">
      <c r="A3800" t="s">
        <v>5537</v>
      </c>
      <c r="B3800" t="s">
        <v>773</v>
      </c>
      <c r="C3800" t="s">
        <v>650</v>
      </c>
      <c r="D3800" t="s">
        <v>12</v>
      </c>
      <c r="E3800" t="s">
        <v>16</v>
      </c>
      <c r="F3800" t="s">
        <v>472</v>
      </c>
      <c r="G3800">
        <v>42.6</v>
      </c>
      <c r="H3800">
        <v>2</v>
      </c>
      <c r="I3800">
        <v>0.14000000000000001</v>
      </c>
      <c r="J3800">
        <v>6.18</v>
      </c>
      <c r="K3800" t="s">
        <v>102</v>
      </c>
      <c r="L3800" t="s">
        <v>41</v>
      </c>
      <c r="M3800">
        <v>5.53</v>
      </c>
      <c r="N3800" t="s">
        <v>83</v>
      </c>
      <c r="O3800" t="b">
        <v>0</v>
      </c>
      <c r="P3800">
        <v>73.272000000000006</v>
      </c>
      <c r="Q3800">
        <v>22.152000000000012</v>
      </c>
      <c r="R3800">
        <v>10.442000000000011</v>
      </c>
      <c r="S3800" t="s">
        <v>97</v>
      </c>
      <c r="T3800">
        <v>0</v>
      </c>
      <c r="U3800">
        <v>0</v>
      </c>
      <c r="V3800">
        <v>4</v>
      </c>
      <c r="W3800">
        <v>21.290900000000011</v>
      </c>
    </row>
    <row r="3801" spans="1:23" x14ac:dyDescent="0.35">
      <c r="A3801" t="s">
        <v>5538</v>
      </c>
      <c r="B3801" t="s">
        <v>826</v>
      </c>
      <c r="C3801" t="s">
        <v>148</v>
      </c>
      <c r="D3801" t="s">
        <v>20</v>
      </c>
      <c r="E3801" t="s">
        <v>88</v>
      </c>
      <c r="F3801" t="s">
        <v>944</v>
      </c>
      <c r="G3801">
        <v>37.549999999999997</v>
      </c>
      <c r="H3801">
        <v>2</v>
      </c>
      <c r="I3801">
        <v>0.1</v>
      </c>
      <c r="J3801">
        <v>2.98</v>
      </c>
      <c r="K3801" t="s">
        <v>90</v>
      </c>
      <c r="L3801" t="s">
        <v>48</v>
      </c>
      <c r="M3801">
        <v>9.26</v>
      </c>
      <c r="N3801" t="s">
        <v>83</v>
      </c>
      <c r="O3801" t="b">
        <v>0</v>
      </c>
      <c r="P3801">
        <v>67.59</v>
      </c>
      <c r="Q3801">
        <v>22.530000000000008</v>
      </c>
      <c r="R3801">
        <v>10.29000000000001</v>
      </c>
      <c r="S3801" t="s">
        <v>103</v>
      </c>
      <c r="T3801">
        <v>0</v>
      </c>
      <c r="U3801">
        <v>0</v>
      </c>
      <c r="V3801">
        <v>15</v>
      </c>
      <c r="W3801">
        <v>339.33949999999999</v>
      </c>
    </row>
    <row r="3802" spans="1:23" x14ac:dyDescent="0.35">
      <c r="A3802" t="s">
        <v>5539</v>
      </c>
      <c r="B3802" t="s">
        <v>2232</v>
      </c>
      <c r="C3802" t="s">
        <v>265</v>
      </c>
      <c r="D3802" t="s">
        <v>17</v>
      </c>
      <c r="E3802" t="s">
        <v>95</v>
      </c>
      <c r="F3802" t="s">
        <v>958</v>
      </c>
      <c r="G3802">
        <v>612.61</v>
      </c>
      <c r="H3802">
        <v>2</v>
      </c>
      <c r="I3802">
        <v>0.08</v>
      </c>
      <c r="J3802">
        <v>2.92</v>
      </c>
      <c r="K3802" t="s">
        <v>102</v>
      </c>
      <c r="L3802" t="s">
        <v>43</v>
      </c>
      <c r="M3802">
        <v>5.04</v>
      </c>
      <c r="N3802" t="s">
        <v>83</v>
      </c>
      <c r="O3802" t="b">
        <v>0</v>
      </c>
      <c r="P3802">
        <v>1127.2023999999999</v>
      </c>
      <c r="Q3802">
        <v>392.07040000000018</v>
      </c>
      <c r="R3802">
        <v>384.1104000000002</v>
      </c>
      <c r="S3802" t="s">
        <v>84</v>
      </c>
      <c r="T3802">
        <v>0</v>
      </c>
      <c r="U3802">
        <v>0</v>
      </c>
      <c r="V3802">
        <v>16</v>
      </c>
      <c r="W3802">
        <v>1097.520600000001</v>
      </c>
    </row>
    <row r="3803" spans="1:23" x14ac:dyDescent="0.35">
      <c r="A3803" t="s">
        <v>5540</v>
      </c>
      <c r="B3803" t="s">
        <v>909</v>
      </c>
      <c r="C3803" t="s">
        <v>1174</v>
      </c>
      <c r="D3803" t="s">
        <v>12</v>
      </c>
      <c r="E3803" t="s">
        <v>95</v>
      </c>
      <c r="F3803" t="s">
        <v>1554</v>
      </c>
      <c r="G3803">
        <v>16.079999999999998</v>
      </c>
      <c r="H3803">
        <v>3</v>
      </c>
      <c r="I3803">
        <v>0.03</v>
      </c>
      <c r="J3803">
        <v>8.1199999999999992</v>
      </c>
      <c r="K3803" t="s">
        <v>115</v>
      </c>
      <c r="L3803" t="s">
        <v>43</v>
      </c>
      <c r="M3803">
        <v>4.1100000000000003</v>
      </c>
      <c r="N3803" t="s">
        <v>83</v>
      </c>
      <c r="O3803" t="b">
        <v>0</v>
      </c>
      <c r="P3803">
        <v>46.792799999999993</v>
      </c>
      <c r="Q3803">
        <v>17.848800000000001</v>
      </c>
      <c r="R3803">
        <v>5.6187999999999967</v>
      </c>
      <c r="S3803" t="s">
        <v>183</v>
      </c>
      <c r="T3803">
        <v>0</v>
      </c>
      <c r="U3803">
        <v>0</v>
      </c>
      <c r="V3803">
        <v>17</v>
      </c>
      <c r="W3803">
        <v>907.95410000000038</v>
      </c>
    </row>
    <row r="3804" spans="1:23" x14ac:dyDescent="0.35">
      <c r="A3804" t="s">
        <v>5541</v>
      </c>
      <c r="B3804" t="s">
        <v>221</v>
      </c>
      <c r="C3804" t="s">
        <v>573</v>
      </c>
      <c r="D3804" t="s">
        <v>19</v>
      </c>
      <c r="E3804" t="s">
        <v>16</v>
      </c>
      <c r="F3804" t="s">
        <v>648</v>
      </c>
      <c r="G3804">
        <v>44.27</v>
      </c>
      <c r="H3804">
        <v>3</v>
      </c>
      <c r="I3804">
        <v>0.1</v>
      </c>
      <c r="J3804">
        <v>5.22</v>
      </c>
      <c r="K3804" t="s">
        <v>115</v>
      </c>
      <c r="L3804" t="s">
        <v>43</v>
      </c>
      <c r="M3804">
        <v>5.0599999999999996</v>
      </c>
      <c r="N3804" t="s">
        <v>83</v>
      </c>
      <c r="O3804" t="b">
        <v>0</v>
      </c>
      <c r="P3804">
        <v>119.529</v>
      </c>
      <c r="Q3804">
        <v>39.843000000000018</v>
      </c>
      <c r="R3804">
        <v>29.56300000000002</v>
      </c>
      <c r="S3804" t="s">
        <v>103</v>
      </c>
      <c r="T3804">
        <v>0</v>
      </c>
      <c r="U3804">
        <v>0</v>
      </c>
      <c r="V3804">
        <v>17</v>
      </c>
      <c r="W3804">
        <v>804.03819999999996</v>
      </c>
    </row>
    <row r="3805" spans="1:23" x14ac:dyDescent="0.35">
      <c r="A3805" t="s">
        <v>5542</v>
      </c>
      <c r="B3805" t="s">
        <v>105</v>
      </c>
      <c r="C3805" t="s">
        <v>5543</v>
      </c>
      <c r="D3805" t="s">
        <v>12</v>
      </c>
      <c r="E3805" t="s">
        <v>14</v>
      </c>
      <c r="F3805" t="s">
        <v>255</v>
      </c>
      <c r="G3805">
        <v>117.74</v>
      </c>
      <c r="H3805">
        <v>3</v>
      </c>
      <c r="I3805">
        <v>0</v>
      </c>
      <c r="J3805">
        <v>8.9600000000000009</v>
      </c>
      <c r="K3805" t="s">
        <v>115</v>
      </c>
      <c r="L3805" t="s">
        <v>48</v>
      </c>
      <c r="M3805">
        <v>8.4600000000000009</v>
      </c>
      <c r="N3805" t="s">
        <v>83</v>
      </c>
      <c r="O3805" t="b">
        <v>0</v>
      </c>
      <c r="P3805">
        <v>353.22</v>
      </c>
      <c r="Q3805">
        <v>141.28800000000001</v>
      </c>
      <c r="R3805">
        <v>123.86799999999999</v>
      </c>
      <c r="S3805" t="s">
        <v>91</v>
      </c>
      <c r="T3805">
        <v>0</v>
      </c>
      <c r="U3805">
        <v>0</v>
      </c>
      <c r="V3805">
        <v>1</v>
      </c>
      <c r="W3805">
        <v>123.86799999999999</v>
      </c>
    </row>
    <row r="3806" spans="1:23" x14ac:dyDescent="0.35">
      <c r="A3806" t="s">
        <v>5544</v>
      </c>
      <c r="B3806" t="s">
        <v>201</v>
      </c>
      <c r="C3806" t="s">
        <v>170</v>
      </c>
      <c r="D3806" t="s">
        <v>24</v>
      </c>
      <c r="E3806" t="s">
        <v>14</v>
      </c>
      <c r="F3806" t="s">
        <v>324</v>
      </c>
      <c r="G3806">
        <v>87.7</v>
      </c>
      <c r="H3806">
        <v>2</v>
      </c>
      <c r="I3806">
        <v>0.05</v>
      </c>
      <c r="J3806">
        <v>8.1999999999999993</v>
      </c>
      <c r="K3806" t="s">
        <v>90</v>
      </c>
      <c r="L3806" t="s">
        <v>45</v>
      </c>
      <c r="M3806">
        <v>1.38</v>
      </c>
      <c r="N3806" t="s">
        <v>83</v>
      </c>
      <c r="O3806" t="b">
        <v>0</v>
      </c>
      <c r="P3806">
        <v>166.63</v>
      </c>
      <c r="Q3806">
        <v>61.39</v>
      </c>
      <c r="R3806">
        <v>51.81</v>
      </c>
      <c r="S3806" t="s">
        <v>97</v>
      </c>
      <c r="T3806">
        <v>0</v>
      </c>
      <c r="U3806">
        <v>0</v>
      </c>
      <c r="V3806">
        <v>14</v>
      </c>
      <c r="W3806">
        <v>1066.5287000000001</v>
      </c>
    </row>
    <row r="3807" spans="1:23" x14ac:dyDescent="0.35">
      <c r="A3807" t="s">
        <v>5545</v>
      </c>
      <c r="B3807" t="s">
        <v>1831</v>
      </c>
      <c r="C3807" t="s">
        <v>384</v>
      </c>
      <c r="D3807" t="s">
        <v>15</v>
      </c>
      <c r="E3807" t="s">
        <v>95</v>
      </c>
      <c r="F3807" t="s">
        <v>1549</v>
      </c>
      <c r="G3807">
        <v>557.71</v>
      </c>
      <c r="H3807">
        <v>2</v>
      </c>
      <c r="I3807">
        <v>0.08</v>
      </c>
      <c r="J3807">
        <v>7.64</v>
      </c>
      <c r="K3807" t="s">
        <v>115</v>
      </c>
      <c r="L3807" t="s">
        <v>48</v>
      </c>
      <c r="M3807">
        <v>10.01</v>
      </c>
      <c r="N3807" t="s">
        <v>83</v>
      </c>
      <c r="O3807" t="b">
        <v>0</v>
      </c>
      <c r="P3807">
        <v>1026.1864</v>
      </c>
      <c r="Q3807">
        <v>356.93439999999998</v>
      </c>
      <c r="R3807">
        <v>339.28440000000001</v>
      </c>
      <c r="S3807" t="s">
        <v>128</v>
      </c>
      <c r="T3807">
        <v>0</v>
      </c>
      <c r="U3807">
        <v>0</v>
      </c>
      <c r="V3807">
        <v>19</v>
      </c>
      <c r="W3807">
        <v>1505.4456</v>
      </c>
    </row>
    <row r="3808" spans="1:23" x14ac:dyDescent="0.35">
      <c r="A3808" t="s">
        <v>5546</v>
      </c>
      <c r="B3808" t="s">
        <v>291</v>
      </c>
      <c r="C3808" t="s">
        <v>2417</v>
      </c>
      <c r="D3808" t="s">
        <v>19</v>
      </c>
      <c r="E3808" t="s">
        <v>16</v>
      </c>
      <c r="F3808" t="s">
        <v>231</v>
      </c>
      <c r="G3808">
        <v>51.74</v>
      </c>
      <c r="H3808">
        <v>2</v>
      </c>
      <c r="I3808">
        <v>0.27</v>
      </c>
      <c r="J3808">
        <v>2.94</v>
      </c>
      <c r="K3808" t="s">
        <v>82</v>
      </c>
      <c r="L3808" t="s">
        <v>45</v>
      </c>
      <c r="M3808">
        <v>1.63</v>
      </c>
      <c r="N3808" t="s">
        <v>83</v>
      </c>
      <c r="O3808" t="b">
        <v>0</v>
      </c>
      <c r="P3808">
        <v>75.540400000000005</v>
      </c>
      <c r="Q3808">
        <v>13.452400000000001</v>
      </c>
      <c r="R3808">
        <v>8.8824000000000041</v>
      </c>
      <c r="S3808" t="s">
        <v>183</v>
      </c>
      <c r="T3808">
        <v>0</v>
      </c>
      <c r="U3808">
        <v>0</v>
      </c>
      <c r="V3808">
        <v>14</v>
      </c>
      <c r="W3808">
        <v>892.75159999999994</v>
      </c>
    </row>
    <row r="3809" spans="1:23" x14ac:dyDescent="0.35">
      <c r="A3809" t="s">
        <v>5547</v>
      </c>
      <c r="B3809" t="s">
        <v>949</v>
      </c>
      <c r="C3809" t="s">
        <v>2419</v>
      </c>
      <c r="D3809" t="s">
        <v>17</v>
      </c>
      <c r="E3809" t="s">
        <v>95</v>
      </c>
      <c r="F3809" t="s">
        <v>596</v>
      </c>
      <c r="G3809">
        <v>619.75</v>
      </c>
      <c r="H3809">
        <v>2</v>
      </c>
      <c r="I3809">
        <v>0.1</v>
      </c>
      <c r="J3809">
        <v>8.82</v>
      </c>
      <c r="K3809" t="s">
        <v>82</v>
      </c>
      <c r="L3809" t="s">
        <v>41</v>
      </c>
      <c r="M3809">
        <v>9.6999999999999993</v>
      </c>
      <c r="N3809" t="s">
        <v>83</v>
      </c>
      <c r="O3809" t="b">
        <v>0</v>
      </c>
      <c r="P3809">
        <v>1115.55</v>
      </c>
      <c r="Q3809">
        <v>371.85</v>
      </c>
      <c r="R3809">
        <v>353.33</v>
      </c>
      <c r="S3809" t="s">
        <v>103</v>
      </c>
      <c r="T3809">
        <v>0</v>
      </c>
      <c r="U3809">
        <v>0</v>
      </c>
      <c r="V3809">
        <v>13</v>
      </c>
      <c r="W3809">
        <v>1753.325000000001</v>
      </c>
    </row>
    <row r="3810" spans="1:23" x14ac:dyDescent="0.35">
      <c r="A3810" t="s">
        <v>5548</v>
      </c>
      <c r="B3810" t="s">
        <v>1097</v>
      </c>
      <c r="C3810" t="s">
        <v>741</v>
      </c>
      <c r="D3810" t="s">
        <v>28</v>
      </c>
      <c r="E3810" t="s">
        <v>16</v>
      </c>
      <c r="F3810" t="s">
        <v>527</v>
      </c>
      <c r="G3810">
        <v>33.729999999999997</v>
      </c>
      <c r="H3810">
        <v>3</v>
      </c>
      <c r="I3810">
        <v>0.06</v>
      </c>
      <c r="J3810">
        <v>6.26</v>
      </c>
      <c r="K3810" t="s">
        <v>90</v>
      </c>
      <c r="L3810" t="s">
        <v>43</v>
      </c>
      <c r="M3810">
        <v>7.58</v>
      </c>
      <c r="N3810" t="s">
        <v>141</v>
      </c>
      <c r="O3810" t="b">
        <v>0</v>
      </c>
      <c r="P3810">
        <v>95.118600000000001</v>
      </c>
      <c r="Q3810">
        <v>34.404599999999988</v>
      </c>
      <c r="R3810">
        <v>20.564599999999992</v>
      </c>
      <c r="S3810" t="s">
        <v>183</v>
      </c>
      <c r="T3810">
        <v>1</v>
      </c>
      <c r="U3810">
        <v>0</v>
      </c>
      <c r="V3810">
        <v>17</v>
      </c>
      <c r="W3810">
        <v>1802.7335</v>
      </c>
    </row>
    <row r="3811" spans="1:23" x14ac:dyDescent="0.35">
      <c r="A3811" t="s">
        <v>5549</v>
      </c>
      <c r="B3811" t="s">
        <v>134</v>
      </c>
      <c r="C3811" t="s">
        <v>2717</v>
      </c>
      <c r="D3811" t="s">
        <v>15</v>
      </c>
      <c r="E3811" t="s">
        <v>95</v>
      </c>
      <c r="F3811" t="s">
        <v>770</v>
      </c>
      <c r="G3811">
        <v>199.53</v>
      </c>
      <c r="H3811">
        <v>3</v>
      </c>
      <c r="I3811">
        <v>0.05</v>
      </c>
      <c r="J3811">
        <v>9.85</v>
      </c>
      <c r="K3811" t="s">
        <v>90</v>
      </c>
      <c r="L3811" t="s">
        <v>45</v>
      </c>
      <c r="M3811">
        <v>0.53</v>
      </c>
      <c r="N3811" t="s">
        <v>83</v>
      </c>
      <c r="O3811" t="b">
        <v>0</v>
      </c>
      <c r="P3811">
        <v>568.66049999999996</v>
      </c>
      <c r="Q3811">
        <v>209.50649999999999</v>
      </c>
      <c r="R3811">
        <v>199.12649999999999</v>
      </c>
      <c r="S3811" t="s">
        <v>128</v>
      </c>
      <c r="T3811">
        <v>0</v>
      </c>
      <c r="U3811">
        <v>0</v>
      </c>
      <c r="V3811">
        <v>2</v>
      </c>
      <c r="W3811">
        <v>335.05040000000002</v>
      </c>
    </row>
    <row r="3812" spans="1:23" x14ac:dyDescent="0.35">
      <c r="A3812" t="s">
        <v>5550</v>
      </c>
      <c r="B3812" t="s">
        <v>417</v>
      </c>
      <c r="C3812" t="s">
        <v>1923</v>
      </c>
      <c r="D3812" t="s">
        <v>17</v>
      </c>
      <c r="E3812" t="s">
        <v>14</v>
      </c>
      <c r="F3812" t="s">
        <v>1127</v>
      </c>
      <c r="G3812">
        <v>108.49</v>
      </c>
      <c r="H3812">
        <v>1</v>
      </c>
      <c r="I3812">
        <v>0.1</v>
      </c>
      <c r="J3812">
        <v>6.35</v>
      </c>
      <c r="K3812" t="s">
        <v>102</v>
      </c>
      <c r="L3812" t="s">
        <v>43</v>
      </c>
      <c r="M3812">
        <v>4.9800000000000004</v>
      </c>
      <c r="N3812" t="s">
        <v>83</v>
      </c>
      <c r="O3812" t="b">
        <v>0</v>
      </c>
      <c r="P3812">
        <v>97.641000000000005</v>
      </c>
      <c r="Q3812">
        <v>32.546999999999997</v>
      </c>
      <c r="R3812">
        <v>21.216999999999999</v>
      </c>
      <c r="S3812" t="s">
        <v>84</v>
      </c>
      <c r="T3812">
        <v>0</v>
      </c>
      <c r="U3812">
        <v>0</v>
      </c>
      <c r="V3812">
        <v>4</v>
      </c>
      <c r="W3812">
        <v>708.43119999999999</v>
      </c>
    </row>
    <row r="3813" spans="1:23" x14ac:dyDescent="0.35">
      <c r="A3813" t="s">
        <v>5551</v>
      </c>
      <c r="B3813" t="s">
        <v>1052</v>
      </c>
      <c r="C3813" t="s">
        <v>1174</v>
      </c>
      <c r="D3813" t="s">
        <v>24</v>
      </c>
      <c r="E3813" t="s">
        <v>88</v>
      </c>
      <c r="F3813" t="s">
        <v>916</v>
      </c>
      <c r="G3813">
        <v>23.58</v>
      </c>
      <c r="H3813">
        <v>2</v>
      </c>
      <c r="I3813">
        <v>0.08</v>
      </c>
      <c r="J3813">
        <v>5.04</v>
      </c>
      <c r="K3813" t="s">
        <v>102</v>
      </c>
      <c r="L3813" t="s">
        <v>48</v>
      </c>
      <c r="M3813">
        <v>19.100000000000001</v>
      </c>
      <c r="N3813" t="s">
        <v>83</v>
      </c>
      <c r="O3813" t="b">
        <v>0</v>
      </c>
      <c r="P3813">
        <v>43.3872</v>
      </c>
      <c r="Q3813">
        <v>15.091200000000001</v>
      </c>
      <c r="R3813">
        <v>-9.0487999999999964</v>
      </c>
      <c r="S3813" t="s">
        <v>128</v>
      </c>
      <c r="T3813">
        <v>0</v>
      </c>
      <c r="U3813">
        <v>0</v>
      </c>
      <c r="V3813">
        <v>17</v>
      </c>
      <c r="W3813">
        <v>907.95410000000038</v>
      </c>
    </row>
    <row r="3814" spans="1:23" x14ac:dyDescent="0.35">
      <c r="A3814" t="s">
        <v>5552</v>
      </c>
      <c r="B3814" t="s">
        <v>302</v>
      </c>
      <c r="C3814" t="s">
        <v>373</v>
      </c>
      <c r="D3814" t="s">
        <v>15</v>
      </c>
      <c r="E3814" t="s">
        <v>88</v>
      </c>
      <c r="F3814" t="s">
        <v>493</v>
      </c>
      <c r="G3814">
        <v>25.07</v>
      </c>
      <c r="H3814">
        <v>3</v>
      </c>
      <c r="I3814">
        <v>0.05</v>
      </c>
      <c r="J3814">
        <v>3.69</v>
      </c>
      <c r="K3814" t="s">
        <v>115</v>
      </c>
      <c r="L3814" t="s">
        <v>43</v>
      </c>
      <c r="M3814">
        <v>5.67</v>
      </c>
      <c r="N3814" t="s">
        <v>83</v>
      </c>
      <c r="O3814" t="b">
        <v>0</v>
      </c>
      <c r="P3814">
        <v>71.4495</v>
      </c>
      <c r="Q3814">
        <v>26.323499999999999</v>
      </c>
      <c r="R3814">
        <v>16.9635</v>
      </c>
      <c r="S3814" t="s">
        <v>183</v>
      </c>
      <c r="T3814">
        <v>0</v>
      </c>
      <c r="U3814">
        <v>0</v>
      </c>
      <c r="V3814">
        <v>16</v>
      </c>
      <c r="W3814">
        <v>819.02729999999997</v>
      </c>
    </row>
    <row r="3815" spans="1:23" x14ac:dyDescent="0.35">
      <c r="A3815" t="s">
        <v>5553</v>
      </c>
      <c r="B3815" t="s">
        <v>909</v>
      </c>
      <c r="C3815" t="s">
        <v>1057</v>
      </c>
      <c r="D3815" t="s">
        <v>12</v>
      </c>
      <c r="E3815" t="s">
        <v>14</v>
      </c>
      <c r="F3815" t="s">
        <v>332</v>
      </c>
      <c r="G3815">
        <v>150.59</v>
      </c>
      <c r="H3815">
        <v>2</v>
      </c>
      <c r="I3815">
        <v>0.01</v>
      </c>
      <c r="J3815">
        <v>4.6900000000000004</v>
      </c>
      <c r="K3815" t="s">
        <v>115</v>
      </c>
      <c r="L3815" t="s">
        <v>48</v>
      </c>
      <c r="M3815">
        <v>6.54</v>
      </c>
      <c r="N3815" t="s">
        <v>83</v>
      </c>
      <c r="O3815" t="b">
        <v>0</v>
      </c>
      <c r="P3815">
        <v>298.16820000000001</v>
      </c>
      <c r="Q3815">
        <v>117.4602</v>
      </c>
      <c r="R3815">
        <v>106.2302</v>
      </c>
      <c r="S3815" t="s">
        <v>183</v>
      </c>
      <c r="T3815">
        <v>0</v>
      </c>
      <c r="U3815">
        <v>0</v>
      </c>
      <c r="V3815">
        <v>18</v>
      </c>
      <c r="W3815">
        <v>2092.913700000001</v>
      </c>
    </row>
    <row r="3816" spans="1:23" x14ac:dyDescent="0.35">
      <c r="A3816" t="s">
        <v>5554</v>
      </c>
      <c r="B3816" t="s">
        <v>984</v>
      </c>
      <c r="C3816" t="s">
        <v>4151</v>
      </c>
      <c r="D3816" t="s">
        <v>28</v>
      </c>
      <c r="E3816" t="s">
        <v>14</v>
      </c>
      <c r="F3816" t="s">
        <v>677</v>
      </c>
      <c r="G3816">
        <v>139.41999999999999</v>
      </c>
      <c r="H3816">
        <v>1</v>
      </c>
      <c r="I3816">
        <v>0.01</v>
      </c>
      <c r="J3816">
        <v>5.97</v>
      </c>
      <c r="K3816" t="s">
        <v>102</v>
      </c>
      <c r="L3816" t="s">
        <v>43</v>
      </c>
      <c r="M3816">
        <v>3.01</v>
      </c>
      <c r="N3816" t="s">
        <v>83</v>
      </c>
      <c r="O3816" t="b">
        <v>0</v>
      </c>
      <c r="P3816">
        <v>138.0258</v>
      </c>
      <c r="Q3816">
        <v>54.373799999999989</v>
      </c>
      <c r="R3816">
        <v>45.393799999999992</v>
      </c>
      <c r="S3816" t="s">
        <v>97</v>
      </c>
      <c r="T3816">
        <v>0</v>
      </c>
      <c r="U3816">
        <v>0</v>
      </c>
      <c r="V3816">
        <v>3</v>
      </c>
      <c r="W3816">
        <v>254.34209999999999</v>
      </c>
    </row>
    <row r="3817" spans="1:23" x14ac:dyDescent="0.35">
      <c r="A3817" t="s">
        <v>5555</v>
      </c>
      <c r="B3817" t="s">
        <v>320</v>
      </c>
      <c r="C3817" t="s">
        <v>5556</v>
      </c>
      <c r="D3817" t="s">
        <v>15</v>
      </c>
      <c r="E3817" t="s">
        <v>16</v>
      </c>
      <c r="F3817" t="s">
        <v>360</v>
      </c>
      <c r="G3817">
        <v>52.72</v>
      </c>
      <c r="H3817">
        <v>2</v>
      </c>
      <c r="I3817">
        <v>0.12</v>
      </c>
      <c r="J3817">
        <v>7.18</v>
      </c>
      <c r="K3817" t="s">
        <v>90</v>
      </c>
      <c r="L3817" t="s">
        <v>45</v>
      </c>
      <c r="M3817">
        <v>0.81</v>
      </c>
      <c r="N3817" t="s">
        <v>83</v>
      </c>
      <c r="O3817" t="b">
        <v>0</v>
      </c>
      <c r="P3817">
        <v>92.787199999999999</v>
      </c>
      <c r="Q3817">
        <v>29.523199999999999</v>
      </c>
      <c r="R3817">
        <v>21.533200000000001</v>
      </c>
      <c r="S3817" t="s">
        <v>84</v>
      </c>
      <c r="T3817">
        <v>0</v>
      </c>
      <c r="U3817">
        <v>0</v>
      </c>
      <c r="V3817">
        <v>4</v>
      </c>
      <c r="W3817">
        <v>403.56450000000001</v>
      </c>
    </row>
    <row r="3818" spans="1:23" x14ac:dyDescent="0.35">
      <c r="A3818" t="s">
        <v>5557</v>
      </c>
      <c r="B3818" t="s">
        <v>909</v>
      </c>
      <c r="C3818" t="s">
        <v>198</v>
      </c>
      <c r="D3818" t="s">
        <v>12</v>
      </c>
      <c r="E3818" t="s">
        <v>95</v>
      </c>
      <c r="F3818" t="s">
        <v>1202</v>
      </c>
      <c r="G3818">
        <v>447.67</v>
      </c>
      <c r="H3818">
        <v>3</v>
      </c>
      <c r="I3818">
        <v>0.26</v>
      </c>
      <c r="J3818">
        <v>7.31</v>
      </c>
      <c r="K3818" t="s">
        <v>90</v>
      </c>
      <c r="L3818" t="s">
        <v>41</v>
      </c>
      <c r="M3818">
        <v>8.64</v>
      </c>
      <c r="N3818" t="s">
        <v>83</v>
      </c>
      <c r="O3818" t="b">
        <v>0</v>
      </c>
      <c r="P3818">
        <v>993.82740000000001</v>
      </c>
      <c r="Q3818">
        <v>188.02140000000011</v>
      </c>
      <c r="R3818">
        <v>172.0714000000001</v>
      </c>
      <c r="S3818" t="s">
        <v>183</v>
      </c>
      <c r="T3818">
        <v>0</v>
      </c>
      <c r="U3818">
        <v>0</v>
      </c>
      <c r="V3818">
        <v>12</v>
      </c>
      <c r="W3818">
        <v>871.18830000000014</v>
      </c>
    </row>
    <row r="3819" spans="1:23" x14ac:dyDescent="0.35">
      <c r="A3819" t="s">
        <v>5558</v>
      </c>
      <c r="B3819" t="s">
        <v>1687</v>
      </c>
      <c r="C3819" t="s">
        <v>100</v>
      </c>
      <c r="D3819" t="s">
        <v>19</v>
      </c>
      <c r="E3819" t="s">
        <v>95</v>
      </c>
      <c r="F3819" t="s">
        <v>400</v>
      </c>
      <c r="G3819">
        <v>466.28</v>
      </c>
      <c r="H3819">
        <v>3</v>
      </c>
      <c r="I3819">
        <v>0.22</v>
      </c>
      <c r="J3819">
        <v>6.48</v>
      </c>
      <c r="K3819" t="s">
        <v>90</v>
      </c>
      <c r="L3819" t="s">
        <v>41</v>
      </c>
      <c r="M3819">
        <v>13.07</v>
      </c>
      <c r="N3819" t="s">
        <v>83</v>
      </c>
      <c r="O3819" t="b">
        <v>0</v>
      </c>
      <c r="P3819">
        <v>1091.0952</v>
      </c>
      <c r="Q3819">
        <v>251.7912</v>
      </c>
      <c r="R3819">
        <v>232.24119999999999</v>
      </c>
      <c r="S3819" t="s">
        <v>97</v>
      </c>
      <c r="T3819">
        <v>0</v>
      </c>
      <c r="U3819">
        <v>0</v>
      </c>
      <c r="V3819">
        <v>16</v>
      </c>
      <c r="W3819">
        <v>909.71600000000001</v>
      </c>
    </row>
    <row r="3820" spans="1:23" x14ac:dyDescent="0.35">
      <c r="A3820" t="s">
        <v>5559</v>
      </c>
      <c r="B3820" t="s">
        <v>249</v>
      </c>
      <c r="C3820" t="s">
        <v>426</v>
      </c>
      <c r="D3820" t="s">
        <v>26</v>
      </c>
      <c r="E3820" t="s">
        <v>95</v>
      </c>
      <c r="F3820" t="s">
        <v>757</v>
      </c>
      <c r="G3820">
        <v>495.06</v>
      </c>
      <c r="H3820">
        <v>1</v>
      </c>
      <c r="I3820">
        <v>7.0000000000000007E-2</v>
      </c>
      <c r="J3820">
        <v>6.9</v>
      </c>
      <c r="K3820" t="s">
        <v>115</v>
      </c>
      <c r="L3820" t="s">
        <v>43</v>
      </c>
      <c r="M3820">
        <v>7.28</v>
      </c>
      <c r="N3820" t="s">
        <v>83</v>
      </c>
      <c r="O3820" t="b">
        <v>0</v>
      </c>
      <c r="P3820">
        <v>460.4058</v>
      </c>
      <c r="Q3820">
        <v>163.3698</v>
      </c>
      <c r="R3820">
        <v>149.18979999999999</v>
      </c>
      <c r="S3820" t="s">
        <v>91</v>
      </c>
      <c r="T3820">
        <v>0</v>
      </c>
      <c r="U3820">
        <v>0</v>
      </c>
      <c r="V3820">
        <v>13</v>
      </c>
      <c r="W3820">
        <v>1079.6733999999999</v>
      </c>
    </row>
    <row r="3821" spans="1:23" x14ac:dyDescent="0.35">
      <c r="A3821" t="s">
        <v>5560</v>
      </c>
      <c r="B3821" t="s">
        <v>375</v>
      </c>
      <c r="C3821" t="s">
        <v>5561</v>
      </c>
      <c r="D3821" t="s">
        <v>17</v>
      </c>
      <c r="E3821" t="s">
        <v>95</v>
      </c>
      <c r="F3821" t="s">
        <v>715</v>
      </c>
      <c r="G3821">
        <v>535.88</v>
      </c>
      <c r="H3821">
        <v>1</v>
      </c>
      <c r="I3821">
        <v>7.0000000000000007E-2</v>
      </c>
      <c r="J3821">
        <v>6.91</v>
      </c>
      <c r="K3821" t="s">
        <v>82</v>
      </c>
      <c r="L3821" t="s">
        <v>48</v>
      </c>
      <c r="M3821">
        <v>12.52</v>
      </c>
      <c r="N3821" t="s">
        <v>83</v>
      </c>
      <c r="O3821" t="b">
        <v>0</v>
      </c>
      <c r="P3821">
        <v>498.36840000000001</v>
      </c>
      <c r="Q3821">
        <v>176.84039999999999</v>
      </c>
      <c r="R3821">
        <v>157.41040000000001</v>
      </c>
      <c r="S3821" t="s">
        <v>128</v>
      </c>
      <c r="T3821">
        <v>0</v>
      </c>
      <c r="U3821">
        <v>0</v>
      </c>
      <c r="V3821">
        <v>2</v>
      </c>
      <c r="W3821">
        <v>176.70439999999999</v>
      </c>
    </row>
    <row r="3822" spans="1:23" x14ac:dyDescent="0.35">
      <c r="A3822" t="s">
        <v>5562</v>
      </c>
      <c r="B3822" t="s">
        <v>660</v>
      </c>
      <c r="C3822" t="s">
        <v>5563</v>
      </c>
      <c r="D3822" t="s">
        <v>12</v>
      </c>
      <c r="E3822" t="s">
        <v>95</v>
      </c>
      <c r="F3822" t="s">
        <v>677</v>
      </c>
      <c r="G3822">
        <v>98.17</v>
      </c>
      <c r="H3822">
        <v>2</v>
      </c>
      <c r="I3822">
        <v>0.04</v>
      </c>
      <c r="J3822">
        <v>3.36</v>
      </c>
      <c r="K3822" t="s">
        <v>115</v>
      </c>
      <c r="L3822" t="s">
        <v>43</v>
      </c>
      <c r="M3822">
        <v>4.34</v>
      </c>
      <c r="N3822" t="s">
        <v>83</v>
      </c>
      <c r="O3822" t="b">
        <v>0</v>
      </c>
      <c r="P3822">
        <v>188.4864</v>
      </c>
      <c r="Q3822">
        <v>70.682400000000001</v>
      </c>
      <c r="R3822">
        <v>62.982399999999998</v>
      </c>
      <c r="S3822" t="s">
        <v>84</v>
      </c>
      <c r="T3822">
        <v>0</v>
      </c>
      <c r="U3822">
        <v>0</v>
      </c>
      <c r="V3822">
        <v>3</v>
      </c>
      <c r="W3822">
        <v>323.81939999999997</v>
      </c>
    </row>
    <row r="3823" spans="1:23" x14ac:dyDescent="0.35">
      <c r="A3823" t="s">
        <v>5564</v>
      </c>
      <c r="B3823" t="s">
        <v>1219</v>
      </c>
      <c r="C3823" t="s">
        <v>747</v>
      </c>
      <c r="D3823" t="s">
        <v>19</v>
      </c>
      <c r="E3823" t="s">
        <v>14</v>
      </c>
      <c r="F3823" t="s">
        <v>733</v>
      </c>
      <c r="G3823">
        <v>121.26</v>
      </c>
      <c r="H3823">
        <v>2</v>
      </c>
      <c r="I3823">
        <v>0.19</v>
      </c>
      <c r="J3823">
        <v>7.37</v>
      </c>
      <c r="K3823" t="s">
        <v>90</v>
      </c>
      <c r="L3823" t="s">
        <v>41</v>
      </c>
      <c r="M3823">
        <v>8.74</v>
      </c>
      <c r="N3823" t="s">
        <v>83</v>
      </c>
      <c r="O3823" t="b">
        <v>0</v>
      </c>
      <c r="P3823">
        <v>196.44120000000001</v>
      </c>
      <c r="Q3823">
        <v>50.929200000000009</v>
      </c>
      <c r="R3823">
        <v>34.819200000000009</v>
      </c>
      <c r="S3823" t="s">
        <v>183</v>
      </c>
      <c r="T3823">
        <v>0</v>
      </c>
      <c r="U3823">
        <v>0</v>
      </c>
      <c r="V3823">
        <v>21</v>
      </c>
      <c r="W3823">
        <v>2461.3791999999999</v>
      </c>
    </row>
    <row r="3824" spans="1:23" x14ac:dyDescent="0.35">
      <c r="A3824" t="s">
        <v>5565</v>
      </c>
      <c r="B3824" t="s">
        <v>143</v>
      </c>
      <c r="C3824" t="s">
        <v>3003</v>
      </c>
      <c r="D3824" t="s">
        <v>26</v>
      </c>
      <c r="E3824" t="s">
        <v>16</v>
      </c>
      <c r="F3824" t="s">
        <v>919</v>
      </c>
      <c r="G3824">
        <v>37.049999999999997</v>
      </c>
      <c r="H3824">
        <v>3</v>
      </c>
      <c r="I3824">
        <v>0.15</v>
      </c>
      <c r="J3824">
        <v>3.3</v>
      </c>
      <c r="K3824" t="s">
        <v>115</v>
      </c>
      <c r="L3824" t="s">
        <v>48</v>
      </c>
      <c r="M3824">
        <v>11.84</v>
      </c>
      <c r="N3824" t="s">
        <v>83</v>
      </c>
      <c r="O3824" t="b">
        <v>0</v>
      </c>
      <c r="P3824">
        <v>94.477500000000006</v>
      </c>
      <c r="Q3824">
        <v>27.787499999999991</v>
      </c>
      <c r="R3824">
        <v>12.64749999999999</v>
      </c>
      <c r="S3824" t="s">
        <v>103</v>
      </c>
      <c r="T3824">
        <v>0</v>
      </c>
      <c r="U3824">
        <v>0</v>
      </c>
      <c r="V3824">
        <v>18</v>
      </c>
      <c r="W3824">
        <v>1081.7529999999999</v>
      </c>
    </row>
    <row r="3825" spans="1:23" x14ac:dyDescent="0.35">
      <c r="A3825" t="s">
        <v>5566</v>
      </c>
      <c r="B3825" t="s">
        <v>157</v>
      </c>
      <c r="C3825" t="s">
        <v>216</v>
      </c>
      <c r="D3825" t="s">
        <v>24</v>
      </c>
      <c r="E3825" t="s">
        <v>14</v>
      </c>
      <c r="F3825" t="s">
        <v>152</v>
      </c>
      <c r="G3825">
        <v>122.43</v>
      </c>
      <c r="H3825">
        <v>1</v>
      </c>
      <c r="I3825">
        <v>0.15</v>
      </c>
      <c r="J3825">
        <v>8.02</v>
      </c>
      <c r="K3825" t="s">
        <v>82</v>
      </c>
      <c r="L3825" t="s">
        <v>41</v>
      </c>
      <c r="M3825">
        <v>5.51</v>
      </c>
      <c r="N3825" t="s">
        <v>83</v>
      </c>
      <c r="O3825" t="b">
        <v>0</v>
      </c>
      <c r="P3825">
        <v>104.0655</v>
      </c>
      <c r="Q3825">
        <v>30.607500000000002</v>
      </c>
      <c r="R3825">
        <v>17.077500000000001</v>
      </c>
      <c r="S3825" t="s">
        <v>91</v>
      </c>
      <c r="T3825">
        <v>0</v>
      </c>
      <c r="U3825">
        <v>0</v>
      </c>
      <c r="V3825">
        <v>20</v>
      </c>
      <c r="W3825">
        <v>2591.3310999999999</v>
      </c>
    </row>
    <row r="3826" spans="1:23" x14ac:dyDescent="0.35">
      <c r="A3826" t="s">
        <v>5567</v>
      </c>
      <c r="B3826" t="s">
        <v>1107</v>
      </c>
      <c r="C3826" t="s">
        <v>934</v>
      </c>
      <c r="D3826" t="s">
        <v>12</v>
      </c>
      <c r="E3826" t="s">
        <v>14</v>
      </c>
      <c r="F3826" t="s">
        <v>377</v>
      </c>
      <c r="G3826">
        <v>105.69</v>
      </c>
      <c r="H3826">
        <v>1</v>
      </c>
      <c r="I3826">
        <v>0.01</v>
      </c>
      <c r="J3826">
        <v>4.26</v>
      </c>
      <c r="K3826" t="s">
        <v>82</v>
      </c>
      <c r="L3826" t="s">
        <v>43</v>
      </c>
      <c r="M3826">
        <v>4.1500000000000004</v>
      </c>
      <c r="N3826" t="s">
        <v>83</v>
      </c>
      <c r="O3826" t="b">
        <v>0</v>
      </c>
      <c r="P3826">
        <v>104.6331</v>
      </c>
      <c r="Q3826">
        <v>41.219099999999997</v>
      </c>
      <c r="R3826">
        <v>32.809100000000001</v>
      </c>
      <c r="S3826" t="s">
        <v>97</v>
      </c>
      <c r="T3826">
        <v>0</v>
      </c>
      <c r="U3826">
        <v>0</v>
      </c>
      <c r="V3826">
        <v>18</v>
      </c>
      <c r="W3826">
        <v>1386.7229</v>
      </c>
    </row>
    <row r="3827" spans="1:23" x14ac:dyDescent="0.35">
      <c r="A3827" t="s">
        <v>5568</v>
      </c>
      <c r="B3827" t="s">
        <v>556</v>
      </c>
      <c r="C3827" t="s">
        <v>2134</v>
      </c>
      <c r="D3827" t="s">
        <v>12</v>
      </c>
      <c r="E3827" t="s">
        <v>16</v>
      </c>
      <c r="F3827" t="s">
        <v>214</v>
      </c>
      <c r="G3827">
        <v>49.78</v>
      </c>
      <c r="H3827">
        <v>2</v>
      </c>
      <c r="I3827">
        <v>0.09</v>
      </c>
      <c r="J3827">
        <v>3.94</v>
      </c>
      <c r="K3827" t="s">
        <v>90</v>
      </c>
      <c r="L3827" t="s">
        <v>48</v>
      </c>
      <c r="M3827">
        <v>16.91</v>
      </c>
      <c r="N3827" t="s">
        <v>83</v>
      </c>
      <c r="O3827" t="b">
        <v>0</v>
      </c>
      <c r="P3827">
        <v>90.599599999999995</v>
      </c>
      <c r="Q3827">
        <v>30.863600000000009</v>
      </c>
      <c r="R3827">
        <v>10.013600000000009</v>
      </c>
      <c r="S3827" t="s">
        <v>128</v>
      </c>
      <c r="T3827">
        <v>0</v>
      </c>
      <c r="U3827">
        <v>0</v>
      </c>
      <c r="V3827">
        <v>4</v>
      </c>
      <c r="W3827">
        <v>803.01639999999998</v>
      </c>
    </row>
    <row r="3828" spans="1:23" x14ac:dyDescent="0.35">
      <c r="A3828" t="s">
        <v>5569</v>
      </c>
      <c r="B3828" t="s">
        <v>429</v>
      </c>
      <c r="C3828" t="s">
        <v>5570</v>
      </c>
      <c r="D3828" t="s">
        <v>12</v>
      </c>
      <c r="E3828" t="s">
        <v>95</v>
      </c>
      <c r="F3828" t="s">
        <v>1363</v>
      </c>
      <c r="G3828">
        <v>300.39</v>
      </c>
      <c r="H3828">
        <v>3</v>
      </c>
      <c r="I3828">
        <v>0.01</v>
      </c>
      <c r="J3828">
        <v>6.97</v>
      </c>
      <c r="K3828" t="s">
        <v>82</v>
      </c>
      <c r="L3828" t="s">
        <v>43</v>
      </c>
      <c r="M3828">
        <v>5.95</v>
      </c>
      <c r="N3828" t="s">
        <v>83</v>
      </c>
      <c r="O3828" t="b">
        <v>0</v>
      </c>
      <c r="P3828">
        <v>892.15829999999994</v>
      </c>
      <c r="Q3828">
        <v>351.45629999999989</v>
      </c>
      <c r="R3828">
        <v>338.53629999999993</v>
      </c>
      <c r="S3828" t="s">
        <v>128</v>
      </c>
      <c r="T3828">
        <v>0</v>
      </c>
      <c r="U3828">
        <v>0</v>
      </c>
      <c r="V3828">
        <v>2</v>
      </c>
      <c r="W3828">
        <v>343.98949999999991</v>
      </c>
    </row>
    <row r="3829" spans="1:23" x14ac:dyDescent="0.35">
      <c r="A3829" t="s">
        <v>5571</v>
      </c>
      <c r="B3829" t="s">
        <v>740</v>
      </c>
      <c r="C3829" t="s">
        <v>1327</v>
      </c>
      <c r="D3829" t="s">
        <v>12</v>
      </c>
      <c r="E3829" t="s">
        <v>16</v>
      </c>
      <c r="F3829" t="s">
        <v>624</v>
      </c>
      <c r="G3829">
        <v>32.979999999999997</v>
      </c>
      <c r="H3829">
        <v>2</v>
      </c>
      <c r="I3829">
        <v>0.11</v>
      </c>
      <c r="J3829">
        <v>8.5299999999999994</v>
      </c>
      <c r="K3829" t="s">
        <v>90</v>
      </c>
      <c r="L3829" t="s">
        <v>48</v>
      </c>
      <c r="M3829">
        <v>4.58</v>
      </c>
      <c r="N3829" t="s">
        <v>83</v>
      </c>
      <c r="O3829" t="b">
        <v>0</v>
      </c>
      <c r="P3829">
        <v>58.704399999999993</v>
      </c>
      <c r="Q3829">
        <v>19.128399999999999</v>
      </c>
      <c r="R3829">
        <v>6.0183999999999997</v>
      </c>
      <c r="S3829" t="s">
        <v>128</v>
      </c>
      <c r="T3829">
        <v>0</v>
      </c>
      <c r="U3829">
        <v>0</v>
      </c>
      <c r="V3829">
        <v>19</v>
      </c>
      <c r="W3829">
        <v>1271.3681999999999</v>
      </c>
    </row>
    <row r="3830" spans="1:23" x14ac:dyDescent="0.35">
      <c r="A3830" t="s">
        <v>5572</v>
      </c>
      <c r="B3830" t="s">
        <v>1018</v>
      </c>
      <c r="C3830" t="s">
        <v>2204</v>
      </c>
      <c r="D3830" t="s">
        <v>12</v>
      </c>
      <c r="E3830" t="s">
        <v>95</v>
      </c>
      <c r="F3830" t="s">
        <v>985</v>
      </c>
      <c r="G3830">
        <v>511.07</v>
      </c>
      <c r="H3830">
        <v>3</v>
      </c>
      <c r="I3830">
        <v>0.1</v>
      </c>
      <c r="J3830">
        <v>2.9</v>
      </c>
      <c r="K3830" t="s">
        <v>90</v>
      </c>
      <c r="L3830" t="s">
        <v>43</v>
      </c>
      <c r="M3830">
        <v>4.72</v>
      </c>
      <c r="N3830" t="s">
        <v>83</v>
      </c>
      <c r="O3830" t="b">
        <v>0</v>
      </c>
      <c r="P3830">
        <v>1379.8889999999999</v>
      </c>
      <c r="Q3830">
        <v>459.96300000000008</v>
      </c>
      <c r="R3830">
        <v>452.34300000000007</v>
      </c>
      <c r="S3830" t="s">
        <v>183</v>
      </c>
      <c r="T3830">
        <v>0</v>
      </c>
      <c r="U3830">
        <v>0</v>
      </c>
      <c r="V3830">
        <v>13</v>
      </c>
      <c r="W3830">
        <v>1511.8448000000001</v>
      </c>
    </row>
    <row r="3831" spans="1:23" x14ac:dyDescent="0.35">
      <c r="A3831" t="s">
        <v>5573</v>
      </c>
      <c r="B3831" t="s">
        <v>193</v>
      </c>
      <c r="C3831" t="s">
        <v>495</v>
      </c>
      <c r="D3831" t="s">
        <v>12</v>
      </c>
      <c r="E3831" t="s">
        <v>16</v>
      </c>
      <c r="F3831" t="s">
        <v>214</v>
      </c>
      <c r="G3831">
        <v>20.34</v>
      </c>
      <c r="H3831">
        <v>1</v>
      </c>
      <c r="I3831">
        <v>0.25</v>
      </c>
      <c r="J3831">
        <v>2.99</v>
      </c>
      <c r="K3831" t="s">
        <v>82</v>
      </c>
      <c r="L3831" t="s">
        <v>48</v>
      </c>
      <c r="M3831">
        <v>16.25</v>
      </c>
      <c r="N3831" t="s">
        <v>279</v>
      </c>
      <c r="O3831" t="b">
        <v>0</v>
      </c>
      <c r="P3831">
        <v>15.255000000000001</v>
      </c>
      <c r="Q3831">
        <v>3.0510000000000002</v>
      </c>
      <c r="R3831">
        <v>-16.189</v>
      </c>
      <c r="S3831" t="s">
        <v>97</v>
      </c>
      <c r="T3831">
        <v>0</v>
      </c>
      <c r="U3831">
        <v>1</v>
      </c>
      <c r="V3831">
        <v>16</v>
      </c>
      <c r="W3831">
        <v>854.14519999999993</v>
      </c>
    </row>
    <row r="3832" spans="1:23" x14ac:dyDescent="0.35">
      <c r="A3832" t="s">
        <v>5574</v>
      </c>
      <c r="B3832" t="s">
        <v>470</v>
      </c>
      <c r="C3832" t="s">
        <v>788</v>
      </c>
      <c r="D3832" t="s">
        <v>17</v>
      </c>
      <c r="E3832" t="s">
        <v>16</v>
      </c>
      <c r="F3832" t="s">
        <v>1762</v>
      </c>
      <c r="G3832">
        <v>54.62</v>
      </c>
      <c r="H3832">
        <v>1</v>
      </c>
      <c r="I3832">
        <v>0.22</v>
      </c>
      <c r="J3832">
        <v>9.8800000000000008</v>
      </c>
      <c r="K3832" t="s">
        <v>102</v>
      </c>
      <c r="L3832" t="s">
        <v>45</v>
      </c>
      <c r="M3832">
        <v>0.82</v>
      </c>
      <c r="N3832" t="s">
        <v>141</v>
      </c>
      <c r="O3832" t="b">
        <v>0</v>
      </c>
      <c r="P3832">
        <v>42.6036</v>
      </c>
      <c r="Q3832">
        <v>9.8316000000000017</v>
      </c>
      <c r="R3832">
        <v>-0.86839999999999939</v>
      </c>
      <c r="S3832" t="s">
        <v>183</v>
      </c>
      <c r="T3832">
        <v>1</v>
      </c>
      <c r="U3832">
        <v>0</v>
      </c>
      <c r="V3832">
        <v>16</v>
      </c>
      <c r="W3832">
        <v>1850.9514999999999</v>
      </c>
    </row>
    <row r="3833" spans="1:23" x14ac:dyDescent="0.35">
      <c r="A3833" t="s">
        <v>5575</v>
      </c>
      <c r="B3833" t="s">
        <v>802</v>
      </c>
      <c r="C3833" t="s">
        <v>3056</v>
      </c>
      <c r="D3833" t="s">
        <v>17</v>
      </c>
      <c r="E3833" t="s">
        <v>95</v>
      </c>
      <c r="F3833" t="s">
        <v>289</v>
      </c>
      <c r="G3833">
        <v>508.47</v>
      </c>
      <c r="H3833">
        <v>3</v>
      </c>
      <c r="I3833">
        <v>0.08</v>
      </c>
      <c r="J3833">
        <v>3.92</v>
      </c>
      <c r="K3833" t="s">
        <v>90</v>
      </c>
      <c r="L3833" t="s">
        <v>43</v>
      </c>
      <c r="M3833">
        <v>5.46</v>
      </c>
      <c r="N3833" t="s">
        <v>141</v>
      </c>
      <c r="O3833" t="b">
        <v>0</v>
      </c>
      <c r="P3833">
        <v>1403.3771999999999</v>
      </c>
      <c r="Q3833">
        <v>488.13120000000009</v>
      </c>
      <c r="R3833">
        <v>478.75120000000021</v>
      </c>
      <c r="S3833" t="s">
        <v>84</v>
      </c>
      <c r="T3833">
        <v>1</v>
      </c>
      <c r="U3833">
        <v>0</v>
      </c>
      <c r="V3833">
        <v>2</v>
      </c>
      <c r="W3833">
        <v>598.95180000000016</v>
      </c>
    </row>
    <row r="3834" spans="1:23" x14ac:dyDescent="0.35">
      <c r="A3834" t="s">
        <v>5576</v>
      </c>
      <c r="B3834" t="s">
        <v>272</v>
      </c>
      <c r="C3834" t="s">
        <v>2997</v>
      </c>
      <c r="D3834" t="s">
        <v>19</v>
      </c>
      <c r="E3834" t="s">
        <v>14</v>
      </c>
      <c r="F3834" t="s">
        <v>1127</v>
      </c>
      <c r="G3834">
        <v>86.3</v>
      </c>
      <c r="H3834">
        <v>3</v>
      </c>
      <c r="I3834">
        <v>0.17</v>
      </c>
      <c r="J3834">
        <v>4.7300000000000004</v>
      </c>
      <c r="K3834" t="s">
        <v>102</v>
      </c>
      <c r="L3834" t="s">
        <v>41</v>
      </c>
      <c r="M3834">
        <v>6.58</v>
      </c>
      <c r="N3834" t="s">
        <v>83</v>
      </c>
      <c r="O3834" t="b">
        <v>0</v>
      </c>
      <c r="P3834">
        <v>214.887</v>
      </c>
      <c r="Q3834">
        <v>59.546999999999997</v>
      </c>
      <c r="R3834">
        <v>48.237000000000002</v>
      </c>
      <c r="S3834" t="s">
        <v>84</v>
      </c>
      <c r="T3834">
        <v>0</v>
      </c>
      <c r="U3834">
        <v>0</v>
      </c>
      <c r="V3834">
        <v>4</v>
      </c>
      <c r="W3834">
        <v>436.82920000000001</v>
      </c>
    </row>
    <row r="3835" spans="1:23" x14ac:dyDescent="0.35">
      <c r="A3835" t="s">
        <v>5577</v>
      </c>
      <c r="B3835" t="s">
        <v>309</v>
      </c>
      <c r="C3835" t="s">
        <v>423</v>
      </c>
      <c r="D3835" t="s">
        <v>12</v>
      </c>
      <c r="E3835" t="s">
        <v>16</v>
      </c>
      <c r="F3835" t="s">
        <v>472</v>
      </c>
      <c r="G3835">
        <v>36.03</v>
      </c>
      <c r="H3835">
        <v>2</v>
      </c>
      <c r="I3835">
        <v>0.08</v>
      </c>
      <c r="J3835">
        <v>9.2100000000000009</v>
      </c>
      <c r="K3835" t="s">
        <v>82</v>
      </c>
      <c r="L3835" t="s">
        <v>45</v>
      </c>
      <c r="M3835">
        <v>1.02</v>
      </c>
      <c r="N3835" t="s">
        <v>83</v>
      </c>
      <c r="O3835" t="b">
        <v>0</v>
      </c>
      <c r="P3835">
        <v>66.295200000000008</v>
      </c>
      <c r="Q3835">
        <v>23.059200000000011</v>
      </c>
      <c r="R3835">
        <v>12.829200000000011</v>
      </c>
      <c r="S3835" t="s">
        <v>128</v>
      </c>
      <c r="T3835">
        <v>0</v>
      </c>
      <c r="U3835">
        <v>0</v>
      </c>
      <c r="V3835">
        <v>19</v>
      </c>
      <c r="W3835">
        <v>1408.3480999999999</v>
      </c>
    </row>
    <row r="3836" spans="1:23" x14ac:dyDescent="0.35">
      <c r="A3836" t="s">
        <v>5578</v>
      </c>
      <c r="B3836" t="s">
        <v>500</v>
      </c>
      <c r="C3836" t="s">
        <v>514</v>
      </c>
      <c r="D3836" t="s">
        <v>15</v>
      </c>
      <c r="E3836" t="s">
        <v>95</v>
      </c>
      <c r="F3836" t="s">
        <v>782</v>
      </c>
      <c r="G3836">
        <v>231.54</v>
      </c>
      <c r="H3836">
        <v>2</v>
      </c>
      <c r="I3836">
        <v>0.09</v>
      </c>
      <c r="J3836">
        <v>9.39</v>
      </c>
      <c r="K3836" t="s">
        <v>115</v>
      </c>
      <c r="L3836" t="s">
        <v>43</v>
      </c>
      <c r="M3836">
        <v>4.1399999999999997</v>
      </c>
      <c r="N3836" t="s">
        <v>83</v>
      </c>
      <c r="O3836" t="b">
        <v>0</v>
      </c>
      <c r="P3836">
        <v>421.40280000000001</v>
      </c>
      <c r="Q3836">
        <v>143.55480000000011</v>
      </c>
      <c r="R3836">
        <v>130.02480000000011</v>
      </c>
      <c r="S3836" t="s">
        <v>91</v>
      </c>
      <c r="T3836">
        <v>0</v>
      </c>
      <c r="U3836">
        <v>0</v>
      </c>
      <c r="V3836">
        <v>26</v>
      </c>
      <c r="W3836">
        <v>3580.811200000001</v>
      </c>
    </row>
    <row r="3837" spans="1:23" x14ac:dyDescent="0.35">
      <c r="A3837" t="s">
        <v>5579</v>
      </c>
      <c r="B3837" t="s">
        <v>462</v>
      </c>
      <c r="C3837" t="s">
        <v>3612</v>
      </c>
      <c r="D3837" t="s">
        <v>12</v>
      </c>
      <c r="E3837" t="s">
        <v>88</v>
      </c>
      <c r="F3837" t="s">
        <v>219</v>
      </c>
      <c r="G3837">
        <v>41.49</v>
      </c>
      <c r="H3837">
        <v>3</v>
      </c>
      <c r="I3837">
        <v>0.28000000000000003</v>
      </c>
      <c r="J3837">
        <v>4.3899999999999997</v>
      </c>
      <c r="K3837" t="s">
        <v>102</v>
      </c>
      <c r="L3837" t="s">
        <v>41</v>
      </c>
      <c r="M3837">
        <v>12.34</v>
      </c>
      <c r="N3837" t="s">
        <v>83</v>
      </c>
      <c r="O3837" t="b">
        <v>0</v>
      </c>
      <c r="P3837">
        <v>89.618399999999994</v>
      </c>
      <c r="Q3837">
        <v>14.93639999999999</v>
      </c>
      <c r="R3837">
        <v>-1.7936000000000081</v>
      </c>
      <c r="S3837" t="s">
        <v>84</v>
      </c>
      <c r="T3837">
        <v>0</v>
      </c>
      <c r="U3837">
        <v>0</v>
      </c>
      <c r="V3837">
        <v>13</v>
      </c>
      <c r="W3837">
        <v>562.74040000000014</v>
      </c>
    </row>
    <row r="3838" spans="1:23" x14ac:dyDescent="0.35">
      <c r="A3838" t="s">
        <v>5580</v>
      </c>
      <c r="B3838" t="s">
        <v>1268</v>
      </c>
      <c r="C3838" t="s">
        <v>1174</v>
      </c>
      <c r="D3838" t="s">
        <v>17</v>
      </c>
      <c r="E3838" t="s">
        <v>16</v>
      </c>
      <c r="F3838" t="s">
        <v>307</v>
      </c>
      <c r="G3838">
        <v>57.25</v>
      </c>
      <c r="H3838">
        <v>2</v>
      </c>
      <c r="I3838">
        <v>0.28999999999999998</v>
      </c>
      <c r="J3838">
        <v>8.8000000000000007</v>
      </c>
      <c r="K3838" t="s">
        <v>90</v>
      </c>
      <c r="L3838" t="s">
        <v>41</v>
      </c>
      <c r="M3838">
        <v>14.5</v>
      </c>
      <c r="N3838" t="s">
        <v>279</v>
      </c>
      <c r="O3838" t="b">
        <v>0</v>
      </c>
      <c r="P3838">
        <v>81.295000000000002</v>
      </c>
      <c r="Q3838">
        <v>12.595000000000001</v>
      </c>
      <c r="R3838">
        <v>-10.705</v>
      </c>
      <c r="S3838" t="s">
        <v>183</v>
      </c>
      <c r="T3838">
        <v>0</v>
      </c>
      <c r="U3838">
        <v>1</v>
      </c>
      <c r="V3838">
        <v>17</v>
      </c>
      <c r="W3838">
        <v>907.95410000000038</v>
      </c>
    </row>
    <row r="3839" spans="1:23" x14ac:dyDescent="0.35">
      <c r="A3839" t="s">
        <v>5581</v>
      </c>
      <c r="B3839" t="s">
        <v>433</v>
      </c>
      <c r="C3839" t="s">
        <v>2256</v>
      </c>
      <c r="D3839" t="s">
        <v>17</v>
      </c>
      <c r="E3839" t="s">
        <v>14</v>
      </c>
      <c r="F3839" t="s">
        <v>203</v>
      </c>
      <c r="G3839">
        <v>139.85</v>
      </c>
      <c r="H3839">
        <v>1</v>
      </c>
      <c r="I3839">
        <v>0.04</v>
      </c>
      <c r="J3839">
        <v>5.94</v>
      </c>
      <c r="K3839" t="s">
        <v>90</v>
      </c>
      <c r="L3839" t="s">
        <v>45</v>
      </c>
      <c r="M3839">
        <v>1.1000000000000001</v>
      </c>
      <c r="N3839" t="s">
        <v>279</v>
      </c>
      <c r="O3839" t="b">
        <v>0</v>
      </c>
      <c r="P3839">
        <v>134.256</v>
      </c>
      <c r="Q3839">
        <v>50.345999999999997</v>
      </c>
      <c r="R3839">
        <v>43.305999999999997</v>
      </c>
      <c r="S3839" t="s">
        <v>97</v>
      </c>
      <c r="T3839">
        <v>0</v>
      </c>
      <c r="U3839">
        <v>1</v>
      </c>
      <c r="V3839">
        <v>3</v>
      </c>
      <c r="W3839">
        <v>37.779000000000011</v>
      </c>
    </row>
    <row r="3840" spans="1:23" x14ac:dyDescent="0.35">
      <c r="A3840" t="s">
        <v>5582</v>
      </c>
      <c r="B3840" t="s">
        <v>113</v>
      </c>
      <c r="C3840" t="s">
        <v>534</v>
      </c>
      <c r="D3840" t="s">
        <v>19</v>
      </c>
      <c r="E3840" t="s">
        <v>88</v>
      </c>
      <c r="F3840" t="s">
        <v>1677</v>
      </c>
      <c r="G3840">
        <v>31.63</v>
      </c>
      <c r="H3840">
        <v>1</v>
      </c>
      <c r="I3840">
        <v>0.11</v>
      </c>
      <c r="J3840">
        <v>8.5500000000000007</v>
      </c>
      <c r="K3840" t="s">
        <v>82</v>
      </c>
      <c r="L3840" t="s">
        <v>41</v>
      </c>
      <c r="M3840">
        <v>12.53</v>
      </c>
      <c r="N3840" t="s">
        <v>83</v>
      </c>
      <c r="O3840" t="b">
        <v>0</v>
      </c>
      <c r="P3840">
        <v>28.150700000000001</v>
      </c>
      <c r="Q3840">
        <v>9.1727000000000043</v>
      </c>
      <c r="R3840">
        <v>-11.907299999999999</v>
      </c>
      <c r="S3840" t="s">
        <v>84</v>
      </c>
      <c r="T3840">
        <v>0</v>
      </c>
      <c r="U3840">
        <v>0</v>
      </c>
      <c r="V3840">
        <v>20</v>
      </c>
      <c r="W3840">
        <v>1820.3717999999999</v>
      </c>
    </row>
    <row r="3841" spans="1:23" x14ac:dyDescent="0.35">
      <c r="A3841" t="s">
        <v>5583</v>
      </c>
      <c r="B3841" t="s">
        <v>79</v>
      </c>
      <c r="C3841" t="s">
        <v>5584</v>
      </c>
      <c r="D3841" t="s">
        <v>28</v>
      </c>
      <c r="E3841" t="s">
        <v>16</v>
      </c>
      <c r="F3841" t="s">
        <v>1077</v>
      </c>
      <c r="G3841">
        <v>31.56</v>
      </c>
      <c r="H3841">
        <v>3</v>
      </c>
      <c r="I3841">
        <v>0.08</v>
      </c>
      <c r="J3841">
        <v>7.05</v>
      </c>
      <c r="K3841" t="s">
        <v>102</v>
      </c>
      <c r="L3841" t="s">
        <v>48</v>
      </c>
      <c r="M3841">
        <v>14.14</v>
      </c>
      <c r="N3841" t="s">
        <v>83</v>
      </c>
      <c r="O3841" t="b">
        <v>0</v>
      </c>
      <c r="P3841">
        <v>87.105599999999995</v>
      </c>
      <c r="Q3841">
        <v>30.297599999999999</v>
      </c>
      <c r="R3841">
        <v>9.1075999999999997</v>
      </c>
      <c r="S3841" t="s">
        <v>84</v>
      </c>
      <c r="T3841">
        <v>0</v>
      </c>
      <c r="U3841">
        <v>0</v>
      </c>
      <c r="V3841">
        <v>4</v>
      </c>
      <c r="W3841">
        <v>283.54639999999989</v>
      </c>
    </row>
    <row r="3842" spans="1:23" x14ac:dyDescent="0.35">
      <c r="A3842" t="s">
        <v>5585</v>
      </c>
      <c r="B3842" t="s">
        <v>826</v>
      </c>
      <c r="C3842" t="s">
        <v>1380</v>
      </c>
      <c r="D3842" t="s">
        <v>24</v>
      </c>
      <c r="E3842" t="s">
        <v>95</v>
      </c>
      <c r="F3842" t="s">
        <v>715</v>
      </c>
      <c r="G3842">
        <v>351.91</v>
      </c>
      <c r="H3842">
        <v>3</v>
      </c>
      <c r="I3842">
        <v>0.16</v>
      </c>
      <c r="J3842">
        <v>7.55</v>
      </c>
      <c r="K3842" t="s">
        <v>90</v>
      </c>
      <c r="L3842" t="s">
        <v>41</v>
      </c>
      <c r="M3842">
        <v>9.82</v>
      </c>
      <c r="N3842" t="s">
        <v>83</v>
      </c>
      <c r="O3842" t="b">
        <v>0</v>
      </c>
      <c r="P3842">
        <v>886.81319999999994</v>
      </c>
      <c r="Q3842">
        <v>253.37519999999989</v>
      </c>
      <c r="R3842">
        <v>236.0052</v>
      </c>
      <c r="S3842" t="s">
        <v>103</v>
      </c>
      <c r="T3842">
        <v>0</v>
      </c>
      <c r="U3842">
        <v>0</v>
      </c>
      <c r="V3842">
        <v>20</v>
      </c>
      <c r="W3842">
        <v>1665.5569</v>
      </c>
    </row>
    <row r="3843" spans="1:23" x14ac:dyDescent="0.35">
      <c r="A3843" t="s">
        <v>5586</v>
      </c>
      <c r="B3843" t="s">
        <v>455</v>
      </c>
      <c r="C3843" t="s">
        <v>3003</v>
      </c>
      <c r="D3843" t="s">
        <v>19</v>
      </c>
      <c r="E3843" t="s">
        <v>88</v>
      </c>
      <c r="F3843" t="s">
        <v>191</v>
      </c>
      <c r="G3843">
        <v>23.73</v>
      </c>
      <c r="H3843">
        <v>2</v>
      </c>
      <c r="I3843">
        <v>0.03</v>
      </c>
      <c r="J3843">
        <v>3.54</v>
      </c>
      <c r="K3843" t="s">
        <v>90</v>
      </c>
      <c r="L3843" t="s">
        <v>43</v>
      </c>
      <c r="M3843">
        <v>5.76</v>
      </c>
      <c r="N3843" t="s">
        <v>83</v>
      </c>
      <c r="O3843" t="b">
        <v>0</v>
      </c>
      <c r="P3843">
        <v>46.036200000000001</v>
      </c>
      <c r="Q3843">
        <v>17.560199999999998</v>
      </c>
      <c r="R3843">
        <v>8.2602000000000011</v>
      </c>
      <c r="S3843" t="s">
        <v>128</v>
      </c>
      <c r="T3843">
        <v>0</v>
      </c>
      <c r="U3843">
        <v>0</v>
      </c>
      <c r="V3843">
        <v>18</v>
      </c>
      <c r="W3843">
        <v>1081.7529999999999</v>
      </c>
    </row>
    <row r="3844" spans="1:23" x14ac:dyDescent="0.35">
      <c r="A3844" t="s">
        <v>5587</v>
      </c>
      <c r="B3844" t="s">
        <v>826</v>
      </c>
      <c r="C3844" t="s">
        <v>5588</v>
      </c>
      <c r="D3844" t="s">
        <v>24</v>
      </c>
      <c r="E3844" t="s">
        <v>95</v>
      </c>
      <c r="F3844" t="s">
        <v>1202</v>
      </c>
      <c r="G3844">
        <v>628.04</v>
      </c>
      <c r="H3844">
        <v>2</v>
      </c>
      <c r="I3844">
        <v>0.27</v>
      </c>
      <c r="J3844">
        <v>2.39</v>
      </c>
      <c r="K3844" t="s">
        <v>90</v>
      </c>
      <c r="L3844" t="s">
        <v>41</v>
      </c>
      <c r="M3844">
        <v>12.71</v>
      </c>
      <c r="N3844" t="s">
        <v>141</v>
      </c>
      <c r="O3844" t="b">
        <v>0</v>
      </c>
      <c r="P3844">
        <v>916.9384</v>
      </c>
      <c r="Q3844">
        <v>163.29040000000001</v>
      </c>
      <c r="R3844">
        <v>148.19040000000001</v>
      </c>
      <c r="S3844" t="s">
        <v>103</v>
      </c>
      <c r="T3844">
        <v>1</v>
      </c>
      <c r="U3844">
        <v>0</v>
      </c>
      <c r="V3844">
        <v>4</v>
      </c>
      <c r="W3844">
        <v>711.40249999999992</v>
      </c>
    </row>
    <row r="3845" spans="1:23" x14ac:dyDescent="0.35">
      <c r="A3845" t="s">
        <v>5589</v>
      </c>
      <c r="B3845" t="s">
        <v>1219</v>
      </c>
      <c r="C3845" t="s">
        <v>5590</v>
      </c>
      <c r="D3845" t="s">
        <v>19</v>
      </c>
      <c r="E3845" t="s">
        <v>16</v>
      </c>
      <c r="F3845" t="s">
        <v>344</v>
      </c>
      <c r="G3845">
        <v>22.31</v>
      </c>
      <c r="H3845">
        <v>3</v>
      </c>
      <c r="I3845">
        <v>0.1</v>
      </c>
      <c r="J3845">
        <v>8.1300000000000008</v>
      </c>
      <c r="K3845" t="s">
        <v>90</v>
      </c>
      <c r="L3845" t="s">
        <v>43</v>
      </c>
      <c r="M3845">
        <v>4.59</v>
      </c>
      <c r="N3845" t="s">
        <v>83</v>
      </c>
      <c r="O3845" t="b">
        <v>1</v>
      </c>
      <c r="P3845">
        <v>60.237000000000002</v>
      </c>
      <c r="Q3845">
        <v>20.079000000000001</v>
      </c>
      <c r="R3845">
        <v>7.359</v>
      </c>
      <c r="S3845" t="s">
        <v>183</v>
      </c>
      <c r="T3845">
        <v>0</v>
      </c>
      <c r="U3845">
        <v>0</v>
      </c>
      <c r="V3845">
        <v>2</v>
      </c>
      <c r="W3845">
        <v>9.5269999999999957</v>
      </c>
    </row>
    <row r="3846" spans="1:23" x14ac:dyDescent="0.35">
      <c r="A3846" t="s">
        <v>5591</v>
      </c>
      <c r="B3846" t="s">
        <v>117</v>
      </c>
      <c r="C3846" t="s">
        <v>1642</v>
      </c>
      <c r="D3846" t="s">
        <v>28</v>
      </c>
      <c r="E3846" t="s">
        <v>95</v>
      </c>
      <c r="F3846" t="s">
        <v>123</v>
      </c>
      <c r="G3846">
        <v>248.32</v>
      </c>
      <c r="H3846">
        <v>2</v>
      </c>
      <c r="I3846">
        <v>7.0000000000000007E-2</v>
      </c>
      <c r="J3846">
        <v>3.1</v>
      </c>
      <c r="K3846" t="s">
        <v>90</v>
      </c>
      <c r="L3846" t="s">
        <v>48</v>
      </c>
      <c r="M3846">
        <v>7.89</v>
      </c>
      <c r="N3846" t="s">
        <v>83</v>
      </c>
      <c r="O3846" t="b">
        <v>0</v>
      </c>
      <c r="P3846">
        <v>461.87520000000001</v>
      </c>
      <c r="Q3846">
        <v>163.8912</v>
      </c>
      <c r="R3846">
        <v>152.90119999999999</v>
      </c>
      <c r="S3846" t="s">
        <v>84</v>
      </c>
      <c r="T3846">
        <v>0</v>
      </c>
      <c r="U3846">
        <v>0</v>
      </c>
      <c r="V3846">
        <v>11</v>
      </c>
      <c r="W3846">
        <v>828.41820000000007</v>
      </c>
    </row>
    <row r="3847" spans="1:23" x14ac:dyDescent="0.35">
      <c r="A3847" t="s">
        <v>5592</v>
      </c>
      <c r="B3847" t="s">
        <v>261</v>
      </c>
      <c r="C3847" t="s">
        <v>310</v>
      </c>
      <c r="D3847" t="s">
        <v>12</v>
      </c>
      <c r="E3847" t="s">
        <v>95</v>
      </c>
      <c r="F3847" t="s">
        <v>1363</v>
      </c>
      <c r="G3847">
        <v>426</v>
      </c>
      <c r="H3847">
        <v>3</v>
      </c>
      <c r="I3847">
        <v>0.01</v>
      </c>
      <c r="J3847">
        <v>6.01</v>
      </c>
      <c r="K3847" t="s">
        <v>82</v>
      </c>
      <c r="L3847" t="s">
        <v>43</v>
      </c>
      <c r="M3847">
        <v>3.32</v>
      </c>
      <c r="N3847" t="s">
        <v>83</v>
      </c>
      <c r="O3847" t="b">
        <v>0</v>
      </c>
      <c r="P3847">
        <v>1265.22</v>
      </c>
      <c r="Q3847">
        <v>498.42000000000007</v>
      </c>
      <c r="R3847">
        <v>489.09000000000009</v>
      </c>
      <c r="S3847" t="s">
        <v>103</v>
      </c>
      <c r="T3847">
        <v>0</v>
      </c>
      <c r="U3847">
        <v>0</v>
      </c>
      <c r="V3847">
        <v>16</v>
      </c>
      <c r="W3847">
        <v>1399.8426999999999</v>
      </c>
    </row>
    <row r="3848" spans="1:23" x14ac:dyDescent="0.35">
      <c r="A3848" t="s">
        <v>5593</v>
      </c>
      <c r="B3848" t="s">
        <v>284</v>
      </c>
      <c r="C3848" t="s">
        <v>1352</v>
      </c>
      <c r="D3848" t="s">
        <v>12</v>
      </c>
      <c r="E3848" t="s">
        <v>16</v>
      </c>
      <c r="F3848" t="s">
        <v>475</v>
      </c>
      <c r="G3848">
        <v>12.09</v>
      </c>
      <c r="H3848">
        <v>1</v>
      </c>
      <c r="I3848">
        <v>0.26</v>
      </c>
      <c r="J3848">
        <v>2.09</v>
      </c>
      <c r="K3848" t="s">
        <v>102</v>
      </c>
      <c r="L3848" t="s">
        <v>43</v>
      </c>
      <c r="M3848">
        <v>4.88</v>
      </c>
      <c r="N3848" t="s">
        <v>83</v>
      </c>
      <c r="O3848" t="b">
        <v>0</v>
      </c>
      <c r="P3848">
        <v>8.9466000000000001</v>
      </c>
      <c r="Q3848">
        <v>1.6926000000000001</v>
      </c>
      <c r="R3848">
        <v>-5.2773999999999992</v>
      </c>
      <c r="S3848" t="s">
        <v>91</v>
      </c>
      <c r="T3848">
        <v>0</v>
      </c>
      <c r="U3848">
        <v>0</v>
      </c>
      <c r="V3848">
        <v>13</v>
      </c>
      <c r="W3848">
        <v>1316.5700999999999</v>
      </c>
    </row>
    <row r="3849" spans="1:23" x14ac:dyDescent="0.35">
      <c r="A3849" t="s">
        <v>5594</v>
      </c>
      <c r="B3849" t="s">
        <v>117</v>
      </c>
      <c r="C3849" t="s">
        <v>1409</v>
      </c>
      <c r="D3849" t="s">
        <v>12</v>
      </c>
      <c r="E3849" t="s">
        <v>14</v>
      </c>
      <c r="F3849" t="s">
        <v>377</v>
      </c>
      <c r="G3849">
        <v>138.21</v>
      </c>
      <c r="H3849">
        <v>2</v>
      </c>
      <c r="I3849">
        <v>0.15</v>
      </c>
      <c r="J3849">
        <v>8.0500000000000007</v>
      </c>
      <c r="K3849" t="s">
        <v>82</v>
      </c>
      <c r="L3849" t="s">
        <v>41</v>
      </c>
      <c r="M3849">
        <v>9.89</v>
      </c>
      <c r="N3849" t="s">
        <v>83</v>
      </c>
      <c r="O3849" t="b">
        <v>0</v>
      </c>
      <c r="P3849">
        <v>234.95699999999999</v>
      </c>
      <c r="Q3849">
        <v>69.10499999999999</v>
      </c>
      <c r="R3849">
        <v>51.164999999999992</v>
      </c>
      <c r="S3849" t="s">
        <v>84</v>
      </c>
      <c r="T3849">
        <v>0</v>
      </c>
      <c r="U3849">
        <v>0</v>
      </c>
      <c r="V3849">
        <v>11</v>
      </c>
      <c r="W3849">
        <v>773.94100000000014</v>
      </c>
    </row>
    <row r="3850" spans="1:23" x14ac:dyDescent="0.35">
      <c r="A3850" t="s">
        <v>5595</v>
      </c>
      <c r="B3850" t="s">
        <v>598</v>
      </c>
      <c r="C3850" t="s">
        <v>1098</v>
      </c>
      <c r="D3850" t="s">
        <v>12</v>
      </c>
      <c r="E3850" t="s">
        <v>16</v>
      </c>
      <c r="F3850" t="s">
        <v>505</v>
      </c>
      <c r="G3850">
        <v>17.829999999999998</v>
      </c>
      <c r="H3850">
        <v>1</v>
      </c>
      <c r="I3850">
        <v>0.28000000000000003</v>
      </c>
      <c r="J3850">
        <v>4.93</v>
      </c>
      <c r="K3850" t="s">
        <v>102</v>
      </c>
      <c r="L3850" t="s">
        <v>45</v>
      </c>
      <c r="M3850">
        <v>1.83</v>
      </c>
      <c r="N3850" t="s">
        <v>83</v>
      </c>
      <c r="O3850" t="b">
        <v>0</v>
      </c>
      <c r="P3850">
        <v>12.8376</v>
      </c>
      <c r="Q3850">
        <v>2.1396000000000002</v>
      </c>
      <c r="R3850">
        <v>-4.6204000000000001</v>
      </c>
      <c r="S3850" t="s">
        <v>183</v>
      </c>
      <c r="T3850">
        <v>0</v>
      </c>
      <c r="U3850">
        <v>0</v>
      </c>
      <c r="V3850">
        <v>16</v>
      </c>
      <c r="W3850">
        <v>1224.8809000000001</v>
      </c>
    </row>
    <row r="3851" spans="1:23" x14ac:dyDescent="0.35">
      <c r="A3851" t="s">
        <v>5596</v>
      </c>
      <c r="B3851" t="s">
        <v>326</v>
      </c>
      <c r="C3851" t="s">
        <v>3175</v>
      </c>
      <c r="D3851" t="s">
        <v>24</v>
      </c>
      <c r="E3851" t="s">
        <v>14</v>
      </c>
      <c r="F3851" t="s">
        <v>1113</v>
      </c>
      <c r="G3851">
        <v>166.45</v>
      </c>
      <c r="H3851">
        <v>2</v>
      </c>
      <c r="I3851">
        <v>0.03</v>
      </c>
      <c r="J3851">
        <v>6.67</v>
      </c>
      <c r="K3851" t="s">
        <v>82</v>
      </c>
      <c r="L3851" t="s">
        <v>43</v>
      </c>
      <c r="M3851">
        <v>7.43</v>
      </c>
      <c r="N3851" t="s">
        <v>83</v>
      </c>
      <c r="O3851" t="b">
        <v>0</v>
      </c>
      <c r="P3851">
        <v>322.91300000000001</v>
      </c>
      <c r="Q3851">
        <v>123.173</v>
      </c>
      <c r="R3851">
        <v>109.07299999999999</v>
      </c>
      <c r="S3851" t="s">
        <v>103</v>
      </c>
      <c r="T3851">
        <v>0</v>
      </c>
      <c r="U3851">
        <v>0</v>
      </c>
      <c r="V3851">
        <v>12</v>
      </c>
      <c r="W3851">
        <v>454.81139999999999</v>
      </c>
    </row>
    <row r="3852" spans="1:23" x14ac:dyDescent="0.35">
      <c r="A3852" t="s">
        <v>5597</v>
      </c>
      <c r="B3852" t="s">
        <v>2158</v>
      </c>
      <c r="C3852" t="s">
        <v>5598</v>
      </c>
      <c r="D3852" t="s">
        <v>15</v>
      </c>
      <c r="E3852" t="s">
        <v>14</v>
      </c>
      <c r="F3852" t="s">
        <v>775</v>
      </c>
      <c r="G3852">
        <v>109.5</v>
      </c>
      <c r="H3852">
        <v>2</v>
      </c>
      <c r="I3852">
        <v>0.09</v>
      </c>
      <c r="J3852">
        <v>7.11</v>
      </c>
      <c r="K3852" t="s">
        <v>102</v>
      </c>
      <c r="L3852" t="s">
        <v>43</v>
      </c>
      <c r="M3852">
        <v>5.63</v>
      </c>
      <c r="N3852" t="s">
        <v>83</v>
      </c>
      <c r="O3852" t="b">
        <v>0</v>
      </c>
      <c r="P3852">
        <v>199.29</v>
      </c>
      <c r="Q3852">
        <v>67.890000000000015</v>
      </c>
      <c r="R3852">
        <v>55.150000000000013</v>
      </c>
      <c r="S3852" t="s">
        <v>128</v>
      </c>
      <c r="T3852">
        <v>0</v>
      </c>
      <c r="U3852">
        <v>0</v>
      </c>
      <c r="V3852">
        <v>1</v>
      </c>
      <c r="W3852">
        <v>55.150000000000013</v>
      </c>
    </row>
    <row r="3853" spans="1:23" x14ac:dyDescent="0.35">
      <c r="A3853" t="s">
        <v>5599</v>
      </c>
      <c r="B3853" t="s">
        <v>800</v>
      </c>
      <c r="C3853" t="s">
        <v>1115</v>
      </c>
      <c r="D3853" t="s">
        <v>12</v>
      </c>
      <c r="E3853" t="s">
        <v>95</v>
      </c>
      <c r="F3853" t="s">
        <v>985</v>
      </c>
      <c r="G3853">
        <v>246.84</v>
      </c>
      <c r="H3853">
        <v>3</v>
      </c>
      <c r="I3853">
        <v>0.1</v>
      </c>
      <c r="J3853">
        <v>4.9800000000000004</v>
      </c>
      <c r="K3853" t="s">
        <v>102</v>
      </c>
      <c r="L3853" t="s">
        <v>43</v>
      </c>
      <c r="M3853">
        <v>4.83</v>
      </c>
      <c r="N3853" t="s">
        <v>83</v>
      </c>
      <c r="O3853" t="b">
        <v>0</v>
      </c>
      <c r="P3853">
        <v>666.46799999999996</v>
      </c>
      <c r="Q3853">
        <v>222.15600000000001</v>
      </c>
      <c r="R3853">
        <v>212.346</v>
      </c>
      <c r="S3853" t="s">
        <v>84</v>
      </c>
      <c r="T3853">
        <v>0</v>
      </c>
      <c r="U3853">
        <v>0</v>
      </c>
      <c r="V3853">
        <v>13</v>
      </c>
      <c r="W3853">
        <v>590.20570000000009</v>
      </c>
    </row>
    <row r="3854" spans="1:23" x14ac:dyDescent="0.35">
      <c r="A3854" t="s">
        <v>5600</v>
      </c>
      <c r="B3854" t="s">
        <v>180</v>
      </c>
      <c r="C3854" t="s">
        <v>514</v>
      </c>
      <c r="D3854" t="s">
        <v>12</v>
      </c>
      <c r="E3854" t="s">
        <v>14</v>
      </c>
      <c r="F3854" t="s">
        <v>1290</v>
      </c>
      <c r="G3854">
        <v>99.79</v>
      </c>
      <c r="H3854">
        <v>1</v>
      </c>
      <c r="I3854">
        <v>0.08</v>
      </c>
      <c r="J3854">
        <v>7.19</v>
      </c>
      <c r="K3854" t="s">
        <v>115</v>
      </c>
      <c r="L3854" t="s">
        <v>48</v>
      </c>
      <c r="M3854">
        <v>7.02</v>
      </c>
      <c r="N3854" t="s">
        <v>83</v>
      </c>
      <c r="O3854" t="b">
        <v>0</v>
      </c>
      <c r="P3854">
        <v>91.806799999999996</v>
      </c>
      <c r="Q3854">
        <v>31.932800000000011</v>
      </c>
      <c r="R3854">
        <v>17.72280000000001</v>
      </c>
      <c r="S3854" t="s">
        <v>183</v>
      </c>
      <c r="T3854">
        <v>0</v>
      </c>
      <c r="U3854">
        <v>0</v>
      </c>
      <c r="V3854">
        <v>26</v>
      </c>
      <c r="W3854">
        <v>3580.811200000001</v>
      </c>
    </row>
    <row r="3855" spans="1:23" x14ac:dyDescent="0.35">
      <c r="A3855" t="s">
        <v>5601</v>
      </c>
      <c r="B3855" t="s">
        <v>487</v>
      </c>
      <c r="C3855" t="s">
        <v>981</v>
      </c>
      <c r="D3855" t="s">
        <v>28</v>
      </c>
      <c r="E3855" t="s">
        <v>88</v>
      </c>
      <c r="F3855" t="s">
        <v>975</v>
      </c>
      <c r="G3855">
        <v>20.48</v>
      </c>
      <c r="H3855">
        <v>1</v>
      </c>
      <c r="I3855">
        <v>0.06</v>
      </c>
      <c r="J3855">
        <v>7.09</v>
      </c>
      <c r="K3855" t="s">
        <v>102</v>
      </c>
      <c r="L3855" t="s">
        <v>48</v>
      </c>
      <c r="M3855">
        <v>13.24</v>
      </c>
      <c r="N3855" t="s">
        <v>83</v>
      </c>
      <c r="O3855" t="b">
        <v>0</v>
      </c>
      <c r="P3855">
        <v>19.251200000000001</v>
      </c>
      <c r="Q3855">
        <v>6.9632000000000014</v>
      </c>
      <c r="R3855">
        <v>-13.3668</v>
      </c>
      <c r="S3855" t="s">
        <v>97</v>
      </c>
      <c r="T3855">
        <v>0</v>
      </c>
      <c r="U3855">
        <v>0</v>
      </c>
      <c r="V3855">
        <v>21</v>
      </c>
      <c r="W3855">
        <v>1211.4102</v>
      </c>
    </row>
    <row r="3856" spans="1:23" x14ac:dyDescent="0.35">
      <c r="A3856" t="s">
        <v>5602</v>
      </c>
      <c r="B3856" t="s">
        <v>1097</v>
      </c>
      <c r="C3856" t="s">
        <v>5035</v>
      </c>
      <c r="D3856" t="s">
        <v>12</v>
      </c>
      <c r="E3856" t="s">
        <v>88</v>
      </c>
      <c r="F3856" t="s">
        <v>1554</v>
      </c>
      <c r="G3856">
        <v>25.1</v>
      </c>
      <c r="H3856">
        <v>3</v>
      </c>
      <c r="I3856">
        <v>0.09</v>
      </c>
      <c r="J3856">
        <v>7.83</v>
      </c>
      <c r="K3856" t="s">
        <v>90</v>
      </c>
      <c r="L3856" t="s">
        <v>43</v>
      </c>
      <c r="M3856">
        <v>7.59</v>
      </c>
      <c r="N3856" t="s">
        <v>83</v>
      </c>
      <c r="O3856" t="b">
        <v>0</v>
      </c>
      <c r="P3856">
        <v>68.52300000000001</v>
      </c>
      <c r="Q3856">
        <v>23.343</v>
      </c>
      <c r="R3856">
        <v>7.9230000000000036</v>
      </c>
      <c r="S3856" t="s">
        <v>183</v>
      </c>
      <c r="T3856">
        <v>0</v>
      </c>
      <c r="U3856">
        <v>0</v>
      </c>
      <c r="V3856">
        <v>3</v>
      </c>
      <c r="W3856">
        <v>224.9062000000001</v>
      </c>
    </row>
    <row r="3857" spans="1:23" x14ac:dyDescent="0.35">
      <c r="A3857" t="s">
        <v>5603</v>
      </c>
      <c r="B3857" t="s">
        <v>784</v>
      </c>
      <c r="C3857" t="s">
        <v>5604</v>
      </c>
      <c r="D3857" t="s">
        <v>12</v>
      </c>
      <c r="E3857" t="s">
        <v>88</v>
      </c>
      <c r="F3857" t="s">
        <v>1368</v>
      </c>
      <c r="G3857">
        <v>20.3</v>
      </c>
      <c r="H3857">
        <v>2</v>
      </c>
      <c r="I3857">
        <v>0.04</v>
      </c>
      <c r="J3857">
        <v>5.47</v>
      </c>
      <c r="K3857" t="s">
        <v>82</v>
      </c>
      <c r="L3857" t="s">
        <v>45</v>
      </c>
      <c r="M3857">
        <v>1.1200000000000001</v>
      </c>
      <c r="N3857" t="s">
        <v>83</v>
      </c>
      <c r="O3857" t="b">
        <v>0</v>
      </c>
      <c r="P3857">
        <v>38.975999999999999</v>
      </c>
      <c r="Q3857">
        <v>14.616</v>
      </c>
      <c r="R3857">
        <v>8.0259999999999998</v>
      </c>
      <c r="S3857" t="s">
        <v>84</v>
      </c>
      <c r="T3857">
        <v>0</v>
      </c>
      <c r="U3857">
        <v>0</v>
      </c>
      <c r="V3857">
        <v>1</v>
      </c>
      <c r="W3857">
        <v>8.0259999999999998</v>
      </c>
    </row>
    <row r="3858" spans="1:23" x14ac:dyDescent="0.35">
      <c r="A3858" t="s">
        <v>5605</v>
      </c>
      <c r="B3858" t="s">
        <v>193</v>
      </c>
      <c r="C3858" t="s">
        <v>2151</v>
      </c>
      <c r="D3858" t="s">
        <v>15</v>
      </c>
      <c r="E3858" t="s">
        <v>95</v>
      </c>
      <c r="F3858" t="s">
        <v>2069</v>
      </c>
      <c r="G3858">
        <v>274.51</v>
      </c>
      <c r="H3858">
        <v>1</v>
      </c>
      <c r="I3858">
        <v>0.28000000000000003</v>
      </c>
      <c r="J3858">
        <v>2.78</v>
      </c>
      <c r="K3858" t="s">
        <v>82</v>
      </c>
      <c r="L3858" t="s">
        <v>41</v>
      </c>
      <c r="M3858">
        <v>9.33</v>
      </c>
      <c r="N3858" t="s">
        <v>141</v>
      </c>
      <c r="O3858" t="b">
        <v>0</v>
      </c>
      <c r="P3858">
        <v>197.6472</v>
      </c>
      <c r="Q3858">
        <v>32.941200000000009</v>
      </c>
      <c r="R3858">
        <v>20.83120000000001</v>
      </c>
      <c r="S3858" t="s">
        <v>97</v>
      </c>
      <c r="T3858">
        <v>1</v>
      </c>
      <c r="U3858">
        <v>0</v>
      </c>
      <c r="V3858">
        <v>5</v>
      </c>
      <c r="W3858">
        <v>359.33870000000007</v>
      </c>
    </row>
    <row r="3859" spans="1:23" x14ac:dyDescent="0.35">
      <c r="A3859" t="s">
        <v>5606</v>
      </c>
      <c r="B3859" t="s">
        <v>394</v>
      </c>
      <c r="C3859" t="s">
        <v>3307</v>
      </c>
      <c r="D3859" t="s">
        <v>24</v>
      </c>
      <c r="E3859" t="s">
        <v>95</v>
      </c>
      <c r="F3859" t="s">
        <v>370</v>
      </c>
      <c r="G3859">
        <v>222.67</v>
      </c>
      <c r="H3859">
        <v>3</v>
      </c>
      <c r="I3859">
        <v>0</v>
      </c>
      <c r="J3859">
        <v>6.07</v>
      </c>
      <c r="K3859" t="s">
        <v>102</v>
      </c>
      <c r="L3859" t="s">
        <v>48</v>
      </c>
      <c r="M3859">
        <v>9.36</v>
      </c>
      <c r="N3859" t="s">
        <v>83</v>
      </c>
      <c r="O3859" t="b">
        <v>0</v>
      </c>
      <c r="P3859">
        <v>668.01</v>
      </c>
      <c r="Q3859">
        <v>267.20400000000001</v>
      </c>
      <c r="R3859">
        <v>251.774</v>
      </c>
      <c r="S3859" t="s">
        <v>91</v>
      </c>
      <c r="T3859">
        <v>0</v>
      </c>
      <c r="U3859">
        <v>0</v>
      </c>
      <c r="V3859">
        <v>3</v>
      </c>
      <c r="W3859">
        <v>272.75319999999999</v>
      </c>
    </row>
    <row r="3860" spans="1:23" x14ac:dyDescent="0.35">
      <c r="A3860" t="s">
        <v>5607</v>
      </c>
      <c r="B3860" t="s">
        <v>394</v>
      </c>
      <c r="C3860" t="s">
        <v>981</v>
      </c>
      <c r="D3860" t="s">
        <v>20</v>
      </c>
      <c r="E3860" t="s">
        <v>88</v>
      </c>
      <c r="F3860" t="s">
        <v>483</v>
      </c>
      <c r="G3860">
        <v>15.08</v>
      </c>
      <c r="H3860">
        <v>2</v>
      </c>
      <c r="I3860">
        <v>0.01</v>
      </c>
      <c r="J3860">
        <v>8.66</v>
      </c>
      <c r="K3860" t="s">
        <v>82</v>
      </c>
      <c r="L3860" t="s">
        <v>43</v>
      </c>
      <c r="M3860">
        <v>4.37</v>
      </c>
      <c r="N3860" t="s">
        <v>83</v>
      </c>
      <c r="O3860" t="b">
        <v>0</v>
      </c>
      <c r="P3860">
        <v>29.8584</v>
      </c>
      <c r="Q3860">
        <v>11.7624</v>
      </c>
      <c r="R3860">
        <v>-1.2676000000000021</v>
      </c>
      <c r="S3860" t="s">
        <v>91</v>
      </c>
      <c r="T3860">
        <v>0</v>
      </c>
      <c r="U3860">
        <v>0</v>
      </c>
      <c r="V3860">
        <v>21</v>
      </c>
      <c r="W3860">
        <v>1211.4102</v>
      </c>
    </row>
    <row r="3861" spans="1:23" x14ac:dyDescent="0.35">
      <c r="A3861" t="s">
        <v>5608</v>
      </c>
      <c r="B3861" t="s">
        <v>1107</v>
      </c>
      <c r="C3861" t="s">
        <v>2139</v>
      </c>
      <c r="D3861" t="s">
        <v>12</v>
      </c>
      <c r="E3861" t="s">
        <v>88</v>
      </c>
      <c r="F3861" t="s">
        <v>483</v>
      </c>
      <c r="G3861">
        <v>15.63</v>
      </c>
      <c r="H3861">
        <v>1</v>
      </c>
      <c r="I3861">
        <v>0.02</v>
      </c>
      <c r="J3861">
        <v>9.08</v>
      </c>
      <c r="K3861" t="s">
        <v>90</v>
      </c>
      <c r="L3861" t="s">
        <v>43</v>
      </c>
      <c r="M3861">
        <v>4.37</v>
      </c>
      <c r="N3861" t="s">
        <v>83</v>
      </c>
      <c r="O3861" t="b">
        <v>0</v>
      </c>
      <c r="P3861">
        <v>15.317399999999999</v>
      </c>
      <c r="Q3861">
        <v>5.9394000000000009</v>
      </c>
      <c r="R3861">
        <v>-7.5105999999999984</v>
      </c>
      <c r="S3861" t="s">
        <v>97</v>
      </c>
      <c r="T3861">
        <v>0</v>
      </c>
      <c r="U3861">
        <v>0</v>
      </c>
      <c r="V3861">
        <v>4</v>
      </c>
      <c r="W3861">
        <v>60.66020000000001</v>
      </c>
    </row>
    <row r="3862" spans="1:23" x14ac:dyDescent="0.35">
      <c r="A3862" t="s">
        <v>5609</v>
      </c>
      <c r="B3862" t="s">
        <v>703</v>
      </c>
      <c r="C3862" t="s">
        <v>2819</v>
      </c>
      <c r="D3862" t="s">
        <v>12</v>
      </c>
      <c r="E3862" t="s">
        <v>14</v>
      </c>
      <c r="F3862" t="s">
        <v>733</v>
      </c>
      <c r="G3862">
        <v>62.14</v>
      </c>
      <c r="H3862">
        <v>3</v>
      </c>
      <c r="I3862">
        <v>0.1</v>
      </c>
      <c r="J3862">
        <v>2.78</v>
      </c>
      <c r="K3862" t="s">
        <v>115</v>
      </c>
      <c r="L3862" t="s">
        <v>43</v>
      </c>
      <c r="M3862">
        <v>4.1100000000000003</v>
      </c>
      <c r="N3862" t="s">
        <v>83</v>
      </c>
      <c r="O3862" t="b">
        <v>1</v>
      </c>
      <c r="P3862">
        <v>167.77799999999999</v>
      </c>
      <c r="Q3862">
        <v>55.926000000000023</v>
      </c>
      <c r="R3862">
        <v>49.036000000000023</v>
      </c>
      <c r="S3862" t="s">
        <v>84</v>
      </c>
      <c r="T3862">
        <v>0</v>
      </c>
      <c r="U3862">
        <v>0</v>
      </c>
      <c r="V3862">
        <v>2</v>
      </c>
      <c r="W3862">
        <v>172.5772</v>
      </c>
    </row>
    <row r="3863" spans="1:23" x14ac:dyDescent="0.35">
      <c r="A3863" t="s">
        <v>5610</v>
      </c>
      <c r="B3863" t="s">
        <v>814</v>
      </c>
      <c r="C3863" t="s">
        <v>4313</v>
      </c>
      <c r="D3863" t="s">
        <v>24</v>
      </c>
      <c r="E3863" t="s">
        <v>14</v>
      </c>
      <c r="F3863" t="s">
        <v>1740</v>
      </c>
      <c r="G3863">
        <v>120.02</v>
      </c>
      <c r="H3863">
        <v>3</v>
      </c>
      <c r="I3863">
        <v>0.28999999999999998</v>
      </c>
      <c r="J3863">
        <v>7.89</v>
      </c>
      <c r="K3863" t="s">
        <v>82</v>
      </c>
      <c r="L3863" t="s">
        <v>41</v>
      </c>
      <c r="M3863">
        <v>12.3</v>
      </c>
      <c r="N3863" t="s">
        <v>83</v>
      </c>
      <c r="O3863" t="b">
        <v>0</v>
      </c>
      <c r="P3863">
        <v>255.64259999999999</v>
      </c>
      <c r="Q3863">
        <v>39.606599999999993</v>
      </c>
      <c r="R3863">
        <v>19.416599999999981</v>
      </c>
      <c r="S3863" t="s">
        <v>183</v>
      </c>
      <c r="T3863">
        <v>0</v>
      </c>
      <c r="U3863">
        <v>0</v>
      </c>
      <c r="V3863">
        <v>4</v>
      </c>
      <c r="W3863">
        <v>146.6345</v>
      </c>
    </row>
    <row r="3864" spans="1:23" x14ac:dyDescent="0.35">
      <c r="A3864" t="s">
        <v>5611</v>
      </c>
      <c r="B3864" t="s">
        <v>598</v>
      </c>
      <c r="C3864" t="s">
        <v>5612</v>
      </c>
      <c r="D3864" t="s">
        <v>20</v>
      </c>
      <c r="E3864" t="s">
        <v>88</v>
      </c>
      <c r="F3864" t="s">
        <v>195</v>
      </c>
      <c r="G3864">
        <v>15.49</v>
      </c>
      <c r="H3864">
        <v>3</v>
      </c>
      <c r="I3864">
        <v>0.2</v>
      </c>
      <c r="J3864">
        <v>9.6999999999999993</v>
      </c>
      <c r="K3864" t="s">
        <v>82</v>
      </c>
      <c r="L3864" t="s">
        <v>41</v>
      </c>
      <c r="M3864">
        <v>11.14</v>
      </c>
      <c r="N3864" t="s">
        <v>83</v>
      </c>
      <c r="O3864" t="b">
        <v>0</v>
      </c>
      <c r="P3864">
        <v>37.176000000000002</v>
      </c>
      <c r="Q3864">
        <v>9.294000000000004</v>
      </c>
      <c r="R3864">
        <v>-11.545999999999999</v>
      </c>
      <c r="S3864" t="s">
        <v>183</v>
      </c>
      <c r="T3864">
        <v>0</v>
      </c>
      <c r="U3864">
        <v>0</v>
      </c>
      <c r="V3864">
        <v>1</v>
      </c>
      <c r="W3864">
        <v>-11.545999999999999</v>
      </c>
    </row>
    <row r="3865" spans="1:23" x14ac:dyDescent="0.35">
      <c r="A3865" t="s">
        <v>5613</v>
      </c>
      <c r="B3865" t="s">
        <v>909</v>
      </c>
      <c r="C3865" t="s">
        <v>5614</v>
      </c>
      <c r="D3865" t="s">
        <v>15</v>
      </c>
      <c r="E3865" t="s">
        <v>16</v>
      </c>
      <c r="F3865" t="s">
        <v>293</v>
      </c>
      <c r="G3865">
        <v>34.24</v>
      </c>
      <c r="H3865">
        <v>3</v>
      </c>
      <c r="I3865">
        <v>0.2</v>
      </c>
      <c r="J3865">
        <v>4.88</v>
      </c>
      <c r="K3865" t="s">
        <v>82</v>
      </c>
      <c r="L3865" t="s">
        <v>48</v>
      </c>
      <c r="M3865">
        <v>5.17</v>
      </c>
      <c r="N3865" t="s">
        <v>83</v>
      </c>
      <c r="O3865" t="b">
        <v>0</v>
      </c>
      <c r="P3865">
        <v>82.176000000000002</v>
      </c>
      <c r="Q3865">
        <v>20.544</v>
      </c>
      <c r="R3865">
        <v>10.494</v>
      </c>
      <c r="S3865" t="s">
        <v>183</v>
      </c>
      <c r="T3865">
        <v>0</v>
      </c>
      <c r="U3865">
        <v>0</v>
      </c>
      <c r="V3865">
        <v>1</v>
      </c>
      <c r="W3865">
        <v>10.494</v>
      </c>
    </row>
    <row r="3866" spans="1:23" x14ac:dyDescent="0.35">
      <c r="A3866" t="s">
        <v>5615</v>
      </c>
      <c r="B3866" t="s">
        <v>549</v>
      </c>
      <c r="C3866" t="s">
        <v>403</v>
      </c>
      <c r="D3866" t="s">
        <v>15</v>
      </c>
      <c r="E3866" t="s">
        <v>95</v>
      </c>
      <c r="F3866" t="s">
        <v>217</v>
      </c>
      <c r="G3866">
        <v>366.64</v>
      </c>
      <c r="H3866">
        <v>2</v>
      </c>
      <c r="I3866">
        <v>0.13</v>
      </c>
      <c r="J3866">
        <v>6.8</v>
      </c>
      <c r="K3866" t="s">
        <v>82</v>
      </c>
      <c r="L3866" t="s">
        <v>41</v>
      </c>
      <c r="M3866">
        <v>5.17</v>
      </c>
      <c r="N3866" t="s">
        <v>83</v>
      </c>
      <c r="O3866" t="b">
        <v>0</v>
      </c>
      <c r="P3866">
        <v>637.95359999999994</v>
      </c>
      <c r="Q3866">
        <v>197.98560000000001</v>
      </c>
      <c r="R3866">
        <v>186.01560000000001</v>
      </c>
      <c r="S3866" t="s">
        <v>91</v>
      </c>
      <c r="T3866">
        <v>0</v>
      </c>
      <c r="U3866">
        <v>0</v>
      </c>
      <c r="V3866">
        <v>13</v>
      </c>
      <c r="W3866">
        <v>752.6536000000001</v>
      </c>
    </row>
    <row r="3867" spans="1:23" x14ac:dyDescent="0.35">
      <c r="A3867" t="s">
        <v>5616</v>
      </c>
      <c r="B3867" t="s">
        <v>257</v>
      </c>
      <c r="C3867" t="s">
        <v>517</v>
      </c>
      <c r="D3867" t="s">
        <v>19</v>
      </c>
      <c r="E3867" t="s">
        <v>95</v>
      </c>
      <c r="F3867" t="s">
        <v>318</v>
      </c>
      <c r="G3867">
        <v>376.96</v>
      </c>
      <c r="H3867">
        <v>3</v>
      </c>
      <c r="I3867">
        <v>0.21</v>
      </c>
      <c r="J3867">
        <v>5.7</v>
      </c>
      <c r="K3867" t="s">
        <v>102</v>
      </c>
      <c r="L3867" t="s">
        <v>41</v>
      </c>
      <c r="M3867">
        <v>14.65</v>
      </c>
      <c r="N3867" t="s">
        <v>83</v>
      </c>
      <c r="O3867" t="b">
        <v>0</v>
      </c>
      <c r="P3867">
        <v>893.39519999999993</v>
      </c>
      <c r="Q3867">
        <v>214.86720000000011</v>
      </c>
      <c r="R3867">
        <v>194.5172</v>
      </c>
      <c r="S3867" t="s">
        <v>128</v>
      </c>
      <c r="T3867">
        <v>0</v>
      </c>
      <c r="U3867">
        <v>0</v>
      </c>
      <c r="V3867">
        <v>15</v>
      </c>
      <c r="W3867">
        <v>842.76920000000007</v>
      </c>
    </row>
    <row r="3868" spans="1:23" x14ac:dyDescent="0.35">
      <c r="A3868" t="s">
        <v>5617</v>
      </c>
      <c r="B3868" t="s">
        <v>946</v>
      </c>
      <c r="C3868" t="s">
        <v>1098</v>
      </c>
      <c r="D3868" t="s">
        <v>19</v>
      </c>
      <c r="E3868" t="s">
        <v>16</v>
      </c>
      <c r="F3868" t="s">
        <v>360</v>
      </c>
      <c r="G3868">
        <v>50.64</v>
      </c>
      <c r="H3868">
        <v>1</v>
      </c>
      <c r="I3868">
        <v>0.1</v>
      </c>
      <c r="J3868">
        <v>6.34</v>
      </c>
      <c r="K3868" t="s">
        <v>115</v>
      </c>
      <c r="L3868" t="s">
        <v>43</v>
      </c>
      <c r="M3868">
        <v>7.69</v>
      </c>
      <c r="N3868" t="s">
        <v>83</v>
      </c>
      <c r="O3868" t="b">
        <v>1</v>
      </c>
      <c r="P3868">
        <v>45.576000000000001</v>
      </c>
      <c r="Q3868">
        <v>15.192</v>
      </c>
      <c r="R3868">
        <v>1.161999999999999</v>
      </c>
      <c r="S3868" t="s">
        <v>128</v>
      </c>
      <c r="T3868">
        <v>0</v>
      </c>
      <c r="U3868">
        <v>0</v>
      </c>
      <c r="V3868">
        <v>16</v>
      </c>
      <c r="W3868">
        <v>1224.8809000000001</v>
      </c>
    </row>
    <row r="3869" spans="1:23" x14ac:dyDescent="0.35">
      <c r="A3869" t="s">
        <v>5618</v>
      </c>
      <c r="B3869" t="s">
        <v>379</v>
      </c>
      <c r="C3869" t="s">
        <v>1514</v>
      </c>
      <c r="D3869" t="s">
        <v>15</v>
      </c>
      <c r="E3869" t="s">
        <v>88</v>
      </c>
      <c r="F3869" t="s">
        <v>227</v>
      </c>
      <c r="G3869">
        <v>28.37</v>
      </c>
      <c r="H3869">
        <v>2</v>
      </c>
      <c r="I3869">
        <v>0.05</v>
      </c>
      <c r="J3869">
        <v>6.79</v>
      </c>
      <c r="K3869" t="s">
        <v>82</v>
      </c>
      <c r="L3869" t="s">
        <v>45</v>
      </c>
      <c r="M3869">
        <v>1.93</v>
      </c>
      <c r="N3869" t="s">
        <v>83</v>
      </c>
      <c r="O3869" t="b">
        <v>0</v>
      </c>
      <c r="P3869">
        <v>53.902999999999999</v>
      </c>
      <c r="Q3869">
        <v>19.859000000000002</v>
      </c>
      <c r="R3869">
        <v>11.138999999999999</v>
      </c>
      <c r="S3869" t="s">
        <v>103</v>
      </c>
      <c r="T3869">
        <v>0</v>
      </c>
      <c r="U3869">
        <v>0</v>
      </c>
      <c r="V3869">
        <v>17</v>
      </c>
      <c r="W3869">
        <v>1667.5844</v>
      </c>
    </row>
    <row r="3870" spans="1:23" x14ac:dyDescent="0.35">
      <c r="A3870" t="s">
        <v>5619</v>
      </c>
      <c r="B3870" t="s">
        <v>1348</v>
      </c>
      <c r="C3870" t="s">
        <v>1514</v>
      </c>
      <c r="D3870" t="s">
        <v>17</v>
      </c>
      <c r="E3870" t="s">
        <v>14</v>
      </c>
      <c r="F3870" t="s">
        <v>366</v>
      </c>
      <c r="G3870">
        <v>65.12</v>
      </c>
      <c r="H3870">
        <v>1</v>
      </c>
      <c r="I3870">
        <v>7.0000000000000007E-2</v>
      </c>
      <c r="J3870">
        <v>7.21</v>
      </c>
      <c r="K3870" t="s">
        <v>90</v>
      </c>
      <c r="L3870" t="s">
        <v>43</v>
      </c>
      <c r="M3870">
        <v>7.42</v>
      </c>
      <c r="N3870" t="s">
        <v>83</v>
      </c>
      <c r="O3870" t="b">
        <v>0</v>
      </c>
      <c r="P3870">
        <v>60.561599999999999</v>
      </c>
      <c r="Q3870">
        <v>21.489599999999999</v>
      </c>
      <c r="R3870">
        <v>6.8595999999999968</v>
      </c>
      <c r="S3870" t="s">
        <v>97</v>
      </c>
      <c r="T3870">
        <v>0</v>
      </c>
      <c r="U3870">
        <v>0</v>
      </c>
      <c r="V3870">
        <v>17</v>
      </c>
      <c r="W3870">
        <v>1667.5844</v>
      </c>
    </row>
    <row r="3871" spans="1:23" x14ac:dyDescent="0.35">
      <c r="A3871" t="s">
        <v>5620</v>
      </c>
      <c r="B3871" t="s">
        <v>130</v>
      </c>
      <c r="C3871" t="s">
        <v>250</v>
      </c>
      <c r="D3871" t="s">
        <v>20</v>
      </c>
      <c r="E3871" t="s">
        <v>95</v>
      </c>
      <c r="F3871" t="s">
        <v>857</v>
      </c>
      <c r="G3871">
        <v>16.7</v>
      </c>
      <c r="H3871">
        <v>1</v>
      </c>
      <c r="I3871">
        <v>7.0000000000000007E-2</v>
      </c>
      <c r="J3871">
        <v>3.62</v>
      </c>
      <c r="K3871" t="s">
        <v>82</v>
      </c>
      <c r="L3871" t="s">
        <v>41</v>
      </c>
      <c r="M3871">
        <v>5.4</v>
      </c>
      <c r="N3871" t="s">
        <v>83</v>
      </c>
      <c r="O3871" t="b">
        <v>0</v>
      </c>
      <c r="P3871">
        <v>15.531000000000001</v>
      </c>
      <c r="Q3871">
        <v>5.5109999999999992</v>
      </c>
      <c r="R3871">
        <v>-3.5089999999999999</v>
      </c>
      <c r="S3871" t="s">
        <v>84</v>
      </c>
      <c r="T3871">
        <v>0</v>
      </c>
      <c r="U3871">
        <v>0</v>
      </c>
      <c r="V3871">
        <v>13</v>
      </c>
      <c r="W3871">
        <v>678.67290000000003</v>
      </c>
    </row>
    <row r="3872" spans="1:23" x14ac:dyDescent="0.35">
      <c r="A3872" t="s">
        <v>5621</v>
      </c>
      <c r="B3872" t="s">
        <v>323</v>
      </c>
      <c r="C3872" t="s">
        <v>369</v>
      </c>
      <c r="D3872" t="s">
        <v>12</v>
      </c>
      <c r="E3872" t="s">
        <v>16</v>
      </c>
      <c r="F3872" t="s">
        <v>854</v>
      </c>
      <c r="G3872">
        <v>55.13</v>
      </c>
      <c r="H3872">
        <v>2</v>
      </c>
      <c r="I3872">
        <v>0.17</v>
      </c>
      <c r="J3872">
        <v>5.21</v>
      </c>
      <c r="K3872" t="s">
        <v>82</v>
      </c>
      <c r="L3872" t="s">
        <v>45</v>
      </c>
      <c r="M3872">
        <v>1.67</v>
      </c>
      <c r="N3872" t="s">
        <v>83</v>
      </c>
      <c r="O3872" t="b">
        <v>0</v>
      </c>
      <c r="P3872">
        <v>91.515799999999999</v>
      </c>
      <c r="Q3872">
        <v>25.3598</v>
      </c>
      <c r="R3872">
        <v>18.479800000000001</v>
      </c>
      <c r="S3872" t="s">
        <v>91</v>
      </c>
      <c r="T3872">
        <v>0</v>
      </c>
      <c r="U3872">
        <v>0</v>
      </c>
      <c r="V3872">
        <v>20</v>
      </c>
      <c r="W3872">
        <v>1391.7496000000001</v>
      </c>
    </row>
    <row r="3873" spans="1:23" x14ac:dyDescent="0.35">
      <c r="A3873" t="s">
        <v>5622</v>
      </c>
      <c r="B3873" t="s">
        <v>375</v>
      </c>
      <c r="C3873" t="s">
        <v>131</v>
      </c>
      <c r="D3873" t="s">
        <v>19</v>
      </c>
      <c r="E3873" t="s">
        <v>95</v>
      </c>
      <c r="F3873" t="s">
        <v>726</v>
      </c>
      <c r="G3873">
        <v>486.13</v>
      </c>
      <c r="H3873">
        <v>1</v>
      </c>
      <c r="I3873">
        <v>0.02</v>
      </c>
      <c r="J3873">
        <v>5.15</v>
      </c>
      <c r="K3873" t="s">
        <v>82</v>
      </c>
      <c r="L3873" t="s">
        <v>45</v>
      </c>
      <c r="M3873">
        <v>1.04</v>
      </c>
      <c r="N3873" t="s">
        <v>83</v>
      </c>
      <c r="O3873" t="b">
        <v>0</v>
      </c>
      <c r="P3873">
        <v>476.4074</v>
      </c>
      <c r="Q3873">
        <v>184.7294</v>
      </c>
      <c r="R3873">
        <v>178.5394</v>
      </c>
      <c r="S3873" t="s">
        <v>128</v>
      </c>
      <c r="T3873">
        <v>0</v>
      </c>
      <c r="U3873">
        <v>0</v>
      </c>
      <c r="V3873">
        <v>18</v>
      </c>
      <c r="W3873">
        <v>988.7876</v>
      </c>
    </row>
    <row r="3874" spans="1:23" x14ac:dyDescent="0.35">
      <c r="A3874" t="s">
        <v>5623</v>
      </c>
      <c r="B3874" t="s">
        <v>603</v>
      </c>
      <c r="C3874" t="s">
        <v>4632</v>
      </c>
      <c r="D3874" t="s">
        <v>12</v>
      </c>
      <c r="E3874" t="s">
        <v>16</v>
      </c>
      <c r="F3874" t="s">
        <v>481</v>
      </c>
      <c r="G3874">
        <v>29.88</v>
      </c>
      <c r="H3874">
        <v>1</v>
      </c>
      <c r="I3874">
        <v>0.21</v>
      </c>
      <c r="J3874">
        <v>7.65</v>
      </c>
      <c r="K3874" t="s">
        <v>90</v>
      </c>
      <c r="L3874" t="s">
        <v>41</v>
      </c>
      <c r="M3874">
        <v>14.57</v>
      </c>
      <c r="N3874" t="s">
        <v>83</v>
      </c>
      <c r="O3874" t="b">
        <v>0</v>
      </c>
      <c r="P3874">
        <v>23.6052</v>
      </c>
      <c r="Q3874">
        <v>5.6772000000000027</v>
      </c>
      <c r="R3874">
        <v>-16.5428</v>
      </c>
      <c r="S3874" t="s">
        <v>128</v>
      </c>
      <c r="T3874">
        <v>0</v>
      </c>
      <c r="U3874">
        <v>0</v>
      </c>
      <c r="V3874">
        <v>2</v>
      </c>
      <c r="W3874">
        <v>14.518000000000001</v>
      </c>
    </row>
    <row r="3875" spans="1:23" x14ac:dyDescent="0.35">
      <c r="A3875" t="s">
        <v>5624</v>
      </c>
      <c r="B3875" t="s">
        <v>1497</v>
      </c>
      <c r="C3875" t="s">
        <v>1666</v>
      </c>
      <c r="D3875" t="s">
        <v>12</v>
      </c>
      <c r="E3875" t="s">
        <v>95</v>
      </c>
      <c r="F3875" t="s">
        <v>123</v>
      </c>
      <c r="G3875">
        <v>373.34</v>
      </c>
      <c r="H3875">
        <v>2</v>
      </c>
      <c r="I3875">
        <v>0.25</v>
      </c>
      <c r="J3875">
        <v>7.25</v>
      </c>
      <c r="K3875" t="s">
        <v>102</v>
      </c>
      <c r="L3875" t="s">
        <v>41</v>
      </c>
      <c r="M3875">
        <v>5.6</v>
      </c>
      <c r="N3875" t="s">
        <v>83</v>
      </c>
      <c r="O3875" t="b">
        <v>0</v>
      </c>
      <c r="P3875">
        <v>560.01</v>
      </c>
      <c r="Q3875">
        <v>112.002</v>
      </c>
      <c r="R3875">
        <v>99.152000000000015</v>
      </c>
      <c r="S3875" t="s">
        <v>103</v>
      </c>
      <c r="T3875">
        <v>0</v>
      </c>
      <c r="U3875">
        <v>0</v>
      </c>
      <c r="V3875">
        <v>5</v>
      </c>
      <c r="W3875">
        <v>216.24010000000001</v>
      </c>
    </row>
    <row r="3876" spans="1:23" x14ac:dyDescent="0.35">
      <c r="A3876" t="s">
        <v>5625</v>
      </c>
      <c r="B3876" t="s">
        <v>556</v>
      </c>
      <c r="C3876" t="s">
        <v>495</v>
      </c>
      <c r="D3876" t="s">
        <v>12</v>
      </c>
      <c r="E3876" t="s">
        <v>14</v>
      </c>
      <c r="F3876" t="s">
        <v>1207</v>
      </c>
      <c r="G3876">
        <v>125.11</v>
      </c>
      <c r="H3876">
        <v>2</v>
      </c>
      <c r="I3876">
        <v>0.02</v>
      </c>
      <c r="J3876">
        <v>9.73</v>
      </c>
      <c r="K3876" t="s">
        <v>102</v>
      </c>
      <c r="L3876" t="s">
        <v>43</v>
      </c>
      <c r="M3876">
        <v>3.76</v>
      </c>
      <c r="N3876" t="s">
        <v>83</v>
      </c>
      <c r="O3876" t="b">
        <v>0</v>
      </c>
      <c r="P3876">
        <v>245.21559999999999</v>
      </c>
      <c r="Q3876">
        <v>95.083600000000004</v>
      </c>
      <c r="R3876">
        <v>81.593599999999995</v>
      </c>
      <c r="S3876" t="s">
        <v>128</v>
      </c>
      <c r="T3876">
        <v>0</v>
      </c>
      <c r="U3876">
        <v>0</v>
      </c>
      <c r="V3876">
        <v>16</v>
      </c>
      <c r="W3876">
        <v>854.14519999999993</v>
      </c>
    </row>
    <row r="3877" spans="1:23" x14ac:dyDescent="0.35">
      <c r="A3877" t="s">
        <v>5626</v>
      </c>
      <c r="B3877" t="s">
        <v>1604</v>
      </c>
      <c r="C3877" t="s">
        <v>350</v>
      </c>
      <c r="D3877" t="s">
        <v>17</v>
      </c>
      <c r="E3877" t="s">
        <v>14</v>
      </c>
      <c r="F3877" t="s">
        <v>744</v>
      </c>
      <c r="G3877">
        <v>168.79</v>
      </c>
      <c r="H3877">
        <v>2</v>
      </c>
      <c r="I3877">
        <v>0.11</v>
      </c>
      <c r="J3877">
        <v>8.0399999999999991</v>
      </c>
      <c r="K3877" t="s">
        <v>102</v>
      </c>
      <c r="L3877" t="s">
        <v>41</v>
      </c>
      <c r="M3877">
        <v>8.69</v>
      </c>
      <c r="N3877" t="s">
        <v>83</v>
      </c>
      <c r="O3877" t="b">
        <v>0</v>
      </c>
      <c r="P3877">
        <v>300.44619999999998</v>
      </c>
      <c r="Q3877">
        <v>97.898200000000003</v>
      </c>
      <c r="R3877">
        <v>81.168200000000013</v>
      </c>
      <c r="S3877" t="s">
        <v>97</v>
      </c>
      <c r="T3877">
        <v>0</v>
      </c>
      <c r="U3877">
        <v>0</v>
      </c>
      <c r="V3877">
        <v>18</v>
      </c>
      <c r="W3877">
        <v>832.04550000000006</v>
      </c>
    </row>
    <row r="3878" spans="1:23" x14ac:dyDescent="0.35">
      <c r="A3878" t="s">
        <v>5627</v>
      </c>
      <c r="B3878" t="s">
        <v>93</v>
      </c>
      <c r="C3878" t="s">
        <v>785</v>
      </c>
      <c r="D3878" t="s">
        <v>17</v>
      </c>
      <c r="E3878" t="s">
        <v>95</v>
      </c>
      <c r="F3878" t="s">
        <v>505</v>
      </c>
      <c r="G3878">
        <v>42.62</v>
      </c>
      <c r="H3878">
        <v>1</v>
      </c>
      <c r="I3878">
        <v>0.26</v>
      </c>
      <c r="J3878">
        <v>8.49</v>
      </c>
      <c r="K3878" t="s">
        <v>82</v>
      </c>
      <c r="L3878" t="s">
        <v>48</v>
      </c>
      <c r="M3878">
        <v>19.579999999999998</v>
      </c>
      <c r="N3878" t="s">
        <v>83</v>
      </c>
      <c r="O3878" t="b">
        <v>0</v>
      </c>
      <c r="P3878">
        <v>31.538799999999998</v>
      </c>
      <c r="Q3878">
        <v>5.9667999999999992</v>
      </c>
      <c r="R3878">
        <v>-22.103200000000001</v>
      </c>
      <c r="S3878" t="s">
        <v>97</v>
      </c>
      <c r="T3878">
        <v>0</v>
      </c>
      <c r="U3878">
        <v>0</v>
      </c>
      <c r="V3878">
        <v>7</v>
      </c>
      <c r="W3878">
        <v>1279.0387000000001</v>
      </c>
    </row>
    <row r="3879" spans="1:23" x14ac:dyDescent="0.35">
      <c r="A3879" t="s">
        <v>5628</v>
      </c>
      <c r="B3879" t="s">
        <v>1219</v>
      </c>
      <c r="C3879" t="s">
        <v>2091</v>
      </c>
      <c r="D3879" t="s">
        <v>15</v>
      </c>
      <c r="E3879" t="s">
        <v>95</v>
      </c>
      <c r="F3879" t="s">
        <v>270</v>
      </c>
      <c r="G3879">
        <v>449.11</v>
      </c>
      <c r="H3879">
        <v>1</v>
      </c>
      <c r="I3879">
        <v>0.3</v>
      </c>
      <c r="J3879">
        <v>6.15</v>
      </c>
      <c r="K3879" t="s">
        <v>102</v>
      </c>
      <c r="L3879" t="s">
        <v>41</v>
      </c>
      <c r="M3879">
        <v>5.36</v>
      </c>
      <c r="N3879" t="s">
        <v>83</v>
      </c>
      <c r="O3879" t="b">
        <v>0</v>
      </c>
      <c r="P3879">
        <v>314.37700000000001</v>
      </c>
      <c r="Q3879">
        <v>44.911000000000001</v>
      </c>
      <c r="R3879">
        <v>33.401000000000003</v>
      </c>
      <c r="S3879" t="s">
        <v>183</v>
      </c>
      <c r="T3879">
        <v>0</v>
      </c>
      <c r="U3879">
        <v>0</v>
      </c>
      <c r="V3879">
        <v>14</v>
      </c>
      <c r="W3879">
        <v>1586.2324000000001</v>
      </c>
    </row>
    <row r="3880" spans="1:23" x14ac:dyDescent="0.35">
      <c r="A3880" t="s">
        <v>5629</v>
      </c>
      <c r="B3880" t="s">
        <v>442</v>
      </c>
      <c r="C3880" t="s">
        <v>414</v>
      </c>
      <c r="D3880" t="s">
        <v>12</v>
      </c>
      <c r="E3880" t="s">
        <v>95</v>
      </c>
      <c r="F3880" t="s">
        <v>274</v>
      </c>
      <c r="G3880">
        <v>488.74</v>
      </c>
      <c r="H3880">
        <v>2</v>
      </c>
      <c r="I3880">
        <v>0.1</v>
      </c>
      <c r="J3880">
        <v>9.09</v>
      </c>
      <c r="K3880" t="s">
        <v>115</v>
      </c>
      <c r="L3880" t="s">
        <v>43</v>
      </c>
      <c r="M3880">
        <v>4.82</v>
      </c>
      <c r="N3880" t="s">
        <v>83</v>
      </c>
      <c r="O3880" t="b">
        <v>0</v>
      </c>
      <c r="P3880">
        <v>879.73200000000008</v>
      </c>
      <c r="Q3880">
        <v>293.24400000000009</v>
      </c>
      <c r="R3880">
        <v>279.33400000000012</v>
      </c>
      <c r="S3880" t="s">
        <v>128</v>
      </c>
      <c r="T3880">
        <v>0</v>
      </c>
      <c r="U3880">
        <v>0</v>
      </c>
      <c r="V3880">
        <v>15</v>
      </c>
      <c r="W3880">
        <v>1078.7847999999999</v>
      </c>
    </row>
    <row r="3881" spans="1:23" x14ac:dyDescent="0.35">
      <c r="A3881" t="s">
        <v>5630</v>
      </c>
      <c r="B3881" t="s">
        <v>466</v>
      </c>
      <c r="C3881" t="s">
        <v>2683</v>
      </c>
      <c r="D3881" t="s">
        <v>19</v>
      </c>
      <c r="E3881" t="s">
        <v>95</v>
      </c>
      <c r="F3881" t="s">
        <v>770</v>
      </c>
      <c r="G3881">
        <v>257.49</v>
      </c>
      <c r="H3881">
        <v>1</v>
      </c>
      <c r="I3881">
        <v>0.06</v>
      </c>
      <c r="J3881">
        <v>6.02</v>
      </c>
      <c r="K3881" t="s">
        <v>115</v>
      </c>
      <c r="L3881" t="s">
        <v>43</v>
      </c>
      <c r="M3881">
        <v>6.86</v>
      </c>
      <c r="N3881" t="s">
        <v>83</v>
      </c>
      <c r="O3881" t="b">
        <v>0</v>
      </c>
      <c r="P3881">
        <v>242.04060000000001</v>
      </c>
      <c r="Q3881">
        <v>87.546599999999984</v>
      </c>
      <c r="R3881">
        <v>74.666599999999988</v>
      </c>
      <c r="S3881" t="s">
        <v>183</v>
      </c>
      <c r="T3881">
        <v>0</v>
      </c>
      <c r="U3881">
        <v>0</v>
      </c>
      <c r="V3881">
        <v>11</v>
      </c>
      <c r="W3881">
        <v>785.52650000000006</v>
      </c>
    </row>
    <row r="3882" spans="1:23" x14ac:dyDescent="0.35">
      <c r="A3882" t="s">
        <v>5631</v>
      </c>
      <c r="B3882" t="s">
        <v>349</v>
      </c>
      <c r="C3882" t="s">
        <v>1111</v>
      </c>
      <c r="D3882" t="s">
        <v>12</v>
      </c>
      <c r="E3882" t="s">
        <v>16</v>
      </c>
      <c r="F3882" t="s">
        <v>409</v>
      </c>
      <c r="G3882">
        <v>60.48</v>
      </c>
      <c r="H3882">
        <v>2</v>
      </c>
      <c r="I3882">
        <v>0.24</v>
      </c>
      <c r="J3882">
        <v>4.3499999999999996</v>
      </c>
      <c r="K3882" t="s">
        <v>115</v>
      </c>
      <c r="L3882" t="s">
        <v>41</v>
      </c>
      <c r="M3882">
        <v>7.54</v>
      </c>
      <c r="N3882" t="s">
        <v>83</v>
      </c>
      <c r="O3882" t="b">
        <v>0</v>
      </c>
      <c r="P3882">
        <v>91.929599999999994</v>
      </c>
      <c r="Q3882">
        <v>19.3536</v>
      </c>
      <c r="R3882">
        <v>7.4635999999999996</v>
      </c>
      <c r="S3882" t="s">
        <v>128</v>
      </c>
      <c r="T3882">
        <v>0</v>
      </c>
      <c r="U3882">
        <v>0</v>
      </c>
      <c r="V3882">
        <v>13</v>
      </c>
      <c r="W3882">
        <v>1139.0393999999999</v>
      </c>
    </row>
    <row r="3883" spans="1:23" x14ac:dyDescent="0.35">
      <c r="A3883" t="s">
        <v>5632</v>
      </c>
      <c r="B3883" t="s">
        <v>1097</v>
      </c>
      <c r="C3883" t="s">
        <v>1136</v>
      </c>
      <c r="D3883" t="s">
        <v>20</v>
      </c>
      <c r="E3883" t="s">
        <v>95</v>
      </c>
      <c r="F3883" t="s">
        <v>985</v>
      </c>
      <c r="G3883">
        <v>415.64</v>
      </c>
      <c r="H3883">
        <v>3</v>
      </c>
      <c r="I3883">
        <v>0.02</v>
      </c>
      <c r="J3883">
        <v>6.76</v>
      </c>
      <c r="K3883" t="s">
        <v>115</v>
      </c>
      <c r="L3883" t="s">
        <v>48</v>
      </c>
      <c r="M3883">
        <v>15.3</v>
      </c>
      <c r="N3883" t="s">
        <v>83</v>
      </c>
      <c r="O3883" t="b">
        <v>0</v>
      </c>
      <c r="P3883">
        <v>1221.9816000000001</v>
      </c>
      <c r="Q3883">
        <v>473.82960000000003</v>
      </c>
      <c r="R3883">
        <v>451.76960000000003</v>
      </c>
      <c r="S3883" t="s">
        <v>183</v>
      </c>
      <c r="T3883">
        <v>0</v>
      </c>
      <c r="U3883">
        <v>0</v>
      </c>
      <c r="V3883">
        <v>22</v>
      </c>
      <c r="W3883">
        <v>2267.721500000001</v>
      </c>
    </row>
    <row r="3884" spans="1:23" x14ac:dyDescent="0.35">
      <c r="A3884" t="s">
        <v>5633</v>
      </c>
      <c r="B3884" t="s">
        <v>193</v>
      </c>
      <c r="C3884" t="s">
        <v>4726</v>
      </c>
      <c r="D3884" t="s">
        <v>12</v>
      </c>
      <c r="E3884" t="s">
        <v>88</v>
      </c>
      <c r="F3884" t="s">
        <v>89</v>
      </c>
      <c r="G3884">
        <v>13.88</v>
      </c>
      <c r="H3884">
        <v>1</v>
      </c>
      <c r="I3884">
        <v>0.05</v>
      </c>
      <c r="J3884">
        <v>3.82</v>
      </c>
      <c r="K3884" t="s">
        <v>115</v>
      </c>
      <c r="L3884" t="s">
        <v>43</v>
      </c>
      <c r="M3884">
        <v>4.2699999999999996</v>
      </c>
      <c r="N3884" t="s">
        <v>83</v>
      </c>
      <c r="O3884" t="b">
        <v>0</v>
      </c>
      <c r="P3884">
        <v>13.186</v>
      </c>
      <c r="Q3884">
        <v>4.8580000000000014</v>
      </c>
      <c r="R3884">
        <v>-3.2320000000000002</v>
      </c>
      <c r="S3884" t="s">
        <v>97</v>
      </c>
      <c r="T3884">
        <v>0</v>
      </c>
      <c r="U3884">
        <v>0</v>
      </c>
      <c r="V3884">
        <v>15</v>
      </c>
      <c r="W3884">
        <v>405.86239999999998</v>
      </c>
    </row>
    <row r="3885" spans="1:23" x14ac:dyDescent="0.35">
      <c r="A3885" t="s">
        <v>5634</v>
      </c>
      <c r="B3885" t="s">
        <v>921</v>
      </c>
      <c r="C3885" t="s">
        <v>5635</v>
      </c>
      <c r="D3885" t="s">
        <v>28</v>
      </c>
      <c r="E3885" t="s">
        <v>95</v>
      </c>
      <c r="F3885" t="s">
        <v>421</v>
      </c>
      <c r="G3885">
        <v>351.7</v>
      </c>
      <c r="H3885">
        <v>3</v>
      </c>
      <c r="I3885">
        <v>0.09</v>
      </c>
      <c r="J3885">
        <v>3.52</v>
      </c>
      <c r="K3885" t="s">
        <v>90</v>
      </c>
      <c r="L3885" t="s">
        <v>43</v>
      </c>
      <c r="M3885">
        <v>6.94</v>
      </c>
      <c r="N3885" t="s">
        <v>83</v>
      </c>
      <c r="O3885" t="b">
        <v>0</v>
      </c>
      <c r="P3885">
        <v>960.14099999999996</v>
      </c>
      <c r="Q3885">
        <v>327.08100000000002</v>
      </c>
      <c r="R3885">
        <v>316.62099999999998</v>
      </c>
      <c r="S3885" t="s">
        <v>84</v>
      </c>
      <c r="T3885">
        <v>0</v>
      </c>
      <c r="U3885">
        <v>0</v>
      </c>
      <c r="V3885">
        <v>1</v>
      </c>
      <c r="W3885">
        <v>316.62099999999998</v>
      </c>
    </row>
    <row r="3886" spans="1:23" x14ac:dyDescent="0.35">
      <c r="A3886" t="s">
        <v>5636</v>
      </c>
      <c r="B3886" t="s">
        <v>572</v>
      </c>
      <c r="C3886" t="s">
        <v>913</v>
      </c>
      <c r="D3886" t="s">
        <v>15</v>
      </c>
      <c r="E3886" t="s">
        <v>14</v>
      </c>
      <c r="F3886" t="s">
        <v>643</v>
      </c>
      <c r="G3886">
        <v>97.23</v>
      </c>
      <c r="H3886">
        <v>3</v>
      </c>
      <c r="I3886">
        <v>0.08</v>
      </c>
      <c r="J3886">
        <v>5.43</v>
      </c>
      <c r="K3886" t="s">
        <v>90</v>
      </c>
      <c r="L3886" t="s">
        <v>48</v>
      </c>
      <c r="M3886">
        <v>4.01</v>
      </c>
      <c r="N3886" t="s">
        <v>83</v>
      </c>
      <c r="O3886" t="b">
        <v>0</v>
      </c>
      <c r="P3886">
        <v>268.35480000000001</v>
      </c>
      <c r="Q3886">
        <v>93.340800000000044</v>
      </c>
      <c r="R3886">
        <v>83.900800000000032</v>
      </c>
      <c r="S3886" t="s">
        <v>183</v>
      </c>
      <c r="T3886">
        <v>0</v>
      </c>
      <c r="U3886">
        <v>0</v>
      </c>
      <c r="V3886">
        <v>16</v>
      </c>
      <c r="W3886">
        <v>1120.9875</v>
      </c>
    </row>
    <row r="3887" spans="1:23" x14ac:dyDescent="0.35">
      <c r="A3887" t="s">
        <v>5637</v>
      </c>
      <c r="B3887" t="s">
        <v>197</v>
      </c>
      <c r="C3887" t="s">
        <v>1249</v>
      </c>
      <c r="D3887" t="s">
        <v>17</v>
      </c>
      <c r="E3887" t="s">
        <v>14</v>
      </c>
      <c r="F3887" t="s">
        <v>674</v>
      </c>
      <c r="G3887">
        <v>122.31</v>
      </c>
      <c r="H3887">
        <v>2</v>
      </c>
      <c r="I3887">
        <v>0.08</v>
      </c>
      <c r="J3887">
        <v>3</v>
      </c>
      <c r="K3887" t="s">
        <v>102</v>
      </c>
      <c r="L3887" t="s">
        <v>43</v>
      </c>
      <c r="M3887">
        <v>5.27</v>
      </c>
      <c r="N3887" t="s">
        <v>279</v>
      </c>
      <c r="O3887" t="b">
        <v>0</v>
      </c>
      <c r="P3887">
        <v>225.0504</v>
      </c>
      <c r="Q3887">
        <v>78.278400000000033</v>
      </c>
      <c r="R3887">
        <v>70.008400000000037</v>
      </c>
      <c r="S3887" t="s">
        <v>84</v>
      </c>
      <c r="T3887">
        <v>0</v>
      </c>
      <c r="U3887">
        <v>1</v>
      </c>
      <c r="V3887">
        <v>24</v>
      </c>
      <c r="W3887">
        <v>2451.8616000000002</v>
      </c>
    </row>
    <row r="3888" spans="1:23" x14ac:dyDescent="0.35">
      <c r="A3888" t="s">
        <v>5638</v>
      </c>
      <c r="B3888" t="s">
        <v>553</v>
      </c>
      <c r="C3888" t="s">
        <v>1392</v>
      </c>
      <c r="D3888" t="s">
        <v>24</v>
      </c>
      <c r="E3888" t="s">
        <v>16</v>
      </c>
      <c r="F3888" t="s">
        <v>828</v>
      </c>
      <c r="G3888">
        <v>25.13</v>
      </c>
      <c r="H3888">
        <v>3</v>
      </c>
      <c r="I3888">
        <v>0.11</v>
      </c>
      <c r="J3888">
        <v>2.6</v>
      </c>
      <c r="K3888" t="s">
        <v>115</v>
      </c>
      <c r="L3888" t="s">
        <v>41</v>
      </c>
      <c r="M3888">
        <v>9.92</v>
      </c>
      <c r="N3888" t="s">
        <v>83</v>
      </c>
      <c r="O3888" t="b">
        <v>0</v>
      </c>
      <c r="P3888">
        <v>67.097099999999998</v>
      </c>
      <c r="Q3888">
        <v>21.863099999999999</v>
      </c>
      <c r="R3888">
        <v>9.3430999999999962</v>
      </c>
      <c r="S3888" t="s">
        <v>84</v>
      </c>
      <c r="T3888">
        <v>0</v>
      </c>
      <c r="U3888">
        <v>0</v>
      </c>
      <c r="V3888">
        <v>13</v>
      </c>
      <c r="W3888">
        <v>487.31659999999999</v>
      </c>
    </row>
    <row r="3889" spans="1:23" x14ac:dyDescent="0.35">
      <c r="A3889" t="s">
        <v>5639</v>
      </c>
      <c r="B3889" t="s">
        <v>1228</v>
      </c>
      <c r="C3889" t="s">
        <v>1997</v>
      </c>
      <c r="D3889" t="s">
        <v>12</v>
      </c>
      <c r="E3889" t="s">
        <v>95</v>
      </c>
      <c r="F3889" t="s">
        <v>671</v>
      </c>
      <c r="G3889">
        <v>134.32</v>
      </c>
      <c r="H3889">
        <v>1</v>
      </c>
      <c r="I3889">
        <v>0.1</v>
      </c>
      <c r="J3889">
        <v>4.45</v>
      </c>
      <c r="K3889" t="s">
        <v>102</v>
      </c>
      <c r="L3889" t="s">
        <v>45</v>
      </c>
      <c r="M3889">
        <v>0.6</v>
      </c>
      <c r="N3889" t="s">
        <v>83</v>
      </c>
      <c r="O3889" t="b">
        <v>0</v>
      </c>
      <c r="P3889">
        <v>120.88800000000001</v>
      </c>
      <c r="Q3889">
        <v>40.295999999999992</v>
      </c>
      <c r="R3889">
        <v>35.246000000000002</v>
      </c>
      <c r="S3889" t="s">
        <v>84</v>
      </c>
      <c r="T3889">
        <v>0</v>
      </c>
      <c r="U3889">
        <v>0</v>
      </c>
      <c r="V3889">
        <v>3</v>
      </c>
      <c r="W3889">
        <v>32.443099999999987</v>
      </c>
    </row>
    <row r="3890" spans="1:23" x14ac:dyDescent="0.35">
      <c r="A3890" t="s">
        <v>5640</v>
      </c>
      <c r="B3890" t="s">
        <v>1586</v>
      </c>
      <c r="C3890" t="s">
        <v>1271</v>
      </c>
      <c r="D3890" t="s">
        <v>17</v>
      </c>
      <c r="E3890" t="s">
        <v>88</v>
      </c>
      <c r="F3890" t="s">
        <v>1618</v>
      </c>
      <c r="G3890">
        <v>23.49</v>
      </c>
      <c r="H3890">
        <v>2</v>
      </c>
      <c r="I3890">
        <v>0.05</v>
      </c>
      <c r="J3890">
        <v>5.03</v>
      </c>
      <c r="K3890" t="s">
        <v>82</v>
      </c>
      <c r="L3890" t="s">
        <v>45</v>
      </c>
      <c r="M3890">
        <v>1.96</v>
      </c>
      <c r="N3890" t="s">
        <v>279</v>
      </c>
      <c r="O3890" t="b">
        <v>0</v>
      </c>
      <c r="P3890">
        <v>44.630999999999993</v>
      </c>
      <c r="Q3890">
        <v>16.442999999999991</v>
      </c>
      <c r="R3890">
        <v>9.4529999999999941</v>
      </c>
      <c r="S3890" t="s">
        <v>183</v>
      </c>
      <c r="T3890">
        <v>0</v>
      </c>
      <c r="U3890">
        <v>1</v>
      </c>
      <c r="V3890">
        <v>13</v>
      </c>
      <c r="W3890">
        <v>572.79690000000005</v>
      </c>
    </row>
    <row r="3891" spans="1:23" x14ac:dyDescent="0.35">
      <c r="A3891" t="s">
        <v>5641</v>
      </c>
      <c r="B3891" t="s">
        <v>221</v>
      </c>
      <c r="C3891" t="s">
        <v>1595</v>
      </c>
      <c r="D3891" t="s">
        <v>17</v>
      </c>
      <c r="E3891" t="s">
        <v>95</v>
      </c>
      <c r="F3891" t="s">
        <v>251</v>
      </c>
      <c r="G3891">
        <v>24.09</v>
      </c>
      <c r="H3891">
        <v>2</v>
      </c>
      <c r="I3891">
        <v>0.02</v>
      </c>
      <c r="J3891">
        <v>8.56</v>
      </c>
      <c r="K3891" t="s">
        <v>115</v>
      </c>
      <c r="L3891" t="s">
        <v>48</v>
      </c>
      <c r="M3891">
        <v>11.48</v>
      </c>
      <c r="N3891" t="s">
        <v>279</v>
      </c>
      <c r="O3891" t="b">
        <v>0</v>
      </c>
      <c r="P3891">
        <v>47.2164</v>
      </c>
      <c r="Q3891">
        <v>18.308399999999999</v>
      </c>
      <c r="R3891">
        <v>-1.7315999999999969</v>
      </c>
      <c r="S3891" t="s">
        <v>103</v>
      </c>
      <c r="T3891">
        <v>0</v>
      </c>
      <c r="U3891">
        <v>1</v>
      </c>
      <c r="V3891">
        <v>11</v>
      </c>
      <c r="W3891">
        <v>729.00710000000015</v>
      </c>
    </row>
    <row r="3892" spans="1:23" x14ac:dyDescent="0.35">
      <c r="A3892" t="s">
        <v>5642</v>
      </c>
      <c r="B3892" t="s">
        <v>1054</v>
      </c>
      <c r="C3892" t="s">
        <v>3822</v>
      </c>
      <c r="D3892" t="s">
        <v>17</v>
      </c>
      <c r="E3892" t="s">
        <v>16</v>
      </c>
      <c r="F3892" t="s">
        <v>895</v>
      </c>
      <c r="G3892">
        <v>53.28</v>
      </c>
      <c r="H3892">
        <v>3</v>
      </c>
      <c r="I3892">
        <v>0.2</v>
      </c>
      <c r="J3892">
        <v>5.84</v>
      </c>
      <c r="K3892" t="s">
        <v>90</v>
      </c>
      <c r="L3892" t="s">
        <v>45</v>
      </c>
      <c r="M3892">
        <v>1.44</v>
      </c>
      <c r="N3892" t="s">
        <v>83</v>
      </c>
      <c r="O3892" t="b">
        <v>0</v>
      </c>
      <c r="P3892">
        <v>127.872</v>
      </c>
      <c r="Q3892">
        <v>31.968000000000021</v>
      </c>
      <c r="R3892">
        <v>24.68800000000002</v>
      </c>
      <c r="S3892" t="s">
        <v>128</v>
      </c>
      <c r="T3892">
        <v>0</v>
      </c>
      <c r="U3892">
        <v>0</v>
      </c>
      <c r="V3892">
        <v>3</v>
      </c>
      <c r="W3892">
        <v>33.336000000000027</v>
      </c>
    </row>
    <row r="3893" spans="1:23" x14ac:dyDescent="0.35">
      <c r="A3893" t="s">
        <v>5643</v>
      </c>
      <c r="B3893" t="s">
        <v>1219</v>
      </c>
      <c r="C3893" t="s">
        <v>2091</v>
      </c>
      <c r="D3893" t="s">
        <v>28</v>
      </c>
      <c r="E3893" t="s">
        <v>95</v>
      </c>
      <c r="F3893" t="s">
        <v>2069</v>
      </c>
      <c r="G3893">
        <v>558.4</v>
      </c>
      <c r="H3893">
        <v>1</v>
      </c>
      <c r="I3893">
        <v>0.24</v>
      </c>
      <c r="J3893">
        <v>3.57</v>
      </c>
      <c r="K3893" t="s">
        <v>82</v>
      </c>
      <c r="L3893" t="s">
        <v>41</v>
      </c>
      <c r="M3893">
        <v>14.18</v>
      </c>
      <c r="N3893" t="s">
        <v>83</v>
      </c>
      <c r="O3893" t="b">
        <v>0</v>
      </c>
      <c r="P3893">
        <v>424.38400000000001</v>
      </c>
      <c r="Q3893">
        <v>89.344000000000051</v>
      </c>
      <c r="R3893">
        <v>71.594000000000051</v>
      </c>
      <c r="S3893" t="s">
        <v>183</v>
      </c>
      <c r="T3893">
        <v>0</v>
      </c>
      <c r="U3893">
        <v>0</v>
      </c>
      <c r="V3893">
        <v>14</v>
      </c>
      <c r="W3893">
        <v>1586.2324000000001</v>
      </c>
    </row>
    <row r="3894" spans="1:23" x14ac:dyDescent="0.35">
      <c r="A3894" t="s">
        <v>5644</v>
      </c>
      <c r="B3894" t="s">
        <v>539</v>
      </c>
      <c r="C3894" t="s">
        <v>1539</v>
      </c>
      <c r="D3894" t="s">
        <v>12</v>
      </c>
      <c r="E3894" t="s">
        <v>95</v>
      </c>
      <c r="F3894" t="s">
        <v>195</v>
      </c>
      <c r="G3894">
        <v>21.27</v>
      </c>
      <c r="H3894">
        <v>1</v>
      </c>
      <c r="I3894">
        <v>0.26</v>
      </c>
      <c r="J3894">
        <v>2.7</v>
      </c>
      <c r="K3894" t="s">
        <v>90</v>
      </c>
      <c r="L3894" t="s">
        <v>41</v>
      </c>
      <c r="M3894">
        <v>6.63</v>
      </c>
      <c r="N3894" t="s">
        <v>83</v>
      </c>
      <c r="O3894" t="b">
        <v>0</v>
      </c>
      <c r="P3894">
        <v>15.739800000000001</v>
      </c>
      <c r="Q3894">
        <v>2.9777999999999998</v>
      </c>
      <c r="R3894">
        <v>-6.3521999999999998</v>
      </c>
      <c r="S3894" t="s">
        <v>183</v>
      </c>
      <c r="T3894">
        <v>0</v>
      </c>
      <c r="U3894">
        <v>0</v>
      </c>
      <c r="V3894">
        <v>13</v>
      </c>
      <c r="W3894">
        <v>608.22240000000011</v>
      </c>
    </row>
    <row r="3895" spans="1:23" x14ac:dyDescent="0.35">
      <c r="A3895" t="s">
        <v>5645</v>
      </c>
      <c r="B3895" t="s">
        <v>147</v>
      </c>
      <c r="C3895" t="s">
        <v>265</v>
      </c>
      <c r="D3895" t="s">
        <v>15</v>
      </c>
      <c r="E3895" t="s">
        <v>14</v>
      </c>
      <c r="F3895" t="s">
        <v>210</v>
      </c>
      <c r="G3895">
        <v>114.84</v>
      </c>
      <c r="H3895">
        <v>1</v>
      </c>
      <c r="I3895">
        <v>0</v>
      </c>
      <c r="J3895">
        <v>9.9</v>
      </c>
      <c r="K3895" t="s">
        <v>115</v>
      </c>
      <c r="L3895" t="s">
        <v>48</v>
      </c>
      <c r="M3895">
        <v>12.33</v>
      </c>
      <c r="N3895" t="s">
        <v>83</v>
      </c>
      <c r="O3895" t="b">
        <v>0</v>
      </c>
      <c r="P3895">
        <v>114.84</v>
      </c>
      <c r="Q3895">
        <v>45.936000000000007</v>
      </c>
      <c r="R3895">
        <v>23.70600000000001</v>
      </c>
      <c r="S3895" t="s">
        <v>84</v>
      </c>
      <c r="T3895">
        <v>0</v>
      </c>
      <c r="U3895">
        <v>0</v>
      </c>
      <c r="V3895">
        <v>16</v>
      </c>
      <c r="W3895">
        <v>1097.520600000001</v>
      </c>
    </row>
    <row r="3896" spans="1:23" x14ac:dyDescent="0.35">
      <c r="A3896" t="s">
        <v>5646</v>
      </c>
      <c r="B3896" t="s">
        <v>268</v>
      </c>
      <c r="C3896" t="s">
        <v>2290</v>
      </c>
      <c r="D3896" t="s">
        <v>12</v>
      </c>
      <c r="E3896" t="s">
        <v>14</v>
      </c>
      <c r="F3896" t="s">
        <v>377</v>
      </c>
      <c r="G3896">
        <v>48.68</v>
      </c>
      <c r="H3896">
        <v>3</v>
      </c>
      <c r="I3896">
        <v>0.04</v>
      </c>
      <c r="J3896">
        <v>2.4</v>
      </c>
      <c r="K3896" t="s">
        <v>82</v>
      </c>
      <c r="L3896" t="s">
        <v>45</v>
      </c>
      <c r="M3896">
        <v>1.81</v>
      </c>
      <c r="N3896" t="s">
        <v>83</v>
      </c>
      <c r="O3896" t="b">
        <v>0</v>
      </c>
      <c r="P3896">
        <v>140.19839999999999</v>
      </c>
      <c r="Q3896">
        <v>52.574399999999997</v>
      </c>
      <c r="R3896">
        <v>48.364400000000003</v>
      </c>
      <c r="S3896" t="s">
        <v>91</v>
      </c>
      <c r="T3896">
        <v>0</v>
      </c>
      <c r="U3896">
        <v>0</v>
      </c>
      <c r="V3896">
        <v>5</v>
      </c>
      <c r="W3896">
        <v>393.93300000000011</v>
      </c>
    </row>
    <row r="3897" spans="1:23" x14ac:dyDescent="0.35">
      <c r="A3897" t="s">
        <v>5647</v>
      </c>
      <c r="B3897" t="s">
        <v>1379</v>
      </c>
      <c r="C3897" t="s">
        <v>963</v>
      </c>
      <c r="D3897" t="s">
        <v>24</v>
      </c>
      <c r="E3897" t="s">
        <v>88</v>
      </c>
      <c r="F3897" t="s">
        <v>1221</v>
      </c>
      <c r="G3897">
        <v>14.72</v>
      </c>
      <c r="H3897">
        <v>3</v>
      </c>
      <c r="I3897">
        <v>0.28999999999999998</v>
      </c>
      <c r="J3897">
        <v>4.8899999999999997</v>
      </c>
      <c r="K3897" t="s">
        <v>102</v>
      </c>
      <c r="L3897" t="s">
        <v>41</v>
      </c>
      <c r="M3897">
        <v>12.09</v>
      </c>
      <c r="N3897" t="s">
        <v>83</v>
      </c>
      <c r="O3897" t="b">
        <v>0</v>
      </c>
      <c r="P3897">
        <v>31.3536</v>
      </c>
      <c r="Q3897">
        <v>4.8575999999999979</v>
      </c>
      <c r="R3897">
        <v>-12.122400000000001</v>
      </c>
      <c r="S3897" t="s">
        <v>183</v>
      </c>
      <c r="T3897">
        <v>0</v>
      </c>
      <c r="U3897">
        <v>0</v>
      </c>
      <c r="V3897">
        <v>15</v>
      </c>
      <c r="W3897">
        <v>956.32300000000021</v>
      </c>
    </row>
    <row r="3898" spans="1:23" x14ac:dyDescent="0.35">
      <c r="A3898" t="s">
        <v>5648</v>
      </c>
      <c r="B3898" t="s">
        <v>229</v>
      </c>
      <c r="C3898" t="s">
        <v>1103</v>
      </c>
      <c r="D3898" t="s">
        <v>12</v>
      </c>
      <c r="E3898" t="s">
        <v>88</v>
      </c>
      <c r="F3898" t="s">
        <v>509</v>
      </c>
      <c r="G3898">
        <v>22.81</v>
      </c>
      <c r="H3898">
        <v>1</v>
      </c>
      <c r="I3898">
        <v>0.21</v>
      </c>
      <c r="J3898">
        <v>2.56</v>
      </c>
      <c r="K3898" t="s">
        <v>90</v>
      </c>
      <c r="L3898" t="s">
        <v>41</v>
      </c>
      <c r="M3898">
        <v>13.69</v>
      </c>
      <c r="N3898" t="s">
        <v>83</v>
      </c>
      <c r="O3898" t="b">
        <v>0</v>
      </c>
      <c r="P3898">
        <v>18.0199</v>
      </c>
      <c r="Q3898">
        <v>4.3339000000000016</v>
      </c>
      <c r="R3898">
        <v>-11.9161</v>
      </c>
      <c r="S3898" t="s">
        <v>103</v>
      </c>
      <c r="T3898">
        <v>0</v>
      </c>
      <c r="U3898">
        <v>0</v>
      </c>
      <c r="V3898">
        <v>23</v>
      </c>
      <c r="W3898">
        <v>2031.5921000000001</v>
      </c>
    </row>
    <row r="3899" spans="1:23" x14ac:dyDescent="0.35">
      <c r="A3899" t="s">
        <v>5649</v>
      </c>
      <c r="B3899" t="s">
        <v>466</v>
      </c>
      <c r="C3899" t="s">
        <v>567</v>
      </c>
      <c r="D3899" t="s">
        <v>26</v>
      </c>
      <c r="E3899" t="s">
        <v>16</v>
      </c>
      <c r="F3899" t="s">
        <v>444</v>
      </c>
      <c r="G3899">
        <v>48.42</v>
      </c>
      <c r="H3899">
        <v>3</v>
      </c>
      <c r="I3899">
        <v>0.26</v>
      </c>
      <c r="J3899">
        <v>4.8099999999999996</v>
      </c>
      <c r="K3899" t="s">
        <v>102</v>
      </c>
      <c r="L3899" t="s">
        <v>48</v>
      </c>
      <c r="M3899">
        <v>9.2799999999999994</v>
      </c>
      <c r="N3899" t="s">
        <v>141</v>
      </c>
      <c r="O3899" t="b">
        <v>0</v>
      </c>
      <c r="P3899">
        <v>107.4924</v>
      </c>
      <c r="Q3899">
        <v>20.336400000000001</v>
      </c>
      <c r="R3899">
        <v>6.2463999999999977</v>
      </c>
      <c r="S3899" t="s">
        <v>183</v>
      </c>
      <c r="T3899">
        <v>1</v>
      </c>
      <c r="U3899">
        <v>0</v>
      </c>
      <c r="V3899">
        <v>10</v>
      </c>
      <c r="W3899">
        <v>428.73770000000002</v>
      </c>
    </row>
    <row r="3900" spans="1:23" x14ac:dyDescent="0.35">
      <c r="A3900" t="s">
        <v>5650</v>
      </c>
      <c r="B3900" t="s">
        <v>867</v>
      </c>
      <c r="C3900" t="s">
        <v>5651</v>
      </c>
      <c r="D3900" t="s">
        <v>28</v>
      </c>
      <c r="E3900" t="s">
        <v>16</v>
      </c>
      <c r="F3900" t="s">
        <v>278</v>
      </c>
      <c r="G3900">
        <v>32.5</v>
      </c>
      <c r="H3900">
        <v>2</v>
      </c>
      <c r="I3900">
        <v>0.23</v>
      </c>
      <c r="J3900">
        <v>3.11</v>
      </c>
      <c r="K3900" t="s">
        <v>82</v>
      </c>
      <c r="L3900" t="s">
        <v>48</v>
      </c>
      <c r="M3900">
        <v>7.2</v>
      </c>
      <c r="N3900" t="s">
        <v>83</v>
      </c>
      <c r="O3900" t="b">
        <v>0</v>
      </c>
      <c r="P3900">
        <v>50.05</v>
      </c>
      <c r="Q3900">
        <v>11.05</v>
      </c>
      <c r="R3900">
        <v>0.74000000000000377</v>
      </c>
      <c r="S3900" t="s">
        <v>103</v>
      </c>
      <c r="T3900">
        <v>0</v>
      </c>
      <c r="U3900">
        <v>0</v>
      </c>
      <c r="V3900">
        <v>3</v>
      </c>
      <c r="W3900">
        <v>535.05960000000005</v>
      </c>
    </row>
    <row r="3901" spans="1:23" x14ac:dyDescent="0.35">
      <c r="A3901" t="s">
        <v>5652</v>
      </c>
      <c r="B3901" t="s">
        <v>117</v>
      </c>
      <c r="C3901" t="s">
        <v>2652</v>
      </c>
      <c r="D3901" t="s">
        <v>20</v>
      </c>
      <c r="E3901" t="s">
        <v>88</v>
      </c>
      <c r="F3901" t="s">
        <v>1221</v>
      </c>
      <c r="G3901">
        <v>17.27</v>
      </c>
      <c r="H3901">
        <v>1</v>
      </c>
      <c r="I3901">
        <v>0.05</v>
      </c>
      <c r="J3901">
        <v>4.3499999999999996</v>
      </c>
      <c r="K3901" t="s">
        <v>82</v>
      </c>
      <c r="L3901" t="s">
        <v>45</v>
      </c>
      <c r="M3901">
        <v>0.97</v>
      </c>
      <c r="N3901" t="s">
        <v>83</v>
      </c>
      <c r="O3901" t="b">
        <v>0</v>
      </c>
      <c r="P3901">
        <v>16.406500000000001</v>
      </c>
      <c r="Q3901">
        <v>6.0444999999999984</v>
      </c>
      <c r="R3901">
        <v>0.72449999999999815</v>
      </c>
      <c r="S3901" t="s">
        <v>84</v>
      </c>
      <c r="T3901">
        <v>0</v>
      </c>
      <c r="U3901">
        <v>0</v>
      </c>
      <c r="V3901">
        <v>19</v>
      </c>
      <c r="W3901">
        <v>1022.5201</v>
      </c>
    </row>
    <row r="3902" spans="1:23" x14ac:dyDescent="0.35">
      <c r="A3902" t="s">
        <v>5653</v>
      </c>
      <c r="B3902" t="s">
        <v>1497</v>
      </c>
      <c r="C3902" t="s">
        <v>5005</v>
      </c>
      <c r="D3902" t="s">
        <v>12</v>
      </c>
      <c r="E3902" t="s">
        <v>95</v>
      </c>
      <c r="F3902" t="s">
        <v>1251</v>
      </c>
      <c r="G3902">
        <v>511.7</v>
      </c>
      <c r="H3902">
        <v>1</v>
      </c>
      <c r="I3902">
        <v>0.04</v>
      </c>
      <c r="J3902">
        <v>2.75</v>
      </c>
      <c r="K3902" t="s">
        <v>115</v>
      </c>
      <c r="L3902" t="s">
        <v>43</v>
      </c>
      <c r="M3902">
        <v>4.4000000000000004</v>
      </c>
      <c r="N3902" t="s">
        <v>83</v>
      </c>
      <c r="O3902" t="b">
        <v>0</v>
      </c>
      <c r="P3902">
        <v>491.23200000000003</v>
      </c>
      <c r="Q3902">
        <v>184.21199999999999</v>
      </c>
      <c r="R3902">
        <v>177.06200000000001</v>
      </c>
      <c r="S3902" t="s">
        <v>103</v>
      </c>
      <c r="T3902">
        <v>0</v>
      </c>
      <c r="U3902">
        <v>0</v>
      </c>
      <c r="V3902">
        <v>5</v>
      </c>
      <c r="W3902">
        <v>371.42329999999998</v>
      </c>
    </row>
    <row r="3903" spans="1:23" x14ac:dyDescent="0.35">
      <c r="A3903" t="s">
        <v>5654</v>
      </c>
      <c r="B3903" t="s">
        <v>1228</v>
      </c>
      <c r="C3903" t="s">
        <v>873</v>
      </c>
      <c r="D3903" t="s">
        <v>12</v>
      </c>
      <c r="E3903" t="s">
        <v>95</v>
      </c>
      <c r="F3903" t="s">
        <v>123</v>
      </c>
      <c r="G3903">
        <v>304.97000000000003</v>
      </c>
      <c r="H3903">
        <v>2</v>
      </c>
      <c r="I3903">
        <v>0.04</v>
      </c>
      <c r="J3903">
        <v>8.74</v>
      </c>
      <c r="K3903" t="s">
        <v>90</v>
      </c>
      <c r="L3903" t="s">
        <v>45</v>
      </c>
      <c r="M3903">
        <v>1.57</v>
      </c>
      <c r="N3903" t="s">
        <v>83</v>
      </c>
      <c r="O3903" t="b">
        <v>0</v>
      </c>
      <c r="P3903">
        <v>585.54240000000004</v>
      </c>
      <c r="Q3903">
        <v>219.57839999999999</v>
      </c>
      <c r="R3903">
        <v>209.26840000000001</v>
      </c>
      <c r="S3903" t="s">
        <v>84</v>
      </c>
      <c r="T3903">
        <v>0</v>
      </c>
      <c r="U3903">
        <v>0</v>
      </c>
      <c r="V3903">
        <v>19</v>
      </c>
      <c r="W3903">
        <v>1610.9115999999999</v>
      </c>
    </row>
    <row r="3904" spans="1:23" x14ac:dyDescent="0.35">
      <c r="A3904" t="s">
        <v>5655</v>
      </c>
      <c r="B3904" t="s">
        <v>375</v>
      </c>
      <c r="C3904" t="s">
        <v>1057</v>
      </c>
      <c r="D3904" t="s">
        <v>19</v>
      </c>
      <c r="E3904" t="s">
        <v>16</v>
      </c>
      <c r="F3904" t="s">
        <v>259</v>
      </c>
      <c r="G3904">
        <v>30.55</v>
      </c>
      <c r="H3904">
        <v>3</v>
      </c>
      <c r="I3904">
        <v>0.1</v>
      </c>
      <c r="J3904">
        <v>3.44</v>
      </c>
      <c r="K3904" t="s">
        <v>90</v>
      </c>
      <c r="L3904" t="s">
        <v>48</v>
      </c>
      <c r="M3904">
        <v>17.48</v>
      </c>
      <c r="N3904" t="s">
        <v>83</v>
      </c>
      <c r="O3904" t="b">
        <v>1</v>
      </c>
      <c r="P3904">
        <v>82.485000000000014</v>
      </c>
      <c r="Q3904">
        <v>27.495000000000012</v>
      </c>
      <c r="R3904">
        <v>6.5750000000000099</v>
      </c>
      <c r="S3904" t="s">
        <v>128</v>
      </c>
      <c r="T3904">
        <v>0</v>
      </c>
      <c r="U3904">
        <v>0</v>
      </c>
      <c r="V3904">
        <v>18</v>
      </c>
      <c r="W3904">
        <v>2092.913700000001</v>
      </c>
    </row>
    <row r="3905" spans="1:23" x14ac:dyDescent="0.35">
      <c r="A3905" t="s">
        <v>5656</v>
      </c>
      <c r="B3905" t="s">
        <v>491</v>
      </c>
      <c r="C3905" t="s">
        <v>704</v>
      </c>
      <c r="D3905" t="s">
        <v>28</v>
      </c>
      <c r="E3905" t="s">
        <v>16</v>
      </c>
      <c r="F3905" t="s">
        <v>300</v>
      </c>
      <c r="G3905">
        <v>45.96</v>
      </c>
      <c r="H3905">
        <v>1</v>
      </c>
      <c r="I3905">
        <v>0.1</v>
      </c>
      <c r="J3905">
        <v>4.4400000000000004</v>
      </c>
      <c r="K3905" t="s">
        <v>102</v>
      </c>
      <c r="L3905" t="s">
        <v>43</v>
      </c>
      <c r="M3905">
        <v>5.89</v>
      </c>
      <c r="N3905" t="s">
        <v>83</v>
      </c>
      <c r="O3905" t="b">
        <v>1</v>
      </c>
      <c r="P3905">
        <v>41.363999999999997</v>
      </c>
      <c r="Q3905">
        <v>13.788</v>
      </c>
      <c r="R3905">
        <v>3.4580000000000042</v>
      </c>
      <c r="S3905" t="s">
        <v>103</v>
      </c>
      <c r="T3905">
        <v>0</v>
      </c>
      <c r="U3905">
        <v>0</v>
      </c>
      <c r="V3905">
        <v>18</v>
      </c>
      <c r="W3905">
        <v>2368.9762999999998</v>
      </c>
    </row>
    <row r="3906" spans="1:23" x14ac:dyDescent="0.35">
      <c r="A3906" t="s">
        <v>5657</v>
      </c>
      <c r="B3906" t="s">
        <v>150</v>
      </c>
      <c r="C3906" t="s">
        <v>1580</v>
      </c>
      <c r="D3906" t="s">
        <v>15</v>
      </c>
      <c r="E3906" t="s">
        <v>16</v>
      </c>
      <c r="F3906" t="s">
        <v>241</v>
      </c>
      <c r="G3906">
        <v>34.71</v>
      </c>
      <c r="H3906">
        <v>3</v>
      </c>
      <c r="I3906">
        <v>0.06</v>
      </c>
      <c r="J3906">
        <v>6.34</v>
      </c>
      <c r="K3906" t="s">
        <v>82</v>
      </c>
      <c r="L3906" t="s">
        <v>45</v>
      </c>
      <c r="M3906">
        <v>0.71</v>
      </c>
      <c r="N3906" t="s">
        <v>83</v>
      </c>
      <c r="O3906" t="b">
        <v>0</v>
      </c>
      <c r="P3906">
        <v>97.882199999999983</v>
      </c>
      <c r="Q3906">
        <v>35.404199999999989</v>
      </c>
      <c r="R3906">
        <v>28.354199999999992</v>
      </c>
      <c r="S3906" t="s">
        <v>128</v>
      </c>
      <c r="T3906">
        <v>0</v>
      </c>
      <c r="U3906">
        <v>0</v>
      </c>
      <c r="V3906">
        <v>9</v>
      </c>
      <c r="W3906">
        <v>1363.6424999999999</v>
      </c>
    </row>
    <row r="3907" spans="1:23" x14ac:dyDescent="0.35">
      <c r="A3907" t="s">
        <v>5658</v>
      </c>
      <c r="B3907" t="s">
        <v>229</v>
      </c>
      <c r="C3907" t="s">
        <v>1346</v>
      </c>
      <c r="D3907" t="s">
        <v>24</v>
      </c>
      <c r="E3907" t="s">
        <v>14</v>
      </c>
      <c r="F3907" t="s">
        <v>588</v>
      </c>
      <c r="G3907">
        <v>105.03</v>
      </c>
      <c r="H3907">
        <v>3</v>
      </c>
      <c r="I3907">
        <v>0.06</v>
      </c>
      <c r="J3907">
        <v>4.93</v>
      </c>
      <c r="K3907" t="s">
        <v>90</v>
      </c>
      <c r="L3907" t="s">
        <v>41</v>
      </c>
      <c r="M3907">
        <v>12.62</v>
      </c>
      <c r="N3907" t="s">
        <v>83</v>
      </c>
      <c r="O3907" t="b">
        <v>0</v>
      </c>
      <c r="P3907">
        <v>296.18459999999999</v>
      </c>
      <c r="Q3907">
        <v>107.1306</v>
      </c>
      <c r="R3907">
        <v>89.58059999999999</v>
      </c>
      <c r="S3907" t="s">
        <v>103</v>
      </c>
      <c r="T3907">
        <v>0</v>
      </c>
      <c r="U3907">
        <v>0</v>
      </c>
      <c r="V3907">
        <v>3</v>
      </c>
      <c r="W3907">
        <v>336.67059999999998</v>
      </c>
    </row>
    <row r="3908" spans="1:23" x14ac:dyDescent="0.35">
      <c r="A3908" t="s">
        <v>5659</v>
      </c>
      <c r="B3908" t="s">
        <v>1054</v>
      </c>
      <c r="C3908" t="s">
        <v>5660</v>
      </c>
      <c r="D3908" t="s">
        <v>20</v>
      </c>
      <c r="E3908" t="s">
        <v>16</v>
      </c>
      <c r="F3908" t="s">
        <v>81</v>
      </c>
      <c r="G3908">
        <v>40.11</v>
      </c>
      <c r="H3908">
        <v>3</v>
      </c>
      <c r="I3908">
        <v>0.23</v>
      </c>
      <c r="J3908">
        <v>4.8600000000000003</v>
      </c>
      <c r="K3908" t="s">
        <v>90</v>
      </c>
      <c r="L3908" t="s">
        <v>43</v>
      </c>
      <c r="M3908">
        <v>4.43</v>
      </c>
      <c r="N3908" t="s">
        <v>83</v>
      </c>
      <c r="O3908" t="b">
        <v>0</v>
      </c>
      <c r="P3908">
        <v>92.6541</v>
      </c>
      <c r="Q3908">
        <v>20.45610000000001</v>
      </c>
      <c r="R3908">
        <v>11.166100000000011</v>
      </c>
      <c r="S3908" t="s">
        <v>128</v>
      </c>
      <c r="T3908">
        <v>0</v>
      </c>
      <c r="U3908">
        <v>0</v>
      </c>
      <c r="V3908">
        <v>2</v>
      </c>
      <c r="W3908">
        <v>-9.3594999999999899</v>
      </c>
    </row>
    <row r="3909" spans="1:23" x14ac:dyDescent="0.35">
      <c r="A3909" t="s">
        <v>5661</v>
      </c>
      <c r="B3909" t="s">
        <v>150</v>
      </c>
      <c r="C3909" t="s">
        <v>1302</v>
      </c>
      <c r="D3909" t="s">
        <v>28</v>
      </c>
      <c r="E3909" t="s">
        <v>88</v>
      </c>
      <c r="F3909" t="s">
        <v>857</v>
      </c>
      <c r="G3909">
        <v>23.58</v>
      </c>
      <c r="H3909">
        <v>2</v>
      </c>
      <c r="I3909">
        <v>0.04</v>
      </c>
      <c r="J3909">
        <v>3.34</v>
      </c>
      <c r="K3909" t="s">
        <v>90</v>
      </c>
      <c r="L3909" t="s">
        <v>43</v>
      </c>
      <c r="M3909">
        <v>4.9400000000000004</v>
      </c>
      <c r="N3909" t="s">
        <v>83</v>
      </c>
      <c r="O3909" t="b">
        <v>0</v>
      </c>
      <c r="P3909">
        <v>45.273600000000002</v>
      </c>
      <c r="Q3909">
        <v>16.977599999999999</v>
      </c>
      <c r="R3909">
        <v>8.6975999999999978</v>
      </c>
      <c r="S3909" t="s">
        <v>128</v>
      </c>
      <c r="T3909">
        <v>0</v>
      </c>
      <c r="U3909">
        <v>0</v>
      </c>
      <c r="V3909">
        <v>15</v>
      </c>
      <c r="W3909">
        <v>1173.6241</v>
      </c>
    </row>
    <row r="3910" spans="1:23" x14ac:dyDescent="0.35">
      <c r="A3910" t="s">
        <v>5662</v>
      </c>
      <c r="B3910" t="s">
        <v>169</v>
      </c>
      <c r="C3910" t="s">
        <v>981</v>
      </c>
      <c r="D3910" t="s">
        <v>17</v>
      </c>
      <c r="E3910" t="s">
        <v>14</v>
      </c>
      <c r="F3910" t="s">
        <v>247</v>
      </c>
      <c r="G3910">
        <v>156.16999999999999</v>
      </c>
      <c r="H3910">
        <v>3</v>
      </c>
      <c r="I3910">
        <v>0.25</v>
      </c>
      <c r="J3910">
        <v>5.72</v>
      </c>
      <c r="K3910" t="s">
        <v>82</v>
      </c>
      <c r="L3910" t="s">
        <v>41</v>
      </c>
      <c r="M3910">
        <v>12.61</v>
      </c>
      <c r="N3910" t="s">
        <v>83</v>
      </c>
      <c r="O3910" t="b">
        <v>0</v>
      </c>
      <c r="P3910">
        <v>351.38249999999999</v>
      </c>
      <c r="Q3910">
        <v>70.276499999999999</v>
      </c>
      <c r="R3910">
        <v>51.9465</v>
      </c>
      <c r="S3910" t="s">
        <v>84</v>
      </c>
      <c r="T3910">
        <v>0</v>
      </c>
      <c r="U3910">
        <v>0</v>
      </c>
      <c r="V3910">
        <v>21</v>
      </c>
      <c r="W3910">
        <v>1211.4102</v>
      </c>
    </row>
    <row r="3911" spans="1:23" x14ac:dyDescent="0.35">
      <c r="A3911" t="s">
        <v>5663</v>
      </c>
      <c r="B3911" t="s">
        <v>583</v>
      </c>
      <c r="C3911" t="s">
        <v>1459</v>
      </c>
      <c r="D3911" t="s">
        <v>19</v>
      </c>
      <c r="E3911" t="s">
        <v>14</v>
      </c>
      <c r="F3911" t="s">
        <v>1131</v>
      </c>
      <c r="G3911">
        <v>80.86</v>
      </c>
      <c r="H3911">
        <v>3</v>
      </c>
      <c r="I3911">
        <v>0.06</v>
      </c>
      <c r="J3911">
        <v>7.76</v>
      </c>
      <c r="K3911" t="s">
        <v>82</v>
      </c>
      <c r="L3911" t="s">
        <v>45</v>
      </c>
      <c r="M3911">
        <v>0.85</v>
      </c>
      <c r="N3911" t="s">
        <v>83</v>
      </c>
      <c r="O3911" t="b">
        <v>0</v>
      </c>
      <c r="P3911">
        <v>228.02520000000001</v>
      </c>
      <c r="Q3911">
        <v>82.477200000000011</v>
      </c>
      <c r="R3911">
        <v>73.867200000000011</v>
      </c>
      <c r="S3911" t="s">
        <v>84</v>
      </c>
      <c r="T3911">
        <v>0</v>
      </c>
      <c r="U3911">
        <v>0</v>
      </c>
      <c r="V3911">
        <v>21</v>
      </c>
      <c r="W3911">
        <v>2879.7907</v>
      </c>
    </row>
    <row r="3912" spans="1:23" x14ac:dyDescent="0.35">
      <c r="A3912" t="s">
        <v>5664</v>
      </c>
      <c r="B3912" t="s">
        <v>603</v>
      </c>
      <c r="C3912" t="s">
        <v>788</v>
      </c>
      <c r="D3912" t="s">
        <v>12</v>
      </c>
      <c r="E3912" t="s">
        <v>14</v>
      </c>
      <c r="F3912" t="s">
        <v>187</v>
      </c>
      <c r="G3912">
        <v>116.37</v>
      </c>
      <c r="H3912">
        <v>3</v>
      </c>
      <c r="I3912">
        <v>0.08</v>
      </c>
      <c r="J3912">
        <v>7.36</v>
      </c>
      <c r="K3912" t="s">
        <v>90</v>
      </c>
      <c r="L3912" t="s">
        <v>48</v>
      </c>
      <c r="M3912">
        <v>18.41</v>
      </c>
      <c r="N3912" t="s">
        <v>83</v>
      </c>
      <c r="O3912" t="b">
        <v>0</v>
      </c>
      <c r="P3912">
        <v>321.18119999999999</v>
      </c>
      <c r="Q3912">
        <v>111.7152</v>
      </c>
      <c r="R3912">
        <v>85.945200000000042</v>
      </c>
      <c r="S3912" t="s">
        <v>128</v>
      </c>
      <c r="T3912">
        <v>0</v>
      </c>
      <c r="U3912">
        <v>0</v>
      </c>
      <c r="V3912">
        <v>16</v>
      </c>
      <c r="W3912">
        <v>1850.9514999999999</v>
      </c>
    </row>
    <row r="3913" spans="1:23" x14ac:dyDescent="0.35">
      <c r="A3913" t="s">
        <v>5665</v>
      </c>
      <c r="B3913" t="s">
        <v>417</v>
      </c>
      <c r="C3913" t="s">
        <v>974</v>
      </c>
      <c r="D3913" t="s">
        <v>12</v>
      </c>
      <c r="E3913" t="s">
        <v>95</v>
      </c>
      <c r="F3913" t="s">
        <v>1061</v>
      </c>
      <c r="G3913">
        <v>546.91999999999996</v>
      </c>
      <c r="H3913">
        <v>3</v>
      </c>
      <c r="I3913">
        <v>7.0000000000000007E-2</v>
      </c>
      <c r="J3913">
        <v>4.5199999999999996</v>
      </c>
      <c r="K3913" t="s">
        <v>90</v>
      </c>
      <c r="L3913" t="s">
        <v>45</v>
      </c>
      <c r="M3913">
        <v>1.67</v>
      </c>
      <c r="N3913" t="s">
        <v>83</v>
      </c>
      <c r="O3913" t="b">
        <v>0</v>
      </c>
      <c r="P3913">
        <v>1525.9068</v>
      </c>
      <c r="Q3913">
        <v>541.45079999999996</v>
      </c>
      <c r="R3913">
        <v>535.2607999999999</v>
      </c>
      <c r="S3913" t="s">
        <v>84</v>
      </c>
      <c r="T3913">
        <v>0</v>
      </c>
      <c r="U3913">
        <v>0</v>
      </c>
      <c r="V3913">
        <v>13</v>
      </c>
      <c r="W3913">
        <v>1473.0153</v>
      </c>
    </row>
    <row r="3914" spans="1:23" x14ac:dyDescent="0.35">
      <c r="A3914" t="s">
        <v>5666</v>
      </c>
      <c r="B3914" t="s">
        <v>440</v>
      </c>
      <c r="C3914" t="s">
        <v>1206</v>
      </c>
      <c r="D3914" t="s">
        <v>26</v>
      </c>
      <c r="E3914" t="s">
        <v>88</v>
      </c>
      <c r="F3914" t="s">
        <v>1221</v>
      </c>
      <c r="G3914">
        <v>20.420000000000002</v>
      </c>
      <c r="H3914">
        <v>3</v>
      </c>
      <c r="I3914">
        <v>0.06</v>
      </c>
      <c r="J3914">
        <v>2.38</v>
      </c>
      <c r="K3914" t="s">
        <v>82</v>
      </c>
      <c r="L3914" t="s">
        <v>45</v>
      </c>
      <c r="M3914">
        <v>1.28</v>
      </c>
      <c r="N3914" t="s">
        <v>83</v>
      </c>
      <c r="O3914" t="b">
        <v>0</v>
      </c>
      <c r="P3914">
        <v>57.584400000000002</v>
      </c>
      <c r="Q3914">
        <v>20.828399999999998</v>
      </c>
      <c r="R3914">
        <v>17.168399999999998</v>
      </c>
      <c r="S3914" t="s">
        <v>97</v>
      </c>
      <c r="T3914">
        <v>0</v>
      </c>
      <c r="U3914">
        <v>0</v>
      </c>
      <c r="V3914">
        <v>13</v>
      </c>
      <c r="W3914">
        <v>1298.8137999999999</v>
      </c>
    </row>
    <row r="3915" spans="1:23" x14ac:dyDescent="0.35">
      <c r="A3915" t="s">
        <v>5667</v>
      </c>
      <c r="B3915" t="s">
        <v>320</v>
      </c>
      <c r="C3915" t="s">
        <v>5668</v>
      </c>
      <c r="D3915" t="s">
        <v>15</v>
      </c>
      <c r="E3915" t="s">
        <v>88</v>
      </c>
      <c r="F3915" t="s">
        <v>381</v>
      </c>
      <c r="G3915">
        <v>21.22</v>
      </c>
      <c r="H3915">
        <v>3</v>
      </c>
      <c r="I3915">
        <v>0.09</v>
      </c>
      <c r="J3915">
        <v>3.49</v>
      </c>
      <c r="K3915" t="s">
        <v>115</v>
      </c>
      <c r="L3915" t="s">
        <v>43</v>
      </c>
      <c r="M3915">
        <v>4.21</v>
      </c>
      <c r="N3915" t="s">
        <v>83</v>
      </c>
      <c r="O3915" t="b">
        <v>0</v>
      </c>
      <c r="P3915">
        <v>57.930599999999998</v>
      </c>
      <c r="Q3915">
        <v>19.7346</v>
      </c>
      <c r="R3915">
        <v>12.034599999999999</v>
      </c>
      <c r="S3915" t="s">
        <v>84</v>
      </c>
      <c r="T3915">
        <v>0</v>
      </c>
      <c r="U3915">
        <v>0</v>
      </c>
      <c r="V3915">
        <v>2</v>
      </c>
      <c r="W3915">
        <v>606.33499999999992</v>
      </c>
    </row>
    <row r="3916" spans="1:23" x14ac:dyDescent="0.35">
      <c r="A3916" t="s">
        <v>5669</v>
      </c>
      <c r="B3916" t="s">
        <v>619</v>
      </c>
      <c r="C3916" t="s">
        <v>1459</v>
      </c>
      <c r="D3916" t="s">
        <v>12</v>
      </c>
      <c r="E3916" t="s">
        <v>95</v>
      </c>
      <c r="F3916" t="s">
        <v>119</v>
      </c>
      <c r="G3916">
        <v>592.48</v>
      </c>
      <c r="H3916">
        <v>2</v>
      </c>
      <c r="I3916">
        <v>0.06</v>
      </c>
      <c r="J3916">
        <v>2.91</v>
      </c>
      <c r="K3916" t="s">
        <v>115</v>
      </c>
      <c r="L3916" t="s">
        <v>41</v>
      </c>
      <c r="M3916">
        <v>13.36</v>
      </c>
      <c r="N3916" t="s">
        <v>83</v>
      </c>
      <c r="O3916" t="b">
        <v>0</v>
      </c>
      <c r="P3916">
        <v>1113.8624</v>
      </c>
      <c r="Q3916">
        <v>402.88639999999998</v>
      </c>
      <c r="R3916">
        <v>386.6164</v>
      </c>
      <c r="S3916" t="s">
        <v>91</v>
      </c>
      <c r="T3916">
        <v>0</v>
      </c>
      <c r="U3916">
        <v>0</v>
      </c>
      <c r="V3916">
        <v>21</v>
      </c>
      <c r="W3916">
        <v>2879.7907</v>
      </c>
    </row>
    <row r="3917" spans="1:23" x14ac:dyDescent="0.35">
      <c r="A3917" t="s">
        <v>5670</v>
      </c>
      <c r="B3917" t="s">
        <v>394</v>
      </c>
      <c r="C3917" t="s">
        <v>736</v>
      </c>
      <c r="D3917" t="s">
        <v>15</v>
      </c>
      <c r="E3917" t="s">
        <v>16</v>
      </c>
      <c r="F3917" t="s">
        <v>81</v>
      </c>
      <c r="G3917">
        <v>20.36</v>
      </c>
      <c r="H3917">
        <v>3</v>
      </c>
      <c r="I3917">
        <v>0.1</v>
      </c>
      <c r="J3917">
        <v>5.53</v>
      </c>
      <c r="K3917" t="s">
        <v>90</v>
      </c>
      <c r="L3917" t="s">
        <v>43</v>
      </c>
      <c r="M3917">
        <v>4.01</v>
      </c>
      <c r="N3917" t="s">
        <v>83</v>
      </c>
      <c r="O3917" t="b">
        <v>1</v>
      </c>
      <c r="P3917">
        <v>54.972000000000001</v>
      </c>
      <c r="Q3917">
        <v>18.324000000000009</v>
      </c>
      <c r="R3917">
        <v>8.784000000000006</v>
      </c>
      <c r="S3917" t="s">
        <v>91</v>
      </c>
      <c r="T3917">
        <v>0</v>
      </c>
      <c r="U3917">
        <v>0</v>
      </c>
      <c r="V3917">
        <v>15</v>
      </c>
      <c r="W3917">
        <v>1091.1376</v>
      </c>
    </row>
    <row r="3918" spans="1:23" x14ac:dyDescent="0.35">
      <c r="A3918" t="s">
        <v>5671</v>
      </c>
      <c r="B3918" t="s">
        <v>121</v>
      </c>
      <c r="C3918" t="s">
        <v>865</v>
      </c>
      <c r="D3918" t="s">
        <v>20</v>
      </c>
      <c r="E3918" t="s">
        <v>88</v>
      </c>
      <c r="F3918" t="s">
        <v>975</v>
      </c>
      <c r="G3918">
        <v>26.54</v>
      </c>
      <c r="H3918">
        <v>1</v>
      </c>
      <c r="I3918">
        <v>0.1</v>
      </c>
      <c r="J3918">
        <v>8.66</v>
      </c>
      <c r="K3918" t="s">
        <v>115</v>
      </c>
      <c r="L3918" t="s">
        <v>43</v>
      </c>
      <c r="M3918">
        <v>7.93</v>
      </c>
      <c r="N3918" t="s">
        <v>83</v>
      </c>
      <c r="O3918" t="b">
        <v>1</v>
      </c>
      <c r="P3918">
        <v>23.885999999999999</v>
      </c>
      <c r="Q3918">
        <v>7.9619999999999997</v>
      </c>
      <c r="R3918">
        <v>-8.6280000000000001</v>
      </c>
      <c r="S3918" t="s">
        <v>103</v>
      </c>
      <c r="T3918">
        <v>0</v>
      </c>
      <c r="U3918">
        <v>0</v>
      </c>
      <c r="V3918">
        <v>22</v>
      </c>
      <c r="W3918">
        <v>1199.3414</v>
      </c>
    </row>
    <row r="3919" spans="1:23" x14ac:dyDescent="0.35">
      <c r="A3919" t="s">
        <v>5672</v>
      </c>
      <c r="B3919" t="s">
        <v>330</v>
      </c>
      <c r="C3919" t="s">
        <v>1237</v>
      </c>
      <c r="D3919" t="s">
        <v>26</v>
      </c>
      <c r="E3919" t="s">
        <v>88</v>
      </c>
      <c r="F3919" t="s">
        <v>964</v>
      </c>
      <c r="G3919">
        <v>45.01</v>
      </c>
      <c r="H3919">
        <v>3</v>
      </c>
      <c r="I3919">
        <v>0.09</v>
      </c>
      <c r="J3919">
        <v>5.2</v>
      </c>
      <c r="K3919" t="s">
        <v>102</v>
      </c>
      <c r="L3919" t="s">
        <v>41</v>
      </c>
      <c r="M3919">
        <v>5.07</v>
      </c>
      <c r="N3919" t="s">
        <v>83</v>
      </c>
      <c r="O3919" t="b">
        <v>0</v>
      </c>
      <c r="P3919">
        <v>122.87730000000001</v>
      </c>
      <c r="Q3919">
        <v>41.859299999999998</v>
      </c>
      <c r="R3919">
        <v>31.589300000000009</v>
      </c>
      <c r="S3919" t="s">
        <v>183</v>
      </c>
      <c r="T3919">
        <v>0</v>
      </c>
      <c r="U3919">
        <v>0</v>
      </c>
      <c r="V3919">
        <v>5</v>
      </c>
      <c r="W3919">
        <v>332.84469999999999</v>
      </c>
    </row>
    <row r="3920" spans="1:23" x14ac:dyDescent="0.35">
      <c r="A3920" t="s">
        <v>5673</v>
      </c>
      <c r="B3920" t="s">
        <v>229</v>
      </c>
      <c r="C3920" t="s">
        <v>1336</v>
      </c>
      <c r="D3920" t="s">
        <v>20</v>
      </c>
      <c r="E3920" t="s">
        <v>14</v>
      </c>
      <c r="F3920" t="s">
        <v>247</v>
      </c>
      <c r="G3920">
        <v>86.41</v>
      </c>
      <c r="H3920">
        <v>3</v>
      </c>
      <c r="I3920">
        <v>0.01</v>
      </c>
      <c r="J3920">
        <v>3.6</v>
      </c>
      <c r="K3920" t="s">
        <v>82</v>
      </c>
      <c r="L3920" t="s">
        <v>45</v>
      </c>
      <c r="M3920">
        <v>0.98</v>
      </c>
      <c r="N3920" t="s">
        <v>83</v>
      </c>
      <c r="O3920" t="b">
        <v>0</v>
      </c>
      <c r="P3920">
        <v>256.6377</v>
      </c>
      <c r="Q3920">
        <v>101.0997</v>
      </c>
      <c r="R3920">
        <v>96.5197</v>
      </c>
      <c r="S3920" t="s">
        <v>103</v>
      </c>
      <c r="T3920">
        <v>0</v>
      </c>
      <c r="U3920">
        <v>0</v>
      </c>
      <c r="V3920">
        <v>10</v>
      </c>
      <c r="W3920">
        <v>1249.3488</v>
      </c>
    </row>
    <row r="3921" spans="1:23" x14ac:dyDescent="0.35">
      <c r="A3921" t="s">
        <v>5674</v>
      </c>
      <c r="B3921" t="s">
        <v>622</v>
      </c>
      <c r="C3921" t="s">
        <v>5675</v>
      </c>
      <c r="D3921" t="s">
        <v>12</v>
      </c>
      <c r="E3921" t="s">
        <v>16</v>
      </c>
      <c r="F3921" t="s">
        <v>1077</v>
      </c>
      <c r="G3921">
        <v>54.01</v>
      </c>
      <c r="H3921">
        <v>2</v>
      </c>
      <c r="I3921">
        <v>0.25</v>
      </c>
      <c r="J3921">
        <v>9.89</v>
      </c>
      <c r="K3921" t="s">
        <v>102</v>
      </c>
      <c r="L3921" t="s">
        <v>41</v>
      </c>
      <c r="M3921">
        <v>9.2200000000000006</v>
      </c>
      <c r="N3921" t="s">
        <v>83</v>
      </c>
      <c r="O3921" t="b">
        <v>0</v>
      </c>
      <c r="P3921">
        <v>81.015000000000001</v>
      </c>
      <c r="Q3921">
        <v>16.202999999999999</v>
      </c>
      <c r="R3921">
        <v>-2.906999999999996</v>
      </c>
      <c r="S3921" t="s">
        <v>97</v>
      </c>
      <c r="T3921">
        <v>0</v>
      </c>
      <c r="U3921">
        <v>0</v>
      </c>
      <c r="V3921">
        <v>4</v>
      </c>
      <c r="W3921">
        <v>49.760600000000011</v>
      </c>
    </row>
    <row r="3922" spans="1:23" x14ac:dyDescent="0.35">
      <c r="A3922" t="s">
        <v>5676</v>
      </c>
      <c r="B3922" t="s">
        <v>221</v>
      </c>
      <c r="C3922" t="s">
        <v>2587</v>
      </c>
      <c r="D3922" t="s">
        <v>15</v>
      </c>
      <c r="E3922" t="s">
        <v>95</v>
      </c>
      <c r="F3922" t="s">
        <v>286</v>
      </c>
      <c r="G3922">
        <v>538.71</v>
      </c>
      <c r="H3922">
        <v>2</v>
      </c>
      <c r="I3922">
        <v>0.21</v>
      </c>
      <c r="J3922">
        <v>7.31</v>
      </c>
      <c r="K3922" t="s">
        <v>90</v>
      </c>
      <c r="L3922" t="s">
        <v>41</v>
      </c>
      <c r="M3922">
        <v>12.31</v>
      </c>
      <c r="N3922" t="s">
        <v>83</v>
      </c>
      <c r="O3922" t="b">
        <v>0</v>
      </c>
      <c r="P3922">
        <v>851.16180000000008</v>
      </c>
      <c r="Q3922">
        <v>204.70980000000009</v>
      </c>
      <c r="R3922">
        <v>185.08980000000011</v>
      </c>
      <c r="S3922" t="s">
        <v>103</v>
      </c>
      <c r="T3922">
        <v>0</v>
      </c>
      <c r="U3922">
        <v>0</v>
      </c>
      <c r="V3922">
        <v>14</v>
      </c>
      <c r="W3922">
        <v>704.06530000000009</v>
      </c>
    </row>
    <row r="3923" spans="1:23" x14ac:dyDescent="0.35">
      <c r="A3923" t="s">
        <v>5677</v>
      </c>
      <c r="B3923" t="s">
        <v>386</v>
      </c>
      <c r="C3923" t="s">
        <v>5678</v>
      </c>
      <c r="D3923" t="s">
        <v>17</v>
      </c>
      <c r="E3923" t="s">
        <v>14</v>
      </c>
      <c r="F3923" t="s">
        <v>1290</v>
      </c>
      <c r="G3923">
        <v>126.36</v>
      </c>
      <c r="H3923">
        <v>1</v>
      </c>
      <c r="I3923">
        <v>0.19</v>
      </c>
      <c r="J3923">
        <v>9.1999999999999993</v>
      </c>
      <c r="K3923" t="s">
        <v>82</v>
      </c>
      <c r="L3923" t="s">
        <v>41</v>
      </c>
      <c r="M3923">
        <v>5.75</v>
      </c>
      <c r="N3923" t="s">
        <v>83</v>
      </c>
      <c r="O3923" t="b">
        <v>0</v>
      </c>
      <c r="P3923">
        <v>102.3516</v>
      </c>
      <c r="Q3923">
        <v>26.535599999999999</v>
      </c>
      <c r="R3923">
        <v>11.585599999999999</v>
      </c>
      <c r="S3923" t="s">
        <v>97</v>
      </c>
      <c r="T3923">
        <v>0</v>
      </c>
      <c r="U3923">
        <v>0</v>
      </c>
      <c r="V3923">
        <v>3</v>
      </c>
      <c r="W3923">
        <v>102.5193</v>
      </c>
    </row>
    <row r="3924" spans="1:23" x14ac:dyDescent="0.35">
      <c r="A3924" t="s">
        <v>5679</v>
      </c>
      <c r="B3924" t="s">
        <v>610</v>
      </c>
      <c r="C3924" t="s">
        <v>327</v>
      </c>
      <c r="D3924" t="s">
        <v>20</v>
      </c>
      <c r="E3924" t="s">
        <v>88</v>
      </c>
      <c r="F3924" t="s">
        <v>791</v>
      </c>
      <c r="G3924">
        <v>34.06</v>
      </c>
      <c r="H3924">
        <v>2</v>
      </c>
      <c r="I3924">
        <v>0.23</v>
      </c>
      <c r="J3924">
        <v>3.36</v>
      </c>
      <c r="K3924" t="s">
        <v>115</v>
      </c>
      <c r="L3924" t="s">
        <v>41</v>
      </c>
      <c r="M3924">
        <v>7.97</v>
      </c>
      <c r="N3924" t="s">
        <v>83</v>
      </c>
      <c r="O3924" t="b">
        <v>0</v>
      </c>
      <c r="P3924">
        <v>52.452399999999997</v>
      </c>
      <c r="Q3924">
        <v>11.580399999999999</v>
      </c>
      <c r="R3924">
        <v>0.2504000000000044</v>
      </c>
      <c r="S3924" t="s">
        <v>97</v>
      </c>
      <c r="T3924">
        <v>0</v>
      </c>
      <c r="U3924">
        <v>0</v>
      </c>
      <c r="V3924">
        <v>20</v>
      </c>
      <c r="W3924">
        <v>1411.9567</v>
      </c>
    </row>
    <row r="3925" spans="1:23" x14ac:dyDescent="0.35">
      <c r="A3925" t="s">
        <v>5680</v>
      </c>
      <c r="B3925" t="s">
        <v>169</v>
      </c>
      <c r="C3925" t="s">
        <v>873</v>
      </c>
      <c r="D3925" t="s">
        <v>24</v>
      </c>
      <c r="E3925" t="s">
        <v>16</v>
      </c>
      <c r="F3925" t="s">
        <v>696</v>
      </c>
      <c r="G3925">
        <v>12.97</v>
      </c>
      <c r="H3925">
        <v>2</v>
      </c>
      <c r="I3925">
        <v>0.06</v>
      </c>
      <c r="J3925">
        <v>3.7</v>
      </c>
      <c r="K3925" t="s">
        <v>90</v>
      </c>
      <c r="L3925" t="s">
        <v>45</v>
      </c>
      <c r="M3925">
        <v>1.21</v>
      </c>
      <c r="N3925" t="s">
        <v>83</v>
      </c>
      <c r="O3925" t="b">
        <v>0</v>
      </c>
      <c r="P3925">
        <v>24.383600000000001</v>
      </c>
      <c r="Q3925">
        <v>8.8196000000000012</v>
      </c>
      <c r="R3925">
        <v>3.9096000000000011</v>
      </c>
      <c r="S3925" t="s">
        <v>84</v>
      </c>
      <c r="T3925">
        <v>0</v>
      </c>
      <c r="U3925">
        <v>0</v>
      </c>
      <c r="V3925">
        <v>19</v>
      </c>
      <c r="W3925">
        <v>1610.9115999999999</v>
      </c>
    </row>
    <row r="3926" spans="1:23" x14ac:dyDescent="0.35">
      <c r="A3926" t="s">
        <v>5681</v>
      </c>
      <c r="B3926" t="s">
        <v>113</v>
      </c>
      <c r="C3926" t="s">
        <v>1160</v>
      </c>
      <c r="D3926" t="s">
        <v>12</v>
      </c>
      <c r="E3926" t="s">
        <v>16</v>
      </c>
      <c r="F3926" t="s">
        <v>145</v>
      </c>
      <c r="G3926">
        <v>43.99</v>
      </c>
      <c r="H3926">
        <v>2</v>
      </c>
      <c r="I3926">
        <v>0.11</v>
      </c>
      <c r="J3926">
        <v>4.58</v>
      </c>
      <c r="K3926" t="s">
        <v>82</v>
      </c>
      <c r="L3926" t="s">
        <v>43</v>
      </c>
      <c r="M3926">
        <v>4.25</v>
      </c>
      <c r="N3926" t="s">
        <v>141</v>
      </c>
      <c r="O3926" t="b">
        <v>0</v>
      </c>
      <c r="P3926">
        <v>78.302199999999999</v>
      </c>
      <c r="Q3926">
        <v>25.514199999999999</v>
      </c>
      <c r="R3926">
        <v>16.684200000000001</v>
      </c>
      <c r="S3926" t="s">
        <v>84</v>
      </c>
      <c r="T3926">
        <v>1</v>
      </c>
      <c r="U3926">
        <v>0</v>
      </c>
      <c r="V3926">
        <v>24</v>
      </c>
      <c r="W3926">
        <v>1026.3376000000001</v>
      </c>
    </row>
    <row r="3927" spans="1:23" x14ac:dyDescent="0.35">
      <c r="A3927" t="s">
        <v>5682</v>
      </c>
      <c r="B3927" t="s">
        <v>383</v>
      </c>
      <c r="C3927" t="s">
        <v>1739</v>
      </c>
      <c r="D3927" t="s">
        <v>17</v>
      </c>
      <c r="E3927" t="s">
        <v>14</v>
      </c>
      <c r="F3927" t="s">
        <v>101</v>
      </c>
      <c r="G3927">
        <v>105.2</v>
      </c>
      <c r="H3927">
        <v>1</v>
      </c>
      <c r="I3927">
        <v>0.09</v>
      </c>
      <c r="J3927">
        <v>2.79</v>
      </c>
      <c r="K3927" t="s">
        <v>90</v>
      </c>
      <c r="L3927" t="s">
        <v>48</v>
      </c>
      <c r="M3927">
        <v>10.59</v>
      </c>
      <c r="N3927" t="s">
        <v>279</v>
      </c>
      <c r="O3927" t="b">
        <v>0</v>
      </c>
      <c r="P3927">
        <v>95.731999999999999</v>
      </c>
      <c r="Q3927">
        <v>32.612000000000002</v>
      </c>
      <c r="R3927">
        <v>19.231999999999999</v>
      </c>
      <c r="S3927" t="s">
        <v>128</v>
      </c>
      <c r="T3927">
        <v>0</v>
      </c>
      <c r="U3927">
        <v>1</v>
      </c>
      <c r="V3927">
        <v>18</v>
      </c>
      <c r="W3927">
        <v>1024.7711999999999</v>
      </c>
    </row>
    <row r="3928" spans="1:23" x14ac:dyDescent="0.35">
      <c r="A3928" t="s">
        <v>5683</v>
      </c>
      <c r="B3928" t="s">
        <v>1586</v>
      </c>
      <c r="C3928" t="s">
        <v>2254</v>
      </c>
      <c r="D3928" t="s">
        <v>28</v>
      </c>
      <c r="E3928" t="s">
        <v>16</v>
      </c>
      <c r="F3928" t="s">
        <v>337</v>
      </c>
      <c r="G3928">
        <v>10.39</v>
      </c>
      <c r="H3928">
        <v>3</v>
      </c>
      <c r="I3928">
        <v>0.1</v>
      </c>
      <c r="J3928">
        <v>7.22</v>
      </c>
      <c r="K3928" t="s">
        <v>115</v>
      </c>
      <c r="L3928" t="s">
        <v>45</v>
      </c>
      <c r="M3928">
        <v>0.6</v>
      </c>
      <c r="N3928" t="s">
        <v>83</v>
      </c>
      <c r="O3928" t="b">
        <v>1</v>
      </c>
      <c r="P3928">
        <v>28.053000000000001</v>
      </c>
      <c r="Q3928">
        <v>9.3510000000000009</v>
      </c>
      <c r="R3928">
        <v>1.5309999999999999</v>
      </c>
      <c r="S3928" t="s">
        <v>183</v>
      </c>
      <c r="T3928">
        <v>0</v>
      </c>
      <c r="U3928">
        <v>0</v>
      </c>
      <c r="V3928">
        <v>12</v>
      </c>
      <c r="W3928">
        <v>532.56470000000013</v>
      </c>
    </row>
    <row r="3929" spans="1:23" x14ac:dyDescent="0.35">
      <c r="A3929" t="s">
        <v>5684</v>
      </c>
      <c r="B3929" t="s">
        <v>425</v>
      </c>
      <c r="C3929" t="s">
        <v>1349</v>
      </c>
      <c r="D3929" t="s">
        <v>17</v>
      </c>
      <c r="E3929" t="s">
        <v>16</v>
      </c>
      <c r="F3929" t="s">
        <v>223</v>
      </c>
      <c r="G3929">
        <v>50.27</v>
      </c>
      <c r="H3929">
        <v>2</v>
      </c>
      <c r="I3929">
        <v>0.13</v>
      </c>
      <c r="J3929">
        <v>3.86</v>
      </c>
      <c r="K3929" t="s">
        <v>115</v>
      </c>
      <c r="L3929" t="s">
        <v>48</v>
      </c>
      <c r="M3929">
        <v>17.14</v>
      </c>
      <c r="N3929" t="s">
        <v>83</v>
      </c>
      <c r="O3929" t="b">
        <v>0</v>
      </c>
      <c r="P3929">
        <v>87.469800000000006</v>
      </c>
      <c r="Q3929">
        <v>27.145800000000008</v>
      </c>
      <c r="R3929">
        <v>6.1458000000000084</v>
      </c>
      <c r="S3929" t="s">
        <v>84</v>
      </c>
      <c r="T3929">
        <v>0</v>
      </c>
      <c r="U3929">
        <v>0</v>
      </c>
      <c r="V3929">
        <v>19</v>
      </c>
      <c r="W3929">
        <v>560.5712000000002</v>
      </c>
    </row>
    <row r="3930" spans="1:23" x14ac:dyDescent="0.35">
      <c r="A3930" t="s">
        <v>5685</v>
      </c>
      <c r="B3930" t="s">
        <v>1018</v>
      </c>
      <c r="C3930" t="s">
        <v>1095</v>
      </c>
      <c r="D3930" t="s">
        <v>12</v>
      </c>
      <c r="E3930" t="s">
        <v>16</v>
      </c>
      <c r="F3930" t="s">
        <v>481</v>
      </c>
      <c r="G3930">
        <v>44.85</v>
      </c>
      <c r="H3930">
        <v>3</v>
      </c>
      <c r="I3930">
        <v>0.1</v>
      </c>
      <c r="J3930">
        <v>3.91</v>
      </c>
      <c r="K3930" t="s">
        <v>90</v>
      </c>
      <c r="L3930" t="s">
        <v>41</v>
      </c>
      <c r="M3930">
        <v>12.7</v>
      </c>
      <c r="N3930" t="s">
        <v>83</v>
      </c>
      <c r="O3930" t="b">
        <v>1</v>
      </c>
      <c r="P3930">
        <v>121.095</v>
      </c>
      <c r="Q3930">
        <v>40.365000000000009</v>
      </c>
      <c r="R3930">
        <v>23.75500000000001</v>
      </c>
      <c r="S3930" t="s">
        <v>183</v>
      </c>
      <c r="T3930">
        <v>0</v>
      </c>
      <c r="U3930">
        <v>0</v>
      </c>
      <c r="V3930">
        <v>14</v>
      </c>
      <c r="W3930">
        <v>923.14070000000004</v>
      </c>
    </row>
    <row r="3931" spans="1:23" x14ac:dyDescent="0.35">
      <c r="A3931" t="s">
        <v>5686</v>
      </c>
      <c r="B3931" t="s">
        <v>197</v>
      </c>
      <c r="C3931" t="s">
        <v>1666</v>
      </c>
      <c r="D3931" t="s">
        <v>15</v>
      </c>
      <c r="E3931" t="s">
        <v>16</v>
      </c>
      <c r="F3931" t="s">
        <v>241</v>
      </c>
      <c r="G3931">
        <v>37.299999999999997</v>
      </c>
      <c r="H3931">
        <v>1</v>
      </c>
      <c r="I3931">
        <v>0.1</v>
      </c>
      <c r="J3931">
        <v>9.3699999999999992</v>
      </c>
      <c r="K3931" t="s">
        <v>115</v>
      </c>
      <c r="L3931" t="s">
        <v>48</v>
      </c>
      <c r="M3931">
        <v>9.4499999999999993</v>
      </c>
      <c r="N3931" t="s">
        <v>83</v>
      </c>
      <c r="O3931" t="b">
        <v>0</v>
      </c>
      <c r="P3931">
        <v>33.57</v>
      </c>
      <c r="Q3931">
        <v>11.19</v>
      </c>
      <c r="R3931">
        <v>-7.629999999999999</v>
      </c>
      <c r="S3931" t="s">
        <v>84</v>
      </c>
      <c r="T3931">
        <v>0</v>
      </c>
      <c r="U3931">
        <v>0</v>
      </c>
      <c r="V3931">
        <v>5</v>
      </c>
      <c r="W3931">
        <v>216.24010000000001</v>
      </c>
    </row>
    <row r="3932" spans="1:23" x14ac:dyDescent="0.35">
      <c r="A3932" t="s">
        <v>5687</v>
      </c>
      <c r="B3932" t="s">
        <v>323</v>
      </c>
      <c r="C3932" t="s">
        <v>3009</v>
      </c>
      <c r="D3932" t="s">
        <v>17</v>
      </c>
      <c r="E3932" t="s">
        <v>95</v>
      </c>
      <c r="F3932" t="s">
        <v>667</v>
      </c>
      <c r="G3932">
        <v>254.03</v>
      </c>
      <c r="H3932">
        <v>2</v>
      </c>
      <c r="I3932">
        <v>0.03</v>
      </c>
      <c r="J3932">
        <v>9.41</v>
      </c>
      <c r="K3932" t="s">
        <v>115</v>
      </c>
      <c r="L3932" t="s">
        <v>45</v>
      </c>
      <c r="M3932">
        <v>1.71</v>
      </c>
      <c r="N3932" t="s">
        <v>83</v>
      </c>
      <c r="O3932" t="b">
        <v>0</v>
      </c>
      <c r="P3932">
        <v>492.81819999999999</v>
      </c>
      <c r="Q3932">
        <v>187.98220000000001</v>
      </c>
      <c r="R3932">
        <v>176.8622</v>
      </c>
      <c r="S3932" t="s">
        <v>91</v>
      </c>
      <c r="T3932">
        <v>0</v>
      </c>
      <c r="U3932">
        <v>0</v>
      </c>
      <c r="V3932">
        <v>5</v>
      </c>
      <c r="W3932">
        <v>1113.3207</v>
      </c>
    </row>
    <row r="3933" spans="1:23" x14ac:dyDescent="0.35">
      <c r="A3933" t="s">
        <v>5688</v>
      </c>
      <c r="B3933" t="s">
        <v>867</v>
      </c>
      <c r="C3933" t="s">
        <v>2686</v>
      </c>
      <c r="D3933" t="s">
        <v>20</v>
      </c>
      <c r="E3933" t="s">
        <v>14</v>
      </c>
      <c r="F3933" t="s">
        <v>1072</v>
      </c>
      <c r="G3933">
        <v>67.84</v>
      </c>
      <c r="H3933">
        <v>2</v>
      </c>
      <c r="I3933">
        <v>0.23</v>
      </c>
      <c r="J3933">
        <v>7.67</v>
      </c>
      <c r="K3933" t="s">
        <v>102</v>
      </c>
      <c r="L3933" t="s">
        <v>41</v>
      </c>
      <c r="M3933">
        <v>13.15</v>
      </c>
      <c r="N3933" t="s">
        <v>141</v>
      </c>
      <c r="O3933" t="b">
        <v>0</v>
      </c>
      <c r="P3933">
        <v>104.4736</v>
      </c>
      <c r="Q3933">
        <v>23.0656</v>
      </c>
      <c r="R3933">
        <v>2.2456000000000031</v>
      </c>
      <c r="S3933" t="s">
        <v>103</v>
      </c>
      <c r="T3933">
        <v>1</v>
      </c>
      <c r="U3933">
        <v>0</v>
      </c>
      <c r="V3933">
        <v>11</v>
      </c>
      <c r="W3933">
        <v>487.95159999999998</v>
      </c>
    </row>
    <row r="3934" spans="1:23" x14ac:dyDescent="0.35">
      <c r="A3934" t="s">
        <v>5689</v>
      </c>
      <c r="B3934" t="s">
        <v>105</v>
      </c>
      <c r="C3934" t="s">
        <v>2898</v>
      </c>
      <c r="D3934" t="s">
        <v>12</v>
      </c>
      <c r="E3934" t="s">
        <v>14</v>
      </c>
      <c r="F3934" t="s">
        <v>167</v>
      </c>
      <c r="G3934">
        <v>39.93</v>
      </c>
      <c r="H3934">
        <v>3</v>
      </c>
      <c r="I3934">
        <v>0.04</v>
      </c>
      <c r="J3934">
        <v>8.51</v>
      </c>
      <c r="K3934" t="s">
        <v>115</v>
      </c>
      <c r="L3934" t="s">
        <v>45</v>
      </c>
      <c r="M3934">
        <v>1.52</v>
      </c>
      <c r="N3934" t="s">
        <v>83</v>
      </c>
      <c r="O3934" t="b">
        <v>0</v>
      </c>
      <c r="P3934">
        <v>114.9984</v>
      </c>
      <c r="Q3934">
        <v>43.124400000000001</v>
      </c>
      <c r="R3934">
        <v>33.094399999999993</v>
      </c>
      <c r="S3934" t="s">
        <v>91</v>
      </c>
      <c r="T3934">
        <v>0</v>
      </c>
      <c r="U3934">
        <v>0</v>
      </c>
      <c r="V3934">
        <v>21</v>
      </c>
      <c r="W3934">
        <v>1859.8818000000001</v>
      </c>
    </row>
    <row r="3935" spans="1:23" x14ac:dyDescent="0.35">
      <c r="A3935" t="s">
        <v>5690</v>
      </c>
      <c r="B3935" t="s">
        <v>295</v>
      </c>
      <c r="C3935" t="s">
        <v>423</v>
      </c>
      <c r="D3935" t="s">
        <v>19</v>
      </c>
      <c r="E3935" t="s">
        <v>95</v>
      </c>
      <c r="F3935" t="s">
        <v>314</v>
      </c>
      <c r="G3935">
        <v>516.01</v>
      </c>
      <c r="H3935">
        <v>3</v>
      </c>
      <c r="I3935">
        <v>0.28999999999999998</v>
      </c>
      <c r="J3935">
        <v>3.03</v>
      </c>
      <c r="K3935" t="s">
        <v>82</v>
      </c>
      <c r="L3935" t="s">
        <v>41</v>
      </c>
      <c r="M3935">
        <v>8.4</v>
      </c>
      <c r="N3935" t="s">
        <v>83</v>
      </c>
      <c r="O3935" t="b">
        <v>0</v>
      </c>
      <c r="P3935">
        <v>1099.1013</v>
      </c>
      <c r="Q3935">
        <v>170.28330000000011</v>
      </c>
      <c r="R3935">
        <v>158.85329999999999</v>
      </c>
      <c r="S3935" t="s">
        <v>91</v>
      </c>
      <c r="T3935">
        <v>0</v>
      </c>
      <c r="U3935">
        <v>0</v>
      </c>
      <c r="V3935">
        <v>19</v>
      </c>
      <c r="W3935">
        <v>1408.3480999999999</v>
      </c>
    </row>
    <row r="3936" spans="1:23" x14ac:dyDescent="0.35">
      <c r="A3936" t="s">
        <v>5691</v>
      </c>
      <c r="B3936" t="s">
        <v>1597</v>
      </c>
      <c r="C3936" t="s">
        <v>2108</v>
      </c>
      <c r="D3936" t="s">
        <v>12</v>
      </c>
      <c r="E3936" t="s">
        <v>95</v>
      </c>
      <c r="F3936" t="s">
        <v>400</v>
      </c>
      <c r="G3936">
        <v>194.7</v>
      </c>
      <c r="H3936">
        <v>1</v>
      </c>
      <c r="I3936">
        <v>0.01</v>
      </c>
      <c r="J3936">
        <v>2.5099999999999998</v>
      </c>
      <c r="K3936" t="s">
        <v>115</v>
      </c>
      <c r="L3936" t="s">
        <v>43</v>
      </c>
      <c r="M3936">
        <v>5.54</v>
      </c>
      <c r="N3936" t="s">
        <v>83</v>
      </c>
      <c r="O3936" t="b">
        <v>0</v>
      </c>
      <c r="P3936">
        <v>192.75299999999999</v>
      </c>
      <c r="Q3936">
        <v>75.932999999999993</v>
      </c>
      <c r="R3936">
        <v>67.882999999999996</v>
      </c>
      <c r="S3936" t="s">
        <v>183</v>
      </c>
      <c r="T3936">
        <v>0</v>
      </c>
      <c r="U3936">
        <v>0</v>
      </c>
      <c r="V3936">
        <v>18</v>
      </c>
      <c r="W3936">
        <v>1247.6645000000001</v>
      </c>
    </row>
    <row r="3937" spans="1:23" x14ac:dyDescent="0.35">
      <c r="A3937" t="s">
        <v>5692</v>
      </c>
      <c r="B3937" t="s">
        <v>832</v>
      </c>
      <c r="C3937" t="s">
        <v>420</v>
      </c>
      <c r="D3937" t="s">
        <v>19</v>
      </c>
      <c r="E3937" t="s">
        <v>14</v>
      </c>
      <c r="F3937" t="s">
        <v>187</v>
      </c>
      <c r="G3937">
        <v>125.34</v>
      </c>
      <c r="H3937">
        <v>2</v>
      </c>
      <c r="I3937">
        <v>0.01</v>
      </c>
      <c r="J3937">
        <v>6.1</v>
      </c>
      <c r="K3937" t="s">
        <v>115</v>
      </c>
      <c r="L3937" t="s">
        <v>45</v>
      </c>
      <c r="M3937">
        <v>1.95</v>
      </c>
      <c r="N3937" t="s">
        <v>83</v>
      </c>
      <c r="O3937" t="b">
        <v>0</v>
      </c>
      <c r="P3937">
        <v>248.17320000000001</v>
      </c>
      <c r="Q3937">
        <v>97.765200000000021</v>
      </c>
      <c r="R3937">
        <v>89.715200000000024</v>
      </c>
      <c r="S3937" t="s">
        <v>97</v>
      </c>
      <c r="T3937">
        <v>0</v>
      </c>
      <c r="U3937">
        <v>0</v>
      </c>
      <c r="V3937">
        <v>2</v>
      </c>
      <c r="W3937">
        <v>222.54460000000009</v>
      </c>
    </row>
    <row r="3938" spans="1:23" x14ac:dyDescent="0.35">
      <c r="A3938" t="s">
        <v>5693</v>
      </c>
      <c r="B3938" t="s">
        <v>2158</v>
      </c>
      <c r="C3938" t="s">
        <v>2322</v>
      </c>
      <c r="D3938" t="s">
        <v>15</v>
      </c>
      <c r="E3938" t="s">
        <v>16</v>
      </c>
      <c r="F3938" t="s">
        <v>1050</v>
      </c>
      <c r="G3938">
        <v>49.22</v>
      </c>
      <c r="H3938">
        <v>1</v>
      </c>
      <c r="I3938">
        <v>0.17</v>
      </c>
      <c r="J3938">
        <v>5.01</v>
      </c>
      <c r="K3938" t="s">
        <v>102</v>
      </c>
      <c r="L3938" t="s">
        <v>41</v>
      </c>
      <c r="M3938">
        <v>5.65</v>
      </c>
      <c r="N3938" t="s">
        <v>83</v>
      </c>
      <c r="O3938" t="b">
        <v>0</v>
      </c>
      <c r="P3938">
        <v>40.852600000000002</v>
      </c>
      <c r="Q3938">
        <v>11.320600000000001</v>
      </c>
      <c r="R3938">
        <v>0.66059999999999874</v>
      </c>
      <c r="S3938" t="s">
        <v>128</v>
      </c>
      <c r="T3938">
        <v>0</v>
      </c>
      <c r="U3938">
        <v>0</v>
      </c>
      <c r="V3938">
        <v>15</v>
      </c>
      <c r="W3938">
        <v>742.59630000000004</v>
      </c>
    </row>
    <row r="3939" spans="1:23" x14ac:dyDescent="0.35">
      <c r="A3939" t="s">
        <v>5694</v>
      </c>
      <c r="B3939" t="s">
        <v>264</v>
      </c>
      <c r="C3939" t="s">
        <v>100</v>
      </c>
      <c r="D3939" t="s">
        <v>17</v>
      </c>
      <c r="E3939" t="s">
        <v>14</v>
      </c>
      <c r="F3939" t="s">
        <v>210</v>
      </c>
      <c r="G3939">
        <v>111.04</v>
      </c>
      <c r="H3939">
        <v>1</v>
      </c>
      <c r="I3939">
        <v>0.1</v>
      </c>
      <c r="J3939">
        <v>3.41</v>
      </c>
      <c r="K3939" t="s">
        <v>82</v>
      </c>
      <c r="L3939" t="s">
        <v>43</v>
      </c>
      <c r="M3939">
        <v>7.02</v>
      </c>
      <c r="N3939" t="s">
        <v>83</v>
      </c>
      <c r="O3939" t="b">
        <v>1</v>
      </c>
      <c r="P3939">
        <v>99.936000000000007</v>
      </c>
      <c r="Q3939">
        <v>33.312000000000012</v>
      </c>
      <c r="R3939">
        <v>22.882000000000009</v>
      </c>
      <c r="S3939" t="s">
        <v>97</v>
      </c>
      <c r="T3939">
        <v>0</v>
      </c>
      <c r="U3939">
        <v>0</v>
      </c>
      <c r="V3939">
        <v>16</v>
      </c>
      <c r="W3939">
        <v>909.71600000000001</v>
      </c>
    </row>
    <row r="3940" spans="1:23" x14ac:dyDescent="0.35">
      <c r="A3940" t="s">
        <v>5695</v>
      </c>
      <c r="B3940" t="s">
        <v>99</v>
      </c>
      <c r="C3940" t="s">
        <v>1541</v>
      </c>
      <c r="D3940" t="s">
        <v>20</v>
      </c>
      <c r="E3940" t="s">
        <v>95</v>
      </c>
      <c r="F3940" t="s">
        <v>446</v>
      </c>
      <c r="G3940">
        <v>455.65</v>
      </c>
      <c r="H3940">
        <v>1</v>
      </c>
      <c r="I3940">
        <v>0.09</v>
      </c>
      <c r="J3940">
        <v>5.41</v>
      </c>
      <c r="K3940" t="s">
        <v>115</v>
      </c>
      <c r="L3940" t="s">
        <v>43</v>
      </c>
      <c r="M3940">
        <v>4.84</v>
      </c>
      <c r="N3940" t="s">
        <v>83</v>
      </c>
      <c r="O3940" t="b">
        <v>0</v>
      </c>
      <c r="P3940">
        <v>414.64150000000001</v>
      </c>
      <c r="Q3940">
        <v>141.25149999999999</v>
      </c>
      <c r="R3940">
        <v>131.00149999999999</v>
      </c>
      <c r="S3940" t="s">
        <v>103</v>
      </c>
      <c r="T3940">
        <v>0</v>
      </c>
      <c r="U3940">
        <v>0</v>
      </c>
      <c r="V3940">
        <v>13</v>
      </c>
      <c r="W3940">
        <v>971.74609999999996</v>
      </c>
    </row>
    <row r="3941" spans="1:23" x14ac:dyDescent="0.35">
      <c r="A3941" t="s">
        <v>5696</v>
      </c>
      <c r="B3941" t="s">
        <v>402</v>
      </c>
      <c r="C3941" t="s">
        <v>1313</v>
      </c>
      <c r="D3941" t="s">
        <v>17</v>
      </c>
      <c r="E3941" t="s">
        <v>14</v>
      </c>
      <c r="F3941" t="s">
        <v>101</v>
      </c>
      <c r="G3941">
        <v>126.39</v>
      </c>
      <c r="H3941">
        <v>1</v>
      </c>
      <c r="I3941">
        <v>0.06</v>
      </c>
      <c r="J3941">
        <v>2.41</v>
      </c>
      <c r="K3941" t="s">
        <v>90</v>
      </c>
      <c r="L3941" t="s">
        <v>45</v>
      </c>
      <c r="M3941">
        <v>1.79</v>
      </c>
      <c r="N3941" t="s">
        <v>83</v>
      </c>
      <c r="O3941" t="b">
        <v>0</v>
      </c>
      <c r="P3941">
        <v>118.8066</v>
      </c>
      <c r="Q3941">
        <v>42.972599999999993</v>
      </c>
      <c r="R3941">
        <v>38.772599999999983</v>
      </c>
      <c r="S3941" t="s">
        <v>97</v>
      </c>
      <c r="T3941">
        <v>0</v>
      </c>
      <c r="U3941">
        <v>0</v>
      </c>
      <c r="V3941">
        <v>9</v>
      </c>
      <c r="W3941">
        <v>1292.7988</v>
      </c>
    </row>
    <row r="3942" spans="1:23" x14ac:dyDescent="0.35">
      <c r="A3942" t="s">
        <v>5697</v>
      </c>
      <c r="B3942" t="s">
        <v>553</v>
      </c>
      <c r="C3942" t="s">
        <v>1233</v>
      </c>
      <c r="D3942" t="s">
        <v>17</v>
      </c>
      <c r="E3942" t="s">
        <v>16</v>
      </c>
      <c r="F3942" t="s">
        <v>81</v>
      </c>
      <c r="G3942">
        <v>32.21</v>
      </c>
      <c r="H3942">
        <v>2</v>
      </c>
      <c r="I3942">
        <v>0.09</v>
      </c>
      <c r="J3942">
        <v>8.32</v>
      </c>
      <c r="K3942" t="s">
        <v>115</v>
      </c>
      <c r="L3942" t="s">
        <v>43</v>
      </c>
      <c r="M3942">
        <v>5.23</v>
      </c>
      <c r="N3942" t="s">
        <v>83</v>
      </c>
      <c r="O3942" t="b">
        <v>0</v>
      </c>
      <c r="P3942">
        <v>58.622200000000007</v>
      </c>
      <c r="Q3942">
        <v>19.970200000000009</v>
      </c>
      <c r="R3942">
        <v>6.4202000000000048</v>
      </c>
      <c r="S3942" t="s">
        <v>84</v>
      </c>
      <c r="T3942">
        <v>0</v>
      </c>
      <c r="U3942">
        <v>0</v>
      </c>
      <c r="V3942">
        <v>24</v>
      </c>
      <c r="W3942">
        <v>1634.9898000000001</v>
      </c>
    </row>
    <row r="3943" spans="1:23" x14ac:dyDescent="0.35">
      <c r="A3943" t="s">
        <v>5698</v>
      </c>
      <c r="B3943" t="s">
        <v>429</v>
      </c>
      <c r="C3943" t="s">
        <v>5699</v>
      </c>
      <c r="D3943" t="s">
        <v>20</v>
      </c>
      <c r="E3943" t="s">
        <v>16</v>
      </c>
      <c r="F3943" t="s">
        <v>624</v>
      </c>
      <c r="G3943">
        <v>34.450000000000003</v>
      </c>
      <c r="H3943">
        <v>2</v>
      </c>
      <c r="I3943">
        <v>0.27</v>
      </c>
      <c r="J3943">
        <v>6.89</v>
      </c>
      <c r="K3943" t="s">
        <v>82</v>
      </c>
      <c r="L3943" t="s">
        <v>43</v>
      </c>
      <c r="M3943">
        <v>6.64</v>
      </c>
      <c r="N3943" t="s">
        <v>83</v>
      </c>
      <c r="O3943" t="b">
        <v>0</v>
      </c>
      <c r="P3943">
        <v>50.296999999999997</v>
      </c>
      <c r="Q3943">
        <v>8.9570000000000007</v>
      </c>
      <c r="R3943">
        <v>-4.5729999999999986</v>
      </c>
      <c r="S3943" t="s">
        <v>128</v>
      </c>
      <c r="T3943">
        <v>0</v>
      </c>
      <c r="U3943">
        <v>0</v>
      </c>
      <c r="V3943">
        <v>3</v>
      </c>
      <c r="W3943">
        <v>56.000700000000002</v>
      </c>
    </row>
    <row r="3944" spans="1:23" x14ac:dyDescent="0.35">
      <c r="A3944" t="s">
        <v>5700</v>
      </c>
      <c r="B3944" t="s">
        <v>1107</v>
      </c>
      <c r="C3944" t="s">
        <v>827</v>
      </c>
      <c r="D3944" t="s">
        <v>12</v>
      </c>
      <c r="E3944" t="s">
        <v>14</v>
      </c>
      <c r="F3944" t="s">
        <v>671</v>
      </c>
      <c r="G3944">
        <v>103.14</v>
      </c>
      <c r="H3944">
        <v>3</v>
      </c>
      <c r="I3944">
        <v>0.05</v>
      </c>
      <c r="J3944">
        <v>7.33</v>
      </c>
      <c r="K3944" t="s">
        <v>115</v>
      </c>
      <c r="L3944" t="s">
        <v>43</v>
      </c>
      <c r="M3944">
        <v>7.36</v>
      </c>
      <c r="N3944" t="s">
        <v>83</v>
      </c>
      <c r="O3944" t="b">
        <v>0</v>
      </c>
      <c r="P3944">
        <v>293.94900000000001</v>
      </c>
      <c r="Q3944">
        <v>108.297</v>
      </c>
      <c r="R3944">
        <v>93.606999999999999</v>
      </c>
      <c r="S3944" t="s">
        <v>97</v>
      </c>
      <c r="T3944">
        <v>0</v>
      </c>
      <c r="U3944">
        <v>0</v>
      </c>
      <c r="V3944">
        <v>17</v>
      </c>
      <c r="W3944">
        <v>797.77100000000007</v>
      </c>
    </row>
    <row r="3945" spans="1:23" x14ac:dyDescent="0.35">
      <c r="A3945" t="s">
        <v>5701</v>
      </c>
      <c r="B3945" t="s">
        <v>433</v>
      </c>
      <c r="C3945" t="s">
        <v>604</v>
      </c>
      <c r="D3945" t="s">
        <v>12</v>
      </c>
      <c r="E3945" t="s">
        <v>95</v>
      </c>
      <c r="F3945" t="s">
        <v>446</v>
      </c>
      <c r="G3945">
        <v>201.76</v>
      </c>
      <c r="H3945">
        <v>3</v>
      </c>
      <c r="I3945">
        <v>0.01</v>
      </c>
      <c r="J3945">
        <v>9.94</v>
      </c>
      <c r="K3945" t="s">
        <v>82</v>
      </c>
      <c r="L3945" t="s">
        <v>43</v>
      </c>
      <c r="M3945">
        <v>5.29</v>
      </c>
      <c r="N3945" t="s">
        <v>83</v>
      </c>
      <c r="O3945" t="b">
        <v>0</v>
      </c>
      <c r="P3945">
        <v>599.22719999999993</v>
      </c>
      <c r="Q3945">
        <v>236.0592</v>
      </c>
      <c r="R3945">
        <v>220.82919999999999</v>
      </c>
      <c r="S3945" t="s">
        <v>97</v>
      </c>
      <c r="T3945">
        <v>0</v>
      </c>
      <c r="U3945">
        <v>0</v>
      </c>
      <c r="V3945">
        <v>12</v>
      </c>
      <c r="W3945">
        <v>500.64210000000008</v>
      </c>
    </row>
    <row r="3946" spans="1:23" x14ac:dyDescent="0.35">
      <c r="A3946" t="s">
        <v>5702</v>
      </c>
      <c r="B3946" t="s">
        <v>784</v>
      </c>
      <c r="C3946" t="s">
        <v>1246</v>
      </c>
      <c r="D3946" t="s">
        <v>17</v>
      </c>
      <c r="E3946" t="s">
        <v>95</v>
      </c>
      <c r="F3946" t="s">
        <v>446</v>
      </c>
      <c r="G3946">
        <v>461.66</v>
      </c>
      <c r="H3946">
        <v>2</v>
      </c>
      <c r="I3946">
        <v>0.1</v>
      </c>
      <c r="J3946">
        <v>6.16</v>
      </c>
      <c r="K3946" t="s">
        <v>102</v>
      </c>
      <c r="L3946" t="s">
        <v>41</v>
      </c>
      <c r="M3946">
        <v>10.210000000000001</v>
      </c>
      <c r="N3946" t="s">
        <v>83</v>
      </c>
      <c r="O3946" t="b">
        <v>0</v>
      </c>
      <c r="P3946">
        <v>830.98800000000006</v>
      </c>
      <c r="Q3946">
        <v>276.99600000000009</v>
      </c>
      <c r="R3946">
        <v>260.62600000000009</v>
      </c>
      <c r="S3946" t="s">
        <v>84</v>
      </c>
      <c r="T3946">
        <v>0</v>
      </c>
      <c r="U3946">
        <v>0</v>
      </c>
      <c r="V3946">
        <v>17</v>
      </c>
      <c r="W3946">
        <v>1168.9012</v>
      </c>
    </row>
    <row r="3947" spans="1:23" x14ac:dyDescent="0.35">
      <c r="A3947" t="s">
        <v>5703</v>
      </c>
      <c r="B3947" t="s">
        <v>121</v>
      </c>
      <c r="C3947" t="s">
        <v>710</v>
      </c>
      <c r="D3947" t="s">
        <v>19</v>
      </c>
      <c r="E3947" t="s">
        <v>16</v>
      </c>
      <c r="F3947" t="s">
        <v>444</v>
      </c>
      <c r="G3947">
        <v>36.630000000000003</v>
      </c>
      <c r="H3947">
        <v>2</v>
      </c>
      <c r="I3947">
        <v>0.13</v>
      </c>
      <c r="J3947">
        <v>7.76</v>
      </c>
      <c r="K3947" t="s">
        <v>115</v>
      </c>
      <c r="L3947" t="s">
        <v>45</v>
      </c>
      <c r="M3947">
        <v>1.83</v>
      </c>
      <c r="N3947" t="s">
        <v>83</v>
      </c>
      <c r="O3947" t="b">
        <v>0</v>
      </c>
      <c r="P3947">
        <v>63.736199999999997</v>
      </c>
      <c r="Q3947">
        <v>19.780200000000001</v>
      </c>
      <c r="R3947">
        <v>10.190200000000001</v>
      </c>
      <c r="S3947" t="s">
        <v>103</v>
      </c>
      <c r="T3947">
        <v>0</v>
      </c>
      <c r="U3947">
        <v>0</v>
      </c>
      <c r="V3947">
        <v>18</v>
      </c>
      <c r="W3947">
        <v>838.74849999999992</v>
      </c>
    </row>
    <row r="3948" spans="1:23" x14ac:dyDescent="0.35">
      <c r="A3948" t="s">
        <v>5704</v>
      </c>
      <c r="B3948" t="s">
        <v>921</v>
      </c>
      <c r="C3948" t="s">
        <v>5705</v>
      </c>
      <c r="D3948" t="s">
        <v>12</v>
      </c>
      <c r="E3948" t="s">
        <v>95</v>
      </c>
      <c r="F3948" t="s">
        <v>715</v>
      </c>
      <c r="G3948">
        <v>301.54000000000002</v>
      </c>
      <c r="H3948">
        <v>3</v>
      </c>
      <c r="I3948">
        <v>0.04</v>
      </c>
      <c r="J3948">
        <v>5.34</v>
      </c>
      <c r="K3948" t="s">
        <v>115</v>
      </c>
      <c r="L3948" t="s">
        <v>45</v>
      </c>
      <c r="M3948">
        <v>0.78</v>
      </c>
      <c r="N3948" t="s">
        <v>83</v>
      </c>
      <c r="O3948" t="b">
        <v>0</v>
      </c>
      <c r="P3948">
        <v>868.43520000000012</v>
      </c>
      <c r="Q3948">
        <v>325.66320000000007</v>
      </c>
      <c r="R3948">
        <v>319.54320000000013</v>
      </c>
      <c r="S3948" t="s">
        <v>84</v>
      </c>
      <c r="T3948">
        <v>0</v>
      </c>
      <c r="U3948">
        <v>0</v>
      </c>
      <c r="V3948">
        <v>1</v>
      </c>
      <c r="W3948">
        <v>319.54320000000013</v>
      </c>
    </row>
    <row r="3949" spans="1:23" x14ac:dyDescent="0.35">
      <c r="A3949" t="s">
        <v>5706</v>
      </c>
      <c r="B3949" t="s">
        <v>1340</v>
      </c>
      <c r="C3949" t="s">
        <v>2050</v>
      </c>
      <c r="D3949" t="s">
        <v>15</v>
      </c>
      <c r="E3949" t="s">
        <v>95</v>
      </c>
      <c r="F3949" t="s">
        <v>1549</v>
      </c>
      <c r="G3949">
        <v>541.67999999999995</v>
      </c>
      <c r="H3949">
        <v>1</v>
      </c>
      <c r="I3949">
        <v>0.1</v>
      </c>
      <c r="J3949">
        <v>8.64</v>
      </c>
      <c r="K3949" t="s">
        <v>115</v>
      </c>
      <c r="L3949" t="s">
        <v>43</v>
      </c>
      <c r="M3949">
        <v>4.22</v>
      </c>
      <c r="N3949" t="s">
        <v>83</v>
      </c>
      <c r="O3949" t="b">
        <v>1</v>
      </c>
      <c r="P3949">
        <v>487.512</v>
      </c>
      <c r="Q3949">
        <v>162.50399999999999</v>
      </c>
      <c r="R3949">
        <v>149.64399999999989</v>
      </c>
      <c r="S3949" t="s">
        <v>84</v>
      </c>
      <c r="T3949">
        <v>0</v>
      </c>
      <c r="U3949">
        <v>0</v>
      </c>
      <c r="V3949">
        <v>12</v>
      </c>
      <c r="W3949">
        <v>744.12109999999984</v>
      </c>
    </row>
    <row r="3950" spans="1:23" x14ac:dyDescent="0.35">
      <c r="A3950" t="s">
        <v>5707</v>
      </c>
      <c r="B3950" t="s">
        <v>1576</v>
      </c>
      <c r="C3950" t="s">
        <v>5708</v>
      </c>
      <c r="D3950" t="s">
        <v>17</v>
      </c>
      <c r="E3950" t="s">
        <v>14</v>
      </c>
      <c r="F3950" t="s">
        <v>163</v>
      </c>
      <c r="G3950">
        <v>174.12</v>
      </c>
      <c r="H3950">
        <v>3</v>
      </c>
      <c r="I3950">
        <v>0.1</v>
      </c>
      <c r="J3950">
        <v>2.91</v>
      </c>
      <c r="K3950" t="s">
        <v>90</v>
      </c>
      <c r="L3950" t="s">
        <v>43</v>
      </c>
      <c r="M3950">
        <v>6.55</v>
      </c>
      <c r="N3950" t="s">
        <v>83</v>
      </c>
      <c r="O3950" t="b">
        <v>1</v>
      </c>
      <c r="P3950">
        <v>470.12400000000002</v>
      </c>
      <c r="Q3950">
        <v>156.708</v>
      </c>
      <c r="R3950">
        <v>147.24799999999999</v>
      </c>
      <c r="S3950" t="s">
        <v>97</v>
      </c>
      <c r="T3950">
        <v>0</v>
      </c>
      <c r="U3950">
        <v>0</v>
      </c>
      <c r="V3950">
        <v>1</v>
      </c>
      <c r="W3950">
        <v>147.24799999999999</v>
      </c>
    </row>
    <row r="3951" spans="1:23" x14ac:dyDescent="0.35">
      <c r="A3951" t="s">
        <v>5709</v>
      </c>
      <c r="B3951" t="s">
        <v>901</v>
      </c>
      <c r="C3951" t="s">
        <v>5710</v>
      </c>
      <c r="D3951" t="s">
        <v>12</v>
      </c>
      <c r="E3951" t="s">
        <v>14</v>
      </c>
      <c r="F3951" t="s">
        <v>674</v>
      </c>
      <c r="G3951">
        <v>77.91</v>
      </c>
      <c r="H3951">
        <v>1</v>
      </c>
      <c r="I3951">
        <v>0.01</v>
      </c>
      <c r="J3951">
        <v>3.01</v>
      </c>
      <c r="K3951" t="s">
        <v>102</v>
      </c>
      <c r="L3951" t="s">
        <v>45</v>
      </c>
      <c r="M3951">
        <v>0.73</v>
      </c>
      <c r="N3951" t="s">
        <v>83</v>
      </c>
      <c r="O3951" t="b">
        <v>0</v>
      </c>
      <c r="P3951">
        <v>77.130899999999997</v>
      </c>
      <c r="Q3951">
        <v>30.384899999999998</v>
      </c>
      <c r="R3951">
        <v>26.6449</v>
      </c>
      <c r="S3951" t="s">
        <v>128</v>
      </c>
      <c r="T3951">
        <v>0</v>
      </c>
      <c r="U3951">
        <v>0</v>
      </c>
      <c r="V3951">
        <v>1</v>
      </c>
      <c r="W3951">
        <v>26.6449</v>
      </c>
    </row>
    <row r="3952" spans="1:23" x14ac:dyDescent="0.35">
      <c r="A3952" t="s">
        <v>5711</v>
      </c>
      <c r="B3952" t="s">
        <v>147</v>
      </c>
      <c r="C3952" t="s">
        <v>423</v>
      </c>
      <c r="D3952" t="s">
        <v>12</v>
      </c>
      <c r="E3952" t="s">
        <v>16</v>
      </c>
      <c r="F3952" t="s">
        <v>81</v>
      </c>
      <c r="G3952">
        <v>11.61</v>
      </c>
      <c r="H3952">
        <v>2</v>
      </c>
      <c r="I3952">
        <v>0.16</v>
      </c>
      <c r="J3952">
        <v>8.32</v>
      </c>
      <c r="K3952" t="s">
        <v>115</v>
      </c>
      <c r="L3952" t="s">
        <v>48</v>
      </c>
      <c r="M3952">
        <v>12.5</v>
      </c>
      <c r="N3952" t="s">
        <v>83</v>
      </c>
      <c r="O3952" t="b">
        <v>0</v>
      </c>
      <c r="P3952">
        <v>19.504799999999999</v>
      </c>
      <c r="Q3952">
        <v>5.5728000000000009</v>
      </c>
      <c r="R3952">
        <v>-15.247199999999999</v>
      </c>
      <c r="S3952" t="s">
        <v>84</v>
      </c>
      <c r="T3952">
        <v>0</v>
      </c>
      <c r="U3952">
        <v>0</v>
      </c>
      <c r="V3952">
        <v>19</v>
      </c>
      <c r="W3952">
        <v>1408.3480999999999</v>
      </c>
    </row>
    <row r="3953" spans="1:23" x14ac:dyDescent="0.35">
      <c r="A3953" t="s">
        <v>5712</v>
      </c>
      <c r="B3953" t="s">
        <v>1936</v>
      </c>
      <c r="C3953" t="s">
        <v>162</v>
      </c>
      <c r="D3953" t="s">
        <v>12</v>
      </c>
      <c r="E3953" t="s">
        <v>95</v>
      </c>
      <c r="F3953" t="s">
        <v>958</v>
      </c>
      <c r="G3953">
        <v>317.54000000000002</v>
      </c>
      <c r="H3953">
        <v>2</v>
      </c>
      <c r="I3953">
        <v>0.09</v>
      </c>
      <c r="J3953">
        <v>8.92</v>
      </c>
      <c r="K3953" t="s">
        <v>102</v>
      </c>
      <c r="L3953" t="s">
        <v>43</v>
      </c>
      <c r="M3953">
        <v>3.06</v>
      </c>
      <c r="N3953" t="s">
        <v>83</v>
      </c>
      <c r="O3953" t="b">
        <v>0</v>
      </c>
      <c r="P3953">
        <v>577.92280000000005</v>
      </c>
      <c r="Q3953">
        <v>196.87480000000011</v>
      </c>
      <c r="R3953">
        <v>184.89480000000009</v>
      </c>
      <c r="S3953" t="s">
        <v>103</v>
      </c>
      <c r="T3953">
        <v>0</v>
      </c>
      <c r="U3953">
        <v>0</v>
      </c>
      <c r="V3953">
        <v>16</v>
      </c>
      <c r="W3953">
        <v>1644.6956</v>
      </c>
    </row>
    <row r="3954" spans="1:23" x14ac:dyDescent="0.35">
      <c r="A3954" t="s">
        <v>5713</v>
      </c>
      <c r="B3954" t="s">
        <v>1687</v>
      </c>
      <c r="C3954" t="s">
        <v>5053</v>
      </c>
      <c r="D3954" t="s">
        <v>19</v>
      </c>
      <c r="E3954" t="s">
        <v>95</v>
      </c>
      <c r="F3954" t="s">
        <v>274</v>
      </c>
      <c r="G3954">
        <v>600.45000000000005</v>
      </c>
      <c r="H3954">
        <v>1</v>
      </c>
      <c r="I3954">
        <v>0</v>
      </c>
      <c r="J3954">
        <v>3.37</v>
      </c>
      <c r="K3954" t="s">
        <v>102</v>
      </c>
      <c r="L3954" t="s">
        <v>48</v>
      </c>
      <c r="M3954">
        <v>14.38</v>
      </c>
      <c r="N3954" t="s">
        <v>83</v>
      </c>
      <c r="O3954" t="b">
        <v>0</v>
      </c>
      <c r="P3954">
        <v>600.45000000000005</v>
      </c>
      <c r="Q3954">
        <v>240.18</v>
      </c>
      <c r="R3954">
        <v>222.43</v>
      </c>
      <c r="S3954" t="s">
        <v>97</v>
      </c>
      <c r="T3954">
        <v>0</v>
      </c>
      <c r="U3954">
        <v>0</v>
      </c>
      <c r="V3954">
        <v>4</v>
      </c>
      <c r="W3954">
        <v>692.30680000000018</v>
      </c>
    </row>
    <row r="3955" spans="1:23" x14ac:dyDescent="0.35">
      <c r="A3955" t="s">
        <v>5714</v>
      </c>
      <c r="B3955" t="s">
        <v>1348</v>
      </c>
      <c r="C3955" t="s">
        <v>4353</v>
      </c>
      <c r="D3955" t="s">
        <v>12</v>
      </c>
      <c r="E3955" t="s">
        <v>14</v>
      </c>
      <c r="F3955" t="s">
        <v>817</v>
      </c>
      <c r="G3955">
        <v>113.48</v>
      </c>
      <c r="H3955">
        <v>3</v>
      </c>
      <c r="I3955">
        <v>0.09</v>
      </c>
      <c r="J3955">
        <v>2.41</v>
      </c>
      <c r="K3955" t="s">
        <v>115</v>
      </c>
      <c r="L3955" t="s">
        <v>45</v>
      </c>
      <c r="M3955">
        <v>1.93</v>
      </c>
      <c r="N3955" t="s">
        <v>83</v>
      </c>
      <c r="O3955" t="b">
        <v>0</v>
      </c>
      <c r="P3955">
        <v>309.80040000000002</v>
      </c>
      <c r="Q3955">
        <v>105.5364</v>
      </c>
      <c r="R3955">
        <v>101.1964</v>
      </c>
      <c r="S3955" t="s">
        <v>97</v>
      </c>
      <c r="T3955">
        <v>0</v>
      </c>
      <c r="U3955">
        <v>0</v>
      </c>
      <c r="V3955">
        <v>2</v>
      </c>
      <c r="W3955">
        <v>139.16680000000011</v>
      </c>
    </row>
    <row r="3956" spans="1:23" x14ac:dyDescent="0.35">
      <c r="A3956" t="s">
        <v>5715</v>
      </c>
      <c r="B3956" t="s">
        <v>636</v>
      </c>
      <c r="C3956" t="s">
        <v>2197</v>
      </c>
      <c r="D3956" t="s">
        <v>24</v>
      </c>
      <c r="E3956" t="s">
        <v>95</v>
      </c>
      <c r="F3956" t="s">
        <v>318</v>
      </c>
      <c r="G3956">
        <v>123.98</v>
      </c>
      <c r="H3956">
        <v>2</v>
      </c>
      <c r="I3956">
        <v>0.14000000000000001</v>
      </c>
      <c r="J3956">
        <v>4.0999999999999996</v>
      </c>
      <c r="K3956" t="s">
        <v>102</v>
      </c>
      <c r="L3956" t="s">
        <v>41</v>
      </c>
      <c r="M3956">
        <v>11.02</v>
      </c>
      <c r="N3956" t="s">
        <v>83</v>
      </c>
      <c r="O3956" t="b">
        <v>0</v>
      </c>
      <c r="P3956">
        <v>213.2456</v>
      </c>
      <c r="Q3956">
        <v>64.469599999999986</v>
      </c>
      <c r="R3956">
        <v>49.349599999999988</v>
      </c>
      <c r="S3956" t="s">
        <v>103</v>
      </c>
      <c r="T3956">
        <v>0</v>
      </c>
      <c r="U3956">
        <v>0</v>
      </c>
      <c r="V3956">
        <v>16</v>
      </c>
      <c r="W3956">
        <v>716.67499999999995</v>
      </c>
    </row>
    <row r="3957" spans="1:23" x14ac:dyDescent="0.35">
      <c r="A3957" t="s">
        <v>5716</v>
      </c>
      <c r="B3957" t="s">
        <v>689</v>
      </c>
      <c r="C3957" t="s">
        <v>265</v>
      </c>
      <c r="D3957" t="s">
        <v>12</v>
      </c>
      <c r="E3957" t="s">
        <v>88</v>
      </c>
      <c r="F3957" t="s">
        <v>693</v>
      </c>
      <c r="G3957">
        <v>24.98</v>
      </c>
      <c r="H3957">
        <v>2</v>
      </c>
      <c r="I3957">
        <v>0</v>
      </c>
      <c r="J3957">
        <v>5.54</v>
      </c>
      <c r="K3957" t="s">
        <v>82</v>
      </c>
      <c r="L3957" t="s">
        <v>45</v>
      </c>
      <c r="M3957">
        <v>0.72</v>
      </c>
      <c r="N3957" t="s">
        <v>83</v>
      </c>
      <c r="O3957" t="b">
        <v>0</v>
      </c>
      <c r="P3957">
        <v>49.96</v>
      </c>
      <c r="Q3957">
        <v>19.984000000000002</v>
      </c>
      <c r="R3957">
        <v>13.724</v>
      </c>
      <c r="S3957" t="s">
        <v>103</v>
      </c>
      <c r="T3957">
        <v>0</v>
      </c>
      <c r="U3957">
        <v>0</v>
      </c>
      <c r="V3957">
        <v>16</v>
      </c>
      <c r="W3957">
        <v>1097.520600000001</v>
      </c>
    </row>
    <row r="3958" spans="1:23" x14ac:dyDescent="0.35">
      <c r="A3958" t="s">
        <v>5717</v>
      </c>
      <c r="B3958" t="s">
        <v>633</v>
      </c>
      <c r="C3958" t="s">
        <v>5718</v>
      </c>
      <c r="D3958" t="s">
        <v>19</v>
      </c>
      <c r="E3958" t="s">
        <v>95</v>
      </c>
      <c r="F3958" t="s">
        <v>1762</v>
      </c>
      <c r="G3958">
        <v>51.8</v>
      </c>
      <c r="H3958">
        <v>3</v>
      </c>
      <c r="I3958">
        <v>0.24</v>
      </c>
      <c r="J3958">
        <v>6</v>
      </c>
      <c r="K3958" t="s">
        <v>82</v>
      </c>
      <c r="L3958" t="s">
        <v>41</v>
      </c>
      <c r="M3958">
        <v>10.1</v>
      </c>
      <c r="N3958" t="s">
        <v>83</v>
      </c>
      <c r="O3958" t="b">
        <v>0</v>
      </c>
      <c r="P3958">
        <v>118.104</v>
      </c>
      <c r="Q3958">
        <v>24.864000000000001</v>
      </c>
      <c r="R3958">
        <v>8.7640000000000029</v>
      </c>
      <c r="S3958" t="s">
        <v>103</v>
      </c>
      <c r="T3958">
        <v>0</v>
      </c>
      <c r="U3958">
        <v>0</v>
      </c>
      <c r="V3958">
        <v>1</v>
      </c>
      <c r="W3958">
        <v>8.7640000000000029</v>
      </c>
    </row>
    <row r="3959" spans="1:23" x14ac:dyDescent="0.35">
      <c r="A3959" t="s">
        <v>5719</v>
      </c>
      <c r="B3959" t="s">
        <v>79</v>
      </c>
      <c r="C3959" t="s">
        <v>5720</v>
      </c>
      <c r="D3959" t="s">
        <v>12</v>
      </c>
      <c r="E3959" t="s">
        <v>14</v>
      </c>
      <c r="F3959" t="s">
        <v>1290</v>
      </c>
      <c r="G3959">
        <v>171.94</v>
      </c>
      <c r="H3959">
        <v>2</v>
      </c>
      <c r="I3959">
        <v>0.15</v>
      </c>
      <c r="J3959">
        <v>5.36</v>
      </c>
      <c r="K3959" t="s">
        <v>102</v>
      </c>
      <c r="L3959" t="s">
        <v>41</v>
      </c>
      <c r="M3959">
        <v>14.85</v>
      </c>
      <c r="N3959" t="s">
        <v>83</v>
      </c>
      <c r="O3959" t="b">
        <v>0</v>
      </c>
      <c r="P3959">
        <v>292.298</v>
      </c>
      <c r="Q3959">
        <v>85.97</v>
      </c>
      <c r="R3959">
        <v>65.759999999999991</v>
      </c>
      <c r="S3959" t="s">
        <v>84</v>
      </c>
      <c r="T3959">
        <v>0</v>
      </c>
      <c r="U3959">
        <v>0</v>
      </c>
      <c r="V3959">
        <v>2</v>
      </c>
      <c r="W3959">
        <v>395.125</v>
      </c>
    </row>
    <row r="3960" spans="1:23" x14ac:dyDescent="0.35">
      <c r="A3960" t="s">
        <v>5721</v>
      </c>
      <c r="B3960" t="s">
        <v>633</v>
      </c>
      <c r="C3960" t="s">
        <v>599</v>
      </c>
      <c r="D3960" t="s">
        <v>26</v>
      </c>
      <c r="E3960" t="s">
        <v>16</v>
      </c>
      <c r="F3960" t="s">
        <v>311</v>
      </c>
      <c r="G3960">
        <v>23.8</v>
      </c>
      <c r="H3960">
        <v>1</v>
      </c>
      <c r="I3960">
        <v>0.12</v>
      </c>
      <c r="J3960">
        <v>4.29</v>
      </c>
      <c r="K3960" t="s">
        <v>90</v>
      </c>
      <c r="L3960" t="s">
        <v>41</v>
      </c>
      <c r="M3960">
        <v>13.68</v>
      </c>
      <c r="N3960" t="s">
        <v>83</v>
      </c>
      <c r="O3960" t="b">
        <v>0</v>
      </c>
      <c r="P3960">
        <v>20.943999999999999</v>
      </c>
      <c r="Q3960">
        <v>6.6639999999999997</v>
      </c>
      <c r="R3960">
        <v>-11.305999999999999</v>
      </c>
      <c r="S3960" t="s">
        <v>103</v>
      </c>
      <c r="T3960">
        <v>0</v>
      </c>
      <c r="U3960">
        <v>0</v>
      </c>
      <c r="V3960">
        <v>18</v>
      </c>
      <c r="W3960">
        <v>1390.7697000000001</v>
      </c>
    </row>
    <row r="3961" spans="1:23" x14ac:dyDescent="0.35">
      <c r="A3961" t="s">
        <v>5722</v>
      </c>
      <c r="B3961" t="s">
        <v>117</v>
      </c>
      <c r="C3961" t="s">
        <v>170</v>
      </c>
      <c r="D3961" t="s">
        <v>15</v>
      </c>
      <c r="E3961" t="s">
        <v>16</v>
      </c>
      <c r="F3961" t="s">
        <v>919</v>
      </c>
      <c r="G3961">
        <v>28.16</v>
      </c>
      <c r="H3961">
        <v>2</v>
      </c>
      <c r="I3961">
        <v>0.22</v>
      </c>
      <c r="J3961">
        <v>3.17</v>
      </c>
      <c r="K3961" t="s">
        <v>102</v>
      </c>
      <c r="L3961" t="s">
        <v>41</v>
      </c>
      <c r="M3961">
        <v>13.87</v>
      </c>
      <c r="N3961" t="s">
        <v>83</v>
      </c>
      <c r="O3961" t="b">
        <v>0</v>
      </c>
      <c r="P3961">
        <v>43.929600000000001</v>
      </c>
      <c r="Q3961">
        <v>10.137600000000001</v>
      </c>
      <c r="R3961">
        <v>-6.9024000000000001</v>
      </c>
      <c r="S3961" t="s">
        <v>84</v>
      </c>
      <c r="T3961">
        <v>0</v>
      </c>
      <c r="U3961">
        <v>0</v>
      </c>
      <c r="V3961">
        <v>14</v>
      </c>
      <c r="W3961">
        <v>1066.5287000000001</v>
      </c>
    </row>
    <row r="3962" spans="1:23" x14ac:dyDescent="0.35">
      <c r="A3962" t="s">
        <v>5723</v>
      </c>
      <c r="B3962" t="s">
        <v>208</v>
      </c>
      <c r="C3962" t="s">
        <v>110</v>
      </c>
      <c r="D3962" t="s">
        <v>24</v>
      </c>
      <c r="E3962" t="s">
        <v>16</v>
      </c>
      <c r="F3962" t="s">
        <v>828</v>
      </c>
      <c r="G3962">
        <v>58.6</v>
      </c>
      <c r="H3962">
        <v>3</v>
      </c>
      <c r="I3962">
        <v>0.26</v>
      </c>
      <c r="J3962">
        <v>8.6199999999999992</v>
      </c>
      <c r="K3962" t="s">
        <v>90</v>
      </c>
      <c r="L3962" t="s">
        <v>41</v>
      </c>
      <c r="M3962">
        <v>6.63</v>
      </c>
      <c r="N3962" t="s">
        <v>83</v>
      </c>
      <c r="O3962" t="b">
        <v>0</v>
      </c>
      <c r="P3962">
        <v>130.09200000000001</v>
      </c>
      <c r="Q3962">
        <v>24.612000000000009</v>
      </c>
      <c r="R3962">
        <v>9.3620000000000072</v>
      </c>
      <c r="S3962" t="s">
        <v>183</v>
      </c>
      <c r="T3962">
        <v>0</v>
      </c>
      <c r="U3962">
        <v>0</v>
      </c>
      <c r="V3962">
        <v>20</v>
      </c>
      <c r="W3962">
        <v>1794.1578999999999</v>
      </c>
    </row>
    <row r="3963" spans="1:23" x14ac:dyDescent="0.35">
      <c r="A3963" t="s">
        <v>5724</v>
      </c>
      <c r="B3963" t="s">
        <v>1011</v>
      </c>
      <c r="C3963" t="s">
        <v>1593</v>
      </c>
      <c r="D3963" t="s">
        <v>20</v>
      </c>
      <c r="E3963" t="s">
        <v>16</v>
      </c>
      <c r="F3963" t="s">
        <v>136</v>
      </c>
      <c r="G3963">
        <v>28.99</v>
      </c>
      <c r="H3963">
        <v>3</v>
      </c>
      <c r="I3963">
        <v>0.15</v>
      </c>
      <c r="J3963">
        <v>4.72</v>
      </c>
      <c r="K3963" t="s">
        <v>115</v>
      </c>
      <c r="L3963" t="s">
        <v>43</v>
      </c>
      <c r="M3963">
        <v>3.06</v>
      </c>
      <c r="N3963" t="s">
        <v>83</v>
      </c>
      <c r="O3963" t="b">
        <v>0</v>
      </c>
      <c r="P3963">
        <v>73.924499999999995</v>
      </c>
      <c r="Q3963">
        <v>21.7425</v>
      </c>
      <c r="R3963">
        <v>13.9625</v>
      </c>
      <c r="S3963" t="s">
        <v>91</v>
      </c>
      <c r="T3963">
        <v>0</v>
      </c>
      <c r="U3963">
        <v>0</v>
      </c>
      <c r="V3963">
        <v>2</v>
      </c>
      <c r="W3963">
        <v>111.5847</v>
      </c>
    </row>
    <row r="3964" spans="1:23" x14ac:dyDescent="0.35">
      <c r="A3964" t="s">
        <v>5725</v>
      </c>
      <c r="B3964" t="s">
        <v>134</v>
      </c>
      <c r="C3964" t="s">
        <v>5584</v>
      </c>
      <c r="D3964" t="s">
        <v>28</v>
      </c>
      <c r="E3964" t="s">
        <v>88</v>
      </c>
      <c r="F3964" t="s">
        <v>195</v>
      </c>
      <c r="G3964">
        <v>31.53</v>
      </c>
      <c r="H3964">
        <v>1</v>
      </c>
      <c r="I3964">
        <v>0.2</v>
      </c>
      <c r="J3964">
        <v>3.07</v>
      </c>
      <c r="K3964" t="s">
        <v>90</v>
      </c>
      <c r="L3964" t="s">
        <v>41</v>
      </c>
      <c r="M3964">
        <v>10.15</v>
      </c>
      <c r="N3964" t="s">
        <v>83</v>
      </c>
      <c r="O3964" t="b">
        <v>0</v>
      </c>
      <c r="P3964">
        <v>25.224</v>
      </c>
      <c r="Q3964">
        <v>6.3060000000000036</v>
      </c>
      <c r="R3964">
        <v>-6.9139999999999961</v>
      </c>
      <c r="S3964" t="s">
        <v>128</v>
      </c>
      <c r="T3964">
        <v>0</v>
      </c>
      <c r="U3964">
        <v>0</v>
      </c>
      <c r="V3964">
        <v>4</v>
      </c>
      <c r="W3964">
        <v>283.54639999999989</v>
      </c>
    </row>
    <row r="3965" spans="1:23" x14ac:dyDescent="0.35">
      <c r="A3965" t="s">
        <v>5726</v>
      </c>
      <c r="B3965" t="s">
        <v>440</v>
      </c>
      <c r="C3965" t="s">
        <v>815</v>
      </c>
      <c r="D3965" t="s">
        <v>17</v>
      </c>
      <c r="E3965" t="s">
        <v>95</v>
      </c>
      <c r="F3965" t="s">
        <v>541</v>
      </c>
      <c r="G3965">
        <v>362.93</v>
      </c>
      <c r="H3965">
        <v>2</v>
      </c>
      <c r="I3965">
        <v>0.14000000000000001</v>
      </c>
      <c r="J3965">
        <v>3.76</v>
      </c>
      <c r="K3965" t="s">
        <v>115</v>
      </c>
      <c r="L3965" t="s">
        <v>41</v>
      </c>
      <c r="M3965">
        <v>12.77</v>
      </c>
      <c r="N3965" t="s">
        <v>83</v>
      </c>
      <c r="O3965" t="b">
        <v>0</v>
      </c>
      <c r="P3965">
        <v>624.2396</v>
      </c>
      <c r="Q3965">
        <v>188.7236</v>
      </c>
      <c r="R3965">
        <v>172.1936</v>
      </c>
      <c r="S3965" t="s">
        <v>97</v>
      </c>
      <c r="T3965">
        <v>0</v>
      </c>
      <c r="U3965">
        <v>0</v>
      </c>
      <c r="V3965">
        <v>15</v>
      </c>
      <c r="W3965">
        <v>1377.5636</v>
      </c>
    </row>
    <row r="3966" spans="1:23" x14ac:dyDescent="0.35">
      <c r="A3966" t="s">
        <v>5727</v>
      </c>
      <c r="B3966" t="s">
        <v>257</v>
      </c>
      <c r="C3966" t="s">
        <v>3147</v>
      </c>
      <c r="D3966" t="s">
        <v>19</v>
      </c>
      <c r="E3966" t="s">
        <v>16</v>
      </c>
      <c r="F3966" t="s">
        <v>244</v>
      </c>
      <c r="G3966">
        <v>50.46</v>
      </c>
      <c r="H3966">
        <v>3</v>
      </c>
      <c r="I3966">
        <v>0.18</v>
      </c>
      <c r="J3966">
        <v>5.28</v>
      </c>
      <c r="K3966" t="s">
        <v>82</v>
      </c>
      <c r="L3966" t="s">
        <v>43</v>
      </c>
      <c r="M3966">
        <v>3.39</v>
      </c>
      <c r="N3966" t="s">
        <v>83</v>
      </c>
      <c r="O3966" t="b">
        <v>0</v>
      </c>
      <c r="P3966">
        <v>124.13160000000001</v>
      </c>
      <c r="Q3966">
        <v>33.303600000000017</v>
      </c>
      <c r="R3966">
        <v>24.633600000000008</v>
      </c>
      <c r="S3966" t="s">
        <v>128</v>
      </c>
      <c r="T3966">
        <v>0</v>
      </c>
      <c r="U3966">
        <v>0</v>
      </c>
      <c r="V3966">
        <v>7</v>
      </c>
      <c r="W3966">
        <v>295.73939999999999</v>
      </c>
    </row>
    <row r="3967" spans="1:23" x14ac:dyDescent="0.35">
      <c r="A3967" t="s">
        <v>5728</v>
      </c>
      <c r="B3967" t="s">
        <v>264</v>
      </c>
      <c r="C3967" t="s">
        <v>1343</v>
      </c>
      <c r="D3967" t="s">
        <v>12</v>
      </c>
      <c r="E3967" t="s">
        <v>95</v>
      </c>
      <c r="F3967" t="s">
        <v>985</v>
      </c>
      <c r="G3967">
        <v>351.97</v>
      </c>
      <c r="H3967">
        <v>1</v>
      </c>
      <c r="I3967">
        <v>0.23</v>
      </c>
      <c r="J3967">
        <v>9.5</v>
      </c>
      <c r="K3967" t="s">
        <v>102</v>
      </c>
      <c r="L3967" t="s">
        <v>41</v>
      </c>
      <c r="M3967">
        <v>9.2100000000000009</v>
      </c>
      <c r="N3967" t="s">
        <v>83</v>
      </c>
      <c r="O3967" t="b">
        <v>0</v>
      </c>
      <c r="P3967">
        <v>271.01690000000002</v>
      </c>
      <c r="Q3967">
        <v>59.834899999999998</v>
      </c>
      <c r="R3967">
        <v>41.124899999999997</v>
      </c>
      <c r="S3967" t="s">
        <v>97</v>
      </c>
      <c r="T3967">
        <v>0</v>
      </c>
      <c r="U3967">
        <v>0</v>
      </c>
      <c r="V3967">
        <v>17</v>
      </c>
      <c r="W3967">
        <v>1079.2648999999999</v>
      </c>
    </row>
    <row r="3968" spans="1:23" x14ac:dyDescent="0.35">
      <c r="A3968" t="s">
        <v>5729</v>
      </c>
      <c r="B3968" t="s">
        <v>320</v>
      </c>
      <c r="C3968" t="s">
        <v>963</v>
      </c>
      <c r="D3968" t="s">
        <v>28</v>
      </c>
      <c r="E3968" t="s">
        <v>95</v>
      </c>
      <c r="F3968" t="s">
        <v>1709</v>
      </c>
      <c r="G3968">
        <v>239.36</v>
      </c>
      <c r="H3968">
        <v>3</v>
      </c>
      <c r="I3968">
        <v>0.1</v>
      </c>
      <c r="J3968">
        <v>9.27</v>
      </c>
      <c r="K3968" t="s">
        <v>102</v>
      </c>
      <c r="L3968" t="s">
        <v>41</v>
      </c>
      <c r="M3968">
        <v>8.26</v>
      </c>
      <c r="N3968" t="s">
        <v>141</v>
      </c>
      <c r="O3968" t="b">
        <v>1</v>
      </c>
      <c r="P3968">
        <v>646.27200000000005</v>
      </c>
      <c r="Q3968">
        <v>215.42400000000001</v>
      </c>
      <c r="R3968">
        <v>197.89400000000001</v>
      </c>
      <c r="S3968" t="s">
        <v>84</v>
      </c>
      <c r="T3968">
        <v>1</v>
      </c>
      <c r="U3968">
        <v>0</v>
      </c>
      <c r="V3968">
        <v>15</v>
      </c>
      <c r="W3968">
        <v>956.32300000000021</v>
      </c>
    </row>
    <row r="3969" spans="1:23" x14ac:dyDescent="0.35">
      <c r="A3969" t="s">
        <v>5730</v>
      </c>
      <c r="B3969" t="s">
        <v>284</v>
      </c>
      <c r="C3969" t="s">
        <v>334</v>
      </c>
      <c r="D3969" t="s">
        <v>28</v>
      </c>
      <c r="E3969" t="s">
        <v>16</v>
      </c>
      <c r="F3969" t="s">
        <v>300</v>
      </c>
      <c r="G3969">
        <v>24.79</v>
      </c>
      <c r="H3969">
        <v>2</v>
      </c>
      <c r="I3969">
        <v>0.13</v>
      </c>
      <c r="J3969">
        <v>4.62</v>
      </c>
      <c r="K3969" t="s">
        <v>115</v>
      </c>
      <c r="L3969" t="s">
        <v>45</v>
      </c>
      <c r="M3969">
        <v>1.44</v>
      </c>
      <c r="N3969" t="s">
        <v>83</v>
      </c>
      <c r="O3969" t="b">
        <v>0</v>
      </c>
      <c r="P3969">
        <v>43.134599999999999</v>
      </c>
      <c r="Q3969">
        <v>13.3866</v>
      </c>
      <c r="R3969">
        <v>7.3266000000000009</v>
      </c>
      <c r="S3969" t="s">
        <v>91</v>
      </c>
      <c r="T3969">
        <v>0</v>
      </c>
      <c r="U3969">
        <v>0</v>
      </c>
      <c r="V3969">
        <v>4</v>
      </c>
      <c r="W3969">
        <v>541.67599999999982</v>
      </c>
    </row>
    <row r="3970" spans="1:23" x14ac:dyDescent="0.35">
      <c r="A3970" t="s">
        <v>5731</v>
      </c>
      <c r="B3970" t="s">
        <v>639</v>
      </c>
      <c r="C3970" t="s">
        <v>2188</v>
      </c>
      <c r="D3970" t="s">
        <v>17</v>
      </c>
      <c r="E3970" t="s">
        <v>95</v>
      </c>
      <c r="F3970" t="s">
        <v>1131</v>
      </c>
      <c r="G3970">
        <v>133.08000000000001</v>
      </c>
      <c r="H3970">
        <v>1</v>
      </c>
      <c r="I3970">
        <v>0.12</v>
      </c>
      <c r="J3970">
        <v>5.99</v>
      </c>
      <c r="K3970" t="s">
        <v>102</v>
      </c>
      <c r="L3970" t="s">
        <v>41</v>
      </c>
      <c r="M3970">
        <v>11.29</v>
      </c>
      <c r="N3970" t="s">
        <v>83</v>
      </c>
      <c r="O3970" t="b">
        <v>0</v>
      </c>
      <c r="P3970">
        <v>117.1104</v>
      </c>
      <c r="Q3970">
        <v>37.262400000000007</v>
      </c>
      <c r="R3970">
        <v>19.982400000000009</v>
      </c>
      <c r="S3970" t="s">
        <v>103</v>
      </c>
      <c r="T3970">
        <v>0</v>
      </c>
      <c r="U3970">
        <v>0</v>
      </c>
      <c r="V3970">
        <v>19</v>
      </c>
      <c r="W3970">
        <v>967.64179999999999</v>
      </c>
    </row>
    <row r="3971" spans="1:23" x14ac:dyDescent="0.35">
      <c r="A3971" t="s">
        <v>5732</v>
      </c>
      <c r="B3971" t="s">
        <v>229</v>
      </c>
      <c r="C3971" t="s">
        <v>1229</v>
      </c>
      <c r="D3971" t="s">
        <v>15</v>
      </c>
      <c r="E3971" t="s">
        <v>16</v>
      </c>
      <c r="F3971" t="s">
        <v>435</v>
      </c>
      <c r="G3971">
        <v>11.23</v>
      </c>
      <c r="H3971">
        <v>2</v>
      </c>
      <c r="I3971">
        <v>0.28999999999999998</v>
      </c>
      <c r="J3971">
        <v>9.32</v>
      </c>
      <c r="K3971" t="s">
        <v>82</v>
      </c>
      <c r="L3971" t="s">
        <v>43</v>
      </c>
      <c r="M3971">
        <v>7.69</v>
      </c>
      <c r="N3971" t="s">
        <v>83</v>
      </c>
      <c r="O3971" t="b">
        <v>0</v>
      </c>
      <c r="P3971">
        <v>15.9466</v>
      </c>
      <c r="Q3971">
        <v>2.4705999999999988</v>
      </c>
      <c r="R3971">
        <v>-14.539400000000001</v>
      </c>
      <c r="S3971" t="s">
        <v>103</v>
      </c>
      <c r="T3971">
        <v>0</v>
      </c>
      <c r="U3971">
        <v>0</v>
      </c>
      <c r="V3971">
        <v>18</v>
      </c>
      <c r="W3971">
        <v>1211.7243000000001</v>
      </c>
    </row>
    <row r="3972" spans="1:23" x14ac:dyDescent="0.35">
      <c r="A3972" t="s">
        <v>5733</v>
      </c>
      <c r="B3972" t="s">
        <v>867</v>
      </c>
      <c r="C3972" t="s">
        <v>664</v>
      </c>
      <c r="D3972" t="s">
        <v>17</v>
      </c>
      <c r="E3972" t="s">
        <v>14</v>
      </c>
      <c r="F3972" t="s">
        <v>163</v>
      </c>
      <c r="G3972">
        <v>133.11000000000001</v>
      </c>
      <c r="H3972">
        <v>3</v>
      </c>
      <c r="I3972">
        <v>0.06</v>
      </c>
      <c r="J3972">
        <v>6.44</v>
      </c>
      <c r="K3972" t="s">
        <v>90</v>
      </c>
      <c r="L3972" t="s">
        <v>43</v>
      </c>
      <c r="M3972">
        <v>3.02</v>
      </c>
      <c r="N3972" t="s">
        <v>83</v>
      </c>
      <c r="O3972" t="b">
        <v>0</v>
      </c>
      <c r="P3972">
        <v>375.37020000000001</v>
      </c>
      <c r="Q3972">
        <v>135.7722</v>
      </c>
      <c r="R3972">
        <v>126.3122</v>
      </c>
      <c r="S3972" t="s">
        <v>103</v>
      </c>
      <c r="T3972">
        <v>0</v>
      </c>
      <c r="U3972">
        <v>0</v>
      </c>
      <c r="V3972">
        <v>15</v>
      </c>
      <c r="W3972">
        <v>1753.1386</v>
      </c>
    </row>
    <row r="3973" spans="1:23" x14ac:dyDescent="0.35">
      <c r="A3973" t="s">
        <v>5734</v>
      </c>
      <c r="B3973" t="s">
        <v>1301</v>
      </c>
      <c r="C3973" t="s">
        <v>915</v>
      </c>
      <c r="D3973" t="s">
        <v>20</v>
      </c>
      <c r="E3973" t="s">
        <v>95</v>
      </c>
      <c r="F3973" t="s">
        <v>286</v>
      </c>
      <c r="G3973">
        <v>354.19</v>
      </c>
      <c r="H3973">
        <v>3</v>
      </c>
      <c r="I3973">
        <v>0.08</v>
      </c>
      <c r="J3973">
        <v>4.88</v>
      </c>
      <c r="K3973" t="s">
        <v>115</v>
      </c>
      <c r="L3973" t="s">
        <v>45</v>
      </c>
      <c r="M3973">
        <v>1.48</v>
      </c>
      <c r="N3973" t="s">
        <v>83</v>
      </c>
      <c r="O3973" t="b">
        <v>0</v>
      </c>
      <c r="P3973">
        <v>977.56439999999998</v>
      </c>
      <c r="Q3973">
        <v>340.02240000000012</v>
      </c>
      <c r="R3973">
        <v>333.66239999999999</v>
      </c>
      <c r="S3973" t="s">
        <v>91</v>
      </c>
      <c r="T3973">
        <v>0</v>
      </c>
      <c r="U3973">
        <v>0</v>
      </c>
      <c r="V3973">
        <v>11</v>
      </c>
      <c r="W3973">
        <v>1442.5102999999999</v>
      </c>
    </row>
    <row r="3974" spans="1:23" x14ac:dyDescent="0.35">
      <c r="A3974" t="s">
        <v>5735</v>
      </c>
      <c r="B3974" t="s">
        <v>500</v>
      </c>
      <c r="C3974" t="s">
        <v>5736</v>
      </c>
      <c r="D3974" t="s">
        <v>15</v>
      </c>
      <c r="E3974" t="s">
        <v>95</v>
      </c>
      <c r="F3974" t="s">
        <v>782</v>
      </c>
      <c r="G3974">
        <v>479.76</v>
      </c>
      <c r="H3974">
        <v>2</v>
      </c>
      <c r="I3974">
        <v>0.08</v>
      </c>
      <c r="J3974">
        <v>8.1</v>
      </c>
      <c r="K3974" t="s">
        <v>115</v>
      </c>
      <c r="L3974" t="s">
        <v>45</v>
      </c>
      <c r="M3974">
        <v>1.74</v>
      </c>
      <c r="N3974" t="s">
        <v>83</v>
      </c>
      <c r="O3974" t="b">
        <v>0</v>
      </c>
      <c r="P3974">
        <v>882.75840000000005</v>
      </c>
      <c r="Q3974">
        <v>307.04640000000012</v>
      </c>
      <c r="R3974">
        <v>297.20640000000009</v>
      </c>
      <c r="S3974" t="s">
        <v>91</v>
      </c>
      <c r="T3974">
        <v>0</v>
      </c>
      <c r="U3974">
        <v>0</v>
      </c>
      <c r="V3974">
        <v>3</v>
      </c>
      <c r="W3974">
        <v>370.10160000000008</v>
      </c>
    </row>
    <row r="3975" spans="1:23" x14ac:dyDescent="0.35">
      <c r="A3975" t="s">
        <v>5737</v>
      </c>
      <c r="B3975" t="s">
        <v>173</v>
      </c>
      <c r="C3975" t="s">
        <v>2702</v>
      </c>
      <c r="D3975" t="s">
        <v>19</v>
      </c>
      <c r="E3975" t="s">
        <v>95</v>
      </c>
      <c r="F3975" t="s">
        <v>270</v>
      </c>
      <c r="G3975">
        <v>318.17</v>
      </c>
      <c r="H3975">
        <v>3</v>
      </c>
      <c r="I3975">
        <v>0.05</v>
      </c>
      <c r="J3975">
        <v>5.2</v>
      </c>
      <c r="K3975" t="s">
        <v>90</v>
      </c>
      <c r="L3975" t="s">
        <v>43</v>
      </c>
      <c r="M3975">
        <v>3.69</v>
      </c>
      <c r="N3975" t="s">
        <v>83</v>
      </c>
      <c r="O3975" t="b">
        <v>0</v>
      </c>
      <c r="P3975">
        <v>906.78449999999998</v>
      </c>
      <c r="Q3975">
        <v>334.07850000000002</v>
      </c>
      <c r="R3975">
        <v>325.18849999999998</v>
      </c>
      <c r="S3975" t="s">
        <v>128</v>
      </c>
      <c r="T3975">
        <v>0</v>
      </c>
      <c r="U3975">
        <v>0</v>
      </c>
      <c r="V3975">
        <v>19</v>
      </c>
      <c r="W3975">
        <v>1054.8798999999999</v>
      </c>
    </row>
    <row r="3976" spans="1:23" x14ac:dyDescent="0.35">
      <c r="A3976" t="s">
        <v>5738</v>
      </c>
      <c r="B3976" t="s">
        <v>583</v>
      </c>
      <c r="C3976" t="s">
        <v>1595</v>
      </c>
      <c r="D3976" t="s">
        <v>24</v>
      </c>
      <c r="E3976" t="s">
        <v>14</v>
      </c>
      <c r="F3976" t="s">
        <v>817</v>
      </c>
      <c r="G3976">
        <v>97.9</v>
      </c>
      <c r="H3976">
        <v>3</v>
      </c>
      <c r="I3976">
        <v>0.01</v>
      </c>
      <c r="J3976">
        <v>6.1</v>
      </c>
      <c r="K3976" t="s">
        <v>82</v>
      </c>
      <c r="L3976" t="s">
        <v>48</v>
      </c>
      <c r="M3976">
        <v>8.93</v>
      </c>
      <c r="N3976" t="s">
        <v>83</v>
      </c>
      <c r="O3976" t="b">
        <v>0</v>
      </c>
      <c r="P3976">
        <v>290.76299999999998</v>
      </c>
      <c r="Q3976">
        <v>114.54300000000001</v>
      </c>
      <c r="R3976">
        <v>99.513000000000005</v>
      </c>
      <c r="S3976" t="s">
        <v>84</v>
      </c>
      <c r="T3976">
        <v>0</v>
      </c>
      <c r="U3976">
        <v>0</v>
      </c>
      <c r="V3976">
        <v>11</v>
      </c>
      <c r="W3976">
        <v>729.00710000000015</v>
      </c>
    </row>
    <row r="3977" spans="1:23" x14ac:dyDescent="0.35">
      <c r="A3977" t="s">
        <v>5739</v>
      </c>
      <c r="B3977" t="s">
        <v>379</v>
      </c>
      <c r="C3977" t="s">
        <v>317</v>
      </c>
      <c r="D3977" t="s">
        <v>28</v>
      </c>
      <c r="E3977" t="s">
        <v>88</v>
      </c>
      <c r="F3977" t="s">
        <v>760</v>
      </c>
      <c r="G3977">
        <v>24.82</v>
      </c>
      <c r="H3977">
        <v>1</v>
      </c>
      <c r="I3977">
        <v>0.1</v>
      </c>
      <c r="J3977">
        <v>3.75</v>
      </c>
      <c r="K3977" t="s">
        <v>115</v>
      </c>
      <c r="L3977" t="s">
        <v>41</v>
      </c>
      <c r="M3977">
        <v>8.06</v>
      </c>
      <c r="N3977" t="s">
        <v>83</v>
      </c>
      <c r="O3977" t="b">
        <v>0</v>
      </c>
      <c r="P3977">
        <v>22.338000000000001</v>
      </c>
      <c r="Q3977">
        <v>7.4460000000000024</v>
      </c>
      <c r="R3977">
        <v>-4.363999999999999</v>
      </c>
      <c r="S3977" t="s">
        <v>103</v>
      </c>
      <c r="T3977">
        <v>0</v>
      </c>
      <c r="U3977">
        <v>0</v>
      </c>
      <c r="V3977">
        <v>21</v>
      </c>
      <c r="W3977">
        <v>1217.9494</v>
      </c>
    </row>
    <row r="3978" spans="1:23" x14ac:dyDescent="0.35">
      <c r="A3978" t="s">
        <v>5740</v>
      </c>
      <c r="B3978" t="s">
        <v>208</v>
      </c>
      <c r="C3978" t="s">
        <v>3958</v>
      </c>
      <c r="D3978" t="s">
        <v>20</v>
      </c>
      <c r="E3978" t="s">
        <v>88</v>
      </c>
      <c r="F3978" t="s">
        <v>251</v>
      </c>
      <c r="G3978">
        <v>26.91</v>
      </c>
      <c r="H3978">
        <v>3</v>
      </c>
      <c r="I3978">
        <v>0.08</v>
      </c>
      <c r="J3978">
        <v>6.75</v>
      </c>
      <c r="K3978" t="s">
        <v>90</v>
      </c>
      <c r="L3978" t="s">
        <v>48</v>
      </c>
      <c r="M3978">
        <v>17.34</v>
      </c>
      <c r="N3978" t="s">
        <v>83</v>
      </c>
      <c r="O3978" t="b">
        <v>0</v>
      </c>
      <c r="P3978">
        <v>74.271600000000007</v>
      </c>
      <c r="Q3978">
        <v>25.833600000000001</v>
      </c>
      <c r="R3978">
        <v>1.743600000000004</v>
      </c>
      <c r="S3978" t="s">
        <v>183</v>
      </c>
      <c r="T3978">
        <v>0</v>
      </c>
      <c r="U3978">
        <v>0</v>
      </c>
      <c r="V3978">
        <v>4</v>
      </c>
      <c r="W3978">
        <v>136.4374</v>
      </c>
    </row>
    <row r="3979" spans="1:23" x14ac:dyDescent="0.35">
      <c r="A3979" t="s">
        <v>5741</v>
      </c>
      <c r="B3979" t="s">
        <v>372</v>
      </c>
      <c r="C3979" t="s">
        <v>2403</v>
      </c>
      <c r="D3979" t="s">
        <v>28</v>
      </c>
      <c r="E3979" t="s">
        <v>95</v>
      </c>
      <c r="F3979" t="s">
        <v>140</v>
      </c>
      <c r="G3979">
        <v>456.18</v>
      </c>
      <c r="H3979">
        <v>3</v>
      </c>
      <c r="I3979">
        <v>0.01</v>
      </c>
      <c r="J3979">
        <v>3.07</v>
      </c>
      <c r="K3979" t="s">
        <v>115</v>
      </c>
      <c r="L3979" t="s">
        <v>43</v>
      </c>
      <c r="M3979">
        <v>6.49</v>
      </c>
      <c r="N3979" t="s">
        <v>83</v>
      </c>
      <c r="O3979" t="b">
        <v>0</v>
      </c>
      <c r="P3979">
        <v>1354.8545999999999</v>
      </c>
      <c r="Q3979">
        <v>533.73059999999998</v>
      </c>
      <c r="R3979">
        <v>524.17060000000004</v>
      </c>
      <c r="S3979" t="s">
        <v>183</v>
      </c>
      <c r="T3979">
        <v>0</v>
      </c>
      <c r="U3979">
        <v>0</v>
      </c>
      <c r="V3979">
        <v>5</v>
      </c>
      <c r="W3979">
        <v>1399.136</v>
      </c>
    </row>
    <row r="3980" spans="1:23" x14ac:dyDescent="0.35">
      <c r="A3980" t="s">
        <v>5742</v>
      </c>
      <c r="B3980" t="s">
        <v>383</v>
      </c>
      <c r="C3980" t="s">
        <v>317</v>
      </c>
      <c r="D3980" t="s">
        <v>28</v>
      </c>
      <c r="E3980" t="s">
        <v>16</v>
      </c>
      <c r="F3980" t="s">
        <v>605</v>
      </c>
      <c r="G3980">
        <v>27.8</v>
      </c>
      <c r="H3980">
        <v>1</v>
      </c>
      <c r="I3980">
        <v>0.19</v>
      </c>
      <c r="J3980">
        <v>6.98</v>
      </c>
      <c r="K3980" t="s">
        <v>102</v>
      </c>
      <c r="L3980" t="s">
        <v>48</v>
      </c>
      <c r="M3980">
        <v>19.8</v>
      </c>
      <c r="N3980" t="s">
        <v>83</v>
      </c>
      <c r="O3980" t="b">
        <v>0</v>
      </c>
      <c r="P3980">
        <v>22.518000000000001</v>
      </c>
      <c r="Q3980">
        <v>5.838000000000001</v>
      </c>
      <c r="R3980">
        <v>-20.942</v>
      </c>
      <c r="S3980" t="s">
        <v>128</v>
      </c>
      <c r="T3980">
        <v>0</v>
      </c>
      <c r="U3980">
        <v>0</v>
      </c>
      <c r="V3980">
        <v>21</v>
      </c>
      <c r="W3980">
        <v>1217.9494</v>
      </c>
    </row>
    <row r="3981" spans="1:23" x14ac:dyDescent="0.35">
      <c r="A3981" t="s">
        <v>5743</v>
      </c>
      <c r="B3981" t="s">
        <v>610</v>
      </c>
      <c r="C3981" t="s">
        <v>1126</v>
      </c>
      <c r="D3981" t="s">
        <v>15</v>
      </c>
      <c r="E3981" t="s">
        <v>14</v>
      </c>
      <c r="F3981" t="s">
        <v>674</v>
      </c>
      <c r="G3981">
        <v>161.49</v>
      </c>
      <c r="H3981">
        <v>1</v>
      </c>
      <c r="I3981">
        <v>0.01</v>
      </c>
      <c r="J3981">
        <v>2</v>
      </c>
      <c r="K3981" t="s">
        <v>102</v>
      </c>
      <c r="L3981" t="s">
        <v>48</v>
      </c>
      <c r="M3981">
        <v>18.73</v>
      </c>
      <c r="N3981" t="s">
        <v>141</v>
      </c>
      <c r="O3981" t="b">
        <v>0</v>
      </c>
      <c r="P3981">
        <v>159.8751</v>
      </c>
      <c r="Q3981">
        <v>62.981099999999998</v>
      </c>
      <c r="R3981">
        <v>42.251100000000001</v>
      </c>
      <c r="S3981" t="s">
        <v>97</v>
      </c>
      <c r="T3981">
        <v>1</v>
      </c>
      <c r="U3981">
        <v>0</v>
      </c>
      <c r="V3981">
        <v>20</v>
      </c>
      <c r="W3981">
        <v>1687.2603999999999</v>
      </c>
    </row>
    <row r="3982" spans="1:23" x14ac:dyDescent="0.35">
      <c r="A3982" t="s">
        <v>5744</v>
      </c>
      <c r="B3982" t="s">
        <v>1705</v>
      </c>
      <c r="C3982" t="s">
        <v>1972</v>
      </c>
      <c r="D3982" t="s">
        <v>12</v>
      </c>
      <c r="E3982" t="s">
        <v>88</v>
      </c>
      <c r="F3982" t="s">
        <v>877</v>
      </c>
      <c r="G3982">
        <v>21.11</v>
      </c>
      <c r="H3982">
        <v>1</v>
      </c>
      <c r="I3982">
        <v>0.05</v>
      </c>
      <c r="J3982">
        <v>6.01</v>
      </c>
      <c r="K3982" t="s">
        <v>90</v>
      </c>
      <c r="L3982" t="s">
        <v>43</v>
      </c>
      <c r="M3982">
        <v>7.69</v>
      </c>
      <c r="N3982" t="s">
        <v>83</v>
      </c>
      <c r="O3982" t="b">
        <v>0</v>
      </c>
      <c r="P3982">
        <v>20.054500000000001</v>
      </c>
      <c r="Q3982">
        <v>7.3884999999999987</v>
      </c>
      <c r="R3982">
        <v>-6.3115000000000014</v>
      </c>
      <c r="S3982" t="s">
        <v>97</v>
      </c>
      <c r="T3982">
        <v>0</v>
      </c>
      <c r="U3982">
        <v>0</v>
      </c>
      <c r="V3982">
        <v>24</v>
      </c>
      <c r="W3982">
        <v>2290.0473000000002</v>
      </c>
    </row>
    <row r="3983" spans="1:23" x14ac:dyDescent="0.35">
      <c r="A3983" t="s">
        <v>5745</v>
      </c>
      <c r="B3983" t="s">
        <v>79</v>
      </c>
      <c r="C3983" t="s">
        <v>963</v>
      </c>
      <c r="D3983" t="s">
        <v>15</v>
      </c>
      <c r="E3983" t="s">
        <v>95</v>
      </c>
      <c r="F3983" t="s">
        <v>958</v>
      </c>
      <c r="G3983">
        <v>447.79</v>
      </c>
      <c r="H3983">
        <v>3</v>
      </c>
      <c r="I3983">
        <v>0.18</v>
      </c>
      <c r="J3983">
        <v>8.16</v>
      </c>
      <c r="K3983" t="s">
        <v>82</v>
      </c>
      <c r="L3983" t="s">
        <v>41</v>
      </c>
      <c r="M3983">
        <v>12.14</v>
      </c>
      <c r="N3983" t="s">
        <v>83</v>
      </c>
      <c r="O3983" t="b">
        <v>0</v>
      </c>
      <c r="P3983">
        <v>1101.5634</v>
      </c>
      <c r="Q3983">
        <v>295.54140000000018</v>
      </c>
      <c r="R3983">
        <v>275.24140000000023</v>
      </c>
      <c r="S3983" t="s">
        <v>84</v>
      </c>
      <c r="T3983">
        <v>0</v>
      </c>
      <c r="U3983">
        <v>0</v>
      </c>
      <c r="V3983">
        <v>15</v>
      </c>
      <c r="W3983">
        <v>956.32300000000021</v>
      </c>
    </row>
    <row r="3984" spans="1:23" x14ac:dyDescent="0.35">
      <c r="A3984" t="s">
        <v>5746</v>
      </c>
      <c r="B3984" t="s">
        <v>320</v>
      </c>
      <c r="C3984" t="s">
        <v>2539</v>
      </c>
      <c r="D3984" t="s">
        <v>12</v>
      </c>
      <c r="E3984" t="s">
        <v>16</v>
      </c>
      <c r="F3984" t="s">
        <v>464</v>
      </c>
      <c r="G3984">
        <v>17.64</v>
      </c>
      <c r="H3984">
        <v>1</v>
      </c>
      <c r="I3984">
        <v>0.18</v>
      </c>
      <c r="J3984">
        <v>4.72</v>
      </c>
      <c r="K3984" t="s">
        <v>115</v>
      </c>
      <c r="L3984" t="s">
        <v>41</v>
      </c>
      <c r="M3984">
        <v>9.41</v>
      </c>
      <c r="N3984" t="s">
        <v>141</v>
      </c>
      <c r="O3984" t="b">
        <v>0</v>
      </c>
      <c r="P3984">
        <v>14.4648</v>
      </c>
      <c r="Q3984">
        <v>3.880800000000002</v>
      </c>
      <c r="R3984">
        <v>-10.2492</v>
      </c>
      <c r="S3984" t="s">
        <v>84</v>
      </c>
      <c r="T3984">
        <v>1</v>
      </c>
      <c r="U3984">
        <v>0</v>
      </c>
      <c r="V3984">
        <v>2</v>
      </c>
      <c r="W3984">
        <v>-3.8251999999999931</v>
      </c>
    </row>
    <row r="3985" spans="1:23" x14ac:dyDescent="0.35">
      <c r="A3985" t="s">
        <v>5747</v>
      </c>
      <c r="B3985" t="s">
        <v>134</v>
      </c>
      <c r="C3985" t="s">
        <v>1276</v>
      </c>
      <c r="D3985" t="s">
        <v>12</v>
      </c>
      <c r="E3985" t="s">
        <v>95</v>
      </c>
      <c r="F3985" t="s">
        <v>705</v>
      </c>
      <c r="G3985">
        <v>110.69</v>
      </c>
      <c r="H3985">
        <v>3</v>
      </c>
      <c r="I3985">
        <v>7.0000000000000007E-2</v>
      </c>
      <c r="J3985">
        <v>4.8899999999999997</v>
      </c>
      <c r="K3985" t="s">
        <v>102</v>
      </c>
      <c r="L3985" t="s">
        <v>41</v>
      </c>
      <c r="M3985">
        <v>5.22</v>
      </c>
      <c r="N3985" t="s">
        <v>83</v>
      </c>
      <c r="O3985" t="b">
        <v>0</v>
      </c>
      <c r="P3985">
        <v>308.82510000000002</v>
      </c>
      <c r="Q3985">
        <v>109.5831</v>
      </c>
      <c r="R3985">
        <v>99.47309999999996</v>
      </c>
      <c r="S3985" t="s">
        <v>128</v>
      </c>
      <c r="T3985">
        <v>0</v>
      </c>
      <c r="U3985">
        <v>0</v>
      </c>
      <c r="V3985">
        <v>22</v>
      </c>
      <c r="W3985">
        <v>1844.2474</v>
      </c>
    </row>
    <row r="3986" spans="1:23" x14ac:dyDescent="0.35">
      <c r="A3986" t="s">
        <v>5748</v>
      </c>
      <c r="B3986" t="s">
        <v>229</v>
      </c>
      <c r="C3986" t="s">
        <v>1459</v>
      </c>
      <c r="D3986" t="s">
        <v>17</v>
      </c>
      <c r="E3986" t="s">
        <v>88</v>
      </c>
      <c r="F3986" t="s">
        <v>341</v>
      </c>
      <c r="G3986">
        <v>18.079999999999998</v>
      </c>
      <c r="H3986">
        <v>2</v>
      </c>
      <c r="I3986">
        <v>0.09</v>
      </c>
      <c r="J3986">
        <v>8.69</v>
      </c>
      <c r="K3986" t="s">
        <v>102</v>
      </c>
      <c r="L3986" t="s">
        <v>45</v>
      </c>
      <c r="M3986">
        <v>1.66</v>
      </c>
      <c r="N3986" t="s">
        <v>83</v>
      </c>
      <c r="O3986" t="b">
        <v>0</v>
      </c>
      <c r="P3986">
        <v>32.9056</v>
      </c>
      <c r="Q3986">
        <v>11.2096</v>
      </c>
      <c r="R3986">
        <v>0.85960000000000214</v>
      </c>
      <c r="S3986" t="s">
        <v>103</v>
      </c>
      <c r="T3986">
        <v>0</v>
      </c>
      <c r="U3986">
        <v>0</v>
      </c>
      <c r="V3986">
        <v>21</v>
      </c>
      <c r="W3986">
        <v>2879.7907</v>
      </c>
    </row>
    <row r="3987" spans="1:23" x14ac:dyDescent="0.35">
      <c r="A3987" t="s">
        <v>5749</v>
      </c>
      <c r="B3987" t="s">
        <v>309</v>
      </c>
      <c r="C3987" t="s">
        <v>1916</v>
      </c>
      <c r="D3987" t="s">
        <v>15</v>
      </c>
      <c r="E3987" t="s">
        <v>88</v>
      </c>
      <c r="F3987" t="s">
        <v>111</v>
      </c>
      <c r="G3987">
        <v>28.8</v>
      </c>
      <c r="H3987">
        <v>1</v>
      </c>
      <c r="I3987">
        <v>0.24</v>
      </c>
      <c r="J3987">
        <v>3.55</v>
      </c>
      <c r="K3987" t="s">
        <v>82</v>
      </c>
      <c r="L3987" t="s">
        <v>41</v>
      </c>
      <c r="M3987">
        <v>9.18</v>
      </c>
      <c r="N3987" t="s">
        <v>83</v>
      </c>
      <c r="O3987" t="b">
        <v>0</v>
      </c>
      <c r="P3987">
        <v>21.888000000000002</v>
      </c>
      <c r="Q3987">
        <v>4.6080000000000014</v>
      </c>
      <c r="R3987">
        <v>-8.1219999999999999</v>
      </c>
      <c r="S3987" t="s">
        <v>128</v>
      </c>
      <c r="T3987">
        <v>0</v>
      </c>
      <c r="U3987">
        <v>0</v>
      </c>
      <c r="V3987">
        <v>17</v>
      </c>
      <c r="W3987">
        <v>868.86450000000013</v>
      </c>
    </row>
    <row r="3988" spans="1:23" x14ac:dyDescent="0.35">
      <c r="A3988" t="s">
        <v>5750</v>
      </c>
      <c r="B3988" t="s">
        <v>800</v>
      </c>
      <c r="C3988" t="s">
        <v>5751</v>
      </c>
      <c r="D3988" t="s">
        <v>24</v>
      </c>
      <c r="E3988" t="s">
        <v>14</v>
      </c>
      <c r="F3988" t="s">
        <v>167</v>
      </c>
      <c r="G3988">
        <v>70.25</v>
      </c>
      <c r="H3988">
        <v>3</v>
      </c>
      <c r="I3988">
        <v>0.1</v>
      </c>
      <c r="J3988">
        <v>6.91</v>
      </c>
      <c r="K3988" t="s">
        <v>90</v>
      </c>
      <c r="L3988" t="s">
        <v>43</v>
      </c>
      <c r="M3988">
        <v>6.12</v>
      </c>
      <c r="N3988" t="s">
        <v>83</v>
      </c>
      <c r="O3988" t="b">
        <v>1</v>
      </c>
      <c r="P3988">
        <v>189.67500000000001</v>
      </c>
      <c r="Q3988">
        <v>63.225000000000023</v>
      </c>
      <c r="R3988">
        <v>50.195000000000022</v>
      </c>
      <c r="S3988" t="s">
        <v>84</v>
      </c>
      <c r="T3988">
        <v>0</v>
      </c>
      <c r="U3988">
        <v>0</v>
      </c>
      <c r="V3988">
        <v>2</v>
      </c>
      <c r="W3988">
        <v>45.059400000000018</v>
      </c>
    </row>
    <row r="3989" spans="1:23" x14ac:dyDescent="0.35">
      <c r="A3989" t="s">
        <v>5752</v>
      </c>
      <c r="B3989" t="s">
        <v>536</v>
      </c>
      <c r="C3989" t="s">
        <v>1249</v>
      </c>
      <c r="D3989" t="s">
        <v>12</v>
      </c>
      <c r="E3989" t="s">
        <v>14</v>
      </c>
      <c r="F3989" t="s">
        <v>1072</v>
      </c>
      <c r="G3989">
        <v>172.81</v>
      </c>
      <c r="H3989">
        <v>1</v>
      </c>
      <c r="I3989">
        <v>0.1</v>
      </c>
      <c r="J3989">
        <v>6.75</v>
      </c>
      <c r="K3989" t="s">
        <v>115</v>
      </c>
      <c r="L3989" t="s">
        <v>45</v>
      </c>
      <c r="M3989">
        <v>1.99</v>
      </c>
      <c r="N3989" t="s">
        <v>83</v>
      </c>
      <c r="O3989" t="b">
        <v>1</v>
      </c>
      <c r="P3989">
        <v>155.529</v>
      </c>
      <c r="Q3989">
        <v>51.843000000000004</v>
      </c>
      <c r="R3989">
        <v>43.103000000000002</v>
      </c>
      <c r="S3989" t="s">
        <v>97</v>
      </c>
      <c r="T3989">
        <v>0</v>
      </c>
      <c r="U3989">
        <v>0</v>
      </c>
      <c r="V3989">
        <v>24</v>
      </c>
      <c r="W3989">
        <v>2451.8616000000002</v>
      </c>
    </row>
    <row r="3990" spans="1:23" x14ac:dyDescent="0.35">
      <c r="A3990" t="s">
        <v>5753</v>
      </c>
      <c r="B3990" t="s">
        <v>559</v>
      </c>
      <c r="C3990" t="s">
        <v>4053</v>
      </c>
      <c r="D3990" t="s">
        <v>24</v>
      </c>
      <c r="E3990" t="s">
        <v>88</v>
      </c>
      <c r="F3990" t="s">
        <v>791</v>
      </c>
      <c r="G3990">
        <v>35.520000000000003</v>
      </c>
      <c r="H3990">
        <v>3</v>
      </c>
      <c r="I3990">
        <v>7.0000000000000007E-2</v>
      </c>
      <c r="J3990">
        <v>6.17</v>
      </c>
      <c r="K3990" t="s">
        <v>102</v>
      </c>
      <c r="L3990" t="s">
        <v>43</v>
      </c>
      <c r="M3990">
        <v>7.69</v>
      </c>
      <c r="N3990" t="s">
        <v>83</v>
      </c>
      <c r="O3990" t="b">
        <v>0</v>
      </c>
      <c r="P3990">
        <v>99.100800000000007</v>
      </c>
      <c r="Q3990">
        <v>35.164799999999993</v>
      </c>
      <c r="R3990">
        <v>21.3048</v>
      </c>
      <c r="S3990" t="s">
        <v>128</v>
      </c>
      <c r="T3990">
        <v>0</v>
      </c>
      <c r="U3990">
        <v>0</v>
      </c>
      <c r="V3990">
        <v>2</v>
      </c>
      <c r="W3990">
        <v>28.515599999999999</v>
      </c>
    </row>
    <row r="3991" spans="1:23" x14ac:dyDescent="0.35">
      <c r="A3991" t="s">
        <v>5754</v>
      </c>
      <c r="B3991" t="s">
        <v>150</v>
      </c>
      <c r="C3991" t="s">
        <v>1237</v>
      </c>
      <c r="D3991" t="s">
        <v>19</v>
      </c>
      <c r="E3991" t="s">
        <v>16</v>
      </c>
      <c r="F3991" t="s">
        <v>282</v>
      </c>
      <c r="G3991">
        <v>50.93</v>
      </c>
      <c r="H3991">
        <v>2</v>
      </c>
      <c r="I3991">
        <v>0.11</v>
      </c>
      <c r="J3991">
        <v>5.56</v>
      </c>
      <c r="K3991" t="s">
        <v>102</v>
      </c>
      <c r="L3991" t="s">
        <v>43</v>
      </c>
      <c r="M3991">
        <v>4.13</v>
      </c>
      <c r="N3991" t="s">
        <v>83</v>
      </c>
      <c r="O3991" t="b">
        <v>0</v>
      </c>
      <c r="P3991">
        <v>90.6554</v>
      </c>
      <c r="Q3991">
        <v>29.539400000000001</v>
      </c>
      <c r="R3991">
        <v>19.849399999999999</v>
      </c>
      <c r="S3991" t="s">
        <v>128</v>
      </c>
      <c r="T3991">
        <v>0</v>
      </c>
      <c r="U3991">
        <v>0</v>
      </c>
      <c r="V3991">
        <v>5</v>
      </c>
      <c r="W3991">
        <v>332.84469999999999</v>
      </c>
    </row>
    <row r="3992" spans="1:23" x14ac:dyDescent="0.35">
      <c r="A3992" t="s">
        <v>5755</v>
      </c>
      <c r="B3992" t="s">
        <v>598</v>
      </c>
      <c r="C3992" t="s">
        <v>1668</v>
      </c>
      <c r="D3992" t="s">
        <v>28</v>
      </c>
      <c r="E3992" t="s">
        <v>88</v>
      </c>
      <c r="F3992" t="s">
        <v>238</v>
      </c>
      <c r="G3992">
        <v>23.01</v>
      </c>
      <c r="H3992">
        <v>3</v>
      </c>
      <c r="I3992">
        <v>7.0000000000000007E-2</v>
      </c>
      <c r="J3992">
        <v>4.6100000000000003</v>
      </c>
      <c r="K3992" t="s">
        <v>115</v>
      </c>
      <c r="L3992" t="s">
        <v>48</v>
      </c>
      <c r="M3992">
        <v>9.33</v>
      </c>
      <c r="N3992" t="s">
        <v>83</v>
      </c>
      <c r="O3992" t="b">
        <v>0</v>
      </c>
      <c r="P3992">
        <v>64.19789999999999</v>
      </c>
      <c r="Q3992">
        <v>22.779899999999991</v>
      </c>
      <c r="R3992">
        <v>8.8398999999999894</v>
      </c>
      <c r="S3992" t="s">
        <v>183</v>
      </c>
      <c r="T3992">
        <v>0</v>
      </c>
      <c r="U3992">
        <v>0</v>
      </c>
      <c r="V3992">
        <v>2</v>
      </c>
      <c r="W3992">
        <v>-2.8097000000000141</v>
      </c>
    </row>
    <row r="3993" spans="1:23" x14ac:dyDescent="0.35">
      <c r="A3993" t="s">
        <v>5756</v>
      </c>
      <c r="B3993" t="s">
        <v>309</v>
      </c>
      <c r="C3993" t="s">
        <v>1444</v>
      </c>
      <c r="D3993" t="s">
        <v>24</v>
      </c>
      <c r="E3993" t="s">
        <v>88</v>
      </c>
      <c r="F3993" t="s">
        <v>1677</v>
      </c>
      <c r="G3993">
        <v>19.920000000000002</v>
      </c>
      <c r="H3993">
        <v>2</v>
      </c>
      <c r="I3993">
        <v>0.1</v>
      </c>
      <c r="J3993">
        <v>7.69</v>
      </c>
      <c r="K3993" t="s">
        <v>82</v>
      </c>
      <c r="L3993" t="s">
        <v>41</v>
      </c>
      <c r="M3993">
        <v>7.86</v>
      </c>
      <c r="N3993" t="s">
        <v>83</v>
      </c>
      <c r="O3993" t="b">
        <v>0</v>
      </c>
      <c r="P3993">
        <v>35.856000000000002</v>
      </c>
      <c r="Q3993">
        <v>11.952</v>
      </c>
      <c r="R3993">
        <v>-3.597999999999999</v>
      </c>
      <c r="S3993" t="s">
        <v>128</v>
      </c>
      <c r="T3993">
        <v>0</v>
      </c>
      <c r="U3993">
        <v>0</v>
      </c>
      <c r="V3993">
        <v>17</v>
      </c>
      <c r="W3993">
        <v>1703.8866</v>
      </c>
    </row>
    <row r="3994" spans="1:23" x14ac:dyDescent="0.35">
      <c r="A3994" t="s">
        <v>5757</v>
      </c>
      <c r="B3994" t="s">
        <v>197</v>
      </c>
      <c r="C3994" t="s">
        <v>839</v>
      </c>
      <c r="D3994" t="s">
        <v>17</v>
      </c>
      <c r="E3994" t="s">
        <v>16</v>
      </c>
      <c r="F3994" t="s">
        <v>300</v>
      </c>
      <c r="G3994">
        <v>14.27</v>
      </c>
      <c r="H3994">
        <v>2</v>
      </c>
      <c r="I3994">
        <v>0.26</v>
      </c>
      <c r="J3994">
        <v>4.97</v>
      </c>
      <c r="K3994" t="s">
        <v>82</v>
      </c>
      <c r="L3994" t="s">
        <v>43</v>
      </c>
      <c r="M3994">
        <v>5.05</v>
      </c>
      <c r="N3994" t="s">
        <v>83</v>
      </c>
      <c r="O3994" t="b">
        <v>0</v>
      </c>
      <c r="P3994">
        <v>21.119599999999998</v>
      </c>
      <c r="Q3994">
        <v>3.9956</v>
      </c>
      <c r="R3994">
        <v>-6.0244</v>
      </c>
      <c r="S3994" t="s">
        <v>84</v>
      </c>
      <c r="T3994">
        <v>0</v>
      </c>
      <c r="U3994">
        <v>0</v>
      </c>
      <c r="V3994">
        <v>16</v>
      </c>
      <c r="W3994">
        <v>1210.0518</v>
      </c>
    </row>
    <row r="3995" spans="1:23" x14ac:dyDescent="0.35">
      <c r="A3995" t="s">
        <v>5758</v>
      </c>
      <c r="B3995" t="s">
        <v>1240</v>
      </c>
      <c r="C3995" t="s">
        <v>647</v>
      </c>
      <c r="D3995" t="s">
        <v>20</v>
      </c>
      <c r="E3995" t="s">
        <v>16</v>
      </c>
      <c r="F3995" t="s">
        <v>624</v>
      </c>
      <c r="G3995">
        <v>38.75</v>
      </c>
      <c r="H3995">
        <v>2</v>
      </c>
      <c r="I3995">
        <v>7.0000000000000007E-2</v>
      </c>
      <c r="J3995">
        <v>2.0099999999999998</v>
      </c>
      <c r="K3995" t="s">
        <v>82</v>
      </c>
      <c r="L3995" t="s">
        <v>48</v>
      </c>
      <c r="M3995">
        <v>17.010000000000002</v>
      </c>
      <c r="N3995" t="s">
        <v>83</v>
      </c>
      <c r="O3995" t="b">
        <v>0</v>
      </c>
      <c r="P3995">
        <v>72.074999999999989</v>
      </c>
      <c r="Q3995">
        <v>25.574999999999989</v>
      </c>
      <c r="R3995">
        <v>6.5549999999999864</v>
      </c>
      <c r="S3995" t="s">
        <v>91</v>
      </c>
      <c r="T3995">
        <v>0</v>
      </c>
      <c r="U3995">
        <v>0</v>
      </c>
      <c r="V3995">
        <v>14</v>
      </c>
      <c r="W3995">
        <v>995.57560000000024</v>
      </c>
    </row>
    <row r="3996" spans="1:23" x14ac:dyDescent="0.35">
      <c r="A3996" t="s">
        <v>5759</v>
      </c>
      <c r="B3996" t="s">
        <v>1157</v>
      </c>
      <c r="C3996" t="s">
        <v>2519</v>
      </c>
      <c r="D3996" t="s">
        <v>15</v>
      </c>
      <c r="E3996" t="s">
        <v>95</v>
      </c>
      <c r="F3996" t="s">
        <v>127</v>
      </c>
      <c r="G3996">
        <v>371.9</v>
      </c>
      <c r="H3996">
        <v>2</v>
      </c>
      <c r="I3996">
        <v>0.02</v>
      </c>
      <c r="J3996">
        <v>9.02</v>
      </c>
      <c r="K3996" t="s">
        <v>82</v>
      </c>
      <c r="L3996" t="s">
        <v>43</v>
      </c>
      <c r="M3996">
        <v>6.32</v>
      </c>
      <c r="N3996" t="s">
        <v>141</v>
      </c>
      <c r="O3996" t="b">
        <v>0</v>
      </c>
      <c r="P3996">
        <v>728.92399999999998</v>
      </c>
      <c r="Q3996">
        <v>282.64400000000001</v>
      </c>
      <c r="R3996">
        <v>267.30399999999997</v>
      </c>
      <c r="S3996" t="s">
        <v>103</v>
      </c>
      <c r="T3996">
        <v>1</v>
      </c>
      <c r="U3996">
        <v>0</v>
      </c>
      <c r="V3996">
        <v>16</v>
      </c>
      <c r="W3996">
        <v>835.06150000000002</v>
      </c>
    </row>
    <row r="3997" spans="1:23" x14ac:dyDescent="0.35">
      <c r="A3997" t="s">
        <v>5760</v>
      </c>
      <c r="B3997" t="s">
        <v>867</v>
      </c>
      <c r="C3997" t="s">
        <v>865</v>
      </c>
      <c r="D3997" t="s">
        <v>17</v>
      </c>
      <c r="E3997" t="s">
        <v>88</v>
      </c>
      <c r="F3997" t="s">
        <v>975</v>
      </c>
      <c r="G3997">
        <v>23.25</v>
      </c>
      <c r="H3997">
        <v>1</v>
      </c>
      <c r="I3997">
        <v>0.04</v>
      </c>
      <c r="J3997">
        <v>8.3000000000000007</v>
      </c>
      <c r="K3997" t="s">
        <v>82</v>
      </c>
      <c r="L3997" t="s">
        <v>45</v>
      </c>
      <c r="M3997">
        <v>0.64</v>
      </c>
      <c r="N3997" t="s">
        <v>83</v>
      </c>
      <c r="O3997" t="b">
        <v>0</v>
      </c>
      <c r="P3997">
        <v>22.32</v>
      </c>
      <c r="Q3997">
        <v>8.370000000000001</v>
      </c>
      <c r="R3997">
        <v>-0.57000000000000028</v>
      </c>
      <c r="S3997" t="s">
        <v>103</v>
      </c>
      <c r="T3997">
        <v>0</v>
      </c>
      <c r="U3997">
        <v>0</v>
      </c>
      <c r="V3997">
        <v>22</v>
      </c>
      <c r="W3997">
        <v>1199.3414</v>
      </c>
    </row>
    <row r="3998" spans="1:23" x14ac:dyDescent="0.35">
      <c r="A3998" t="s">
        <v>5761</v>
      </c>
      <c r="B3998" t="s">
        <v>193</v>
      </c>
      <c r="C3998" t="s">
        <v>1941</v>
      </c>
      <c r="D3998" t="s">
        <v>12</v>
      </c>
      <c r="E3998" t="s">
        <v>88</v>
      </c>
      <c r="F3998" t="s">
        <v>1618</v>
      </c>
      <c r="G3998">
        <v>16.86</v>
      </c>
      <c r="H3998">
        <v>2</v>
      </c>
      <c r="I3998">
        <v>7.0000000000000007E-2</v>
      </c>
      <c r="J3998">
        <v>8.82</v>
      </c>
      <c r="K3998" t="s">
        <v>82</v>
      </c>
      <c r="L3998" t="s">
        <v>45</v>
      </c>
      <c r="M3998">
        <v>1.49</v>
      </c>
      <c r="N3998" t="s">
        <v>83</v>
      </c>
      <c r="O3998" t="b">
        <v>0</v>
      </c>
      <c r="P3998">
        <v>31.3596</v>
      </c>
      <c r="Q3998">
        <v>11.127599999999999</v>
      </c>
      <c r="R3998">
        <v>0.817599999999997</v>
      </c>
      <c r="S3998" t="s">
        <v>97</v>
      </c>
      <c r="T3998">
        <v>0</v>
      </c>
      <c r="U3998">
        <v>0</v>
      </c>
      <c r="V3998">
        <v>16</v>
      </c>
      <c r="W3998">
        <v>1002.6642000000001</v>
      </c>
    </row>
    <row r="3999" spans="1:23" x14ac:dyDescent="0.35">
      <c r="A3999" t="s">
        <v>5762</v>
      </c>
      <c r="B3999" t="s">
        <v>429</v>
      </c>
      <c r="C3999" t="s">
        <v>915</v>
      </c>
      <c r="D3999" t="s">
        <v>12</v>
      </c>
      <c r="E3999" t="s">
        <v>14</v>
      </c>
      <c r="F3999" t="s">
        <v>1299</v>
      </c>
      <c r="G3999">
        <v>99.76</v>
      </c>
      <c r="H3999">
        <v>2</v>
      </c>
      <c r="I3999">
        <v>0.08</v>
      </c>
      <c r="J3999">
        <v>9.42</v>
      </c>
      <c r="K3999" t="s">
        <v>82</v>
      </c>
      <c r="L3999" t="s">
        <v>43</v>
      </c>
      <c r="M3999">
        <v>5.46</v>
      </c>
      <c r="N3999" t="s">
        <v>83</v>
      </c>
      <c r="O3999" t="b">
        <v>0</v>
      </c>
      <c r="P3999">
        <v>183.55840000000001</v>
      </c>
      <c r="Q3999">
        <v>63.846400000000003</v>
      </c>
      <c r="R3999">
        <v>48.966400000000007</v>
      </c>
      <c r="S3999" t="s">
        <v>128</v>
      </c>
      <c r="T3999">
        <v>0</v>
      </c>
      <c r="U3999">
        <v>0</v>
      </c>
      <c r="V3999">
        <v>11</v>
      </c>
      <c r="W3999">
        <v>1442.5102999999999</v>
      </c>
    </row>
    <row r="4000" spans="1:23" x14ac:dyDescent="0.35">
      <c r="A4000" t="s">
        <v>5763</v>
      </c>
      <c r="B4000" t="s">
        <v>594</v>
      </c>
      <c r="C4000" t="s">
        <v>3935</v>
      </c>
      <c r="D4000" t="s">
        <v>19</v>
      </c>
      <c r="E4000" t="s">
        <v>16</v>
      </c>
      <c r="F4000" t="s">
        <v>132</v>
      </c>
      <c r="G4000">
        <v>59.23</v>
      </c>
      <c r="H4000">
        <v>2</v>
      </c>
      <c r="I4000">
        <v>0.23</v>
      </c>
      <c r="J4000">
        <v>8.52</v>
      </c>
      <c r="K4000" t="s">
        <v>90</v>
      </c>
      <c r="L4000" t="s">
        <v>48</v>
      </c>
      <c r="M4000">
        <v>16.670000000000002</v>
      </c>
      <c r="N4000" t="s">
        <v>83</v>
      </c>
      <c r="O4000" t="b">
        <v>0</v>
      </c>
      <c r="P4000">
        <v>91.214200000000005</v>
      </c>
      <c r="Q4000">
        <v>20.138200000000001</v>
      </c>
      <c r="R4000">
        <v>-5.0518000000000036</v>
      </c>
      <c r="S4000" t="s">
        <v>128</v>
      </c>
      <c r="T4000">
        <v>0</v>
      </c>
      <c r="U4000">
        <v>0</v>
      </c>
      <c r="V4000">
        <v>5</v>
      </c>
      <c r="W4000">
        <v>195.55500000000001</v>
      </c>
    </row>
    <row r="4001" spans="1:23" x14ac:dyDescent="0.35">
      <c r="A4001" t="s">
        <v>5764</v>
      </c>
      <c r="B4001" t="s">
        <v>272</v>
      </c>
      <c r="C4001" t="s">
        <v>1103</v>
      </c>
      <c r="D4001" t="s">
        <v>12</v>
      </c>
      <c r="E4001" t="s">
        <v>88</v>
      </c>
      <c r="F4001" t="s">
        <v>431</v>
      </c>
      <c r="G4001">
        <v>6.33</v>
      </c>
      <c r="H4001">
        <v>3</v>
      </c>
      <c r="I4001">
        <v>0.06</v>
      </c>
      <c r="J4001">
        <v>5.21</v>
      </c>
      <c r="K4001" t="s">
        <v>82</v>
      </c>
      <c r="L4001" t="s">
        <v>43</v>
      </c>
      <c r="M4001">
        <v>3.42</v>
      </c>
      <c r="N4001" t="s">
        <v>83</v>
      </c>
      <c r="O4001" t="b">
        <v>0</v>
      </c>
      <c r="P4001">
        <v>17.8506</v>
      </c>
      <c r="Q4001">
        <v>6.4565999999999999</v>
      </c>
      <c r="R4001">
        <v>-2.1733999999999991</v>
      </c>
      <c r="S4001" t="s">
        <v>84</v>
      </c>
      <c r="T4001">
        <v>0</v>
      </c>
      <c r="U4001">
        <v>0</v>
      </c>
      <c r="V4001">
        <v>23</v>
      </c>
      <c r="W4001">
        <v>2031.5921000000001</v>
      </c>
    </row>
    <row r="4002" spans="1:23" x14ac:dyDescent="0.35">
      <c r="A4002" t="s">
        <v>5765</v>
      </c>
      <c r="B4002" t="s">
        <v>212</v>
      </c>
      <c r="C4002" t="s">
        <v>362</v>
      </c>
      <c r="D4002" t="s">
        <v>20</v>
      </c>
      <c r="E4002" t="s">
        <v>95</v>
      </c>
      <c r="F4002" t="s">
        <v>551</v>
      </c>
      <c r="G4002">
        <v>32.92</v>
      </c>
      <c r="H4002">
        <v>2</v>
      </c>
      <c r="I4002">
        <v>0.28999999999999998</v>
      </c>
      <c r="J4002">
        <v>3.43</v>
      </c>
      <c r="K4002" t="s">
        <v>82</v>
      </c>
      <c r="L4002" t="s">
        <v>41</v>
      </c>
      <c r="M4002">
        <v>14.22</v>
      </c>
      <c r="N4002" t="s">
        <v>83</v>
      </c>
      <c r="O4002" t="b">
        <v>0</v>
      </c>
      <c r="P4002">
        <v>46.746400000000001</v>
      </c>
      <c r="Q4002">
        <v>7.2424000000000044</v>
      </c>
      <c r="R4002">
        <v>-10.4076</v>
      </c>
      <c r="S4002" t="s">
        <v>91</v>
      </c>
      <c r="T4002">
        <v>0</v>
      </c>
      <c r="U4002">
        <v>0</v>
      </c>
      <c r="V4002">
        <v>18</v>
      </c>
      <c r="W4002">
        <v>1992.8879999999999</v>
      </c>
    </row>
    <row r="4003" spans="1:23" x14ac:dyDescent="0.35">
      <c r="A4003" t="s">
        <v>5766</v>
      </c>
      <c r="B4003" t="s">
        <v>323</v>
      </c>
      <c r="C4003" t="s">
        <v>1178</v>
      </c>
      <c r="D4003" t="s">
        <v>12</v>
      </c>
      <c r="E4003" t="s">
        <v>16</v>
      </c>
      <c r="F4003" t="s">
        <v>435</v>
      </c>
      <c r="G4003">
        <v>18.25</v>
      </c>
      <c r="H4003">
        <v>1</v>
      </c>
      <c r="I4003">
        <v>0.06</v>
      </c>
      <c r="J4003">
        <v>2.5299999999999998</v>
      </c>
      <c r="K4003" t="s">
        <v>102</v>
      </c>
      <c r="L4003" t="s">
        <v>41</v>
      </c>
      <c r="M4003">
        <v>12.16</v>
      </c>
      <c r="N4003" t="s">
        <v>83</v>
      </c>
      <c r="O4003" t="b">
        <v>0</v>
      </c>
      <c r="P4003">
        <v>17.155000000000001</v>
      </c>
      <c r="Q4003">
        <v>6.2049999999999983</v>
      </c>
      <c r="R4003">
        <v>-8.4850000000000012</v>
      </c>
      <c r="S4003" t="s">
        <v>91</v>
      </c>
      <c r="T4003">
        <v>0</v>
      </c>
      <c r="U4003">
        <v>0</v>
      </c>
      <c r="V4003">
        <v>19</v>
      </c>
      <c r="W4003">
        <v>1242.4645</v>
      </c>
    </row>
    <row r="4004" spans="1:23" x14ac:dyDescent="0.35">
      <c r="A4004" t="s">
        <v>5767</v>
      </c>
      <c r="B4004" t="s">
        <v>1379</v>
      </c>
      <c r="C4004" t="s">
        <v>720</v>
      </c>
      <c r="D4004" t="s">
        <v>17</v>
      </c>
      <c r="E4004" t="s">
        <v>16</v>
      </c>
      <c r="F4004" t="s">
        <v>472</v>
      </c>
      <c r="G4004">
        <v>38.65</v>
      </c>
      <c r="H4004">
        <v>3</v>
      </c>
      <c r="I4004">
        <v>0.23</v>
      </c>
      <c r="J4004">
        <v>7.33</v>
      </c>
      <c r="K4004" t="s">
        <v>115</v>
      </c>
      <c r="L4004" t="s">
        <v>43</v>
      </c>
      <c r="M4004">
        <v>5.04</v>
      </c>
      <c r="N4004" t="s">
        <v>279</v>
      </c>
      <c r="O4004" t="b">
        <v>0</v>
      </c>
      <c r="P4004">
        <v>89.281499999999994</v>
      </c>
      <c r="Q4004">
        <v>19.711500000000001</v>
      </c>
      <c r="R4004">
        <v>7.3414999999999999</v>
      </c>
      <c r="S4004" t="s">
        <v>183</v>
      </c>
      <c r="T4004">
        <v>0</v>
      </c>
      <c r="U4004">
        <v>1</v>
      </c>
      <c r="V4004">
        <v>20</v>
      </c>
      <c r="W4004">
        <v>2012.6106</v>
      </c>
    </row>
    <row r="4005" spans="1:23" x14ac:dyDescent="0.35">
      <c r="A4005" t="s">
        <v>5768</v>
      </c>
      <c r="B4005" t="s">
        <v>1705</v>
      </c>
      <c r="C4005" t="s">
        <v>682</v>
      </c>
      <c r="D4005" t="s">
        <v>19</v>
      </c>
      <c r="E4005" t="s">
        <v>16</v>
      </c>
      <c r="F4005" t="s">
        <v>645</v>
      </c>
      <c r="G4005">
        <v>54.84</v>
      </c>
      <c r="H4005">
        <v>3</v>
      </c>
      <c r="I4005">
        <v>0.23</v>
      </c>
      <c r="J4005">
        <v>7.31</v>
      </c>
      <c r="K4005" t="s">
        <v>82</v>
      </c>
      <c r="L4005" t="s">
        <v>43</v>
      </c>
      <c r="M4005">
        <v>3.89</v>
      </c>
      <c r="N4005" t="s">
        <v>83</v>
      </c>
      <c r="O4005" t="b">
        <v>0</v>
      </c>
      <c r="P4005">
        <v>126.68040000000001</v>
      </c>
      <c r="Q4005">
        <v>27.968399999999999</v>
      </c>
      <c r="R4005">
        <v>16.7684</v>
      </c>
      <c r="S4005" t="s">
        <v>97</v>
      </c>
      <c r="T4005">
        <v>0</v>
      </c>
      <c r="U4005">
        <v>0</v>
      </c>
      <c r="V4005">
        <v>15</v>
      </c>
      <c r="W4005">
        <v>1215.0599</v>
      </c>
    </row>
    <row r="4006" spans="1:23" x14ac:dyDescent="0.35">
      <c r="A4006" t="s">
        <v>5769</v>
      </c>
      <c r="B4006" t="s">
        <v>272</v>
      </c>
      <c r="C4006" t="s">
        <v>2303</v>
      </c>
      <c r="D4006" t="s">
        <v>17</v>
      </c>
      <c r="E4006" t="s">
        <v>95</v>
      </c>
      <c r="F4006" t="s">
        <v>643</v>
      </c>
      <c r="G4006">
        <v>169.63</v>
      </c>
      <c r="H4006">
        <v>1</v>
      </c>
      <c r="I4006">
        <v>0</v>
      </c>
      <c r="J4006">
        <v>4.42</v>
      </c>
      <c r="K4006" t="s">
        <v>115</v>
      </c>
      <c r="L4006" t="s">
        <v>45</v>
      </c>
      <c r="M4006">
        <v>1.04</v>
      </c>
      <c r="N4006" t="s">
        <v>279</v>
      </c>
      <c r="O4006" t="b">
        <v>0</v>
      </c>
      <c r="P4006">
        <v>169.63</v>
      </c>
      <c r="Q4006">
        <v>67.852000000000004</v>
      </c>
      <c r="R4006">
        <v>62.392000000000003</v>
      </c>
      <c r="S4006" t="s">
        <v>84</v>
      </c>
      <c r="T4006">
        <v>0</v>
      </c>
      <c r="U4006">
        <v>1</v>
      </c>
      <c r="V4006">
        <v>16</v>
      </c>
      <c r="W4006">
        <v>1427.3232</v>
      </c>
    </row>
    <row r="4007" spans="1:23" x14ac:dyDescent="0.35">
      <c r="A4007" t="s">
        <v>5770</v>
      </c>
      <c r="B4007" t="s">
        <v>925</v>
      </c>
      <c r="C4007" t="s">
        <v>1580</v>
      </c>
      <c r="D4007" t="s">
        <v>17</v>
      </c>
      <c r="E4007" t="s">
        <v>16</v>
      </c>
      <c r="F4007" t="s">
        <v>244</v>
      </c>
      <c r="G4007">
        <v>15.43</v>
      </c>
      <c r="H4007">
        <v>1</v>
      </c>
      <c r="I4007">
        <v>0.21</v>
      </c>
      <c r="J4007">
        <v>4.49</v>
      </c>
      <c r="K4007" t="s">
        <v>90</v>
      </c>
      <c r="L4007" t="s">
        <v>48</v>
      </c>
      <c r="M4007">
        <v>18.53</v>
      </c>
      <c r="N4007" t="s">
        <v>83</v>
      </c>
      <c r="O4007" t="b">
        <v>0</v>
      </c>
      <c r="P4007">
        <v>12.1897</v>
      </c>
      <c r="Q4007">
        <v>2.9317000000000011</v>
      </c>
      <c r="R4007">
        <v>-20.0883</v>
      </c>
      <c r="S4007" t="s">
        <v>91</v>
      </c>
      <c r="T4007">
        <v>0</v>
      </c>
      <c r="U4007">
        <v>0</v>
      </c>
      <c r="V4007">
        <v>9</v>
      </c>
      <c r="W4007">
        <v>1363.6424999999999</v>
      </c>
    </row>
    <row r="4008" spans="1:23" x14ac:dyDescent="0.35">
      <c r="A4008" t="s">
        <v>5771</v>
      </c>
      <c r="B4008" t="s">
        <v>1379</v>
      </c>
      <c r="C4008" t="s">
        <v>5772</v>
      </c>
      <c r="D4008" t="s">
        <v>15</v>
      </c>
      <c r="E4008" t="s">
        <v>95</v>
      </c>
      <c r="F4008" t="s">
        <v>96</v>
      </c>
      <c r="G4008">
        <v>294.42</v>
      </c>
      <c r="H4008">
        <v>2</v>
      </c>
      <c r="I4008">
        <v>0.08</v>
      </c>
      <c r="J4008">
        <v>7.32</v>
      </c>
      <c r="K4008" t="s">
        <v>102</v>
      </c>
      <c r="L4008" t="s">
        <v>43</v>
      </c>
      <c r="M4008">
        <v>4.72</v>
      </c>
      <c r="N4008" t="s">
        <v>83</v>
      </c>
      <c r="O4008" t="b">
        <v>0</v>
      </c>
      <c r="P4008">
        <v>541.7328</v>
      </c>
      <c r="Q4008">
        <v>188.4288</v>
      </c>
      <c r="R4008">
        <v>176.38879999999989</v>
      </c>
      <c r="S4008" t="s">
        <v>183</v>
      </c>
      <c r="T4008">
        <v>0</v>
      </c>
      <c r="U4008">
        <v>0</v>
      </c>
      <c r="V4008">
        <v>2</v>
      </c>
      <c r="W4008">
        <v>168.18459999999999</v>
      </c>
    </row>
    <row r="4009" spans="1:23" x14ac:dyDescent="0.35">
      <c r="A4009" t="s">
        <v>5773</v>
      </c>
      <c r="B4009" t="s">
        <v>984</v>
      </c>
      <c r="C4009" t="s">
        <v>495</v>
      </c>
      <c r="D4009" t="s">
        <v>15</v>
      </c>
      <c r="E4009" t="s">
        <v>88</v>
      </c>
      <c r="F4009" t="s">
        <v>171</v>
      </c>
      <c r="G4009">
        <v>24.03</v>
      </c>
      <c r="H4009">
        <v>2</v>
      </c>
      <c r="I4009">
        <v>0.06</v>
      </c>
      <c r="J4009">
        <v>4.92</v>
      </c>
      <c r="K4009" t="s">
        <v>102</v>
      </c>
      <c r="L4009" t="s">
        <v>41</v>
      </c>
      <c r="M4009">
        <v>7.68</v>
      </c>
      <c r="N4009" t="s">
        <v>83</v>
      </c>
      <c r="O4009" t="b">
        <v>0</v>
      </c>
      <c r="P4009">
        <v>45.176400000000001</v>
      </c>
      <c r="Q4009">
        <v>16.340399999999999</v>
      </c>
      <c r="R4009">
        <v>3.7404000000000028</v>
      </c>
      <c r="S4009" t="s">
        <v>97</v>
      </c>
      <c r="T4009">
        <v>0</v>
      </c>
      <c r="U4009">
        <v>0</v>
      </c>
      <c r="V4009">
        <v>16</v>
      </c>
      <c r="W4009">
        <v>854.14519999999993</v>
      </c>
    </row>
    <row r="4010" spans="1:23" x14ac:dyDescent="0.35">
      <c r="A4010" t="s">
        <v>5774</v>
      </c>
      <c r="B4010" t="s">
        <v>689</v>
      </c>
      <c r="C4010" t="s">
        <v>3118</v>
      </c>
      <c r="D4010" t="s">
        <v>12</v>
      </c>
      <c r="E4010" t="s">
        <v>16</v>
      </c>
      <c r="F4010" t="s">
        <v>300</v>
      </c>
      <c r="G4010">
        <v>52.17</v>
      </c>
      <c r="H4010">
        <v>1</v>
      </c>
      <c r="I4010">
        <v>0.16</v>
      </c>
      <c r="J4010">
        <v>7.05</v>
      </c>
      <c r="K4010" t="s">
        <v>82</v>
      </c>
      <c r="L4010" t="s">
        <v>41</v>
      </c>
      <c r="M4010">
        <v>5.3</v>
      </c>
      <c r="N4010" t="s">
        <v>83</v>
      </c>
      <c r="O4010" t="b">
        <v>0</v>
      </c>
      <c r="P4010">
        <v>43.822800000000001</v>
      </c>
      <c r="Q4010">
        <v>12.520799999999999</v>
      </c>
      <c r="R4010">
        <v>0.17080000000000159</v>
      </c>
      <c r="S4010" t="s">
        <v>103</v>
      </c>
      <c r="T4010">
        <v>0</v>
      </c>
      <c r="U4010">
        <v>0</v>
      </c>
      <c r="V4010">
        <v>16</v>
      </c>
      <c r="W4010">
        <v>2599.2321999999999</v>
      </c>
    </row>
    <row r="4011" spans="1:23" x14ac:dyDescent="0.35">
      <c r="A4011" t="s">
        <v>5775</v>
      </c>
      <c r="B4011" t="s">
        <v>1011</v>
      </c>
      <c r="C4011" t="s">
        <v>1178</v>
      </c>
      <c r="D4011" t="s">
        <v>19</v>
      </c>
      <c r="E4011" t="s">
        <v>88</v>
      </c>
      <c r="F4011" t="s">
        <v>195</v>
      </c>
      <c r="G4011">
        <v>24.26</v>
      </c>
      <c r="H4011">
        <v>2</v>
      </c>
      <c r="I4011">
        <v>0.22</v>
      </c>
      <c r="J4011">
        <v>7.55</v>
      </c>
      <c r="K4011" t="s">
        <v>82</v>
      </c>
      <c r="L4011" t="s">
        <v>41</v>
      </c>
      <c r="M4011">
        <v>5.1100000000000003</v>
      </c>
      <c r="N4011" t="s">
        <v>83</v>
      </c>
      <c r="O4011" t="b">
        <v>0</v>
      </c>
      <c r="P4011">
        <v>37.845599999999997</v>
      </c>
      <c r="Q4011">
        <v>8.7336000000000027</v>
      </c>
      <c r="R4011">
        <v>-3.926399999999997</v>
      </c>
      <c r="S4011" t="s">
        <v>91</v>
      </c>
      <c r="T4011">
        <v>0</v>
      </c>
      <c r="U4011">
        <v>0</v>
      </c>
      <c r="V4011">
        <v>19</v>
      </c>
      <c r="W4011">
        <v>1242.4645</v>
      </c>
    </row>
    <row r="4012" spans="1:23" x14ac:dyDescent="0.35">
      <c r="A4012" t="s">
        <v>5776</v>
      </c>
      <c r="B4012" t="s">
        <v>973</v>
      </c>
      <c r="C4012" t="s">
        <v>810</v>
      </c>
      <c r="D4012" t="s">
        <v>28</v>
      </c>
      <c r="E4012" t="s">
        <v>16</v>
      </c>
      <c r="F4012" t="s">
        <v>547</v>
      </c>
      <c r="G4012">
        <v>34.21</v>
      </c>
      <c r="H4012">
        <v>1</v>
      </c>
      <c r="I4012">
        <v>0.15</v>
      </c>
      <c r="J4012">
        <v>8.59</v>
      </c>
      <c r="K4012" t="s">
        <v>90</v>
      </c>
      <c r="L4012" t="s">
        <v>45</v>
      </c>
      <c r="M4012">
        <v>0.75</v>
      </c>
      <c r="N4012" t="s">
        <v>83</v>
      </c>
      <c r="O4012" t="b">
        <v>0</v>
      </c>
      <c r="P4012">
        <v>29.078499999999998</v>
      </c>
      <c r="Q4012">
        <v>8.5524999999999984</v>
      </c>
      <c r="R4012">
        <v>-0.78750000000000142</v>
      </c>
      <c r="S4012" t="s">
        <v>183</v>
      </c>
      <c r="T4012">
        <v>0</v>
      </c>
      <c r="U4012">
        <v>0</v>
      </c>
      <c r="V4012">
        <v>13</v>
      </c>
      <c r="W4012">
        <v>1218.7502999999999</v>
      </c>
    </row>
    <row r="4013" spans="1:23" x14ac:dyDescent="0.35">
      <c r="A4013" t="s">
        <v>5777</v>
      </c>
      <c r="B4013" t="s">
        <v>433</v>
      </c>
      <c r="C4013" t="s">
        <v>5778</v>
      </c>
      <c r="D4013" t="s">
        <v>24</v>
      </c>
      <c r="E4013" t="s">
        <v>16</v>
      </c>
      <c r="F4013" t="s">
        <v>1762</v>
      </c>
      <c r="G4013">
        <v>34.61</v>
      </c>
      <c r="H4013">
        <v>2</v>
      </c>
      <c r="I4013">
        <v>7.0000000000000007E-2</v>
      </c>
      <c r="J4013">
        <v>3.62</v>
      </c>
      <c r="K4013" t="s">
        <v>102</v>
      </c>
      <c r="L4013" t="s">
        <v>45</v>
      </c>
      <c r="M4013">
        <v>0.56000000000000005</v>
      </c>
      <c r="N4013" t="s">
        <v>83</v>
      </c>
      <c r="O4013" t="b">
        <v>0</v>
      </c>
      <c r="P4013">
        <v>64.374600000000001</v>
      </c>
      <c r="Q4013">
        <v>22.842600000000001</v>
      </c>
      <c r="R4013">
        <v>18.662600000000001</v>
      </c>
      <c r="S4013" t="s">
        <v>97</v>
      </c>
      <c r="T4013">
        <v>0</v>
      </c>
      <c r="U4013">
        <v>0</v>
      </c>
      <c r="V4013">
        <v>1</v>
      </c>
      <c r="W4013">
        <v>18.662600000000001</v>
      </c>
    </row>
    <row r="4014" spans="1:23" x14ac:dyDescent="0.35">
      <c r="A4014" t="s">
        <v>5779</v>
      </c>
      <c r="B4014" t="s">
        <v>603</v>
      </c>
      <c r="C4014" t="s">
        <v>5780</v>
      </c>
      <c r="D4014" t="s">
        <v>15</v>
      </c>
      <c r="E4014" t="s">
        <v>16</v>
      </c>
      <c r="F4014" t="s">
        <v>351</v>
      </c>
      <c r="G4014">
        <v>31.04</v>
      </c>
      <c r="H4014">
        <v>2</v>
      </c>
      <c r="I4014">
        <v>0.21</v>
      </c>
      <c r="J4014">
        <v>8.82</v>
      </c>
      <c r="K4014" t="s">
        <v>115</v>
      </c>
      <c r="L4014" t="s">
        <v>45</v>
      </c>
      <c r="M4014">
        <v>1.98</v>
      </c>
      <c r="N4014" t="s">
        <v>141</v>
      </c>
      <c r="O4014" t="b">
        <v>0</v>
      </c>
      <c r="P4014">
        <v>49.043199999999999</v>
      </c>
      <c r="Q4014">
        <v>11.795199999999999</v>
      </c>
      <c r="R4014">
        <v>0.99520000000000042</v>
      </c>
      <c r="S4014" t="s">
        <v>128</v>
      </c>
      <c r="T4014">
        <v>1</v>
      </c>
      <c r="U4014">
        <v>0</v>
      </c>
      <c r="V4014">
        <v>3</v>
      </c>
      <c r="W4014">
        <v>298.8236</v>
      </c>
    </row>
    <row r="4015" spans="1:23" x14ac:dyDescent="0.35">
      <c r="A4015" t="s">
        <v>5781</v>
      </c>
      <c r="B4015" t="s">
        <v>455</v>
      </c>
      <c r="C4015" t="s">
        <v>5782</v>
      </c>
      <c r="D4015" t="s">
        <v>12</v>
      </c>
      <c r="E4015" t="s">
        <v>95</v>
      </c>
      <c r="F4015" t="s">
        <v>1709</v>
      </c>
      <c r="G4015">
        <v>210.03</v>
      </c>
      <c r="H4015">
        <v>2</v>
      </c>
      <c r="I4015">
        <v>7.0000000000000007E-2</v>
      </c>
      <c r="J4015">
        <v>6.94</v>
      </c>
      <c r="K4015" t="s">
        <v>115</v>
      </c>
      <c r="L4015" t="s">
        <v>45</v>
      </c>
      <c r="M4015">
        <v>1.82</v>
      </c>
      <c r="N4015" t="s">
        <v>83</v>
      </c>
      <c r="O4015" t="b">
        <v>0</v>
      </c>
      <c r="P4015">
        <v>390.6558</v>
      </c>
      <c r="Q4015">
        <v>138.6198</v>
      </c>
      <c r="R4015">
        <v>129.85980000000001</v>
      </c>
      <c r="S4015" t="s">
        <v>128</v>
      </c>
      <c r="T4015">
        <v>0</v>
      </c>
      <c r="U4015">
        <v>0</v>
      </c>
      <c r="V4015">
        <v>2</v>
      </c>
      <c r="W4015">
        <v>152.8571</v>
      </c>
    </row>
    <row r="4016" spans="1:23" x14ac:dyDescent="0.35">
      <c r="A4016" t="s">
        <v>5783</v>
      </c>
      <c r="B4016" t="s">
        <v>437</v>
      </c>
      <c r="C4016" t="s">
        <v>403</v>
      </c>
      <c r="D4016" t="s">
        <v>17</v>
      </c>
      <c r="E4016" t="s">
        <v>16</v>
      </c>
      <c r="F4016" t="s">
        <v>427</v>
      </c>
      <c r="G4016">
        <v>22.72</v>
      </c>
      <c r="H4016">
        <v>3</v>
      </c>
      <c r="I4016">
        <v>0.1</v>
      </c>
      <c r="J4016">
        <v>5.54</v>
      </c>
      <c r="K4016" t="s">
        <v>115</v>
      </c>
      <c r="L4016" t="s">
        <v>43</v>
      </c>
      <c r="M4016">
        <v>7.32</v>
      </c>
      <c r="N4016" t="s">
        <v>83</v>
      </c>
      <c r="O4016" t="b">
        <v>0</v>
      </c>
      <c r="P4016">
        <v>61.344000000000001</v>
      </c>
      <c r="Q4016">
        <v>20.448000000000011</v>
      </c>
      <c r="R4016">
        <v>7.5880000000000081</v>
      </c>
      <c r="S4016" t="s">
        <v>103</v>
      </c>
      <c r="T4016">
        <v>0</v>
      </c>
      <c r="U4016">
        <v>0</v>
      </c>
      <c r="V4016">
        <v>13</v>
      </c>
      <c r="W4016">
        <v>752.6536000000001</v>
      </c>
    </row>
    <row r="4017" spans="1:23" x14ac:dyDescent="0.35">
      <c r="A4017" t="s">
        <v>5784</v>
      </c>
      <c r="B4017" t="s">
        <v>660</v>
      </c>
      <c r="C4017" t="s">
        <v>369</v>
      </c>
      <c r="D4017" t="s">
        <v>17</v>
      </c>
      <c r="E4017" t="s">
        <v>88</v>
      </c>
      <c r="F4017" t="s">
        <v>191</v>
      </c>
      <c r="G4017">
        <v>28.42</v>
      </c>
      <c r="H4017">
        <v>3</v>
      </c>
      <c r="I4017">
        <v>0.19</v>
      </c>
      <c r="J4017">
        <v>7.99</v>
      </c>
      <c r="K4017" t="s">
        <v>115</v>
      </c>
      <c r="L4017" t="s">
        <v>41</v>
      </c>
      <c r="M4017">
        <v>7.41</v>
      </c>
      <c r="N4017" t="s">
        <v>279</v>
      </c>
      <c r="O4017" t="b">
        <v>0</v>
      </c>
      <c r="P4017">
        <v>69.060600000000008</v>
      </c>
      <c r="Q4017">
        <v>17.904600000000009</v>
      </c>
      <c r="R4017">
        <v>2.5046000000000088</v>
      </c>
      <c r="S4017" t="s">
        <v>84</v>
      </c>
      <c r="T4017">
        <v>0</v>
      </c>
      <c r="U4017">
        <v>1</v>
      </c>
      <c r="V4017">
        <v>20</v>
      </c>
      <c r="W4017">
        <v>1391.7496000000001</v>
      </c>
    </row>
    <row r="4018" spans="1:23" x14ac:dyDescent="0.35">
      <c r="A4018" t="s">
        <v>5785</v>
      </c>
      <c r="B4018" t="s">
        <v>2232</v>
      </c>
      <c r="C4018" t="s">
        <v>216</v>
      </c>
      <c r="D4018" t="s">
        <v>24</v>
      </c>
      <c r="E4018" t="s">
        <v>88</v>
      </c>
      <c r="F4018" t="s">
        <v>1195</v>
      </c>
      <c r="G4018">
        <v>19.920000000000002</v>
      </c>
      <c r="H4018">
        <v>1</v>
      </c>
      <c r="I4018">
        <v>0.01</v>
      </c>
      <c r="J4018">
        <v>6.32</v>
      </c>
      <c r="K4018" t="s">
        <v>115</v>
      </c>
      <c r="L4018" t="s">
        <v>45</v>
      </c>
      <c r="M4018">
        <v>1.92</v>
      </c>
      <c r="N4018" t="s">
        <v>83</v>
      </c>
      <c r="O4018" t="b">
        <v>0</v>
      </c>
      <c r="P4018">
        <v>19.720800000000001</v>
      </c>
      <c r="Q4018">
        <v>7.7688000000000006</v>
      </c>
      <c r="R4018">
        <v>-0.47119999999999962</v>
      </c>
      <c r="S4018" t="s">
        <v>84</v>
      </c>
      <c r="T4018">
        <v>0</v>
      </c>
      <c r="U4018">
        <v>0</v>
      </c>
      <c r="V4018">
        <v>20</v>
      </c>
      <c r="W4018">
        <v>2591.3310999999999</v>
      </c>
    </row>
    <row r="4019" spans="1:23" x14ac:dyDescent="0.35">
      <c r="A4019" t="s">
        <v>5786</v>
      </c>
      <c r="B4019" t="s">
        <v>1135</v>
      </c>
      <c r="C4019" t="s">
        <v>5787</v>
      </c>
      <c r="D4019" t="s">
        <v>26</v>
      </c>
      <c r="E4019" t="s">
        <v>95</v>
      </c>
      <c r="F4019" t="s">
        <v>568</v>
      </c>
      <c r="G4019">
        <v>421.65</v>
      </c>
      <c r="H4019">
        <v>1</v>
      </c>
      <c r="I4019">
        <v>0.06</v>
      </c>
      <c r="J4019">
        <v>4.26</v>
      </c>
      <c r="K4019" t="s">
        <v>115</v>
      </c>
      <c r="L4019" t="s">
        <v>43</v>
      </c>
      <c r="M4019">
        <v>3.34</v>
      </c>
      <c r="N4019" t="s">
        <v>83</v>
      </c>
      <c r="O4019" t="b">
        <v>0</v>
      </c>
      <c r="P4019">
        <v>396.351</v>
      </c>
      <c r="Q4019">
        <v>143.36099999999999</v>
      </c>
      <c r="R4019">
        <v>135.761</v>
      </c>
      <c r="S4019" t="s">
        <v>103</v>
      </c>
      <c r="T4019">
        <v>0</v>
      </c>
      <c r="U4019">
        <v>0</v>
      </c>
      <c r="V4019">
        <v>2</v>
      </c>
      <c r="W4019">
        <v>148.63849999999999</v>
      </c>
    </row>
    <row r="4020" spans="1:23" x14ac:dyDescent="0.35">
      <c r="A4020" t="s">
        <v>5788</v>
      </c>
      <c r="B4020" t="s">
        <v>1810</v>
      </c>
      <c r="C4020" t="s">
        <v>5789</v>
      </c>
      <c r="D4020" t="s">
        <v>19</v>
      </c>
      <c r="E4020" t="s">
        <v>16</v>
      </c>
      <c r="F4020" t="s">
        <v>444</v>
      </c>
      <c r="G4020">
        <v>50.04</v>
      </c>
      <c r="H4020">
        <v>2</v>
      </c>
      <c r="I4020">
        <v>0.22</v>
      </c>
      <c r="J4020">
        <v>2.92</v>
      </c>
      <c r="K4020" t="s">
        <v>102</v>
      </c>
      <c r="L4020" t="s">
        <v>45</v>
      </c>
      <c r="M4020">
        <v>1.68</v>
      </c>
      <c r="N4020" t="s">
        <v>83</v>
      </c>
      <c r="O4020" t="b">
        <v>0</v>
      </c>
      <c r="P4020">
        <v>78.062399999999997</v>
      </c>
      <c r="Q4020">
        <v>18.014399999999998</v>
      </c>
      <c r="R4020">
        <v>13.414400000000001</v>
      </c>
      <c r="S4020" t="s">
        <v>84</v>
      </c>
      <c r="T4020">
        <v>0</v>
      </c>
      <c r="U4020">
        <v>0</v>
      </c>
      <c r="V4020">
        <v>2</v>
      </c>
      <c r="W4020">
        <v>158.95920000000001</v>
      </c>
    </row>
    <row r="4021" spans="1:23" x14ac:dyDescent="0.35">
      <c r="A4021" t="s">
        <v>5790</v>
      </c>
      <c r="B4021" t="s">
        <v>1219</v>
      </c>
      <c r="C4021" t="s">
        <v>587</v>
      </c>
      <c r="D4021" t="s">
        <v>19</v>
      </c>
      <c r="E4021" t="s">
        <v>16</v>
      </c>
      <c r="F4021" t="s">
        <v>605</v>
      </c>
      <c r="G4021">
        <v>49.03</v>
      </c>
      <c r="H4021">
        <v>1</v>
      </c>
      <c r="I4021">
        <v>0.15</v>
      </c>
      <c r="J4021">
        <v>7.45</v>
      </c>
      <c r="K4021" t="s">
        <v>102</v>
      </c>
      <c r="L4021" t="s">
        <v>48</v>
      </c>
      <c r="M4021">
        <v>11.17</v>
      </c>
      <c r="N4021" t="s">
        <v>83</v>
      </c>
      <c r="O4021" t="b">
        <v>0</v>
      </c>
      <c r="P4021">
        <v>41.6755</v>
      </c>
      <c r="Q4021">
        <v>12.2575</v>
      </c>
      <c r="R4021">
        <v>-6.3625000000000007</v>
      </c>
      <c r="S4021" t="s">
        <v>183</v>
      </c>
      <c r="T4021">
        <v>0</v>
      </c>
      <c r="U4021">
        <v>0</v>
      </c>
      <c r="V4021">
        <v>17</v>
      </c>
      <c r="W4021">
        <v>1791.7837</v>
      </c>
    </row>
    <row r="4022" spans="1:23" x14ac:dyDescent="0.35">
      <c r="A4022" t="s">
        <v>5791</v>
      </c>
      <c r="B4022" t="s">
        <v>291</v>
      </c>
      <c r="C4022" t="s">
        <v>154</v>
      </c>
      <c r="D4022" t="s">
        <v>12</v>
      </c>
      <c r="E4022" t="s">
        <v>88</v>
      </c>
      <c r="F4022" t="s">
        <v>989</v>
      </c>
      <c r="G4022">
        <v>22.14</v>
      </c>
      <c r="H4022">
        <v>3</v>
      </c>
      <c r="I4022">
        <v>0.05</v>
      </c>
      <c r="J4022">
        <v>9.5</v>
      </c>
      <c r="K4022" t="s">
        <v>102</v>
      </c>
      <c r="L4022" t="s">
        <v>48</v>
      </c>
      <c r="M4022">
        <v>12.17</v>
      </c>
      <c r="N4022" t="s">
        <v>83</v>
      </c>
      <c r="O4022" t="b">
        <v>0</v>
      </c>
      <c r="P4022">
        <v>63.098999999999997</v>
      </c>
      <c r="Q4022">
        <v>23.247</v>
      </c>
      <c r="R4022">
        <v>1.576999999999998</v>
      </c>
      <c r="S4022" t="s">
        <v>183</v>
      </c>
      <c r="T4022">
        <v>0</v>
      </c>
      <c r="U4022">
        <v>0</v>
      </c>
      <c r="V4022">
        <v>17</v>
      </c>
      <c r="W4022">
        <v>697.92079999999976</v>
      </c>
    </row>
    <row r="4023" spans="1:23" x14ac:dyDescent="0.35">
      <c r="A4023" t="s">
        <v>5792</v>
      </c>
      <c r="B4023" t="s">
        <v>346</v>
      </c>
      <c r="C4023" t="s">
        <v>732</v>
      </c>
      <c r="D4023" t="s">
        <v>12</v>
      </c>
      <c r="E4023" t="s">
        <v>95</v>
      </c>
      <c r="F4023" t="s">
        <v>1709</v>
      </c>
      <c r="G4023">
        <v>590.29</v>
      </c>
      <c r="H4023">
        <v>3</v>
      </c>
      <c r="I4023">
        <v>0.05</v>
      </c>
      <c r="J4023">
        <v>3.7</v>
      </c>
      <c r="K4023" t="s">
        <v>115</v>
      </c>
      <c r="L4023" t="s">
        <v>43</v>
      </c>
      <c r="M4023">
        <v>4.91</v>
      </c>
      <c r="N4023" t="s">
        <v>83</v>
      </c>
      <c r="O4023" t="b">
        <v>0</v>
      </c>
      <c r="P4023">
        <v>1682.3264999999999</v>
      </c>
      <c r="Q4023">
        <v>619.80449999999996</v>
      </c>
      <c r="R4023">
        <v>611.19449999999995</v>
      </c>
      <c r="S4023" t="s">
        <v>97</v>
      </c>
      <c r="T4023">
        <v>0</v>
      </c>
      <c r="U4023">
        <v>0</v>
      </c>
      <c r="V4023">
        <v>14</v>
      </c>
      <c r="W4023">
        <v>1535.6043999999999</v>
      </c>
    </row>
    <row r="4024" spans="1:23" x14ac:dyDescent="0.35">
      <c r="A4024" t="s">
        <v>5793</v>
      </c>
      <c r="B4024" t="s">
        <v>603</v>
      </c>
      <c r="C4024" t="s">
        <v>5794</v>
      </c>
      <c r="D4024" t="s">
        <v>12</v>
      </c>
      <c r="E4024" t="s">
        <v>88</v>
      </c>
      <c r="F4024" t="s">
        <v>89</v>
      </c>
      <c r="G4024">
        <v>26.04</v>
      </c>
      <c r="H4024">
        <v>2</v>
      </c>
      <c r="I4024">
        <v>7.0000000000000007E-2</v>
      </c>
      <c r="J4024">
        <v>8.93</v>
      </c>
      <c r="K4024" t="s">
        <v>115</v>
      </c>
      <c r="L4024" t="s">
        <v>45</v>
      </c>
      <c r="M4024">
        <v>1.42</v>
      </c>
      <c r="N4024" t="s">
        <v>83</v>
      </c>
      <c r="O4024" t="b">
        <v>0</v>
      </c>
      <c r="P4024">
        <v>48.434399999999997</v>
      </c>
      <c r="Q4024">
        <v>17.186399999999999</v>
      </c>
      <c r="R4024">
        <v>6.8363999999999994</v>
      </c>
      <c r="S4024" t="s">
        <v>128</v>
      </c>
      <c r="T4024">
        <v>0</v>
      </c>
      <c r="U4024">
        <v>0</v>
      </c>
      <c r="V4024">
        <v>3</v>
      </c>
      <c r="W4024">
        <v>151.5857</v>
      </c>
    </row>
    <row r="4025" spans="1:23" x14ac:dyDescent="0.35">
      <c r="A4025" t="s">
        <v>5795</v>
      </c>
      <c r="B4025" t="s">
        <v>394</v>
      </c>
      <c r="C4025" t="s">
        <v>1893</v>
      </c>
      <c r="D4025" t="s">
        <v>17</v>
      </c>
      <c r="E4025" t="s">
        <v>16</v>
      </c>
      <c r="F4025" t="s">
        <v>932</v>
      </c>
      <c r="G4025">
        <v>26.78</v>
      </c>
      <c r="H4025">
        <v>1</v>
      </c>
      <c r="I4025">
        <v>0.09</v>
      </c>
      <c r="J4025">
        <v>9.1999999999999993</v>
      </c>
      <c r="K4025" t="s">
        <v>82</v>
      </c>
      <c r="L4025" t="s">
        <v>41</v>
      </c>
      <c r="M4025">
        <v>14.53</v>
      </c>
      <c r="N4025" t="s">
        <v>83</v>
      </c>
      <c r="O4025" t="b">
        <v>0</v>
      </c>
      <c r="P4025">
        <v>24.369800000000001</v>
      </c>
      <c r="Q4025">
        <v>8.3018000000000001</v>
      </c>
      <c r="R4025">
        <v>-15.4282</v>
      </c>
      <c r="S4025" t="s">
        <v>91</v>
      </c>
      <c r="T4025">
        <v>0</v>
      </c>
      <c r="U4025">
        <v>0</v>
      </c>
      <c r="V4025">
        <v>3</v>
      </c>
      <c r="W4025">
        <v>63.107799999999997</v>
      </c>
    </row>
    <row r="4026" spans="1:23" x14ac:dyDescent="0.35">
      <c r="A4026" t="s">
        <v>5796</v>
      </c>
      <c r="B4026" t="s">
        <v>440</v>
      </c>
      <c r="C4026" t="s">
        <v>359</v>
      </c>
      <c r="D4026" t="s">
        <v>26</v>
      </c>
      <c r="E4026" t="s">
        <v>95</v>
      </c>
      <c r="F4026" t="s">
        <v>96</v>
      </c>
      <c r="G4026">
        <v>324.52999999999997</v>
      </c>
      <c r="H4026">
        <v>3</v>
      </c>
      <c r="I4026">
        <v>7.0000000000000007E-2</v>
      </c>
      <c r="J4026">
        <v>8.67</v>
      </c>
      <c r="K4026" t="s">
        <v>82</v>
      </c>
      <c r="L4026" t="s">
        <v>48</v>
      </c>
      <c r="M4026">
        <v>14.11</v>
      </c>
      <c r="N4026" t="s">
        <v>141</v>
      </c>
      <c r="O4026" t="b">
        <v>0</v>
      </c>
      <c r="P4026">
        <v>905.43869999999981</v>
      </c>
      <c r="Q4026">
        <v>321.28469999999999</v>
      </c>
      <c r="R4026">
        <v>298.50470000000001</v>
      </c>
      <c r="S4026" t="s">
        <v>97</v>
      </c>
      <c r="T4026">
        <v>1</v>
      </c>
      <c r="U4026">
        <v>0</v>
      </c>
      <c r="V4026">
        <v>18</v>
      </c>
      <c r="W4026">
        <v>1656.8806999999999</v>
      </c>
    </row>
    <row r="4027" spans="1:23" x14ac:dyDescent="0.35">
      <c r="A4027" t="s">
        <v>5797</v>
      </c>
      <c r="B4027" t="s">
        <v>784</v>
      </c>
      <c r="C4027" t="s">
        <v>2412</v>
      </c>
      <c r="D4027" t="s">
        <v>12</v>
      </c>
      <c r="E4027" t="s">
        <v>14</v>
      </c>
      <c r="F4027" t="s">
        <v>159</v>
      </c>
      <c r="G4027">
        <v>81.75</v>
      </c>
      <c r="H4027">
        <v>3</v>
      </c>
      <c r="I4027">
        <v>0.11</v>
      </c>
      <c r="J4027">
        <v>7.31</v>
      </c>
      <c r="K4027" t="s">
        <v>102</v>
      </c>
      <c r="L4027" t="s">
        <v>41</v>
      </c>
      <c r="M4027">
        <v>10.029999999999999</v>
      </c>
      <c r="N4027" t="s">
        <v>83</v>
      </c>
      <c r="O4027" t="b">
        <v>0</v>
      </c>
      <c r="P4027">
        <v>218.27250000000001</v>
      </c>
      <c r="Q4027">
        <v>71.122500000000002</v>
      </c>
      <c r="R4027">
        <v>53.782499999999999</v>
      </c>
      <c r="S4027" t="s">
        <v>84</v>
      </c>
      <c r="T4027">
        <v>0</v>
      </c>
      <c r="U4027">
        <v>0</v>
      </c>
      <c r="V4027">
        <v>20</v>
      </c>
      <c r="W4027">
        <v>1201.8497</v>
      </c>
    </row>
    <row r="4028" spans="1:23" x14ac:dyDescent="0.35">
      <c r="A4028" t="s">
        <v>5798</v>
      </c>
      <c r="B4028" t="s">
        <v>197</v>
      </c>
      <c r="C4028" t="s">
        <v>5799</v>
      </c>
      <c r="D4028" t="s">
        <v>12</v>
      </c>
      <c r="E4028" t="s">
        <v>95</v>
      </c>
      <c r="F4028" t="s">
        <v>286</v>
      </c>
      <c r="G4028">
        <v>448.47</v>
      </c>
      <c r="H4028">
        <v>1</v>
      </c>
      <c r="I4028">
        <v>7.0000000000000007E-2</v>
      </c>
      <c r="J4028">
        <v>5.35</v>
      </c>
      <c r="K4028" t="s">
        <v>82</v>
      </c>
      <c r="L4028" t="s">
        <v>45</v>
      </c>
      <c r="M4028">
        <v>0.65</v>
      </c>
      <c r="N4028" t="s">
        <v>83</v>
      </c>
      <c r="O4028" t="b">
        <v>0</v>
      </c>
      <c r="P4028">
        <v>417.07709999999997</v>
      </c>
      <c r="Q4028">
        <v>147.99510000000001</v>
      </c>
      <c r="R4028">
        <v>141.99510000000001</v>
      </c>
      <c r="S4028" t="s">
        <v>84</v>
      </c>
      <c r="T4028">
        <v>0</v>
      </c>
      <c r="U4028">
        <v>0</v>
      </c>
      <c r="V4028">
        <v>2</v>
      </c>
      <c r="W4028">
        <v>232.50970000000001</v>
      </c>
    </row>
    <row r="4029" spans="1:23" x14ac:dyDescent="0.35">
      <c r="A4029" t="s">
        <v>5800</v>
      </c>
      <c r="B4029" t="s">
        <v>1135</v>
      </c>
      <c r="C4029" t="s">
        <v>3551</v>
      </c>
      <c r="D4029" t="s">
        <v>15</v>
      </c>
      <c r="E4029" t="s">
        <v>16</v>
      </c>
      <c r="F4029" t="s">
        <v>645</v>
      </c>
      <c r="G4029">
        <v>54.92</v>
      </c>
      <c r="H4029">
        <v>2</v>
      </c>
      <c r="I4029">
        <v>0.22</v>
      </c>
      <c r="J4029">
        <v>5.24</v>
      </c>
      <c r="K4029" t="s">
        <v>115</v>
      </c>
      <c r="L4029" t="s">
        <v>41</v>
      </c>
      <c r="M4029">
        <v>5.56</v>
      </c>
      <c r="N4029" t="s">
        <v>83</v>
      </c>
      <c r="O4029" t="b">
        <v>0</v>
      </c>
      <c r="P4029">
        <v>85.675200000000004</v>
      </c>
      <c r="Q4029">
        <v>19.771200000000011</v>
      </c>
      <c r="R4029">
        <v>8.9712000000000067</v>
      </c>
      <c r="S4029" t="s">
        <v>103</v>
      </c>
      <c r="T4029">
        <v>0</v>
      </c>
      <c r="U4029">
        <v>0</v>
      </c>
      <c r="V4029">
        <v>2</v>
      </c>
      <c r="W4029">
        <v>15.6813</v>
      </c>
    </row>
    <row r="4030" spans="1:23" x14ac:dyDescent="0.35">
      <c r="A4030" t="s">
        <v>5801</v>
      </c>
      <c r="B4030" t="s">
        <v>197</v>
      </c>
      <c r="C4030" t="s">
        <v>1233</v>
      </c>
      <c r="D4030" t="s">
        <v>24</v>
      </c>
      <c r="E4030" t="s">
        <v>16</v>
      </c>
      <c r="F4030" t="s">
        <v>932</v>
      </c>
      <c r="G4030">
        <v>42.36</v>
      </c>
      <c r="H4030">
        <v>3</v>
      </c>
      <c r="I4030">
        <v>0.08</v>
      </c>
      <c r="J4030">
        <v>5.91</v>
      </c>
      <c r="K4030" t="s">
        <v>102</v>
      </c>
      <c r="L4030" t="s">
        <v>48</v>
      </c>
      <c r="M4030">
        <v>14.51</v>
      </c>
      <c r="N4030" t="s">
        <v>83</v>
      </c>
      <c r="O4030" t="b">
        <v>0</v>
      </c>
      <c r="P4030">
        <v>116.9136</v>
      </c>
      <c r="Q4030">
        <v>40.665600000000012</v>
      </c>
      <c r="R4030">
        <v>20.24560000000001</v>
      </c>
      <c r="S4030" t="s">
        <v>84</v>
      </c>
      <c r="T4030">
        <v>0</v>
      </c>
      <c r="U4030">
        <v>0</v>
      </c>
      <c r="V4030">
        <v>24</v>
      </c>
      <c r="W4030">
        <v>1634.9898000000001</v>
      </c>
    </row>
    <row r="4031" spans="1:23" x14ac:dyDescent="0.35">
      <c r="A4031" t="s">
        <v>5802</v>
      </c>
      <c r="B4031" t="s">
        <v>353</v>
      </c>
      <c r="C4031" t="s">
        <v>3669</v>
      </c>
      <c r="D4031" t="s">
        <v>12</v>
      </c>
      <c r="E4031" t="s">
        <v>95</v>
      </c>
      <c r="F4031" t="s">
        <v>314</v>
      </c>
      <c r="G4031">
        <v>417.15</v>
      </c>
      <c r="H4031">
        <v>3</v>
      </c>
      <c r="I4031">
        <v>0.06</v>
      </c>
      <c r="J4031">
        <v>3.79</v>
      </c>
      <c r="K4031" t="s">
        <v>82</v>
      </c>
      <c r="L4031" t="s">
        <v>43</v>
      </c>
      <c r="M4031">
        <v>6.14</v>
      </c>
      <c r="N4031" t="s">
        <v>83</v>
      </c>
      <c r="O4031" t="b">
        <v>0</v>
      </c>
      <c r="P4031">
        <v>1176.3630000000001</v>
      </c>
      <c r="Q4031">
        <v>425.49299999999999</v>
      </c>
      <c r="R4031">
        <v>415.56299999999987</v>
      </c>
      <c r="S4031" t="s">
        <v>91</v>
      </c>
      <c r="T4031">
        <v>0</v>
      </c>
      <c r="U4031">
        <v>0</v>
      </c>
      <c r="V4031">
        <v>2</v>
      </c>
      <c r="W4031">
        <v>414.91300000000001</v>
      </c>
    </row>
    <row r="4032" spans="1:23" x14ac:dyDescent="0.35">
      <c r="A4032" t="s">
        <v>5803</v>
      </c>
      <c r="B4032" t="s">
        <v>619</v>
      </c>
      <c r="C4032" t="s">
        <v>3327</v>
      </c>
      <c r="D4032" t="s">
        <v>26</v>
      </c>
      <c r="E4032" t="s">
        <v>95</v>
      </c>
      <c r="F4032" t="s">
        <v>568</v>
      </c>
      <c r="G4032">
        <v>314.26</v>
      </c>
      <c r="H4032">
        <v>1</v>
      </c>
      <c r="I4032">
        <v>0.12</v>
      </c>
      <c r="J4032">
        <v>2.77</v>
      </c>
      <c r="K4032" t="s">
        <v>115</v>
      </c>
      <c r="L4032" t="s">
        <v>41</v>
      </c>
      <c r="M4032">
        <v>10.119999999999999</v>
      </c>
      <c r="N4032" t="s">
        <v>83</v>
      </c>
      <c r="O4032" t="b">
        <v>0</v>
      </c>
      <c r="P4032">
        <v>276.54880000000003</v>
      </c>
      <c r="Q4032">
        <v>87.992799999999988</v>
      </c>
      <c r="R4032">
        <v>75.102799999999988</v>
      </c>
      <c r="S4032" t="s">
        <v>91</v>
      </c>
      <c r="T4032">
        <v>0</v>
      </c>
      <c r="U4032">
        <v>0</v>
      </c>
      <c r="V4032">
        <v>13</v>
      </c>
      <c r="W4032">
        <v>819.19979999999998</v>
      </c>
    </row>
    <row r="4033" spans="1:23" x14ac:dyDescent="0.35">
      <c r="A4033" t="s">
        <v>5804</v>
      </c>
      <c r="B4033" t="s">
        <v>229</v>
      </c>
      <c r="C4033" t="s">
        <v>5805</v>
      </c>
      <c r="D4033" t="s">
        <v>12</v>
      </c>
      <c r="E4033" t="s">
        <v>95</v>
      </c>
      <c r="F4033" t="s">
        <v>667</v>
      </c>
      <c r="G4033">
        <v>220.36</v>
      </c>
      <c r="H4033">
        <v>2</v>
      </c>
      <c r="I4033">
        <v>0.04</v>
      </c>
      <c r="J4033">
        <v>4.82</v>
      </c>
      <c r="K4033" t="s">
        <v>102</v>
      </c>
      <c r="L4033" t="s">
        <v>48</v>
      </c>
      <c r="M4033">
        <v>10.24</v>
      </c>
      <c r="N4033" t="s">
        <v>83</v>
      </c>
      <c r="O4033" t="b">
        <v>0</v>
      </c>
      <c r="P4033">
        <v>423.09120000000001</v>
      </c>
      <c r="Q4033">
        <v>158.6592</v>
      </c>
      <c r="R4033">
        <v>143.5992</v>
      </c>
      <c r="S4033" t="s">
        <v>103</v>
      </c>
      <c r="T4033">
        <v>0</v>
      </c>
      <c r="U4033">
        <v>0</v>
      </c>
      <c r="V4033">
        <v>3</v>
      </c>
      <c r="W4033">
        <v>253.41319999999999</v>
      </c>
    </row>
    <row r="4034" spans="1:23" x14ac:dyDescent="0.35">
      <c r="A4034" t="s">
        <v>5806</v>
      </c>
      <c r="B4034" t="s">
        <v>1147</v>
      </c>
      <c r="C4034" t="s">
        <v>2519</v>
      </c>
      <c r="D4034" t="s">
        <v>15</v>
      </c>
      <c r="E4034" t="s">
        <v>16</v>
      </c>
      <c r="F4034" t="s">
        <v>300</v>
      </c>
      <c r="G4034">
        <v>33.71</v>
      </c>
      <c r="H4034">
        <v>1</v>
      </c>
      <c r="I4034">
        <v>0.24</v>
      </c>
      <c r="J4034">
        <v>9.3000000000000007</v>
      </c>
      <c r="K4034" t="s">
        <v>102</v>
      </c>
      <c r="L4034" t="s">
        <v>43</v>
      </c>
      <c r="M4034">
        <v>4.3899999999999997</v>
      </c>
      <c r="N4034" t="s">
        <v>83</v>
      </c>
      <c r="O4034" t="b">
        <v>0</v>
      </c>
      <c r="P4034">
        <v>25.619599999999998</v>
      </c>
      <c r="Q4034">
        <v>5.3936000000000028</v>
      </c>
      <c r="R4034">
        <v>-8.2963999999999984</v>
      </c>
      <c r="S4034" t="s">
        <v>183</v>
      </c>
      <c r="T4034">
        <v>0</v>
      </c>
      <c r="U4034">
        <v>0</v>
      </c>
      <c r="V4034">
        <v>16</v>
      </c>
      <c r="W4034">
        <v>835.06150000000002</v>
      </c>
    </row>
    <row r="4035" spans="1:23" x14ac:dyDescent="0.35">
      <c r="A4035" t="s">
        <v>5807</v>
      </c>
      <c r="B4035" t="s">
        <v>150</v>
      </c>
      <c r="C4035" t="s">
        <v>1461</v>
      </c>
      <c r="D4035" t="s">
        <v>19</v>
      </c>
      <c r="E4035" t="s">
        <v>95</v>
      </c>
      <c r="F4035" t="s">
        <v>631</v>
      </c>
      <c r="G4035">
        <v>499.47</v>
      </c>
      <c r="H4035">
        <v>3</v>
      </c>
      <c r="I4035">
        <v>0.06</v>
      </c>
      <c r="J4035">
        <v>4.3099999999999996</v>
      </c>
      <c r="K4035" t="s">
        <v>102</v>
      </c>
      <c r="L4035" t="s">
        <v>41</v>
      </c>
      <c r="M4035">
        <v>8.33</v>
      </c>
      <c r="N4035" t="s">
        <v>83</v>
      </c>
      <c r="O4035" t="b">
        <v>0</v>
      </c>
      <c r="P4035">
        <v>1408.5054</v>
      </c>
      <c r="Q4035">
        <v>509.45940000000002</v>
      </c>
      <c r="R4035">
        <v>496.81939999999997</v>
      </c>
      <c r="S4035" t="s">
        <v>128</v>
      </c>
      <c r="T4035">
        <v>0</v>
      </c>
      <c r="U4035">
        <v>0</v>
      </c>
      <c r="V4035">
        <v>13</v>
      </c>
      <c r="W4035">
        <v>1727.3852999999999</v>
      </c>
    </row>
    <row r="4036" spans="1:23" x14ac:dyDescent="0.35">
      <c r="A4036" t="s">
        <v>5808</v>
      </c>
      <c r="B4036" t="s">
        <v>379</v>
      </c>
      <c r="C4036" t="s">
        <v>2552</v>
      </c>
      <c r="D4036" t="s">
        <v>12</v>
      </c>
      <c r="E4036" t="s">
        <v>95</v>
      </c>
      <c r="F4036" t="s">
        <v>274</v>
      </c>
      <c r="G4036">
        <v>301.04000000000002</v>
      </c>
      <c r="H4036">
        <v>2</v>
      </c>
      <c r="I4036">
        <v>0.22</v>
      </c>
      <c r="J4036">
        <v>8.92</v>
      </c>
      <c r="K4036" t="s">
        <v>90</v>
      </c>
      <c r="L4036" t="s">
        <v>41</v>
      </c>
      <c r="M4036">
        <v>10.99</v>
      </c>
      <c r="N4036" t="s">
        <v>83</v>
      </c>
      <c r="O4036" t="b">
        <v>0</v>
      </c>
      <c r="P4036">
        <v>469.62240000000003</v>
      </c>
      <c r="Q4036">
        <v>108.37439999999999</v>
      </c>
      <c r="R4036">
        <v>88.46440000000004</v>
      </c>
      <c r="S4036" t="s">
        <v>103</v>
      </c>
      <c r="T4036">
        <v>0</v>
      </c>
      <c r="U4036">
        <v>0</v>
      </c>
      <c r="V4036">
        <v>4</v>
      </c>
      <c r="W4036">
        <v>291.47640000000001</v>
      </c>
    </row>
    <row r="4037" spans="1:23" x14ac:dyDescent="0.35">
      <c r="A4037" t="s">
        <v>5809</v>
      </c>
      <c r="B4037" t="s">
        <v>455</v>
      </c>
      <c r="C4037" t="s">
        <v>922</v>
      </c>
      <c r="D4037" t="s">
        <v>12</v>
      </c>
      <c r="E4037" t="s">
        <v>88</v>
      </c>
      <c r="F4037" t="s">
        <v>944</v>
      </c>
      <c r="G4037">
        <v>22.04</v>
      </c>
      <c r="H4037">
        <v>1</v>
      </c>
      <c r="I4037">
        <v>0.02</v>
      </c>
      <c r="J4037">
        <v>5.39</v>
      </c>
      <c r="K4037" t="s">
        <v>102</v>
      </c>
      <c r="L4037" t="s">
        <v>48</v>
      </c>
      <c r="M4037">
        <v>17.45</v>
      </c>
      <c r="N4037" t="s">
        <v>83</v>
      </c>
      <c r="O4037" t="b">
        <v>0</v>
      </c>
      <c r="P4037">
        <v>21.5992</v>
      </c>
      <c r="Q4037">
        <v>8.3752000000000013</v>
      </c>
      <c r="R4037">
        <v>-14.4648</v>
      </c>
      <c r="S4037" t="s">
        <v>128</v>
      </c>
      <c r="T4037">
        <v>0</v>
      </c>
      <c r="U4037">
        <v>0</v>
      </c>
      <c r="V4037">
        <v>16</v>
      </c>
      <c r="W4037">
        <v>1780.6849999999999</v>
      </c>
    </row>
    <row r="4038" spans="1:23" x14ac:dyDescent="0.35">
      <c r="A4038" t="s">
        <v>5810</v>
      </c>
      <c r="B4038" t="s">
        <v>636</v>
      </c>
      <c r="C4038" t="s">
        <v>1105</v>
      </c>
      <c r="D4038" t="s">
        <v>15</v>
      </c>
      <c r="E4038" t="s">
        <v>88</v>
      </c>
      <c r="F4038" t="s">
        <v>916</v>
      </c>
      <c r="G4038">
        <v>26.46</v>
      </c>
      <c r="H4038">
        <v>1</v>
      </c>
      <c r="I4038">
        <v>0.03</v>
      </c>
      <c r="J4038">
        <v>3.81</v>
      </c>
      <c r="K4038" t="s">
        <v>82</v>
      </c>
      <c r="L4038" t="s">
        <v>48</v>
      </c>
      <c r="M4038">
        <v>19.62</v>
      </c>
      <c r="N4038" t="s">
        <v>83</v>
      </c>
      <c r="O4038" t="b">
        <v>0</v>
      </c>
      <c r="P4038">
        <v>25.6662</v>
      </c>
      <c r="Q4038">
        <v>9.7902000000000005</v>
      </c>
      <c r="R4038">
        <v>-13.639799999999999</v>
      </c>
      <c r="S4038" t="s">
        <v>103</v>
      </c>
      <c r="T4038">
        <v>0</v>
      </c>
      <c r="U4038">
        <v>0</v>
      </c>
      <c r="V4038">
        <v>15</v>
      </c>
      <c r="W4038">
        <v>813.85820000000024</v>
      </c>
    </row>
    <row r="4039" spans="1:23" x14ac:dyDescent="0.35">
      <c r="A4039" t="s">
        <v>5811</v>
      </c>
      <c r="B4039" t="s">
        <v>390</v>
      </c>
      <c r="C4039" t="s">
        <v>1012</v>
      </c>
      <c r="D4039" t="s">
        <v>17</v>
      </c>
      <c r="E4039" t="s">
        <v>14</v>
      </c>
      <c r="F4039" t="s">
        <v>775</v>
      </c>
      <c r="G4039">
        <v>105.28</v>
      </c>
      <c r="H4039">
        <v>2</v>
      </c>
      <c r="I4039">
        <v>0.06</v>
      </c>
      <c r="J4039">
        <v>7.7</v>
      </c>
      <c r="K4039" t="s">
        <v>102</v>
      </c>
      <c r="L4039" t="s">
        <v>45</v>
      </c>
      <c r="M4039">
        <v>0.73</v>
      </c>
      <c r="N4039" t="s">
        <v>83</v>
      </c>
      <c r="O4039" t="b">
        <v>0</v>
      </c>
      <c r="P4039">
        <v>197.9264</v>
      </c>
      <c r="Q4039">
        <v>71.590400000000002</v>
      </c>
      <c r="R4039">
        <v>63.160400000000003</v>
      </c>
      <c r="S4039" t="s">
        <v>91</v>
      </c>
      <c r="T4039">
        <v>0</v>
      </c>
      <c r="U4039">
        <v>0</v>
      </c>
      <c r="V4039">
        <v>3</v>
      </c>
      <c r="W4039">
        <v>837.98719999999992</v>
      </c>
    </row>
    <row r="4040" spans="1:23" x14ac:dyDescent="0.35">
      <c r="A4040" t="s">
        <v>5812</v>
      </c>
      <c r="B4040" t="s">
        <v>433</v>
      </c>
      <c r="C4040" t="s">
        <v>5813</v>
      </c>
      <c r="D4040" t="s">
        <v>17</v>
      </c>
      <c r="E4040" t="s">
        <v>14</v>
      </c>
      <c r="F4040" t="s">
        <v>577</v>
      </c>
      <c r="G4040">
        <v>186.59</v>
      </c>
      <c r="H4040">
        <v>1</v>
      </c>
      <c r="I4040">
        <v>0.08</v>
      </c>
      <c r="J4040">
        <v>9.9499999999999993</v>
      </c>
      <c r="K4040" t="s">
        <v>115</v>
      </c>
      <c r="L4040" t="s">
        <v>48</v>
      </c>
      <c r="M4040">
        <v>14.57</v>
      </c>
      <c r="N4040" t="s">
        <v>279</v>
      </c>
      <c r="O4040" t="b">
        <v>0</v>
      </c>
      <c r="P4040">
        <v>171.6628</v>
      </c>
      <c r="Q4040">
        <v>59.708800000000011</v>
      </c>
      <c r="R4040">
        <v>35.188800000000008</v>
      </c>
      <c r="S4040" t="s">
        <v>97</v>
      </c>
      <c r="T4040">
        <v>0</v>
      </c>
      <c r="U4040">
        <v>1</v>
      </c>
      <c r="V4040">
        <v>1</v>
      </c>
      <c r="W4040">
        <v>35.188800000000008</v>
      </c>
    </row>
    <row r="4041" spans="1:23" x14ac:dyDescent="0.35">
      <c r="A4041" t="s">
        <v>5814</v>
      </c>
      <c r="B4041" t="s">
        <v>572</v>
      </c>
      <c r="C4041" t="s">
        <v>2385</v>
      </c>
      <c r="D4041" t="s">
        <v>28</v>
      </c>
      <c r="E4041" t="s">
        <v>95</v>
      </c>
      <c r="F4041" t="s">
        <v>757</v>
      </c>
      <c r="G4041">
        <v>289.29000000000002</v>
      </c>
      <c r="H4041">
        <v>2</v>
      </c>
      <c r="I4041">
        <v>0.1</v>
      </c>
      <c r="J4041">
        <v>2.64</v>
      </c>
      <c r="K4041" t="s">
        <v>90</v>
      </c>
      <c r="L4041" t="s">
        <v>41</v>
      </c>
      <c r="M4041">
        <v>10.52</v>
      </c>
      <c r="N4041" t="s">
        <v>83</v>
      </c>
      <c r="O4041" t="b">
        <v>1</v>
      </c>
      <c r="P4041">
        <v>520.72200000000009</v>
      </c>
      <c r="Q4041">
        <v>173.5740000000001</v>
      </c>
      <c r="R4041">
        <v>160.4140000000001</v>
      </c>
      <c r="S4041" t="s">
        <v>183</v>
      </c>
      <c r="T4041">
        <v>0</v>
      </c>
      <c r="U4041">
        <v>0</v>
      </c>
      <c r="V4041">
        <v>6</v>
      </c>
      <c r="W4041">
        <v>793.98730000000035</v>
      </c>
    </row>
    <row r="4042" spans="1:23" x14ac:dyDescent="0.35">
      <c r="A4042" t="s">
        <v>5815</v>
      </c>
      <c r="B4042" t="s">
        <v>1576</v>
      </c>
      <c r="C4042" t="s">
        <v>3040</v>
      </c>
      <c r="D4042" t="s">
        <v>20</v>
      </c>
      <c r="E4042" t="s">
        <v>14</v>
      </c>
      <c r="F4042" t="s">
        <v>366</v>
      </c>
      <c r="G4042">
        <v>156.77000000000001</v>
      </c>
      <c r="H4042">
        <v>1</v>
      </c>
      <c r="I4042">
        <v>0.1</v>
      </c>
      <c r="J4042">
        <v>3.08</v>
      </c>
      <c r="K4042" t="s">
        <v>115</v>
      </c>
      <c r="L4042" t="s">
        <v>41</v>
      </c>
      <c r="M4042">
        <v>14.31</v>
      </c>
      <c r="N4042" t="s">
        <v>83</v>
      </c>
      <c r="O4042" t="b">
        <v>1</v>
      </c>
      <c r="P4042">
        <v>141.09299999999999</v>
      </c>
      <c r="Q4042">
        <v>47.03100000000002</v>
      </c>
      <c r="R4042">
        <v>29.64100000000002</v>
      </c>
      <c r="S4042" t="s">
        <v>97</v>
      </c>
      <c r="T4042">
        <v>0</v>
      </c>
      <c r="U4042">
        <v>0</v>
      </c>
      <c r="V4042">
        <v>4</v>
      </c>
      <c r="W4042">
        <v>99.960099999999997</v>
      </c>
    </row>
    <row r="4043" spans="1:23" x14ac:dyDescent="0.35">
      <c r="A4043" t="s">
        <v>5816</v>
      </c>
      <c r="B4043" t="s">
        <v>261</v>
      </c>
      <c r="C4043" t="s">
        <v>2686</v>
      </c>
      <c r="D4043" t="s">
        <v>12</v>
      </c>
      <c r="E4043" t="s">
        <v>95</v>
      </c>
      <c r="F4043" t="s">
        <v>286</v>
      </c>
      <c r="G4043">
        <v>271.83999999999997</v>
      </c>
      <c r="H4043">
        <v>1</v>
      </c>
      <c r="I4043">
        <v>0.24</v>
      </c>
      <c r="J4043">
        <v>5.84</v>
      </c>
      <c r="K4043" t="s">
        <v>102</v>
      </c>
      <c r="L4043" t="s">
        <v>41</v>
      </c>
      <c r="M4043">
        <v>14.28</v>
      </c>
      <c r="N4043" t="s">
        <v>83</v>
      </c>
      <c r="O4043" t="b">
        <v>0</v>
      </c>
      <c r="P4043">
        <v>206.5984</v>
      </c>
      <c r="Q4043">
        <v>43.494399999999992</v>
      </c>
      <c r="R4043">
        <v>23.374399999999991</v>
      </c>
      <c r="S4043" t="s">
        <v>103</v>
      </c>
      <c r="T4043">
        <v>0</v>
      </c>
      <c r="U4043">
        <v>0</v>
      </c>
      <c r="V4043">
        <v>11</v>
      </c>
      <c r="W4043">
        <v>487.95159999999998</v>
      </c>
    </row>
    <row r="4044" spans="1:23" x14ac:dyDescent="0.35">
      <c r="A4044" t="s">
        <v>5817</v>
      </c>
      <c r="B4044" t="s">
        <v>353</v>
      </c>
      <c r="C4044" t="s">
        <v>1739</v>
      </c>
      <c r="D4044" t="s">
        <v>12</v>
      </c>
      <c r="E4044" t="s">
        <v>88</v>
      </c>
      <c r="F4044" t="s">
        <v>171</v>
      </c>
      <c r="G4044">
        <v>27.27</v>
      </c>
      <c r="H4044">
        <v>1</v>
      </c>
      <c r="I4044">
        <v>0.03</v>
      </c>
      <c r="J4044">
        <v>4.79</v>
      </c>
      <c r="K4044" t="s">
        <v>102</v>
      </c>
      <c r="L4044" t="s">
        <v>45</v>
      </c>
      <c r="M4044">
        <v>1.52</v>
      </c>
      <c r="N4044" t="s">
        <v>83</v>
      </c>
      <c r="O4044" t="b">
        <v>0</v>
      </c>
      <c r="P4044">
        <v>26.451899999999998</v>
      </c>
      <c r="Q4044">
        <v>10.0899</v>
      </c>
      <c r="R4044">
        <v>3.7799</v>
      </c>
      <c r="S4044" t="s">
        <v>91</v>
      </c>
      <c r="T4044">
        <v>0</v>
      </c>
      <c r="U4044">
        <v>0</v>
      </c>
      <c r="V4044">
        <v>18</v>
      </c>
      <c r="W4044">
        <v>1024.7711999999999</v>
      </c>
    </row>
    <row r="4045" spans="1:23" x14ac:dyDescent="0.35">
      <c r="A4045" t="s">
        <v>5818</v>
      </c>
      <c r="B4045" t="s">
        <v>1379</v>
      </c>
      <c r="C4045" t="s">
        <v>3091</v>
      </c>
      <c r="D4045" t="s">
        <v>19</v>
      </c>
      <c r="E4045" t="s">
        <v>95</v>
      </c>
      <c r="F4045" t="s">
        <v>1080</v>
      </c>
      <c r="G4045">
        <v>515.83000000000004</v>
      </c>
      <c r="H4045">
        <v>2</v>
      </c>
      <c r="I4045">
        <v>0.05</v>
      </c>
      <c r="J4045">
        <v>4.45</v>
      </c>
      <c r="K4045" t="s">
        <v>90</v>
      </c>
      <c r="L4045" t="s">
        <v>48</v>
      </c>
      <c r="M4045">
        <v>19.02</v>
      </c>
      <c r="N4045" t="s">
        <v>83</v>
      </c>
      <c r="O4045" t="b">
        <v>0</v>
      </c>
      <c r="P4045">
        <v>980.077</v>
      </c>
      <c r="Q4045">
        <v>361.08100000000002</v>
      </c>
      <c r="R4045">
        <v>337.61099999999999</v>
      </c>
      <c r="S4045" t="s">
        <v>183</v>
      </c>
      <c r="T4045">
        <v>0</v>
      </c>
      <c r="U4045">
        <v>0</v>
      </c>
      <c r="V4045">
        <v>18</v>
      </c>
      <c r="W4045">
        <v>1465.0103999999999</v>
      </c>
    </row>
    <row r="4046" spans="1:23" x14ac:dyDescent="0.35">
      <c r="A4046" t="s">
        <v>5819</v>
      </c>
      <c r="B4046" t="s">
        <v>339</v>
      </c>
      <c r="C4046" t="s">
        <v>202</v>
      </c>
      <c r="D4046" t="s">
        <v>12</v>
      </c>
      <c r="E4046" t="s">
        <v>95</v>
      </c>
      <c r="F4046" t="s">
        <v>270</v>
      </c>
      <c r="G4046">
        <v>325.86</v>
      </c>
      <c r="H4046">
        <v>1</v>
      </c>
      <c r="I4046">
        <v>0.09</v>
      </c>
      <c r="J4046">
        <v>3.37</v>
      </c>
      <c r="K4046" t="s">
        <v>115</v>
      </c>
      <c r="L4046" t="s">
        <v>41</v>
      </c>
      <c r="M4046">
        <v>8.58</v>
      </c>
      <c r="N4046" t="s">
        <v>83</v>
      </c>
      <c r="O4046" t="b">
        <v>0</v>
      </c>
      <c r="P4046">
        <v>296.5326</v>
      </c>
      <c r="Q4046">
        <v>101.0166</v>
      </c>
      <c r="R4046">
        <v>89.066600000000008</v>
      </c>
      <c r="S4046" t="s">
        <v>97</v>
      </c>
      <c r="T4046">
        <v>0</v>
      </c>
      <c r="U4046">
        <v>0</v>
      </c>
      <c r="V4046">
        <v>3</v>
      </c>
      <c r="W4046">
        <v>91.6691</v>
      </c>
    </row>
    <row r="4047" spans="1:23" x14ac:dyDescent="0.35">
      <c r="A4047" t="s">
        <v>5820</v>
      </c>
      <c r="B4047" t="s">
        <v>1524</v>
      </c>
      <c r="C4047" t="s">
        <v>5821</v>
      </c>
      <c r="D4047" t="s">
        <v>24</v>
      </c>
      <c r="E4047" t="s">
        <v>95</v>
      </c>
      <c r="F4047" t="s">
        <v>123</v>
      </c>
      <c r="G4047">
        <v>385.8</v>
      </c>
      <c r="H4047">
        <v>3</v>
      </c>
      <c r="I4047">
        <v>0.2</v>
      </c>
      <c r="J4047">
        <v>4.6100000000000003</v>
      </c>
      <c r="K4047" t="s">
        <v>82</v>
      </c>
      <c r="L4047" t="s">
        <v>41</v>
      </c>
      <c r="M4047">
        <v>5.42</v>
      </c>
      <c r="N4047" t="s">
        <v>83</v>
      </c>
      <c r="O4047" t="b">
        <v>0</v>
      </c>
      <c r="P4047">
        <v>925.92</v>
      </c>
      <c r="Q4047">
        <v>231.48</v>
      </c>
      <c r="R4047">
        <v>221.45</v>
      </c>
      <c r="S4047" t="s">
        <v>128</v>
      </c>
      <c r="T4047">
        <v>0</v>
      </c>
      <c r="U4047">
        <v>0</v>
      </c>
      <c r="V4047">
        <v>2</v>
      </c>
      <c r="W4047">
        <v>225.41900000000001</v>
      </c>
    </row>
    <row r="4048" spans="1:23" x14ac:dyDescent="0.35">
      <c r="A4048" t="s">
        <v>5822</v>
      </c>
      <c r="B4048" t="s">
        <v>268</v>
      </c>
      <c r="C4048" t="s">
        <v>1122</v>
      </c>
      <c r="D4048" t="s">
        <v>12</v>
      </c>
      <c r="E4048" t="s">
        <v>95</v>
      </c>
      <c r="F4048" t="s">
        <v>680</v>
      </c>
      <c r="G4048">
        <v>13.32</v>
      </c>
      <c r="H4048">
        <v>1</v>
      </c>
      <c r="I4048">
        <v>0.09</v>
      </c>
      <c r="J4048">
        <v>9.86</v>
      </c>
      <c r="K4048" t="s">
        <v>115</v>
      </c>
      <c r="L4048" t="s">
        <v>41</v>
      </c>
      <c r="M4048">
        <v>8.34</v>
      </c>
      <c r="N4048" t="s">
        <v>83</v>
      </c>
      <c r="O4048" t="b">
        <v>0</v>
      </c>
      <c r="P4048">
        <v>12.1212</v>
      </c>
      <c r="Q4048">
        <v>4.1292</v>
      </c>
      <c r="R4048">
        <v>-14.0708</v>
      </c>
      <c r="S4048" t="s">
        <v>91</v>
      </c>
      <c r="T4048">
        <v>0</v>
      </c>
      <c r="U4048">
        <v>0</v>
      </c>
      <c r="V4048">
        <v>2</v>
      </c>
      <c r="W4048">
        <v>61.923200000000023</v>
      </c>
    </row>
    <row r="4049" spans="1:23" x14ac:dyDescent="0.35">
      <c r="A4049" t="s">
        <v>5823</v>
      </c>
      <c r="B4049" t="s">
        <v>295</v>
      </c>
      <c r="C4049" t="s">
        <v>1839</v>
      </c>
      <c r="D4049" t="s">
        <v>17</v>
      </c>
      <c r="E4049" t="s">
        <v>88</v>
      </c>
      <c r="F4049" t="s">
        <v>493</v>
      </c>
      <c r="G4049">
        <v>22.2</v>
      </c>
      <c r="H4049">
        <v>3</v>
      </c>
      <c r="I4049">
        <v>0.11</v>
      </c>
      <c r="J4049">
        <v>9.7799999999999994</v>
      </c>
      <c r="K4049" t="s">
        <v>102</v>
      </c>
      <c r="L4049" t="s">
        <v>41</v>
      </c>
      <c r="M4049">
        <v>5.92</v>
      </c>
      <c r="N4049" t="s">
        <v>83</v>
      </c>
      <c r="O4049" t="b">
        <v>0</v>
      </c>
      <c r="P4049">
        <v>59.274000000000001</v>
      </c>
      <c r="Q4049">
        <v>19.314</v>
      </c>
      <c r="R4049">
        <v>3.6140000000000012</v>
      </c>
      <c r="S4049" t="s">
        <v>91</v>
      </c>
      <c r="T4049">
        <v>0</v>
      </c>
      <c r="U4049">
        <v>0</v>
      </c>
      <c r="V4049">
        <v>18</v>
      </c>
      <c r="W4049">
        <v>890.29250000000002</v>
      </c>
    </row>
    <row r="4050" spans="1:23" x14ac:dyDescent="0.35">
      <c r="A4050" t="s">
        <v>5824</v>
      </c>
      <c r="B4050" t="s">
        <v>442</v>
      </c>
      <c r="C4050" t="s">
        <v>981</v>
      </c>
      <c r="D4050" t="s">
        <v>20</v>
      </c>
      <c r="E4050" t="s">
        <v>16</v>
      </c>
      <c r="F4050" t="s">
        <v>427</v>
      </c>
      <c r="G4050">
        <v>9.8699999999999992</v>
      </c>
      <c r="H4050">
        <v>2</v>
      </c>
      <c r="I4050">
        <v>0.17</v>
      </c>
      <c r="J4050">
        <v>8.02</v>
      </c>
      <c r="K4050" t="s">
        <v>82</v>
      </c>
      <c r="L4050" t="s">
        <v>41</v>
      </c>
      <c r="M4050">
        <v>8.52</v>
      </c>
      <c r="N4050" t="s">
        <v>83</v>
      </c>
      <c r="O4050" t="b">
        <v>0</v>
      </c>
      <c r="P4050">
        <v>16.3842</v>
      </c>
      <c r="Q4050">
        <v>4.5401999999999969</v>
      </c>
      <c r="R4050">
        <v>-11.9998</v>
      </c>
      <c r="S4050" t="s">
        <v>128</v>
      </c>
      <c r="T4050">
        <v>0</v>
      </c>
      <c r="U4050">
        <v>0</v>
      </c>
      <c r="V4050">
        <v>21</v>
      </c>
      <c r="W4050">
        <v>1211.4102</v>
      </c>
    </row>
    <row r="4051" spans="1:23" x14ac:dyDescent="0.35">
      <c r="A4051" t="s">
        <v>5825</v>
      </c>
      <c r="B4051" t="s">
        <v>425</v>
      </c>
      <c r="C4051" t="s">
        <v>5826</v>
      </c>
      <c r="D4051" t="s">
        <v>15</v>
      </c>
      <c r="E4051" t="s">
        <v>95</v>
      </c>
      <c r="F4051" t="s">
        <v>733</v>
      </c>
      <c r="G4051">
        <v>121.99</v>
      </c>
      <c r="H4051">
        <v>1</v>
      </c>
      <c r="I4051">
        <v>0.09</v>
      </c>
      <c r="J4051">
        <v>4.58</v>
      </c>
      <c r="K4051" t="s">
        <v>90</v>
      </c>
      <c r="L4051" t="s">
        <v>45</v>
      </c>
      <c r="M4051">
        <v>0.55000000000000004</v>
      </c>
      <c r="N4051" t="s">
        <v>83</v>
      </c>
      <c r="O4051" t="b">
        <v>0</v>
      </c>
      <c r="P4051">
        <v>111.01090000000001</v>
      </c>
      <c r="Q4051">
        <v>37.816899999999997</v>
      </c>
      <c r="R4051">
        <v>32.686900000000001</v>
      </c>
      <c r="S4051" t="s">
        <v>84</v>
      </c>
      <c r="T4051">
        <v>0</v>
      </c>
      <c r="U4051">
        <v>0</v>
      </c>
      <c r="V4051">
        <v>3</v>
      </c>
      <c r="W4051">
        <v>37.705699999999993</v>
      </c>
    </row>
    <row r="4052" spans="1:23" x14ac:dyDescent="0.35">
      <c r="A4052" t="s">
        <v>5827</v>
      </c>
      <c r="B4052" t="s">
        <v>848</v>
      </c>
      <c r="C4052" t="s">
        <v>354</v>
      </c>
      <c r="D4052" t="s">
        <v>12</v>
      </c>
      <c r="E4052" t="s">
        <v>16</v>
      </c>
      <c r="F4052" t="s">
        <v>624</v>
      </c>
      <c r="G4052">
        <v>15.9</v>
      </c>
      <c r="H4052">
        <v>1</v>
      </c>
      <c r="I4052">
        <v>0.2</v>
      </c>
      <c r="J4052">
        <v>4.5999999999999996</v>
      </c>
      <c r="K4052" t="s">
        <v>82</v>
      </c>
      <c r="L4052" t="s">
        <v>45</v>
      </c>
      <c r="M4052">
        <v>0.82</v>
      </c>
      <c r="N4052" t="s">
        <v>83</v>
      </c>
      <c r="O4052" t="b">
        <v>0</v>
      </c>
      <c r="P4052">
        <v>12.72</v>
      </c>
      <c r="Q4052">
        <v>3.180000000000001</v>
      </c>
      <c r="R4052">
        <v>-2.239999999999998</v>
      </c>
      <c r="S4052" t="s">
        <v>103</v>
      </c>
      <c r="T4052">
        <v>0</v>
      </c>
      <c r="U4052">
        <v>0</v>
      </c>
      <c r="V4052">
        <v>17</v>
      </c>
      <c r="W4052">
        <v>667.01100000000008</v>
      </c>
    </row>
    <row r="4053" spans="1:23" x14ac:dyDescent="0.35">
      <c r="A4053" t="s">
        <v>5828</v>
      </c>
      <c r="B4053" t="s">
        <v>826</v>
      </c>
      <c r="C4053" t="s">
        <v>186</v>
      </c>
      <c r="D4053" t="s">
        <v>26</v>
      </c>
      <c r="E4053" t="s">
        <v>95</v>
      </c>
      <c r="F4053" t="s">
        <v>512</v>
      </c>
      <c r="G4053">
        <v>404.08</v>
      </c>
      <c r="H4053">
        <v>2</v>
      </c>
      <c r="I4053">
        <v>0.05</v>
      </c>
      <c r="J4053">
        <v>5.38</v>
      </c>
      <c r="K4053" t="s">
        <v>82</v>
      </c>
      <c r="L4053" t="s">
        <v>45</v>
      </c>
      <c r="M4053">
        <v>0.51</v>
      </c>
      <c r="N4053" t="s">
        <v>141</v>
      </c>
      <c r="O4053" t="b">
        <v>0</v>
      </c>
      <c r="P4053">
        <v>767.75199999999995</v>
      </c>
      <c r="Q4053">
        <v>282.85599999999999</v>
      </c>
      <c r="R4053">
        <v>276.96600000000001</v>
      </c>
      <c r="S4053" t="s">
        <v>103</v>
      </c>
      <c r="T4053">
        <v>1</v>
      </c>
      <c r="U4053">
        <v>0</v>
      </c>
      <c r="V4053">
        <v>15</v>
      </c>
      <c r="W4053">
        <v>956.19069999999999</v>
      </c>
    </row>
    <row r="4054" spans="1:23" x14ac:dyDescent="0.35">
      <c r="A4054" t="s">
        <v>5829</v>
      </c>
      <c r="B4054" t="s">
        <v>295</v>
      </c>
      <c r="C4054" t="s">
        <v>5830</v>
      </c>
      <c r="D4054" t="s">
        <v>15</v>
      </c>
      <c r="E4054" t="s">
        <v>16</v>
      </c>
      <c r="F4054" t="s">
        <v>344</v>
      </c>
      <c r="G4054">
        <v>39.75</v>
      </c>
      <c r="H4054">
        <v>1</v>
      </c>
      <c r="I4054">
        <v>0.27</v>
      </c>
      <c r="J4054">
        <v>4.8899999999999997</v>
      </c>
      <c r="K4054" t="s">
        <v>102</v>
      </c>
      <c r="L4054" t="s">
        <v>45</v>
      </c>
      <c r="M4054">
        <v>0.57999999999999996</v>
      </c>
      <c r="N4054" t="s">
        <v>141</v>
      </c>
      <c r="O4054" t="b">
        <v>0</v>
      </c>
      <c r="P4054">
        <v>29.017499999999998</v>
      </c>
      <c r="Q4054">
        <v>5.1675000000000004</v>
      </c>
      <c r="R4054">
        <v>-0.30249999999999932</v>
      </c>
      <c r="S4054" t="s">
        <v>91</v>
      </c>
      <c r="T4054">
        <v>1</v>
      </c>
      <c r="U4054">
        <v>0</v>
      </c>
      <c r="V4054">
        <v>2</v>
      </c>
      <c r="W4054">
        <v>-2.0414999999999979</v>
      </c>
    </row>
    <row r="4055" spans="1:23" x14ac:dyDescent="0.35">
      <c r="A4055" t="s">
        <v>5831</v>
      </c>
      <c r="B4055" t="s">
        <v>996</v>
      </c>
      <c r="C4055" t="s">
        <v>3778</v>
      </c>
      <c r="D4055" t="s">
        <v>17</v>
      </c>
      <c r="E4055" t="s">
        <v>14</v>
      </c>
      <c r="F4055" t="s">
        <v>655</v>
      </c>
      <c r="G4055">
        <v>49.63</v>
      </c>
      <c r="H4055">
        <v>2</v>
      </c>
      <c r="I4055">
        <v>0.27</v>
      </c>
      <c r="J4055">
        <v>8.67</v>
      </c>
      <c r="K4055" t="s">
        <v>82</v>
      </c>
      <c r="L4055" t="s">
        <v>41</v>
      </c>
      <c r="M4055">
        <v>6.69</v>
      </c>
      <c r="N4055" t="s">
        <v>83</v>
      </c>
      <c r="O4055" t="b">
        <v>0</v>
      </c>
      <c r="P4055">
        <v>72.459800000000001</v>
      </c>
      <c r="Q4055">
        <v>12.9038</v>
      </c>
      <c r="R4055">
        <v>-2.4561999999999951</v>
      </c>
      <c r="S4055" t="s">
        <v>128</v>
      </c>
      <c r="T4055">
        <v>0</v>
      </c>
      <c r="U4055">
        <v>0</v>
      </c>
      <c r="V4055">
        <v>8</v>
      </c>
      <c r="W4055">
        <v>991.02259999999978</v>
      </c>
    </row>
    <row r="4056" spans="1:23" x14ac:dyDescent="0.35">
      <c r="A4056" t="s">
        <v>5832</v>
      </c>
      <c r="B4056" t="s">
        <v>497</v>
      </c>
      <c r="C4056" t="s">
        <v>1444</v>
      </c>
      <c r="D4056" t="s">
        <v>12</v>
      </c>
      <c r="E4056" t="s">
        <v>95</v>
      </c>
      <c r="F4056" t="s">
        <v>612</v>
      </c>
      <c r="G4056">
        <v>377.36</v>
      </c>
      <c r="H4056">
        <v>1</v>
      </c>
      <c r="I4056">
        <v>7.0000000000000007E-2</v>
      </c>
      <c r="J4056">
        <v>9.67</v>
      </c>
      <c r="K4056" t="s">
        <v>90</v>
      </c>
      <c r="L4056" t="s">
        <v>43</v>
      </c>
      <c r="M4056">
        <v>3.91</v>
      </c>
      <c r="N4056" t="s">
        <v>83</v>
      </c>
      <c r="O4056" t="b">
        <v>0</v>
      </c>
      <c r="P4056">
        <v>350.94479999999999</v>
      </c>
      <c r="Q4056">
        <v>124.5288</v>
      </c>
      <c r="R4056">
        <v>110.94880000000001</v>
      </c>
      <c r="S4056" t="s">
        <v>183</v>
      </c>
      <c r="T4056">
        <v>0</v>
      </c>
      <c r="U4056">
        <v>0</v>
      </c>
      <c r="V4056">
        <v>17</v>
      </c>
      <c r="W4056">
        <v>1703.8866</v>
      </c>
    </row>
    <row r="4057" spans="1:23" x14ac:dyDescent="0.35">
      <c r="A4057" t="s">
        <v>5833</v>
      </c>
      <c r="B4057" t="s">
        <v>751</v>
      </c>
      <c r="C4057" t="s">
        <v>865</v>
      </c>
      <c r="D4057" t="s">
        <v>19</v>
      </c>
      <c r="E4057" t="s">
        <v>95</v>
      </c>
      <c r="F4057" t="s">
        <v>446</v>
      </c>
      <c r="G4057">
        <v>351.05</v>
      </c>
      <c r="H4057">
        <v>2</v>
      </c>
      <c r="I4057">
        <v>0.27</v>
      </c>
      <c r="J4057">
        <v>7.31</v>
      </c>
      <c r="K4057" t="s">
        <v>90</v>
      </c>
      <c r="L4057" t="s">
        <v>41</v>
      </c>
      <c r="M4057">
        <v>5.53</v>
      </c>
      <c r="N4057" t="s">
        <v>83</v>
      </c>
      <c r="O4057" t="b">
        <v>0</v>
      </c>
      <c r="P4057">
        <v>512.53300000000002</v>
      </c>
      <c r="Q4057">
        <v>91.273000000000025</v>
      </c>
      <c r="R4057">
        <v>78.433000000000021</v>
      </c>
      <c r="S4057" t="s">
        <v>97</v>
      </c>
      <c r="T4057">
        <v>0</v>
      </c>
      <c r="U4057">
        <v>0</v>
      </c>
      <c r="V4057">
        <v>22</v>
      </c>
      <c r="W4057">
        <v>1199.3414</v>
      </c>
    </row>
    <row r="4058" spans="1:23" x14ac:dyDescent="0.35">
      <c r="A4058" t="s">
        <v>5834</v>
      </c>
      <c r="B4058" t="s">
        <v>79</v>
      </c>
      <c r="C4058" t="s">
        <v>1367</v>
      </c>
      <c r="D4058" t="s">
        <v>15</v>
      </c>
      <c r="E4058" t="s">
        <v>14</v>
      </c>
      <c r="F4058" t="s">
        <v>617</v>
      </c>
      <c r="G4058">
        <v>166.87</v>
      </c>
      <c r="H4058">
        <v>3</v>
      </c>
      <c r="I4058">
        <v>0.04</v>
      </c>
      <c r="J4058">
        <v>5.55</v>
      </c>
      <c r="K4058" t="s">
        <v>102</v>
      </c>
      <c r="L4058" t="s">
        <v>48</v>
      </c>
      <c r="M4058">
        <v>18.649999999999999</v>
      </c>
      <c r="N4058" t="s">
        <v>83</v>
      </c>
      <c r="O4058" t="b">
        <v>0</v>
      </c>
      <c r="P4058">
        <v>480.5856</v>
      </c>
      <c r="Q4058">
        <v>180.21960000000001</v>
      </c>
      <c r="R4058">
        <v>156.01960000000011</v>
      </c>
      <c r="S4058" t="s">
        <v>84</v>
      </c>
      <c r="T4058">
        <v>0</v>
      </c>
      <c r="U4058">
        <v>0</v>
      </c>
      <c r="V4058">
        <v>17</v>
      </c>
      <c r="W4058">
        <v>926.81089999999995</v>
      </c>
    </row>
    <row r="4059" spans="1:23" x14ac:dyDescent="0.35">
      <c r="A4059" t="s">
        <v>5835</v>
      </c>
      <c r="B4059" t="s">
        <v>802</v>
      </c>
      <c r="C4059" t="s">
        <v>767</v>
      </c>
      <c r="D4059" t="s">
        <v>17</v>
      </c>
      <c r="E4059" t="s">
        <v>14</v>
      </c>
      <c r="F4059" t="s">
        <v>817</v>
      </c>
      <c r="G4059">
        <v>112.45</v>
      </c>
      <c r="H4059">
        <v>1</v>
      </c>
      <c r="I4059">
        <v>7.0000000000000007E-2</v>
      </c>
      <c r="J4059">
        <v>8.9700000000000006</v>
      </c>
      <c r="K4059" t="s">
        <v>82</v>
      </c>
      <c r="L4059" t="s">
        <v>45</v>
      </c>
      <c r="M4059">
        <v>0.66</v>
      </c>
      <c r="N4059" t="s">
        <v>83</v>
      </c>
      <c r="O4059" t="b">
        <v>0</v>
      </c>
      <c r="P4059">
        <v>104.57850000000001</v>
      </c>
      <c r="Q4059">
        <v>37.108499999999992</v>
      </c>
      <c r="R4059">
        <v>27.47849999999999</v>
      </c>
      <c r="S4059" t="s">
        <v>84</v>
      </c>
      <c r="T4059">
        <v>0</v>
      </c>
      <c r="U4059">
        <v>0</v>
      </c>
      <c r="V4059">
        <v>17</v>
      </c>
      <c r="W4059">
        <v>1537.2258999999999</v>
      </c>
    </row>
    <row r="4060" spans="1:23" x14ac:dyDescent="0.35">
      <c r="A4060" t="s">
        <v>5836</v>
      </c>
      <c r="B4060" t="s">
        <v>787</v>
      </c>
      <c r="C4060" t="s">
        <v>2478</v>
      </c>
      <c r="D4060" t="s">
        <v>28</v>
      </c>
      <c r="E4060" t="s">
        <v>88</v>
      </c>
      <c r="F4060" t="s">
        <v>483</v>
      </c>
      <c r="G4060">
        <v>22.09</v>
      </c>
      <c r="H4060">
        <v>1</v>
      </c>
      <c r="I4060">
        <v>0.25</v>
      </c>
      <c r="J4060">
        <v>3.2</v>
      </c>
      <c r="K4060" t="s">
        <v>115</v>
      </c>
      <c r="L4060" t="s">
        <v>41</v>
      </c>
      <c r="M4060">
        <v>11.25</v>
      </c>
      <c r="N4060" t="s">
        <v>83</v>
      </c>
      <c r="O4060" t="b">
        <v>0</v>
      </c>
      <c r="P4060">
        <v>16.567499999999999</v>
      </c>
      <c r="Q4060">
        <v>3.313499999999999</v>
      </c>
      <c r="R4060">
        <v>-11.1365</v>
      </c>
      <c r="S4060" t="s">
        <v>97</v>
      </c>
      <c r="T4060">
        <v>0</v>
      </c>
      <c r="U4060">
        <v>0</v>
      </c>
      <c r="V4060">
        <v>4</v>
      </c>
      <c r="W4060">
        <v>178.07550000000001</v>
      </c>
    </row>
    <row r="4061" spans="1:23" x14ac:dyDescent="0.35">
      <c r="A4061" t="s">
        <v>5837</v>
      </c>
      <c r="B4061" t="s">
        <v>225</v>
      </c>
      <c r="C4061" t="s">
        <v>3118</v>
      </c>
      <c r="D4061" t="s">
        <v>26</v>
      </c>
      <c r="E4061" t="s">
        <v>14</v>
      </c>
      <c r="F4061" t="s">
        <v>1029</v>
      </c>
      <c r="G4061">
        <v>134.05000000000001</v>
      </c>
      <c r="H4061">
        <v>1</v>
      </c>
      <c r="I4061">
        <v>0</v>
      </c>
      <c r="J4061">
        <v>4.05</v>
      </c>
      <c r="K4061" t="s">
        <v>115</v>
      </c>
      <c r="L4061" t="s">
        <v>43</v>
      </c>
      <c r="M4061">
        <v>6.09</v>
      </c>
      <c r="N4061" t="s">
        <v>83</v>
      </c>
      <c r="O4061" t="b">
        <v>0</v>
      </c>
      <c r="P4061">
        <v>134.05000000000001</v>
      </c>
      <c r="Q4061">
        <v>53.62</v>
      </c>
      <c r="R4061">
        <v>43.48</v>
      </c>
      <c r="S4061" t="s">
        <v>183</v>
      </c>
      <c r="T4061">
        <v>0</v>
      </c>
      <c r="U4061">
        <v>0</v>
      </c>
      <c r="V4061">
        <v>16</v>
      </c>
      <c r="W4061">
        <v>2599.2321999999999</v>
      </c>
    </row>
    <row r="4062" spans="1:23" x14ac:dyDescent="0.35">
      <c r="A4062" t="s">
        <v>5838</v>
      </c>
      <c r="B4062" t="s">
        <v>470</v>
      </c>
      <c r="C4062" t="s">
        <v>1365</v>
      </c>
      <c r="D4062" t="s">
        <v>15</v>
      </c>
      <c r="E4062" t="s">
        <v>16</v>
      </c>
      <c r="F4062" t="s">
        <v>505</v>
      </c>
      <c r="G4062">
        <v>18.350000000000001</v>
      </c>
      <c r="H4062">
        <v>1</v>
      </c>
      <c r="I4062">
        <v>0.22</v>
      </c>
      <c r="J4062">
        <v>7.64</v>
      </c>
      <c r="K4062" t="s">
        <v>115</v>
      </c>
      <c r="L4062" t="s">
        <v>41</v>
      </c>
      <c r="M4062">
        <v>12.67</v>
      </c>
      <c r="N4062" t="s">
        <v>83</v>
      </c>
      <c r="O4062" t="b">
        <v>0</v>
      </c>
      <c r="P4062">
        <v>14.313000000000001</v>
      </c>
      <c r="Q4062">
        <v>3.303000000000003</v>
      </c>
      <c r="R4062">
        <v>-17.007000000000001</v>
      </c>
      <c r="S4062" t="s">
        <v>183</v>
      </c>
      <c r="T4062">
        <v>0</v>
      </c>
      <c r="U4062">
        <v>0</v>
      </c>
      <c r="V4062">
        <v>17</v>
      </c>
      <c r="W4062">
        <v>922.68780000000015</v>
      </c>
    </row>
    <row r="4063" spans="1:23" x14ac:dyDescent="0.35">
      <c r="A4063" t="s">
        <v>5839</v>
      </c>
      <c r="B4063" t="s">
        <v>316</v>
      </c>
      <c r="C4063" t="s">
        <v>1992</v>
      </c>
      <c r="D4063" t="s">
        <v>12</v>
      </c>
      <c r="E4063" t="s">
        <v>88</v>
      </c>
      <c r="F4063" t="s">
        <v>431</v>
      </c>
      <c r="G4063">
        <v>23.65</v>
      </c>
      <c r="H4063">
        <v>1</v>
      </c>
      <c r="I4063">
        <v>0.27</v>
      </c>
      <c r="J4063">
        <v>8.76</v>
      </c>
      <c r="K4063" t="s">
        <v>90</v>
      </c>
      <c r="L4063" t="s">
        <v>41</v>
      </c>
      <c r="M4063">
        <v>8.92</v>
      </c>
      <c r="N4063" t="s">
        <v>83</v>
      </c>
      <c r="O4063" t="b">
        <v>0</v>
      </c>
      <c r="P4063">
        <v>17.264500000000002</v>
      </c>
      <c r="Q4063">
        <v>3.0744999999999991</v>
      </c>
      <c r="R4063">
        <v>-14.605499999999999</v>
      </c>
      <c r="S4063" t="s">
        <v>91</v>
      </c>
      <c r="T4063">
        <v>0</v>
      </c>
      <c r="U4063">
        <v>0</v>
      </c>
      <c r="V4063">
        <v>4</v>
      </c>
      <c r="W4063">
        <v>217.13720000000009</v>
      </c>
    </row>
    <row r="4064" spans="1:23" x14ac:dyDescent="0.35">
      <c r="A4064" t="s">
        <v>5840</v>
      </c>
      <c r="B4064" t="s">
        <v>1687</v>
      </c>
      <c r="C4064" t="s">
        <v>2671</v>
      </c>
      <c r="D4064" t="s">
        <v>26</v>
      </c>
      <c r="E4064" t="s">
        <v>14</v>
      </c>
      <c r="F4064" t="s">
        <v>1109</v>
      </c>
      <c r="G4064">
        <v>135.87</v>
      </c>
      <c r="H4064">
        <v>1</v>
      </c>
      <c r="I4064">
        <v>0.03</v>
      </c>
      <c r="J4064">
        <v>9.52</v>
      </c>
      <c r="K4064" t="s">
        <v>115</v>
      </c>
      <c r="L4064" t="s">
        <v>45</v>
      </c>
      <c r="M4064">
        <v>1.45</v>
      </c>
      <c r="N4064" t="s">
        <v>83</v>
      </c>
      <c r="O4064" t="b">
        <v>0</v>
      </c>
      <c r="P4064">
        <v>131.79390000000001</v>
      </c>
      <c r="Q4064">
        <v>50.271900000000002</v>
      </c>
      <c r="R4064">
        <v>39.301900000000003</v>
      </c>
      <c r="S4064" t="s">
        <v>97</v>
      </c>
      <c r="T4064">
        <v>0</v>
      </c>
      <c r="U4064">
        <v>0</v>
      </c>
      <c r="V4064">
        <v>4</v>
      </c>
      <c r="W4064">
        <v>69.453000000000017</v>
      </c>
    </row>
    <row r="4065" spans="1:23" x14ac:dyDescent="0.35">
      <c r="A4065" t="s">
        <v>5841</v>
      </c>
      <c r="B4065" t="s">
        <v>819</v>
      </c>
      <c r="C4065" t="s">
        <v>1962</v>
      </c>
      <c r="D4065" t="s">
        <v>17</v>
      </c>
      <c r="E4065" t="s">
        <v>16</v>
      </c>
      <c r="F4065" t="s">
        <v>1077</v>
      </c>
      <c r="G4065">
        <v>44.57</v>
      </c>
      <c r="H4065">
        <v>2</v>
      </c>
      <c r="I4065">
        <v>0.26</v>
      </c>
      <c r="J4065">
        <v>7.35</v>
      </c>
      <c r="K4065" t="s">
        <v>115</v>
      </c>
      <c r="L4065" t="s">
        <v>48</v>
      </c>
      <c r="M4065">
        <v>8.6300000000000008</v>
      </c>
      <c r="N4065" t="s">
        <v>83</v>
      </c>
      <c r="O4065" t="b">
        <v>0</v>
      </c>
      <c r="P4065">
        <v>65.9636</v>
      </c>
      <c r="Q4065">
        <v>12.4796</v>
      </c>
      <c r="R4065">
        <v>-3.5004000000000031</v>
      </c>
      <c r="S4065" t="s">
        <v>128</v>
      </c>
      <c r="T4065">
        <v>0</v>
      </c>
      <c r="U4065">
        <v>0</v>
      </c>
      <c r="V4065">
        <v>15</v>
      </c>
      <c r="W4065">
        <v>526.91089999999997</v>
      </c>
    </row>
    <row r="4066" spans="1:23" x14ac:dyDescent="0.35">
      <c r="A4066" t="s">
        <v>5842</v>
      </c>
      <c r="B4066" t="s">
        <v>221</v>
      </c>
      <c r="C4066" t="s">
        <v>310</v>
      </c>
      <c r="D4066" t="s">
        <v>12</v>
      </c>
      <c r="E4066" t="s">
        <v>95</v>
      </c>
      <c r="F4066" t="s">
        <v>1251</v>
      </c>
      <c r="G4066">
        <v>442.3</v>
      </c>
      <c r="H4066">
        <v>1</v>
      </c>
      <c r="I4066">
        <v>0.1</v>
      </c>
      <c r="J4066">
        <v>5.74</v>
      </c>
      <c r="K4066" t="s">
        <v>82</v>
      </c>
      <c r="L4066" t="s">
        <v>43</v>
      </c>
      <c r="M4066">
        <v>7.53</v>
      </c>
      <c r="N4066" t="s">
        <v>83</v>
      </c>
      <c r="O4066" t="b">
        <v>1</v>
      </c>
      <c r="P4066">
        <v>398.07</v>
      </c>
      <c r="Q4066">
        <v>132.69</v>
      </c>
      <c r="R4066">
        <v>119.42</v>
      </c>
      <c r="S4066" t="s">
        <v>103</v>
      </c>
      <c r="T4066">
        <v>0</v>
      </c>
      <c r="U4066">
        <v>0</v>
      </c>
      <c r="V4066">
        <v>16</v>
      </c>
      <c r="W4066">
        <v>1399.8426999999999</v>
      </c>
    </row>
    <row r="4067" spans="1:23" x14ac:dyDescent="0.35">
      <c r="A4067" t="s">
        <v>5843</v>
      </c>
      <c r="B4067" t="s">
        <v>225</v>
      </c>
      <c r="C4067" t="s">
        <v>357</v>
      </c>
      <c r="D4067" t="s">
        <v>12</v>
      </c>
      <c r="E4067" t="s">
        <v>95</v>
      </c>
      <c r="F4067" t="s">
        <v>388</v>
      </c>
      <c r="G4067">
        <v>511.5</v>
      </c>
      <c r="H4067">
        <v>3</v>
      </c>
      <c r="I4067">
        <v>0.04</v>
      </c>
      <c r="J4067">
        <v>9.92</v>
      </c>
      <c r="K4067" t="s">
        <v>82</v>
      </c>
      <c r="L4067" t="s">
        <v>43</v>
      </c>
      <c r="M4067">
        <v>4.6500000000000004</v>
      </c>
      <c r="N4067" t="s">
        <v>141</v>
      </c>
      <c r="O4067" t="b">
        <v>0</v>
      </c>
      <c r="P4067">
        <v>1473.12</v>
      </c>
      <c r="Q4067">
        <v>552.41999999999996</v>
      </c>
      <c r="R4067">
        <v>537.84999999999991</v>
      </c>
      <c r="S4067" t="s">
        <v>183</v>
      </c>
      <c r="T4067">
        <v>1</v>
      </c>
      <c r="U4067">
        <v>0</v>
      </c>
      <c r="V4067">
        <v>11</v>
      </c>
      <c r="W4067">
        <v>729.72119999999995</v>
      </c>
    </row>
    <row r="4068" spans="1:23" x14ac:dyDescent="0.35">
      <c r="A4068" t="s">
        <v>5844</v>
      </c>
      <c r="B4068" t="s">
        <v>349</v>
      </c>
      <c r="C4068" t="s">
        <v>827</v>
      </c>
      <c r="D4068" t="s">
        <v>19</v>
      </c>
      <c r="E4068" t="s">
        <v>95</v>
      </c>
      <c r="F4068" t="s">
        <v>89</v>
      </c>
      <c r="G4068">
        <v>26.03</v>
      </c>
      <c r="H4068">
        <v>2</v>
      </c>
      <c r="I4068">
        <v>0.02</v>
      </c>
      <c r="J4068">
        <v>3.69</v>
      </c>
      <c r="K4068" t="s">
        <v>82</v>
      </c>
      <c r="L4068" t="s">
        <v>43</v>
      </c>
      <c r="M4068">
        <v>4.08</v>
      </c>
      <c r="N4068" t="s">
        <v>83</v>
      </c>
      <c r="O4068" t="b">
        <v>0</v>
      </c>
      <c r="P4068">
        <v>51.018799999999999</v>
      </c>
      <c r="Q4068">
        <v>19.782800000000002</v>
      </c>
      <c r="R4068">
        <v>12.0128</v>
      </c>
      <c r="S4068" t="s">
        <v>128</v>
      </c>
      <c r="T4068">
        <v>0</v>
      </c>
      <c r="U4068">
        <v>0</v>
      </c>
      <c r="V4068">
        <v>17</v>
      </c>
      <c r="W4068">
        <v>797.77100000000007</v>
      </c>
    </row>
    <row r="4069" spans="1:23" x14ac:dyDescent="0.35">
      <c r="A4069" t="s">
        <v>5845</v>
      </c>
      <c r="B4069" t="s">
        <v>2232</v>
      </c>
      <c r="C4069" t="s">
        <v>974</v>
      </c>
      <c r="D4069" t="s">
        <v>19</v>
      </c>
      <c r="E4069" t="s">
        <v>88</v>
      </c>
      <c r="F4069" t="s">
        <v>1554</v>
      </c>
      <c r="G4069">
        <v>29.56</v>
      </c>
      <c r="H4069">
        <v>3</v>
      </c>
      <c r="I4069">
        <v>0.15</v>
      </c>
      <c r="J4069">
        <v>2.13</v>
      </c>
      <c r="K4069" t="s">
        <v>102</v>
      </c>
      <c r="L4069" t="s">
        <v>41</v>
      </c>
      <c r="M4069">
        <v>7.36</v>
      </c>
      <c r="N4069" t="s">
        <v>83</v>
      </c>
      <c r="O4069" t="b">
        <v>0</v>
      </c>
      <c r="P4069">
        <v>75.377999999999986</v>
      </c>
      <c r="Q4069">
        <v>22.169999999999991</v>
      </c>
      <c r="R4069">
        <v>12.679999999999991</v>
      </c>
      <c r="S4069" t="s">
        <v>84</v>
      </c>
      <c r="T4069">
        <v>0</v>
      </c>
      <c r="U4069">
        <v>0</v>
      </c>
      <c r="V4069">
        <v>13</v>
      </c>
      <c r="W4069">
        <v>1473.0153</v>
      </c>
    </row>
    <row r="4070" spans="1:23" x14ac:dyDescent="0.35">
      <c r="A4070" t="s">
        <v>5846</v>
      </c>
      <c r="B4070" t="s">
        <v>559</v>
      </c>
      <c r="C4070" t="s">
        <v>1166</v>
      </c>
      <c r="D4070" t="s">
        <v>24</v>
      </c>
      <c r="E4070" t="s">
        <v>16</v>
      </c>
      <c r="F4070" t="s">
        <v>360</v>
      </c>
      <c r="G4070">
        <v>44.04</v>
      </c>
      <c r="H4070">
        <v>1</v>
      </c>
      <c r="I4070">
        <v>0.14000000000000001</v>
      </c>
      <c r="J4070">
        <v>3.71</v>
      </c>
      <c r="K4070" t="s">
        <v>90</v>
      </c>
      <c r="L4070" t="s">
        <v>43</v>
      </c>
      <c r="M4070">
        <v>4.51</v>
      </c>
      <c r="N4070" t="s">
        <v>83</v>
      </c>
      <c r="O4070" t="b">
        <v>0</v>
      </c>
      <c r="P4070">
        <v>37.874400000000001</v>
      </c>
      <c r="Q4070">
        <v>11.4504</v>
      </c>
      <c r="R4070">
        <v>3.230400000000003</v>
      </c>
      <c r="S4070" t="s">
        <v>128</v>
      </c>
      <c r="T4070">
        <v>0</v>
      </c>
      <c r="U4070">
        <v>0</v>
      </c>
      <c r="V4070">
        <v>18</v>
      </c>
      <c r="W4070">
        <v>1599.6829</v>
      </c>
    </row>
    <row r="4071" spans="1:23" x14ac:dyDescent="0.35">
      <c r="A4071" t="s">
        <v>5847</v>
      </c>
      <c r="B4071" t="s">
        <v>173</v>
      </c>
      <c r="C4071" t="s">
        <v>1246</v>
      </c>
      <c r="D4071" t="s">
        <v>12</v>
      </c>
      <c r="E4071" t="s">
        <v>14</v>
      </c>
      <c r="F4071" t="s">
        <v>1131</v>
      </c>
      <c r="G4071">
        <v>132.91</v>
      </c>
      <c r="H4071">
        <v>3</v>
      </c>
      <c r="I4071">
        <v>0.28999999999999998</v>
      </c>
      <c r="J4071">
        <v>6.9</v>
      </c>
      <c r="K4071" t="s">
        <v>90</v>
      </c>
      <c r="L4071" t="s">
        <v>41</v>
      </c>
      <c r="M4071">
        <v>9.08</v>
      </c>
      <c r="N4071" t="s">
        <v>141</v>
      </c>
      <c r="O4071" t="b">
        <v>0</v>
      </c>
      <c r="P4071">
        <v>283.09829999999999</v>
      </c>
      <c r="Q4071">
        <v>43.860300000000002</v>
      </c>
      <c r="R4071">
        <v>27.880299999999991</v>
      </c>
      <c r="S4071" t="s">
        <v>128</v>
      </c>
      <c r="T4071">
        <v>1</v>
      </c>
      <c r="U4071">
        <v>0</v>
      </c>
      <c r="V4071">
        <v>17</v>
      </c>
      <c r="W4071">
        <v>1168.9012</v>
      </c>
    </row>
    <row r="4072" spans="1:23" x14ac:dyDescent="0.35">
      <c r="A4072" t="s">
        <v>5848</v>
      </c>
      <c r="B4072" t="s">
        <v>86</v>
      </c>
      <c r="C4072" t="s">
        <v>1469</v>
      </c>
      <c r="D4072" t="s">
        <v>19</v>
      </c>
      <c r="E4072" t="s">
        <v>95</v>
      </c>
      <c r="F4072" t="s">
        <v>388</v>
      </c>
      <c r="G4072">
        <v>403.41</v>
      </c>
      <c r="H4072">
        <v>2</v>
      </c>
      <c r="I4072">
        <v>0.1</v>
      </c>
      <c r="J4072">
        <v>8.89</v>
      </c>
      <c r="K4072" t="s">
        <v>82</v>
      </c>
      <c r="L4072" t="s">
        <v>43</v>
      </c>
      <c r="M4072">
        <v>7.27</v>
      </c>
      <c r="N4072" t="s">
        <v>83</v>
      </c>
      <c r="O4072" t="b">
        <v>0</v>
      </c>
      <c r="P4072">
        <v>726.13800000000003</v>
      </c>
      <c r="Q4072">
        <v>242.04599999999999</v>
      </c>
      <c r="R4072">
        <v>225.88600000000011</v>
      </c>
      <c r="S4072" t="s">
        <v>91</v>
      </c>
      <c r="T4072">
        <v>0</v>
      </c>
      <c r="U4072">
        <v>0</v>
      </c>
      <c r="V4072">
        <v>24</v>
      </c>
      <c r="W4072">
        <v>1849.9422999999999</v>
      </c>
    </row>
    <row r="4073" spans="1:23" x14ac:dyDescent="0.35">
      <c r="A4073" t="s">
        <v>5849</v>
      </c>
      <c r="B4073" t="s">
        <v>462</v>
      </c>
      <c r="C4073" t="s">
        <v>546</v>
      </c>
      <c r="D4073" t="s">
        <v>26</v>
      </c>
      <c r="E4073" t="s">
        <v>14</v>
      </c>
      <c r="F4073" t="s">
        <v>588</v>
      </c>
      <c r="G4073">
        <v>83.58</v>
      </c>
      <c r="H4073">
        <v>1</v>
      </c>
      <c r="I4073">
        <v>0.02</v>
      </c>
      <c r="J4073">
        <v>8.11</v>
      </c>
      <c r="K4073" t="s">
        <v>90</v>
      </c>
      <c r="L4073" t="s">
        <v>45</v>
      </c>
      <c r="M4073">
        <v>0.98</v>
      </c>
      <c r="N4073" t="s">
        <v>83</v>
      </c>
      <c r="O4073" t="b">
        <v>0</v>
      </c>
      <c r="P4073">
        <v>81.9084</v>
      </c>
      <c r="Q4073">
        <v>31.760400000000001</v>
      </c>
      <c r="R4073">
        <v>22.670400000000001</v>
      </c>
      <c r="S4073" t="s">
        <v>84</v>
      </c>
      <c r="T4073">
        <v>0</v>
      </c>
      <c r="U4073">
        <v>0</v>
      </c>
      <c r="V4073">
        <v>15</v>
      </c>
      <c r="W4073">
        <v>998.18510000000003</v>
      </c>
    </row>
    <row r="4074" spans="1:23" x14ac:dyDescent="0.35">
      <c r="A4074" t="s">
        <v>5850</v>
      </c>
      <c r="B4074" t="s">
        <v>205</v>
      </c>
      <c r="C4074" t="s">
        <v>1444</v>
      </c>
      <c r="D4074" t="s">
        <v>20</v>
      </c>
      <c r="E4074" t="s">
        <v>95</v>
      </c>
      <c r="F4074" t="s">
        <v>568</v>
      </c>
      <c r="G4074">
        <v>501.03</v>
      </c>
      <c r="H4074">
        <v>3</v>
      </c>
      <c r="I4074">
        <v>0.18</v>
      </c>
      <c r="J4074">
        <v>5.18</v>
      </c>
      <c r="K4074" t="s">
        <v>90</v>
      </c>
      <c r="L4074" t="s">
        <v>41</v>
      </c>
      <c r="M4074">
        <v>5.22</v>
      </c>
      <c r="N4074" t="s">
        <v>141</v>
      </c>
      <c r="O4074" t="b">
        <v>0</v>
      </c>
      <c r="P4074">
        <v>1232.5337999999999</v>
      </c>
      <c r="Q4074">
        <v>330.6798</v>
      </c>
      <c r="R4074">
        <v>320.27980000000002</v>
      </c>
      <c r="S4074" t="s">
        <v>97</v>
      </c>
      <c r="T4074">
        <v>1</v>
      </c>
      <c r="U4074">
        <v>0</v>
      </c>
      <c r="V4074">
        <v>17</v>
      </c>
      <c r="W4074">
        <v>1703.8866</v>
      </c>
    </row>
    <row r="4075" spans="1:23" x14ac:dyDescent="0.35">
      <c r="A4075" t="s">
        <v>5851</v>
      </c>
      <c r="B4075" t="s">
        <v>261</v>
      </c>
      <c r="C4075" t="s">
        <v>5521</v>
      </c>
      <c r="D4075" t="s">
        <v>15</v>
      </c>
      <c r="E4075" t="s">
        <v>14</v>
      </c>
      <c r="F4075" t="s">
        <v>1131</v>
      </c>
      <c r="G4075">
        <v>35.04</v>
      </c>
      <c r="H4075">
        <v>1</v>
      </c>
      <c r="I4075">
        <v>0.22</v>
      </c>
      <c r="J4075">
        <v>5</v>
      </c>
      <c r="K4075" t="s">
        <v>82</v>
      </c>
      <c r="L4075" t="s">
        <v>41</v>
      </c>
      <c r="M4075">
        <v>11.35</v>
      </c>
      <c r="N4075" t="s">
        <v>83</v>
      </c>
      <c r="O4075" t="b">
        <v>0</v>
      </c>
      <c r="P4075">
        <v>27.331199999999999</v>
      </c>
      <c r="Q4075">
        <v>6.3072000000000017</v>
      </c>
      <c r="R4075">
        <v>-10.0428</v>
      </c>
      <c r="S4075" t="s">
        <v>103</v>
      </c>
      <c r="T4075">
        <v>0</v>
      </c>
      <c r="U4075">
        <v>0</v>
      </c>
      <c r="V4075">
        <v>14</v>
      </c>
      <c r="W4075">
        <v>1610.0854999999999</v>
      </c>
    </row>
    <row r="4076" spans="1:23" x14ac:dyDescent="0.35">
      <c r="A4076" t="s">
        <v>5852</v>
      </c>
      <c r="B4076" t="s">
        <v>1268</v>
      </c>
      <c r="C4076" t="s">
        <v>1057</v>
      </c>
      <c r="D4076" t="s">
        <v>19</v>
      </c>
      <c r="E4076" t="s">
        <v>95</v>
      </c>
      <c r="F4076" t="s">
        <v>1061</v>
      </c>
      <c r="G4076">
        <v>457.01</v>
      </c>
      <c r="H4076">
        <v>3</v>
      </c>
      <c r="I4076">
        <v>0.09</v>
      </c>
      <c r="J4076">
        <v>3.79</v>
      </c>
      <c r="K4076" t="s">
        <v>115</v>
      </c>
      <c r="L4076" t="s">
        <v>43</v>
      </c>
      <c r="M4076">
        <v>6.12</v>
      </c>
      <c r="N4076" t="s">
        <v>83</v>
      </c>
      <c r="O4076" t="b">
        <v>0</v>
      </c>
      <c r="P4076">
        <v>1247.6373000000001</v>
      </c>
      <c r="Q4076">
        <v>425.01930000000021</v>
      </c>
      <c r="R4076">
        <v>415.10930000000008</v>
      </c>
      <c r="S4076" t="s">
        <v>183</v>
      </c>
      <c r="T4076">
        <v>0</v>
      </c>
      <c r="U4076">
        <v>0</v>
      </c>
      <c r="V4076">
        <v>18</v>
      </c>
      <c r="W4076">
        <v>2092.913700000001</v>
      </c>
    </row>
    <row r="4077" spans="1:23" x14ac:dyDescent="0.35">
      <c r="A4077" t="s">
        <v>5853</v>
      </c>
      <c r="B4077" t="s">
        <v>185</v>
      </c>
      <c r="C4077" t="s">
        <v>1043</v>
      </c>
      <c r="D4077" t="s">
        <v>15</v>
      </c>
      <c r="E4077" t="s">
        <v>95</v>
      </c>
      <c r="F4077" t="s">
        <v>123</v>
      </c>
      <c r="G4077">
        <v>401.62</v>
      </c>
      <c r="H4077">
        <v>3</v>
      </c>
      <c r="I4077">
        <v>0.03</v>
      </c>
      <c r="J4077">
        <v>6.75</v>
      </c>
      <c r="K4077" t="s">
        <v>82</v>
      </c>
      <c r="L4077" t="s">
        <v>43</v>
      </c>
      <c r="M4077">
        <v>6.62</v>
      </c>
      <c r="N4077" t="s">
        <v>83</v>
      </c>
      <c r="O4077" t="b">
        <v>0</v>
      </c>
      <c r="P4077">
        <v>1168.7141999999999</v>
      </c>
      <c r="Q4077">
        <v>445.79820000000012</v>
      </c>
      <c r="R4077">
        <v>432.42820000000012</v>
      </c>
      <c r="S4077" t="s">
        <v>128</v>
      </c>
      <c r="T4077">
        <v>0</v>
      </c>
      <c r="U4077">
        <v>0</v>
      </c>
      <c r="V4077">
        <v>6</v>
      </c>
      <c r="W4077">
        <v>1060.8396</v>
      </c>
    </row>
    <row r="4078" spans="1:23" x14ac:dyDescent="0.35">
      <c r="A4078" t="s">
        <v>5854</v>
      </c>
      <c r="B4078" t="s">
        <v>138</v>
      </c>
      <c r="C4078" t="s">
        <v>820</v>
      </c>
      <c r="D4078" t="s">
        <v>15</v>
      </c>
      <c r="E4078" t="s">
        <v>95</v>
      </c>
      <c r="F4078" t="s">
        <v>123</v>
      </c>
      <c r="G4078">
        <v>559.96</v>
      </c>
      <c r="H4078">
        <v>2</v>
      </c>
      <c r="I4078">
        <v>0.06</v>
      </c>
      <c r="J4078">
        <v>5.37</v>
      </c>
      <c r="K4078" t="s">
        <v>82</v>
      </c>
      <c r="L4078" t="s">
        <v>41</v>
      </c>
      <c r="M4078">
        <v>8.5399999999999991</v>
      </c>
      <c r="N4078" t="s">
        <v>83</v>
      </c>
      <c r="O4078" t="b">
        <v>0</v>
      </c>
      <c r="P4078">
        <v>1052.7248</v>
      </c>
      <c r="Q4078">
        <v>380.77280000000002</v>
      </c>
      <c r="R4078">
        <v>366.86279999999999</v>
      </c>
      <c r="S4078" t="s">
        <v>128</v>
      </c>
      <c r="T4078">
        <v>0</v>
      </c>
      <c r="U4078">
        <v>0</v>
      </c>
      <c r="V4078">
        <v>17</v>
      </c>
      <c r="W4078">
        <v>1105.1192000000001</v>
      </c>
    </row>
    <row r="4079" spans="1:23" x14ac:dyDescent="0.35">
      <c r="A4079" t="s">
        <v>5855</v>
      </c>
      <c r="B4079" t="s">
        <v>372</v>
      </c>
      <c r="C4079" t="s">
        <v>1012</v>
      </c>
      <c r="D4079" t="s">
        <v>19</v>
      </c>
      <c r="E4079" t="s">
        <v>95</v>
      </c>
      <c r="F4079" t="s">
        <v>270</v>
      </c>
      <c r="G4079">
        <v>436.81</v>
      </c>
      <c r="H4079">
        <v>3</v>
      </c>
      <c r="I4079">
        <v>7.0000000000000007E-2</v>
      </c>
      <c r="J4079">
        <v>5.92</v>
      </c>
      <c r="K4079" t="s">
        <v>82</v>
      </c>
      <c r="L4079" t="s">
        <v>41</v>
      </c>
      <c r="M4079">
        <v>5.55</v>
      </c>
      <c r="N4079" t="s">
        <v>83</v>
      </c>
      <c r="O4079" t="b">
        <v>0</v>
      </c>
      <c r="P4079">
        <v>1218.6999000000001</v>
      </c>
      <c r="Q4079">
        <v>432.44189999999998</v>
      </c>
      <c r="R4079">
        <v>420.97190000000001</v>
      </c>
      <c r="S4079" t="s">
        <v>183</v>
      </c>
      <c r="T4079">
        <v>0</v>
      </c>
      <c r="U4079">
        <v>0</v>
      </c>
      <c r="V4079">
        <v>3</v>
      </c>
      <c r="W4079">
        <v>837.98719999999992</v>
      </c>
    </row>
    <row r="4080" spans="1:23" x14ac:dyDescent="0.35">
      <c r="A4080" t="s">
        <v>5856</v>
      </c>
      <c r="B4080" t="s">
        <v>298</v>
      </c>
      <c r="C4080" t="s">
        <v>1229</v>
      </c>
      <c r="D4080" t="s">
        <v>26</v>
      </c>
      <c r="E4080" t="s">
        <v>95</v>
      </c>
      <c r="F4080" t="s">
        <v>964</v>
      </c>
      <c r="G4080">
        <v>21.29</v>
      </c>
      <c r="H4080">
        <v>2</v>
      </c>
      <c r="I4080">
        <v>0.1</v>
      </c>
      <c r="J4080">
        <v>8.01</v>
      </c>
      <c r="K4080" t="s">
        <v>90</v>
      </c>
      <c r="L4080" t="s">
        <v>45</v>
      </c>
      <c r="M4080">
        <v>1.64</v>
      </c>
      <c r="N4080" t="s">
        <v>83</v>
      </c>
      <c r="O4080" t="b">
        <v>1</v>
      </c>
      <c r="P4080">
        <v>38.322000000000003</v>
      </c>
      <c r="Q4080">
        <v>12.773999999999999</v>
      </c>
      <c r="R4080">
        <v>3.1240000000000041</v>
      </c>
      <c r="S4080" t="s">
        <v>183</v>
      </c>
      <c r="T4080">
        <v>0</v>
      </c>
      <c r="U4080">
        <v>0</v>
      </c>
      <c r="V4080">
        <v>18</v>
      </c>
      <c r="W4080">
        <v>1211.7243000000001</v>
      </c>
    </row>
    <row r="4081" spans="1:23" x14ac:dyDescent="0.35">
      <c r="A4081" t="s">
        <v>5857</v>
      </c>
      <c r="B4081" t="s">
        <v>996</v>
      </c>
      <c r="C4081" t="s">
        <v>3001</v>
      </c>
      <c r="D4081" t="s">
        <v>12</v>
      </c>
      <c r="E4081" t="s">
        <v>95</v>
      </c>
      <c r="F4081" t="s">
        <v>985</v>
      </c>
      <c r="G4081">
        <v>364.33</v>
      </c>
      <c r="H4081">
        <v>1</v>
      </c>
      <c r="I4081">
        <v>0.08</v>
      </c>
      <c r="J4081">
        <v>2.31</v>
      </c>
      <c r="K4081" t="s">
        <v>82</v>
      </c>
      <c r="L4081" t="s">
        <v>43</v>
      </c>
      <c r="M4081">
        <v>7.8</v>
      </c>
      <c r="N4081" t="s">
        <v>83</v>
      </c>
      <c r="O4081" t="b">
        <v>0</v>
      </c>
      <c r="P4081">
        <v>335.18360000000001</v>
      </c>
      <c r="Q4081">
        <v>116.5856</v>
      </c>
      <c r="R4081">
        <v>106.4756</v>
      </c>
      <c r="S4081" t="s">
        <v>128</v>
      </c>
      <c r="T4081">
        <v>0</v>
      </c>
      <c r="U4081">
        <v>0</v>
      </c>
      <c r="V4081">
        <v>3</v>
      </c>
      <c r="W4081">
        <v>308.59240000000011</v>
      </c>
    </row>
    <row r="4082" spans="1:23" x14ac:dyDescent="0.35">
      <c r="A4082" t="s">
        <v>5858</v>
      </c>
      <c r="B4082" t="s">
        <v>302</v>
      </c>
      <c r="C4082" t="s">
        <v>824</v>
      </c>
      <c r="D4082" t="s">
        <v>12</v>
      </c>
      <c r="E4082" t="s">
        <v>14</v>
      </c>
      <c r="F4082" t="s">
        <v>255</v>
      </c>
      <c r="G4082">
        <v>144.27000000000001</v>
      </c>
      <c r="H4082">
        <v>1</v>
      </c>
      <c r="I4082">
        <v>0.1</v>
      </c>
      <c r="J4082">
        <v>6.58</v>
      </c>
      <c r="K4082" t="s">
        <v>82</v>
      </c>
      <c r="L4082" t="s">
        <v>45</v>
      </c>
      <c r="M4082">
        <v>1.68</v>
      </c>
      <c r="N4082" t="s">
        <v>83</v>
      </c>
      <c r="O4082" t="b">
        <v>0</v>
      </c>
      <c r="P4082">
        <v>129.84299999999999</v>
      </c>
      <c r="Q4082">
        <v>43.28100000000002</v>
      </c>
      <c r="R4082">
        <v>35.021000000000022</v>
      </c>
      <c r="S4082" t="s">
        <v>183</v>
      </c>
      <c r="T4082">
        <v>0</v>
      </c>
      <c r="U4082">
        <v>0</v>
      </c>
      <c r="V4082">
        <v>13</v>
      </c>
      <c r="W4082">
        <v>341.28570000000002</v>
      </c>
    </row>
    <row r="4083" spans="1:23" x14ac:dyDescent="0.35">
      <c r="A4083" t="s">
        <v>5859</v>
      </c>
      <c r="B4083" t="s">
        <v>1345</v>
      </c>
      <c r="C4083" t="s">
        <v>873</v>
      </c>
      <c r="D4083" t="s">
        <v>20</v>
      </c>
      <c r="E4083" t="s">
        <v>95</v>
      </c>
      <c r="F4083" t="s">
        <v>266</v>
      </c>
      <c r="G4083">
        <v>395.37</v>
      </c>
      <c r="H4083">
        <v>3</v>
      </c>
      <c r="I4083">
        <v>0.05</v>
      </c>
      <c r="J4083">
        <v>2.59</v>
      </c>
      <c r="K4083" t="s">
        <v>82</v>
      </c>
      <c r="L4083" t="s">
        <v>43</v>
      </c>
      <c r="M4083">
        <v>4.49</v>
      </c>
      <c r="N4083" t="s">
        <v>83</v>
      </c>
      <c r="O4083" t="b">
        <v>0</v>
      </c>
      <c r="P4083">
        <v>1126.8045</v>
      </c>
      <c r="Q4083">
        <v>415.13849999999991</v>
      </c>
      <c r="R4083">
        <v>408.05849999999992</v>
      </c>
      <c r="S4083" t="s">
        <v>183</v>
      </c>
      <c r="T4083">
        <v>0</v>
      </c>
      <c r="U4083">
        <v>0</v>
      </c>
      <c r="V4083">
        <v>19</v>
      </c>
      <c r="W4083">
        <v>1610.9115999999999</v>
      </c>
    </row>
    <row r="4084" spans="1:23" x14ac:dyDescent="0.35">
      <c r="A4084" t="s">
        <v>5860</v>
      </c>
      <c r="B4084" t="s">
        <v>1054</v>
      </c>
      <c r="C4084" t="s">
        <v>434</v>
      </c>
      <c r="D4084" t="s">
        <v>12</v>
      </c>
      <c r="E4084" t="s">
        <v>95</v>
      </c>
      <c r="F4084" t="s">
        <v>596</v>
      </c>
      <c r="G4084">
        <v>295.8</v>
      </c>
      <c r="H4084">
        <v>2</v>
      </c>
      <c r="I4084">
        <v>0</v>
      </c>
      <c r="J4084">
        <v>3.56</v>
      </c>
      <c r="K4084" t="s">
        <v>115</v>
      </c>
      <c r="L4084" t="s">
        <v>45</v>
      </c>
      <c r="M4084">
        <v>0.76</v>
      </c>
      <c r="N4084" t="s">
        <v>83</v>
      </c>
      <c r="O4084" t="b">
        <v>0</v>
      </c>
      <c r="P4084">
        <v>591.6</v>
      </c>
      <c r="Q4084">
        <v>236.64</v>
      </c>
      <c r="R4084">
        <v>232.32000000000011</v>
      </c>
      <c r="S4084" t="s">
        <v>128</v>
      </c>
      <c r="T4084">
        <v>0</v>
      </c>
      <c r="U4084">
        <v>0</v>
      </c>
      <c r="V4084">
        <v>17</v>
      </c>
      <c r="W4084">
        <v>709.66280000000006</v>
      </c>
    </row>
    <row r="4085" spans="1:23" x14ac:dyDescent="0.35">
      <c r="A4085" t="s">
        <v>5861</v>
      </c>
      <c r="B4085" t="s">
        <v>1054</v>
      </c>
      <c r="C4085" t="s">
        <v>859</v>
      </c>
      <c r="D4085" t="s">
        <v>17</v>
      </c>
      <c r="E4085" t="s">
        <v>14</v>
      </c>
      <c r="F4085" t="s">
        <v>187</v>
      </c>
      <c r="G4085">
        <v>146.93</v>
      </c>
      <c r="H4085">
        <v>2</v>
      </c>
      <c r="I4085">
        <v>0.26</v>
      </c>
      <c r="J4085">
        <v>2.14</v>
      </c>
      <c r="K4085" t="s">
        <v>115</v>
      </c>
      <c r="L4085" t="s">
        <v>41</v>
      </c>
      <c r="M4085">
        <v>12.99</v>
      </c>
      <c r="N4085" t="s">
        <v>83</v>
      </c>
      <c r="O4085" t="b">
        <v>0</v>
      </c>
      <c r="P4085">
        <v>217.4564</v>
      </c>
      <c r="Q4085">
        <v>41.1404</v>
      </c>
      <c r="R4085">
        <v>26.010400000000001</v>
      </c>
      <c r="S4085" t="s">
        <v>128</v>
      </c>
      <c r="T4085">
        <v>0</v>
      </c>
      <c r="U4085">
        <v>0</v>
      </c>
      <c r="V4085">
        <v>12</v>
      </c>
      <c r="W4085">
        <v>810.99489999999992</v>
      </c>
    </row>
    <row r="4086" spans="1:23" x14ac:dyDescent="0.35">
      <c r="A4086" t="s">
        <v>5862</v>
      </c>
      <c r="B4086" t="s">
        <v>390</v>
      </c>
      <c r="C4086" t="s">
        <v>4866</v>
      </c>
      <c r="D4086" t="s">
        <v>12</v>
      </c>
      <c r="E4086" t="s">
        <v>14</v>
      </c>
      <c r="F4086" t="s">
        <v>1072</v>
      </c>
      <c r="G4086">
        <v>142.15</v>
      </c>
      <c r="H4086">
        <v>2</v>
      </c>
      <c r="I4086">
        <v>0.09</v>
      </c>
      <c r="J4086">
        <v>9.58</v>
      </c>
      <c r="K4086" t="s">
        <v>115</v>
      </c>
      <c r="L4086" t="s">
        <v>43</v>
      </c>
      <c r="M4086">
        <v>3.82</v>
      </c>
      <c r="N4086" t="s">
        <v>83</v>
      </c>
      <c r="O4086" t="b">
        <v>0</v>
      </c>
      <c r="P4086">
        <v>258.71300000000002</v>
      </c>
      <c r="Q4086">
        <v>88.13300000000001</v>
      </c>
      <c r="R4086">
        <v>74.733000000000004</v>
      </c>
      <c r="S4086" t="s">
        <v>91</v>
      </c>
      <c r="T4086">
        <v>0</v>
      </c>
      <c r="U4086">
        <v>0</v>
      </c>
      <c r="V4086">
        <v>3</v>
      </c>
      <c r="W4086">
        <v>115.3961</v>
      </c>
    </row>
    <row r="4087" spans="1:23" x14ac:dyDescent="0.35">
      <c r="A4087" t="s">
        <v>5863</v>
      </c>
      <c r="B4087" t="s">
        <v>487</v>
      </c>
      <c r="C4087" t="s">
        <v>938</v>
      </c>
      <c r="D4087" t="s">
        <v>15</v>
      </c>
      <c r="E4087" t="s">
        <v>88</v>
      </c>
      <c r="F4087" t="s">
        <v>111</v>
      </c>
      <c r="G4087">
        <v>31.77</v>
      </c>
      <c r="H4087">
        <v>1</v>
      </c>
      <c r="I4087">
        <v>0.26</v>
      </c>
      <c r="J4087">
        <v>7.09</v>
      </c>
      <c r="K4087" t="s">
        <v>115</v>
      </c>
      <c r="L4087" t="s">
        <v>41</v>
      </c>
      <c r="M4087">
        <v>5.01</v>
      </c>
      <c r="N4087" t="s">
        <v>83</v>
      </c>
      <c r="O4087" t="b">
        <v>0</v>
      </c>
      <c r="P4087">
        <v>23.509799999999998</v>
      </c>
      <c r="Q4087">
        <v>4.4478000000000009</v>
      </c>
      <c r="R4087">
        <v>-7.6521999999999988</v>
      </c>
      <c r="S4087" t="s">
        <v>97</v>
      </c>
      <c r="T4087">
        <v>0</v>
      </c>
      <c r="U4087">
        <v>0</v>
      </c>
      <c r="V4087">
        <v>15</v>
      </c>
      <c r="W4087">
        <v>393.45659999999998</v>
      </c>
    </row>
    <row r="4088" spans="1:23" x14ac:dyDescent="0.35">
      <c r="A4088" t="s">
        <v>5864</v>
      </c>
      <c r="B4088" t="s">
        <v>1007</v>
      </c>
      <c r="C4088" t="s">
        <v>5865</v>
      </c>
      <c r="D4088" t="s">
        <v>26</v>
      </c>
      <c r="E4088" t="s">
        <v>16</v>
      </c>
      <c r="F4088" t="s">
        <v>481</v>
      </c>
      <c r="G4088">
        <v>13.77</v>
      </c>
      <c r="H4088">
        <v>1</v>
      </c>
      <c r="I4088">
        <v>0.14000000000000001</v>
      </c>
      <c r="J4088">
        <v>5.33</v>
      </c>
      <c r="K4088" t="s">
        <v>82</v>
      </c>
      <c r="L4088" t="s">
        <v>43</v>
      </c>
      <c r="M4088">
        <v>6.58</v>
      </c>
      <c r="N4088" t="s">
        <v>83</v>
      </c>
      <c r="O4088" t="b">
        <v>0</v>
      </c>
      <c r="P4088">
        <v>11.8422</v>
      </c>
      <c r="Q4088">
        <v>3.5802000000000009</v>
      </c>
      <c r="R4088">
        <v>-8.3297999999999988</v>
      </c>
      <c r="S4088" t="s">
        <v>103</v>
      </c>
      <c r="T4088">
        <v>0</v>
      </c>
      <c r="U4088">
        <v>0</v>
      </c>
      <c r="V4088">
        <v>1</v>
      </c>
      <c r="W4088">
        <v>-8.3297999999999988</v>
      </c>
    </row>
    <row r="4089" spans="1:23" x14ac:dyDescent="0.35">
      <c r="A4089" t="s">
        <v>5866</v>
      </c>
      <c r="B4089" t="s">
        <v>949</v>
      </c>
      <c r="C4089" t="s">
        <v>1278</v>
      </c>
      <c r="D4089" t="s">
        <v>19</v>
      </c>
      <c r="E4089" t="s">
        <v>16</v>
      </c>
      <c r="F4089" t="s">
        <v>919</v>
      </c>
      <c r="G4089">
        <v>54.25</v>
      </c>
      <c r="H4089">
        <v>2</v>
      </c>
      <c r="I4089">
        <v>0.13</v>
      </c>
      <c r="J4089">
        <v>8.58</v>
      </c>
      <c r="K4089" t="s">
        <v>115</v>
      </c>
      <c r="L4089" t="s">
        <v>45</v>
      </c>
      <c r="M4089">
        <v>1.67</v>
      </c>
      <c r="N4089" t="s">
        <v>83</v>
      </c>
      <c r="O4089" t="b">
        <v>0</v>
      </c>
      <c r="P4089">
        <v>94.394999999999996</v>
      </c>
      <c r="Q4089">
        <v>29.295000000000002</v>
      </c>
      <c r="R4089">
        <v>19.045000000000002</v>
      </c>
      <c r="S4089" t="s">
        <v>103</v>
      </c>
      <c r="T4089">
        <v>0</v>
      </c>
      <c r="U4089">
        <v>0</v>
      </c>
      <c r="V4089">
        <v>11</v>
      </c>
      <c r="W4089">
        <v>803.82609999999988</v>
      </c>
    </row>
    <row r="4090" spans="1:23" x14ac:dyDescent="0.35">
      <c r="A4090" t="s">
        <v>5867</v>
      </c>
      <c r="B4090" t="s">
        <v>626</v>
      </c>
      <c r="C4090" t="s">
        <v>2274</v>
      </c>
      <c r="D4090" t="s">
        <v>19</v>
      </c>
      <c r="E4090" t="s">
        <v>14</v>
      </c>
      <c r="F4090" t="s">
        <v>643</v>
      </c>
      <c r="G4090">
        <v>171.15</v>
      </c>
      <c r="H4090">
        <v>2</v>
      </c>
      <c r="I4090">
        <v>0.01</v>
      </c>
      <c r="J4090">
        <v>3.6</v>
      </c>
      <c r="K4090" t="s">
        <v>90</v>
      </c>
      <c r="L4090" t="s">
        <v>43</v>
      </c>
      <c r="M4090">
        <v>4.5199999999999996</v>
      </c>
      <c r="N4090" t="s">
        <v>83</v>
      </c>
      <c r="O4090" t="b">
        <v>0</v>
      </c>
      <c r="P4090">
        <v>338.87700000000001</v>
      </c>
      <c r="Q4090">
        <v>133.49700000000001</v>
      </c>
      <c r="R4090">
        <v>125.377</v>
      </c>
      <c r="S4090" t="s">
        <v>97</v>
      </c>
      <c r="T4090">
        <v>0</v>
      </c>
      <c r="U4090">
        <v>0</v>
      </c>
      <c r="V4090">
        <v>16</v>
      </c>
      <c r="W4090">
        <v>1447.4284</v>
      </c>
    </row>
    <row r="4091" spans="1:23" x14ac:dyDescent="0.35">
      <c r="A4091" t="s">
        <v>5868</v>
      </c>
      <c r="B4091" t="s">
        <v>368</v>
      </c>
      <c r="C4091" t="s">
        <v>4678</v>
      </c>
      <c r="D4091" t="s">
        <v>20</v>
      </c>
      <c r="E4091" t="s">
        <v>95</v>
      </c>
      <c r="F4091" t="s">
        <v>985</v>
      </c>
      <c r="G4091">
        <v>345.46</v>
      </c>
      <c r="H4091">
        <v>2</v>
      </c>
      <c r="I4091">
        <v>0.04</v>
      </c>
      <c r="J4091">
        <v>9.31</v>
      </c>
      <c r="K4091" t="s">
        <v>115</v>
      </c>
      <c r="L4091" t="s">
        <v>43</v>
      </c>
      <c r="M4091">
        <v>7.45</v>
      </c>
      <c r="N4091" t="s">
        <v>141</v>
      </c>
      <c r="O4091" t="b">
        <v>0</v>
      </c>
      <c r="P4091">
        <v>663.28319999999997</v>
      </c>
      <c r="Q4091">
        <v>248.7312</v>
      </c>
      <c r="R4091">
        <v>231.97120000000001</v>
      </c>
      <c r="S4091" t="s">
        <v>97</v>
      </c>
      <c r="T4091">
        <v>1</v>
      </c>
      <c r="U4091">
        <v>0</v>
      </c>
      <c r="V4091">
        <v>3</v>
      </c>
      <c r="W4091">
        <v>774.4045000000001</v>
      </c>
    </row>
    <row r="4092" spans="1:23" x14ac:dyDescent="0.35">
      <c r="A4092" t="s">
        <v>5869</v>
      </c>
      <c r="B4092" t="s">
        <v>229</v>
      </c>
      <c r="C4092" t="s">
        <v>1437</v>
      </c>
      <c r="D4092" t="s">
        <v>15</v>
      </c>
      <c r="E4092" t="s">
        <v>88</v>
      </c>
      <c r="F4092" t="s">
        <v>944</v>
      </c>
      <c r="G4092">
        <v>19.57</v>
      </c>
      <c r="H4092">
        <v>2</v>
      </c>
      <c r="I4092">
        <v>7.0000000000000007E-2</v>
      </c>
      <c r="J4092">
        <v>5.31</v>
      </c>
      <c r="K4092" t="s">
        <v>82</v>
      </c>
      <c r="L4092" t="s">
        <v>43</v>
      </c>
      <c r="M4092">
        <v>6.42</v>
      </c>
      <c r="N4092" t="s">
        <v>83</v>
      </c>
      <c r="O4092" t="b">
        <v>0</v>
      </c>
      <c r="P4092">
        <v>36.400199999999998</v>
      </c>
      <c r="Q4092">
        <v>12.9162</v>
      </c>
      <c r="R4092">
        <v>1.1861999999999999</v>
      </c>
      <c r="S4092" t="s">
        <v>103</v>
      </c>
      <c r="T4092">
        <v>0</v>
      </c>
      <c r="U4092">
        <v>0</v>
      </c>
      <c r="V4092">
        <v>18</v>
      </c>
      <c r="W4092">
        <v>1591.9094</v>
      </c>
    </row>
    <row r="4093" spans="1:23" x14ac:dyDescent="0.35">
      <c r="A4093" t="s">
        <v>5870</v>
      </c>
      <c r="B4093" t="s">
        <v>309</v>
      </c>
      <c r="C4093" t="s">
        <v>611</v>
      </c>
      <c r="D4093" t="s">
        <v>12</v>
      </c>
      <c r="E4093" t="s">
        <v>16</v>
      </c>
      <c r="F4093" t="s">
        <v>145</v>
      </c>
      <c r="G4093">
        <v>23.68</v>
      </c>
      <c r="H4093">
        <v>2</v>
      </c>
      <c r="I4093">
        <v>0.23</v>
      </c>
      <c r="J4093">
        <v>7.41</v>
      </c>
      <c r="K4093" t="s">
        <v>90</v>
      </c>
      <c r="L4093" t="s">
        <v>43</v>
      </c>
      <c r="M4093">
        <v>3.72</v>
      </c>
      <c r="N4093" t="s">
        <v>83</v>
      </c>
      <c r="O4093" t="b">
        <v>0</v>
      </c>
      <c r="P4093">
        <v>36.467199999999998</v>
      </c>
      <c r="Q4093">
        <v>8.0511999999999979</v>
      </c>
      <c r="R4093">
        <v>-3.0788000000000029</v>
      </c>
      <c r="S4093" t="s">
        <v>128</v>
      </c>
      <c r="T4093">
        <v>0</v>
      </c>
      <c r="U4093">
        <v>0</v>
      </c>
      <c r="V4093">
        <v>17</v>
      </c>
      <c r="W4093">
        <v>1212.4319</v>
      </c>
    </row>
    <row r="4094" spans="1:23" x14ac:dyDescent="0.35">
      <c r="A4094" t="s">
        <v>5871</v>
      </c>
      <c r="B4094" t="s">
        <v>802</v>
      </c>
      <c r="C4094" t="s">
        <v>2886</v>
      </c>
      <c r="D4094" t="s">
        <v>24</v>
      </c>
      <c r="E4094" t="s">
        <v>88</v>
      </c>
      <c r="F4094" t="s">
        <v>1368</v>
      </c>
      <c r="G4094">
        <v>35.4</v>
      </c>
      <c r="H4094">
        <v>3</v>
      </c>
      <c r="I4094">
        <v>0.03</v>
      </c>
      <c r="J4094">
        <v>8.1999999999999993</v>
      </c>
      <c r="K4094" t="s">
        <v>90</v>
      </c>
      <c r="L4094" t="s">
        <v>43</v>
      </c>
      <c r="M4094">
        <v>4.5199999999999996</v>
      </c>
      <c r="N4094" t="s">
        <v>83</v>
      </c>
      <c r="O4094" t="b">
        <v>0</v>
      </c>
      <c r="P4094">
        <v>103.014</v>
      </c>
      <c r="Q4094">
        <v>39.29399999999999</v>
      </c>
      <c r="R4094">
        <v>26.573999999999991</v>
      </c>
      <c r="S4094" t="s">
        <v>84</v>
      </c>
      <c r="T4094">
        <v>0</v>
      </c>
      <c r="U4094">
        <v>0</v>
      </c>
      <c r="V4094">
        <v>4</v>
      </c>
      <c r="W4094">
        <v>95.322900000000004</v>
      </c>
    </row>
    <row r="4095" spans="1:23" x14ac:dyDescent="0.35">
      <c r="A4095" t="s">
        <v>5872</v>
      </c>
      <c r="B4095" t="s">
        <v>117</v>
      </c>
      <c r="C4095" t="s">
        <v>1045</v>
      </c>
      <c r="D4095" t="s">
        <v>15</v>
      </c>
      <c r="E4095" t="s">
        <v>16</v>
      </c>
      <c r="F4095" t="s">
        <v>919</v>
      </c>
      <c r="G4095">
        <v>25.19</v>
      </c>
      <c r="H4095">
        <v>3</v>
      </c>
      <c r="I4095">
        <v>0.18</v>
      </c>
      <c r="J4095">
        <v>4.88</v>
      </c>
      <c r="K4095" t="s">
        <v>90</v>
      </c>
      <c r="L4095" t="s">
        <v>45</v>
      </c>
      <c r="M4095">
        <v>1.94</v>
      </c>
      <c r="N4095" t="s">
        <v>83</v>
      </c>
      <c r="O4095" t="b">
        <v>0</v>
      </c>
      <c r="P4095">
        <v>61.967400000000012</v>
      </c>
      <c r="Q4095">
        <v>16.62540000000001</v>
      </c>
      <c r="R4095">
        <v>9.8054000000000059</v>
      </c>
      <c r="S4095" t="s">
        <v>84</v>
      </c>
      <c r="T4095">
        <v>0</v>
      </c>
      <c r="U4095">
        <v>0</v>
      </c>
      <c r="V4095">
        <v>20</v>
      </c>
      <c r="W4095">
        <v>851.01980000000015</v>
      </c>
    </row>
    <row r="4096" spans="1:23" x14ac:dyDescent="0.35">
      <c r="A4096" t="s">
        <v>5873</v>
      </c>
      <c r="B4096" t="s">
        <v>802</v>
      </c>
      <c r="C4096" t="s">
        <v>604</v>
      </c>
      <c r="D4096" t="s">
        <v>15</v>
      </c>
      <c r="E4096" t="s">
        <v>14</v>
      </c>
      <c r="F4096" t="s">
        <v>324</v>
      </c>
      <c r="G4096">
        <v>163.5</v>
      </c>
      <c r="H4096">
        <v>3</v>
      </c>
      <c r="I4096">
        <v>0.28000000000000003</v>
      </c>
      <c r="J4096">
        <v>6.1</v>
      </c>
      <c r="K4096" t="s">
        <v>90</v>
      </c>
      <c r="L4096" t="s">
        <v>41</v>
      </c>
      <c r="M4096">
        <v>7.54</v>
      </c>
      <c r="N4096" t="s">
        <v>83</v>
      </c>
      <c r="O4096" t="b">
        <v>0</v>
      </c>
      <c r="P4096">
        <v>353.16</v>
      </c>
      <c r="Q4096">
        <v>58.859999999999957</v>
      </c>
      <c r="R4096">
        <v>45.219999999999963</v>
      </c>
      <c r="S4096" t="s">
        <v>84</v>
      </c>
      <c r="T4096">
        <v>0</v>
      </c>
      <c r="U4096">
        <v>0</v>
      </c>
      <c r="V4096">
        <v>12</v>
      </c>
      <c r="W4096">
        <v>500.64210000000008</v>
      </c>
    </row>
    <row r="4097" spans="1:23" x14ac:dyDescent="0.35">
      <c r="A4097" t="s">
        <v>5874</v>
      </c>
      <c r="B4097" t="s">
        <v>1340</v>
      </c>
      <c r="C4097" t="s">
        <v>4320</v>
      </c>
      <c r="D4097" t="s">
        <v>17</v>
      </c>
      <c r="E4097" t="s">
        <v>14</v>
      </c>
      <c r="F4097" t="s">
        <v>577</v>
      </c>
      <c r="G4097">
        <v>169.18</v>
      </c>
      <c r="H4097">
        <v>1</v>
      </c>
      <c r="I4097">
        <v>0.05</v>
      </c>
      <c r="J4097">
        <v>6.1</v>
      </c>
      <c r="K4097" t="s">
        <v>90</v>
      </c>
      <c r="L4097" t="s">
        <v>43</v>
      </c>
      <c r="M4097">
        <v>5.92</v>
      </c>
      <c r="N4097" t="s">
        <v>83</v>
      </c>
      <c r="O4097" t="b">
        <v>0</v>
      </c>
      <c r="P4097">
        <v>160.721</v>
      </c>
      <c r="Q4097">
        <v>59.213000000000008</v>
      </c>
      <c r="R4097">
        <v>47.193000000000012</v>
      </c>
      <c r="S4097" t="s">
        <v>84</v>
      </c>
      <c r="T4097">
        <v>0</v>
      </c>
      <c r="U4097">
        <v>0</v>
      </c>
      <c r="V4097">
        <v>2</v>
      </c>
      <c r="W4097">
        <v>56.222800000000007</v>
      </c>
    </row>
    <row r="4098" spans="1:23" x14ac:dyDescent="0.35">
      <c r="A4098" t="s">
        <v>5875</v>
      </c>
      <c r="B4098" t="s">
        <v>1185</v>
      </c>
      <c r="C4098" t="s">
        <v>181</v>
      </c>
      <c r="D4098" t="s">
        <v>19</v>
      </c>
      <c r="E4098" t="s">
        <v>88</v>
      </c>
      <c r="F4098" t="s">
        <v>1221</v>
      </c>
      <c r="G4098">
        <v>19.420000000000002</v>
      </c>
      <c r="H4098">
        <v>3</v>
      </c>
      <c r="I4098">
        <v>0.04</v>
      </c>
      <c r="J4098">
        <v>7.22</v>
      </c>
      <c r="K4098" t="s">
        <v>115</v>
      </c>
      <c r="L4098" t="s">
        <v>45</v>
      </c>
      <c r="M4098">
        <v>1.92</v>
      </c>
      <c r="N4098" t="s">
        <v>83</v>
      </c>
      <c r="O4098" t="b">
        <v>0</v>
      </c>
      <c r="P4098">
        <v>55.929600000000001</v>
      </c>
      <c r="Q4098">
        <v>20.973600000000001</v>
      </c>
      <c r="R4098">
        <v>11.833600000000001</v>
      </c>
      <c r="S4098" t="s">
        <v>183</v>
      </c>
      <c r="T4098">
        <v>0</v>
      </c>
      <c r="U4098">
        <v>0</v>
      </c>
      <c r="V4098">
        <v>12</v>
      </c>
      <c r="W4098">
        <v>799.51400000000012</v>
      </c>
    </row>
    <row r="4099" spans="1:23" x14ac:dyDescent="0.35">
      <c r="A4099" t="s">
        <v>5876</v>
      </c>
      <c r="B4099" t="s">
        <v>940</v>
      </c>
      <c r="C4099" t="s">
        <v>529</v>
      </c>
      <c r="D4099" t="s">
        <v>19</v>
      </c>
      <c r="E4099" t="s">
        <v>95</v>
      </c>
      <c r="F4099" t="s">
        <v>286</v>
      </c>
      <c r="G4099">
        <v>199.12</v>
      </c>
      <c r="H4099">
        <v>3</v>
      </c>
      <c r="I4099">
        <v>0.1</v>
      </c>
      <c r="J4099">
        <v>3.71</v>
      </c>
      <c r="K4099" t="s">
        <v>102</v>
      </c>
      <c r="L4099" t="s">
        <v>43</v>
      </c>
      <c r="M4099">
        <v>7.72</v>
      </c>
      <c r="N4099" t="s">
        <v>83</v>
      </c>
      <c r="O4099" t="b">
        <v>1</v>
      </c>
      <c r="P4099">
        <v>537.62400000000002</v>
      </c>
      <c r="Q4099">
        <v>179.208</v>
      </c>
      <c r="R4099">
        <v>167.77799999999999</v>
      </c>
      <c r="S4099" t="s">
        <v>84</v>
      </c>
      <c r="T4099">
        <v>0</v>
      </c>
      <c r="U4099">
        <v>0</v>
      </c>
      <c r="V4099">
        <v>22</v>
      </c>
      <c r="W4099">
        <v>2226.7773000000002</v>
      </c>
    </row>
    <row r="4100" spans="1:23" x14ac:dyDescent="0.35">
      <c r="A4100" t="s">
        <v>5877</v>
      </c>
      <c r="B4100" t="s">
        <v>521</v>
      </c>
      <c r="C4100" t="s">
        <v>684</v>
      </c>
      <c r="D4100" t="s">
        <v>20</v>
      </c>
      <c r="E4100" t="s">
        <v>88</v>
      </c>
      <c r="F4100" t="s">
        <v>1221</v>
      </c>
      <c r="G4100">
        <v>7.52</v>
      </c>
      <c r="H4100">
        <v>1</v>
      </c>
      <c r="I4100">
        <v>0.09</v>
      </c>
      <c r="J4100">
        <v>5.23</v>
      </c>
      <c r="K4100" t="s">
        <v>90</v>
      </c>
      <c r="L4100" t="s">
        <v>48</v>
      </c>
      <c r="M4100">
        <v>5.67</v>
      </c>
      <c r="N4100" t="s">
        <v>83</v>
      </c>
      <c r="O4100" t="b">
        <v>0</v>
      </c>
      <c r="P4100">
        <v>6.8432000000000004</v>
      </c>
      <c r="Q4100">
        <v>2.3311999999999999</v>
      </c>
      <c r="R4100">
        <v>-8.5687999999999995</v>
      </c>
      <c r="S4100" t="s">
        <v>84</v>
      </c>
      <c r="T4100">
        <v>0</v>
      </c>
      <c r="U4100">
        <v>0</v>
      </c>
      <c r="V4100">
        <v>19</v>
      </c>
      <c r="W4100">
        <v>2541.4793</v>
      </c>
    </row>
    <row r="4101" spans="1:23" x14ac:dyDescent="0.35">
      <c r="A4101" t="s">
        <v>5878</v>
      </c>
      <c r="B4101" t="s">
        <v>302</v>
      </c>
      <c r="C4101" t="s">
        <v>131</v>
      </c>
      <c r="D4101" t="s">
        <v>24</v>
      </c>
      <c r="E4101" t="s">
        <v>88</v>
      </c>
      <c r="F4101" t="s">
        <v>341</v>
      </c>
      <c r="G4101">
        <v>8.2899999999999991</v>
      </c>
      <c r="H4101">
        <v>1</v>
      </c>
      <c r="I4101">
        <v>0.09</v>
      </c>
      <c r="J4101">
        <v>7.43</v>
      </c>
      <c r="K4101" t="s">
        <v>115</v>
      </c>
      <c r="L4101" t="s">
        <v>45</v>
      </c>
      <c r="M4101">
        <v>1.76</v>
      </c>
      <c r="N4101" t="s">
        <v>83</v>
      </c>
      <c r="O4101" t="b">
        <v>0</v>
      </c>
      <c r="P4101">
        <v>7.5438999999999998</v>
      </c>
      <c r="Q4101">
        <v>2.569900000000001</v>
      </c>
      <c r="R4101">
        <v>-6.620099999999999</v>
      </c>
      <c r="S4101" t="s">
        <v>183</v>
      </c>
      <c r="T4101">
        <v>0</v>
      </c>
      <c r="U4101">
        <v>0</v>
      </c>
      <c r="V4101">
        <v>18</v>
      </c>
      <c r="W4101">
        <v>988.7876</v>
      </c>
    </row>
    <row r="4102" spans="1:23" x14ac:dyDescent="0.35">
      <c r="A4102" t="s">
        <v>5879</v>
      </c>
      <c r="B4102" t="s">
        <v>500</v>
      </c>
      <c r="C4102" t="s">
        <v>1553</v>
      </c>
      <c r="D4102" t="s">
        <v>26</v>
      </c>
      <c r="E4102" t="s">
        <v>16</v>
      </c>
      <c r="F4102" t="s">
        <v>547</v>
      </c>
      <c r="G4102">
        <v>47.41</v>
      </c>
      <c r="H4102">
        <v>3</v>
      </c>
      <c r="I4102">
        <v>0.18</v>
      </c>
      <c r="J4102">
        <v>7.44</v>
      </c>
      <c r="K4102" t="s">
        <v>115</v>
      </c>
      <c r="L4102" t="s">
        <v>45</v>
      </c>
      <c r="M4102">
        <v>1.77</v>
      </c>
      <c r="N4102" t="s">
        <v>83</v>
      </c>
      <c r="O4102" t="b">
        <v>0</v>
      </c>
      <c r="P4102">
        <v>116.62860000000001</v>
      </c>
      <c r="Q4102">
        <v>31.290600000000008</v>
      </c>
      <c r="R4102">
        <v>22.080600000000011</v>
      </c>
      <c r="S4102" t="s">
        <v>91</v>
      </c>
      <c r="T4102">
        <v>0</v>
      </c>
      <c r="U4102">
        <v>0</v>
      </c>
      <c r="V4102">
        <v>2</v>
      </c>
      <c r="W4102">
        <v>22.104600000000008</v>
      </c>
    </row>
    <row r="4103" spans="1:23" x14ac:dyDescent="0.35">
      <c r="A4103" t="s">
        <v>5880</v>
      </c>
      <c r="B4103" t="s">
        <v>925</v>
      </c>
      <c r="C4103" t="s">
        <v>213</v>
      </c>
      <c r="D4103" t="s">
        <v>26</v>
      </c>
      <c r="E4103" t="s">
        <v>95</v>
      </c>
      <c r="F4103" t="s">
        <v>1549</v>
      </c>
      <c r="G4103">
        <v>698.93</v>
      </c>
      <c r="H4103">
        <v>2</v>
      </c>
      <c r="I4103">
        <v>0.05</v>
      </c>
      <c r="J4103">
        <v>4.05</v>
      </c>
      <c r="K4103" t="s">
        <v>82</v>
      </c>
      <c r="L4103" t="s">
        <v>45</v>
      </c>
      <c r="M4103">
        <v>0.87</v>
      </c>
      <c r="N4103" t="s">
        <v>83</v>
      </c>
      <c r="O4103" t="b">
        <v>0</v>
      </c>
      <c r="P4103">
        <v>1327.9670000000001</v>
      </c>
      <c r="Q4103">
        <v>489.25099999999998</v>
      </c>
      <c r="R4103">
        <v>484.33100000000002</v>
      </c>
      <c r="S4103" t="s">
        <v>91</v>
      </c>
      <c r="T4103">
        <v>0</v>
      </c>
      <c r="U4103">
        <v>0</v>
      </c>
      <c r="V4103">
        <v>14</v>
      </c>
      <c r="W4103">
        <v>989.94770000000005</v>
      </c>
    </row>
    <row r="4104" spans="1:23" x14ac:dyDescent="0.35">
      <c r="A4104" t="s">
        <v>5881</v>
      </c>
      <c r="B4104" t="s">
        <v>157</v>
      </c>
      <c r="C4104" t="s">
        <v>5882</v>
      </c>
      <c r="D4104" t="s">
        <v>24</v>
      </c>
      <c r="E4104" t="s">
        <v>88</v>
      </c>
      <c r="F4104" t="s">
        <v>718</v>
      </c>
      <c r="G4104">
        <v>17.420000000000002</v>
      </c>
      <c r="H4104">
        <v>1</v>
      </c>
      <c r="I4104">
        <v>0.04</v>
      </c>
      <c r="J4104">
        <v>4.9000000000000004</v>
      </c>
      <c r="K4104" t="s">
        <v>115</v>
      </c>
      <c r="L4104" t="s">
        <v>43</v>
      </c>
      <c r="M4104">
        <v>3.2</v>
      </c>
      <c r="N4104" t="s">
        <v>83</v>
      </c>
      <c r="O4104" t="b">
        <v>0</v>
      </c>
      <c r="P4104">
        <v>16.723199999999999</v>
      </c>
      <c r="Q4104">
        <v>6.2712000000000021</v>
      </c>
      <c r="R4104">
        <v>-1.8288</v>
      </c>
      <c r="S4104" t="s">
        <v>91</v>
      </c>
      <c r="T4104">
        <v>0</v>
      </c>
      <c r="U4104">
        <v>0</v>
      </c>
      <c r="V4104">
        <v>2</v>
      </c>
      <c r="W4104">
        <v>-10.082800000000001</v>
      </c>
    </row>
    <row r="4105" spans="1:23" x14ac:dyDescent="0.35">
      <c r="A4105" t="s">
        <v>5883</v>
      </c>
      <c r="B4105" t="s">
        <v>383</v>
      </c>
      <c r="C4105" t="s">
        <v>991</v>
      </c>
      <c r="D4105" t="s">
        <v>26</v>
      </c>
      <c r="E4105" t="s">
        <v>95</v>
      </c>
      <c r="F4105" t="s">
        <v>400</v>
      </c>
      <c r="G4105">
        <v>428.16</v>
      </c>
      <c r="H4105">
        <v>3</v>
      </c>
      <c r="I4105">
        <v>0</v>
      </c>
      <c r="J4105">
        <v>7.58</v>
      </c>
      <c r="K4105" t="s">
        <v>115</v>
      </c>
      <c r="L4105" t="s">
        <v>45</v>
      </c>
      <c r="M4105">
        <v>0.95</v>
      </c>
      <c r="N4105" t="s">
        <v>141</v>
      </c>
      <c r="O4105" t="b">
        <v>0</v>
      </c>
      <c r="P4105">
        <v>1284.48</v>
      </c>
      <c r="Q4105">
        <v>513.79200000000003</v>
      </c>
      <c r="R4105">
        <v>505.26200000000011</v>
      </c>
      <c r="S4105" t="s">
        <v>128</v>
      </c>
      <c r="T4105">
        <v>1</v>
      </c>
      <c r="U4105">
        <v>0</v>
      </c>
      <c r="V4105">
        <v>15</v>
      </c>
      <c r="W4105">
        <v>1013.4441</v>
      </c>
    </row>
    <row r="4106" spans="1:23" x14ac:dyDescent="0.35">
      <c r="A4106" t="s">
        <v>5884</v>
      </c>
      <c r="B4106" t="s">
        <v>1340</v>
      </c>
      <c r="C4106" t="s">
        <v>1469</v>
      </c>
      <c r="D4106" t="s">
        <v>24</v>
      </c>
      <c r="E4106" t="s">
        <v>14</v>
      </c>
      <c r="F4106" t="s">
        <v>677</v>
      </c>
      <c r="G4106">
        <v>119.49</v>
      </c>
      <c r="H4106">
        <v>2</v>
      </c>
      <c r="I4106">
        <v>0.03</v>
      </c>
      <c r="J4106">
        <v>7.98</v>
      </c>
      <c r="K4106" t="s">
        <v>115</v>
      </c>
      <c r="L4106" t="s">
        <v>43</v>
      </c>
      <c r="M4106">
        <v>6.51</v>
      </c>
      <c r="N4106" t="s">
        <v>83</v>
      </c>
      <c r="O4106" t="b">
        <v>0</v>
      </c>
      <c r="P4106">
        <v>231.81059999999999</v>
      </c>
      <c r="Q4106">
        <v>88.422600000000017</v>
      </c>
      <c r="R4106">
        <v>73.932600000000022</v>
      </c>
      <c r="S4106" t="s">
        <v>84</v>
      </c>
      <c r="T4106">
        <v>0</v>
      </c>
      <c r="U4106">
        <v>0</v>
      </c>
      <c r="V4106">
        <v>24</v>
      </c>
      <c r="W4106">
        <v>1849.9422999999999</v>
      </c>
    </row>
    <row r="4107" spans="1:23" x14ac:dyDescent="0.35">
      <c r="A4107" t="s">
        <v>5885</v>
      </c>
      <c r="B4107" t="s">
        <v>212</v>
      </c>
      <c r="C4107" t="s">
        <v>1766</v>
      </c>
      <c r="D4107" t="s">
        <v>19</v>
      </c>
      <c r="E4107" t="s">
        <v>14</v>
      </c>
      <c r="F4107" t="s">
        <v>1131</v>
      </c>
      <c r="G4107">
        <v>88.68</v>
      </c>
      <c r="H4107">
        <v>1</v>
      </c>
      <c r="I4107">
        <v>0.09</v>
      </c>
      <c r="J4107">
        <v>5.87</v>
      </c>
      <c r="K4107" t="s">
        <v>82</v>
      </c>
      <c r="L4107" t="s">
        <v>41</v>
      </c>
      <c r="M4107">
        <v>12.66</v>
      </c>
      <c r="N4107" t="s">
        <v>83</v>
      </c>
      <c r="O4107" t="b">
        <v>0</v>
      </c>
      <c r="P4107">
        <v>80.698800000000006</v>
      </c>
      <c r="Q4107">
        <v>27.4908</v>
      </c>
      <c r="R4107">
        <v>8.960799999999999</v>
      </c>
      <c r="S4107" t="s">
        <v>91</v>
      </c>
      <c r="T4107">
        <v>0</v>
      </c>
      <c r="U4107">
        <v>0</v>
      </c>
      <c r="V4107">
        <v>19</v>
      </c>
      <c r="W4107">
        <v>2240.0264999999999</v>
      </c>
    </row>
    <row r="4108" spans="1:23" x14ac:dyDescent="0.35">
      <c r="A4108" t="s">
        <v>5886</v>
      </c>
      <c r="B4108" t="s">
        <v>1052</v>
      </c>
      <c r="C4108" t="s">
        <v>1997</v>
      </c>
      <c r="D4108" t="s">
        <v>12</v>
      </c>
      <c r="E4108" t="s">
        <v>16</v>
      </c>
      <c r="F4108" t="s">
        <v>360</v>
      </c>
      <c r="G4108">
        <v>56.03</v>
      </c>
      <c r="H4108">
        <v>1</v>
      </c>
      <c r="I4108">
        <v>0.23</v>
      </c>
      <c r="J4108">
        <v>6.37</v>
      </c>
      <c r="K4108" t="s">
        <v>90</v>
      </c>
      <c r="L4108" t="s">
        <v>43</v>
      </c>
      <c r="M4108">
        <v>5.45</v>
      </c>
      <c r="N4108" t="s">
        <v>83</v>
      </c>
      <c r="O4108" t="b">
        <v>0</v>
      </c>
      <c r="P4108">
        <v>43.143099999999997</v>
      </c>
      <c r="Q4108">
        <v>9.5251000000000019</v>
      </c>
      <c r="R4108">
        <v>-2.2948999999999979</v>
      </c>
      <c r="S4108" t="s">
        <v>128</v>
      </c>
      <c r="T4108">
        <v>0</v>
      </c>
      <c r="U4108">
        <v>0</v>
      </c>
      <c r="V4108">
        <v>3</v>
      </c>
      <c r="W4108">
        <v>32.443099999999987</v>
      </c>
    </row>
    <row r="4109" spans="1:23" x14ac:dyDescent="0.35">
      <c r="A4109" t="s">
        <v>5887</v>
      </c>
      <c r="B4109" t="s">
        <v>253</v>
      </c>
      <c r="C4109" t="s">
        <v>2116</v>
      </c>
      <c r="D4109" t="s">
        <v>15</v>
      </c>
      <c r="E4109" t="s">
        <v>95</v>
      </c>
      <c r="F4109" t="s">
        <v>701</v>
      </c>
      <c r="G4109">
        <v>609.04</v>
      </c>
      <c r="H4109">
        <v>2</v>
      </c>
      <c r="I4109">
        <v>0.09</v>
      </c>
      <c r="J4109">
        <v>2.4</v>
      </c>
      <c r="K4109" t="s">
        <v>82</v>
      </c>
      <c r="L4109" t="s">
        <v>45</v>
      </c>
      <c r="M4109">
        <v>0.54</v>
      </c>
      <c r="N4109" t="s">
        <v>83</v>
      </c>
      <c r="O4109" t="b">
        <v>0</v>
      </c>
      <c r="P4109">
        <v>1108.4528</v>
      </c>
      <c r="Q4109">
        <v>377.60480000000013</v>
      </c>
      <c r="R4109">
        <v>374.66480000000013</v>
      </c>
      <c r="S4109" t="s">
        <v>183</v>
      </c>
      <c r="T4109">
        <v>0</v>
      </c>
      <c r="U4109">
        <v>0</v>
      </c>
      <c r="V4109">
        <v>10</v>
      </c>
      <c r="W4109">
        <v>686.79230000000007</v>
      </c>
    </row>
    <row r="4110" spans="1:23" x14ac:dyDescent="0.35">
      <c r="A4110" t="s">
        <v>5888</v>
      </c>
      <c r="B4110" t="s">
        <v>276</v>
      </c>
      <c r="C4110" t="s">
        <v>430</v>
      </c>
      <c r="D4110" t="s">
        <v>12</v>
      </c>
      <c r="E4110" t="s">
        <v>95</v>
      </c>
      <c r="F4110" t="s">
        <v>715</v>
      </c>
      <c r="G4110">
        <v>505.72</v>
      </c>
      <c r="H4110">
        <v>2</v>
      </c>
      <c r="I4110">
        <v>0.04</v>
      </c>
      <c r="J4110">
        <v>9.52</v>
      </c>
      <c r="K4110" t="s">
        <v>102</v>
      </c>
      <c r="L4110" t="s">
        <v>45</v>
      </c>
      <c r="M4110">
        <v>1.83</v>
      </c>
      <c r="N4110" t="s">
        <v>83</v>
      </c>
      <c r="O4110" t="b">
        <v>0</v>
      </c>
      <c r="P4110">
        <v>970.98239999999998</v>
      </c>
      <c r="Q4110">
        <v>364.11840000000001</v>
      </c>
      <c r="R4110">
        <v>352.76839999999999</v>
      </c>
      <c r="S4110" t="s">
        <v>97</v>
      </c>
      <c r="T4110">
        <v>0</v>
      </c>
      <c r="U4110">
        <v>0</v>
      </c>
      <c r="V4110">
        <v>2</v>
      </c>
      <c r="W4110">
        <v>360.47199999999992</v>
      </c>
    </row>
    <row r="4111" spans="1:23" x14ac:dyDescent="0.35">
      <c r="A4111" t="s">
        <v>5889</v>
      </c>
      <c r="B4111" t="s">
        <v>221</v>
      </c>
      <c r="C4111" t="s">
        <v>1599</v>
      </c>
      <c r="D4111" t="s">
        <v>12</v>
      </c>
      <c r="E4111" t="s">
        <v>88</v>
      </c>
      <c r="F4111" t="s">
        <v>415</v>
      </c>
      <c r="G4111">
        <v>22.72</v>
      </c>
      <c r="H4111">
        <v>2</v>
      </c>
      <c r="I4111">
        <v>0.01</v>
      </c>
      <c r="J4111">
        <v>2.97</v>
      </c>
      <c r="K4111" t="s">
        <v>90</v>
      </c>
      <c r="L4111" t="s">
        <v>43</v>
      </c>
      <c r="M4111">
        <v>7.08</v>
      </c>
      <c r="N4111" t="s">
        <v>83</v>
      </c>
      <c r="O4111" t="b">
        <v>0</v>
      </c>
      <c r="P4111">
        <v>44.985599999999998</v>
      </c>
      <c r="Q4111">
        <v>17.721599999999999</v>
      </c>
      <c r="R4111">
        <v>7.671599999999998</v>
      </c>
      <c r="S4111" t="s">
        <v>103</v>
      </c>
      <c r="T4111">
        <v>0</v>
      </c>
      <c r="U4111">
        <v>0</v>
      </c>
      <c r="V4111">
        <v>16</v>
      </c>
      <c r="W4111">
        <v>1139.4492</v>
      </c>
    </row>
    <row r="4112" spans="1:23" x14ac:dyDescent="0.35">
      <c r="A4112" t="s">
        <v>5890</v>
      </c>
      <c r="B4112" t="s">
        <v>1340</v>
      </c>
      <c r="C4112" t="s">
        <v>974</v>
      </c>
      <c r="D4112" t="s">
        <v>24</v>
      </c>
      <c r="E4112" t="s">
        <v>88</v>
      </c>
      <c r="F4112" t="s">
        <v>502</v>
      </c>
      <c r="G4112">
        <v>31.86</v>
      </c>
      <c r="H4112">
        <v>3</v>
      </c>
      <c r="I4112">
        <v>0.19</v>
      </c>
      <c r="J4112">
        <v>5.89</v>
      </c>
      <c r="K4112" t="s">
        <v>90</v>
      </c>
      <c r="L4112" t="s">
        <v>41</v>
      </c>
      <c r="M4112">
        <v>9.6199999999999992</v>
      </c>
      <c r="N4112" t="s">
        <v>83</v>
      </c>
      <c r="O4112" t="b">
        <v>0</v>
      </c>
      <c r="P4112">
        <v>77.419800000000009</v>
      </c>
      <c r="Q4112">
        <v>20.07180000000001</v>
      </c>
      <c r="R4112">
        <v>4.5618000000000123</v>
      </c>
      <c r="S4112" t="s">
        <v>84</v>
      </c>
      <c r="T4112">
        <v>0</v>
      </c>
      <c r="U4112">
        <v>0</v>
      </c>
      <c r="V4112">
        <v>13</v>
      </c>
      <c r="W4112">
        <v>1473.0153</v>
      </c>
    </row>
    <row r="4113" spans="1:23" x14ac:dyDescent="0.35">
      <c r="A4113" t="s">
        <v>5891</v>
      </c>
      <c r="B4113" t="s">
        <v>802</v>
      </c>
      <c r="C4113" t="s">
        <v>5892</v>
      </c>
      <c r="D4113" t="s">
        <v>12</v>
      </c>
      <c r="E4113" t="s">
        <v>14</v>
      </c>
      <c r="F4113" t="s">
        <v>662</v>
      </c>
      <c r="G4113">
        <v>176.17</v>
      </c>
      <c r="H4113">
        <v>2</v>
      </c>
      <c r="I4113">
        <v>0.1</v>
      </c>
      <c r="J4113">
        <v>4.8499999999999996</v>
      </c>
      <c r="K4113" t="s">
        <v>82</v>
      </c>
      <c r="L4113" t="s">
        <v>45</v>
      </c>
      <c r="M4113">
        <v>1.24</v>
      </c>
      <c r="N4113" t="s">
        <v>83</v>
      </c>
      <c r="O4113" t="b">
        <v>0</v>
      </c>
      <c r="P4113">
        <v>317.10599999999999</v>
      </c>
      <c r="Q4113">
        <v>105.702</v>
      </c>
      <c r="R4113">
        <v>99.612000000000023</v>
      </c>
      <c r="S4113" t="s">
        <v>84</v>
      </c>
      <c r="T4113">
        <v>0</v>
      </c>
      <c r="U4113">
        <v>0</v>
      </c>
      <c r="V4113">
        <v>4</v>
      </c>
      <c r="W4113">
        <v>248.84600000000009</v>
      </c>
    </row>
    <row r="4114" spans="1:23" x14ac:dyDescent="0.35">
      <c r="A4114" t="s">
        <v>5893</v>
      </c>
      <c r="B4114" t="s">
        <v>984</v>
      </c>
      <c r="C4114" t="s">
        <v>5894</v>
      </c>
      <c r="D4114" t="s">
        <v>15</v>
      </c>
      <c r="E4114" t="s">
        <v>14</v>
      </c>
      <c r="F4114" t="s">
        <v>324</v>
      </c>
      <c r="G4114">
        <v>194.01</v>
      </c>
      <c r="H4114">
        <v>1</v>
      </c>
      <c r="I4114">
        <v>0.05</v>
      </c>
      <c r="J4114">
        <v>8.6300000000000008</v>
      </c>
      <c r="K4114" t="s">
        <v>90</v>
      </c>
      <c r="L4114" t="s">
        <v>48</v>
      </c>
      <c r="M4114">
        <v>7.79</v>
      </c>
      <c r="N4114" t="s">
        <v>83</v>
      </c>
      <c r="O4114" t="b">
        <v>0</v>
      </c>
      <c r="P4114">
        <v>184.30950000000001</v>
      </c>
      <c r="Q4114">
        <v>67.903499999999994</v>
      </c>
      <c r="R4114">
        <v>51.483499999999992</v>
      </c>
      <c r="S4114" t="s">
        <v>97</v>
      </c>
      <c r="T4114">
        <v>0</v>
      </c>
      <c r="U4114">
        <v>0</v>
      </c>
      <c r="V4114">
        <v>4</v>
      </c>
      <c r="W4114">
        <v>523.92559999999992</v>
      </c>
    </row>
    <row r="4115" spans="1:23" x14ac:dyDescent="0.35">
      <c r="A4115" t="s">
        <v>5895</v>
      </c>
      <c r="B4115" t="s">
        <v>669</v>
      </c>
      <c r="C4115" t="s">
        <v>190</v>
      </c>
      <c r="D4115" t="s">
        <v>17</v>
      </c>
      <c r="E4115" t="s">
        <v>14</v>
      </c>
      <c r="F4115" t="s">
        <v>152</v>
      </c>
      <c r="G4115">
        <v>204.58</v>
      </c>
      <c r="H4115">
        <v>3</v>
      </c>
      <c r="I4115">
        <v>0.04</v>
      </c>
      <c r="J4115">
        <v>4.4800000000000004</v>
      </c>
      <c r="K4115" t="s">
        <v>102</v>
      </c>
      <c r="L4115" t="s">
        <v>48</v>
      </c>
      <c r="M4115">
        <v>16.91</v>
      </c>
      <c r="N4115" t="s">
        <v>83</v>
      </c>
      <c r="O4115" t="b">
        <v>0</v>
      </c>
      <c r="P4115">
        <v>589.19039999999995</v>
      </c>
      <c r="Q4115">
        <v>220.94640000000001</v>
      </c>
      <c r="R4115">
        <v>199.5564</v>
      </c>
      <c r="S4115" t="s">
        <v>183</v>
      </c>
      <c r="T4115">
        <v>0</v>
      </c>
      <c r="U4115">
        <v>0</v>
      </c>
      <c r="V4115">
        <v>21</v>
      </c>
      <c r="W4115">
        <v>1065.6361999999999</v>
      </c>
    </row>
    <row r="4116" spans="1:23" x14ac:dyDescent="0.35">
      <c r="A4116" t="s">
        <v>5896</v>
      </c>
      <c r="B4116" t="s">
        <v>398</v>
      </c>
      <c r="C4116" t="s">
        <v>2199</v>
      </c>
      <c r="D4116" t="s">
        <v>17</v>
      </c>
      <c r="E4116" t="s">
        <v>14</v>
      </c>
      <c r="F4116" t="s">
        <v>1306</v>
      </c>
      <c r="G4116">
        <v>171.66</v>
      </c>
      <c r="H4116">
        <v>2</v>
      </c>
      <c r="I4116">
        <v>0.01</v>
      </c>
      <c r="J4116">
        <v>9.35</v>
      </c>
      <c r="K4116" t="s">
        <v>115</v>
      </c>
      <c r="L4116" t="s">
        <v>43</v>
      </c>
      <c r="M4116">
        <v>6.64</v>
      </c>
      <c r="N4116" t="s">
        <v>83</v>
      </c>
      <c r="O4116" t="b">
        <v>0</v>
      </c>
      <c r="P4116">
        <v>339.88679999999999</v>
      </c>
      <c r="Q4116">
        <v>133.8948</v>
      </c>
      <c r="R4116">
        <v>117.90479999999999</v>
      </c>
      <c r="S4116" t="s">
        <v>183</v>
      </c>
      <c r="T4116">
        <v>0</v>
      </c>
      <c r="U4116">
        <v>0</v>
      </c>
      <c r="V4116">
        <v>2</v>
      </c>
      <c r="W4116">
        <v>188.4948</v>
      </c>
    </row>
    <row r="4117" spans="1:23" x14ac:dyDescent="0.35">
      <c r="A4117" t="s">
        <v>5897</v>
      </c>
      <c r="B4117" t="s">
        <v>1228</v>
      </c>
      <c r="C4117" t="s">
        <v>2570</v>
      </c>
      <c r="D4117" t="s">
        <v>19</v>
      </c>
      <c r="E4117" t="s">
        <v>88</v>
      </c>
      <c r="F4117" t="s">
        <v>658</v>
      </c>
      <c r="G4117">
        <v>27.9</v>
      </c>
      <c r="H4117">
        <v>2</v>
      </c>
      <c r="I4117">
        <v>7.0000000000000007E-2</v>
      </c>
      <c r="J4117">
        <v>6.3</v>
      </c>
      <c r="K4117" t="s">
        <v>115</v>
      </c>
      <c r="L4117" t="s">
        <v>43</v>
      </c>
      <c r="M4117">
        <v>3.57</v>
      </c>
      <c r="N4117" t="s">
        <v>83</v>
      </c>
      <c r="O4117" t="b">
        <v>0</v>
      </c>
      <c r="P4117">
        <v>51.893999999999991</v>
      </c>
      <c r="Q4117">
        <v>18.413999999999991</v>
      </c>
      <c r="R4117">
        <v>8.5439999999999952</v>
      </c>
      <c r="S4117" t="s">
        <v>84</v>
      </c>
      <c r="T4117">
        <v>0</v>
      </c>
      <c r="U4117">
        <v>0</v>
      </c>
      <c r="V4117">
        <v>2</v>
      </c>
      <c r="W4117">
        <v>2.9063999999999961</v>
      </c>
    </row>
    <row r="4118" spans="1:23" x14ac:dyDescent="0.35">
      <c r="A4118" t="s">
        <v>5898</v>
      </c>
      <c r="B4118" t="s">
        <v>1572</v>
      </c>
      <c r="C4118" t="s">
        <v>317</v>
      </c>
      <c r="D4118" t="s">
        <v>12</v>
      </c>
      <c r="E4118" t="s">
        <v>88</v>
      </c>
      <c r="F4118" t="s">
        <v>1618</v>
      </c>
      <c r="G4118">
        <v>25.76</v>
      </c>
      <c r="H4118">
        <v>2</v>
      </c>
      <c r="I4118">
        <v>0.1</v>
      </c>
      <c r="J4118">
        <v>2.21</v>
      </c>
      <c r="K4118" t="s">
        <v>90</v>
      </c>
      <c r="L4118" t="s">
        <v>41</v>
      </c>
      <c r="M4118">
        <v>14.05</v>
      </c>
      <c r="N4118" t="s">
        <v>83</v>
      </c>
      <c r="O4118" t="b">
        <v>1</v>
      </c>
      <c r="P4118">
        <v>46.368000000000002</v>
      </c>
      <c r="Q4118">
        <v>15.456</v>
      </c>
      <c r="R4118">
        <v>-0.80399999999999849</v>
      </c>
      <c r="S4118" t="s">
        <v>103</v>
      </c>
      <c r="T4118">
        <v>0</v>
      </c>
      <c r="U4118">
        <v>0</v>
      </c>
      <c r="V4118">
        <v>21</v>
      </c>
      <c r="W4118">
        <v>1217.9494</v>
      </c>
    </row>
    <row r="4119" spans="1:23" x14ac:dyDescent="0.35">
      <c r="A4119" t="s">
        <v>5899</v>
      </c>
      <c r="B4119" t="s">
        <v>1054</v>
      </c>
      <c r="C4119" t="s">
        <v>1527</v>
      </c>
      <c r="D4119" t="s">
        <v>12</v>
      </c>
      <c r="E4119" t="s">
        <v>88</v>
      </c>
      <c r="F4119" t="s">
        <v>1395</v>
      </c>
      <c r="G4119">
        <v>31.3</v>
      </c>
      <c r="H4119">
        <v>3</v>
      </c>
      <c r="I4119">
        <v>0.1</v>
      </c>
      <c r="J4119">
        <v>6.31</v>
      </c>
      <c r="K4119" t="s">
        <v>102</v>
      </c>
      <c r="L4119" t="s">
        <v>45</v>
      </c>
      <c r="M4119">
        <v>1.54</v>
      </c>
      <c r="N4119" t="s">
        <v>83</v>
      </c>
      <c r="O4119" t="b">
        <v>0</v>
      </c>
      <c r="P4119">
        <v>84.51</v>
      </c>
      <c r="Q4119">
        <v>28.17</v>
      </c>
      <c r="R4119">
        <v>20.32</v>
      </c>
      <c r="S4119" t="s">
        <v>128</v>
      </c>
      <c r="T4119">
        <v>0</v>
      </c>
      <c r="U4119">
        <v>0</v>
      </c>
      <c r="V4119">
        <v>19</v>
      </c>
      <c r="W4119">
        <v>1549.5698</v>
      </c>
    </row>
    <row r="4120" spans="1:23" x14ac:dyDescent="0.35">
      <c r="A4120" t="s">
        <v>5900</v>
      </c>
      <c r="B4120" t="s">
        <v>909</v>
      </c>
      <c r="C4120" t="s">
        <v>4785</v>
      </c>
      <c r="D4120" t="s">
        <v>15</v>
      </c>
      <c r="E4120" t="s">
        <v>14</v>
      </c>
      <c r="F4120" t="s">
        <v>643</v>
      </c>
      <c r="G4120">
        <v>107.47</v>
      </c>
      <c r="H4120">
        <v>2</v>
      </c>
      <c r="I4120">
        <v>0.09</v>
      </c>
      <c r="J4120">
        <v>2.09</v>
      </c>
      <c r="K4120" t="s">
        <v>90</v>
      </c>
      <c r="L4120" t="s">
        <v>45</v>
      </c>
      <c r="M4120">
        <v>0.89</v>
      </c>
      <c r="N4120" t="s">
        <v>83</v>
      </c>
      <c r="O4120" t="b">
        <v>0</v>
      </c>
      <c r="P4120">
        <v>195.59540000000001</v>
      </c>
      <c r="Q4120">
        <v>66.631400000000014</v>
      </c>
      <c r="R4120">
        <v>63.651400000000017</v>
      </c>
      <c r="S4120" t="s">
        <v>183</v>
      </c>
      <c r="T4120">
        <v>0</v>
      </c>
      <c r="U4120">
        <v>0</v>
      </c>
      <c r="V4120">
        <v>2</v>
      </c>
      <c r="W4120">
        <v>176.22640000000001</v>
      </c>
    </row>
    <row r="4121" spans="1:23" x14ac:dyDescent="0.35">
      <c r="A4121" t="s">
        <v>5901</v>
      </c>
      <c r="B4121" t="s">
        <v>302</v>
      </c>
      <c r="C4121" t="s">
        <v>258</v>
      </c>
      <c r="D4121" t="s">
        <v>15</v>
      </c>
      <c r="E4121" t="s">
        <v>95</v>
      </c>
      <c r="F4121" t="s">
        <v>217</v>
      </c>
      <c r="G4121">
        <v>636.08000000000004</v>
      </c>
      <c r="H4121">
        <v>3</v>
      </c>
      <c r="I4121">
        <v>0.04</v>
      </c>
      <c r="J4121">
        <v>9.48</v>
      </c>
      <c r="K4121" t="s">
        <v>82</v>
      </c>
      <c r="L4121" t="s">
        <v>45</v>
      </c>
      <c r="M4121">
        <v>1.38</v>
      </c>
      <c r="N4121" t="s">
        <v>83</v>
      </c>
      <c r="O4121" t="b">
        <v>0</v>
      </c>
      <c r="P4121">
        <v>1831.9104</v>
      </c>
      <c r="Q4121">
        <v>686.96640000000002</v>
      </c>
      <c r="R4121">
        <v>676.10640000000001</v>
      </c>
      <c r="S4121" t="s">
        <v>183</v>
      </c>
      <c r="T4121">
        <v>0</v>
      </c>
      <c r="U4121">
        <v>0</v>
      </c>
      <c r="V4121">
        <v>5</v>
      </c>
      <c r="W4121">
        <v>676.69280000000003</v>
      </c>
    </row>
    <row r="4122" spans="1:23" x14ac:dyDescent="0.35">
      <c r="A4122" t="s">
        <v>5902</v>
      </c>
      <c r="B4122" t="s">
        <v>1054</v>
      </c>
      <c r="C4122" t="s">
        <v>5903</v>
      </c>
      <c r="D4122" t="s">
        <v>15</v>
      </c>
      <c r="E4122" t="s">
        <v>88</v>
      </c>
      <c r="F4122" t="s">
        <v>1554</v>
      </c>
      <c r="G4122">
        <v>35.659999999999997</v>
      </c>
      <c r="H4122">
        <v>2</v>
      </c>
      <c r="I4122">
        <v>0.09</v>
      </c>
      <c r="J4122">
        <v>2.59</v>
      </c>
      <c r="K4122" t="s">
        <v>82</v>
      </c>
      <c r="L4122" t="s">
        <v>43</v>
      </c>
      <c r="M4122">
        <v>6.27</v>
      </c>
      <c r="N4122" t="s">
        <v>83</v>
      </c>
      <c r="O4122" t="b">
        <v>0</v>
      </c>
      <c r="P4122">
        <v>64.901200000000003</v>
      </c>
      <c r="Q4122">
        <v>22.109200000000008</v>
      </c>
      <c r="R4122">
        <v>13.249200000000011</v>
      </c>
      <c r="S4122" t="s">
        <v>128</v>
      </c>
      <c r="T4122">
        <v>0</v>
      </c>
      <c r="U4122">
        <v>0</v>
      </c>
      <c r="V4122">
        <v>2</v>
      </c>
      <c r="W4122">
        <v>42.414400000000001</v>
      </c>
    </row>
    <row r="4123" spans="1:23" x14ac:dyDescent="0.35">
      <c r="A4123" t="s">
        <v>5904</v>
      </c>
      <c r="B4123" t="s">
        <v>703</v>
      </c>
      <c r="C4123" t="s">
        <v>5905</v>
      </c>
      <c r="D4123" t="s">
        <v>19</v>
      </c>
      <c r="E4123" t="s">
        <v>14</v>
      </c>
      <c r="F4123" t="s">
        <v>662</v>
      </c>
      <c r="G4123">
        <v>186.17</v>
      </c>
      <c r="H4123">
        <v>2</v>
      </c>
      <c r="I4123">
        <v>0.13</v>
      </c>
      <c r="J4123">
        <v>7.6</v>
      </c>
      <c r="K4123" t="s">
        <v>115</v>
      </c>
      <c r="L4123" t="s">
        <v>41</v>
      </c>
      <c r="M4123">
        <v>7.42</v>
      </c>
      <c r="N4123" t="s">
        <v>83</v>
      </c>
      <c r="O4123" t="b">
        <v>0</v>
      </c>
      <c r="P4123">
        <v>323.93579999999997</v>
      </c>
      <c r="Q4123">
        <v>100.5318</v>
      </c>
      <c r="R4123">
        <v>85.511800000000008</v>
      </c>
      <c r="S4123" t="s">
        <v>84</v>
      </c>
      <c r="T4123">
        <v>0</v>
      </c>
      <c r="U4123">
        <v>0</v>
      </c>
      <c r="V4123">
        <v>1</v>
      </c>
      <c r="W4123">
        <v>85.511800000000008</v>
      </c>
    </row>
    <row r="4124" spans="1:23" x14ac:dyDescent="0.35">
      <c r="A4124" t="s">
        <v>5906</v>
      </c>
      <c r="B4124" t="s">
        <v>264</v>
      </c>
      <c r="C4124" t="s">
        <v>1180</v>
      </c>
      <c r="D4124" t="s">
        <v>12</v>
      </c>
      <c r="E4124" t="s">
        <v>16</v>
      </c>
      <c r="F4124" t="s">
        <v>282</v>
      </c>
      <c r="G4124">
        <v>20.57</v>
      </c>
      <c r="H4124">
        <v>1</v>
      </c>
      <c r="I4124">
        <v>0.11</v>
      </c>
      <c r="J4124">
        <v>5.69</v>
      </c>
      <c r="K4124" t="s">
        <v>102</v>
      </c>
      <c r="L4124" t="s">
        <v>41</v>
      </c>
      <c r="M4124">
        <v>13.1</v>
      </c>
      <c r="N4124" t="s">
        <v>83</v>
      </c>
      <c r="O4124" t="b">
        <v>0</v>
      </c>
      <c r="P4124">
        <v>18.307300000000001</v>
      </c>
      <c r="Q4124">
        <v>5.9653000000000009</v>
      </c>
      <c r="R4124">
        <v>-12.8247</v>
      </c>
      <c r="S4124" t="s">
        <v>97</v>
      </c>
      <c r="T4124">
        <v>0</v>
      </c>
      <c r="U4124">
        <v>0</v>
      </c>
      <c r="V4124">
        <v>9</v>
      </c>
      <c r="W4124">
        <v>643.43370000000004</v>
      </c>
    </row>
    <row r="4125" spans="1:23" x14ac:dyDescent="0.35">
      <c r="A4125" t="s">
        <v>5907</v>
      </c>
      <c r="B4125" t="s">
        <v>323</v>
      </c>
      <c r="C4125" t="s">
        <v>148</v>
      </c>
      <c r="D4125" t="s">
        <v>17</v>
      </c>
      <c r="E4125" t="s">
        <v>88</v>
      </c>
      <c r="F4125" t="s">
        <v>227</v>
      </c>
      <c r="G4125">
        <v>38.46</v>
      </c>
      <c r="H4125">
        <v>3</v>
      </c>
      <c r="I4125">
        <v>0.03</v>
      </c>
      <c r="J4125">
        <v>3.76</v>
      </c>
      <c r="K4125" t="s">
        <v>102</v>
      </c>
      <c r="L4125" t="s">
        <v>43</v>
      </c>
      <c r="M4125">
        <v>3.58</v>
      </c>
      <c r="N4125" t="s">
        <v>83</v>
      </c>
      <c r="O4125" t="b">
        <v>0</v>
      </c>
      <c r="P4125">
        <v>111.9186</v>
      </c>
      <c r="Q4125">
        <v>42.690600000000003</v>
      </c>
      <c r="R4125">
        <v>35.3506</v>
      </c>
      <c r="S4125" t="s">
        <v>91</v>
      </c>
      <c r="T4125">
        <v>0</v>
      </c>
      <c r="U4125">
        <v>0</v>
      </c>
      <c r="V4125">
        <v>15</v>
      </c>
      <c r="W4125">
        <v>339.33949999999999</v>
      </c>
    </row>
    <row r="4126" spans="1:23" x14ac:dyDescent="0.35">
      <c r="A4126" t="s">
        <v>5908</v>
      </c>
      <c r="B4126" t="s">
        <v>375</v>
      </c>
      <c r="C4126" t="s">
        <v>2825</v>
      </c>
      <c r="D4126" t="s">
        <v>17</v>
      </c>
      <c r="E4126" t="s">
        <v>95</v>
      </c>
      <c r="F4126" t="s">
        <v>289</v>
      </c>
      <c r="G4126">
        <v>508.64</v>
      </c>
      <c r="H4126">
        <v>3</v>
      </c>
      <c r="I4126">
        <v>0.06</v>
      </c>
      <c r="J4126">
        <v>5.03</v>
      </c>
      <c r="K4126" t="s">
        <v>115</v>
      </c>
      <c r="L4126" t="s">
        <v>43</v>
      </c>
      <c r="M4126">
        <v>5.8</v>
      </c>
      <c r="N4126" t="s">
        <v>83</v>
      </c>
      <c r="O4126" t="b">
        <v>0</v>
      </c>
      <c r="P4126">
        <v>1434.3648000000001</v>
      </c>
      <c r="Q4126">
        <v>518.81280000000004</v>
      </c>
      <c r="R4126">
        <v>507.98280000000011</v>
      </c>
      <c r="S4126" t="s">
        <v>128</v>
      </c>
      <c r="T4126">
        <v>0</v>
      </c>
      <c r="U4126">
        <v>0</v>
      </c>
      <c r="V4126">
        <v>14</v>
      </c>
      <c r="W4126">
        <v>673.92430000000013</v>
      </c>
    </row>
    <row r="4127" spans="1:23" x14ac:dyDescent="0.35">
      <c r="A4127" t="s">
        <v>5909</v>
      </c>
      <c r="B4127" t="s">
        <v>1097</v>
      </c>
      <c r="C4127" t="s">
        <v>1380</v>
      </c>
      <c r="D4127" t="s">
        <v>15</v>
      </c>
      <c r="E4127" t="s">
        <v>14</v>
      </c>
      <c r="F4127" t="s">
        <v>577</v>
      </c>
      <c r="G4127">
        <v>99.87</v>
      </c>
      <c r="H4127">
        <v>3</v>
      </c>
      <c r="I4127">
        <v>0.06</v>
      </c>
      <c r="J4127">
        <v>5.99</v>
      </c>
      <c r="K4127" t="s">
        <v>90</v>
      </c>
      <c r="L4127" t="s">
        <v>43</v>
      </c>
      <c r="M4127">
        <v>6.86</v>
      </c>
      <c r="N4127" t="s">
        <v>83</v>
      </c>
      <c r="O4127" t="b">
        <v>0</v>
      </c>
      <c r="P4127">
        <v>281.63339999999999</v>
      </c>
      <c r="Q4127">
        <v>101.8674</v>
      </c>
      <c r="R4127">
        <v>89.017400000000009</v>
      </c>
      <c r="S4127" t="s">
        <v>183</v>
      </c>
      <c r="T4127">
        <v>0</v>
      </c>
      <c r="U4127">
        <v>0</v>
      </c>
      <c r="V4127">
        <v>20</v>
      </c>
      <c r="W4127">
        <v>1665.5569</v>
      </c>
    </row>
    <row r="4128" spans="1:23" x14ac:dyDescent="0.35">
      <c r="A4128" t="s">
        <v>5910</v>
      </c>
      <c r="B4128" t="s">
        <v>169</v>
      </c>
      <c r="C4128" t="s">
        <v>2272</v>
      </c>
      <c r="D4128" t="s">
        <v>17</v>
      </c>
      <c r="E4128" t="s">
        <v>14</v>
      </c>
      <c r="F4128" t="s">
        <v>451</v>
      </c>
      <c r="G4128">
        <v>77.900000000000006</v>
      </c>
      <c r="H4128">
        <v>3</v>
      </c>
      <c r="I4128">
        <v>0.08</v>
      </c>
      <c r="J4128">
        <v>2.56</v>
      </c>
      <c r="K4128" t="s">
        <v>90</v>
      </c>
      <c r="L4128" t="s">
        <v>43</v>
      </c>
      <c r="M4128">
        <v>6.47</v>
      </c>
      <c r="N4128" t="s">
        <v>83</v>
      </c>
      <c r="O4128" t="b">
        <v>0</v>
      </c>
      <c r="P4128">
        <v>215.00399999999999</v>
      </c>
      <c r="Q4128">
        <v>74.78400000000002</v>
      </c>
      <c r="R4128">
        <v>65.754000000000019</v>
      </c>
      <c r="S4128" t="s">
        <v>84</v>
      </c>
      <c r="T4128">
        <v>0</v>
      </c>
      <c r="U4128">
        <v>0</v>
      </c>
      <c r="V4128">
        <v>12</v>
      </c>
      <c r="W4128">
        <v>462.84010000000012</v>
      </c>
    </row>
    <row r="4129" spans="1:23" x14ac:dyDescent="0.35">
      <c r="A4129" t="s">
        <v>5911</v>
      </c>
      <c r="B4129" t="s">
        <v>586</v>
      </c>
      <c r="C4129" t="s">
        <v>3003</v>
      </c>
      <c r="D4129" t="s">
        <v>12</v>
      </c>
      <c r="E4129" t="s">
        <v>95</v>
      </c>
      <c r="F4129" t="s">
        <v>840</v>
      </c>
      <c r="G4129">
        <v>450.61</v>
      </c>
      <c r="H4129">
        <v>2</v>
      </c>
      <c r="I4129">
        <v>0.1</v>
      </c>
      <c r="J4129">
        <v>7.42</v>
      </c>
      <c r="K4129" t="s">
        <v>102</v>
      </c>
      <c r="L4129" t="s">
        <v>41</v>
      </c>
      <c r="M4129">
        <v>8.17</v>
      </c>
      <c r="N4129" t="s">
        <v>83</v>
      </c>
      <c r="O4129" t="b">
        <v>1</v>
      </c>
      <c r="P4129">
        <v>811.09800000000007</v>
      </c>
      <c r="Q4129">
        <v>270.3660000000001</v>
      </c>
      <c r="R4129">
        <v>254.7760000000001</v>
      </c>
      <c r="S4129" t="s">
        <v>91</v>
      </c>
      <c r="T4129">
        <v>0</v>
      </c>
      <c r="U4129">
        <v>0</v>
      </c>
      <c r="V4129">
        <v>18</v>
      </c>
      <c r="W4129">
        <v>1081.7529999999999</v>
      </c>
    </row>
    <row r="4130" spans="1:23" x14ac:dyDescent="0.35">
      <c r="A4130" t="s">
        <v>5912</v>
      </c>
      <c r="B4130" t="s">
        <v>109</v>
      </c>
      <c r="C4130" t="s">
        <v>5736</v>
      </c>
      <c r="D4130" t="s">
        <v>19</v>
      </c>
      <c r="E4130" t="s">
        <v>88</v>
      </c>
      <c r="F4130" t="s">
        <v>227</v>
      </c>
      <c r="G4130">
        <v>35.78</v>
      </c>
      <c r="H4130">
        <v>2</v>
      </c>
      <c r="I4130">
        <v>0.13</v>
      </c>
      <c r="J4130">
        <v>7.84</v>
      </c>
      <c r="K4130" t="s">
        <v>82</v>
      </c>
      <c r="L4130" t="s">
        <v>41</v>
      </c>
      <c r="M4130">
        <v>5.78</v>
      </c>
      <c r="N4130" t="s">
        <v>83</v>
      </c>
      <c r="O4130" t="b">
        <v>0</v>
      </c>
      <c r="P4130">
        <v>62.257199999999997</v>
      </c>
      <c r="Q4130">
        <v>19.321200000000001</v>
      </c>
      <c r="R4130">
        <v>5.7012000000000036</v>
      </c>
      <c r="S4130" t="s">
        <v>103</v>
      </c>
      <c r="T4130">
        <v>0</v>
      </c>
      <c r="U4130">
        <v>0</v>
      </c>
      <c r="V4130">
        <v>3</v>
      </c>
      <c r="W4130">
        <v>370.10160000000008</v>
      </c>
    </row>
    <row r="4131" spans="1:23" x14ac:dyDescent="0.35">
      <c r="A4131" t="s">
        <v>5913</v>
      </c>
      <c r="B4131" t="s">
        <v>1563</v>
      </c>
      <c r="C4131" t="s">
        <v>1766</v>
      </c>
      <c r="D4131" t="s">
        <v>12</v>
      </c>
      <c r="E4131" t="s">
        <v>95</v>
      </c>
      <c r="F4131" t="s">
        <v>874</v>
      </c>
      <c r="G4131">
        <v>534.95000000000005</v>
      </c>
      <c r="H4131">
        <v>3</v>
      </c>
      <c r="I4131">
        <v>0.05</v>
      </c>
      <c r="J4131">
        <v>8.24</v>
      </c>
      <c r="K4131" t="s">
        <v>82</v>
      </c>
      <c r="L4131" t="s">
        <v>41</v>
      </c>
      <c r="M4131">
        <v>6.08</v>
      </c>
      <c r="N4131" t="s">
        <v>83</v>
      </c>
      <c r="O4131" t="b">
        <v>0</v>
      </c>
      <c r="P4131">
        <v>1524.6075000000001</v>
      </c>
      <c r="Q4131">
        <v>561.69749999999999</v>
      </c>
      <c r="R4131">
        <v>547.37749999999994</v>
      </c>
      <c r="S4131" t="s">
        <v>91</v>
      </c>
      <c r="T4131">
        <v>0</v>
      </c>
      <c r="U4131">
        <v>0</v>
      </c>
      <c r="V4131">
        <v>19</v>
      </c>
      <c r="W4131">
        <v>2240.0264999999999</v>
      </c>
    </row>
    <row r="4132" spans="1:23" x14ac:dyDescent="0.35">
      <c r="A4132" t="s">
        <v>5914</v>
      </c>
      <c r="B4132" t="s">
        <v>442</v>
      </c>
      <c r="C4132" t="s">
        <v>158</v>
      </c>
      <c r="D4132" t="s">
        <v>20</v>
      </c>
      <c r="E4132" t="s">
        <v>88</v>
      </c>
      <c r="F4132" t="s">
        <v>182</v>
      </c>
      <c r="G4132">
        <v>25.56</v>
      </c>
      <c r="H4132">
        <v>2</v>
      </c>
      <c r="I4132">
        <v>0.1</v>
      </c>
      <c r="J4132">
        <v>8.93</v>
      </c>
      <c r="K4132" t="s">
        <v>82</v>
      </c>
      <c r="L4132" t="s">
        <v>43</v>
      </c>
      <c r="M4132">
        <v>3.98</v>
      </c>
      <c r="N4132" t="s">
        <v>83</v>
      </c>
      <c r="O4132" t="b">
        <v>1</v>
      </c>
      <c r="P4132">
        <v>46.008000000000003</v>
      </c>
      <c r="Q4132">
        <v>15.336</v>
      </c>
      <c r="R4132">
        <v>2.4259999999999979</v>
      </c>
      <c r="S4132" t="s">
        <v>128</v>
      </c>
      <c r="T4132">
        <v>0</v>
      </c>
      <c r="U4132">
        <v>0</v>
      </c>
      <c r="V4132">
        <v>22</v>
      </c>
      <c r="W4132">
        <v>1549.7446</v>
      </c>
    </row>
    <row r="4133" spans="1:23" x14ac:dyDescent="0.35">
      <c r="A4133" t="s">
        <v>5915</v>
      </c>
      <c r="B4133" t="s">
        <v>562</v>
      </c>
      <c r="C4133" t="s">
        <v>5916</v>
      </c>
      <c r="D4133" t="s">
        <v>17</v>
      </c>
      <c r="E4133" t="s">
        <v>16</v>
      </c>
      <c r="F4133" t="s">
        <v>854</v>
      </c>
      <c r="G4133">
        <v>19.5</v>
      </c>
      <c r="H4133">
        <v>1</v>
      </c>
      <c r="I4133">
        <v>0.22</v>
      </c>
      <c r="J4133">
        <v>3.04</v>
      </c>
      <c r="K4133" t="s">
        <v>115</v>
      </c>
      <c r="L4133" t="s">
        <v>43</v>
      </c>
      <c r="M4133">
        <v>4.97</v>
      </c>
      <c r="N4133" t="s">
        <v>83</v>
      </c>
      <c r="O4133" t="b">
        <v>0</v>
      </c>
      <c r="P4133">
        <v>15.21</v>
      </c>
      <c r="Q4133">
        <v>3.510000000000002</v>
      </c>
      <c r="R4133">
        <v>-4.4999999999999982</v>
      </c>
      <c r="S4133" t="s">
        <v>103</v>
      </c>
      <c r="T4133">
        <v>0</v>
      </c>
      <c r="U4133">
        <v>0</v>
      </c>
      <c r="V4133">
        <v>2</v>
      </c>
      <c r="W4133">
        <v>-8.423</v>
      </c>
    </row>
    <row r="4134" spans="1:23" x14ac:dyDescent="0.35">
      <c r="A4134" t="s">
        <v>5917</v>
      </c>
      <c r="B4134" t="s">
        <v>946</v>
      </c>
      <c r="C4134" t="s">
        <v>438</v>
      </c>
      <c r="D4134" t="s">
        <v>12</v>
      </c>
      <c r="E4134" t="s">
        <v>95</v>
      </c>
      <c r="F4134" t="s">
        <v>1549</v>
      </c>
      <c r="G4134">
        <v>275.97000000000003</v>
      </c>
      <c r="H4134">
        <v>1</v>
      </c>
      <c r="I4134">
        <v>0.09</v>
      </c>
      <c r="J4134">
        <v>6.83</v>
      </c>
      <c r="K4134" t="s">
        <v>90</v>
      </c>
      <c r="L4134" t="s">
        <v>45</v>
      </c>
      <c r="M4134">
        <v>0.85</v>
      </c>
      <c r="N4134" t="s">
        <v>83</v>
      </c>
      <c r="O4134" t="b">
        <v>0</v>
      </c>
      <c r="P4134">
        <v>251.1327</v>
      </c>
      <c r="Q4134">
        <v>85.550700000000006</v>
      </c>
      <c r="R4134">
        <v>77.870699999999999</v>
      </c>
      <c r="S4134" t="s">
        <v>128</v>
      </c>
      <c r="T4134">
        <v>0</v>
      </c>
      <c r="U4134">
        <v>0</v>
      </c>
      <c r="V4134">
        <v>13</v>
      </c>
      <c r="W4134">
        <v>1209.8108</v>
      </c>
    </row>
    <row r="4135" spans="1:23" x14ac:dyDescent="0.35">
      <c r="A4135" t="s">
        <v>5918</v>
      </c>
      <c r="B4135" t="s">
        <v>594</v>
      </c>
      <c r="C4135" t="s">
        <v>2171</v>
      </c>
      <c r="D4135" t="s">
        <v>15</v>
      </c>
      <c r="E4135" t="s">
        <v>16</v>
      </c>
      <c r="F4135" t="s">
        <v>645</v>
      </c>
      <c r="G4135">
        <v>34.75</v>
      </c>
      <c r="H4135">
        <v>2</v>
      </c>
      <c r="I4135">
        <v>0.06</v>
      </c>
      <c r="J4135">
        <v>6.18</v>
      </c>
      <c r="K4135" t="s">
        <v>90</v>
      </c>
      <c r="L4135" t="s">
        <v>41</v>
      </c>
      <c r="M4135">
        <v>12.02</v>
      </c>
      <c r="N4135" t="s">
        <v>83</v>
      </c>
      <c r="O4135" t="b">
        <v>0</v>
      </c>
      <c r="P4135">
        <v>65.33</v>
      </c>
      <c r="Q4135">
        <v>23.63</v>
      </c>
      <c r="R4135">
        <v>5.4300000000000033</v>
      </c>
      <c r="S4135" t="s">
        <v>128</v>
      </c>
      <c r="T4135">
        <v>0</v>
      </c>
      <c r="U4135">
        <v>0</v>
      </c>
      <c r="V4135">
        <v>5</v>
      </c>
      <c r="W4135">
        <v>131.49469999999999</v>
      </c>
    </row>
    <row r="4136" spans="1:23" x14ac:dyDescent="0.35">
      <c r="A4136" t="s">
        <v>5919</v>
      </c>
      <c r="B4136" t="s">
        <v>826</v>
      </c>
      <c r="C4136" t="s">
        <v>812</v>
      </c>
      <c r="D4136" t="s">
        <v>17</v>
      </c>
      <c r="E4136" t="s">
        <v>16</v>
      </c>
      <c r="F4136" t="s">
        <v>214</v>
      </c>
      <c r="G4136">
        <v>52.06</v>
      </c>
      <c r="H4136">
        <v>2</v>
      </c>
      <c r="I4136">
        <v>0.1</v>
      </c>
      <c r="J4136">
        <v>4.3600000000000003</v>
      </c>
      <c r="K4136" t="s">
        <v>82</v>
      </c>
      <c r="L4136" t="s">
        <v>41</v>
      </c>
      <c r="M4136">
        <v>12.48</v>
      </c>
      <c r="N4136" t="s">
        <v>83</v>
      </c>
      <c r="O4136" t="b">
        <v>1</v>
      </c>
      <c r="P4136">
        <v>93.707999999999998</v>
      </c>
      <c r="Q4136">
        <v>31.236000000000011</v>
      </c>
      <c r="R4136">
        <v>14.39600000000001</v>
      </c>
      <c r="S4136" t="s">
        <v>103</v>
      </c>
      <c r="T4136">
        <v>0</v>
      </c>
      <c r="U4136">
        <v>0</v>
      </c>
      <c r="V4136">
        <v>19</v>
      </c>
      <c r="W4136">
        <v>617.94619999999986</v>
      </c>
    </row>
    <row r="4137" spans="1:23" x14ac:dyDescent="0.35">
      <c r="A4137" t="s">
        <v>5920</v>
      </c>
      <c r="B4137" t="s">
        <v>364</v>
      </c>
      <c r="C4137" t="s">
        <v>2686</v>
      </c>
      <c r="D4137" t="s">
        <v>15</v>
      </c>
      <c r="E4137" t="s">
        <v>14</v>
      </c>
      <c r="F4137" t="s">
        <v>588</v>
      </c>
      <c r="G4137">
        <v>150.51</v>
      </c>
      <c r="H4137">
        <v>3</v>
      </c>
      <c r="I4137">
        <v>7.0000000000000007E-2</v>
      </c>
      <c r="J4137">
        <v>9.42</v>
      </c>
      <c r="K4137" t="s">
        <v>82</v>
      </c>
      <c r="L4137" t="s">
        <v>45</v>
      </c>
      <c r="M4137">
        <v>1.96</v>
      </c>
      <c r="N4137" t="s">
        <v>83</v>
      </c>
      <c r="O4137" t="b">
        <v>0</v>
      </c>
      <c r="P4137">
        <v>419.92290000000003</v>
      </c>
      <c r="Q4137">
        <v>149.00489999999999</v>
      </c>
      <c r="R4137">
        <v>137.62490000000011</v>
      </c>
      <c r="S4137" t="s">
        <v>97</v>
      </c>
      <c r="T4137">
        <v>0</v>
      </c>
      <c r="U4137">
        <v>0</v>
      </c>
      <c r="V4137">
        <v>11</v>
      </c>
      <c r="W4137">
        <v>487.95159999999998</v>
      </c>
    </row>
    <row r="4138" spans="1:23" x14ac:dyDescent="0.35">
      <c r="A4138" t="s">
        <v>5921</v>
      </c>
      <c r="B4138" t="s">
        <v>143</v>
      </c>
      <c r="C4138" t="s">
        <v>922</v>
      </c>
      <c r="D4138" t="s">
        <v>24</v>
      </c>
      <c r="E4138" t="s">
        <v>95</v>
      </c>
      <c r="F4138" t="s">
        <v>318</v>
      </c>
      <c r="G4138">
        <v>495.74</v>
      </c>
      <c r="H4138">
        <v>2</v>
      </c>
      <c r="I4138">
        <v>0.02</v>
      </c>
      <c r="J4138">
        <v>3.99</v>
      </c>
      <c r="K4138" t="s">
        <v>90</v>
      </c>
      <c r="L4138" t="s">
        <v>43</v>
      </c>
      <c r="M4138">
        <v>5.88</v>
      </c>
      <c r="N4138" t="s">
        <v>83</v>
      </c>
      <c r="O4138" t="b">
        <v>0</v>
      </c>
      <c r="P4138">
        <v>971.65039999999999</v>
      </c>
      <c r="Q4138">
        <v>376.76240000000001</v>
      </c>
      <c r="R4138">
        <v>366.89240000000001</v>
      </c>
      <c r="S4138" t="s">
        <v>103</v>
      </c>
      <c r="T4138">
        <v>0</v>
      </c>
      <c r="U4138">
        <v>0</v>
      </c>
      <c r="V4138">
        <v>16</v>
      </c>
      <c r="W4138">
        <v>1780.6849999999999</v>
      </c>
    </row>
    <row r="4139" spans="1:23" x14ac:dyDescent="0.35">
      <c r="A4139" t="s">
        <v>5922</v>
      </c>
      <c r="B4139" t="s">
        <v>229</v>
      </c>
      <c r="C4139" t="s">
        <v>865</v>
      </c>
      <c r="D4139" t="s">
        <v>12</v>
      </c>
      <c r="E4139" t="s">
        <v>95</v>
      </c>
      <c r="F4139" t="s">
        <v>515</v>
      </c>
      <c r="G4139">
        <v>298.41000000000003</v>
      </c>
      <c r="H4139">
        <v>2</v>
      </c>
      <c r="I4139">
        <v>7.0000000000000007E-2</v>
      </c>
      <c r="J4139">
        <v>8.6</v>
      </c>
      <c r="K4139" t="s">
        <v>82</v>
      </c>
      <c r="L4139" t="s">
        <v>48</v>
      </c>
      <c r="M4139">
        <v>8.4499999999999993</v>
      </c>
      <c r="N4139" t="s">
        <v>83</v>
      </c>
      <c r="O4139" t="b">
        <v>0</v>
      </c>
      <c r="P4139">
        <v>555.04259999999999</v>
      </c>
      <c r="Q4139">
        <v>196.95060000000001</v>
      </c>
      <c r="R4139">
        <v>179.90059999999991</v>
      </c>
      <c r="S4139" t="s">
        <v>103</v>
      </c>
      <c r="T4139">
        <v>0</v>
      </c>
      <c r="U4139">
        <v>0</v>
      </c>
      <c r="V4139">
        <v>22</v>
      </c>
      <c r="W4139">
        <v>1199.3414</v>
      </c>
    </row>
    <row r="4140" spans="1:23" x14ac:dyDescent="0.35">
      <c r="A4140" t="s">
        <v>5923</v>
      </c>
      <c r="B4140" t="s">
        <v>169</v>
      </c>
      <c r="C4140" t="s">
        <v>634</v>
      </c>
      <c r="D4140" t="s">
        <v>19</v>
      </c>
      <c r="E4140" t="s">
        <v>14</v>
      </c>
      <c r="F4140" t="s">
        <v>234</v>
      </c>
      <c r="G4140">
        <v>136.96</v>
      </c>
      <c r="H4140">
        <v>3</v>
      </c>
      <c r="I4140">
        <v>0.04</v>
      </c>
      <c r="J4140">
        <v>2.5499999999999998</v>
      </c>
      <c r="K4140" t="s">
        <v>102</v>
      </c>
      <c r="L4140" t="s">
        <v>45</v>
      </c>
      <c r="M4140">
        <v>1.91</v>
      </c>
      <c r="N4140" t="s">
        <v>83</v>
      </c>
      <c r="O4140" t="b">
        <v>0</v>
      </c>
      <c r="P4140">
        <v>394.44479999999999</v>
      </c>
      <c r="Q4140">
        <v>147.91679999999999</v>
      </c>
      <c r="R4140">
        <v>143.45679999999999</v>
      </c>
      <c r="S4140" t="s">
        <v>84</v>
      </c>
      <c r="T4140">
        <v>0</v>
      </c>
      <c r="U4140">
        <v>0</v>
      </c>
      <c r="V4140">
        <v>14</v>
      </c>
      <c r="W4140">
        <v>781.37540000000013</v>
      </c>
    </row>
    <row r="4141" spans="1:23" x14ac:dyDescent="0.35">
      <c r="A4141" t="s">
        <v>5924</v>
      </c>
      <c r="B4141" t="s">
        <v>1379</v>
      </c>
      <c r="C4141" t="s">
        <v>904</v>
      </c>
      <c r="D4141" t="s">
        <v>24</v>
      </c>
      <c r="E4141" t="s">
        <v>16</v>
      </c>
      <c r="F4141" t="s">
        <v>547</v>
      </c>
      <c r="G4141">
        <v>35.409999999999997</v>
      </c>
      <c r="H4141">
        <v>2</v>
      </c>
      <c r="I4141">
        <v>0.19</v>
      </c>
      <c r="J4141">
        <v>9.85</v>
      </c>
      <c r="K4141" t="s">
        <v>115</v>
      </c>
      <c r="L4141" t="s">
        <v>43</v>
      </c>
      <c r="M4141">
        <v>4.76</v>
      </c>
      <c r="N4141" t="s">
        <v>83</v>
      </c>
      <c r="O4141" t="b">
        <v>0</v>
      </c>
      <c r="P4141">
        <v>57.364199999999997</v>
      </c>
      <c r="Q4141">
        <v>14.872199999999999</v>
      </c>
      <c r="R4141">
        <v>0.26219999999999999</v>
      </c>
      <c r="S4141" t="s">
        <v>183</v>
      </c>
      <c r="T4141">
        <v>0</v>
      </c>
      <c r="U4141">
        <v>0</v>
      </c>
      <c r="V4141">
        <v>18</v>
      </c>
      <c r="W4141">
        <v>1454.9709</v>
      </c>
    </row>
    <row r="4142" spans="1:23" x14ac:dyDescent="0.35">
      <c r="A4142" t="s">
        <v>5925</v>
      </c>
      <c r="B4142" t="s">
        <v>2158</v>
      </c>
      <c r="C4142" t="s">
        <v>1076</v>
      </c>
      <c r="D4142" t="s">
        <v>19</v>
      </c>
      <c r="E4142" t="s">
        <v>14</v>
      </c>
      <c r="F4142" t="s">
        <v>671</v>
      </c>
      <c r="G4142">
        <v>205.3</v>
      </c>
      <c r="H4142">
        <v>2</v>
      </c>
      <c r="I4142">
        <v>0.19</v>
      </c>
      <c r="J4142">
        <v>9.16</v>
      </c>
      <c r="K4142" t="s">
        <v>115</v>
      </c>
      <c r="L4142" t="s">
        <v>41</v>
      </c>
      <c r="M4142">
        <v>14.84</v>
      </c>
      <c r="N4142" t="s">
        <v>83</v>
      </c>
      <c r="O4142" t="b">
        <v>0</v>
      </c>
      <c r="P4142">
        <v>332.58600000000001</v>
      </c>
      <c r="Q4142">
        <v>86.225999999999999</v>
      </c>
      <c r="R4142">
        <v>62.225999999999999</v>
      </c>
      <c r="S4142" t="s">
        <v>128</v>
      </c>
      <c r="T4142">
        <v>0</v>
      </c>
      <c r="U4142">
        <v>0</v>
      </c>
      <c r="V4142">
        <v>16</v>
      </c>
      <c r="W4142">
        <v>1201.6855</v>
      </c>
    </row>
    <row r="4143" spans="1:23" x14ac:dyDescent="0.35">
      <c r="A4143" t="s">
        <v>5926</v>
      </c>
      <c r="B4143" t="s">
        <v>185</v>
      </c>
      <c r="C4143" t="s">
        <v>1679</v>
      </c>
      <c r="D4143" t="s">
        <v>15</v>
      </c>
      <c r="E4143" t="s">
        <v>14</v>
      </c>
      <c r="F4143" t="s">
        <v>817</v>
      </c>
      <c r="G4143">
        <v>149.34</v>
      </c>
      <c r="H4143">
        <v>3</v>
      </c>
      <c r="I4143">
        <v>0.21</v>
      </c>
      <c r="J4143">
        <v>6.59</v>
      </c>
      <c r="K4143" t="s">
        <v>102</v>
      </c>
      <c r="L4143" t="s">
        <v>41</v>
      </c>
      <c r="M4143">
        <v>9.3800000000000008</v>
      </c>
      <c r="N4143" t="s">
        <v>83</v>
      </c>
      <c r="O4143" t="b">
        <v>0</v>
      </c>
      <c r="P4143">
        <v>353.93579999999997</v>
      </c>
      <c r="Q4143">
        <v>85.123800000000074</v>
      </c>
      <c r="R4143">
        <v>69.153800000000075</v>
      </c>
      <c r="S4143" t="s">
        <v>128</v>
      </c>
      <c r="T4143">
        <v>0</v>
      </c>
      <c r="U4143">
        <v>0</v>
      </c>
      <c r="V4143">
        <v>3</v>
      </c>
      <c r="W4143">
        <v>121.7034000000001</v>
      </c>
    </row>
    <row r="4144" spans="1:23" x14ac:dyDescent="0.35">
      <c r="A4144" t="s">
        <v>5927</v>
      </c>
      <c r="B4144" t="s">
        <v>339</v>
      </c>
      <c r="C4144" t="s">
        <v>5928</v>
      </c>
      <c r="D4144" t="s">
        <v>12</v>
      </c>
      <c r="E4144" t="s">
        <v>14</v>
      </c>
      <c r="F4144" t="s">
        <v>332</v>
      </c>
      <c r="G4144">
        <v>124.07</v>
      </c>
      <c r="H4144">
        <v>3</v>
      </c>
      <c r="I4144">
        <v>0.08</v>
      </c>
      <c r="J4144">
        <v>8.76</v>
      </c>
      <c r="K4144" t="s">
        <v>115</v>
      </c>
      <c r="L4144" t="s">
        <v>45</v>
      </c>
      <c r="M4144">
        <v>0.82</v>
      </c>
      <c r="N4144" t="s">
        <v>83</v>
      </c>
      <c r="O4144" t="b">
        <v>0</v>
      </c>
      <c r="P4144">
        <v>342.4332</v>
      </c>
      <c r="Q4144">
        <v>119.10720000000001</v>
      </c>
      <c r="R4144">
        <v>109.52719999999999</v>
      </c>
      <c r="S4144" t="s">
        <v>97</v>
      </c>
      <c r="T4144">
        <v>0</v>
      </c>
      <c r="U4144">
        <v>0</v>
      </c>
      <c r="V4144">
        <v>1</v>
      </c>
      <c r="W4144">
        <v>109.52719999999999</v>
      </c>
    </row>
    <row r="4145" spans="1:23" x14ac:dyDescent="0.35">
      <c r="A4145" t="s">
        <v>5929</v>
      </c>
      <c r="B4145" t="s">
        <v>261</v>
      </c>
      <c r="C4145" t="s">
        <v>1178</v>
      </c>
      <c r="D4145" t="s">
        <v>24</v>
      </c>
      <c r="E4145" t="s">
        <v>88</v>
      </c>
      <c r="F4145" t="s">
        <v>1167</v>
      </c>
      <c r="G4145">
        <v>39.81</v>
      </c>
      <c r="H4145">
        <v>3</v>
      </c>
      <c r="I4145">
        <v>0.04</v>
      </c>
      <c r="J4145">
        <v>5.13</v>
      </c>
      <c r="K4145" t="s">
        <v>90</v>
      </c>
      <c r="L4145" t="s">
        <v>48</v>
      </c>
      <c r="M4145">
        <v>13.33</v>
      </c>
      <c r="N4145" t="s">
        <v>83</v>
      </c>
      <c r="O4145" t="b">
        <v>0</v>
      </c>
      <c r="P4145">
        <v>114.6528</v>
      </c>
      <c r="Q4145">
        <v>42.994799999999998</v>
      </c>
      <c r="R4145">
        <v>24.534800000000001</v>
      </c>
      <c r="S4145" t="s">
        <v>103</v>
      </c>
      <c r="T4145">
        <v>0</v>
      </c>
      <c r="U4145">
        <v>0</v>
      </c>
      <c r="V4145">
        <v>19</v>
      </c>
      <c r="W4145">
        <v>1242.4645</v>
      </c>
    </row>
    <row r="4146" spans="1:23" x14ac:dyDescent="0.35">
      <c r="A4146" t="s">
        <v>5930</v>
      </c>
      <c r="B4146" t="s">
        <v>125</v>
      </c>
      <c r="C4146" t="s">
        <v>714</v>
      </c>
      <c r="D4146" t="s">
        <v>19</v>
      </c>
      <c r="E4146" t="s">
        <v>95</v>
      </c>
      <c r="F4146" t="s">
        <v>1709</v>
      </c>
      <c r="G4146">
        <v>423.26</v>
      </c>
      <c r="H4146">
        <v>1</v>
      </c>
      <c r="I4146">
        <v>0.06</v>
      </c>
      <c r="J4146">
        <v>8.52</v>
      </c>
      <c r="K4146" t="s">
        <v>90</v>
      </c>
      <c r="L4146" t="s">
        <v>43</v>
      </c>
      <c r="M4146">
        <v>3.46</v>
      </c>
      <c r="N4146" t="s">
        <v>83</v>
      </c>
      <c r="O4146" t="b">
        <v>0</v>
      </c>
      <c r="P4146">
        <v>397.86439999999999</v>
      </c>
      <c r="Q4146">
        <v>143.9084</v>
      </c>
      <c r="R4146">
        <v>131.92840000000001</v>
      </c>
      <c r="S4146" t="s">
        <v>128</v>
      </c>
      <c r="T4146">
        <v>0</v>
      </c>
      <c r="U4146">
        <v>0</v>
      </c>
      <c r="V4146">
        <v>4</v>
      </c>
      <c r="W4146">
        <v>256.31020000000001</v>
      </c>
    </row>
    <row r="4147" spans="1:23" x14ac:dyDescent="0.35">
      <c r="A4147" t="s">
        <v>5931</v>
      </c>
      <c r="B4147" t="s">
        <v>660</v>
      </c>
      <c r="C4147" t="s">
        <v>514</v>
      </c>
      <c r="D4147" t="s">
        <v>15</v>
      </c>
      <c r="E4147" t="s">
        <v>95</v>
      </c>
      <c r="F4147" t="s">
        <v>770</v>
      </c>
      <c r="G4147">
        <v>503.89</v>
      </c>
      <c r="H4147">
        <v>2</v>
      </c>
      <c r="I4147">
        <v>0.04</v>
      </c>
      <c r="J4147">
        <v>3.89</v>
      </c>
      <c r="K4147" t="s">
        <v>115</v>
      </c>
      <c r="L4147" t="s">
        <v>45</v>
      </c>
      <c r="M4147">
        <v>0.84</v>
      </c>
      <c r="N4147" t="s">
        <v>83</v>
      </c>
      <c r="O4147" t="b">
        <v>0</v>
      </c>
      <c r="P4147">
        <v>967.46879999999999</v>
      </c>
      <c r="Q4147">
        <v>362.80079999999998</v>
      </c>
      <c r="R4147">
        <v>358.07080000000002</v>
      </c>
      <c r="S4147" t="s">
        <v>84</v>
      </c>
      <c r="T4147">
        <v>0</v>
      </c>
      <c r="U4147">
        <v>0</v>
      </c>
      <c r="V4147">
        <v>26</v>
      </c>
      <c r="W4147">
        <v>3580.811200000001</v>
      </c>
    </row>
    <row r="4148" spans="1:23" x14ac:dyDescent="0.35">
      <c r="A4148" t="s">
        <v>5932</v>
      </c>
      <c r="B4148" t="s">
        <v>413</v>
      </c>
      <c r="C4148" t="s">
        <v>1276</v>
      </c>
      <c r="D4148" t="s">
        <v>17</v>
      </c>
      <c r="E4148" t="s">
        <v>14</v>
      </c>
      <c r="F4148" t="s">
        <v>1419</v>
      </c>
      <c r="G4148">
        <v>102.81</v>
      </c>
      <c r="H4148">
        <v>2</v>
      </c>
      <c r="I4148">
        <v>0.08</v>
      </c>
      <c r="J4148">
        <v>9.8800000000000008</v>
      </c>
      <c r="K4148" t="s">
        <v>82</v>
      </c>
      <c r="L4148" t="s">
        <v>45</v>
      </c>
      <c r="M4148">
        <v>0.77</v>
      </c>
      <c r="N4148" t="s">
        <v>279</v>
      </c>
      <c r="O4148" t="b">
        <v>0</v>
      </c>
      <c r="P4148">
        <v>189.1704</v>
      </c>
      <c r="Q4148">
        <v>65.798400000000001</v>
      </c>
      <c r="R4148">
        <v>55.148400000000002</v>
      </c>
      <c r="S4148" t="s">
        <v>84</v>
      </c>
      <c r="T4148">
        <v>0</v>
      </c>
      <c r="U4148">
        <v>1</v>
      </c>
      <c r="V4148">
        <v>22</v>
      </c>
      <c r="W4148">
        <v>1844.2474</v>
      </c>
    </row>
    <row r="4149" spans="1:23" x14ac:dyDescent="0.35">
      <c r="A4149" t="s">
        <v>5933</v>
      </c>
      <c r="B4149" t="s">
        <v>134</v>
      </c>
      <c r="C4149" t="s">
        <v>2652</v>
      </c>
      <c r="D4149" t="s">
        <v>17</v>
      </c>
      <c r="E4149" t="s">
        <v>14</v>
      </c>
      <c r="F4149" t="s">
        <v>460</v>
      </c>
      <c r="G4149">
        <v>130.93</v>
      </c>
      <c r="H4149">
        <v>3</v>
      </c>
      <c r="I4149">
        <v>0.1</v>
      </c>
      <c r="J4149">
        <v>2.31</v>
      </c>
      <c r="K4149" t="s">
        <v>90</v>
      </c>
      <c r="L4149" t="s">
        <v>41</v>
      </c>
      <c r="M4149">
        <v>8.5299999999999994</v>
      </c>
      <c r="N4149" t="s">
        <v>83</v>
      </c>
      <c r="O4149" t="b">
        <v>1</v>
      </c>
      <c r="P4149">
        <v>353.51100000000002</v>
      </c>
      <c r="Q4149">
        <v>117.837</v>
      </c>
      <c r="R4149">
        <v>106.997</v>
      </c>
      <c r="S4149" t="s">
        <v>128</v>
      </c>
      <c r="T4149">
        <v>0</v>
      </c>
      <c r="U4149">
        <v>0</v>
      </c>
      <c r="V4149">
        <v>19</v>
      </c>
      <c r="W4149">
        <v>1022.5201</v>
      </c>
    </row>
    <row r="4150" spans="1:23" x14ac:dyDescent="0.35">
      <c r="A4150" t="s">
        <v>5934</v>
      </c>
      <c r="B4150" t="s">
        <v>79</v>
      </c>
      <c r="C4150" t="s">
        <v>1392</v>
      </c>
      <c r="D4150" t="s">
        <v>12</v>
      </c>
      <c r="E4150" t="s">
        <v>14</v>
      </c>
      <c r="F4150" t="s">
        <v>167</v>
      </c>
      <c r="G4150">
        <v>97.18</v>
      </c>
      <c r="H4150">
        <v>2</v>
      </c>
      <c r="I4150">
        <v>0.03</v>
      </c>
      <c r="J4150">
        <v>7.96</v>
      </c>
      <c r="K4150" t="s">
        <v>115</v>
      </c>
      <c r="L4150" t="s">
        <v>43</v>
      </c>
      <c r="M4150">
        <v>7.99</v>
      </c>
      <c r="N4150" t="s">
        <v>83</v>
      </c>
      <c r="O4150" t="b">
        <v>0</v>
      </c>
      <c r="P4150">
        <v>188.5292</v>
      </c>
      <c r="Q4150">
        <v>71.913200000000003</v>
      </c>
      <c r="R4150">
        <v>55.963200000000001</v>
      </c>
      <c r="S4150" t="s">
        <v>84</v>
      </c>
      <c r="T4150">
        <v>0</v>
      </c>
      <c r="U4150">
        <v>0</v>
      </c>
      <c r="V4150">
        <v>13</v>
      </c>
      <c r="W4150">
        <v>487.31659999999999</v>
      </c>
    </row>
    <row r="4151" spans="1:23" x14ac:dyDescent="0.35">
      <c r="A4151" t="s">
        <v>5935</v>
      </c>
      <c r="B4151" t="s">
        <v>1147</v>
      </c>
      <c r="C4151" t="s">
        <v>2043</v>
      </c>
      <c r="D4151" t="s">
        <v>15</v>
      </c>
      <c r="E4151" t="s">
        <v>95</v>
      </c>
      <c r="F4151" t="s">
        <v>1251</v>
      </c>
      <c r="G4151">
        <v>556.61</v>
      </c>
      <c r="H4151">
        <v>3</v>
      </c>
      <c r="I4151">
        <v>0.03</v>
      </c>
      <c r="J4151">
        <v>9.52</v>
      </c>
      <c r="K4151" t="s">
        <v>82</v>
      </c>
      <c r="L4151" t="s">
        <v>48</v>
      </c>
      <c r="M4151">
        <v>6.41</v>
      </c>
      <c r="N4151" t="s">
        <v>141</v>
      </c>
      <c r="O4151" t="b">
        <v>0</v>
      </c>
      <c r="P4151">
        <v>1619.7351000000001</v>
      </c>
      <c r="Q4151">
        <v>617.83709999999996</v>
      </c>
      <c r="R4151">
        <v>601.90710000000001</v>
      </c>
      <c r="S4151" t="s">
        <v>183</v>
      </c>
      <c r="T4151">
        <v>1</v>
      </c>
      <c r="U4151">
        <v>0</v>
      </c>
      <c r="V4151">
        <v>13</v>
      </c>
      <c r="W4151">
        <v>1477.1579999999999</v>
      </c>
    </row>
    <row r="4152" spans="1:23" x14ac:dyDescent="0.35">
      <c r="A4152" t="s">
        <v>5936</v>
      </c>
      <c r="B4152" t="s">
        <v>130</v>
      </c>
      <c r="C4152" t="s">
        <v>148</v>
      </c>
      <c r="D4152" t="s">
        <v>17</v>
      </c>
      <c r="E4152" t="s">
        <v>16</v>
      </c>
      <c r="F4152" t="s">
        <v>645</v>
      </c>
      <c r="G4152">
        <v>45.76</v>
      </c>
      <c r="H4152">
        <v>2</v>
      </c>
      <c r="I4152">
        <v>0.28000000000000003</v>
      </c>
      <c r="J4152">
        <v>2.52</v>
      </c>
      <c r="K4152" t="s">
        <v>115</v>
      </c>
      <c r="L4152" t="s">
        <v>43</v>
      </c>
      <c r="M4152">
        <v>5.6</v>
      </c>
      <c r="N4152" t="s">
        <v>83</v>
      </c>
      <c r="O4152" t="b">
        <v>0</v>
      </c>
      <c r="P4152">
        <v>65.89439999999999</v>
      </c>
      <c r="Q4152">
        <v>10.98239999999999</v>
      </c>
      <c r="R4152">
        <v>2.8623999999999921</v>
      </c>
      <c r="S4152" t="s">
        <v>84</v>
      </c>
      <c r="T4152">
        <v>0</v>
      </c>
      <c r="U4152">
        <v>0</v>
      </c>
      <c r="V4152">
        <v>15</v>
      </c>
      <c r="W4152">
        <v>339.33949999999999</v>
      </c>
    </row>
    <row r="4153" spans="1:23" x14ac:dyDescent="0.35">
      <c r="A4153" t="s">
        <v>5937</v>
      </c>
      <c r="B4153" t="s">
        <v>169</v>
      </c>
      <c r="C4153" t="s">
        <v>162</v>
      </c>
      <c r="D4153" t="s">
        <v>24</v>
      </c>
      <c r="E4153" t="s">
        <v>95</v>
      </c>
      <c r="F4153" t="s">
        <v>304</v>
      </c>
      <c r="G4153">
        <v>401.16</v>
      </c>
      <c r="H4153">
        <v>1</v>
      </c>
      <c r="I4153">
        <v>0.09</v>
      </c>
      <c r="J4153">
        <v>8.82</v>
      </c>
      <c r="K4153" t="s">
        <v>82</v>
      </c>
      <c r="L4153" t="s">
        <v>48</v>
      </c>
      <c r="M4153">
        <v>14.08</v>
      </c>
      <c r="N4153" t="s">
        <v>83</v>
      </c>
      <c r="O4153" t="b">
        <v>0</v>
      </c>
      <c r="P4153">
        <v>365.05560000000003</v>
      </c>
      <c r="Q4153">
        <v>124.3596</v>
      </c>
      <c r="R4153">
        <v>101.45959999999999</v>
      </c>
      <c r="S4153" t="s">
        <v>84</v>
      </c>
      <c r="T4153">
        <v>0</v>
      </c>
      <c r="U4153">
        <v>0</v>
      </c>
      <c r="V4153">
        <v>16</v>
      </c>
      <c r="W4153">
        <v>1644.6956</v>
      </c>
    </row>
    <row r="4154" spans="1:23" x14ac:dyDescent="0.35">
      <c r="A4154" t="s">
        <v>5938</v>
      </c>
      <c r="B4154" t="s">
        <v>225</v>
      </c>
      <c r="C4154" t="s">
        <v>1904</v>
      </c>
      <c r="D4154" t="s">
        <v>19</v>
      </c>
      <c r="E4154" t="s">
        <v>16</v>
      </c>
      <c r="F4154" t="s">
        <v>132</v>
      </c>
      <c r="G4154">
        <v>57.1</v>
      </c>
      <c r="H4154">
        <v>3</v>
      </c>
      <c r="I4154">
        <v>0.16</v>
      </c>
      <c r="J4154">
        <v>9.7200000000000006</v>
      </c>
      <c r="K4154" t="s">
        <v>115</v>
      </c>
      <c r="L4154" t="s">
        <v>43</v>
      </c>
      <c r="M4154">
        <v>4</v>
      </c>
      <c r="N4154" t="s">
        <v>83</v>
      </c>
      <c r="O4154" t="b">
        <v>0</v>
      </c>
      <c r="P4154">
        <v>143.892</v>
      </c>
      <c r="Q4154">
        <v>41.112000000000002</v>
      </c>
      <c r="R4154">
        <v>27.391999999999999</v>
      </c>
      <c r="S4154" t="s">
        <v>183</v>
      </c>
      <c r="T4154">
        <v>0</v>
      </c>
      <c r="U4154">
        <v>0</v>
      </c>
      <c r="V4154">
        <v>15</v>
      </c>
      <c r="W4154">
        <v>513.01609999999994</v>
      </c>
    </row>
    <row r="4155" spans="1:23" x14ac:dyDescent="0.35">
      <c r="A4155" t="s">
        <v>5939</v>
      </c>
      <c r="B4155" t="s">
        <v>1586</v>
      </c>
      <c r="C4155" t="s">
        <v>534</v>
      </c>
      <c r="D4155" t="s">
        <v>12</v>
      </c>
      <c r="E4155" t="s">
        <v>95</v>
      </c>
      <c r="F4155" t="s">
        <v>478</v>
      </c>
      <c r="G4155">
        <v>50.57</v>
      </c>
      <c r="H4155">
        <v>2</v>
      </c>
      <c r="I4155">
        <v>0.27</v>
      </c>
      <c r="J4155">
        <v>7.3</v>
      </c>
      <c r="K4155" t="s">
        <v>90</v>
      </c>
      <c r="L4155" t="s">
        <v>45</v>
      </c>
      <c r="M4155">
        <v>1.48</v>
      </c>
      <c r="N4155" t="s">
        <v>83</v>
      </c>
      <c r="O4155" t="b">
        <v>0</v>
      </c>
      <c r="P4155">
        <v>73.8322</v>
      </c>
      <c r="Q4155">
        <v>13.148199999999999</v>
      </c>
      <c r="R4155">
        <v>4.3682000000000034</v>
      </c>
      <c r="S4155" t="s">
        <v>183</v>
      </c>
      <c r="T4155">
        <v>0</v>
      </c>
      <c r="U4155">
        <v>0</v>
      </c>
      <c r="V4155">
        <v>20</v>
      </c>
      <c r="W4155">
        <v>1820.3717999999999</v>
      </c>
    </row>
    <row r="4156" spans="1:23" x14ac:dyDescent="0.35">
      <c r="A4156" t="s">
        <v>5940</v>
      </c>
      <c r="B4156" t="s">
        <v>1268</v>
      </c>
      <c r="C4156" t="s">
        <v>1793</v>
      </c>
      <c r="D4156" t="s">
        <v>17</v>
      </c>
      <c r="E4156" t="s">
        <v>95</v>
      </c>
      <c r="F4156" t="s">
        <v>782</v>
      </c>
      <c r="G4156">
        <v>465.11</v>
      </c>
      <c r="H4156">
        <v>2</v>
      </c>
      <c r="I4156">
        <v>0.28999999999999998</v>
      </c>
      <c r="J4156">
        <v>7.45</v>
      </c>
      <c r="K4156" t="s">
        <v>90</v>
      </c>
      <c r="L4156" t="s">
        <v>41</v>
      </c>
      <c r="M4156">
        <v>7.85</v>
      </c>
      <c r="N4156" t="s">
        <v>83</v>
      </c>
      <c r="O4156" t="b">
        <v>0</v>
      </c>
      <c r="P4156">
        <v>660.45619999999997</v>
      </c>
      <c r="Q4156">
        <v>102.3242</v>
      </c>
      <c r="R4156">
        <v>87.024200000000022</v>
      </c>
      <c r="S4156" t="s">
        <v>183</v>
      </c>
      <c r="T4156">
        <v>0</v>
      </c>
      <c r="U4156">
        <v>0</v>
      </c>
      <c r="V4156">
        <v>17</v>
      </c>
      <c r="W4156">
        <v>1419.2664</v>
      </c>
    </row>
    <row r="4157" spans="1:23" x14ac:dyDescent="0.35">
      <c r="A4157" t="s">
        <v>5941</v>
      </c>
      <c r="B4157" t="s">
        <v>1340</v>
      </c>
      <c r="C4157" t="s">
        <v>1144</v>
      </c>
      <c r="D4157" t="s">
        <v>26</v>
      </c>
      <c r="E4157" t="s">
        <v>14</v>
      </c>
      <c r="F4157" t="s">
        <v>324</v>
      </c>
      <c r="G4157">
        <v>150.38999999999999</v>
      </c>
      <c r="H4157">
        <v>2</v>
      </c>
      <c r="I4157">
        <v>0.08</v>
      </c>
      <c r="J4157">
        <v>9.23</v>
      </c>
      <c r="K4157" t="s">
        <v>90</v>
      </c>
      <c r="L4157" t="s">
        <v>45</v>
      </c>
      <c r="M4157">
        <v>1.32</v>
      </c>
      <c r="N4157" t="s">
        <v>83</v>
      </c>
      <c r="O4157" t="b">
        <v>0</v>
      </c>
      <c r="P4157">
        <v>276.7176</v>
      </c>
      <c r="Q4157">
        <v>96.249600000000015</v>
      </c>
      <c r="R4157">
        <v>85.699600000000018</v>
      </c>
      <c r="S4157" t="s">
        <v>84</v>
      </c>
      <c r="T4157">
        <v>0</v>
      </c>
      <c r="U4157">
        <v>0</v>
      </c>
      <c r="V4157">
        <v>17</v>
      </c>
      <c r="W4157">
        <v>1657.1581000000001</v>
      </c>
    </row>
    <row r="4158" spans="1:23" x14ac:dyDescent="0.35">
      <c r="A4158" t="s">
        <v>5942</v>
      </c>
      <c r="B4158" t="s">
        <v>372</v>
      </c>
      <c r="C4158" t="s">
        <v>5521</v>
      </c>
      <c r="D4158" t="s">
        <v>26</v>
      </c>
      <c r="E4158" t="s">
        <v>95</v>
      </c>
      <c r="F4158" t="s">
        <v>96</v>
      </c>
      <c r="G4158">
        <v>480.5</v>
      </c>
      <c r="H4158">
        <v>3</v>
      </c>
      <c r="I4158">
        <v>0.05</v>
      </c>
      <c r="J4158">
        <v>7.83</v>
      </c>
      <c r="K4158" t="s">
        <v>115</v>
      </c>
      <c r="L4158" t="s">
        <v>48</v>
      </c>
      <c r="M4158">
        <v>14.42</v>
      </c>
      <c r="N4158" t="s">
        <v>83</v>
      </c>
      <c r="O4158" t="b">
        <v>0</v>
      </c>
      <c r="P4158">
        <v>1369.425</v>
      </c>
      <c r="Q4158">
        <v>504.52499999999998</v>
      </c>
      <c r="R4158">
        <v>482.27499999999998</v>
      </c>
      <c r="S4158" t="s">
        <v>183</v>
      </c>
      <c r="T4158">
        <v>0</v>
      </c>
      <c r="U4158">
        <v>0</v>
      </c>
      <c r="V4158">
        <v>14</v>
      </c>
      <c r="W4158">
        <v>1610.0854999999999</v>
      </c>
    </row>
    <row r="4159" spans="1:23" x14ac:dyDescent="0.35">
      <c r="A4159" t="s">
        <v>5943</v>
      </c>
      <c r="B4159" t="s">
        <v>138</v>
      </c>
      <c r="C4159" t="s">
        <v>865</v>
      </c>
      <c r="D4159" t="s">
        <v>20</v>
      </c>
      <c r="E4159" t="s">
        <v>95</v>
      </c>
      <c r="F4159" t="s">
        <v>421</v>
      </c>
      <c r="G4159">
        <v>426.04</v>
      </c>
      <c r="H4159">
        <v>2</v>
      </c>
      <c r="I4159">
        <v>0.21</v>
      </c>
      <c r="J4159">
        <v>4.88</v>
      </c>
      <c r="K4159" t="s">
        <v>102</v>
      </c>
      <c r="L4159" t="s">
        <v>41</v>
      </c>
      <c r="M4159">
        <v>5.23</v>
      </c>
      <c r="N4159" t="s">
        <v>141</v>
      </c>
      <c r="O4159" t="b">
        <v>0</v>
      </c>
      <c r="P4159">
        <v>673.14320000000009</v>
      </c>
      <c r="Q4159">
        <v>161.8952000000001</v>
      </c>
      <c r="R4159">
        <v>151.78520000000009</v>
      </c>
      <c r="S4159" t="s">
        <v>128</v>
      </c>
      <c r="T4159">
        <v>1</v>
      </c>
      <c r="U4159">
        <v>0</v>
      </c>
      <c r="V4159">
        <v>22</v>
      </c>
      <c r="W4159">
        <v>1199.3414</v>
      </c>
    </row>
    <row r="4160" spans="1:23" x14ac:dyDescent="0.35">
      <c r="A4160" t="s">
        <v>5944</v>
      </c>
      <c r="B4160" t="s">
        <v>1572</v>
      </c>
      <c r="C4160" t="s">
        <v>5383</v>
      </c>
      <c r="D4160" t="s">
        <v>12</v>
      </c>
      <c r="E4160" t="s">
        <v>16</v>
      </c>
      <c r="F4160" t="s">
        <v>136</v>
      </c>
      <c r="G4160">
        <v>33.950000000000003</v>
      </c>
      <c r="H4160">
        <v>3</v>
      </c>
      <c r="I4160">
        <v>0.27</v>
      </c>
      <c r="J4160">
        <v>5.89</v>
      </c>
      <c r="K4160" t="s">
        <v>90</v>
      </c>
      <c r="L4160" t="s">
        <v>48</v>
      </c>
      <c r="M4160">
        <v>12.88</v>
      </c>
      <c r="N4160" t="s">
        <v>83</v>
      </c>
      <c r="O4160" t="b">
        <v>0</v>
      </c>
      <c r="P4160">
        <v>74.350500000000011</v>
      </c>
      <c r="Q4160">
        <v>13.24050000000001</v>
      </c>
      <c r="R4160">
        <v>-5.5294999999999881</v>
      </c>
      <c r="S4160" t="s">
        <v>103</v>
      </c>
      <c r="T4160">
        <v>0</v>
      </c>
      <c r="U4160">
        <v>0</v>
      </c>
      <c r="V4160">
        <v>5</v>
      </c>
      <c r="W4160">
        <v>489.2951999999998</v>
      </c>
    </row>
    <row r="4161" spans="1:23" x14ac:dyDescent="0.35">
      <c r="A4161" t="s">
        <v>5945</v>
      </c>
      <c r="B4161" t="s">
        <v>984</v>
      </c>
      <c r="C4161" t="s">
        <v>453</v>
      </c>
      <c r="D4161" t="s">
        <v>12</v>
      </c>
      <c r="E4161" t="s">
        <v>95</v>
      </c>
      <c r="F4161" t="s">
        <v>1202</v>
      </c>
      <c r="G4161">
        <v>176.43</v>
      </c>
      <c r="H4161">
        <v>1</v>
      </c>
      <c r="I4161">
        <v>0.06</v>
      </c>
      <c r="J4161">
        <v>3.02</v>
      </c>
      <c r="K4161" t="s">
        <v>90</v>
      </c>
      <c r="L4161" t="s">
        <v>41</v>
      </c>
      <c r="M4161">
        <v>6.85</v>
      </c>
      <c r="N4161" t="s">
        <v>83</v>
      </c>
      <c r="O4161" t="b">
        <v>0</v>
      </c>
      <c r="P4161">
        <v>165.8442</v>
      </c>
      <c r="Q4161">
        <v>59.986199999999997</v>
      </c>
      <c r="R4161">
        <v>50.116199999999999</v>
      </c>
      <c r="S4161" t="s">
        <v>97</v>
      </c>
      <c r="T4161">
        <v>0</v>
      </c>
      <c r="U4161">
        <v>0</v>
      </c>
      <c r="V4161">
        <v>24</v>
      </c>
      <c r="W4161">
        <v>1094.1242999999999</v>
      </c>
    </row>
    <row r="4162" spans="1:23" x14ac:dyDescent="0.35">
      <c r="A4162" t="s">
        <v>5946</v>
      </c>
      <c r="B4162" t="s">
        <v>746</v>
      </c>
      <c r="C4162" t="s">
        <v>3788</v>
      </c>
      <c r="D4162" t="s">
        <v>15</v>
      </c>
      <c r="E4162" t="s">
        <v>16</v>
      </c>
      <c r="F4162" t="s">
        <v>409</v>
      </c>
      <c r="G4162">
        <v>28.81</v>
      </c>
      <c r="H4162">
        <v>3</v>
      </c>
      <c r="I4162">
        <v>0.26</v>
      </c>
      <c r="J4162">
        <v>2.02</v>
      </c>
      <c r="K4162" t="s">
        <v>82</v>
      </c>
      <c r="L4162" t="s">
        <v>45</v>
      </c>
      <c r="M4162">
        <v>1.1200000000000001</v>
      </c>
      <c r="N4162" t="s">
        <v>83</v>
      </c>
      <c r="O4162" t="b">
        <v>0</v>
      </c>
      <c r="P4162">
        <v>63.958199999999991</v>
      </c>
      <c r="Q4162">
        <v>12.10019999999999</v>
      </c>
      <c r="R4162">
        <v>8.9601999999999933</v>
      </c>
      <c r="S4162" t="s">
        <v>103</v>
      </c>
      <c r="T4162">
        <v>0</v>
      </c>
      <c r="U4162">
        <v>0</v>
      </c>
      <c r="V4162">
        <v>2</v>
      </c>
      <c r="W4162">
        <v>21.016200000000001</v>
      </c>
    </row>
    <row r="4163" spans="1:23" x14ac:dyDescent="0.35">
      <c r="A4163" t="s">
        <v>5947</v>
      </c>
      <c r="B4163" t="s">
        <v>383</v>
      </c>
      <c r="C4163" t="s">
        <v>1923</v>
      </c>
      <c r="D4163" t="s">
        <v>19</v>
      </c>
      <c r="E4163" t="s">
        <v>95</v>
      </c>
      <c r="F4163" t="s">
        <v>489</v>
      </c>
      <c r="G4163">
        <v>498.18</v>
      </c>
      <c r="H4163">
        <v>3</v>
      </c>
      <c r="I4163">
        <v>0.04</v>
      </c>
      <c r="J4163">
        <v>8.3699999999999992</v>
      </c>
      <c r="K4163" t="s">
        <v>90</v>
      </c>
      <c r="L4163" t="s">
        <v>43</v>
      </c>
      <c r="M4163">
        <v>6.44</v>
      </c>
      <c r="N4163" t="s">
        <v>83</v>
      </c>
      <c r="O4163" t="b">
        <v>0</v>
      </c>
      <c r="P4163">
        <v>1434.7583999999999</v>
      </c>
      <c r="Q4163">
        <v>538.03440000000001</v>
      </c>
      <c r="R4163">
        <v>523.22440000000006</v>
      </c>
      <c r="S4163" t="s">
        <v>128</v>
      </c>
      <c r="T4163">
        <v>0</v>
      </c>
      <c r="U4163">
        <v>0</v>
      </c>
      <c r="V4163">
        <v>4</v>
      </c>
      <c r="W4163">
        <v>708.43119999999999</v>
      </c>
    </row>
    <row r="4164" spans="1:23" x14ac:dyDescent="0.35">
      <c r="A4164" t="s">
        <v>5948</v>
      </c>
      <c r="B4164" t="s">
        <v>440</v>
      </c>
      <c r="C4164" t="s">
        <v>5949</v>
      </c>
      <c r="D4164" t="s">
        <v>24</v>
      </c>
      <c r="E4164" t="s">
        <v>88</v>
      </c>
      <c r="F4164" t="s">
        <v>530</v>
      </c>
      <c r="G4164">
        <v>32.68</v>
      </c>
      <c r="H4164">
        <v>2</v>
      </c>
      <c r="I4164">
        <v>0.09</v>
      </c>
      <c r="J4164">
        <v>4.54</v>
      </c>
      <c r="K4164" t="s">
        <v>82</v>
      </c>
      <c r="L4164" t="s">
        <v>43</v>
      </c>
      <c r="M4164">
        <v>5.44</v>
      </c>
      <c r="N4164" t="s">
        <v>83</v>
      </c>
      <c r="O4164" t="b">
        <v>0</v>
      </c>
      <c r="P4164">
        <v>59.477600000000002</v>
      </c>
      <c r="Q4164">
        <v>20.261600000000001</v>
      </c>
      <c r="R4164">
        <v>10.281599999999999</v>
      </c>
      <c r="S4164" t="s">
        <v>97</v>
      </c>
      <c r="T4164">
        <v>0</v>
      </c>
      <c r="U4164">
        <v>0</v>
      </c>
      <c r="V4164">
        <v>2</v>
      </c>
      <c r="W4164">
        <v>29.8996</v>
      </c>
    </row>
    <row r="4165" spans="1:23" x14ac:dyDescent="0.35">
      <c r="A4165" t="s">
        <v>5950</v>
      </c>
      <c r="B4165" t="s">
        <v>996</v>
      </c>
      <c r="C4165" t="s">
        <v>611</v>
      </c>
      <c r="D4165" t="s">
        <v>12</v>
      </c>
      <c r="E4165" t="s">
        <v>88</v>
      </c>
      <c r="F4165" t="s">
        <v>530</v>
      </c>
      <c r="G4165">
        <v>31.07</v>
      </c>
      <c r="H4165">
        <v>1</v>
      </c>
      <c r="I4165">
        <v>0.08</v>
      </c>
      <c r="J4165">
        <v>7.36</v>
      </c>
      <c r="K4165" t="s">
        <v>82</v>
      </c>
      <c r="L4165" t="s">
        <v>43</v>
      </c>
      <c r="M4165">
        <v>7.52</v>
      </c>
      <c r="N4165" t="s">
        <v>83</v>
      </c>
      <c r="O4165" t="b">
        <v>0</v>
      </c>
      <c r="P4165">
        <v>28.584399999999999</v>
      </c>
      <c r="Q4165">
        <v>9.9424000000000046</v>
      </c>
      <c r="R4165">
        <v>-4.9375999999999962</v>
      </c>
      <c r="S4165" t="s">
        <v>128</v>
      </c>
      <c r="T4165">
        <v>0</v>
      </c>
      <c r="U4165">
        <v>0</v>
      </c>
      <c r="V4165">
        <v>17</v>
      </c>
      <c r="W4165">
        <v>1212.4319</v>
      </c>
    </row>
    <row r="4166" spans="1:23" x14ac:dyDescent="0.35">
      <c r="A4166" t="s">
        <v>5951</v>
      </c>
      <c r="B4166" t="s">
        <v>125</v>
      </c>
      <c r="C4166" t="s">
        <v>5952</v>
      </c>
      <c r="D4166" t="s">
        <v>15</v>
      </c>
      <c r="E4166" t="s">
        <v>88</v>
      </c>
      <c r="F4166" t="s">
        <v>381</v>
      </c>
      <c r="G4166">
        <v>12.86</v>
      </c>
      <c r="H4166">
        <v>2</v>
      </c>
      <c r="I4166">
        <v>0.03</v>
      </c>
      <c r="J4166">
        <v>4.5</v>
      </c>
      <c r="K4166" t="s">
        <v>82</v>
      </c>
      <c r="L4166" t="s">
        <v>45</v>
      </c>
      <c r="M4166">
        <v>1.1399999999999999</v>
      </c>
      <c r="N4166" t="s">
        <v>83</v>
      </c>
      <c r="O4166" t="b">
        <v>0</v>
      </c>
      <c r="P4166">
        <v>24.948399999999999</v>
      </c>
      <c r="Q4166">
        <v>9.5164000000000009</v>
      </c>
      <c r="R4166">
        <v>3.8764000000000012</v>
      </c>
      <c r="S4166" t="s">
        <v>128</v>
      </c>
      <c r="T4166">
        <v>0</v>
      </c>
      <c r="U4166">
        <v>0</v>
      </c>
      <c r="V4166">
        <v>1</v>
      </c>
      <c r="W4166">
        <v>3.8764000000000012</v>
      </c>
    </row>
    <row r="4167" spans="1:23" x14ac:dyDescent="0.35">
      <c r="A4167" t="s">
        <v>5953</v>
      </c>
      <c r="B4167" t="s">
        <v>984</v>
      </c>
      <c r="C4167" t="s">
        <v>2105</v>
      </c>
      <c r="D4167" t="s">
        <v>17</v>
      </c>
      <c r="E4167" t="s">
        <v>95</v>
      </c>
      <c r="F4167" t="s">
        <v>512</v>
      </c>
      <c r="G4167">
        <v>431.04</v>
      </c>
      <c r="H4167">
        <v>2</v>
      </c>
      <c r="I4167">
        <v>0.13</v>
      </c>
      <c r="J4167">
        <v>6.43</v>
      </c>
      <c r="K4167" t="s">
        <v>82</v>
      </c>
      <c r="L4167" t="s">
        <v>41</v>
      </c>
      <c r="M4167">
        <v>13.33</v>
      </c>
      <c r="N4167" t="s">
        <v>83</v>
      </c>
      <c r="O4167" t="b">
        <v>0</v>
      </c>
      <c r="P4167">
        <v>750.00959999999998</v>
      </c>
      <c r="Q4167">
        <v>232.76159999999999</v>
      </c>
      <c r="R4167">
        <v>213.0016</v>
      </c>
      <c r="S4167" t="s">
        <v>97</v>
      </c>
      <c r="T4167">
        <v>0</v>
      </c>
      <c r="U4167">
        <v>0</v>
      </c>
      <c r="V4167">
        <v>15</v>
      </c>
      <c r="W4167">
        <v>908.25459999999998</v>
      </c>
    </row>
    <row r="4168" spans="1:23" x14ac:dyDescent="0.35">
      <c r="A4168" t="s">
        <v>5954</v>
      </c>
      <c r="B4168" t="s">
        <v>394</v>
      </c>
      <c r="C4168" t="s">
        <v>5955</v>
      </c>
      <c r="D4168" t="s">
        <v>26</v>
      </c>
      <c r="E4168" t="s">
        <v>88</v>
      </c>
      <c r="F4168" t="s">
        <v>1066</v>
      </c>
      <c r="G4168">
        <v>17.78</v>
      </c>
      <c r="H4168">
        <v>2</v>
      </c>
      <c r="I4168">
        <v>0.13</v>
      </c>
      <c r="J4168">
        <v>5.41</v>
      </c>
      <c r="K4168" t="s">
        <v>102</v>
      </c>
      <c r="L4168" t="s">
        <v>41</v>
      </c>
      <c r="M4168">
        <v>13.3</v>
      </c>
      <c r="N4168" t="s">
        <v>83</v>
      </c>
      <c r="O4168" t="b">
        <v>0</v>
      </c>
      <c r="P4168">
        <v>30.937200000000001</v>
      </c>
      <c r="Q4168">
        <v>9.6012000000000004</v>
      </c>
      <c r="R4168">
        <v>-9.1088000000000022</v>
      </c>
      <c r="S4168" t="s">
        <v>91</v>
      </c>
      <c r="T4168">
        <v>0</v>
      </c>
      <c r="U4168">
        <v>0</v>
      </c>
      <c r="V4168">
        <v>1</v>
      </c>
      <c r="W4168">
        <v>-9.1088000000000022</v>
      </c>
    </row>
    <row r="4169" spans="1:23" x14ac:dyDescent="0.35">
      <c r="A4169" t="s">
        <v>5956</v>
      </c>
      <c r="B4169" t="s">
        <v>1497</v>
      </c>
      <c r="C4169" t="s">
        <v>310</v>
      </c>
      <c r="D4169" t="s">
        <v>15</v>
      </c>
      <c r="E4169" t="s">
        <v>16</v>
      </c>
      <c r="F4169" t="s">
        <v>444</v>
      </c>
      <c r="G4169">
        <v>36.979999999999997</v>
      </c>
      <c r="H4169">
        <v>2</v>
      </c>
      <c r="I4169">
        <v>0.15</v>
      </c>
      <c r="J4169">
        <v>8.31</v>
      </c>
      <c r="K4169" t="s">
        <v>102</v>
      </c>
      <c r="L4169" t="s">
        <v>41</v>
      </c>
      <c r="M4169">
        <v>9.2899999999999991</v>
      </c>
      <c r="N4169" t="s">
        <v>83</v>
      </c>
      <c r="O4169" t="b">
        <v>0</v>
      </c>
      <c r="P4169">
        <v>62.865999999999993</v>
      </c>
      <c r="Q4169">
        <v>18.489999999999991</v>
      </c>
      <c r="R4169">
        <v>0.88999999999999346</v>
      </c>
      <c r="S4169" t="s">
        <v>103</v>
      </c>
      <c r="T4169">
        <v>0</v>
      </c>
      <c r="U4169">
        <v>0</v>
      </c>
      <c r="V4169">
        <v>16</v>
      </c>
      <c r="W4169">
        <v>1399.8426999999999</v>
      </c>
    </row>
    <row r="4170" spans="1:23" x14ac:dyDescent="0.35">
      <c r="A4170" t="s">
        <v>5957</v>
      </c>
      <c r="B4170" t="s">
        <v>298</v>
      </c>
      <c r="C4170" t="s">
        <v>4657</v>
      </c>
      <c r="D4170" t="s">
        <v>15</v>
      </c>
      <c r="E4170" t="s">
        <v>95</v>
      </c>
      <c r="F4170" t="s">
        <v>328</v>
      </c>
      <c r="G4170">
        <v>545.26</v>
      </c>
      <c r="H4170">
        <v>3</v>
      </c>
      <c r="I4170">
        <v>0.24</v>
      </c>
      <c r="J4170">
        <v>9.9600000000000009</v>
      </c>
      <c r="K4170" t="s">
        <v>82</v>
      </c>
      <c r="L4170" t="s">
        <v>41</v>
      </c>
      <c r="M4170">
        <v>12.27</v>
      </c>
      <c r="N4170" t="s">
        <v>83</v>
      </c>
      <c r="O4170" t="b">
        <v>0</v>
      </c>
      <c r="P4170">
        <v>1243.1928</v>
      </c>
      <c r="Q4170">
        <v>261.72480000000007</v>
      </c>
      <c r="R4170">
        <v>239.49480000000011</v>
      </c>
      <c r="S4170" t="s">
        <v>183</v>
      </c>
      <c r="T4170">
        <v>0</v>
      </c>
      <c r="U4170">
        <v>0</v>
      </c>
      <c r="V4170">
        <v>4</v>
      </c>
      <c r="W4170">
        <v>449.09910000000002</v>
      </c>
    </row>
    <row r="4171" spans="1:23" x14ac:dyDescent="0.35">
      <c r="A4171" t="s">
        <v>5958</v>
      </c>
      <c r="B4171" t="s">
        <v>413</v>
      </c>
      <c r="C4171" t="s">
        <v>682</v>
      </c>
      <c r="D4171" t="s">
        <v>15</v>
      </c>
      <c r="E4171" t="s">
        <v>88</v>
      </c>
      <c r="F4171" t="s">
        <v>182</v>
      </c>
      <c r="G4171">
        <v>32.24</v>
      </c>
      <c r="H4171">
        <v>3</v>
      </c>
      <c r="I4171">
        <v>0.01</v>
      </c>
      <c r="J4171">
        <v>9.36</v>
      </c>
      <c r="K4171" t="s">
        <v>90</v>
      </c>
      <c r="L4171" t="s">
        <v>48</v>
      </c>
      <c r="M4171">
        <v>13.07</v>
      </c>
      <c r="N4171" t="s">
        <v>83</v>
      </c>
      <c r="O4171" t="b">
        <v>0</v>
      </c>
      <c r="P4171">
        <v>95.752799999999993</v>
      </c>
      <c r="Q4171">
        <v>37.720799999999997</v>
      </c>
      <c r="R4171">
        <v>15.290800000000001</v>
      </c>
      <c r="S4171" t="s">
        <v>84</v>
      </c>
      <c r="T4171">
        <v>0</v>
      </c>
      <c r="U4171">
        <v>0</v>
      </c>
      <c r="V4171">
        <v>15</v>
      </c>
      <c r="W4171">
        <v>1215.0599</v>
      </c>
    </row>
    <row r="4172" spans="1:23" x14ac:dyDescent="0.35">
      <c r="A4172" t="s">
        <v>5959</v>
      </c>
      <c r="B4172" t="s">
        <v>1228</v>
      </c>
      <c r="C4172" t="s">
        <v>1921</v>
      </c>
      <c r="D4172" t="s">
        <v>12</v>
      </c>
      <c r="E4172" t="s">
        <v>95</v>
      </c>
      <c r="F4172" t="s">
        <v>631</v>
      </c>
      <c r="G4172">
        <v>273.18</v>
      </c>
      <c r="H4172">
        <v>3</v>
      </c>
      <c r="I4172">
        <v>0.1</v>
      </c>
      <c r="J4172">
        <v>2.2999999999999998</v>
      </c>
      <c r="K4172" t="s">
        <v>115</v>
      </c>
      <c r="L4172" t="s">
        <v>43</v>
      </c>
      <c r="M4172">
        <v>4.71</v>
      </c>
      <c r="N4172" t="s">
        <v>141</v>
      </c>
      <c r="O4172" t="b">
        <v>0</v>
      </c>
      <c r="P4172">
        <v>737.58600000000001</v>
      </c>
      <c r="Q4172">
        <v>245.86200000000011</v>
      </c>
      <c r="R4172">
        <v>238.85200000000009</v>
      </c>
      <c r="S4172" t="s">
        <v>84</v>
      </c>
      <c r="T4172">
        <v>1</v>
      </c>
      <c r="U4172">
        <v>0</v>
      </c>
      <c r="V4172">
        <v>14</v>
      </c>
      <c r="W4172">
        <v>1003.5946</v>
      </c>
    </row>
    <row r="4173" spans="1:23" x14ac:dyDescent="0.35">
      <c r="A4173" t="s">
        <v>5960</v>
      </c>
      <c r="B4173" t="s">
        <v>946</v>
      </c>
      <c r="C4173" t="s">
        <v>1014</v>
      </c>
      <c r="D4173" t="s">
        <v>12</v>
      </c>
      <c r="E4173" t="s">
        <v>16</v>
      </c>
      <c r="F4173" t="s">
        <v>1316</v>
      </c>
      <c r="G4173">
        <v>33.96</v>
      </c>
      <c r="H4173">
        <v>1</v>
      </c>
      <c r="I4173">
        <v>0.14000000000000001</v>
      </c>
      <c r="J4173">
        <v>5.04</v>
      </c>
      <c r="K4173" t="s">
        <v>115</v>
      </c>
      <c r="L4173" t="s">
        <v>41</v>
      </c>
      <c r="M4173">
        <v>5.53</v>
      </c>
      <c r="N4173" t="s">
        <v>83</v>
      </c>
      <c r="O4173" t="b">
        <v>0</v>
      </c>
      <c r="P4173">
        <v>29.2056</v>
      </c>
      <c r="Q4173">
        <v>8.8295999999999992</v>
      </c>
      <c r="R4173">
        <v>-1.7404000000000011</v>
      </c>
      <c r="S4173" t="s">
        <v>128</v>
      </c>
      <c r="T4173">
        <v>0</v>
      </c>
      <c r="U4173">
        <v>0</v>
      </c>
      <c r="V4173">
        <v>13</v>
      </c>
      <c r="W4173">
        <v>805.16080000000011</v>
      </c>
    </row>
    <row r="4174" spans="1:23" x14ac:dyDescent="0.35">
      <c r="A4174" t="s">
        <v>5961</v>
      </c>
      <c r="B4174" t="s">
        <v>598</v>
      </c>
      <c r="C4174" t="s">
        <v>993</v>
      </c>
      <c r="D4174" t="s">
        <v>17</v>
      </c>
      <c r="E4174" t="s">
        <v>88</v>
      </c>
      <c r="F4174" t="s">
        <v>219</v>
      </c>
      <c r="G4174">
        <v>37.159999999999997</v>
      </c>
      <c r="H4174">
        <v>1</v>
      </c>
      <c r="I4174">
        <v>0.03</v>
      </c>
      <c r="J4174">
        <v>2.88</v>
      </c>
      <c r="K4174" t="s">
        <v>115</v>
      </c>
      <c r="L4174" t="s">
        <v>45</v>
      </c>
      <c r="M4174">
        <v>1.43</v>
      </c>
      <c r="N4174" t="s">
        <v>83</v>
      </c>
      <c r="O4174" t="b">
        <v>0</v>
      </c>
      <c r="P4174">
        <v>36.045200000000001</v>
      </c>
      <c r="Q4174">
        <v>13.7492</v>
      </c>
      <c r="R4174">
        <v>9.4391999999999996</v>
      </c>
      <c r="S4174" t="s">
        <v>183</v>
      </c>
      <c r="T4174">
        <v>0</v>
      </c>
      <c r="U4174">
        <v>0</v>
      </c>
      <c r="V4174">
        <v>18</v>
      </c>
      <c r="W4174">
        <v>977.64260000000024</v>
      </c>
    </row>
    <row r="4175" spans="1:23" x14ac:dyDescent="0.35">
      <c r="A4175" t="s">
        <v>5962</v>
      </c>
      <c r="B4175" t="s">
        <v>109</v>
      </c>
      <c r="C4175" t="s">
        <v>679</v>
      </c>
      <c r="D4175" t="s">
        <v>15</v>
      </c>
      <c r="E4175" t="s">
        <v>16</v>
      </c>
      <c r="F4175" t="s">
        <v>932</v>
      </c>
      <c r="G4175">
        <v>26.37</v>
      </c>
      <c r="H4175">
        <v>1</v>
      </c>
      <c r="I4175">
        <v>7.0000000000000007E-2</v>
      </c>
      <c r="J4175">
        <v>3.11</v>
      </c>
      <c r="K4175" t="s">
        <v>82</v>
      </c>
      <c r="L4175" t="s">
        <v>43</v>
      </c>
      <c r="M4175">
        <v>7.64</v>
      </c>
      <c r="N4175" t="s">
        <v>83</v>
      </c>
      <c r="O4175" t="b">
        <v>0</v>
      </c>
      <c r="P4175">
        <v>24.524100000000001</v>
      </c>
      <c r="Q4175">
        <v>8.7021000000000015</v>
      </c>
      <c r="R4175">
        <v>-2.0478999999999981</v>
      </c>
      <c r="S4175" t="s">
        <v>103</v>
      </c>
      <c r="T4175">
        <v>0</v>
      </c>
      <c r="U4175">
        <v>0</v>
      </c>
      <c r="V4175">
        <v>10</v>
      </c>
      <c r="W4175">
        <v>1466.404</v>
      </c>
    </row>
    <row r="4176" spans="1:23" x14ac:dyDescent="0.35">
      <c r="A4176" t="s">
        <v>5963</v>
      </c>
      <c r="B4176" t="s">
        <v>323</v>
      </c>
      <c r="C4176" t="s">
        <v>5964</v>
      </c>
      <c r="D4176" t="s">
        <v>20</v>
      </c>
      <c r="E4176" t="s">
        <v>88</v>
      </c>
      <c r="F4176" t="s">
        <v>870</v>
      </c>
      <c r="G4176">
        <v>29.79</v>
      </c>
      <c r="H4176">
        <v>1</v>
      </c>
      <c r="I4176">
        <v>0.18</v>
      </c>
      <c r="J4176">
        <v>3.78</v>
      </c>
      <c r="K4176" t="s">
        <v>90</v>
      </c>
      <c r="L4176" t="s">
        <v>41</v>
      </c>
      <c r="M4176">
        <v>8.84</v>
      </c>
      <c r="N4176" t="s">
        <v>83</v>
      </c>
      <c r="O4176" t="b">
        <v>0</v>
      </c>
      <c r="P4176">
        <v>24.427800000000001</v>
      </c>
      <c r="Q4176">
        <v>6.5538000000000034</v>
      </c>
      <c r="R4176">
        <v>-6.0661999999999967</v>
      </c>
      <c r="S4176" t="s">
        <v>91</v>
      </c>
      <c r="T4176">
        <v>0</v>
      </c>
      <c r="U4176">
        <v>0</v>
      </c>
      <c r="V4176">
        <v>1</v>
      </c>
      <c r="W4176">
        <v>-6.0661999999999967</v>
      </c>
    </row>
    <row r="4177" spans="1:23" x14ac:dyDescent="0.35">
      <c r="A4177" t="s">
        <v>5965</v>
      </c>
      <c r="B4177" t="s">
        <v>402</v>
      </c>
      <c r="C4177" t="s">
        <v>122</v>
      </c>
      <c r="D4177" t="s">
        <v>15</v>
      </c>
      <c r="E4177" t="s">
        <v>95</v>
      </c>
      <c r="F4177" t="s">
        <v>328</v>
      </c>
      <c r="G4177">
        <v>277.13</v>
      </c>
      <c r="H4177">
        <v>1</v>
      </c>
      <c r="I4177">
        <v>0.24</v>
      </c>
      <c r="J4177">
        <v>8.15</v>
      </c>
      <c r="K4177" t="s">
        <v>102</v>
      </c>
      <c r="L4177" t="s">
        <v>41</v>
      </c>
      <c r="M4177">
        <v>12.17</v>
      </c>
      <c r="N4177" t="s">
        <v>83</v>
      </c>
      <c r="O4177" t="b">
        <v>0</v>
      </c>
      <c r="P4177">
        <v>210.61879999999999</v>
      </c>
      <c r="Q4177">
        <v>44.340800000000002</v>
      </c>
      <c r="R4177">
        <v>24.020800000000001</v>
      </c>
      <c r="S4177" t="s">
        <v>97</v>
      </c>
      <c r="T4177">
        <v>0</v>
      </c>
      <c r="U4177">
        <v>0</v>
      </c>
      <c r="V4177">
        <v>14</v>
      </c>
      <c r="W4177">
        <v>711.66880000000003</v>
      </c>
    </row>
    <row r="4178" spans="1:23" x14ac:dyDescent="0.35">
      <c r="A4178" t="s">
        <v>5966</v>
      </c>
      <c r="B4178" t="s">
        <v>583</v>
      </c>
      <c r="C4178" t="s">
        <v>2043</v>
      </c>
      <c r="D4178" t="s">
        <v>19</v>
      </c>
      <c r="E4178" t="s">
        <v>16</v>
      </c>
      <c r="F4178" t="s">
        <v>505</v>
      </c>
      <c r="G4178">
        <v>28.72</v>
      </c>
      <c r="H4178">
        <v>2</v>
      </c>
      <c r="I4178">
        <v>0.2</v>
      </c>
      <c r="J4178">
        <v>8</v>
      </c>
      <c r="K4178" t="s">
        <v>115</v>
      </c>
      <c r="L4178" t="s">
        <v>45</v>
      </c>
      <c r="M4178">
        <v>1.84</v>
      </c>
      <c r="N4178" t="s">
        <v>83</v>
      </c>
      <c r="O4178" t="b">
        <v>0</v>
      </c>
      <c r="P4178">
        <v>45.951999999999998</v>
      </c>
      <c r="Q4178">
        <v>11.488</v>
      </c>
      <c r="R4178">
        <v>1.6479999999999999</v>
      </c>
      <c r="S4178" t="s">
        <v>84</v>
      </c>
      <c r="T4178">
        <v>0</v>
      </c>
      <c r="U4178">
        <v>0</v>
      </c>
      <c r="V4178">
        <v>13</v>
      </c>
      <c r="W4178">
        <v>1477.1579999999999</v>
      </c>
    </row>
    <row r="4179" spans="1:23" x14ac:dyDescent="0.35">
      <c r="A4179" t="s">
        <v>5967</v>
      </c>
      <c r="B4179" t="s">
        <v>437</v>
      </c>
      <c r="C4179" t="s">
        <v>2148</v>
      </c>
      <c r="D4179" t="s">
        <v>24</v>
      </c>
      <c r="E4179" t="s">
        <v>95</v>
      </c>
      <c r="F4179" t="s">
        <v>701</v>
      </c>
      <c r="G4179">
        <v>427.68</v>
      </c>
      <c r="H4179">
        <v>1</v>
      </c>
      <c r="I4179">
        <v>0.06</v>
      </c>
      <c r="J4179">
        <v>7.02</v>
      </c>
      <c r="K4179" t="s">
        <v>115</v>
      </c>
      <c r="L4179" t="s">
        <v>45</v>
      </c>
      <c r="M4179">
        <v>1.49</v>
      </c>
      <c r="N4179" t="s">
        <v>83</v>
      </c>
      <c r="O4179" t="b">
        <v>0</v>
      </c>
      <c r="P4179">
        <v>402.01920000000001</v>
      </c>
      <c r="Q4179">
        <v>145.41120000000001</v>
      </c>
      <c r="R4179">
        <v>136.90119999999999</v>
      </c>
      <c r="S4179" t="s">
        <v>103</v>
      </c>
      <c r="T4179">
        <v>0</v>
      </c>
      <c r="U4179">
        <v>0</v>
      </c>
      <c r="V4179">
        <v>12</v>
      </c>
      <c r="W4179">
        <v>585.78229999999996</v>
      </c>
    </row>
    <row r="4180" spans="1:23" x14ac:dyDescent="0.35">
      <c r="A4180" t="s">
        <v>5968</v>
      </c>
      <c r="B4180" t="s">
        <v>284</v>
      </c>
      <c r="C4180" t="s">
        <v>1091</v>
      </c>
      <c r="D4180" t="s">
        <v>15</v>
      </c>
      <c r="E4180" t="s">
        <v>16</v>
      </c>
      <c r="F4180" t="s">
        <v>1050</v>
      </c>
      <c r="G4180">
        <v>8.86</v>
      </c>
      <c r="H4180">
        <v>1</v>
      </c>
      <c r="I4180">
        <v>0.25</v>
      </c>
      <c r="J4180">
        <v>6.25</v>
      </c>
      <c r="K4180" t="s">
        <v>115</v>
      </c>
      <c r="L4180" t="s">
        <v>43</v>
      </c>
      <c r="M4180">
        <v>3.9</v>
      </c>
      <c r="N4180" t="s">
        <v>83</v>
      </c>
      <c r="O4180" t="b">
        <v>0</v>
      </c>
      <c r="P4180">
        <v>6.6449999999999996</v>
      </c>
      <c r="Q4180">
        <v>1.329</v>
      </c>
      <c r="R4180">
        <v>-8.8210000000000015</v>
      </c>
      <c r="S4180" t="s">
        <v>91</v>
      </c>
      <c r="T4180">
        <v>0</v>
      </c>
      <c r="U4180">
        <v>0</v>
      </c>
      <c r="V4180">
        <v>4</v>
      </c>
      <c r="W4180">
        <v>106.625</v>
      </c>
    </row>
    <row r="4181" spans="1:23" x14ac:dyDescent="0.35">
      <c r="A4181" t="s">
        <v>5969</v>
      </c>
      <c r="B4181" t="s">
        <v>1831</v>
      </c>
      <c r="C4181" t="s">
        <v>1377</v>
      </c>
      <c r="D4181" t="s">
        <v>19</v>
      </c>
      <c r="E4181" t="s">
        <v>88</v>
      </c>
      <c r="F4181" t="s">
        <v>608</v>
      </c>
      <c r="G4181">
        <v>20.87</v>
      </c>
      <c r="H4181">
        <v>1</v>
      </c>
      <c r="I4181">
        <v>0.1</v>
      </c>
      <c r="J4181">
        <v>8.94</v>
      </c>
      <c r="K4181" t="s">
        <v>115</v>
      </c>
      <c r="L4181" t="s">
        <v>41</v>
      </c>
      <c r="M4181">
        <v>6.15</v>
      </c>
      <c r="N4181" t="s">
        <v>83</v>
      </c>
      <c r="O4181" t="b">
        <v>0</v>
      </c>
      <c r="P4181">
        <v>18.783000000000001</v>
      </c>
      <c r="Q4181">
        <v>6.261000000000001</v>
      </c>
      <c r="R4181">
        <v>-8.8289999999999988</v>
      </c>
      <c r="S4181" t="s">
        <v>128</v>
      </c>
      <c r="T4181">
        <v>0</v>
      </c>
      <c r="U4181">
        <v>0</v>
      </c>
      <c r="V4181">
        <v>17</v>
      </c>
      <c r="W4181">
        <v>1418.6872000000001</v>
      </c>
    </row>
    <row r="4182" spans="1:23" x14ac:dyDescent="0.35">
      <c r="A4182" t="s">
        <v>5970</v>
      </c>
      <c r="B4182" t="s">
        <v>909</v>
      </c>
      <c r="C4182" t="s">
        <v>1057</v>
      </c>
      <c r="D4182" t="s">
        <v>15</v>
      </c>
      <c r="E4182" t="s">
        <v>95</v>
      </c>
      <c r="F4182" t="s">
        <v>127</v>
      </c>
      <c r="G4182">
        <v>460.55</v>
      </c>
      <c r="H4182">
        <v>3</v>
      </c>
      <c r="I4182">
        <v>7.0000000000000007E-2</v>
      </c>
      <c r="J4182">
        <v>8.64</v>
      </c>
      <c r="K4182" t="s">
        <v>90</v>
      </c>
      <c r="L4182" t="s">
        <v>45</v>
      </c>
      <c r="M4182">
        <v>0.81</v>
      </c>
      <c r="N4182" t="s">
        <v>141</v>
      </c>
      <c r="O4182" t="b">
        <v>0</v>
      </c>
      <c r="P4182">
        <v>1284.9345000000001</v>
      </c>
      <c r="Q4182">
        <v>455.94450000000012</v>
      </c>
      <c r="R4182">
        <v>446.49450000000007</v>
      </c>
      <c r="S4182" t="s">
        <v>183</v>
      </c>
      <c r="T4182">
        <v>1</v>
      </c>
      <c r="U4182">
        <v>0</v>
      </c>
      <c r="V4182">
        <v>18</v>
      </c>
      <c r="W4182">
        <v>2092.913700000001</v>
      </c>
    </row>
    <row r="4183" spans="1:23" x14ac:dyDescent="0.35">
      <c r="A4183" t="s">
        <v>5971</v>
      </c>
      <c r="B4183" t="s">
        <v>173</v>
      </c>
      <c r="C4183" t="s">
        <v>5972</v>
      </c>
      <c r="D4183" t="s">
        <v>12</v>
      </c>
      <c r="E4183" t="s">
        <v>16</v>
      </c>
      <c r="F4183" t="s">
        <v>300</v>
      </c>
      <c r="G4183">
        <v>35.26</v>
      </c>
      <c r="H4183">
        <v>3</v>
      </c>
      <c r="I4183">
        <v>0.28999999999999998</v>
      </c>
      <c r="J4183">
        <v>4.67</v>
      </c>
      <c r="K4183" t="s">
        <v>82</v>
      </c>
      <c r="L4183" t="s">
        <v>41</v>
      </c>
      <c r="M4183">
        <v>11.58</v>
      </c>
      <c r="N4183" t="s">
        <v>83</v>
      </c>
      <c r="O4183" t="b">
        <v>0</v>
      </c>
      <c r="P4183">
        <v>75.103799999999993</v>
      </c>
      <c r="Q4183">
        <v>11.6358</v>
      </c>
      <c r="R4183">
        <v>-4.6142000000000039</v>
      </c>
      <c r="S4183" t="s">
        <v>128</v>
      </c>
      <c r="T4183">
        <v>0</v>
      </c>
      <c r="U4183">
        <v>0</v>
      </c>
      <c r="V4183">
        <v>3</v>
      </c>
      <c r="W4183">
        <v>-12.8628</v>
      </c>
    </row>
    <row r="4184" spans="1:23" x14ac:dyDescent="0.35">
      <c r="A4184" t="s">
        <v>5973</v>
      </c>
      <c r="B4184" t="s">
        <v>276</v>
      </c>
      <c r="C4184" t="s">
        <v>4787</v>
      </c>
      <c r="D4184" t="s">
        <v>12</v>
      </c>
      <c r="E4184" t="s">
        <v>88</v>
      </c>
      <c r="F4184" t="s">
        <v>718</v>
      </c>
      <c r="G4184">
        <v>42.91</v>
      </c>
      <c r="H4184">
        <v>3</v>
      </c>
      <c r="I4184">
        <v>0.05</v>
      </c>
      <c r="J4184">
        <v>8.5500000000000007</v>
      </c>
      <c r="K4184" t="s">
        <v>82</v>
      </c>
      <c r="L4184" t="s">
        <v>43</v>
      </c>
      <c r="M4184">
        <v>4.37</v>
      </c>
      <c r="N4184" t="s">
        <v>83</v>
      </c>
      <c r="O4184" t="b">
        <v>0</v>
      </c>
      <c r="P4184">
        <v>122.29349999999999</v>
      </c>
      <c r="Q4184">
        <v>45.055500000000002</v>
      </c>
      <c r="R4184">
        <v>32.135499999999993</v>
      </c>
      <c r="S4184" t="s">
        <v>97</v>
      </c>
      <c r="T4184">
        <v>0</v>
      </c>
      <c r="U4184">
        <v>0</v>
      </c>
      <c r="V4184">
        <v>5</v>
      </c>
      <c r="W4184">
        <v>564.7296</v>
      </c>
    </row>
    <row r="4185" spans="1:23" x14ac:dyDescent="0.35">
      <c r="A4185" t="s">
        <v>5974</v>
      </c>
      <c r="B4185" t="s">
        <v>575</v>
      </c>
      <c r="C4185" t="s">
        <v>1244</v>
      </c>
      <c r="D4185" t="s">
        <v>12</v>
      </c>
      <c r="E4185" t="s">
        <v>95</v>
      </c>
      <c r="F4185" t="s">
        <v>278</v>
      </c>
      <c r="G4185">
        <v>18.79</v>
      </c>
      <c r="H4185">
        <v>2</v>
      </c>
      <c r="I4185">
        <v>0.16</v>
      </c>
      <c r="J4185">
        <v>8.9499999999999993</v>
      </c>
      <c r="K4185" t="s">
        <v>115</v>
      </c>
      <c r="L4185" t="s">
        <v>43</v>
      </c>
      <c r="M4185">
        <v>3.44</v>
      </c>
      <c r="N4185" t="s">
        <v>83</v>
      </c>
      <c r="O4185" t="b">
        <v>0</v>
      </c>
      <c r="P4185">
        <v>31.5672</v>
      </c>
      <c r="Q4185">
        <v>9.0191999999999979</v>
      </c>
      <c r="R4185">
        <v>-3.3708000000000009</v>
      </c>
      <c r="S4185" t="s">
        <v>91</v>
      </c>
      <c r="T4185">
        <v>0</v>
      </c>
      <c r="U4185">
        <v>0</v>
      </c>
      <c r="V4185">
        <v>14</v>
      </c>
      <c r="W4185">
        <v>936.87019999999995</v>
      </c>
    </row>
    <row r="4186" spans="1:23" x14ac:dyDescent="0.35">
      <c r="A4186" t="s">
        <v>5975</v>
      </c>
      <c r="B4186" t="s">
        <v>398</v>
      </c>
      <c r="C4186" t="s">
        <v>1377</v>
      </c>
      <c r="D4186" t="s">
        <v>15</v>
      </c>
      <c r="E4186" t="s">
        <v>88</v>
      </c>
      <c r="F4186" t="s">
        <v>870</v>
      </c>
      <c r="G4186">
        <v>23.25</v>
      </c>
      <c r="H4186">
        <v>1</v>
      </c>
      <c r="I4186">
        <v>7.0000000000000007E-2</v>
      </c>
      <c r="J4186">
        <v>6.61</v>
      </c>
      <c r="K4186" t="s">
        <v>102</v>
      </c>
      <c r="L4186" t="s">
        <v>41</v>
      </c>
      <c r="M4186">
        <v>6.57</v>
      </c>
      <c r="N4186" t="s">
        <v>83</v>
      </c>
      <c r="O4186" t="b">
        <v>0</v>
      </c>
      <c r="P4186">
        <v>21.622499999999999</v>
      </c>
      <c r="Q4186">
        <v>7.6724999999999994</v>
      </c>
      <c r="R4186">
        <v>-5.5075000000000003</v>
      </c>
      <c r="S4186" t="s">
        <v>183</v>
      </c>
      <c r="T4186">
        <v>0</v>
      </c>
      <c r="U4186">
        <v>0</v>
      </c>
      <c r="V4186">
        <v>17</v>
      </c>
      <c r="W4186">
        <v>1418.6872000000001</v>
      </c>
    </row>
    <row r="4187" spans="1:23" x14ac:dyDescent="0.35">
      <c r="A4187" t="s">
        <v>5976</v>
      </c>
      <c r="B4187" t="s">
        <v>264</v>
      </c>
      <c r="C4187" t="s">
        <v>1532</v>
      </c>
      <c r="D4187" t="s">
        <v>12</v>
      </c>
      <c r="E4187" t="s">
        <v>16</v>
      </c>
      <c r="F4187" t="s">
        <v>919</v>
      </c>
      <c r="G4187">
        <v>50.13</v>
      </c>
      <c r="H4187">
        <v>2</v>
      </c>
      <c r="I4187">
        <v>0.14000000000000001</v>
      </c>
      <c r="J4187">
        <v>6.24</v>
      </c>
      <c r="K4187" t="s">
        <v>102</v>
      </c>
      <c r="L4187" t="s">
        <v>43</v>
      </c>
      <c r="M4187">
        <v>7.92</v>
      </c>
      <c r="N4187" t="s">
        <v>83</v>
      </c>
      <c r="O4187" t="b">
        <v>0</v>
      </c>
      <c r="P4187">
        <v>86.223600000000005</v>
      </c>
      <c r="Q4187">
        <v>26.067600000000009</v>
      </c>
      <c r="R4187">
        <v>11.907600000000009</v>
      </c>
      <c r="S4187" t="s">
        <v>97</v>
      </c>
      <c r="T4187">
        <v>0</v>
      </c>
      <c r="U4187">
        <v>0</v>
      </c>
      <c r="V4187">
        <v>13</v>
      </c>
      <c r="W4187">
        <v>1066.0084999999999</v>
      </c>
    </row>
    <row r="4188" spans="1:23" x14ac:dyDescent="0.35">
      <c r="A4188" t="s">
        <v>5977</v>
      </c>
      <c r="B4188" t="s">
        <v>2158</v>
      </c>
      <c r="C4188" t="s">
        <v>498</v>
      </c>
      <c r="D4188" t="s">
        <v>28</v>
      </c>
      <c r="E4188" t="s">
        <v>95</v>
      </c>
      <c r="F4188" t="s">
        <v>314</v>
      </c>
      <c r="G4188">
        <v>357.04</v>
      </c>
      <c r="H4188">
        <v>3</v>
      </c>
      <c r="I4188">
        <v>0.05</v>
      </c>
      <c r="J4188">
        <v>5.74</v>
      </c>
      <c r="K4188" t="s">
        <v>90</v>
      </c>
      <c r="L4188" t="s">
        <v>43</v>
      </c>
      <c r="M4188">
        <v>4.3</v>
      </c>
      <c r="N4188" t="s">
        <v>83</v>
      </c>
      <c r="O4188" t="b">
        <v>0</v>
      </c>
      <c r="P4188">
        <v>1017.564</v>
      </c>
      <c r="Q4188">
        <v>374.89200000000011</v>
      </c>
      <c r="R4188">
        <v>364.85199999999998</v>
      </c>
      <c r="S4188" t="s">
        <v>128</v>
      </c>
      <c r="T4188">
        <v>0</v>
      </c>
      <c r="U4188">
        <v>0</v>
      </c>
      <c r="V4188">
        <v>13</v>
      </c>
      <c r="W4188">
        <v>1018.9539</v>
      </c>
    </row>
    <row r="4189" spans="1:23" x14ac:dyDescent="0.35">
      <c r="A4189" t="s">
        <v>5978</v>
      </c>
      <c r="B4189" t="s">
        <v>272</v>
      </c>
      <c r="C4189" t="s">
        <v>5979</v>
      </c>
      <c r="D4189" t="s">
        <v>12</v>
      </c>
      <c r="E4189" t="s">
        <v>16</v>
      </c>
      <c r="F4189" t="s">
        <v>527</v>
      </c>
      <c r="G4189">
        <v>45.02</v>
      </c>
      <c r="H4189">
        <v>3</v>
      </c>
      <c r="I4189">
        <v>0.28000000000000003</v>
      </c>
      <c r="J4189">
        <v>7.09</v>
      </c>
      <c r="K4189" t="s">
        <v>82</v>
      </c>
      <c r="L4189" t="s">
        <v>43</v>
      </c>
      <c r="M4189">
        <v>3.97</v>
      </c>
      <c r="N4189" t="s">
        <v>83</v>
      </c>
      <c r="O4189" t="b">
        <v>0</v>
      </c>
      <c r="P4189">
        <v>97.243200000000002</v>
      </c>
      <c r="Q4189">
        <v>16.2072</v>
      </c>
      <c r="R4189">
        <v>5.1471999999999998</v>
      </c>
      <c r="S4189" t="s">
        <v>84</v>
      </c>
      <c r="T4189">
        <v>0</v>
      </c>
      <c r="U4189">
        <v>0</v>
      </c>
      <c r="V4189">
        <v>2</v>
      </c>
      <c r="W4189">
        <v>3.9687999999999981</v>
      </c>
    </row>
    <row r="4190" spans="1:23" x14ac:dyDescent="0.35">
      <c r="A4190" t="s">
        <v>5980</v>
      </c>
      <c r="B4190" t="s">
        <v>619</v>
      </c>
      <c r="C4190" t="s">
        <v>327</v>
      </c>
      <c r="D4190" t="s">
        <v>24</v>
      </c>
      <c r="E4190" t="s">
        <v>88</v>
      </c>
      <c r="F4190" t="s">
        <v>431</v>
      </c>
      <c r="G4190">
        <v>12.41</v>
      </c>
      <c r="H4190">
        <v>1</v>
      </c>
      <c r="I4190">
        <v>0.03</v>
      </c>
      <c r="J4190">
        <v>8.07</v>
      </c>
      <c r="K4190" t="s">
        <v>102</v>
      </c>
      <c r="L4190" t="s">
        <v>43</v>
      </c>
      <c r="M4190">
        <v>5.17</v>
      </c>
      <c r="N4190" t="s">
        <v>83</v>
      </c>
      <c r="O4190" t="b">
        <v>0</v>
      </c>
      <c r="P4190">
        <v>12.037699999999999</v>
      </c>
      <c r="Q4190">
        <v>4.5917000000000003</v>
      </c>
      <c r="R4190">
        <v>-8.6483000000000008</v>
      </c>
      <c r="S4190" t="s">
        <v>91</v>
      </c>
      <c r="T4190">
        <v>0</v>
      </c>
      <c r="U4190">
        <v>0</v>
      </c>
      <c r="V4190">
        <v>20</v>
      </c>
      <c r="W4190">
        <v>1411.9567</v>
      </c>
    </row>
    <row r="4191" spans="1:23" x14ac:dyDescent="0.35">
      <c r="A4191" t="s">
        <v>5981</v>
      </c>
      <c r="B4191" t="s">
        <v>594</v>
      </c>
      <c r="C4191" t="s">
        <v>587</v>
      </c>
      <c r="D4191" t="s">
        <v>28</v>
      </c>
      <c r="E4191" t="s">
        <v>16</v>
      </c>
      <c r="F4191" t="s">
        <v>427</v>
      </c>
      <c r="G4191">
        <v>40.83</v>
      </c>
      <c r="H4191">
        <v>2</v>
      </c>
      <c r="I4191">
        <v>0.09</v>
      </c>
      <c r="J4191">
        <v>2.0499999999999998</v>
      </c>
      <c r="K4191" t="s">
        <v>90</v>
      </c>
      <c r="L4191" t="s">
        <v>43</v>
      </c>
      <c r="M4191">
        <v>6.4</v>
      </c>
      <c r="N4191" t="s">
        <v>83</v>
      </c>
      <c r="O4191" t="b">
        <v>0</v>
      </c>
      <c r="P4191">
        <v>74.310599999999994</v>
      </c>
      <c r="Q4191">
        <v>25.314599999999999</v>
      </c>
      <c r="R4191">
        <v>16.864599999999999</v>
      </c>
      <c r="S4191" t="s">
        <v>128</v>
      </c>
      <c r="T4191">
        <v>0</v>
      </c>
      <c r="U4191">
        <v>0</v>
      </c>
      <c r="V4191">
        <v>17</v>
      </c>
      <c r="W4191">
        <v>1791.7837</v>
      </c>
    </row>
    <row r="4192" spans="1:23" x14ac:dyDescent="0.35">
      <c r="A4192" t="s">
        <v>5982</v>
      </c>
      <c r="B4192" t="s">
        <v>212</v>
      </c>
      <c r="C4192" t="s">
        <v>3654</v>
      </c>
      <c r="D4192" t="s">
        <v>19</v>
      </c>
      <c r="E4192" t="s">
        <v>95</v>
      </c>
      <c r="F4192" t="s">
        <v>392</v>
      </c>
      <c r="G4192">
        <v>603.42999999999995</v>
      </c>
      <c r="H4192">
        <v>1</v>
      </c>
      <c r="I4192">
        <v>0.08</v>
      </c>
      <c r="J4192">
        <v>5.71</v>
      </c>
      <c r="K4192" t="s">
        <v>82</v>
      </c>
      <c r="L4192" t="s">
        <v>48</v>
      </c>
      <c r="M4192">
        <v>4.18</v>
      </c>
      <c r="N4192" t="s">
        <v>141</v>
      </c>
      <c r="O4192" t="b">
        <v>0</v>
      </c>
      <c r="P4192">
        <v>555.15559999999994</v>
      </c>
      <c r="Q4192">
        <v>193.0976</v>
      </c>
      <c r="R4192">
        <v>183.20760000000001</v>
      </c>
      <c r="S4192" t="s">
        <v>91</v>
      </c>
      <c r="T4192">
        <v>1</v>
      </c>
      <c r="U4192">
        <v>0</v>
      </c>
      <c r="V4192">
        <v>5</v>
      </c>
      <c r="W4192">
        <v>206.58709999999999</v>
      </c>
    </row>
    <row r="4193" spans="1:23" x14ac:dyDescent="0.35">
      <c r="A4193" t="s">
        <v>5983</v>
      </c>
      <c r="B4193" t="s">
        <v>316</v>
      </c>
      <c r="C4193" t="s">
        <v>889</v>
      </c>
      <c r="D4193" t="s">
        <v>24</v>
      </c>
      <c r="E4193" t="s">
        <v>16</v>
      </c>
      <c r="F4193" t="s">
        <v>132</v>
      </c>
      <c r="G4193">
        <v>30.56</v>
      </c>
      <c r="H4193">
        <v>3</v>
      </c>
      <c r="I4193">
        <v>0.19</v>
      </c>
      <c r="J4193">
        <v>2.36</v>
      </c>
      <c r="K4193" t="s">
        <v>102</v>
      </c>
      <c r="L4193" t="s">
        <v>48</v>
      </c>
      <c r="M4193">
        <v>12.44</v>
      </c>
      <c r="N4193" t="s">
        <v>83</v>
      </c>
      <c r="O4193" t="b">
        <v>0</v>
      </c>
      <c r="P4193">
        <v>74.260800000000003</v>
      </c>
      <c r="Q4193">
        <v>19.252800000000011</v>
      </c>
      <c r="R4193">
        <v>4.4528000000000088</v>
      </c>
      <c r="S4193" t="s">
        <v>91</v>
      </c>
      <c r="T4193">
        <v>0</v>
      </c>
      <c r="U4193">
        <v>0</v>
      </c>
      <c r="V4193">
        <v>17</v>
      </c>
      <c r="W4193">
        <v>599.96180000000004</v>
      </c>
    </row>
    <row r="4194" spans="1:23" x14ac:dyDescent="0.35">
      <c r="A4194" t="s">
        <v>5984</v>
      </c>
      <c r="B4194" t="s">
        <v>619</v>
      </c>
      <c r="C4194" t="s">
        <v>700</v>
      </c>
      <c r="D4194" t="s">
        <v>15</v>
      </c>
      <c r="E4194" t="s">
        <v>16</v>
      </c>
      <c r="F4194" t="s">
        <v>481</v>
      </c>
      <c r="G4194">
        <v>56.37</v>
      </c>
      <c r="H4194">
        <v>3</v>
      </c>
      <c r="I4194">
        <v>0.27</v>
      </c>
      <c r="J4194">
        <v>7.74</v>
      </c>
      <c r="K4194" t="s">
        <v>102</v>
      </c>
      <c r="L4194" t="s">
        <v>48</v>
      </c>
      <c r="M4194">
        <v>7.28</v>
      </c>
      <c r="N4194" t="s">
        <v>83</v>
      </c>
      <c r="O4194" t="b">
        <v>0</v>
      </c>
      <c r="P4194">
        <v>123.4503</v>
      </c>
      <c r="Q4194">
        <v>21.98429999999999</v>
      </c>
      <c r="R4194">
        <v>6.9642999999999908</v>
      </c>
      <c r="S4194" t="s">
        <v>91</v>
      </c>
      <c r="T4194">
        <v>0</v>
      </c>
      <c r="U4194">
        <v>0</v>
      </c>
      <c r="V4194">
        <v>14</v>
      </c>
      <c r="W4194">
        <v>945.60969999999998</v>
      </c>
    </row>
    <row r="4195" spans="1:23" x14ac:dyDescent="0.35">
      <c r="A4195" t="s">
        <v>5985</v>
      </c>
      <c r="B4195" t="s">
        <v>639</v>
      </c>
      <c r="C4195" t="s">
        <v>5986</v>
      </c>
      <c r="D4195" t="s">
        <v>24</v>
      </c>
      <c r="E4195" t="s">
        <v>88</v>
      </c>
      <c r="F4195" t="s">
        <v>708</v>
      </c>
      <c r="G4195">
        <v>25</v>
      </c>
      <c r="H4195">
        <v>1</v>
      </c>
      <c r="I4195">
        <v>0.27</v>
      </c>
      <c r="J4195">
        <v>6.78</v>
      </c>
      <c r="K4195" t="s">
        <v>82</v>
      </c>
      <c r="L4195" t="s">
        <v>41</v>
      </c>
      <c r="M4195">
        <v>11.1</v>
      </c>
      <c r="N4195" t="s">
        <v>83</v>
      </c>
      <c r="O4195" t="b">
        <v>0</v>
      </c>
      <c r="P4195">
        <v>18.25</v>
      </c>
      <c r="Q4195">
        <v>3.25</v>
      </c>
      <c r="R4195">
        <v>-14.63</v>
      </c>
      <c r="S4195" t="s">
        <v>103</v>
      </c>
      <c r="T4195">
        <v>0</v>
      </c>
      <c r="U4195">
        <v>0</v>
      </c>
      <c r="V4195">
        <v>2</v>
      </c>
      <c r="W4195">
        <v>128.77680000000009</v>
      </c>
    </row>
    <row r="4196" spans="1:23" x14ac:dyDescent="0.35">
      <c r="A4196" t="s">
        <v>5987</v>
      </c>
      <c r="B4196" t="s">
        <v>99</v>
      </c>
      <c r="C4196" t="s">
        <v>795</v>
      </c>
      <c r="D4196" t="s">
        <v>26</v>
      </c>
      <c r="E4196" t="s">
        <v>95</v>
      </c>
      <c r="F4196" t="s">
        <v>612</v>
      </c>
      <c r="G4196">
        <v>367.8</v>
      </c>
      <c r="H4196">
        <v>2</v>
      </c>
      <c r="I4196">
        <v>0.04</v>
      </c>
      <c r="J4196">
        <v>8.9700000000000006</v>
      </c>
      <c r="K4196" t="s">
        <v>90</v>
      </c>
      <c r="L4196" t="s">
        <v>45</v>
      </c>
      <c r="M4196">
        <v>1.06</v>
      </c>
      <c r="N4196" t="s">
        <v>83</v>
      </c>
      <c r="O4196" t="b">
        <v>0</v>
      </c>
      <c r="P4196">
        <v>706.17600000000004</v>
      </c>
      <c r="Q4196">
        <v>264.81599999999997</v>
      </c>
      <c r="R4196">
        <v>254.786</v>
      </c>
      <c r="S4196" t="s">
        <v>103</v>
      </c>
      <c r="T4196">
        <v>0</v>
      </c>
      <c r="U4196">
        <v>0</v>
      </c>
      <c r="V4196">
        <v>15</v>
      </c>
      <c r="W4196">
        <v>2662.0149999999999</v>
      </c>
    </row>
    <row r="4197" spans="1:23" x14ac:dyDescent="0.35">
      <c r="A4197" t="s">
        <v>5988</v>
      </c>
      <c r="B4197" t="s">
        <v>346</v>
      </c>
      <c r="C4197" t="s">
        <v>1642</v>
      </c>
      <c r="D4197" t="s">
        <v>15</v>
      </c>
      <c r="E4197" t="s">
        <v>88</v>
      </c>
      <c r="F4197" t="s">
        <v>1195</v>
      </c>
      <c r="G4197">
        <v>30</v>
      </c>
      <c r="H4197">
        <v>2</v>
      </c>
      <c r="I4197">
        <v>0.05</v>
      </c>
      <c r="J4197">
        <v>4.16</v>
      </c>
      <c r="K4197" t="s">
        <v>90</v>
      </c>
      <c r="L4197" t="s">
        <v>41</v>
      </c>
      <c r="M4197">
        <v>8.77</v>
      </c>
      <c r="N4197" t="s">
        <v>83</v>
      </c>
      <c r="O4197" t="b">
        <v>0</v>
      </c>
      <c r="P4197">
        <v>57</v>
      </c>
      <c r="Q4197">
        <v>21</v>
      </c>
      <c r="R4197">
        <v>8.07</v>
      </c>
      <c r="S4197" t="s">
        <v>97</v>
      </c>
      <c r="T4197">
        <v>0</v>
      </c>
      <c r="U4197">
        <v>0</v>
      </c>
      <c r="V4197">
        <v>11</v>
      </c>
      <c r="W4197">
        <v>828.41820000000007</v>
      </c>
    </row>
    <row r="4198" spans="1:23" x14ac:dyDescent="0.35">
      <c r="A4198" t="s">
        <v>5989</v>
      </c>
      <c r="B4198" t="s">
        <v>973</v>
      </c>
      <c r="C4198" t="s">
        <v>1821</v>
      </c>
      <c r="D4198" t="s">
        <v>17</v>
      </c>
      <c r="E4198" t="s">
        <v>16</v>
      </c>
      <c r="F4198" t="s">
        <v>351</v>
      </c>
      <c r="G4198">
        <v>37.44</v>
      </c>
      <c r="H4198">
        <v>3</v>
      </c>
      <c r="I4198">
        <v>0.13</v>
      </c>
      <c r="J4198">
        <v>3.32</v>
      </c>
      <c r="K4198" t="s">
        <v>82</v>
      </c>
      <c r="L4198" t="s">
        <v>41</v>
      </c>
      <c r="M4198">
        <v>7.19</v>
      </c>
      <c r="N4198" t="s">
        <v>83</v>
      </c>
      <c r="O4198" t="b">
        <v>0</v>
      </c>
      <c r="P4198">
        <v>97.718400000000003</v>
      </c>
      <c r="Q4198">
        <v>30.326399999999989</v>
      </c>
      <c r="R4198">
        <v>19.816399999999991</v>
      </c>
      <c r="S4198" t="s">
        <v>183</v>
      </c>
      <c r="T4198">
        <v>0</v>
      </c>
      <c r="U4198">
        <v>0</v>
      </c>
      <c r="V4198">
        <v>13</v>
      </c>
      <c r="W4198">
        <v>930.44320000000005</v>
      </c>
    </row>
    <row r="4199" spans="1:23" x14ac:dyDescent="0.35">
      <c r="A4199" t="s">
        <v>5990</v>
      </c>
      <c r="B4199" t="s">
        <v>703</v>
      </c>
      <c r="C4199" t="s">
        <v>485</v>
      </c>
      <c r="D4199" t="s">
        <v>12</v>
      </c>
      <c r="E4199" t="s">
        <v>16</v>
      </c>
      <c r="F4199" t="s">
        <v>723</v>
      </c>
      <c r="G4199">
        <v>43.01</v>
      </c>
      <c r="H4199">
        <v>2</v>
      </c>
      <c r="I4199">
        <v>0.25</v>
      </c>
      <c r="J4199">
        <v>7.54</v>
      </c>
      <c r="K4199" t="s">
        <v>90</v>
      </c>
      <c r="L4199" t="s">
        <v>43</v>
      </c>
      <c r="M4199">
        <v>4.8099999999999996</v>
      </c>
      <c r="N4199" t="s">
        <v>83</v>
      </c>
      <c r="O4199" t="b">
        <v>0</v>
      </c>
      <c r="P4199">
        <v>64.515000000000001</v>
      </c>
      <c r="Q4199">
        <v>12.903000000000009</v>
      </c>
      <c r="R4199">
        <v>0.55300000000000615</v>
      </c>
      <c r="S4199" t="s">
        <v>84</v>
      </c>
      <c r="T4199">
        <v>0</v>
      </c>
      <c r="U4199">
        <v>0</v>
      </c>
      <c r="V4199">
        <v>14</v>
      </c>
      <c r="W4199">
        <v>753.80010000000004</v>
      </c>
    </row>
    <row r="4200" spans="1:23" x14ac:dyDescent="0.35">
      <c r="A4200" t="s">
        <v>5991</v>
      </c>
      <c r="B4200" t="s">
        <v>349</v>
      </c>
      <c r="C4200" t="s">
        <v>684</v>
      </c>
      <c r="D4200" t="s">
        <v>24</v>
      </c>
      <c r="E4200" t="s">
        <v>95</v>
      </c>
      <c r="F4200" t="s">
        <v>286</v>
      </c>
      <c r="G4200">
        <v>348.78</v>
      </c>
      <c r="H4200">
        <v>3</v>
      </c>
      <c r="I4200">
        <v>0.1</v>
      </c>
      <c r="J4200">
        <v>8.1</v>
      </c>
      <c r="K4200" t="s">
        <v>82</v>
      </c>
      <c r="L4200" t="s">
        <v>45</v>
      </c>
      <c r="M4200">
        <v>1.44</v>
      </c>
      <c r="N4200" t="s">
        <v>83</v>
      </c>
      <c r="O4200" t="b">
        <v>1</v>
      </c>
      <c r="P4200">
        <v>941.70600000000002</v>
      </c>
      <c r="Q4200">
        <v>313.90199999999999</v>
      </c>
      <c r="R4200">
        <v>304.36199999999991</v>
      </c>
      <c r="S4200" t="s">
        <v>128</v>
      </c>
      <c r="T4200">
        <v>0</v>
      </c>
      <c r="U4200">
        <v>0</v>
      </c>
      <c r="V4200">
        <v>19</v>
      </c>
      <c r="W4200">
        <v>2541.4793</v>
      </c>
    </row>
    <row r="4201" spans="1:23" x14ac:dyDescent="0.35">
      <c r="A4201" t="s">
        <v>5992</v>
      </c>
      <c r="B4201" t="s">
        <v>802</v>
      </c>
      <c r="C4201" t="s">
        <v>5949</v>
      </c>
      <c r="D4201" t="s">
        <v>15</v>
      </c>
      <c r="E4201" t="s">
        <v>14</v>
      </c>
      <c r="F4201" t="s">
        <v>674</v>
      </c>
      <c r="G4201">
        <v>103.2</v>
      </c>
      <c r="H4201">
        <v>1</v>
      </c>
      <c r="I4201">
        <v>0.06</v>
      </c>
      <c r="J4201">
        <v>8.9499999999999993</v>
      </c>
      <c r="K4201" t="s">
        <v>115</v>
      </c>
      <c r="L4201" t="s">
        <v>43</v>
      </c>
      <c r="M4201">
        <v>6.52</v>
      </c>
      <c r="N4201" t="s">
        <v>83</v>
      </c>
      <c r="O4201" t="b">
        <v>0</v>
      </c>
      <c r="P4201">
        <v>97.007999999999996</v>
      </c>
      <c r="Q4201">
        <v>35.087999999999987</v>
      </c>
      <c r="R4201">
        <v>19.617999999999991</v>
      </c>
      <c r="S4201" t="s">
        <v>84</v>
      </c>
      <c r="T4201">
        <v>0</v>
      </c>
      <c r="U4201">
        <v>0</v>
      </c>
      <c r="V4201">
        <v>2</v>
      </c>
      <c r="W4201">
        <v>29.8996</v>
      </c>
    </row>
    <row r="4202" spans="1:23" x14ac:dyDescent="0.35">
      <c r="A4202" t="s">
        <v>5993</v>
      </c>
      <c r="B4202" t="s">
        <v>626</v>
      </c>
      <c r="C4202" t="s">
        <v>1599</v>
      </c>
      <c r="D4202" t="s">
        <v>15</v>
      </c>
      <c r="E4202" t="s">
        <v>16</v>
      </c>
      <c r="F4202" t="s">
        <v>723</v>
      </c>
      <c r="G4202">
        <v>41.54</v>
      </c>
      <c r="H4202">
        <v>3</v>
      </c>
      <c r="I4202">
        <v>0.15</v>
      </c>
      <c r="J4202">
        <v>7.77</v>
      </c>
      <c r="K4202" t="s">
        <v>82</v>
      </c>
      <c r="L4202" t="s">
        <v>43</v>
      </c>
      <c r="M4202">
        <v>6.75</v>
      </c>
      <c r="N4202" t="s">
        <v>83</v>
      </c>
      <c r="O4202" t="b">
        <v>0</v>
      </c>
      <c r="P4202">
        <v>105.92700000000001</v>
      </c>
      <c r="Q4202">
        <v>31.155000000000001</v>
      </c>
      <c r="R4202">
        <v>16.635000000000002</v>
      </c>
      <c r="S4202" t="s">
        <v>97</v>
      </c>
      <c r="T4202">
        <v>0</v>
      </c>
      <c r="U4202">
        <v>0</v>
      </c>
      <c r="V4202">
        <v>16</v>
      </c>
      <c r="W4202">
        <v>1139.4492</v>
      </c>
    </row>
    <row r="4203" spans="1:23" x14ac:dyDescent="0.35">
      <c r="A4203" t="s">
        <v>5994</v>
      </c>
      <c r="B4203" t="s">
        <v>802</v>
      </c>
      <c r="C4203" t="s">
        <v>1343</v>
      </c>
      <c r="D4203" t="s">
        <v>19</v>
      </c>
      <c r="E4203" t="s">
        <v>16</v>
      </c>
      <c r="F4203" t="s">
        <v>472</v>
      </c>
      <c r="G4203">
        <v>24.4</v>
      </c>
      <c r="H4203">
        <v>1</v>
      </c>
      <c r="I4203">
        <v>0.19</v>
      </c>
      <c r="J4203">
        <v>2.35</v>
      </c>
      <c r="K4203" t="s">
        <v>82</v>
      </c>
      <c r="L4203" t="s">
        <v>43</v>
      </c>
      <c r="M4203">
        <v>5.85</v>
      </c>
      <c r="N4203" t="s">
        <v>83</v>
      </c>
      <c r="O4203" t="b">
        <v>0</v>
      </c>
      <c r="P4203">
        <v>19.763999999999999</v>
      </c>
      <c r="Q4203">
        <v>5.1240000000000014</v>
      </c>
      <c r="R4203">
        <v>-3.0759999999999992</v>
      </c>
      <c r="S4203" t="s">
        <v>84</v>
      </c>
      <c r="T4203">
        <v>0</v>
      </c>
      <c r="U4203">
        <v>0</v>
      </c>
      <c r="V4203">
        <v>17</v>
      </c>
      <c r="W4203">
        <v>1079.2648999999999</v>
      </c>
    </row>
    <row r="4204" spans="1:23" x14ac:dyDescent="0.35">
      <c r="A4204" t="s">
        <v>5995</v>
      </c>
      <c r="B4204" t="s">
        <v>150</v>
      </c>
      <c r="C4204" t="s">
        <v>815</v>
      </c>
      <c r="D4204" t="s">
        <v>24</v>
      </c>
      <c r="E4204" t="s">
        <v>16</v>
      </c>
      <c r="F4204" t="s">
        <v>1762</v>
      </c>
      <c r="G4204">
        <v>42.56</v>
      </c>
      <c r="H4204">
        <v>3</v>
      </c>
      <c r="I4204">
        <v>0.28999999999999998</v>
      </c>
      <c r="J4204">
        <v>7.76</v>
      </c>
      <c r="K4204" t="s">
        <v>102</v>
      </c>
      <c r="L4204" t="s">
        <v>45</v>
      </c>
      <c r="M4204">
        <v>1.63</v>
      </c>
      <c r="N4204" t="s">
        <v>83</v>
      </c>
      <c r="O4204" t="b">
        <v>0</v>
      </c>
      <c r="P4204">
        <v>90.652799999999999</v>
      </c>
      <c r="Q4204">
        <v>14.0448</v>
      </c>
      <c r="R4204">
        <v>4.6547999999999936</v>
      </c>
      <c r="S4204" t="s">
        <v>128</v>
      </c>
      <c r="T4204">
        <v>0</v>
      </c>
      <c r="U4204">
        <v>0</v>
      </c>
      <c r="V4204">
        <v>15</v>
      </c>
      <c r="W4204">
        <v>1377.5636</v>
      </c>
    </row>
    <row r="4205" spans="1:23" x14ac:dyDescent="0.35">
      <c r="A4205" t="s">
        <v>5996</v>
      </c>
      <c r="B4205" t="s">
        <v>1124</v>
      </c>
      <c r="C4205" t="s">
        <v>1469</v>
      </c>
      <c r="D4205" t="s">
        <v>19</v>
      </c>
      <c r="E4205" t="s">
        <v>95</v>
      </c>
      <c r="F4205" t="s">
        <v>1363</v>
      </c>
      <c r="G4205">
        <v>697.07</v>
      </c>
      <c r="H4205">
        <v>1</v>
      </c>
      <c r="I4205">
        <v>0.03</v>
      </c>
      <c r="J4205">
        <v>5.1100000000000003</v>
      </c>
      <c r="K4205" t="s">
        <v>115</v>
      </c>
      <c r="L4205" t="s">
        <v>43</v>
      </c>
      <c r="M4205">
        <v>3.33</v>
      </c>
      <c r="N4205" t="s">
        <v>83</v>
      </c>
      <c r="O4205" t="b">
        <v>0</v>
      </c>
      <c r="P4205">
        <v>676.15790000000004</v>
      </c>
      <c r="Q4205">
        <v>257.91590000000002</v>
      </c>
      <c r="R4205">
        <v>249.4759</v>
      </c>
      <c r="S4205" t="s">
        <v>103</v>
      </c>
      <c r="T4205">
        <v>0</v>
      </c>
      <c r="U4205">
        <v>0</v>
      </c>
      <c r="V4205">
        <v>24</v>
      </c>
      <c r="W4205">
        <v>1849.9422999999999</v>
      </c>
    </row>
    <row r="4206" spans="1:23" x14ac:dyDescent="0.35">
      <c r="A4206" t="s">
        <v>5997</v>
      </c>
      <c r="B4206" t="s">
        <v>383</v>
      </c>
      <c r="C4206" t="s">
        <v>1527</v>
      </c>
      <c r="D4206" t="s">
        <v>20</v>
      </c>
      <c r="E4206" t="s">
        <v>14</v>
      </c>
      <c r="F4206" t="s">
        <v>755</v>
      </c>
      <c r="G4206">
        <v>157.65</v>
      </c>
      <c r="H4206">
        <v>3</v>
      </c>
      <c r="I4206">
        <v>0.1</v>
      </c>
      <c r="J4206">
        <v>8.64</v>
      </c>
      <c r="K4206" t="s">
        <v>102</v>
      </c>
      <c r="L4206" t="s">
        <v>48</v>
      </c>
      <c r="M4206">
        <v>9.1199999999999992</v>
      </c>
      <c r="N4206" t="s">
        <v>83</v>
      </c>
      <c r="O4206" t="b">
        <v>0</v>
      </c>
      <c r="P4206">
        <v>425.65499999999997</v>
      </c>
      <c r="Q4206">
        <v>141.88499999999999</v>
      </c>
      <c r="R4206">
        <v>124.125</v>
      </c>
      <c r="S4206" t="s">
        <v>128</v>
      </c>
      <c r="T4206">
        <v>0</v>
      </c>
      <c r="U4206">
        <v>0</v>
      </c>
      <c r="V4206">
        <v>19</v>
      </c>
      <c r="W4206">
        <v>1549.5698</v>
      </c>
    </row>
    <row r="4207" spans="1:23" x14ac:dyDescent="0.35">
      <c r="A4207" t="s">
        <v>5998</v>
      </c>
      <c r="B4207" t="s">
        <v>1240</v>
      </c>
      <c r="C4207" t="s">
        <v>209</v>
      </c>
      <c r="D4207" t="s">
        <v>20</v>
      </c>
      <c r="E4207" t="s">
        <v>88</v>
      </c>
      <c r="F4207" t="s">
        <v>415</v>
      </c>
      <c r="G4207">
        <v>18.670000000000002</v>
      </c>
      <c r="H4207">
        <v>3</v>
      </c>
      <c r="I4207">
        <v>0.28000000000000003</v>
      </c>
      <c r="J4207">
        <v>2.2999999999999998</v>
      </c>
      <c r="K4207" t="s">
        <v>102</v>
      </c>
      <c r="L4207" t="s">
        <v>41</v>
      </c>
      <c r="M4207">
        <v>5.25</v>
      </c>
      <c r="N4207" t="s">
        <v>83</v>
      </c>
      <c r="O4207" t="b">
        <v>0</v>
      </c>
      <c r="P4207">
        <v>40.327199999999998</v>
      </c>
      <c r="Q4207">
        <v>6.7212000000000032</v>
      </c>
      <c r="R4207">
        <v>-0.82879999999999665</v>
      </c>
      <c r="S4207" t="s">
        <v>91</v>
      </c>
      <c r="T4207">
        <v>0</v>
      </c>
      <c r="U4207">
        <v>0</v>
      </c>
      <c r="V4207">
        <v>10</v>
      </c>
      <c r="W4207">
        <v>1035.8068000000001</v>
      </c>
    </row>
    <row r="4208" spans="1:23" x14ac:dyDescent="0.35">
      <c r="A4208" t="s">
        <v>5999</v>
      </c>
      <c r="B4208" t="s">
        <v>867</v>
      </c>
      <c r="C4208" t="s">
        <v>1295</v>
      </c>
      <c r="D4208" t="s">
        <v>17</v>
      </c>
      <c r="E4208" t="s">
        <v>95</v>
      </c>
      <c r="F4208" t="s">
        <v>874</v>
      </c>
      <c r="G4208">
        <v>395.6</v>
      </c>
      <c r="H4208">
        <v>2</v>
      </c>
      <c r="I4208">
        <v>0.08</v>
      </c>
      <c r="J4208">
        <v>9.15</v>
      </c>
      <c r="K4208" t="s">
        <v>115</v>
      </c>
      <c r="L4208" t="s">
        <v>45</v>
      </c>
      <c r="M4208">
        <v>0.65</v>
      </c>
      <c r="N4208" t="s">
        <v>83</v>
      </c>
      <c r="O4208" t="b">
        <v>0</v>
      </c>
      <c r="P4208">
        <v>727.90400000000011</v>
      </c>
      <c r="Q4208">
        <v>253.18400000000011</v>
      </c>
      <c r="R4208">
        <v>243.3840000000001</v>
      </c>
      <c r="S4208" t="s">
        <v>103</v>
      </c>
      <c r="T4208">
        <v>0</v>
      </c>
      <c r="U4208">
        <v>0</v>
      </c>
      <c r="V4208">
        <v>4</v>
      </c>
      <c r="W4208">
        <v>637.97400000000016</v>
      </c>
    </row>
    <row r="4209" spans="1:23" x14ac:dyDescent="0.35">
      <c r="A4209" t="s">
        <v>6000</v>
      </c>
      <c r="B4209" t="s">
        <v>147</v>
      </c>
      <c r="C4209" t="s">
        <v>3359</v>
      </c>
      <c r="D4209" t="s">
        <v>17</v>
      </c>
      <c r="E4209" t="s">
        <v>14</v>
      </c>
      <c r="F4209" t="s">
        <v>1207</v>
      </c>
      <c r="G4209">
        <v>88.08</v>
      </c>
      <c r="H4209">
        <v>2</v>
      </c>
      <c r="I4209">
        <v>0.01</v>
      </c>
      <c r="J4209">
        <v>8.15</v>
      </c>
      <c r="K4209" t="s">
        <v>115</v>
      </c>
      <c r="L4209" t="s">
        <v>43</v>
      </c>
      <c r="M4209">
        <v>4.8</v>
      </c>
      <c r="N4209" t="s">
        <v>83</v>
      </c>
      <c r="O4209" t="b">
        <v>0</v>
      </c>
      <c r="P4209">
        <v>174.39840000000001</v>
      </c>
      <c r="Q4209">
        <v>68.702399999999983</v>
      </c>
      <c r="R4209">
        <v>55.75239999999998</v>
      </c>
      <c r="S4209" t="s">
        <v>84</v>
      </c>
      <c r="T4209">
        <v>0</v>
      </c>
      <c r="U4209">
        <v>0</v>
      </c>
      <c r="V4209">
        <v>2</v>
      </c>
      <c r="W4209">
        <v>44.992399999999982</v>
      </c>
    </row>
    <row r="4210" spans="1:23" x14ac:dyDescent="0.35">
      <c r="A4210" t="s">
        <v>6001</v>
      </c>
      <c r="B4210" t="s">
        <v>169</v>
      </c>
      <c r="C4210" t="s">
        <v>2452</v>
      </c>
      <c r="D4210" t="s">
        <v>24</v>
      </c>
      <c r="E4210" t="s">
        <v>95</v>
      </c>
      <c r="F4210" t="s">
        <v>874</v>
      </c>
      <c r="G4210">
        <v>396.49</v>
      </c>
      <c r="H4210">
        <v>3</v>
      </c>
      <c r="I4210">
        <v>0.03</v>
      </c>
      <c r="J4210">
        <v>4.0199999999999996</v>
      </c>
      <c r="K4210" t="s">
        <v>115</v>
      </c>
      <c r="L4210" t="s">
        <v>48</v>
      </c>
      <c r="M4210">
        <v>11.23</v>
      </c>
      <c r="N4210" t="s">
        <v>83</v>
      </c>
      <c r="O4210" t="b">
        <v>0</v>
      </c>
      <c r="P4210">
        <v>1153.7859000000001</v>
      </c>
      <c r="Q4210">
        <v>440.10390000000012</v>
      </c>
      <c r="R4210">
        <v>424.85390000000012</v>
      </c>
      <c r="S4210" t="s">
        <v>84</v>
      </c>
      <c r="T4210">
        <v>0</v>
      </c>
      <c r="U4210">
        <v>0</v>
      </c>
      <c r="V4210">
        <v>13</v>
      </c>
      <c r="W4210">
        <v>820.09640000000013</v>
      </c>
    </row>
    <row r="4211" spans="1:23" x14ac:dyDescent="0.35">
      <c r="A4211" t="s">
        <v>6002</v>
      </c>
      <c r="B4211" t="s">
        <v>1936</v>
      </c>
      <c r="C4211" t="s">
        <v>3597</v>
      </c>
      <c r="D4211" t="s">
        <v>17</v>
      </c>
      <c r="E4211" t="s">
        <v>16</v>
      </c>
      <c r="F4211" t="s">
        <v>1762</v>
      </c>
      <c r="G4211">
        <v>57.31</v>
      </c>
      <c r="H4211">
        <v>1</v>
      </c>
      <c r="I4211">
        <v>7.0000000000000007E-2</v>
      </c>
      <c r="J4211">
        <v>3.61</v>
      </c>
      <c r="K4211" t="s">
        <v>115</v>
      </c>
      <c r="L4211" t="s">
        <v>41</v>
      </c>
      <c r="M4211">
        <v>12.06</v>
      </c>
      <c r="N4211" t="s">
        <v>83</v>
      </c>
      <c r="O4211" t="b">
        <v>0</v>
      </c>
      <c r="P4211">
        <v>53.298299999999998</v>
      </c>
      <c r="Q4211">
        <v>18.912299999999991</v>
      </c>
      <c r="R4211">
        <v>3.2422999999999949</v>
      </c>
      <c r="S4211" t="s">
        <v>103</v>
      </c>
      <c r="T4211">
        <v>0</v>
      </c>
      <c r="U4211">
        <v>0</v>
      </c>
      <c r="V4211">
        <v>3</v>
      </c>
      <c r="W4211">
        <v>97.981499999999997</v>
      </c>
    </row>
    <row r="4212" spans="1:23" x14ac:dyDescent="0.35">
      <c r="A4212" t="s">
        <v>6003</v>
      </c>
      <c r="B4212" t="s">
        <v>497</v>
      </c>
      <c r="C4212" t="s">
        <v>6004</v>
      </c>
      <c r="D4212" t="s">
        <v>12</v>
      </c>
      <c r="E4212" t="s">
        <v>16</v>
      </c>
      <c r="F4212" t="s">
        <v>244</v>
      </c>
      <c r="G4212">
        <v>52.52</v>
      </c>
      <c r="H4212">
        <v>3</v>
      </c>
      <c r="I4212">
        <v>0.17</v>
      </c>
      <c r="J4212">
        <v>2.14</v>
      </c>
      <c r="K4212" t="s">
        <v>90</v>
      </c>
      <c r="L4212" t="s">
        <v>48</v>
      </c>
      <c r="M4212">
        <v>17.170000000000002</v>
      </c>
      <c r="N4212" t="s">
        <v>83</v>
      </c>
      <c r="O4212" t="b">
        <v>0</v>
      </c>
      <c r="P4212">
        <v>130.7748</v>
      </c>
      <c r="Q4212">
        <v>36.238799999999998</v>
      </c>
      <c r="R4212">
        <v>16.928799999999999</v>
      </c>
      <c r="S4212" t="s">
        <v>183</v>
      </c>
      <c r="T4212">
        <v>0</v>
      </c>
      <c r="U4212">
        <v>0</v>
      </c>
      <c r="V4212">
        <v>1</v>
      </c>
      <c r="W4212">
        <v>16.928799999999999</v>
      </c>
    </row>
    <row r="4213" spans="1:23" x14ac:dyDescent="0.35">
      <c r="A4213" t="s">
        <v>6005</v>
      </c>
      <c r="B4213" t="s">
        <v>507</v>
      </c>
      <c r="C4213" t="s">
        <v>5025</v>
      </c>
      <c r="D4213" t="s">
        <v>20</v>
      </c>
      <c r="E4213" t="s">
        <v>14</v>
      </c>
      <c r="F4213" t="s">
        <v>377</v>
      </c>
      <c r="G4213">
        <v>99.8</v>
      </c>
      <c r="H4213">
        <v>3</v>
      </c>
      <c r="I4213">
        <v>7.0000000000000007E-2</v>
      </c>
      <c r="J4213">
        <v>5.33</v>
      </c>
      <c r="K4213" t="s">
        <v>90</v>
      </c>
      <c r="L4213" t="s">
        <v>48</v>
      </c>
      <c r="M4213">
        <v>13.51</v>
      </c>
      <c r="N4213" t="s">
        <v>83</v>
      </c>
      <c r="O4213" t="b">
        <v>0</v>
      </c>
      <c r="P4213">
        <v>278.44200000000001</v>
      </c>
      <c r="Q4213">
        <v>98.801999999999964</v>
      </c>
      <c r="R4213">
        <v>79.961999999999961</v>
      </c>
      <c r="S4213" t="s">
        <v>84</v>
      </c>
      <c r="T4213">
        <v>0</v>
      </c>
      <c r="U4213">
        <v>0</v>
      </c>
      <c r="V4213">
        <v>2</v>
      </c>
      <c r="W4213">
        <v>403.36799999999999</v>
      </c>
    </row>
    <row r="4214" spans="1:23" x14ac:dyDescent="0.35">
      <c r="A4214" t="s">
        <v>6006</v>
      </c>
      <c r="B4214" t="s">
        <v>113</v>
      </c>
      <c r="C4214" t="s">
        <v>812</v>
      </c>
      <c r="D4214" t="s">
        <v>15</v>
      </c>
      <c r="E4214" t="s">
        <v>88</v>
      </c>
      <c r="F4214" t="s">
        <v>1195</v>
      </c>
      <c r="G4214">
        <v>29.79</v>
      </c>
      <c r="H4214">
        <v>3</v>
      </c>
      <c r="I4214">
        <v>0.09</v>
      </c>
      <c r="J4214">
        <v>3.4</v>
      </c>
      <c r="K4214" t="s">
        <v>82</v>
      </c>
      <c r="L4214" t="s">
        <v>43</v>
      </c>
      <c r="M4214">
        <v>4.0999999999999996</v>
      </c>
      <c r="N4214" t="s">
        <v>83</v>
      </c>
      <c r="O4214" t="b">
        <v>0</v>
      </c>
      <c r="P4214">
        <v>81.326700000000002</v>
      </c>
      <c r="Q4214">
        <v>27.704699999999999</v>
      </c>
      <c r="R4214">
        <v>20.204699999999999</v>
      </c>
      <c r="S4214" t="s">
        <v>84</v>
      </c>
      <c r="T4214">
        <v>0</v>
      </c>
      <c r="U4214">
        <v>0</v>
      </c>
      <c r="V4214">
        <v>19</v>
      </c>
      <c r="W4214">
        <v>617.94619999999986</v>
      </c>
    </row>
    <row r="4215" spans="1:23" x14ac:dyDescent="0.35">
      <c r="A4215" t="s">
        <v>6007</v>
      </c>
      <c r="B4215" t="s">
        <v>1348</v>
      </c>
      <c r="C4215" t="s">
        <v>6008</v>
      </c>
      <c r="D4215" t="s">
        <v>17</v>
      </c>
      <c r="E4215" t="s">
        <v>95</v>
      </c>
      <c r="F4215" t="s">
        <v>318</v>
      </c>
      <c r="G4215">
        <v>342.33</v>
      </c>
      <c r="H4215">
        <v>2</v>
      </c>
      <c r="I4215">
        <v>0.23</v>
      </c>
      <c r="J4215">
        <v>9.5399999999999991</v>
      </c>
      <c r="K4215" t="s">
        <v>90</v>
      </c>
      <c r="L4215" t="s">
        <v>41</v>
      </c>
      <c r="M4215">
        <v>14.27</v>
      </c>
      <c r="N4215" t="s">
        <v>83</v>
      </c>
      <c r="O4215" t="b">
        <v>0</v>
      </c>
      <c r="P4215">
        <v>527.18819999999994</v>
      </c>
      <c r="Q4215">
        <v>116.3922</v>
      </c>
      <c r="R4215">
        <v>92.582199999999943</v>
      </c>
      <c r="S4215" t="s">
        <v>97</v>
      </c>
      <c r="T4215">
        <v>0</v>
      </c>
      <c r="U4215">
        <v>0</v>
      </c>
      <c r="V4215">
        <v>1</v>
      </c>
      <c r="W4215">
        <v>92.582199999999943</v>
      </c>
    </row>
    <row r="4216" spans="1:23" x14ac:dyDescent="0.35">
      <c r="A4216" t="s">
        <v>6009</v>
      </c>
      <c r="B4216" t="s">
        <v>1604</v>
      </c>
      <c r="C4216" t="s">
        <v>403</v>
      </c>
      <c r="D4216" t="s">
        <v>17</v>
      </c>
      <c r="E4216" t="s">
        <v>14</v>
      </c>
      <c r="F4216" t="s">
        <v>355</v>
      </c>
      <c r="G4216">
        <v>123.34</v>
      </c>
      <c r="H4216">
        <v>2</v>
      </c>
      <c r="I4216">
        <v>0.19</v>
      </c>
      <c r="J4216">
        <v>7.05</v>
      </c>
      <c r="K4216" t="s">
        <v>90</v>
      </c>
      <c r="L4216" t="s">
        <v>41</v>
      </c>
      <c r="M4216">
        <v>13.82</v>
      </c>
      <c r="N4216" t="s">
        <v>83</v>
      </c>
      <c r="O4216" t="b">
        <v>0</v>
      </c>
      <c r="P4216">
        <v>199.8108</v>
      </c>
      <c r="Q4216">
        <v>51.802800000000019</v>
      </c>
      <c r="R4216">
        <v>30.932800000000011</v>
      </c>
      <c r="S4216" t="s">
        <v>97</v>
      </c>
      <c r="T4216">
        <v>0</v>
      </c>
      <c r="U4216">
        <v>0</v>
      </c>
      <c r="V4216">
        <v>13</v>
      </c>
      <c r="W4216">
        <v>752.6536000000001</v>
      </c>
    </row>
    <row r="4217" spans="1:23" x14ac:dyDescent="0.35">
      <c r="A4217" t="s">
        <v>6010</v>
      </c>
      <c r="B4217" t="s">
        <v>1011</v>
      </c>
      <c r="C4217" t="s">
        <v>1129</v>
      </c>
      <c r="D4217" t="s">
        <v>12</v>
      </c>
      <c r="E4217" t="s">
        <v>16</v>
      </c>
      <c r="F4217" t="s">
        <v>648</v>
      </c>
      <c r="G4217">
        <v>36.299999999999997</v>
      </c>
      <c r="H4217">
        <v>3</v>
      </c>
      <c r="I4217">
        <v>0.16</v>
      </c>
      <c r="J4217">
        <v>9.41</v>
      </c>
      <c r="K4217" t="s">
        <v>115</v>
      </c>
      <c r="L4217" t="s">
        <v>41</v>
      </c>
      <c r="M4217">
        <v>6.6</v>
      </c>
      <c r="N4217" t="s">
        <v>83</v>
      </c>
      <c r="O4217" t="b">
        <v>0</v>
      </c>
      <c r="P4217">
        <v>91.475999999999985</v>
      </c>
      <c r="Q4217">
        <v>26.135999999999999</v>
      </c>
      <c r="R4217">
        <v>10.125999999999999</v>
      </c>
      <c r="S4217" t="s">
        <v>91</v>
      </c>
      <c r="T4217">
        <v>0</v>
      </c>
      <c r="U4217">
        <v>0</v>
      </c>
      <c r="V4217">
        <v>12</v>
      </c>
      <c r="W4217">
        <v>808.49519999999984</v>
      </c>
    </row>
    <row r="4218" spans="1:23" x14ac:dyDescent="0.35">
      <c r="A4218" t="s">
        <v>6011</v>
      </c>
      <c r="B4218" t="s">
        <v>1268</v>
      </c>
      <c r="C4218" t="s">
        <v>3327</v>
      </c>
      <c r="D4218" t="s">
        <v>15</v>
      </c>
      <c r="E4218" t="s">
        <v>95</v>
      </c>
      <c r="F4218" t="s">
        <v>757</v>
      </c>
      <c r="G4218">
        <v>285.7</v>
      </c>
      <c r="H4218">
        <v>3</v>
      </c>
      <c r="I4218">
        <v>0.05</v>
      </c>
      <c r="J4218">
        <v>6.75</v>
      </c>
      <c r="K4218" t="s">
        <v>115</v>
      </c>
      <c r="L4218" t="s">
        <v>45</v>
      </c>
      <c r="M4218">
        <v>1.64</v>
      </c>
      <c r="N4218" t="s">
        <v>83</v>
      </c>
      <c r="O4218" t="b">
        <v>0</v>
      </c>
      <c r="P4218">
        <v>814.24499999999989</v>
      </c>
      <c r="Q4218">
        <v>299.98500000000001</v>
      </c>
      <c r="R4218">
        <v>291.59500000000003</v>
      </c>
      <c r="S4218" t="s">
        <v>183</v>
      </c>
      <c r="T4218">
        <v>0</v>
      </c>
      <c r="U4218">
        <v>0</v>
      </c>
      <c r="V4218">
        <v>13</v>
      </c>
      <c r="W4218">
        <v>819.19979999999998</v>
      </c>
    </row>
    <row r="4219" spans="1:23" x14ac:dyDescent="0.35">
      <c r="A4219" t="s">
        <v>6012</v>
      </c>
      <c r="B4219" t="s">
        <v>984</v>
      </c>
      <c r="C4219" t="s">
        <v>1750</v>
      </c>
      <c r="D4219" t="s">
        <v>17</v>
      </c>
      <c r="E4219" t="s">
        <v>88</v>
      </c>
      <c r="F4219" t="s">
        <v>111</v>
      </c>
      <c r="G4219">
        <v>27.21</v>
      </c>
      <c r="H4219">
        <v>2</v>
      </c>
      <c r="I4219">
        <v>0.1</v>
      </c>
      <c r="J4219">
        <v>2.56</v>
      </c>
      <c r="K4219" t="s">
        <v>102</v>
      </c>
      <c r="L4219" t="s">
        <v>43</v>
      </c>
      <c r="M4219">
        <v>3.6</v>
      </c>
      <c r="N4219" t="s">
        <v>83</v>
      </c>
      <c r="O4219" t="b">
        <v>1</v>
      </c>
      <c r="P4219">
        <v>48.978000000000002</v>
      </c>
      <c r="Q4219">
        <v>16.326000000000001</v>
      </c>
      <c r="R4219">
        <v>10.166</v>
      </c>
      <c r="S4219" t="s">
        <v>97</v>
      </c>
      <c r="T4219">
        <v>0</v>
      </c>
      <c r="U4219">
        <v>0</v>
      </c>
      <c r="V4219">
        <v>8</v>
      </c>
      <c r="W4219">
        <v>148.17320000000001</v>
      </c>
    </row>
    <row r="4220" spans="1:23" x14ac:dyDescent="0.35">
      <c r="A4220" t="s">
        <v>6013</v>
      </c>
      <c r="B4220" t="s">
        <v>1524</v>
      </c>
      <c r="C4220" t="s">
        <v>3493</v>
      </c>
      <c r="D4220" t="s">
        <v>15</v>
      </c>
      <c r="E4220" t="s">
        <v>88</v>
      </c>
      <c r="F4220" t="s">
        <v>493</v>
      </c>
      <c r="G4220">
        <v>26.43</v>
      </c>
      <c r="H4220">
        <v>3</v>
      </c>
      <c r="I4220">
        <v>0.08</v>
      </c>
      <c r="J4220">
        <v>5.52</v>
      </c>
      <c r="K4220" t="s">
        <v>90</v>
      </c>
      <c r="L4220" t="s">
        <v>48</v>
      </c>
      <c r="M4220">
        <v>11.9</v>
      </c>
      <c r="N4220" t="s">
        <v>83</v>
      </c>
      <c r="O4220" t="b">
        <v>0</v>
      </c>
      <c r="P4220">
        <v>72.946799999999996</v>
      </c>
      <c r="Q4220">
        <v>25.372800000000009</v>
      </c>
      <c r="R4220">
        <v>7.9528000000000034</v>
      </c>
      <c r="S4220" t="s">
        <v>128</v>
      </c>
      <c r="T4220">
        <v>0</v>
      </c>
      <c r="U4220">
        <v>0</v>
      </c>
      <c r="V4220">
        <v>15</v>
      </c>
      <c r="W4220">
        <v>2107.1965</v>
      </c>
    </row>
    <row r="4221" spans="1:23" x14ac:dyDescent="0.35">
      <c r="A4221" t="s">
        <v>6014</v>
      </c>
      <c r="B4221" t="s">
        <v>848</v>
      </c>
      <c r="C4221" t="s">
        <v>1839</v>
      </c>
      <c r="D4221" t="s">
        <v>24</v>
      </c>
      <c r="E4221" t="s">
        <v>95</v>
      </c>
      <c r="F4221" t="s">
        <v>171</v>
      </c>
      <c r="G4221">
        <v>32.33</v>
      </c>
      <c r="H4221">
        <v>1</v>
      </c>
      <c r="I4221">
        <v>0.1</v>
      </c>
      <c r="J4221">
        <v>3.56</v>
      </c>
      <c r="K4221" t="s">
        <v>102</v>
      </c>
      <c r="L4221" t="s">
        <v>48</v>
      </c>
      <c r="M4221">
        <v>13.36</v>
      </c>
      <c r="N4221" t="s">
        <v>83</v>
      </c>
      <c r="O4221" t="b">
        <v>1</v>
      </c>
      <c r="P4221">
        <v>29.097000000000001</v>
      </c>
      <c r="Q4221">
        <v>9.6989999999999981</v>
      </c>
      <c r="R4221">
        <v>-7.2210000000000001</v>
      </c>
      <c r="S4221" t="s">
        <v>103</v>
      </c>
      <c r="T4221">
        <v>0</v>
      </c>
      <c r="U4221">
        <v>0</v>
      </c>
      <c r="V4221">
        <v>18</v>
      </c>
      <c r="W4221">
        <v>890.29250000000002</v>
      </c>
    </row>
    <row r="4222" spans="1:23" x14ac:dyDescent="0.35">
      <c r="A4222" t="s">
        <v>6015</v>
      </c>
      <c r="B4222" t="s">
        <v>272</v>
      </c>
      <c r="C4222" t="s">
        <v>4261</v>
      </c>
      <c r="D4222" t="s">
        <v>19</v>
      </c>
      <c r="E4222" t="s">
        <v>88</v>
      </c>
      <c r="F4222" t="s">
        <v>760</v>
      </c>
      <c r="G4222">
        <v>15.21</v>
      </c>
      <c r="H4222">
        <v>1</v>
      </c>
      <c r="I4222">
        <v>7.0000000000000007E-2</v>
      </c>
      <c r="J4222">
        <v>6.99</v>
      </c>
      <c r="K4222" t="s">
        <v>90</v>
      </c>
      <c r="L4222" t="s">
        <v>41</v>
      </c>
      <c r="M4222">
        <v>14.57</v>
      </c>
      <c r="N4222" t="s">
        <v>83</v>
      </c>
      <c r="O4222" t="b">
        <v>0</v>
      </c>
      <c r="P4222">
        <v>14.145300000000001</v>
      </c>
      <c r="Q4222">
        <v>5.0193000000000012</v>
      </c>
      <c r="R4222">
        <v>-16.540700000000001</v>
      </c>
      <c r="S4222" t="s">
        <v>84</v>
      </c>
      <c r="T4222">
        <v>0</v>
      </c>
      <c r="U4222">
        <v>0</v>
      </c>
      <c r="V4222">
        <v>3</v>
      </c>
      <c r="W4222">
        <v>48.046500000000023</v>
      </c>
    </row>
    <row r="4223" spans="1:23" x14ac:dyDescent="0.35">
      <c r="A4223" t="s">
        <v>6016</v>
      </c>
      <c r="B4223" t="s">
        <v>1228</v>
      </c>
      <c r="C4223" t="s">
        <v>1766</v>
      </c>
      <c r="D4223" t="s">
        <v>19</v>
      </c>
      <c r="E4223" t="s">
        <v>95</v>
      </c>
      <c r="F4223" t="s">
        <v>392</v>
      </c>
      <c r="G4223">
        <v>523.29</v>
      </c>
      <c r="H4223">
        <v>1</v>
      </c>
      <c r="I4223">
        <v>0.06</v>
      </c>
      <c r="J4223">
        <v>4.37</v>
      </c>
      <c r="K4223" t="s">
        <v>115</v>
      </c>
      <c r="L4223" t="s">
        <v>48</v>
      </c>
      <c r="M4223">
        <v>17.649999999999999</v>
      </c>
      <c r="N4223" t="s">
        <v>83</v>
      </c>
      <c r="O4223" t="b">
        <v>0</v>
      </c>
      <c r="P4223">
        <v>491.89260000000002</v>
      </c>
      <c r="Q4223">
        <v>177.9186</v>
      </c>
      <c r="R4223">
        <v>155.89859999999999</v>
      </c>
      <c r="S4223" t="s">
        <v>84</v>
      </c>
      <c r="T4223">
        <v>0</v>
      </c>
      <c r="U4223">
        <v>0</v>
      </c>
      <c r="V4223">
        <v>19</v>
      </c>
      <c r="W4223">
        <v>2240.0264999999999</v>
      </c>
    </row>
    <row r="4224" spans="1:23" x14ac:dyDescent="0.35">
      <c r="A4224" t="s">
        <v>6017</v>
      </c>
      <c r="B4224" t="s">
        <v>940</v>
      </c>
      <c r="C4224" t="s">
        <v>6018</v>
      </c>
      <c r="D4224" t="s">
        <v>24</v>
      </c>
      <c r="E4224" t="s">
        <v>95</v>
      </c>
      <c r="F4224" t="s">
        <v>314</v>
      </c>
      <c r="G4224">
        <v>442.45</v>
      </c>
      <c r="H4224">
        <v>2</v>
      </c>
      <c r="I4224">
        <v>0.23</v>
      </c>
      <c r="J4224">
        <v>8.6300000000000008</v>
      </c>
      <c r="K4224" t="s">
        <v>115</v>
      </c>
      <c r="L4224" t="s">
        <v>41</v>
      </c>
      <c r="M4224">
        <v>6.36</v>
      </c>
      <c r="N4224" t="s">
        <v>83</v>
      </c>
      <c r="O4224" t="b">
        <v>0</v>
      </c>
      <c r="P4224">
        <v>681.37300000000005</v>
      </c>
      <c r="Q4224">
        <v>150.43300000000011</v>
      </c>
      <c r="R4224">
        <v>135.4430000000001</v>
      </c>
      <c r="S4224" t="s">
        <v>84</v>
      </c>
      <c r="T4224">
        <v>0</v>
      </c>
      <c r="U4224">
        <v>0</v>
      </c>
      <c r="V4224">
        <v>2</v>
      </c>
      <c r="W4224">
        <v>141.16850000000011</v>
      </c>
    </row>
    <row r="4225" spans="1:23" x14ac:dyDescent="0.35">
      <c r="A4225" t="s">
        <v>6019</v>
      </c>
      <c r="B4225" t="s">
        <v>500</v>
      </c>
      <c r="C4225" t="s">
        <v>627</v>
      </c>
      <c r="D4225" t="s">
        <v>17</v>
      </c>
      <c r="E4225" t="s">
        <v>16</v>
      </c>
      <c r="F4225" t="s">
        <v>505</v>
      </c>
      <c r="G4225">
        <v>45.3</v>
      </c>
      <c r="H4225">
        <v>3</v>
      </c>
      <c r="I4225">
        <v>0.26</v>
      </c>
      <c r="J4225">
        <v>9.1199999999999992</v>
      </c>
      <c r="K4225" t="s">
        <v>82</v>
      </c>
      <c r="L4225" t="s">
        <v>45</v>
      </c>
      <c r="M4225">
        <v>0.7</v>
      </c>
      <c r="N4225" t="s">
        <v>83</v>
      </c>
      <c r="O4225" t="b">
        <v>0</v>
      </c>
      <c r="P4225">
        <v>100.566</v>
      </c>
      <c r="Q4225">
        <v>19.02600000000001</v>
      </c>
      <c r="R4225">
        <v>9.206000000000012</v>
      </c>
      <c r="S4225" t="s">
        <v>91</v>
      </c>
      <c r="T4225">
        <v>0</v>
      </c>
      <c r="U4225">
        <v>0</v>
      </c>
      <c r="V4225">
        <v>2</v>
      </c>
      <c r="W4225">
        <v>75.653600000000054</v>
      </c>
    </row>
    <row r="4226" spans="1:23" x14ac:dyDescent="0.35">
      <c r="A4226" t="s">
        <v>6020</v>
      </c>
      <c r="B4226" t="s">
        <v>157</v>
      </c>
      <c r="C4226" t="s">
        <v>4166</v>
      </c>
      <c r="D4226" t="s">
        <v>17</v>
      </c>
      <c r="E4226" t="s">
        <v>88</v>
      </c>
      <c r="F4226" t="s">
        <v>1395</v>
      </c>
      <c r="G4226">
        <v>25.45</v>
      </c>
      <c r="H4226">
        <v>1</v>
      </c>
      <c r="I4226">
        <v>0.03</v>
      </c>
      <c r="J4226">
        <v>6.57</v>
      </c>
      <c r="K4226" t="s">
        <v>82</v>
      </c>
      <c r="L4226" t="s">
        <v>48</v>
      </c>
      <c r="M4226">
        <v>6.06</v>
      </c>
      <c r="N4226" t="s">
        <v>279</v>
      </c>
      <c r="O4226" t="b">
        <v>0</v>
      </c>
      <c r="P4226">
        <v>24.686499999999999</v>
      </c>
      <c r="Q4226">
        <v>9.4164999999999992</v>
      </c>
      <c r="R4226">
        <v>-3.2134999999999998</v>
      </c>
      <c r="S4226" t="s">
        <v>91</v>
      </c>
      <c r="T4226">
        <v>0</v>
      </c>
      <c r="U4226">
        <v>1</v>
      </c>
      <c r="V4226">
        <v>4</v>
      </c>
      <c r="W4226">
        <v>1020.0784</v>
      </c>
    </row>
    <row r="4227" spans="1:23" x14ac:dyDescent="0.35">
      <c r="A4227" t="s">
        <v>6021</v>
      </c>
      <c r="B4227" t="s">
        <v>1124</v>
      </c>
      <c r="C4227" t="s">
        <v>2903</v>
      </c>
      <c r="D4227" t="s">
        <v>15</v>
      </c>
      <c r="E4227" t="s">
        <v>14</v>
      </c>
      <c r="F4227" t="s">
        <v>733</v>
      </c>
      <c r="G4227">
        <v>156.88999999999999</v>
      </c>
      <c r="H4227">
        <v>3</v>
      </c>
      <c r="I4227">
        <v>0.19</v>
      </c>
      <c r="J4227">
        <v>2.38</v>
      </c>
      <c r="K4227" t="s">
        <v>82</v>
      </c>
      <c r="L4227" t="s">
        <v>41</v>
      </c>
      <c r="M4227">
        <v>7.32</v>
      </c>
      <c r="N4227" t="s">
        <v>83</v>
      </c>
      <c r="O4227" t="b">
        <v>0</v>
      </c>
      <c r="P4227">
        <v>381.24270000000001</v>
      </c>
      <c r="Q4227">
        <v>98.840700000000041</v>
      </c>
      <c r="R4227">
        <v>89.140700000000024</v>
      </c>
      <c r="S4227" t="s">
        <v>103</v>
      </c>
      <c r="T4227">
        <v>0</v>
      </c>
      <c r="U4227">
        <v>0</v>
      </c>
      <c r="V4227">
        <v>7</v>
      </c>
      <c r="W4227">
        <v>374.85550000000012</v>
      </c>
    </row>
    <row r="4228" spans="1:23" x14ac:dyDescent="0.35">
      <c r="A4228" t="s">
        <v>6022</v>
      </c>
      <c r="B4228" t="s">
        <v>575</v>
      </c>
      <c r="C4228" t="s">
        <v>1150</v>
      </c>
      <c r="D4228" t="s">
        <v>15</v>
      </c>
      <c r="E4228" t="s">
        <v>16</v>
      </c>
      <c r="F4228" t="s">
        <v>444</v>
      </c>
      <c r="G4228">
        <v>50.06</v>
      </c>
      <c r="H4228">
        <v>3</v>
      </c>
      <c r="I4228">
        <v>0.23</v>
      </c>
      <c r="J4228">
        <v>2.09</v>
      </c>
      <c r="K4228" t="s">
        <v>102</v>
      </c>
      <c r="L4228" t="s">
        <v>43</v>
      </c>
      <c r="M4228">
        <v>7.56</v>
      </c>
      <c r="N4228" t="s">
        <v>83</v>
      </c>
      <c r="O4228" t="b">
        <v>0</v>
      </c>
      <c r="P4228">
        <v>115.6386</v>
      </c>
      <c r="Q4228">
        <v>25.53060000000001</v>
      </c>
      <c r="R4228">
        <v>15.88060000000001</v>
      </c>
      <c r="S4228" t="s">
        <v>91</v>
      </c>
      <c r="T4228">
        <v>0</v>
      </c>
      <c r="U4228">
        <v>0</v>
      </c>
      <c r="V4228">
        <v>18</v>
      </c>
      <c r="W4228">
        <v>2077.6332000000002</v>
      </c>
    </row>
    <row r="4229" spans="1:23" x14ac:dyDescent="0.35">
      <c r="A4229" t="s">
        <v>6023</v>
      </c>
      <c r="B4229" t="s">
        <v>598</v>
      </c>
      <c r="C4229" t="s">
        <v>198</v>
      </c>
      <c r="D4229" t="s">
        <v>19</v>
      </c>
      <c r="E4229" t="s">
        <v>88</v>
      </c>
      <c r="F4229" t="s">
        <v>708</v>
      </c>
      <c r="G4229">
        <v>14.94</v>
      </c>
      <c r="H4229">
        <v>3</v>
      </c>
      <c r="I4229">
        <v>0.11</v>
      </c>
      <c r="J4229">
        <v>5.99</v>
      </c>
      <c r="K4229" t="s">
        <v>115</v>
      </c>
      <c r="L4229" t="s">
        <v>41</v>
      </c>
      <c r="M4229">
        <v>9.6199999999999992</v>
      </c>
      <c r="N4229" t="s">
        <v>83</v>
      </c>
      <c r="O4229" t="b">
        <v>0</v>
      </c>
      <c r="P4229">
        <v>39.889800000000001</v>
      </c>
      <c r="Q4229">
        <v>12.9978</v>
      </c>
      <c r="R4229">
        <v>-2.6121999999999979</v>
      </c>
      <c r="S4229" t="s">
        <v>183</v>
      </c>
      <c r="T4229">
        <v>0</v>
      </c>
      <c r="U4229">
        <v>0</v>
      </c>
      <c r="V4229">
        <v>12</v>
      </c>
      <c r="W4229">
        <v>871.18830000000014</v>
      </c>
    </row>
    <row r="4230" spans="1:23" x14ac:dyDescent="0.35">
      <c r="A4230" t="s">
        <v>6024</v>
      </c>
      <c r="B4230" t="s">
        <v>521</v>
      </c>
      <c r="C4230" t="s">
        <v>822</v>
      </c>
      <c r="D4230" t="s">
        <v>15</v>
      </c>
      <c r="E4230" t="s">
        <v>14</v>
      </c>
      <c r="F4230" t="s">
        <v>377</v>
      </c>
      <c r="G4230">
        <v>220.8</v>
      </c>
      <c r="H4230">
        <v>1</v>
      </c>
      <c r="I4230">
        <v>0.1</v>
      </c>
      <c r="J4230">
        <v>7.43</v>
      </c>
      <c r="K4230" t="s">
        <v>90</v>
      </c>
      <c r="L4230" t="s">
        <v>45</v>
      </c>
      <c r="M4230">
        <v>1.02</v>
      </c>
      <c r="N4230" t="s">
        <v>83</v>
      </c>
      <c r="O4230" t="b">
        <v>0</v>
      </c>
      <c r="P4230">
        <v>198.72</v>
      </c>
      <c r="Q4230">
        <v>66.240000000000038</v>
      </c>
      <c r="R4230">
        <v>57.790000000000042</v>
      </c>
      <c r="S4230" t="s">
        <v>84</v>
      </c>
      <c r="T4230">
        <v>0</v>
      </c>
      <c r="U4230">
        <v>0</v>
      </c>
      <c r="V4230">
        <v>12</v>
      </c>
      <c r="W4230">
        <v>1823.314100000001</v>
      </c>
    </row>
    <row r="4231" spans="1:23" x14ac:dyDescent="0.35">
      <c r="A4231" t="s">
        <v>6025</v>
      </c>
      <c r="B4231" t="s">
        <v>491</v>
      </c>
      <c r="C4231" t="s">
        <v>6026</v>
      </c>
      <c r="D4231" t="s">
        <v>19</v>
      </c>
      <c r="E4231" t="s">
        <v>95</v>
      </c>
      <c r="F4231" t="s">
        <v>782</v>
      </c>
      <c r="G4231">
        <v>358.92</v>
      </c>
      <c r="H4231">
        <v>3</v>
      </c>
      <c r="I4231">
        <v>0.05</v>
      </c>
      <c r="J4231">
        <v>3</v>
      </c>
      <c r="K4231" t="s">
        <v>115</v>
      </c>
      <c r="L4231" t="s">
        <v>45</v>
      </c>
      <c r="M4231">
        <v>1.18</v>
      </c>
      <c r="N4231" t="s">
        <v>83</v>
      </c>
      <c r="O4231" t="b">
        <v>0</v>
      </c>
      <c r="P4231">
        <v>1022.922</v>
      </c>
      <c r="Q4231">
        <v>376.86599999999999</v>
      </c>
      <c r="R4231">
        <v>372.68599999999998</v>
      </c>
      <c r="S4231" t="s">
        <v>103</v>
      </c>
      <c r="T4231">
        <v>0</v>
      </c>
      <c r="U4231">
        <v>0</v>
      </c>
      <c r="V4231">
        <v>2</v>
      </c>
      <c r="W4231">
        <v>618.97239999999999</v>
      </c>
    </row>
    <row r="4232" spans="1:23" x14ac:dyDescent="0.35">
      <c r="A4232" t="s">
        <v>6027</v>
      </c>
      <c r="B4232" t="s">
        <v>751</v>
      </c>
      <c r="C4232" t="s">
        <v>463</v>
      </c>
      <c r="D4232" t="s">
        <v>17</v>
      </c>
      <c r="E4232" t="s">
        <v>16</v>
      </c>
      <c r="F4232" t="s">
        <v>107</v>
      </c>
      <c r="G4232">
        <v>48.96</v>
      </c>
      <c r="H4232">
        <v>3</v>
      </c>
      <c r="I4232">
        <v>0.27</v>
      </c>
      <c r="J4232">
        <v>9.2100000000000009</v>
      </c>
      <c r="K4232" t="s">
        <v>82</v>
      </c>
      <c r="L4232" t="s">
        <v>43</v>
      </c>
      <c r="M4232">
        <v>7.76</v>
      </c>
      <c r="N4232" t="s">
        <v>83</v>
      </c>
      <c r="O4232" t="b">
        <v>0</v>
      </c>
      <c r="P4232">
        <v>107.22239999999999</v>
      </c>
      <c r="Q4232">
        <v>19.0944</v>
      </c>
      <c r="R4232">
        <v>2.1243999999999938</v>
      </c>
      <c r="S4232" t="s">
        <v>97</v>
      </c>
      <c r="T4232">
        <v>0</v>
      </c>
      <c r="U4232">
        <v>0</v>
      </c>
      <c r="V4232">
        <v>23</v>
      </c>
      <c r="W4232">
        <v>2182.6779999999999</v>
      </c>
    </row>
    <row r="4233" spans="1:23" x14ac:dyDescent="0.35">
      <c r="A4233" t="s">
        <v>6028</v>
      </c>
      <c r="B4233" t="s">
        <v>1301</v>
      </c>
      <c r="C4233" t="s">
        <v>2514</v>
      </c>
      <c r="D4233" t="s">
        <v>12</v>
      </c>
      <c r="E4233" t="s">
        <v>88</v>
      </c>
      <c r="F4233" t="s">
        <v>964</v>
      </c>
      <c r="G4233">
        <v>24.61</v>
      </c>
      <c r="H4233">
        <v>2</v>
      </c>
      <c r="I4233">
        <v>0.05</v>
      </c>
      <c r="J4233">
        <v>5.75</v>
      </c>
      <c r="K4233" t="s">
        <v>115</v>
      </c>
      <c r="L4233" t="s">
        <v>48</v>
      </c>
      <c r="M4233">
        <v>18.21</v>
      </c>
      <c r="N4233" t="s">
        <v>83</v>
      </c>
      <c r="O4233" t="b">
        <v>0</v>
      </c>
      <c r="P4233">
        <v>46.758999999999993</v>
      </c>
      <c r="Q4233">
        <v>17.227</v>
      </c>
      <c r="R4233">
        <v>-6.7330000000000041</v>
      </c>
      <c r="S4233" t="s">
        <v>91</v>
      </c>
      <c r="T4233">
        <v>0</v>
      </c>
      <c r="U4233">
        <v>0</v>
      </c>
      <c r="V4233">
        <v>12</v>
      </c>
      <c r="W4233">
        <v>177.1542</v>
      </c>
    </row>
    <row r="4234" spans="1:23" x14ac:dyDescent="0.35">
      <c r="A4234" t="s">
        <v>6029</v>
      </c>
      <c r="B4234" t="s">
        <v>157</v>
      </c>
      <c r="C4234" t="s">
        <v>6030</v>
      </c>
      <c r="D4234" t="s">
        <v>20</v>
      </c>
      <c r="E4234" t="s">
        <v>95</v>
      </c>
      <c r="F4234" t="s">
        <v>318</v>
      </c>
      <c r="G4234">
        <v>506.67</v>
      </c>
      <c r="H4234">
        <v>3</v>
      </c>
      <c r="I4234">
        <v>0.08</v>
      </c>
      <c r="J4234">
        <v>7.92</v>
      </c>
      <c r="K4234" t="s">
        <v>115</v>
      </c>
      <c r="L4234" t="s">
        <v>41</v>
      </c>
      <c r="M4234">
        <v>10.68</v>
      </c>
      <c r="N4234" t="s">
        <v>141</v>
      </c>
      <c r="O4234" t="b">
        <v>0</v>
      </c>
      <c r="P4234">
        <v>1398.4092000000001</v>
      </c>
      <c r="Q4234">
        <v>486.40320000000008</v>
      </c>
      <c r="R4234">
        <v>467.80320000000012</v>
      </c>
      <c r="S4234" t="s">
        <v>91</v>
      </c>
      <c r="T4234">
        <v>1</v>
      </c>
      <c r="U4234">
        <v>0</v>
      </c>
      <c r="V4234">
        <v>1</v>
      </c>
      <c r="W4234">
        <v>467.80320000000012</v>
      </c>
    </row>
    <row r="4235" spans="1:23" x14ac:dyDescent="0.35">
      <c r="A4235" t="s">
        <v>6031</v>
      </c>
      <c r="B4235" t="s">
        <v>372</v>
      </c>
      <c r="C4235" t="s">
        <v>798</v>
      </c>
      <c r="D4235" t="s">
        <v>17</v>
      </c>
      <c r="E4235" t="s">
        <v>88</v>
      </c>
      <c r="F4235" t="s">
        <v>975</v>
      </c>
      <c r="G4235">
        <v>27.32</v>
      </c>
      <c r="H4235">
        <v>2</v>
      </c>
      <c r="I4235">
        <v>0.01</v>
      </c>
      <c r="J4235">
        <v>9.02</v>
      </c>
      <c r="K4235" t="s">
        <v>102</v>
      </c>
      <c r="L4235" t="s">
        <v>45</v>
      </c>
      <c r="M4235">
        <v>1.86</v>
      </c>
      <c r="N4235" t="s">
        <v>141</v>
      </c>
      <c r="O4235" t="b">
        <v>0</v>
      </c>
      <c r="P4235">
        <v>54.093600000000002</v>
      </c>
      <c r="Q4235">
        <v>21.3096</v>
      </c>
      <c r="R4235">
        <v>10.429600000000001</v>
      </c>
      <c r="S4235" t="s">
        <v>183</v>
      </c>
      <c r="T4235">
        <v>1</v>
      </c>
      <c r="U4235">
        <v>0</v>
      </c>
      <c r="V4235">
        <v>12</v>
      </c>
      <c r="W4235">
        <v>1365.7772</v>
      </c>
    </row>
    <row r="4236" spans="1:23" x14ac:dyDescent="0.35">
      <c r="A4236" t="s">
        <v>6032</v>
      </c>
      <c r="B4236" t="s">
        <v>1622</v>
      </c>
      <c r="C4236" t="s">
        <v>94</v>
      </c>
      <c r="D4236" t="s">
        <v>17</v>
      </c>
      <c r="E4236" t="s">
        <v>95</v>
      </c>
      <c r="F4236" t="s">
        <v>840</v>
      </c>
      <c r="G4236">
        <v>559.85</v>
      </c>
      <c r="H4236">
        <v>3</v>
      </c>
      <c r="I4236">
        <v>0.1</v>
      </c>
      <c r="J4236">
        <v>6.68</v>
      </c>
      <c r="K4236" t="s">
        <v>115</v>
      </c>
      <c r="L4236" t="s">
        <v>43</v>
      </c>
      <c r="M4236">
        <v>5.1100000000000003</v>
      </c>
      <c r="N4236" t="s">
        <v>141</v>
      </c>
      <c r="O4236" t="b">
        <v>1</v>
      </c>
      <c r="P4236">
        <v>1511.595</v>
      </c>
      <c r="Q4236">
        <v>503.86500000000018</v>
      </c>
      <c r="R4236">
        <v>492.07500000000022</v>
      </c>
      <c r="S4236" t="s">
        <v>183</v>
      </c>
      <c r="T4236">
        <v>1</v>
      </c>
      <c r="U4236">
        <v>0</v>
      </c>
      <c r="V4236">
        <v>25</v>
      </c>
      <c r="W4236">
        <v>2626.2725</v>
      </c>
    </row>
    <row r="4237" spans="1:23" x14ac:dyDescent="0.35">
      <c r="A4237" t="s">
        <v>6033</v>
      </c>
      <c r="B4237" t="s">
        <v>386</v>
      </c>
      <c r="C4237" t="s">
        <v>6034</v>
      </c>
      <c r="D4237" t="s">
        <v>24</v>
      </c>
      <c r="E4237" t="s">
        <v>95</v>
      </c>
      <c r="F4237" t="s">
        <v>123</v>
      </c>
      <c r="G4237">
        <v>316.63</v>
      </c>
      <c r="H4237">
        <v>1</v>
      </c>
      <c r="I4237">
        <v>0.2</v>
      </c>
      <c r="J4237">
        <v>4.83</v>
      </c>
      <c r="K4237" t="s">
        <v>102</v>
      </c>
      <c r="L4237" t="s">
        <v>41</v>
      </c>
      <c r="M4237">
        <v>5.35</v>
      </c>
      <c r="N4237" t="s">
        <v>83</v>
      </c>
      <c r="O4237" t="b">
        <v>0</v>
      </c>
      <c r="P4237">
        <v>253.304</v>
      </c>
      <c r="Q4237">
        <v>63.326000000000022</v>
      </c>
      <c r="R4237">
        <v>53.146000000000022</v>
      </c>
      <c r="S4237" t="s">
        <v>97</v>
      </c>
      <c r="T4237">
        <v>0</v>
      </c>
      <c r="U4237">
        <v>0</v>
      </c>
      <c r="V4237">
        <v>2</v>
      </c>
      <c r="W4237">
        <v>69.302400000000006</v>
      </c>
    </row>
    <row r="4238" spans="1:23" x14ac:dyDescent="0.35">
      <c r="A4238" t="s">
        <v>6035</v>
      </c>
      <c r="B4238" t="s">
        <v>1052</v>
      </c>
      <c r="C4238" t="s">
        <v>6036</v>
      </c>
      <c r="D4238" t="s">
        <v>12</v>
      </c>
      <c r="E4238" t="s">
        <v>95</v>
      </c>
      <c r="F4238" t="s">
        <v>366</v>
      </c>
      <c r="G4238">
        <v>64</v>
      </c>
      <c r="H4238">
        <v>2</v>
      </c>
      <c r="I4238">
        <v>0.08</v>
      </c>
      <c r="J4238">
        <v>4.93</v>
      </c>
      <c r="K4238" t="s">
        <v>82</v>
      </c>
      <c r="L4238" t="s">
        <v>45</v>
      </c>
      <c r="M4238">
        <v>0.92</v>
      </c>
      <c r="N4238" t="s">
        <v>83</v>
      </c>
      <c r="O4238" t="b">
        <v>0</v>
      </c>
      <c r="P4238">
        <v>117.76</v>
      </c>
      <c r="Q4238">
        <v>40.960000000000008</v>
      </c>
      <c r="R4238">
        <v>35.110000000000007</v>
      </c>
      <c r="S4238" t="s">
        <v>128</v>
      </c>
      <c r="T4238">
        <v>0</v>
      </c>
      <c r="U4238">
        <v>0</v>
      </c>
      <c r="V4238">
        <v>2</v>
      </c>
      <c r="W4238">
        <v>66.628999999999991</v>
      </c>
    </row>
    <row r="4239" spans="1:23" x14ac:dyDescent="0.35">
      <c r="A4239" t="s">
        <v>6037</v>
      </c>
      <c r="B4239" t="s">
        <v>848</v>
      </c>
      <c r="C4239" t="s">
        <v>240</v>
      </c>
      <c r="D4239" t="s">
        <v>17</v>
      </c>
      <c r="E4239" t="s">
        <v>95</v>
      </c>
      <c r="F4239" t="s">
        <v>895</v>
      </c>
      <c r="G4239">
        <v>37.409999999999997</v>
      </c>
      <c r="H4239">
        <v>2</v>
      </c>
      <c r="I4239">
        <v>0.14000000000000001</v>
      </c>
      <c r="J4239">
        <v>5.5</v>
      </c>
      <c r="K4239" t="s">
        <v>90</v>
      </c>
      <c r="L4239" t="s">
        <v>41</v>
      </c>
      <c r="M4239">
        <v>5.81</v>
      </c>
      <c r="N4239" t="s">
        <v>83</v>
      </c>
      <c r="O4239" t="b">
        <v>0</v>
      </c>
      <c r="P4239">
        <v>64.345199999999991</v>
      </c>
      <c r="Q4239">
        <v>19.453199999999999</v>
      </c>
      <c r="R4239">
        <v>8.1431999999999967</v>
      </c>
      <c r="S4239" t="s">
        <v>103</v>
      </c>
      <c r="T4239">
        <v>0</v>
      </c>
      <c r="U4239">
        <v>0</v>
      </c>
      <c r="V4239">
        <v>11</v>
      </c>
      <c r="W4239">
        <v>606.35590000000002</v>
      </c>
    </row>
    <row r="4240" spans="1:23" x14ac:dyDescent="0.35">
      <c r="A4240" t="s">
        <v>6038</v>
      </c>
      <c r="B4240" t="s">
        <v>536</v>
      </c>
      <c r="C4240" t="s">
        <v>1764</v>
      </c>
      <c r="D4240" t="s">
        <v>17</v>
      </c>
      <c r="E4240" t="s">
        <v>16</v>
      </c>
      <c r="F4240" t="s">
        <v>427</v>
      </c>
      <c r="G4240">
        <v>25.48</v>
      </c>
      <c r="H4240">
        <v>2</v>
      </c>
      <c r="I4240">
        <v>0.25</v>
      </c>
      <c r="J4240">
        <v>6.84</v>
      </c>
      <c r="K4240" t="s">
        <v>115</v>
      </c>
      <c r="L4240" t="s">
        <v>43</v>
      </c>
      <c r="M4240">
        <v>6.77</v>
      </c>
      <c r="N4240" t="s">
        <v>83</v>
      </c>
      <c r="O4240" t="b">
        <v>0</v>
      </c>
      <c r="P4240">
        <v>38.22</v>
      </c>
      <c r="Q4240">
        <v>7.6439999999999984</v>
      </c>
      <c r="R4240">
        <v>-5.9660000000000011</v>
      </c>
      <c r="S4240" t="s">
        <v>97</v>
      </c>
      <c r="T4240">
        <v>0</v>
      </c>
      <c r="U4240">
        <v>0</v>
      </c>
      <c r="V4240">
        <v>13</v>
      </c>
      <c r="W4240">
        <v>1140.8431</v>
      </c>
    </row>
    <row r="4241" spans="1:23" x14ac:dyDescent="0.35">
      <c r="A4241" t="s">
        <v>6039</v>
      </c>
      <c r="B4241" t="s">
        <v>521</v>
      </c>
      <c r="C4241" t="s">
        <v>384</v>
      </c>
      <c r="D4241" t="s">
        <v>20</v>
      </c>
      <c r="E4241" t="s">
        <v>14</v>
      </c>
      <c r="F4241" t="s">
        <v>187</v>
      </c>
      <c r="G4241">
        <v>197.78</v>
      </c>
      <c r="H4241">
        <v>1</v>
      </c>
      <c r="I4241">
        <v>0.1</v>
      </c>
      <c r="J4241">
        <v>7.29</v>
      </c>
      <c r="K4241" t="s">
        <v>90</v>
      </c>
      <c r="L4241" t="s">
        <v>43</v>
      </c>
      <c r="M4241">
        <v>5.71</v>
      </c>
      <c r="N4241" t="s">
        <v>83</v>
      </c>
      <c r="O4241" t="b">
        <v>0</v>
      </c>
      <c r="P4241">
        <v>178.00200000000001</v>
      </c>
      <c r="Q4241">
        <v>59.334000000000017</v>
      </c>
      <c r="R4241">
        <v>46.334000000000017</v>
      </c>
      <c r="S4241" t="s">
        <v>84</v>
      </c>
      <c r="T4241">
        <v>0</v>
      </c>
      <c r="U4241">
        <v>0</v>
      </c>
      <c r="V4241">
        <v>19</v>
      </c>
      <c r="W4241">
        <v>1505.4456</v>
      </c>
    </row>
    <row r="4242" spans="1:23" x14ac:dyDescent="0.35">
      <c r="A4242" t="s">
        <v>6040</v>
      </c>
      <c r="B4242" t="s">
        <v>386</v>
      </c>
      <c r="C4242" t="s">
        <v>747</v>
      </c>
      <c r="D4242" t="s">
        <v>19</v>
      </c>
      <c r="E4242" t="s">
        <v>88</v>
      </c>
      <c r="F4242" t="s">
        <v>708</v>
      </c>
      <c r="G4242">
        <v>37.76</v>
      </c>
      <c r="H4242">
        <v>3</v>
      </c>
      <c r="I4242">
        <v>0.2</v>
      </c>
      <c r="J4242">
        <v>6.2</v>
      </c>
      <c r="K4242" t="s">
        <v>90</v>
      </c>
      <c r="L4242" t="s">
        <v>41</v>
      </c>
      <c r="M4242">
        <v>12.85</v>
      </c>
      <c r="N4242" t="s">
        <v>83</v>
      </c>
      <c r="O4242" t="b">
        <v>0</v>
      </c>
      <c r="P4242">
        <v>90.623999999999995</v>
      </c>
      <c r="Q4242">
        <v>22.656000000000009</v>
      </c>
      <c r="R4242">
        <v>3.6060000000000052</v>
      </c>
      <c r="S4242" t="s">
        <v>97</v>
      </c>
      <c r="T4242">
        <v>0</v>
      </c>
      <c r="U4242">
        <v>0</v>
      </c>
      <c r="V4242">
        <v>21</v>
      </c>
      <c r="W4242">
        <v>2461.3791999999999</v>
      </c>
    </row>
    <row r="4243" spans="1:23" x14ac:dyDescent="0.35">
      <c r="A4243" t="s">
        <v>6041</v>
      </c>
      <c r="B4243" t="s">
        <v>121</v>
      </c>
      <c r="C4243" t="s">
        <v>803</v>
      </c>
      <c r="D4243" t="s">
        <v>24</v>
      </c>
      <c r="E4243" t="s">
        <v>16</v>
      </c>
      <c r="F4243" t="s">
        <v>648</v>
      </c>
      <c r="G4243">
        <v>36.72</v>
      </c>
      <c r="H4243">
        <v>2</v>
      </c>
      <c r="I4243">
        <v>0.25</v>
      </c>
      <c r="J4243">
        <v>6.51</v>
      </c>
      <c r="K4243" t="s">
        <v>115</v>
      </c>
      <c r="L4243" t="s">
        <v>45</v>
      </c>
      <c r="M4243">
        <v>0.65</v>
      </c>
      <c r="N4243" t="s">
        <v>83</v>
      </c>
      <c r="O4243" t="b">
        <v>0</v>
      </c>
      <c r="P4243">
        <v>55.08</v>
      </c>
      <c r="Q4243">
        <v>11.016</v>
      </c>
      <c r="R4243">
        <v>3.8559999999999981</v>
      </c>
      <c r="S4243" t="s">
        <v>103</v>
      </c>
      <c r="T4243">
        <v>0</v>
      </c>
      <c r="U4243">
        <v>0</v>
      </c>
      <c r="V4243">
        <v>3</v>
      </c>
      <c r="W4243">
        <v>85.97199999999998</v>
      </c>
    </row>
    <row r="4244" spans="1:23" x14ac:dyDescent="0.35">
      <c r="A4244" t="s">
        <v>6042</v>
      </c>
      <c r="B4244" t="s">
        <v>633</v>
      </c>
      <c r="C4244" t="s">
        <v>166</v>
      </c>
      <c r="D4244" t="s">
        <v>19</v>
      </c>
      <c r="E4244" t="s">
        <v>95</v>
      </c>
      <c r="F4244" t="s">
        <v>1844</v>
      </c>
      <c r="G4244">
        <v>16.64</v>
      </c>
      <c r="H4244">
        <v>1</v>
      </c>
      <c r="I4244">
        <v>0.27</v>
      </c>
      <c r="J4244">
        <v>7.1</v>
      </c>
      <c r="K4244" t="s">
        <v>90</v>
      </c>
      <c r="L4244" t="s">
        <v>41</v>
      </c>
      <c r="M4244">
        <v>14.83</v>
      </c>
      <c r="N4244" t="s">
        <v>83</v>
      </c>
      <c r="O4244" t="b">
        <v>0</v>
      </c>
      <c r="P4244">
        <v>12.1472</v>
      </c>
      <c r="Q4244">
        <v>2.1631999999999998</v>
      </c>
      <c r="R4244">
        <v>-19.7668</v>
      </c>
      <c r="S4244" t="s">
        <v>103</v>
      </c>
      <c r="T4244">
        <v>0</v>
      </c>
      <c r="U4244">
        <v>0</v>
      </c>
      <c r="V4244">
        <v>20</v>
      </c>
      <c r="W4244">
        <v>1878.5492999999999</v>
      </c>
    </row>
    <row r="4245" spans="1:23" x14ac:dyDescent="0.35">
      <c r="A4245" t="s">
        <v>6043</v>
      </c>
      <c r="B4245" t="s">
        <v>603</v>
      </c>
      <c r="C4245" t="s">
        <v>880</v>
      </c>
      <c r="D4245" t="s">
        <v>12</v>
      </c>
      <c r="E4245" t="s">
        <v>95</v>
      </c>
      <c r="F4245" t="s">
        <v>145</v>
      </c>
      <c r="G4245">
        <v>43.11</v>
      </c>
      <c r="H4245">
        <v>3</v>
      </c>
      <c r="I4245">
        <v>0.19</v>
      </c>
      <c r="J4245">
        <v>8.07</v>
      </c>
      <c r="K4245" t="s">
        <v>82</v>
      </c>
      <c r="L4245" t="s">
        <v>43</v>
      </c>
      <c r="M4245">
        <v>6.9</v>
      </c>
      <c r="N4245" t="s">
        <v>83</v>
      </c>
      <c r="O4245" t="b">
        <v>0</v>
      </c>
      <c r="P4245">
        <v>104.7573</v>
      </c>
      <c r="Q4245">
        <v>27.15930000000002</v>
      </c>
      <c r="R4245">
        <v>12.189300000000021</v>
      </c>
      <c r="S4245" t="s">
        <v>128</v>
      </c>
      <c r="T4245">
        <v>0</v>
      </c>
      <c r="U4245">
        <v>0</v>
      </c>
      <c r="V4245">
        <v>22</v>
      </c>
      <c r="W4245">
        <v>1415.412</v>
      </c>
    </row>
    <row r="4246" spans="1:23" x14ac:dyDescent="0.35">
      <c r="A4246" t="s">
        <v>6044</v>
      </c>
      <c r="B4246" t="s">
        <v>507</v>
      </c>
      <c r="C4246" t="s">
        <v>6045</v>
      </c>
      <c r="D4246" t="s">
        <v>20</v>
      </c>
      <c r="E4246" t="s">
        <v>16</v>
      </c>
      <c r="F4246" t="s">
        <v>214</v>
      </c>
      <c r="G4246">
        <v>35.32</v>
      </c>
      <c r="H4246">
        <v>1</v>
      </c>
      <c r="I4246">
        <v>0.12</v>
      </c>
      <c r="J4246">
        <v>6.34</v>
      </c>
      <c r="K4246" t="s">
        <v>102</v>
      </c>
      <c r="L4246" t="s">
        <v>41</v>
      </c>
      <c r="M4246">
        <v>9.36</v>
      </c>
      <c r="N4246" t="s">
        <v>83</v>
      </c>
      <c r="O4246" t="b">
        <v>0</v>
      </c>
      <c r="P4246">
        <v>31.081600000000002</v>
      </c>
      <c r="Q4246">
        <v>9.8896000000000015</v>
      </c>
      <c r="R4246">
        <v>-5.8103999999999978</v>
      </c>
      <c r="S4246" t="s">
        <v>84</v>
      </c>
      <c r="T4246">
        <v>0</v>
      </c>
      <c r="U4246">
        <v>0</v>
      </c>
      <c r="V4246">
        <v>1</v>
      </c>
      <c r="W4246">
        <v>-5.8103999999999978</v>
      </c>
    </row>
    <row r="4247" spans="1:23" x14ac:dyDescent="0.35">
      <c r="A4247" t="s">
        <v>6046</v>
      </c>
      <c r="B4247" t="s">
        <v>121</v>
      </c>
      <c r="C4247" t="s">
        <v>997</v>
      </c>
      <c r="D4247" t="s">
        <v>19</v>
      </c>
      <c r="E4247" t="s">
        <v>88</v>
      </c>
      <c r="F4247" t="s">
        <v>1554</v>
      </c>
      <c r="G4247">
        <v>28.86</v>
      </c>
      <c r="H4247">
        <v>3</v>
      </c>
      <c r="I4247">
        <v>0.02</v>
      </c>
      <c r="J4247">
        <v>3.5</v>
      </c>
      <c r="K4247" t="s">
        <v>90</v>
      </c>
      <c r="L4247" t="s">
        <v>45</v>
      </c>
      <c r="M4247">
        <v>0.98</v>
      </c>
      <c r="N4247" t="s">
        <v>83</v>
      </c>
      <c r="O4247" t="b">
        <v>0</v>
      </c>
      <c r="P4247">
        <v>84.848399999999998</v>
      </c>
      <c r="Q4247">
        <v>32.900399999999998</v>
      </c>
      <c r="R4247">
        <v>28.420400000000001</v>
      </c>
      <c r="S4247" t="s">
        <v>103</v>
      </c>
      <c r="T4247">
        <v>0</v>
      </c>
      <c r="U4247">
        <v>0</v>
      </c>
      <c r="V4247">
        <v>6</v>
      </c>
      <c r="W4247">
        <v>77.309800000000024</v>
      </c>
    </row>
    <row r="4248" spans="1:23" x14ac:dyDescent="0.35">
      <c r="A4248" t="s">
        <v>6047</v>
      </c>
      <c r="B4248" t="s">
        <v>1345</v>
      </c>
      <c r="C4248" t="s">
        <v>2804</v>
      </c>
      <c r="D4248" t="s">
        <v>15</v>
      </c>
      <c r="E4248" t="s">
        <v>16</v>
      </c>
      <c r="F4248" t="s">
        <v>241</v>
      </c>
      <c r="G4248">
        <v>53.24</v>
      </c>
      <c r="H4248">
        <v>2</v>
      </c>
      <c r="I4248">
        <v>0.19</v>
      </c>
      <c r="J4248">
        <v>5.84</v>
      </c>
      <c r="K4248" t="s">
        <v>115</v>
      </c>
      <c r="L4248" t="s">
        <v>45</v>
      </c>
      <c r="M4248">
        <v>0.6</v>
      </c>
      <c r="N4248" t="s">
        <v>83</v>
      </c>
      <c r="O4248" t="b">
        <v>0</v>
      </c>
      <c r="P4248">
        <v>86.248800000000003</v>
      </c>
      <c r="Q4248">
        <v>22.360800000000001</v>
      </c>
      <c r="R4248">
        <v>15.9208</v>
      </c>
      <c r="S4248" t="s">
        <v>183</v>
      </c>
      <c r="T4248">
        <v>0</v>
      </c>
      <c r="U4248">
        <v>0</v>
      </c>
      <c r="V4248">
        <v>14</v>
      </c>
      <c r="W4248">
        <v>128.99529999999999</v>
      </c>
    </row>
    <row r="4249" spans="1:23" x14ac:dyDescent="0.35">
      <c r="A4249" t="s">
        <v>6048</v>
      </c>
      <c r="B4249" t="s">
        <v>177</v>
      </c>
      <c r="C4249" t="s">
        <v>1155</v>
      </c>
      <c r="D4249" t="s">
        <v>12</v>
      </c>
      <c r="E4249" t="s">
        <v>95</v>
      </c>
      <c r="F4249" t="s">
        <v>270</v>
      </c>
      <c r="G4249">
        <v>430.78</v>
      </c>
      <c r="H4249">
        <v>2</v>
      </c>
      <c r="I4249">
        <v>0.16</v>
      </c>
      <c r="J4249">
        <v>8.08</v>
      </c>
      <c r="K4249" t="s">
        <v>82</v>
      </c>
      <c r="L4249" t="s">
        <v>41</v>
      </c>
      <c r="M4249">
        <v>12.36</v>
      </c>
      <c r="N4249" t="s">
        <v>141</v>
      </c>
      <c r="O4249" t="b">
        <v>0</v>
      </c>
      <c r="P4249">
        <v>723.71039999999994</v>
      </c>
      <c r="Q4249">
        <v>206.77440000000001</v>
      </c>
      <c r="R4249">
        <v>186.33439999999999</v>
      </c>
      <c r="S4249" t="s">
        <v>128</v>
      </c>
      <c r="T4249">
        <v>1</v>
      </c>
      <c r="U4249">
        <v>0</v>
      </c>
      <c r="V4249">
        <v>13</v>
      </c>
      <c r="W4249">
        <v>1050.3983000000001</v>
      </c>
    </row>
    <row r="4250" spans="1:23" x14ac:dyDescent="0.35">
      <c r="A4250" t="s">
        <v>6049</v>
      </c>
      <c r="B4250" t="s">
        <v>751</v>
      </c>
      <c r="C4250" t="s">
        <v>2825</v>
      </c>
      <c r="D4250" t="s">
        <v>15</v>
      </c>
      <c r="E4250" t="s">
        <v>88</v>
      </c>
      <c r="F4250" t="s">
        <v>199</v>
      </c>
      <c r="G4250">
        <v>15.21</v>
      </c>
      <c r="H4250">
        <v>2</v>
      </c>
      <c r="I4250">
        <v>0.1</v>
      </c>
      <c r="J4250">
        <v>2.08</v>
      </c>
      <c r="K4250" t="s">
        <v>90</v>
      </c>
      <c r="L4250" t="s">
        <v>41</v>
      </c>
      <c r="M4250">
        <v>5.62</v>
      </c>
      <c r="N4250" t="s">
        <v>83</v>
      </c>
      <c r="O4250" t="b">
        <v>0</v>
      </c>
      <c r="P4250">
        <v>27.378</v>
      </c>
      <c r="Q4250">
        <v>9.1260000000000048</v>
      </c>
      <c r="R4250">
        <v>1.426000000000005</v>
      </c>
      <c r="S4250" t="s">
        <v>97</v>
      </c>
      <c r="T4250">
        <v>0</v>
      </c>
      <c r="U4250">
        <v>0</v>
      </c>
      <c r="V4250">
        <v>14</v>
      </c>
      <c r="W4250">
        <v>673.92430000000013</v>
      </c>
    </row>
    <row r="4251" spans="1:23" x14ac:dyDescent="0.35">
      <c r="A4251" t="s">
        <v>6050</v>
      </c>
      <c r="B4251" t="s">
        <v>491</v>
      </c>
      <c r="C4251" t="s">
        <v>403</v>
      </c>
      <c r="D4251" t="s">
        <v>26</v>
      </c>
      <c r="E4251" t="s">
        <v>95</v>
      </c>
      <c r="F4251" t="s">
        <v>140</v>
      </c>
      <c r="G4251">
        <v>322.89999999999998</v>
      </c>
      <c r="H4251">
        <v>2</v>
      </c>
      <c r="I4251">
        <v>0.1</v>
      </c>
      <c r="J4251">
        <v>6.92</v>
      </c>
      <c r="K4251" t="s">
        <v>90</v>
      </c>
      <c r="L4251" t="s">
        <v>41</v>
      </c>
      <c r="M4251">
        <v>14.42</v>
      </c>
      <c r="N4251" t="s">
        <v>83</v>
      </c>
      <c r="O4251" t="b">
        <v>0</v>
      </c>
      <c r="P4251">
        <v>581.22</v>
      </c>
      <c r="Q4251">
        <v>193.74000000000009</v>
      </c>
      <c r="R4251">
        <v>172.40000000000009</v>
      </c>
      <c r="S4251" t="s">
        <v>103</v>
      </c>
      <c r="T4251">
        <v>0</v>
      </c>
      <c r="U4251">
        <v>0</v>
      </c>
      <c r="V4251">
        <v>13</v>
      </c>
      <c r="W4251">
        <v>752.6536000000001</v>
      </c>
    </row>
    <row r="4252" spans="1:23" x14ac:dyDescent="0.35">
      <c r="A4252" t="s">
        <v>6051</v>
      </c>
      <c r="B4252" t="s">
        <v>1124</v>
      </c>
      <c r="C4252" t="s">
        <v>1206</v>
      </c>
      <c r="D4252" t="s">
        <v>19</v>
      </c>
      <c r="E4252" t="s">
        <v>95</v>
      </c>
      <c r="F4252" t="s">
        <v>612</v>
      </c>
      <c r="G4252">
        <v>486.37</v>
      </c>
      <c r="H4252">
        <v>3</v>
      </c>
      <c r="I4252">
        <v>7.0000000000000007E-2</v>
      </c>
      <c r="J4252">
        <v>5.28</v>
      </c>
      <c r="K4252" t="s">
        <v>90</v>
      </c>
      <c r="L4252" t="s">
        <v>43</v>
      </c>
      <c r="M4252">
        <v>6.15</v>
      </c>
      <c r="N4252" t="s">
        <v>83</v>
      </c>
      <c r="O4252" t="b">
        <v>0</v>
      </c>
      <c r="P4252">
        <v>1356.9722999999999</v>
      </c>
      <c r="Q4252">
        <v>481.50630000000012</v>
      </c>
      <c r="R4252">
        <v>470.07630000000012</v>
      </c>
      <c r="S4252" t="s">
        <v>103</v>
      </c>
      <c r="T4252">
        <v>0</v>
      </c>
      <c r="U4252">
        <v>0</v>
      </c>
      <c r="V4252">
        <v>13</v>
      </c>
      <c r="W4252">
        <v>1298.8137999999999</v>
      </c>
    </row>
    <row r="4253" spans="1:23" x14ac:dyDescent="0.35">
      <c r="A4253" t="s">
        <v>6052</v>
      </c>
      <c r="B4253" t="s">
        <v>470</v>
      </c>
      <c r="C4253" t="s">
        <v>2148</v>
      </c>
      <c r="D4253" t="s">
        <v>28</v>
      </c>
      <c r="E4253" t="s">
        <v>14</v>
      </c>
      <c r="F4253" t="s">
        <v>733</v>
      </c>
      <c r="G4253">
        <v>99.49</v>
      </c>
      <c r="H4253">
        <v>3</v>
      </c>
      <c r="I4253">
        <v>0.24</v>
      </c>
      <c r="J4253">
        <v>2.69</v>
      </c>
      <c r="K4253" t="s">
        <v>82</v>
      </c>
      <c r="L4253" t="s">
        <v>41</v>
      </c>
      <c r="M4253">
        <v>10.42</v>
      </c>
      <c r="N4253" t="s">
        <v>83</v>
      </c>
      <c r="O4253" t="b">
        <v>0</v>
      </c>
      <c r="P4253">
        <v>226.8372</v>
      </c>
      <c r="Q4253">
        <v>47.755200000000002</v>
      </c>
      <c r="R4253">
        <v>34.645200000000003</v>
      </c>
      <c r="S4253" t="s">
        <v>183</v>
      </c>
      <c r="T4253">
        <v>0</v>
      </c>
      <c r="U4253">
        <v>0</v>
      </c>
      <c r="V4253">
        <v>12</v>
      </c>
      <c r="W4253">
        <v>585.78229999999996</v>
      </c>
    </row>
    <row r="4254" spans="1:23" x14ac:dyDescent="0.35">
      <c r="A4254" t="s">
        <v>6053</v>
      </c>
      <c r="B4254" t="s">
        <v>394</v>
      </c>
      <c r="C4254" t="s">
        <v>732</v>
      </c>
      <c r="D4254" t="s">
        <v>28</v>
      </c>
      <c r="E4254" t="s">
        <v>88</v>
      </c>
      <c r="F4254" t="s">
        <v>1195</v>
      </c>
      <c r="G4254">
        <v>28.32</v>
      </c>
      <c r="H4254">
        <v>3</v>
      </c>
      <c r="I4254">
        <v>0.04</v>
      </c>
      <c r="J4254">
        <v>6.96</v>
      </c>
      <c r="K4254" t="s">
        <v>82</v>
      </c>
      <c r="L4254" t="s">
        <v>45</v>
      </c>
      <c r="M4254">
        <v>1.39</v>
      </c>
      <c r="N4254" t="s">
        <v>83</v>
      </c>
      <c r="O4254" t="b">
        <v>0</v>
      </c>
      <c r="P4254">
        <v>81.561599999999999</v>
      </c>
      <c r="Q4254">
        <v>30.585599999999989</v>
      </c>
      <c r="R4254">
        <v>22.235599999999991</v>
      </c>
      <c r="S4254" t="s">
        <v>91</v>
      </c>
      <c r="T4254">
        <v>0</v>
      </c>
      <c r="U4254">
        <v>0</v>
      </c>
      <c r="V4254">
        <v>14</v>
      </c>
      <c r="W4254">
        <v>1535.6043999999999</v>
      </c>
    </row>
    <row r="4255" spans="1:23" x14ac:dyDescent="0.35">
      <c r="A4255" t="s">
        <v>6054</v>
      </c>
      <c r="B4255" t="s">
        <v>1097</v>
      </c>
      <c r="C4255" t="s">
        <v>1079</v>
      </c>
      <c r="D4255" t="s">
        <v>28</v>
      </c>
      <c r="E4255" t="s">
        <v>95</v>
      </c>
      <c r="F4255" t="s">
        <v>370</v>
      </c>
      <c r="G4255">
        <v>450.58</v>
      </c>
      <c r="H4255">
        <v>3</v>
      </c>
      <c r="I4255">
        <v>0.06</v>
      </c>
      <c r="J4255">
        <v>2.91</v>
      </c>
      <c r="K4255" t="s">
        <v>82</v>
      </c>
      <c r="L4255" t="s">
        <v>43</v>
      </c>
      <c r="M4255">
        <v>3.22</v>
      </c>
      <c r="N4255" t="s">
        <v>83</v>
      </c>
      <c r="O4255" t="b">
        <v>0</v>
      </c>
      <c r="P4255">
        <v>1270.6356000000001</v>
      </c>
      <c r="Q4255">
        <v>459.59159999999991</v>
      </c>
      <c r="R4255">
        <v>453.46159999999992</v>
      </c>
      <c r="S4255" t="s">
        <v>183</v>
      </c>
      <c r="T4255">
        <v>0</v>
      </c>
      <c r="U4255">
        <v>0</v>
      </c>
      <c r="V4255">
        <v>16</v>
      </c>
      <c r="W4255">
        <v>1067.1288</v>
      </c>
    </row>
    <row r="4256" spans="1:23" x14ac:dyDescent="0.35">
      <c r="A4256" t="s">
        <v>6055</v>
      </c>
      <c r="B4256" t="s">
        <v>669</v>
      </c>
      <c r="C4256" t="s">
        <v>6056</v>
      </c>
      <c r="D4256" t="s">
        <v>15</v>
      </c>
      <c r="E4256" t="s">
        <v>88</v>
      </c>
      <c r="F4256" t="s">
        <v>530</v>
      </c>
      <c r="G4256">
        <v>11.04</v>
      </c>
      <c r="H4256">
        <v>1</v>
      </c>
      <c r="I4256">
        <v>0.06</v>
      </c>
      <c r="J4256">
        <v>7.17</v>
      </c>
      <c r="K4256" t="s">
        <v>115</v>
      </c>
      <c r="L4256" t="s">
        <v>41</v>
      </c>
      <c r="M4256">
        <v>14.54</v>
      </c>
      <c r="N4256" t="s">
        <v>83</v>
      </c>
      <c r="O4256" t="b">
        <v>0</v>
      </c>
      <c r="P4256">
        <v>10.377599999999999</v>
      </c>
      <c r="Q4256">
        <v>3.7536</v>
      </c>
      <c r="R4256">
        <v>-17.956399999999999</v>
      </c>
      <c r="S4256" t="s">
        <v>183</v>
      </c>
      <c r="T4256">
        <v>0</v>
      </c>
      <c r="U4256">
        <v>0</v>
      </c>
      <c r="V4256">
        <v>2</v>
      </c>
      <c r="W4256">
        <v>-20.4422</v>
      </c>
    </row>
    <row r="4257" spans="1:23" x14ac:dyDescent="0.35">
      <c r="A4257" t="s">
        <v>6057</v>
      </c>
      <c r="B4257" t="s">
        <v>161</v>
      </c>
      <c r="C4257" t="s">
        <v>508</v>
      </c>
      <c r="D4257" t="s">
        <v>17</v>
      </c>
      <c r="E4257" t="s">
        <v>95</v>
      </c>
      <c r="F4257" t="s">
        <v>2069</v>
      </c>
      <c r="G4257">
        <v>305.13</v>
      </c>
      <c r="H4257">
        <v>2</v>
      </c>
      <c r="I4257">
        <v>0.16</v>
      </c>
      <c r="J4257">
        <v>4.76</v>
      </c>
      <c r="K4257" t="s">
        <v>82</v>
      </c>
      <c r="L4257" t="s">
        <v>41</v>
      </c>
      <c r="M4257">
        <v>11.23</v>
      </c>
      <c r="N4257" t="s">
        <v>279</v>
      </c>
      <c r="O4257" t="b">
        <v>0</v>
      </c>
      <c r="P4257">
        <v>512.61839999999995</v>
      </c>
      <c r="Q4257">
        <v>146.4624</v>
      </c>
      <c r="R4257">
        <v>130.47239999999991</v>
      </c>
      <c r="S4257" t="s">
        <v>91</v>
      </c>
      <c r="T4257">
        <v>0</v>
      </c>
      <c r="U4257">
        <v>1</v>
      </c>
      <c r="V4257">
        <v>21</v>
      </c>
      <c r="W4257">
        <v>1777.9158</v>
      </c>
    </row>
    <row r="4258" spans="1:23" x14ac:dyDescent="0.35">
      <c r="A4258" t="s">
        <v>6058</v>
      </c>
      <c r="B4258" t="s">
        <v>619</v>
      </c>
      <c r="C4258" t="s">
        <v>1444</v>
      </c>
      <c r="D4258" t="s">
        <v>12</v>
      </c>
      <c r="E4258" t="s">
        <v>95</v>
      </c>
      <c r="F4258" t="s">
        <v>388</v>
      </c>
      <c r="G4258">
        <v>416.42</v>
      </c>
      <c r="H4258">
        <v>2</v>
      </c>
      <c r="I4258">
        <v>7.0000000000000007E-2</v>
      </c>
      <c r="J4258">
        <v>9.3800000000000008</v>
      </c>
      <c r="K4258" t="s">
        <v>102</v>
      </c>
      <c r="L4258" t="s">
        <v>48</v>
      </c>
      <c r="M4258">
        <v>11.17</v>
      </c>
      <c r="N4258" t="s">
        <v>83</v>
      </c>
      <c r="O4258" t="b">
        <v>0</v>
      </c>
      <c r="P4258">
        <v>774.5412</v>
      </c>
      <c r="Q4258">
        <v>274.8372</v>
      </c>
      <c r="R4258">
        <v>254.28720000000001</v>
      </c>
      <c r="S4258" t="s">
        <v>91</v>
      </c>
      <c r="T4258">
        <v>0</v>
      </c>
      <c r="U4258">
        <v>0</v>
      </c>
      <c r="V4258">
        <v>17</v>
      </c>
      <c r="W4258">
        <v>1703.8866</v>
      </c>
    </row>
    <row r="4259" spans="1:23" x14ac:dyDescent="0.35">
      <c r="A4259" t="s">
        <v>6059</v>
      </c>
      <c r="B4259" t="s">
        <v>784</v>
      </c>
      <c r="C4259" t="s">
        <v>993</v>
      </c>
      <c r="D4259" t="s">
        <v>17</v>
      </c>
      <c r="E4259" t="s">
        <v>88</v>
      </c>
      <c r="F4259" t="s">
        <v>2335</v>
      </c>
      <c r="G4259">
        <v>25.58</v>
      </c>
      <c r="H4259">
        <v>1</v>
      </c>
      <c r="I4259">
        <v>0.25</v>
      </c>
      <c r="J4259">
        <v>8.43</v>
      </c>
      <c r="K4259" t="s">
        <v>90</v>
      </c>
      <c r="L4259" t="s">
        <v>41</v>
      </c>
      <c r="M4259">
        <v>6.24</v>
      </c>
      <c r="N4259" t="s">
        <v>83</v>
      </c>
      <c r="O4259" t="b">
        <v>0</v>
      </c>
      <c r="P4259">
        <v>19.184999999999999</v>
      </c>
      <c r="Q4259">
        <v>3.8370000000000002</v>
      </c>
      <c r="R4259">
        <v>-10.833</v>
      </c>
      <c r="S4259" t="s">
        <v>84</v>
      </c>
      <c r="T4259">
        <v>0</v>
      </c>
      <c r="U4259">
        <v>0</v>
      </c>
      <c r="V4259">
        <v>18</v>
      </c>
      <c r="W4259">
        <v>977.64260000000024</v>
      </c>
    </row>
    <row r="4260" spans="1:23" x14ac:dyDescent="0.35">
      <c r="A4260" t="s">
        <v>6060</v>
      </c>
      <c r="B4260" t="s">
        <v>802</v>
      </c>
      <c r="C4260" t="s">
        <v>158</v>
      </c>
      <c r="D4260" t="s">
        <v>19</v>
      </c>
      <c r="E4260" t="s">
        <v>16</v>
      </c>
      <c r="F4260" t="s">
        <v>932</v>
      </c>
      <c r="G4260">
        <v>23.98</v>
      </c>
      <c r="H4260">
        <v>2</v>
      </c>
      <c r="I4260">
        <v>0.19</v>
      </c>
      <c r="J4260">
        <v>6.63</v>
      </c>
      <c r="K4260" t="s">
        <v>102</v>
      </c>
      <c r="L4260" t="s">
        <v>43</v>
      </c>
      <c r="M4260">
        <v>6.46</v>
      </c>
      <c r="N4260" t="s">
        <v>83</v>
      </c>
      <c r="O4260" t="b">
        <v>0</v>
      </c>
      <c r="P4260">
        <v>38.8476</v>
      </c>
      <c r="Q4260">
        <v>10.0716</v>
      </c>
      <c r="R4260">
        <v>-3.0184000000000002</v>
      </c>
      <c r="S4260" t="s">
        <v>84</v>
      </c>
      <c r="T4260">
        <v>0</v>
      </c>
      <c r="U4260">
        <v>0</v>
      </c>
      <c r="V4260">
        <v>22</v>
      </c>
      <c r="W4260">
        <v>1549.7446</v>
      </c>
    </row>
    <row r="4261" spans="1:23" x14ac:dyDescent="0.35">
      <c r="A4261" t="s">
        <v>6061</v>
      </c>
      <c r="B4261" t="s">
        <v>1135</v>
      </c>
      <c r="C4261" t="s">
        <v>6062</v>
      </c>
      <c r="D4261" t="s">
        <v>19</v>
      </c>
      <c r="E4261" t="s">
        <v>14</v>
      </c>
      <c r="F4261" t="s">
        <v>332</v>
      </c>
      <c r="G4261">
        <v>124.58</v>
      </c>
      <c r="H4261">
        <v>3</v>
      </c>
      <c r="I4261">
        <v>0.09</v>
      </c>
      <c r="J4261">
        <v>7.09</v>
      </c>
      <c r="K4261" t="s">
        <v>115</v>
      </c>
      <c r="L4261" t="s">
        <v>45</v>
      </c>
      <c r="M4261">
        <v>1.53</v>
      </c>
      <c r="N4261" t="s">
        <v>83</v>
      </c>
      <c r="O4261" t="b">
        <v>0</v>
      </c>
      <c r="P4261">
        <v>340.10340000000002</v>
      </c>
      <c r="Q4261">
        <v>115.85939999999999</v>
      </c>
      <c r="R4261">
        <v>107.2394</v>
      </c>
      <c r="S4261" t="s">
        <v>103</v>
      </c>
      <c r="T4261">
        <v>0</v>
      </c>
      <c r="U4261">
        <v>0</v>
      </c>
      <c r="V4261">
        <v>2</v>
      </c>
      <c r="W4261">
        <v>235.23259999999999</v>
      </c>
    </row>
    <row r="4262" spans="1:23" x14ac:dyDescent="0.35">
      <c r="A4262" t="s">
        <v>6063</v>
      </c>
      <c r="B4262" t="s">
        <v>180</v>
      </c>
      <c r="C4262" t="s">
        <v>376</v>
      </c>
      <c r="D4262" t="s">
        <v>12</v>
      </c>
      <c r="E4262" t="s">
        <v>95</v>
      </c>
      <c r="F4262" t="s">
        <v>541</v>
      </c>
      <c r="G4262">
        <v>506.48</v>
      </c>
      <c r="H4262">
        <v>1</v>
      </c>
      <c r="I4262">
        <v>0.05</v>
      </c>
      <c r="J4262">
        <v>4.6100000000000003</v>
      </c>
      <c r="K4262" t="s">
        <v>115</v>
      </c>
      <c r="L4262" t="s">
        <v>45</v>
      </c>
      <c r="M4262">
        <v>1.33</v>
      </c>
      <c r="N4262" t="s">
        <v>141</v>
      </c>
      <c r="O4262" t="b">
        <v>0</v>
      </c>
      <c r="P4262">
        <v>481.15600000000001</v>
      </c>
      <c r="Q4262">
        <v>177.268</v>
      </c>
      <c r="R4262">
        <v>171.328</v>
      </c>
      <c r="S4262" t="s">
        <v>183</v>
      </c>
      <c r="T4262">
        <v>1</v>
      </c>
      <c r="U4262">
        <v>0</v>
      </c>
      <c r="V4262">
        <v>14</v>
      </c>
      <c r="W4262">
        <v>825.6151000000001</v>
      </c>
    </row>
    <row r="4263" spans="1:23" x14ac:dyDescent="0.35">
      <c r="A4263" t="s">
        <v>6064</v>
      </c>
      <c r="B4263" t="s">
        <v>309</v>
      </c>
      <c r="C4263" t="s">
        <v>501</v>
      </c>
      <c r="D4263" t="s">
        <v>19</v>
      </c>
      <c r="E4263" t="s">
        <v>14</v>
      </c>
      <c r="F4263" t="s">
        <v>460</v>
      </c>
      <c r="G4263">
        <v>48.41</v>
      </c>
      <c r="H4263">
        <v>3</v>
      </c>
      <c r="I4263">
        <v>0.18</v>
      </c>
      <c r="J4263">
        <v>3.88</v>
      </c>
      <c r="K4263" t="s">
        <v>90</v>
      </c>
      <c r="L4263" t="s">
        <v>41</v>
      </c>
      <c r="M4263">
        <v>13.75</v>
      </c>
      <c r="N4263" t="s">
        <v>83</v>
      </c>
      <c r="O4263" t="b">
        <v>0</v>
      </c>
      <c r="P4263">
        <v>119.0886</v>
      </c>
      <c r="Q4263">
        <v>31.950600000000009</v>
      </c>
      <c r="R4263">
        <v>14.32060000000001</v>
      </c>
      <c r="S4263" t="s">
        <v>128</v>
      </c>
      <c r="T4263">
        <v>0</v>
      </c>
      <c r="U4263">
        <v>0</v>
      </c>
      <c r="V4263">
        <v>13</v>
      </c>
      <c r="W4263">
        <v>1174.8072999999999</v>
      </c>
    </row>
    <row r="4264" spans="1:23" x14ac:dyDescent="0.35">
      <c r="A4264" t="s">
        <v>6065</v>
      </c>
      <c r="B4264" t="s">
        <v>205</v>
      </c>
      <c r="C4264" t="s">
        <v>6066</v>
      </c>
      <c r="D4264" t="s">
        <v>19</v>
      </c>
      <c r="E4264" t="s">
        <v>16</v>
      </c>
      <c r="F4264" t="s">
        <v>435</v>
      </c>
      <c r="G4264">
        <v>53.53</v>
      </c>
      <c r="H4264">
        <v>3</v>
      </c>
      <c r="I4264">
        <v>0.15</v>
      </c>
      <c r="J4264">
        <v>2.72</v>
      </c>
      <c r="K4264" t="s">
        <v>115</v>
      </c>
      <c r="L4264" t="s">
        <v>43</v>
      </c>
      <c r="M4264">
        <v>6.68</v>
      </c>
      <c r="N4264" t="s">
        <v>83</v>
      </c>
      <c r="O4264" t="b">
        <v>0</v>
      </c>
      <c r="P4264">
        <v>136.50149999999999</v>
      </c>
      <c r="Q4264">
        <v>40.147500000000001</v>
      </c>
      <c r="R4264">
        <v>30.747499999999999</v>
      </c>
      <c r="S4264" t="s">
        <v>97</v>
      </c>
      <c r="T4264">
        <v>0</v>
      </c>
      <c r="U4264">
        <v>0</v>
      </c>
      <c r="V4264">
        <v>1</v>
      </c>
      <c r="W4264">
        <v>30.747499999999999</v>
      </c>
    </row>
    <row r="4265" spans="1:23" x14ac:dyDescent="0.35">
      <c r="A4265" t="s">
        <v>6067</v>
      </c>
      <c r="B4265" t="s">
        <v>326</v>
      </c>
      <c r="C4265" t="s">
        <v>144</v>
      </c>
      <c r="D4265" t="s">
        <v>17</v>
      </c>
      <c r="E4265" t="s">
        <v>95</v>
      </c>
      <c r="F4265" t="s">
        <v>1549</v>
      </c>
      <c r="G4265">
        <v>564.98</v>
      </c>
      <c r="H4265">
        <v>1</v>
      </c>
      <c r="I4265">
        <v>0.03</v>
      </c>
      <c r="J4265">
        <v>9.94</v>
      </c>
      <c r="K4265" t="s">
        <v>102</v>
      </c>
      <c r="L4265" t="s">
        <v>48</v>
      </c>
      <c r="M4265">
        <v>6.47</v>
      </c>
      <c r="N4265" t="s">
        <v>83</v>
      </c>
      <c r="O4265" t="b">
        <v>0</v>
      </c>
      <c r="P4265">
        <v>548.03060000000005</v>
      </c>
      <c r="Q4265">
        <v>209.04259999999999</v>
      </c>
      <c r="R4265">
        <v>192.63260000000011</v>
      </c>
      <c r="S4265" t="s">
        <v>103</v>
      </c>
      <c r="T4265">
        <v>0</v>
      </c>
      <c r="U4265">
        <v>0</v>
      </c>
      <c r="V4265">
        <v>16</v>
      </c>
      <c r="W4265">
        <v>1289.2512999999999</v>
      </c>
    </row>
    <row r="4266" spans="1:23" x14ac:dyDescent="0.35">
      <c r="A4266" t="s">
        <v>6068</v>
      </c>
      <c r="B4266" t="s">
        <v>442</v>
      </c>
      <c r="C4266" t="s">
        <v>2188</v>
      </c>
      <c r="D4266" t="s">
        <v>12</v>
      </c>
      <c r="E4266" t="s">
        <v>95</v>
      </c>
      <c r="F4266" t="s">
        <v>596</v>
      </c>
      <c r="G4266">
        <v>564.91</v>
      </c>
      <c r="H4266">
        <v>2</v>
      </c>
      <c r="I4266">
        <v>0.03</v>
      </c>
      <c r="J4266">
        <v>3.16</v>
      </c>
      <c r="K4266" t="s">
        <v>115</v>
      </c>
      <c r="L4266" t="s">
        <v>45</v>
      </c>
      <c r="M4266">
        <v>0.51</v>
      </c>
      <c r="N4266" t="s">
        <v>83</v>
      </c>
      <c r="O4266" t="b">
        <v>0</v>
      </c>
      <c r="P4266">
        <v>1095.9254000000001</v>
      </c>
      <c r="Q4266">
        <v>418.03339999999992</v>
      </c>
      <c r="R4266">
        <v>414.3633999999999</v>
      </c>
      <c r="S4266" t="s">
        <v>128</v>
      </c>
      <c r="T4266">
        <v>0</v>
      </c>
      <c r="U4266">
        <v>0</v>
      </c>
      <c r="V4266">
        <v>19</v>
      </c>
      <c r="W4266">
        <v>967.64179999999999</v>
      </c>
    </row>
    <row r="4267" spans="1:23" x14ac:dyDescent="0.35">
      <c r="A4267" t="s">
        <v>6069</v>
      </c>
      <c r="B4267" t="s">
        <v>1576</v>
      </c>
      <c r="C4267" t="s">
        <v>1461</v>
      </c>
      <c r="D4267" t="s">
        <v>12</v>
      </c>
      <c r="E4267" t="s">
        <v>88</v>
      </c>
      <c r="F4267" t="s">
        <v>791</v>
      </c>
      <c r="G4267">
        <v>40.22</v>
      </c>
      <c r="H4267">
        <v>2</v>
      </c>
      <c r="I4267">
        <v>0.27</v>
      </c>
      <c r="J4267">
        <v>5.64</v>
      </c>
      <c r="K4267" t="s">
        <v>90</v>
      </c>
      <c r="L4267" t="s">
        <v>41</v>
      </c>
      <c r="M4267">
        <v>7</v>
      </c>
      <c r="N4267" t="s">
        <v>83</v>
      </c>
      <c r="O4267" t="b">
        <v>0</v>
      </c>
      <c r="P4267">
        <v>58.721200000000003</v>
      </c>
      <c r="Q4267">
        <v>10.4572</v>
      </c>
      <c r="R4267">
        <v>-2.1827999999999999</v>
      </c>
      <c r="S4267" t="s">
        <v>97</v>
      </c>
      <c r="T4267">
        <v>0</v>
      </c>
      <c r="U4267">
        <v>0</v>
      </c>
      <c r="V4267">
        <v>13</v>
      </c>
      <c r="W4267">
        <v>1727.3852999999999</v>
      </c>
    </row>
    <row r="4268" spans="1:23" x14ac:dyDescent="0.35">
      <c r="A4268" t="s">
        <v>6070</v>
      </c>
      <c r="B4268" t="s">
        <v>491</v>
      </c>
      <c r="C4268" t="s">
        <v>162</v>
      </c>
      <c r="D4268" t="s">
        <v>17</v>
      </c>
      <c r="E4268" t="s">
        <v>95</v>
      </c>
      <c r="F4268" t="s">
        <v>489</v>
      </c>
      <c r="G4268">
        <v>521.33000000000004</v>
      </c>
      <c r="H4268">
        <v>1</v>
      </c>
      <c r="I4268">
        <v>0.15</v>
      </c>
      <c r="J4268">
        <v>2.96</v>
      </c>
      <c r="K4268" t="s">
        <v>90</v>
      </c>
      <c r="L4268" t="s">
        <v>41</v>
      </c>
      <c r="M4268">
        <v>12.31</v>
      </c>
      <c r="N4268" t="s">
        <v>83</v>
      </c>
      <c r="O4268" t="b">
        <v>0</v>
      </c>
      <c r="P4268">
        <v>443.13049999999998</v>
      </c>
      <c r="Q4268">
        <v>130.33250000000001</v>
      </c>
      <c r="R4268">
        <v>115.0625</v>
      </c>
      <c r="S4268" t="s">
        <v>103</v>
      </c>
      <c r="T4268">
        <v>0</v>
      </c>
      <c r="U4268">
        <v>0</v>
      </c>
      <c r="V4268">
        <v>16</v>
      </c>
      <c r="W4268">
        <v>1644.6956</v>
      </c>
    </row>
    <row r="4269" spans="1:23" x14ac:dyDescent="0.35">
      <c r="A4269" t="s">
        <v>6071</v>
      </c>
      <c r="B4269" t="s">
        <v>368</v>
      </c>
      <c r="C4269" t="s">
        <v>741</v>
      </c>
      <c r="D4269" t="s">
        <v>28</v>
      </c>
      <c r="E4269" t="s">
        <v>16</v>
      </c>
      <c r="F4269" t="s">
        <v>624</v>
      </c>
      <c r="G4269">
        <v>56.64</v>
      </c>
      <c r="H4269">
        <v>1</v>
      </c>
      <c r="I4269">
        <v>0.15</v>
      </c>
      <c r="J4269">
        <v>6.79</v>
      </c>
      <c r="K4269" t="s">
        <v>82</v>
      </c>
      <c r="L4269" t="s">
        <v>41</v>
      </c>
      <c r="M4269">
        <v>9.1</v>
      </c>
      <c r="N4269" t="s">
        <v>83</v>
      </c>
      <c r="O4269" t="b">
        <v>0</v>
      </c>
      <c r="P4269">
        <v>48.143999999999998</v>
      </c>
      <c r="Q4269">
        <v>14.16</v>
      </c>
      <c r="R4269">
        <v>-1.730000000000004</v>
      </c>
      <c r="S4269" t="s">
        <v>97</v>
      </c>
      <c r="T4269">
        <v>0</v>
      </c>
      <c r="U4269">
        <v>0</v>
      </c>
      <c r="V4269">
        <v>17</v>
      </c>
      <c r="W4269">
        <v>1802.7335</v>
      </c>
    </row>
    <row r="4270" spans="1:23" x14ac:dyDescent="0.35">
      <c r="A4270" t="s">
        <v>6072</v>
      </c>
      <c r="B4270" t="s">
        <v>1228</v>
      </c>
      <c r="C4270" t="s">
        <v>6073</v>
      </c>
      <c r="D4270" t="s">
        <v>26</v>
      </c>
      <c r="E4270" t="s">
        <v>16</v>
      </c>
      <c r="F4270" t="s">
        <v>337</v>
      </c>
      <c r="G4270">
        <v>35.049999999999997</v>
      </c>
      <c r="H4270">
        <v>1</v>
      </c>
      <c r="I4270">
        <v>0.14000000000000001</v>
      </c>
      <c r="J4270">
        <v>8.76</v>
      </c>
      <c r="K4270" t="s">
        <v>115</v>
      </c>
      <c r="L4270" t="s">
        <v>43</v>
      </c>
      <c r="M4270">
        <v>5.62</v>
      </c>
      <c r="N4270" t="s">
        <v>83</v>
      </c>
      <c r="O4270" t="b">
        <v>0</v>
      </c>
      <c r="P4270">
        <v>30.143000000000001</v>
      </c>
      <c r="Q4270">
        <v>9.1129999999999995</v>
      </c>
      <c r="R4270">
        <v>-5.2670000000000003</v>
      </c>
      <c r="S4270" t="s">
        <v>84</v>
      </c>
      <c r="T4270">
        <v>0</v>
      </c>
      <c r="U4270">
        <v>0</v>
      </c>
      <c r="V4270">
        <v>1</v>
      </c>
      <c r="W4270">
        <v>-5.2670000000000003</v>
      </c>
    </row>
    <row r="4271" spans="1:23" x14ac:dyDescent="0.35">
      <c r="A4271" t="s">
        <v>6074</v>
      </c>
      <c r="B4271" t="s">
        <v>364</v>
      </c>
      <c r="C4271" t="s">
        <v>2999</v>
      </c>
      <c r="D4271" t="s">
        <v>12</v>
      </c>
      <c r="E4271" t="s">
        <v>16</v>
      </c>
      <c r="F4271" t="s">
        <v>155</v>
      </c>
      <c r="G4271">
        <v>51.22</v>
      </c>
      <c r="H4271">
        <v>2</v>
      </c>
      <c r="I4271">
        <v>0.11</v>
      </c>
      <c r="J4271">
        <v>9.6999999999999993</v>
      </c>
      <c r="K4271" t="s">
        <v>115</v>
      </c>
      <c r="L4271" t="s">
        <v>45</v>
      </c>
      <c r="M4271">
        <v>1.91</v>
      </c>
      <c r="N4271" t="s">
        <v>83</v>
      </c>
      <c r="O4271" t="b">
        <v>0</v>
      </c>
      <c r="P4271">
        <v>91.171599999999998</v>
      </c>
      <c r="Q4271">
        <v>29.707599999999999</v>
      </c>
      <c r="R4271">
        <v>18.0976</v>
      </c>
      <c r="S4271" t="s">
        <v>97</v>
      </c>
      <c r="T4271">
        <v>0</v>
      </c>
      <c r="U4271">
        <v>0</v>
      </c>
      <c r="V4271">
        <v>11</v>
      </c>
      <c r="W4271">
        <v>1274.9931999999999</v>
      </c>
    </row>
    <row r="4272" spans="1:23" x14ac:dyDescent="0.35">
      <c r="A4272" t="s">
        <v>6075</v>
      </c>
      <c r="B4272" t="s">
        <v>909</v>
      </c>
      <c r="C4272" t="s">
        <v>277</v>
      </c>
      <c r="D4272" t="s">
        <v>28</v>
      </c>
      <c r="E4272" t="s">
        <v>16</v>
      </c>
      <c r="F4272" t="s">
        <v>645</v>
      </c>
      <c r="G4272">
        <v>41.38</v>
      </c>
      <c r="H4272">
        <v>1</v>
      </c>
      <c r="I4272">
        <v>0.12</v>
      </c>
      <c r="J4272">
        <v>7.05</v>
      </c>
      <c r="K4272" t="s">
        <v>90</v>
      </c>
      <c r="L4272" t="s">
        <v>41</v>
      </c>
      <c r="M4272">
        <v>13.73</v>
      </c>
      <c r="N4272" t="s">
        <v>83</v>
      </c>
      <c r="O4272" t="b">
        <v>0</v>
      </c>
      <c r="P4272">
        <v>36.414400000000001</v>
      </c>
      <c r="Q4272">
        <v>11.586399999999999</v>
      </c>
      <c r="R4272">
        <v>-9.1936</v>
      </c>
      <c r="S4272" t="s">
        <v>183</v>
      </c>
      <c r="T4272">
        <v>0</v>
      </c>
      <c r="U4272">
        <v>0</v>
      </c>
      <c r="V4272">
        <v>17</v>
      </c>
      <c r="W4272">
        <v>653.06250000000011</v>
      </c>
    </row>
    <row r="4273" spans="1:23" x14ac:dyDescent="0.35">
      <c r="A4273" t="s">
        <v>6076</v>
      </c>
      <c r="B4273" t="s">
        <v>257</v>
      </c>
      <c r="C4273" t="s">
        <v>1233</v>
      </c>
      <c r="D4273" t="s">
        <v>28</v>
      </c>
      <c r="E4273" t="s">
        <v>16</v>
      </c>
      <c r="F4273" t="s">
        <v>132</v>
      </c>
      <c r="G4273">
        <v>38.880000000000003</v>
      </c>
      <c r="H4273">
        <v>1</v>
      </c>
      <c r="I4273">
        <v>0.11</v>
      </c>
      <c r="J4273">
        <v>9.4</v>
      </c>
      <c r="K4273" t="s">
        <v>115</v>
      </c>
      <c r="L4273" t="s">
        <v>41</v>
      </c>
      <c r="M4273">
        <v>9.8699999999999992</v>
      </c>
      <c r="N4273" t="s">
        <v>83</v>
      </c>
      <c r="O4273" t="b">
        <v>0</v>
      </c>
      <c r="P4273">
        <v>34.603200000000001</v>
      </c>
      <c r="Q4273">
        <v>11.2752</v>
      </c>
      <c r="R4273">
        <v>-7.9947999999999979</v>
      </c>
      <c r="S4273" t="s">
        <v>128</v>
      </c>
      <c r="T4273">
        <v>0</v>
      </c>
      <c r="U4273">
        <v>0</v>
      </c>
      <c r="V4273">
        <v>24</v>
      </c>
      <c r="W4273">
        <v>1634.9898000000001</v>
      </c>
    </row>
    <row r="4274" spans="1:23" x14ac:dyDescent="0.35">
      <c r="A4274" t="s">
        <v>6077</v>
      </c>
      <c r="B4274" t="s">
        <v>208</v>
      </c>
      <c r="C4274" t="s">
        <v>3996</v>
      </c>
      <c r="D4274" t="s">
        <v>12</v>
      </c>
      <c r="E4274" t="s">
        <v>14</v>
      </c>
      <c r="F4274" t="s">
        <v>187</v>
      </c>
      <c r="G4274">
        <v>75.31</v>
      </c>
      <c r="H4274">
        <v>2</v>
      </c>
      <c r="I4274">
        <v>0.06</v>
      </c>
      <c r="J4274">
        <v>7.92</v>
      </c>
      <c r="K4274" t="s">
        <v>115</v>
      </c>
      <c r="L4274" t="s">
        <v>45</v>
      </c>
      <c r="M4274">
        <v>0.94</v>
      </c>
      <c r="N4274" t="s">
        <v>83</v>
      </c>
      <c r="O4274" t="b">
        <v>0</v>
      </c>
      <c r="P4274">
        <v>141.58279999999999</v>
      </c>
      <c r="Q4274">
        <v>51.210799999999992</v>
      </c>
      <c r="R4274">
        <v>42.350799999999992</v>
      </c>
      <c r="S4274" t="s">
        <v>183</v>
      </c>
      <c r="T4274">
        <v>0</v>
      </c>
      <c r="U4274">
        <v>0</v>
      </c>
      <c r="V4274">
        <v>2</v>
      </c>
      <c r="W4274">
        <v>33.457799999999992</v>
      </c>
    </row>
    <row r="4275" spans="1:23" x14ac:dyDescent="0.35">
      <c r="A4275" t="s">
        <v>6078</v>
      </c>
      <c r="B4275" t="s">
        <v>500</v>
      </c>
      <c r="C4275" t="s">
        <v>1329</v>
      </c>
      <c r="D4275" t="s">
        <v>20</v>
      </c>
      <c r="E4275" t="s">
        <v>95</v>
      </c>
      <c r="F4275" t="s">
        <v>631</v>
      </c>
      <c r="G4275">
        <v>214.7</v>
      </c>
      <c r="H4275">
        <v>2</v>
      </c>
      <c r="I4275">
        <v>0.1</v>
      </c>
      <c r="J4275">
        <v>8.89</v>
      </c>
      <c r="K4275" t="s">
        <v>115</v>
      </c>
      <c r="L4275" t="s">
        <v>41</v>
      </c>
      <c r="M4275">
        <v>14.85</v>
      </c>
      <c r="N4275" t="s">
        <v>83</v>
      </c>
      <c r="O4275" t="b">
        <v>0</v>
      </c>
      <c r="P4275">
        <v>386.46</v>
      </c>
      <c r="Q4275">
        <v>128.82</v>
      </c>
      <c r="R4275">
        <v>105.08</v>
      </c>
      <c r="S4275" t="s">
        <v>91</v>
      </c>
      <c r="T4275">
        <v>0</v>
      </c>
      <c r="U4275">
        <v>0</v>
      </c>
      <c r="V4275">
        <v>18</v>
      </c>
      <c r="W4275">
        <v>1767.3756000000001</v>
      </c>
    </row>
    <row r="4276" spans="1:23" x14ac:dyDescent="0.35">
      <c r="A4276" t="s">
        <v>6079</v>
      </c>
      <c r="B4276" t="s">
        <v>323</v>
      </c>
      <c r="C4276" t="s">
        <v>1349</v>
      </c>
      <c r="D4276" t="s">
        <v>12</v>
      </c>
      <c r="E4276" t="s">
        <v>16</v>
      </c>
      <c r="F4276" t="s">
        <v>481</v>
      </c>
      <c r="G4276">
        <v>13.86</v>
      </c>
      <c r="H4276">
        <v>2</v>
      </c>
      <c r="I4276">
        <v>0.3</v>
      </c>
      <c r="J4276">
        <v>3.41</v>
      </c>
      <c r="K4276" t="s">
        <v>82</v>
      </c>
      <c r="L4276" t="s">
        <v>45</v>
      </c>
      <c r="M4276">
        <v>1.29</v>
      </c>
      <c r="N4276" t="s">
        <v>83</v>
      </c>
      <c r="O4276" t="b">
        <v>0</v>
      </c>
      <c r="P4276">
        <v>19.404</v>
      </c>
      <c r="Q4276">
        <v>2.771999999999998</v>
      </c>
      <c r="R4276">
        <v>-1.928000000000001</v>
      </c>
      <c r="S4276" t="s">
        <v>91</v>
      </c>
      <c r="T4276">
        <v>0</v>
      </c>
      <c r="U4276">
        <v>0</v>
      </c>
      <c r="V4276">
        <v>19</v>
      </c>
      <c r="W4276">
        <v>560.5712000000002</v>
      </c>
    </row>
    <row r="4277" spans="1:23" x14ac:dyDescent="0.35">
      <c r="A4277" t="s">
        <v>6080</v>
      </c>
      <c r="B4277" t="s">
        <v>521</v>
      </c>
      <c r="C4277" t="s">
        <v>851</v>
      </c>
      <c r="D4277" t="s">
        <v>12</v>
      </c>
      <c r="E4277" t="s">
        <v>16</v>
      </c>
      <c r="F4277" t="s">
        <v>624</v>
      </c>
      <c r="G4277">
        <v>39.94</v>
      </c>
      <c r="H4277">
        <v>2</v>
      </c>
      <c r="I4277">
        <v>0.24</v>
      </c>
      <c r="J4277">
        <v>6.26</v>
      </c>
      <c r="K4277" t="s">
        <v>102</v>
      </c>
      <c r="L4277" t="s">
        <v>43</v>
      </c>
      <c r="M4277">
        <v>6.78</v>
      </c>
      <c r="N4277" t="s">
        <v>83</v>
      </c>
      <c r="O4277" t="b">
        <v>0</v>
      </c>
      <c r="P4277">
        <v>60.708799999999997</v>
      </c>
      <c r="Q4277">
        <v>12.780799999999999</v>
      </c>
      <c r="R4277">
        <v>-0.25919999999999987</v>
      </c>
      <c r="S4277" t="s">
        <v>84</v>
      </c>
      <c r="T4277">
        <v>0</v>
      </c>
      <c r="U4277">
        <v>0</v>
      </c>
      <c r="V4277">
        <v>19</v>
      </c>
      <c r="W4277">
        <v>1781.393</v>
      </c>
    </row>
    <row r="4278" spans="1:23" x14ac:dyDescent="0.35">
      <c r="A4278" t="s">
        <v>6081</v>
      </c>
      <c r="B4278" t="s">
        <v>375</v>
      </c>
      <c r="C4278" t="s">
        <v>488</v>
      </c>
      <c r="D4278" t="s">
        <v>17</v>
      </c>
      <c r="E4278" t="s">
        <v>88</v>
      </c>
      <c r="F4278" t="s">
        <v>760</v>
      </c>
      <c r="G4278">
        <v>20.47</v>
      </c>
      <c r="H4278">
        <v>2</v>
      </c>
      <c r="I4278">
        <v>0.06</v>
      </c>
      <c r="J4278">
        <v>7.34</v>
      </c>
      <c r="K4278" t="s">
        <v>82</v>
      </c>
      <c r="L4278" t="s">
        <v>41</v>
      </c>
      <c r="M4278">
        <v>11.81</v>
      </c>
      <c r="N4278" t="s">
        <v>83</v>
      </c>
      <c r="O4278" t="b">
        <v>0</v>
      </c>
      <c r="P4278">
        <v>38.483600000000003</v>
      </c>
      <c r="Q4278">
        <v>13.919600000000001</v>
      </c>
      <c r="R4278">
        <v>-5.2304000000000004</v>
      </c>
      <c r="S4278" t="s">
        <v>128</v>
      </c>
      <c r="T4278">
        <v>0</v>
      </c>
      <c r="U4278">
        <v>0</v>
      </c>
      <c r="V4278">
        <v>19</v>
      </c>
      <c r="W4278">
        <v>1311.8425999999999</v>
      </c>
    </row>
    <row r="4279" spans="1:23" x14ac:dyDescent="0.35">
      <c r="A4279" t="s">
        <v>6082</v>
      </c>
      <c r="B4279" t="s">
        <v>703</v>
      </c>
      <c r="C4279" t="s">
        <v>1734</v>
      </c>
      <c r="D4279" t="s">
        <v>20</v>
      </c>
      <c r="E4279" t="s">
        <v>95</v>
      </c>
      <c r="F4279" t="s">
        <v>512</v>
      </c>
      <c r="G4279">
        <v>379.68</v>
      </c>
      <c r="H4279">
        <v>3</v>
      </c>
      <c r="I4279">
        <v>0.09</v>
      </c>
      <c r="J4279">
        <v>3.1</v>
      </c>
      <c r="K4279" t="s">
        <v>115</v>
      </c>
      <c r="L4279" t="s">
        <v>48</v>
      </c>
      <c r="M4279">
        <v>9.18</v>
      </c>
      <c r="N4279" t="s">
        <v>83</v>
      </c>
      <c r="O4279" t="b">
        <v>0</v>
      </c>
      <c r="P4279">
        <v>1036.5264</v>
      </c>
      <c r="Q4279">
        <v>353.10239999999999</v>
      </c>
      <c r="R4279">
        <v>340.82240000000002</v>
      </c>
      <c r="S4279" t="s">
        <v>84</v>
      </c>
      <c r="T4279">
        <v>0</v>
      </c>
      <c r="U4279">
        <v>0</v>
      </c>
      <c r="V4279">
        <v>4</v>
      </c>
      <c r="W4279">
        <v>972.98339999999996</v>
      </c>
    </row>
    <row r="4280" spans="1:23" x14ac:dyDescent="0.35">
      <c r="A4280" t="s">
        <v>6083</v>
      </c>
      <c r="B4280" t="s">
        <v>1604</v>
      </c>
      <c r="C4280" t="s">
        <v>1930</v>
      </c>
      <c r="D4280" t="s">
        <v>12</v>
      </c>
      <c r="E4280" t="s">
        <v>16</v>
      </c>
      <c r="F4280" t="s">
        <v>244</v>
      </c>
      <c r="G4280">
        <v>44.37</v>
      </c>
      <c r="H4280">
        <v>1</v>
      </c>
      <c r="I4280">
        <v>0.1</v>
      </c>
      <c r="J4280">
        <v>2.39</v>
      </c>
      <c r="K4280" t="s">
        <v>82</v>
      </c>
      <c r="L4280" t="s">
        <v>41</v>
      </c>
      <c r="M4280">
        <v>8.4600000000000009</v>
      </c>
      <c r="N4280" t="s">
        <v>83</v>
      </c>
      <c r="O4280" t="b">
        <v>0</v>
      </c>
      <c r="P4280">
        <v>39.933</v>
      </c>
      <c r="Q4280">
        <v>13.311</v>
      </c>
      <c r="R4280">
        <v>2.4610000000000021</v>
      </c>
      <c r="S4280" t="s">
        <v>97</v>
      </c>
      <c r="T4280">
        <v>0</v>
      </c>
      <c r="U4280">
        <v>0</v>
      </c>
      <c r="V4280">
        <v>3</v>
      </c>
      <c r="W4280">
        <v>93.929700000000039</v>
      </c>
    </row>
    <row r="4281" spans="1:23" x14ac:dyDescent="0.35">
      <c r="A4281" t="s">
        <v>6084</v>
      </c>
      <c r="B4281" t="s">
        <v>185</v>
      </c>
      <c r="C4281" t="s">
        <v>6085</v>
      </c>
      <c r="D4281" t="s">
        <v>12</v>
      </c>
      <c r="E4281" t="s">
        <v>88</v>
      </c>
      <c r="F4281" t="s">
        <v>227</v>
      </c>
      <c r="G4281">
        <v>26.36</v>
      </c>
      <c r="H4281">
        <v>1</v>
      </c>
      <c r="I4281">
        <v>0.09</v>
      </c>
      <c r="J4281">
        <v>2.11</v>
      </c>
      <c r="K4281" t="s">
        <v>102</v>
      </c>
      <c r="L4281" t="s">
        <v>43</v>
      </c>
      <c r="M4281">
        <v>6.73</v>
      </c>
      <c r="N4281" t="s">
        <v>83</v>
      </c>
      <c r="O4281" t="b">
        <v>0</v>
      </c>
      <c r="P4281">
        <v>23.9876</v>
      </c>
      <c r="Q4281">
        <v>8.1716000000000015</v>
      </c>
      <c r="R4281">
        <v>-0.66839999999999833</v>
      </c>
      <c r="S4281" t="s">
        <v>128</v>
      </c>
      <c r="T4281">
        <v>0</v>
      </c>
      <c r="U4281">
        <v>0</v>
      </c>
      <c r="V4281">
        <v>2</v>
      </c>
      <c r="W4281">
        <v>12.62240000000001</v>
      </c>
    </row>
    <row r="4282" spans="1:23" x14ac:dyDescent="0.35">
      <c r="A4282" t="s">
        <v>6086</v>
      </c>
      <c r="B4282" t="s">
        <v>703</v>
      </c>
      <c r="C4282" t="s">
        <v>1186</v>
      </c>
      <c r="D4282" t="s">
        <v>20</v>
      </c>
      <c r="E4282" t="s">
        <v>88</v>
      </c>
      <c r="F4282" t="s">
        <v>111</v>
      </c>
      <c r="G4282">
        <v>29.43</v>
      </c>
      <c r="H4282">
        <v>2</v>
      </c>
      <c r="I4282">
        <v>0.04</v>
      </c>
      <c r="J4282">
        <v>8.4</v>
      </c>
      <c r="K4282" t="s">
        <v>115</v>
      </c>
      <c r="L4282" t="s">
        <v>45</v>
      </c>
      <c r="M4282">
        <v>1.83</v>
      </c>
      <c r="N4282" t="s">
        <v>83</v>
      </c>
      <c r="O4282" t="b">
        <v>0</v>
      </c>
      <c r="P4282">
        <v>56.505600000000001</v>
      </c>
      <c r="Q4282">
        <v>21.189599999999999</v>
      </c>
      <c r="R4282">
        <v>10.9596</v>
      </c>
      <c r="S4282" t="s">
        <v>84</v>
      </c>
      <c r="T4282">
        <v>0</v>
      </c>
      <c r="U4282">
        <v>0</v>
      </c>
      <c r="V4282">
        <v>14</v>
      </c>
      <c r="W4282">
        <v>851.52060000000017</v>
      </c>
    </row>
    <row r="4283" spans="1:23" x14ac:dyDescent="0.35">
      <c r="A4283" t="s">
        <v>6087</v>
      </c>
      <c r="B4283" t="s">
        <v>819</v>
      </c>
      <c r="C4283" t="s">
        <v>1401</v>
      </c>
      <c r="D4283" t="s">
        <v>19</v>
      </c>
      <c r="E4283" t="s">
        <v>16</v>
      </c>
      <c r="F4283" t="s">
        <v>472</v>
      </c>
      <c r="G4283">
        <v>35.64</v>
      </c>
      <c r="H4283">
        <v>2</v>
      </c>
      <c r="I4283">
        <v>0.09</v>
      </c>
      <c r="J4283">
        <v>8.15</v>
      </c>
      <c r="K4283" t="s">
        <v>82</v>
      </c>
      <c r="L4283" t="s">
        <v>48</v>
      </c>
      <c r="M4283">
        <v>13.56</v>
      </c>
      <c r="N4283" t="s">
        <v>83</v>
      </c>
      <c r="O4283" t="b">
        <v>0</v>
      </c>
      <c r="P4283">
        <v>64.864800000000002</v>
      </c>
      <c r="Q4283">
        <v>22.096800000000002</v>
      </c>
      <c r="R4283">
        <v>0.38680000000000092</v>
      </c>
      <c r="S4283" t="s">
        <v>128</v>
      </c>
      <c r="T4283">
        <v>0</v>
      </c>
      <c r="U4283">
        <v>0</v>
      </c>
      <c r="V4283">
        <v>3</v>
      </c>
      <c r="W4283">
        <v>25.391800000000011</v>
      </c>
    </row>
    <row r="4284" spans="1:23" x14ac:dyDescent="0.35">
      <c r="A4284" t="s">
        <v>6088</v>
      </c>
      <c r="B4284" t="s">
        <v>553</v>
      </c>
      <c r="C4284" t="s">
        <v>6056</v>
      </c>
      <c r="D4284" t="s">
        <v>26</v>
      </c>
      <c r="E4284" t="s">
        <v>16</v>
      </c>
      <c r="F4284" t="s">
        <v>919</v>
      </c>
      <c r="G4284">
        <v>48.18</v>
      </c>
      <c r="H4284">
        <v>1</v>
      </c>
      <c r="I4284">
        <v>0.21</v>
      </c>
      <c r="J4284">
        <v>8.27</v>
      </c>
      <c r="K4284" t="s">
        <v>115</v>
      </c>
      <c r="L4284" t="s">
        <v>43</v>
      </c>
      <c r="M4284">
        <v>3.37</v>
      </c>
      <c r="N4284" t="s">
        <v>83</v>
      </c>
      <c r="O4284" t="b">
        <v>0</v>
      </c>
      <c r="P4284">
        <v>38.062199999999997</v>
      </c>
      <c r="Q4284">
        <v>9.1542000000000083</v>
      </c>
      <c r="R4284">
        <v>-2.485799999999994</v>
      </c>
      <c r="S4284" t="s">
        <v>84</v>
      </c>
      <c r="T4284">
        <v>0</v>
      </c>
      <c r="U4284">
        <v>0</v>
      </c>
      <c r="V4284">
        <v>2</v>
      </c>
      <c r="W4284">
        <v>-20.4422</v>
      </c>
    </row>
    <row r="4285" spans="1:23" x14ac:dyDescent="0.35">
      <c r="A4285" t="s">
        <v>6089</v>
      </c>
      <c r="B4285" t="s">
        <v>784</v>
      </c>
      <c r="C4285" t="s">
        <v>640</v>
      </c>
      <c r="D4285" t="s">
        <v>24</v>
      </c>
      <c r="E4285" t="s">
        <v>95</v>
      </c>
      <c r="F4285" t="s">
        <v>701</v>
      </c>
      <c r="G4285">
        <v>281.45</v>
      </c>
      <c r="H4285">
        <v>2</v>
      </c>
      <c r="I4285">
        <v>0.08</v>
      </c>
      <c r="J4285">
        <v>8.11</v>
      </c>
      <c r="K4285" t="s">
        <v>102</v>
      </c>
      <c r="L4285" t="s">
        <v>43</v>
      </c>
      <c r="M4285">
        <v>3.62</v>
      </c>
      <c r="N4285" t="s">
        <v>83</v>
      </c>
      <c r="O4285" t="b">
        <v>0</v>
      </c>
      <c r="P4285">
        <v>517.86800000000005</v>
      </c>
      <c r="Q4285">
        <v>180.1280000000001</v>
      </c>
      <c r="R4285">
        <v>168.39800000000011</v>
      </c>
      <c r="S4285" t="s">
        <v>84</v>
      </c>
      <c r="T4285">
        <v>0</v>
      </c>
      <c r="U4285">
        <v>0</v>
      </c>
      <c r="V4285">
        <v>21</v>
      </c>
      <c r="W4285">
        <v>1856.1396999999999</v>
      </c>
    </row>
    <row r="4286" spans="1:23" x14ac:dyDescent="0.35">
      <c r="A4286" t="s">
        <v>6090</v>
      </c>
      <c r="B4286" t="s">
        <v>1052</v>
      </c>
      <c r="C4286" t="s">
        <v>1088</v>
      </c>
      <c r="D4286" t="s">
        <v>12</v>
      </c>
      <c r="E4286" t="s">
        <v>95</v>
      </c>
      <c r="F4286" t="s">
        <v>140</v>
      </c>
      <c r="G4286">
        <v>410.67</v>
      </c>
      <c r="H4286">
        <v>3</v>
      </c>
      <c r="I4286">
        <v>0.08</v>
      </c>
      <c r="J4286">
        <v>5.4</v>
      </c>
      <c r="K4286" t="s">
        <v>102</v>
      </c>
      <c r="L4286" t="s">
        <v>45</v>
      </c>
      <c r="M4286">
        <v>0.92</v>
      </c>
      <c r="N4286" t="s">
        <v>83</v>
      </c>
      <c r="O4286" t="b">
        <v>0</v>
      </c>
      <c r="P4286">
        <v>1133.4492</v>
      </c>
      <c r="Q4286">
        <v>394.2432</v>
      </c>
      <c r="R4286">
        <v>387.92320000000001</v>
      </c>
      <c r="S4286" t="s">
        <v>128</v>
      </c>
      <c r="T4286">
        <v>0</v>
      </c>
      <c r="U4286">
        <v>0</v>
      </c>
      <c r="V4286">
        <v>12</v>
      </c>
      <c r="W4286">
        <v>1213.271</v>
      </c>
    </row>
    <row r="4287" spans="1:23" x14ac:dyDescent="0.35">
      <c r="A4287" t="s">
        <v>6091</v>
      </c>
      <c r="B4287" t="s">
        <v>973</v>
      </c>
      <c r="C4287" t="s">
        <v>240</v>
      </c>
      <c r="D4287" t="s">
        <v>12</v>
      </c>
      <c r="E4287" t="s">
        <v>16</v>
      </c>
      <c r="F4287" t="s">
        <v>1316</v>
      </c>
      <c r="G4287">
        <v>43.4</v>
      </c>
      <c r="H4287">
        <v>1</v>
      </c>
      <c r="I4287">
        <v>0.24</v>
      </c>
      <c r="J4287">
        <v>2.15</v>
      </c>
      <c r="K4287" t="s">
        <v>115</v>
      </c>
      <c r="L4287" t="s">
        <v>48</v>
      </c>
      <c r="M4287">
        <v>19.39</v>
      </c>
      <c r="N4287" t="s">
        <v>83</v>
      </c>
      <c r="O4287" t="b">
        <v>0</v>
      </c>
      <c r="P4287">
        <v>32.984000000000002</v>
      </c>
      <c r="Q4287">
        <v>6.9440000000000026</v>
      </c>
      <c r="R4287">
        <v>-14.596</v>
      </c>
      <c r="S4287" t="s">
        <v>183</v>
      </c>
      <c r="T4287">
        <v>0</v>
      </c>
      <c r="U4287">
        <v>0</v>
      </c>
      <c r="V4287">
        <v>11</v>
      </c>
      <c r="W4287">
        <v>606.35590000000002</v>
      </c>
    </row>
    <row r="4288" spans="1:23" x14ac:dyDescent="0.35">
      <c r="A4288" t="s">
        <v>6092</v>
      </c>
      <c r="B4288" t="s">
        <v>442</v>
      </c>
      <c r="C4288" t="s">
        <v>2254</v>
      </c>
      <c r="D4288" t="s">
        <v>17</v>
      </c>
      <c r="E4288" t="s">
        <v>95</v>
      </c>
      <c r="F4288" t="s">
        <v>840</v>
      </c>
      <c r="G4288">
        <v>645.97</v>
      </c>
      <c r="H4288">
        <v>2</v>
      </c>
      <c r="I4288">
        <v>0.28000000000000003</v>
      </c>
      <c r="J4288">
        <v>2.23</v>
      </c>
      <c r="K4288" t="s">
        <v>102</v>
      </c>
      <c r="L4288" t="s">
        <v>41</v>
      </c>
      <c r="M4288">
        <v>8.8699999999999992</v>
      </c>
      <c r="N4288" t="s">
        <v>83</v>
      </c>
      <c r="O4288" t="b">
        <v>0</v>
      </c>
      <c r="P4288">
        <v>930.19680000000005</v>
      </c>
      <c r="Q4288">
        <v>155.03280000000009</v>
      </c>
      <c r="R4288">
        <v>143.9328000000001</v>
      </c>
      <c r="S4288" t="s">
        <v>128</v>
      </c>
      <c r="T4288">
        <v>0</v>
      </c>
      <c r="U4288">
        <v>0</v>
      </c>
      <c r="V4288">
        <v>12</v>
      </c>
      <c r="W4288">
        <v>532.56470000000013</v>
      </c>
    </row>
    <row r="4289" spans="1:23" x14ac:dyDescent="0.35">
      <c r="A4289" t="s">
        <v>6093</v>
      </c>
      <c r="B4289" t="s">
        <v>800</v>
      </c>
      <c r="C4289" t="s">
        <v>1491</v>
      </c>
      <c r="D4289" t="s">
        <v>28</v>
      </c>
      <c r="E4289" t="s">
        <v>88</v>
      </c>
      <c r="F4289" t="s">
        <v>457</v>
      </c>
      <c r="G4289">
        <v>19.04</v>
      </c>
      <c r="H4289">
        <v>1</v>
      </c>
      <c r="I4289">
        <v>0.1</v>
      </c>
      <c r="J4289">
        <v>4.43</v>
      </c>
      <c r="K4289" t="s">
        <v>90</v>
      </c>
      <c r="L4289" t="s">
        <v>48</v>
      </c>
      <c r="M4289">
        <v>11.61</v>
      </c>
      <c r="N4289" t="s">
        <v>83</v>
      </c>
      <c r="O4289" t="b">
        <v>0</v>
      </c>
      <c r="P4289">
        <v>17.135999999999999</v>
      </c>
      <c r="Q4289">
        <v>5.7119999999999997</v>
      </c>
      <c r="R4289">
        <v>-10.327999999999999</v>
      </c>
      <c r="S4289" t="s">
        <v>84</v>
      </c>
      <c r="T4289">
        <v>0</v>
      </c>
      <c r="U4289">
        <v>0</v>
      </c>
      <c r="V4289">
        <v>11</v>
      </c>
      <c r="W4289">
        <v>1069.1565000000001</v>
      </c>
    </row>
    <row r="4290" spans="1:23" x14ac:dyDescent="0.35">
      <c r="A4290" t="s">
        <v>6094</v>
      </c>
      <c r="B4290" t="s">
        <v>130</v>
      </c>
      <c r="C4290" t="s">
        <v>2543</v>
      </c>
      <c r="D4290" t="s">
        <v>12</v>
      </c>
      <c r="E4290" t="s">
        <v>14</v>
      </c>
      <c r="F4290" t="s">
        <v>577</v>
      </c>
      <c r="G4290">
        <v>68.489999999999995</v>
      </c>
      <c r="H4290">
        <v>1</v>
      </c>
      <c r="I4290">
        <v>0.13</v>
      </c>
      <c r="J4290">
        <v>2.0299999999999998</v>
      </c>
      <c r="K4290" t="s">
        <v>115</v>
      </c>
      <c r="L4290" t="s">
        <v>41</v>
      </c>
      <c r="M4290">
        <v>5.05</v>
      </c>
      <c r="N4290" t="s">
        <v>83</v>
      </c>
      <c r="O4290" t="b">
        <v>0</v>
      </c>
      <c r="P4290">
        <v>59.586300000000001</v>
      </c>
      <c r="Q4290">
        <v>18.4923</v>
      </c>
      <c r="R4290">
        <v>11.4123</v>
      </c>
      <c r="S4290" t="s">
        <v>84</v>
      </c>
      <c r="T4290">
        <v>0</v>
      </c>
      <c r="U4290">
        <v>0</v>
      </c>
      <c r="V4290">
        <v>16</v>
      </c>
      <c r="W4290">
        <v>1076.8631</v>
      </c>
    </row>
    <row r="4291" spans="1:23" x14ac:dyDescent="0.35">
      <c r="A4291" t="s">
        <v>6095</v>
      </c>
      <c r="B4291" t="s">
        <v>143</v>
      </c>
      <c r="C4291" t="s">
        <v>1235</v>
      </c>
      <c r="D4291" t="s">
        <v>24</v>
      </c>
      <c r="E4291" t="s">
        <v>88</v>
      </c>
      <c r="F4291" t="s">
        <v>1221</v>
      </c>
      <c r="G4291">
        <v>15.95</v>
      </c>
      <c r="H4291">
        <v>1</v>
      </c>
      <c r="I4291">
        <v>0.04</v>
      </c>
      <c r="J4291">
        <v>7.58</v>
      </c>
      <c r="K4291" t="s">
        <v>82</v>
      </c>
      <c r="L4291" t="s">
        <v>45</v>
      </c>
      <c r="M4291">
        <v>1.59</v>
      </c>
      <c r="N4291" t="s">
        <v>83</v>
      </c>
      <c r="O4291" t="b">
        <v>0</v>
      </c>
      <c r="P4291">
        <v>15.311999999999999</v>
      </c>
      <c r="Q4291">
        <v>5.7420000000000009</v>
      </c>
      <c r="R4291">
        <v>-3.427999999999999</v>
      </c>
      <c r="S4291" t="s">
        <v>103</v>
      </c>
      <c r="T4291">
        <v>0</v>
      </c>
      <c r="U4291">
        <v>0</v>
      </c>
      <c r="V4291">
        <v>10</v>
      </c>
      <c r="W4291">
        <v>469.07670000000007</v>
      </c>
    </row>
    <row r="4292" spans="1:23" x14ac:dyDescent="0.35">
      <c r="A4292" t="s">
        <v>6096</v>
      </c>
      <c r="B4292" t="s">
        <v>1497</v>
      </c>
      <c r="C4292" t="s">
        <v>710</v>
      </c>
      <c r="D4292" t="s">
        <v>19</v>
      </c>
      <c r="E4292" t="s">
        <v>16</v>
      </c>
      <c r="F4292" t="s">
        <v>427</v>
      </c>
      <c r="G4292">
        <v>21.37</v>
      </c>
      <c r="H4292">
        <v>3</v>
      </c>
      <c r="I4292">
        <v>0.1</v>
      </c>
      <c r="J4292">
        <v>5.97</v>
      </c>
      <c r="K4292" t="s">
        <v>90</v>
      </c>
      <c r="L4292" t="s">
        <v>45</v>
      </c>
      <c r="M4292">
        <v>1.57</v>
      </c>
      <c r="N4292" t="s">
        <v>83</v>
      </c>
      <c r="O4292" t="b">
        <v>0</v>
      </c>
      <c r="P4292">
        <v>57.698999999999998</v>
      </c>
      <c r="Q4292">
        <v>19.233000000000001</v>
      </c>
      <c r="R4292">
        <v>11.693</v>
      </c>
      <c r="S4292" t="s">
        <v>103</v>
      </c>
      <c r="T4292">
        <v>0</v>
      </c>
      <c r="U4292">
        <v>0</v>
      </c>
      <c r="V4292">
        <v>18</v>
      </c>
      <c r="W4292">
        <v>838.74849999999992</v>
      </c>
    </row>
    <row r="4293" spans="1:23" x14ac:dyDescent="0.35">
      <c r="A4293" t="s">
        <v>6097</v>
      </c>
      <c r="B4293" t="s">
        <v>1219</v>
      </c>
      <c r="C4293" t="s">
        <v>1150</v>
      </c>
      <c r="D4293" t="s">
        <v>15</v>
      </c>
      <c r="E4293" t="s">
        <v>95</v>
      </c>
      <c r="F4293" t="s">
        <v>985</v>
      </c>
      <c r="G4293">
        <v>337.09</v>
      </c>
      <c r="H4293">
        <v>3</v>
      </c>
      <c r="I4293">
        <v>0.16</v>
      </c>
      <c r="J4293">
        <v>5.96</v>
      </c>
      <c r="K4293" t="s">
        <v>102</v>
      </c>
      <c r="L4293" t="s">
        <v>41</v>
      </c>
      <c r="M4293">
        <v>5.15</v>
      </c>
      <c r="N4293" t="s">
        <v>83</v>
      </c>
      <c r="O4293" t="b">
        <v>0</v>
      </c>
      <c r="P4293">
        <v>849.46679999999992</v>
      </c>
      <c r="Q4293">
        <v>242.70480000000001</v>
      </c>
      <c r="R4293">
        <v>231.59479999999999</v>
      </c>
      <c r="S4293" t="s">
        <v>183</v>
      </c>
      <c r="T4293">
        <v>0</v>
      </c>
      <c r="U4293">
        <v>0</v>
      </c>
      <c r="V4293">
        <v>18</v>
      </c>
      <c r="W4293">
        <v>2077.6332000000002</v>
      </c>
    </row>
    <row r="4294" spans="1:23" x14ac:dyDescent="0.35">
      <c r="A4294" t="s">
        <v>6098</v>
      </c>
      <c r="B4294" t="s">
        <v>553</v>
      </c>
      <c r="C4294" t="s">
        <v>6099</v>
      </c>
      <c r="D4294" t="s">
        <v>17</v>
      </c>
      <c r="E4294" t="s">
        <v>16</v>
      </c>
      <c r="F4294" t="s">
        <v>854</v>
      </c>
      <c r="G4294">
        <v>37.68</v>
      </c>
      <c r="H4294">
        <v>3</v>
      </c>
      <c r="I4294">
        <v>0.19</v>
      </c>
      <c r="J4294">
        <v>9.89</v>
      </c>
      <c r="K4294" t="s">
        <v>82</v>
      </c>
      <c r="L4294" t="s">
        <v>45</v>
      </c>
      <c r="M4294">
        <v>1.18</v>
      </c>
      <c r="N4294" t="s">
        <v>83</v>
      </c>
      <c r="O4294" t="b">
        <v>0</v>
      </c>
      <c r="P4294">
        <v>91.562399999999997</v>
      </c>
      <c r="Q4294">
        <v>23.738399999999999</v>
      </c>
      <c r="R4294">
        <v>12.6684</v>
      </c>
      <c r="S4294" t="s">
        <v>84</v>
      </c>
      <c r="T4294">
        <v>0</v>
      </c>
      <c r="U4294">
        <v>0</v>
      </c>
      <c r="V4294">
        <v>2</v>
      </c>
      <c r="W4294">
        <v>74.560399999999987</v>
      </c>
    </row>
    <row r="4295" spans="1:23" x14ac:dyDescent="0.35">
      <c r="A4295" t="s">
        <v>6100</v>
      </c>
      <c r="B4295" t="s">
        <v>134</v>
      </c>
      <c r="C4295" t="s">
        <v>550</v>
      </c>
      <c r="D4295" t="s">
        <v>17</v>
      </c>
      <c r="E4295" t="s">
        <v>14</v>
      </c>
      <c r="F4295" t="s">
        <v>1332</v>
      </c>
      <c r="G4295">
        <v>140.04</v>
      </c>
      <c r="H4295">
        <v>2</v>
      </c>
      <c r="I4295">
        <v>0.16</v>
      </c>
      <c r="J4295">
        <v>9.2200000000000006</v>
      </c>
      <c r="K4295" t="s">
        <v>82</v>
      </c>
      <c r="L4295" t="s">
        <v>41</v>
      </c>
      <c r="M4295">
        <v>11.77</v>
      </c>
      <c r="N4295" t="s">
        <v>83</v>
      </c>
      <c r="O4295" t="b">
        <v>0</v>
      </c>
      <c r="P4295">
        <v>235.2672</v>
      </c>
      <c r="Q4295">
        <v>67.219200000000001</v>
      </c>
      <c r="R4295">
        <v>46.229199999999999</v>
      </c>
      <c r="S4295" t="s">
        <v>128</v>
      </c>
      <c r="T4295">
        <v>0</v>
      </c>
      <c r="U4295">
        <v>0</v>
      </c>
      <c r="V4295">
        <v>20</v>
      </c>
      <c r="W4295">
        <v>1632.1878999999999</v>
      </c>
    </row>
    <row r="4296" spans="1:23" x14ac:dyDescent="0.35">
      <c r="A4296" t="s">
        <v>6101</v>
      </c>
      <c r="B4296" t="s">
        <v>566</v>
      </c>
      <c r="C4296" t="s">
        <v>1308</v>
      </c>
      <c r="D4296" t="s">
        <v>17</v>
      </c>
      <c r="E4296" t="s">
        <v>16</v>
      </c>
      <c r="F4296" t="s">
        <v>1050</v>
      </c>
      <c r="G4296">
        <v>29.15</v>
      </c>
      <c r="H4296">
        <v>1</v>
      </c>
      <c r="I4296">
        <v>0.17</v>
      </c>
      <c r="J4296">
        <v>5.43</v>
      </c>
      <c r="K4296" t="s">
        <v>102</v>
      </c>
      <c r="L4296" t="s">
        <v>41</v>
      </c>
      <c r="M4296">
        <v>10.31</v>
      </c>
      <c r="N4296" t="s">
        <v>83</v>
      </c>
      <c r="O4296" t="b">
        <v>0</v>
      </c>
      <c r="P4296">
        <v>24.194500000000001</v>
      </c>
      <c r="Q4296">
        <v>6.7045000000000003</v>
      </c>
      <c r="R4296">
        <v>-9.0355000000000008</v>
      </c>
      <c r="S4296" t="s">
        <v>103</v>
      </c>
      <c r="T4296">
        <v>0</v>
      </c>
      <c r="U4296">
        <v>0</v>
      </c>
      <c r="V4296">
        <v>7</v>
      </c>
      <c r="W4296">
        <v>7.4411999999999843</v>
      </c>
    </row>
    <row r="4297" spans="1:23" x14ac:dyDescent="0.35">
      <c r="A4297" t="s">
        <v>6102</v>
      </c>
      <c r="B4297" t="s">
        <v>545</v>
      </c>
      <c r="C4297" t="s">
        <v>1313</v>
      </c>
      <c r="D4297" t="s">
        <v>17</v>
      </c>
      <c r="E4297" t="s">
        <v>95</v>
      </c>
      <c r="F4297" t="s">
        <v>270</v>
      </c>
      <c r="G4297">
        <v>453.26</v>
      </c>
      <c r="H4297">
        <v>3</v>
      </c>
      <c r="I4297">
        <v>0.09</v>
      </c>
      <c r="J4297">
        <v>6.69</v>
      </c>
      <c r="K4297" t="s">
        <v>102</v>
      </c>
      <c r="L4297" t="s">
        <v>43</v>
      </c>
      <c r="M4297">
        <v>7.43</v>
      </c>
      <c r="N4297" t="s">
        <v>279</v>
      </c>
      <c r="O4297" t="b">
        <v>0</v>
      </c>
      <c r="P4297">
        <v>1237.3997999999999</v>
      </c>
      <c r="Q4297">
        <v>421.53179999999998</v>
      </c>
      <c r="R4297">
        <v>407.41180000000003</v>
      </c>
      <c r="S4297" t="s">
        <v>91</v>
      </c>
      <c r="T4297">
        <v>0</v>
      </c>
      <c r="U4297">
        <v>1</v>
      </c>
      <c r="V4297">
        <v>9</v>
      </c>
      <c r="W4297">
        <v>1292.7988</v>
      </c>
    </row>
    <row r="4298" spans="1:23" x14ac:dyDescent="0.35">
      <c r="A4298" t="s">
        <v>6103</v>
      </c>
      <c r="B4298" t="s">
        <v>996</v>
      </c>
      <c r="C4298" t="s">
        <v>3003</v>
      </c>
      <c r="D4298" t="s">
        <v>15</v>
      </c>
      <c r="E4298" t="s">
        <v>16</v>
      </c>
      <c r="F4298" t="s">
        <v>244</v>
      </c>
      <c r="G4298">
        <v>27.47</v>
      </c>
      <c r="H4298">
        <v>3</v>
      </c>
      <c r="I4298">
        <v>0.17</v>
      </c>
      <c r="J4298">
        <v>8.2799999999999994</v>
      </c>
      <c r="K4298" t="s">
        <v>102</v>
      </c>
      <c r="L4298" t="s">
        <v>41</v>
      </c>
      <c r="M4298">
        <v>10.42</v>
      </c>
      <c r="N4298" t="s">
        <v>83</v>
      </c>
      <c r="O4298" t="b">
        <v>0</v>
      </c>
      <c r="P4298">
        <v>68.400299999999987</v>
      </c>
      <c r="Q4298">
        <v>18.954299999999989</v>
      </c>
      <c r="R4298">
        <v>0.25429999999998998</v>
      </c>
      <c r="S4298" t="s">
        <v>128</v>
      </c>
      <c r="T4298">
        <v>0</v>
      </c>
      <c r="U4298">
        <v>0</v>
      </c>
      <c r="V4298">
        <v>18</v>
      </c>
      <c r="W4298">
        <v>1081.7529999999999</v>
      </c>
    </row>
    <row r="4299" spans="1:23" x14ac:dyDescent="0.35">
      <c r="A4299" t="s">
        <v>6104</v>
      </c>
      <c r="B4299" t="s">
        <v>636</v>
      </c>
      <c r="C4299" t="s">
        <v>2825</v>
      </c>
      <c r="D4299" t="s">
        <v>20</v>
      </c>
      <c r="E4299" t="s">
        <v>95</v>
      </c>
      <c r="F4299" t="s">
        <v>701</v>
      </c>
      <c r="G4299">
        <v>217.7</v>
      </c>
      <c r="H4299">
        <v>2</v>
      </c>
      <c r="I4299">
        <v>0.1</v>
      </c>
      <c r="J4299">
        <v>3.4</v>
      </c>
      <c r="K4299" t="s">
        <v>90</v>
      </c>
      <c r="L4299" t="s">
        <v>45</v>
      </c>
      <c r="M4299">
        <v>0.61</v>
      </c>
      <c r="N4299" t="s">
        <v>83</v>
      </c>
      <c r="O4299" t="b">
        <v>0</v>
      </c>
      <c r="P4299">
        <v>391.86</v>
      </c>
      <c r="Q4299">
        <v>130.62000000000009</v>
      </c>
      <c r="R4299">
        <v>126.6100000000001</v>
      </c>
      <c r="S4299" t="s">
        <v>103</v>
      </c>
      <c r="T4299">
        <v>0</v>
      </c>
      <c r="U4299">
        <v>0</v>
      </c>
      <c r="V4299">
        <v>14</v>
      </c>
      <c r="W4299">
        <v>673.92430000000013</v>
      </c>
    </row>
    <row r="4300" spans="1:23" x14ac:dyDescent="0.35">
      <c r="A4300" t="s">
        <v>6105</v>
      </c>
      <c r="B4300" t="s">
        <v>462</v>
      </c>
      <c r="C4300" t="s">
        <v>798</v>
      </c>
      <c r="D4300" t="s">
        <v>15</v>
      </c>
      <c r="E4300" t="s">
        <v>16</v>
      </c>
      <c r="F4300" t="s">
        <v>214</v>
      </c>
      <c r="G4300">
        <v>58.07</v>
      </c>
      <c r="H4300">
        <v>1</v>
      </c>
      <c r="I4300">
        <v>0.1</v>
      </c>
      <c r="J4300">
        <v>5.23</v>
      </c>
      <c r="K4300" t="s">
        <v>90</v>
      </c>
      <c r="L4300" t="s">
        <v>45</v>
      </c>
      <c r="M4300">
        <v>0.95</v>
      </c>
      <c r="N4300" t="s">
        <v>83</v>
      </c>
      <c r="O4300" t="b">
        <v>1</v>
      </c>
      <c r="P4300">
        <v>52.262999999999998</v>
      </c>
      <c r="Q4300">
        <v>17.420999999999999</v>
      </c>
      <c r="R4300">
        <v>11.241</v>
      </c>
      <c r="S4300" t="s">
        <v>84</v>
      </c>
      <c r="T4300">
        <v>0</v>
      </c>
      <c r="U4300">
        <v>0</v>
      </c>
      <c r="V4300">
        <v>12</v>
      </c>
      <c r="W4300">
        <v>1365.7772</v>
      </c>
    </row>
    <row r="4301" spans="1:23" x14ac:dyDescent="0.35">
      <c r="A4301" t="s">
        <v>6106</v>
      </c>
      <c r="B4301" t="s">
        <v>161</v>
      </c>
      <c r="C4301" t="s">
        <v>910</v>
      </c>
      <c r="D4301" t="s">
        <v>28</v>
      </c>
      <c r="E4301" t="s">
        <v>16</v>
      </c>
      <c r="F4301" t="s">
        <v>351</v>
      </c>
      <c r="G4301">
        <v>31.64</v>
      </c>
      <c r="H4301">
        <v>2</v>
      </c>
      <c r="I4301">
        <v>0.17</v>
      </c>
      <c r="J4301">
        <v>3.63</v>
      </c>
      <c r="K4301" t="s">
        <v>115</v>
      </c>
      <c r="L4301" t="s">
        <v>41</v>
      </c>
      <c r="M4301">
        <v>5.16</v>
      </c>
      <c r="N4301" t="s">
        <v>83</v>
      </c>
      <c r="O4301" t="b">
        <v>0</v>
      </c>
      <c r="P4301">
        <v>52.522399999999998</v>
      </c>
      <c r="Q4301">
        <v>14.554399999999999</v>
      </c>
      <c r="R4301">
        <v>5.764400000000002</v>
      </c>
      <c r="S4301" t="s">
        <v>91</v>
      </c>
      <c r="T4301">
        <v>0</v>
      </c>
      <c r="U4301">
        <v>0</v>
      </c>
      <c r="V4301">
        <v>4</v>
      </c>
      <c r="W4301">
        <v>59.77000000000001</v>
      </c>
    </row>
    <row r="4302" spans="1:23" x14ac:dyDescent="0.35">
      <c r="A4302" t="s">
        <v>6107</v>
      </c>
      <c r="B4302" t="s">
        <v>1705</v>
      </c>
      <c r="C4302" t="s">
        <v>4726</v>
      </c>
      <c r="D4302" t="s">
        <v>12</v>
      </c>
      <c r="E4302" t="s">
        <v>88</v>
      </c>
      <c r="F4302" t="s">
        <v>1221</v>
      </c>
      <c r="G4302">
        <v>20.69</v>
      </c>
      <c r="H4302">
        <v>3</v>
      </c>
      <c r="I4302">
        <v>0.04</v>
      </c>
      <c r="J4302">
        <v>2.16</v>
      </c>
      <c r="K4302" t="s">
        <v>82</v>
      </c>
      <c r="L4302" t="s">
        <v>43</v>
      </c>
      <c r="M4302">
        <v>5.95</v>
      </c>
      <c r="N4302" t="s">
        <v>83</v>
      </c>
      <c r="O4302" t="b">
        <v>0</v>
      </c>
      <c r="P4302">
        <v>59.587200000000003</v>
      </c>
      <c r="Q4302">
        <v>22.345199999999998</v>
      </c>
      <c r="R4302">
        <v>14.235200000000001</v>
      </c>
      <c r="S4302" t="s">
        <v>97</v>
      </c>
      <c r="T4302">
        <v>0</v>
      </c>
      <c r="U4302">
        <v>0</v>
      </c>
      <c r="V4302">
        <v>15</v>
      </c>
      <c r="W4302">
        <v>405.86239999999998</v>
      </c>
    </row>
    <row r="4303" spans="1:23" x14ac:dyDescent="0.35">
      <c r="A4303" t="s">
        <v>6108</v>
      </c>
      <c r="B4303" t="s">
        <v>201</v>
      </c>
      <c r="C4303" t="s">
        <v>406</v>
      </c>
      <c r="D4303" t="s">
        <v>15</v>
      </c>
      <c r="E4303" t="s">
        <v>88</v>
      </c>
      <c r="F4303" t="s">
        <v>89</v>
      </c>
      <c r="G4303">
        <v>37.71</v>
      </c>
      <c r="H4303">
        <v>1</v>
      </c>
      <c r="I4303">
        <v>0.01</v>
      </c>
      <c r="J4303">
        <v>7.03</v>
      </c>
      <c r="K4303" t="s">
        <v>90</v>
      </c>
      <c r="L4303" t="s">
        <v>45</v>
      </c>
      <c r="M4303">
        <v>1.83</v>
      </c>
      <c r="N4303" t="s">
        <v>83</v>
      </c>
      <c r="O4303" t="b">
        <v>0</v>
      </c>
      <c r="P4303">
        <v>37.332900000000002</v>
      </c>
      <c r="Q4303">
        <v>14.706899999999999</v>
      </c>
      <c r="R4303">
        <v>5.8469000000000024</v>
      </c>
      <c r="S4303" t="s">
        <v>97</v>
      </c>
      <c r="T4303">
        <v>0</v>
      </c>
      <c r="U4303">
        <v>0</v>
      </c>
      <c r="V4303">
        <v>14</v>
      </c>
      <c r="W4303">
        <v>1288.9557</v>
      </c>
    </row>
    <row r="4304" spans="1:23" x14ac:dyDescent="0.35">
      <c r="A4304" t="s">
        <v>6109</v>
      </c>
      <c r="B4304" t="s">
        <v>130</v>
      </c>
      <c r="C4304" t="s">
        <v>6110</v>
      </c>
      <c r="D4304" t="s">
        <v>19</v>
      </c>
      <c r="E4304" t="s">
        <v>14</v>
      </c>
      <c r="F4304" t="s">
        <v>775</v>
      </c>
      <c r="G4304">
        <v>188.06</v>
      </c>
      <c r="H4304">
        <v>1</v>
      </c>
      <c r="I4304">
        <v>0.06</v>
      </c>
      <c r="J4304">
        <v>9.24</v>
      </c>
      <c r="K4304" t="s">
        <v>82</v>
      </c>
      <c r="L4304" t="s">
        <v>43</v>
      </c>
      <c r="M4304">
        <v>5.85</v>
      </c>
      <c r="N4304" t="s">
        <v>83</v>
      </c>
      <c r="O4304" t="b">
        <v>0</v>
      </c>
      <c r="P4304">
        <v>176.7764</v>
      </c>
      <c r="Q4304">
        <v>63.940399999999997</v>
      </c>
      <c r="R4304">
        <v>48.850399999999993</v>
      </c>
      <c r="S4304" t="s">
        <v>84</v>
      </c>
      <c r="T4304">
        <v>0</v>
      </c>
      <c r="U4304">
        <v>0</v>
      </c>
      <c r="V4304">
        <v>2</v>
      </c>
      <c r="W4304">
        <v>37.267000000000003</v>
      </c>
    </row>
    <row r="4305" spans="1:23" x14ac:dyDescent="0.35">
      <c r="A4305" t="s">
        <v>6111</v>
      </c>
      <c r="B4305" t="s">
        <v>500</v>
      </c>
      <c r="C4305" t="s">
        <v>6112</v>
      </c>
      <c r="D4305" t="s">
        <v>17</v>
      </c>
      <c r="E4305" t="s">
        <v>16</v>
      </c>
      <c r="F4305" t="s">
        <v>527</v>
      </c>
      <c r="G4305">
        <v>55.88</v>
      </c>
      <c r="H4305">
        <v>3</v>
      </c>
      <c r="I4305">
        <v>0.06</v>
      </c>
      <c r="J4305">
        <v>5.42</v>
      </c>
      <c r="K4305" t="s">
        <v>82</v>
      </c>
      <c r="L4305" t="s">
        <v>45</v>
      </c>
      <c r="M4305">
        <v>0.83</v>
      </c>
      <c r="N4305" t="s">
        <v>141</v>
      </c>
      <c r="O4305" t="b">
        <v>0</v>
      </c>
      <c r="P4305">
        <v>157.58160000000001</v>
      </c>
      <c r="Q4305">
        <v>56.997600000000013</v>
      </c>
      <c r="R4305">
        <v>50.747600000000013</v>
      </c>
      <c r="S4305" t="s">
        <v>91</v>
      </c>
      <c r="T4305">
        <v>1</v>
      </c>
      <c r="U4305">
        <v>0</v>
      </c>
      <c r="V4305">
        <v>2</v>
      </c>
      <c r="W4305">
        <v>362.01880000000011</v>
      </c>
    </row>
    <row r="4306" spans="1:23" x14ac:dyDescent="0.35">
      <c r="A4306" t="s">
        <v>6113</v>
      </c>
      <c r="B4306" t="s">
        <v>379</v>
      </c>
      <c r="C4306" t="s">
        <v>126</v>
      </c>
      <c r="D4306" t="s">
        <v>12</v>
      </c>
      <c r="E4306" t="s">
        <v>16</v>
      </c>
      <c r="F4306" t="s">
        <v>107</v>
      </c>
      <c r="G4306">
        <v>54.17</v>
      </c>
      <c r="H4306">
        <v>2</v>
      </c>
      <c r="I4306">
        <v>0.19</v>
      </c>
      <c r="J4306">
        <v>5.35</v>
      </c>
      <c r="K4306" t="s">
        <v>82</v>
      </c>
      <c r="L4306" t="s">
        <v>48</v>
      </c>
      <c r="M4306">
        <v>10.88</v>
      </c>
      <c r="N4306" t="s">
        <v>83</v>
      </c>
      <c r="O4306" t="b">
        <v>0</v>
      </c>
      <c r="P4306">
        <v>87.755400000000009</v>
      </c>
      <c r="Q4306">
        <v>22.7514</v>
      </c>
      <c r="R4306">
        <v>6.5214000000000034</v>
      </c>
      <c r="S4306" t="s">
        <v>103</v>
      </c>
      <c r="T4306">
        <v>0</v>
      </c>
      <c r="U4306">
        <v>0</v>
      </c>
      <c r="V4306">
        <v>12</v>
      </c>
      <c r="W4306">
        <v>1206.3514</v>
      </c>
    </row>
    <row r="4307" spans="1:23" x14ac:dyDescent="0.35">
      <c r="A4307" t="s">
        <v>6114</v>
      </c>
      <c r="B4307" t="s">
        <v>130</v>
      </c>
      <c r="C4307" t="s">
        <v>6115</v>
      </c>
      <c r="D4307" t="s">
        <v>19</v>
      </c>
      <c r="E4307" t="s">
        <v>16</v>
      </c>
      <c r="F4307" t="s">
        <v>895</v>
      </c>
      <c r="G4307">
        <v>48.05</v>
      </c>
      <c r="H4307">
        <v>1</v>
      </c>
      <c r="I4307">
        <v>0.19</v>
      </c>
      <c r="J4307">
        <v>5.28</v>
      </c>
      <c r="K4307" t="s">
        <v>90</v>
      </c>
      <c r="L4307" t="s">
        <v>45</v>
      </c>
      <c r="M4307">
        <v>1.03</v>
      </c>
      <c r="N4307" t="s">
        <v>83</v>
      </c>
      <c r="O4307" t="b">
        <v>0</v>
      </c>
      <c r="P4307">
        <v>38.920499999999997</v>
      </c>
      <c r="Q4307">
        <v>10.0905</v>
      </c>
      <c r="R4307">
        <v>3.7804999999999982</v>
      </c>
      <c r="S4307" t="s">
        <v>84</v>
      </c>
      <c r="T4307">
        <v>0</v>
      </c>
      <c r="U4307">
        <v>0</v>
      </c>
      <c r="V4307">
        <v>1</v>
      </c>
      <c r="W4307">
        <v>3.7804999999999982</v>
      </c>
    </row>
    <row r="4308" spans="1:23" x14ac:dyDescent="0.35">
      <c r="A4308" t="s">
        <v>6116</v>
      </c>
      <c r="B4308" t="s">
        <v>386</v>
      </c>
      <c r="C4308" t="s">
        <v>1414</v>
      </c>
      <c r="D4308" t="s">
        <v>12</v>
      </c>
      <c r="E4308" t="s">
        <v>95</v>
      </c>
      <c r="F4308" t="s">
        <v>715</v>
      </c>
      <c r="G4308">
        <v>386.66</v>
      </c>
      <c r="H4308">
        <v>1</v>
      </c>
      <c r="I4308">
        <v>0.04</v>
      </c>
      <c r="J4308">
        <v>3.2</v>
      </c>
      <c r="K4308" t="s">
        <v>82</v>
      </c>
      <c r="L4308" t="s">
        <v>48</v>
      </c>
      <c r="M4308">
        <v>13.97</v>
      </c>
      <c r="N4308" t="s">
        <v>83</v>
      </c>
      <c r="O4308" t="b">
        <v>0</v>
      </c>
      <c r="P4308">
        <v>371.1936</v>
      </c>
      <c r="Q4308">
        <v>139.19759999999999</v>
      </c>
      <c r="R4308">
        <v>122.02760000000001</v>
      </c>
      <c r="S4308" t="s">
        <v>97</v>
      </c>
      <c r="T4308">
        <v>0</v>
      </c>
      <c r="U4308">
        <v>0</v>
      </c>
      <c r="V4308">
        <v>3</v>
      </c>
      <c r="W4308">
        <v>422.83920000000012</v>
      </c>
    </row>
    <row r="4309" spans="1:23" x14ac:dyDescent="0.35">
      <c r="A4309" t="s">
        <v>6117</v>
      </c>
      <c r="B4309" t="s">
        <v>1524</v>
      </c>
      <c r="C4309" t="s">
        <v>647</v>
      </c>
      <c r="D4309" t="s">
        <v>20</v>
      </c>
      <c r="E4309" t="s">
        <v>14</v>
      </c>
      <c r="F4309" t="s">
        <v>662</v>
      </c>
      <c r="G4309">
        <v>109.18</v>
      </c>
      <c r="H4309">
        <v>3</v>
      </c>
      <c r="I4309">
        <v>0.06</v>
      </c>
      <c r="J4309">
        <v>5.4</v>
      </c>
      <c r="K4309" t="s">
        <v>102</v>
      </c>
      <c r="L4309" t="s">
        <v>41</v>
      </c>
      <c r="M4309">
        <v>7.32</v>
      </c>
      <c r="N4309" t="s">
        <v>83</v>
      </c>
      <c r="O4309" t="b">
        <v>0</v>
      </c>
      <c r="P4309">
        <v>307.88760000000002</v>
      </c>
      <c r="Q4309">
        <v>111.36360000000001</v>
      </c>
      <c r="R4309">
        <v>98.643600000000021</v>
      </c>
      <c r="S4309" t="s">
        <v>128</v>
      </c>
      <c r="T4309">
        <v>0</v>
      </c>
      <c r="U4309">
        <v>0</v>
      </c>
      <c r="V4309">
        <v>14</v>
      </c>
      <c r="W4309">
        <v>995.57560000000024</v>
      </c>
    </row>
    <row r="4310" spans="1:23" x14ac:dyDescent="0.35">
      <c r="A4310" t="s">
        <v>6118</v>
      </c>
      <c r="B4310" t="s">
        <v>161</v>
      </c>
      <c r="C4310" t="s">
        <v>1769</v>
      </c>
      <c r="D4310" t="s">
        <v>17</v>
      </c>
      <c r="E4310" t="s">
        <v>88</v>
      </c>
      <c r="F4310" t="s">
        <v>1221</v>
      </c>
      <c r="G4310">
        <v>10.43</v>
      </c>
      <c r="H4310">
        <v>3</v>
      </c>
      <c r="I4310">
        <v>7.0000000000000007E-2</v>
      </c>
      <c r="J4310">
        <v>6.36</v>
      </c>
      <c r="K4310" t="s">
        <v>115</v>
      </c>
      <c r="L4310" t="s">
        <v>48</v>
      </c>
      <c r="M4310">
        <v>13.74</v>
      </c>
      <c r="N4310" t="s">
        <v>83</v>
      </c>
      <c r="O4310" t="b">
        <v>0</v>
      </c>
      <c r="P4310">
        <v>29.099699999999999</v>
      </c>
      <c r="Q4310">
        <v>10.325699999999999</v>
      </c>
      <c r="R4310">
        <v>-9.7743000000000002</v>
      </c>
      <c r="S4310" t="s">
        <v>91</v>
      </c>
      <c r="T4310">
        <v>0</v>
      </c>
      <c r="U4310">
        <v>0</v>
      </c>
      <c r="V4310">
        <v>6</v>
      </c>
      <c r="W4310">
        <v>189.5949</v>
      </c>
    </row>
    <row r="4311" spans="1:23" x14ac:dyDescent="0.35">
      <c r="A4311" t="s">
        <v>6119</v>
      </c>
      <c r="B4311" t="s">
        <v>973</v>
      </c>
      <c r="C4311" t="s">
        <v>6099</v>
      </c>
      <c r="D4311" t="s">
        <v>12</v>
      </c>
      <c r="E4311" t="s">
        <v>14</v>
      </c>
      <c r="F4311" t="s">
        <v>1109</v>
      </c>
      <c r="G4311">
        <v>116.3</v>
      </c>
      <c r="H4311">
        <v>2</v>
      </c>
      <c r="I4311">
        <v>0.08</v>
      </c>
      <c r="J4311">
        <v>4.8600000000000003</v>
      </c>
      <c r="K4311" t="s">
        <v>82</v>
      </c>
      <c r="L4311" t="s">
        <v>43</v>
      </c>
      <c r="M4311">
        <v>7.68</v>
      </c>
      <c r="N4311" t="s">
        <v>83</v>
      </c>
      <c r="O4311" t="b">
        <v>0</v>
      </c>
      <c r="P4311">
        <v>213.99199999999999</v>
      </c>
      <c r="Q4311">
        <v>74.431999999999988</v>
      </c>
      <c r="R4311">
        <v>61.891999999999989</v>
      </c>
      <c r="S4311" t="s">
        <v>183</v>
      </c>
      <c r="T4311">
        <v>0</v>
      </c>
      <c r="U4311">
        <v>0</v>
      </c>
      <c r="V4311">
        <v>2</v>
      </c>
      <c r="W4311">
        <v>74.560399999999987</v>
      </c>
    </row>
    <row r="4312" spans="1:23" x14ac:dyDescent="0.35">
      <c r="A4312" t="s">
        <v>6120</v>
      </c>
      <c r="B4312" t="s">
        <v>1011</v>
      </c>
      <c r="C4312" t="s">
        <v>1160</v>
      </c>
      <c r="D4312" t="s">
        <v>19</v>
      </c>
      <c r="E4312" t="s">
        <v>16</v>
      </c>
      <c r="F4312" t="s">
        <v>278</v>
      </c>
      <c r="G4312">
        <v>36.18</v>
      </c>
      <c r="H4312">
        <v>2</v>
      </c>
      <c r="I4312">
        <v>0.1</v>
      </c>
      <c r="J4312">
        <v>3.57</v>
      </c>
      <c r="K4312" t="s">
        <v>82</v>
      </c>
      <c r="L4312" t="s">
        <v>41</v>
      </c>
      <c r="M4312">
        <v>9.08</v>
      </c>
      <c r="N4312" t="s">
        <v>83</v>
      </c>
      <c r="O4312" t="b">
        <v>0</v>
      </c>
      <c r="P4312">
        <v>65.123999999999995</v>
      </c>
      <c r="Q4312">
        <v>21.707999999999998</v>
      </c>
      <c r="R4312">
        <v>9.0579999999999981</v>
      </c>
      <c r="S4312" t="s">
        <v>91</v>
      </c>
      <c r="T4312">
        <v>0</v>
      </c>
      <c r="U4312">
        <v>0</v>
      </c>
      <c r="V4312">
        <v>24</v>
      </c>
      <c r="W4312">
        <v>1026.3376000000001</v>
      </c>
    </row>
    <row r="4313" spans="1:23" x14ac:dyDescent="0.35">
      <c r="A4313" t="s">
        <v>6121</v>
      </c>
      <c r="B4313" t="s">
        <v>819</v>
      </c>
      <c r="C4313" t="s">
        <v>434</v>
      </c>
      <c r="D4313" t="s">
        <v>20</v>
      </c>
      <c r="E4313" t="s">
        <v>14</v>
      </c>
      <c r="F4313" t="s">
        <v>588</v>
      </c>
      <c r="G4313">
        <v>107.95</v>
      </c>
      <c r="H4313">
        <v>3</v>
      </c>
      <c r="I4313">
        <v>0.28999999999999998</v>
      </c>
      <c r="J4313">
        <v>5.45</v>
      </c>
      <c r="K4313" t="s">
        <v>90</v>
      </c>
      <c r="L4313" t="s">
        <v>41</v>
      </c>
      <c r="M4313">
        <v>13.44</v>
      </c>
      <c r="N4313" t="s">
        <v>83</v>
      </c>
      <c r="O4313" t="b">
        <v>0</v>
      </c>
      <c r="P4313">
        <v>229.93350000000001</v>
      </c>
      <c r="Q4313">
        <v>35.623500000000007</v>
      </c>
      <c r="R4313">
        <v>16.73350000000001</v>
      </c>
      <c r="S4313" t="s">
        <v>128</v>
      </c>
      <c r="T4313">
        <v>0</v>
      </c>
      <c r="U4313">
        <v>0</v>
      </c>
      <c r="V4313">
        <v>17</v>
      </c>
      <c r="W4313">
        <v>709.66280000000006</v>
      </c>
    </row>
    <row r="4314" spans="1:23" x14ac:dyDescent="0.35">
      <c r="A4314" t="s">
        <v>6122</v>
      </c>
      <c r="B4314" t="s">
        <v>598</v>
      </c>
      <c r="C4314" t="s">
        <v>894</v>
      </c>
      <c r="D4314" t="s">
        <v>12</v>
      </c>
      <c r="E4314" t="s">
        <v>95</v>
      </c>
      <c r="F4314" t="s">
        <v>289</v>
      </c>
      <c r="G4314">
        <v>328.26</v>
      </c>
      <c r="H4314">
        <v>2</v>
      </c>
      <c r="I4314">
        <v>0.09</v>
      </c>
      <c r="J4314">
        <v>4.34</v>
      </c>
      <c r="K4314" t="s">
        <v>90</v>
      </c>
      <c r="L4314" t="s">
        <v>41</v>
      </c>
      <c r="M4314">
        <v>14.07</v>
      </c>
      <c r="N4314" t="s">
        <v>83</v>
      </c>
      <c r="O4314" t="b">
        <v>0</v>
      </c>
      <c r="P4314">
        <v>597.43320000000006</v>
      </c>
      <c r="Q4314">
        <v>203.52120000000011</v>
      </c>
      <c r="R4314">
        <v>185.11120000000011</v>
      </c>
      <c r="S4314" t="s">
        <v>183</v>
      </c>
      <c r="T4314">
        <v>0</v>
      </c>
      <c r="U4314">
        <v>0</v>
      </c>
      <c r="V4314">
        <v>11</v>
      </c>
      <c r="W4314">
        <v>473.62350000000021</v>
      </c>
    </row>
    <row r="4315" spans="1:23" x14ac:dyDescent="0.35">
      <c r="A4315" t="s">
        <v>6123</v>
      </c>
      <c r="B4315" t="s">
        <v>1831</v>
      </c>
      <c r="C4315" t="s">
        <v>1105</v>
      </c>
      <c r="D4315" t="s">
        <v>19</v>
      </c>
      <c r="E4315" t="s">
        <v>95</v>
      </c>
      <c r="F4315" t="s">
        <v>596</v>
      </c>
      <c r="G4315">
        <v>233.2</v>
      </c>
      <c r="H4315">
        <v>2</v>
      </c>
      <c r="I4315">
        <v>0.06</v>
      </c>
      <c r="J4315">
        <v>7.94</v>
      </c>
      <c r="K4315" t="s">
        <v>102</v>
      </c>
      <c r="L4315" t="s">
        <v>45</v>
      </c>
      <c r="M4315">
        <v>0.71</v>
      </c>
      <c r="N4315" t="s">
        <v>83</v>
      </c>
      <c r="O4315" t="b">
        <v>0</v>
      </c>
      <c r="P4315">
        <v>438.416</v>
      </c>
      <c r="Q4315">
        <v>158.57599999999999</v>
      </c>
      <c r="R4315">
        <v>149.92599999999999</v>
      </c>
      <c r="S4315" t="s">
        <v>128</v>
      </c>
      <c r="T4315">
        <v>0</v>
      </c>
      <c r="U4315">
        <v>0</v>
      </c>
      <c r="V4315">
        <v>15</v>
      </c>
      <c r="W4315">
        <v>813.85820000000024</v>
      </c>
    </row>
    <row r="4316" spans="1:23" x14ac:dyDescent="0.35">
      <c r="A4316" t="s">
        <v>6124</v>
      </c>
      <c r="B4316" t="s">
        <v>787</v>
      </c>
      <c r="C4316" t="s">
        <v>6125</v>
      </c>
      <c r="D4316" t="s">
        <v>15</v>
      </c>
      <c r="E4316" t="s">
        <v>95</v>
      </c>
      <c r="F4316" t="s">
        <v>182</v>
      </c>
      <c r="G4316">
        <v>41.57</v>
      </c>
      <c r="H4316">
        <v>2</v>
      </c>
      <c r="I4316">
        <v>0.04</v>
      </c>
      <c r="J4316">
        <v>9.14</v>
      </c>
      <c r="K4316" t="s">
        <v>102</v>
      </c>
      <c r="L4316" t="s">
        <v>48</v>
      </c>
      <c r="M4316">
        <v>17.72</v>
      </c>
      <c r="N4316" t="s">
        <v>83</v>
      </c>
      <c r="O4316" t="b">
        <v>0</v>
      </c>
      <c r="P4316">
        <v>79.814399999999992</v>
      </c>
      <c r="Q4316">
        <v>29.930399999999992</v>
      </c>
      <c r="R4316">
        <v>3.0703999999999918</v>
      </c>
      <c r="S4316" t="s">
        <v>97</v>
      </c>
      <c r="T4316">
        <v>0</v>
      </c>
      <c r="U4316">
        <v>0</v>
      </c>
      <c r="V4316">
        <v>2</v>
      </c>
      <c r="W4316">
        <v>22.886399999999991</v>
      </c>
    </row>
    <row r="4317" spans="1:23" x14ac:dyDescent="0.35">
      <c r="A4317" t="s">
        <v>6126</v>
      </c>
      <c r="B4317" t="s">
        <v>134</v>
      </c>
      <c r="C4317" t="s">
        <v>5119</v>
      </c>
      <c r="D4317" t="s">
        <v>15</v>
      </c>
      <c r="E4317" t="s">
        <v>16</v>
      </c>
      <c r="F4317" t="s">
        <v>444</v>
      </c>
      <c r="G4317">
        <v>58.2</v>
      </c>
      <c r="H4317">
        <v>3</v>
      </c>
      <c r="I4317">
        <v>0.21</v>
      </c>
      <c r="J4317">
        <v>5.12</v>
      </c>
      <c r="K4317" t="s">
        <v>115</v>
      </c>
      <c r="L4317" t="s">
        <v>48</v>
      </c>
      <c r="M4317">
        <v>16.62</v>
      </c>
      <c r="N4317" t="s">
        <v>83</v>
      </c>
      <c r="O4317" t="b">
        <v>0</v>
      </c>
      <c r="P4317">
        <v>137.934</v>
      </c>
      <c r="Q4317">
        <v>33.174000000000021</v>
      </c>
      <c r="R4317">
        <v>11.434000000000021</v>
      </c>
      <c r="S4317" t="s">
        <v>128</v>
      </c>
      <c r="T4317">
        <v>0</v>
      </c>
      <c r="U4317">
        <v>0</v>
      </c>
      <c r="V4317">
        <v>2</v>
      </c>
      <c r="W4317">
        <v>297.9862</v>
      </c>
    </row>
    <row r="4318" spans="1:23" x14ac:dyDescent="0.35">
      <c r="A4318" t="s">
        <v>6127</v>
      </c>
      <c r="B4318" t="s">
        <v>1348</v>
      </c>
      <c r="C4318" t="s">
        <v>2303</v>
      </c>
      <c r="D4318" t="s">
        <v>20</v>
      </c>
      <c r="E4318" t="s">
        <v>95</v>
      </c>
      <c r="F4318" t="s">
        <v>270</v>
      </c>
      <c r="G4318">
        <v>293.76</v>
      </c>
      <c r="H4318">
        <v>2</v>
      </c>
      <c r="I4318">
        <v>0.09</v>
      </c>
      <c r="J4318">
        <v>4.47</v>
      </c>
      <c r="K4318" t="s">
        <v>90</v>
      </c>
      <c r="L4318" t="s">
        <v>43</v>
      </c>
      <c r="M4318">
        <v>5.08</v>
      </c>
      <c r="N4318" t="s">
        <v>83</v>
      </c>
      <c r="O4318" t="b">
        <v>0</v>
      </c>
      <c r="P4318">
        <v>534.64319999999998</v>
      </c>
      <c r="Q4318">
        <v>182.13120000000001</v>
      </c>
      <c r="R4318">
        <v>172.5812</v>
      </c>
      <c r="S4318" t="s">
        <v>97</v>
      </c>
      <c r="T4318">
        <v>0</v>
      </c>
      <c r="U4318">
        <v>0</v>
      </c>
      <c r="V4318">
        <v>16</v>
      </c>
      <c r="W4318">
        <v>1427.3232</v>
      </c>
    </row>
    <row r="4319" spans="1:23" x14ac:dyDescent="0.35">
      <c r="A4319" t="s">
        <v>6128</v>
      </c>
      <c r="B4319" t="s">
        <v>138</v>
      </c>
      <c r="C4319" t="s">
        <v>2825</v>
      </c>
      <c r="D4319" t="s">
        <v>19</v>
      </c>
      <c r="E4319" t="s">
        <v>95</v>
      </c>
      <c r="F4319" t="s">
        <v>1290</v>
      </c>
      <c r="G4319">
        <v>58.53</v>
      </c>
      <c r="H4319">
        <v>3</v>
      </c>
      <c r="I4319">
        <v>0.04</v>
      </c>
      <c r="J4319">
        <v>8.7100000000000009</v>
      </c>
      <c r="K4319" t="s">
        <v>90</v>
      </c>
      <c r="L4319" t="s">
        <v>43</v>
      </c>
      <c r="M4319">
        <v>4.6500000000000004</v>
      </c>
      <c r="N4319" t="s">
        <v>83</v>
      </c>
      <c r="O4319" t="b">
        <v>0</v>
      </c>
      <c r="P4319">
        <v>168.56639999999999</v>
      </c>
      <c r="Q4319">
        <v>63.212399999999988</v>
      </c>
      <c r="R4319">
        <v>49.852399999999989</v>
      </c>
      <c r="S4319" t="s">
        <v>128</v>
      </c>
      <c r="T4319">
        <v>0</v>
      </c>
      <c r="U4319">
        <v>0</v>
      </c>
      <c r="V4319">
        <v>14</v>
      </c>
      <c r="W4319">
        <v>673.92430000000013</v>
      </c>
    </row>
    <row r="4320" spans="1:23" x14ac:dyDescent="0.35">
      <c r="A4320" t="s">
        <v>6129</v>
      </c>
      <c r="B4320" t="s">
        <v>383</v>
      </c>
      <c r="C4320" t="s">
        <v>166</v>
      </c>
      <c r="D4320" t="s">
        <v>15</v>
      </c>
      <c r="E4320" t="s">
        <v>16</v>
      </c>
      <c r="F4320" t="s">
        <v>435</v>
      </c>
      <c r="G4320">
        <v>30.05</v>
      </c>
      <c r="H4320">
        <v>3</v>
      </c>
      <c r="I4320">
        <v>0.13</v>
      </c>
      <c r="J4320">
        <v>4.28</v>
      </c>
      <c r="K4320" t="s">
        <v>82</v>
      </c>
      <c r="L4320" t="s">
        <v>41</v>
      </c>
      <c r="M4320">
        <v>13.19</v>
      </c>
      <c r="N4320" t="s">
        <v>83</v>
      </c>
      <c r="O4320" t="b">
        <v>0</v>
      </c>
      <c r="P4320">
        <v>78.430500000000009</v>
      </c>
      <c r="Q4320">
        <v>24.340500000000009</v>
      </c>
      <c r="R4320">
        <v>6.8705000000000069</v>
      </c>
      <c r="S4320" t="s">
        <v>128</v>
      </c>
      <c r="T4320">
        <v>0</v>
      </c>
      <c r="U4320">
        <v>0</v>
      </c>
      <c r="V4320">
        <v>20</v>
      </c>
      <c r="W4320">
        <v>1878.5492999999999</v>
      </c>
    </row>
    <row r="4321" spans="1:23" x14ac:dyDescent="0.35">
      <c r="A4321" t="s">
        <v>6130</v>
      </c>
      <c r="B4321" t="s">
        <v>339</v>
      </c>
      <c r="C4321" t="s">
        <v>576</v>
      </c>
      <c r="D4321" t="s">
        <v>17</v>
      </c>
      <c r="E4321" t="s">
        <v>95</v>
      </c>
      <c r="F4321" t="s">
        <v>370</v>
      </c>
      <c r="G4321">
        <v>271.33999999999997</v>
      </c>
      <c r="H4321">
        <v>1</v>
      </c>
      <c r="I4321">
        <v>0.08</v>
      </c>
      <c r="J4321">
        <v>5.55</v>
      </c>
      <c r="K4321" t="s">
        <v>102</v>
      </c>
      <c r="L4321" t="s">
        <v>45</v>
      </c>
      <c r="M4321">
        <v>1.18</v>
      </c>
      <c r="N4321" t="s">
        <v>83</v>
      </c>
      <c r="O4321" t="b">
        <v>0</v>
      </c>
      <c r="P4321">
        <v>249.6328</v>
      </c>
      <c r="Q4321">
        <v>86.828800000000001</v>
      </c>
      <c r="R4321">
        <v>80.098799999999997</v>
      </c>
      <c r="S4321" t="s">
        <v>97</v>
      </c>
      <c r="T4321">
        <v>0</v>
      </c>
      <c r="U4321">
        <v>0</v>
      </c>
      <c r="V4321">
        <v>12</v>
      </c>
      <c r="W4321">
        <v>831.1645000000002</v>
      </c>
    </row>
    <row r="4322" spans="1:23" x14ac:dyDescent="0.35">
      <c r="A4322" t="s">
        <v>6131</v>
      </c>
      <c r="B4322" t="s">
        <v>689</v>
      </c>
      <c r="C4322" t="s">
        <v>1985</v>
      </c>
      <c r="D4322" t="s">
        <v>15</v>
      </c>
      <c r="E4322" t="s">
        <v>88</v>
      </c>
      <c r="F4322" t="s">
        <v>1618</v>
      </c>
      <c r="G4322">
        <v>17.78</v>
      </c>
      <c r="H4322">
        <v>2</v>
      </c>
      <c r="I4322">
        <v>0.16</v>
      </c>
      <c r="J4322">
        <v>3.6</v>
      </c>
      <c r="K4322" t="s">
        <v>90</v>
      </c>
      <c r="L4322" t="s">
        <v>41</v>
      </c>
      <c r="M4322">
        <v>9.9600000000000009</v>
      </c>
      <c r="N4322" t="s">
        <v>83</v>
      </c>
      <c r="O4322" t="b">
        <v>0</v>
      </c>
      <c r="P4322">
        <v>29.8704</v>
      </c>
      <c r="Q4322">
        <v>8.534399999999998</v>
      </c>
      <c r="R4322">
        <v>-5.0256000000000034</v>
      </c>
      <c r="S4322" t="s">
        <v>103</v>
      </c>
      <c r="T4322">
        <v>0</v>
      </c>
      <c r="U4322">
        <v>0</v>
      </c>
      <c r="V4322">
        <v>21</v>
      </c>
      <c r="W4322">
        <v>694.11470000000008</v>
      </c>
    </row>
    <row r="4323" spans="1:23" x14ac:dyDescent="0.35">
      <c r="A4323" t="s">
        <v>6132</v>
      </c>
      <c r="B4323" t="s">
        <v>236</v>
      </c>
      <c r="C4323" t="s">
        <v>2561</v>
      </c>
      <c r="D4323" t="s">
        <v>15</v>
      </c>
      <c r="E4323" t="s">
        <v>16</v>
      </c>
      <c r="F4323" t="s">
        <v>895</v>
      </c>
      <c r="G4323">
        <v>43.97</v>
      </c>
      <c r="H4323">
        <v>3</v>
      </c>
      <c r="I4323">
        <v>0.28000000000000003</v>
      </c>
      <c r="J4323">
        <v>5.33</v>
      </c>
      <c r="K4323" t="s">
        <v>115</v>
      </c>
      <c r="L4323" t="s">
        <v>45</v>
      </c>
      <c r="M4323">
        <v>1.84</v>
      </c>
      <c r="N4323" t="s">
        <v>83</v>
      </c>
      <c r="O4323" t="b">
        <v>0</v>
      </c>
      <c r="P4323">
        <v>94.975200000000001</v>
      </c>
      <c r="Q4323">
        <v>15.8292</v>
      </c>
      <c r="R4323">
        <v>8.6592000000000002</v>
      </c>
      <c r="S4323" t="s">
        <v>103</v>
      </c>
      <c r="T4323">
        <v>0</v>
      </c>
      <c r="U4323">
        <v>0</v>
      </c>
      <c r="V4323">
        <v>5</v>
      </c>
      <c r="W4323">
        <v>159.3355</v>
      </c>
    </row>
    <row r="4324" spans="1:23" x14ac:dyDescent="0.35">
      <c r="A4324" t="s">
        <v>6133</v>
      </c>
      <c r="B4324" t="s">
        <v>295</v>
      </c>
      <c r="C4324" t="s">
        <v>6134</v>
      </c>
      <c r="D4324" t="s">
        <v>17</v>
      </c>
      <c r="E4324" t="s">
        <v>16</v>
      </c>
      <c r="F4324" t="s">
        <v>472</v>
      </c>
      <c r="G4324">
        <v>39.35</v>
      </c>
      <c r="H4324">
        <v>3</v>
      </c>
      <c r="I4324">
        <v>0.1</v>
      </c>
      <c r="J4324">
        <v>8.33</v>
      </c>
      <c r="K4324" t="s">
        <v>90</v>
      </c>
      <c r="L4324" t="s">
        <v>43</v>
      </c>
      <c r="M4324">
        <v>4.62</v>
      </c>
      <c r="N4324" t="s">
        <v>83</v>
      </c>
      <c r="O4324" t="b">
        <v>1</v>
      </c>
      <c r="P4324">
        <v>106.245</v>
      </c>
      <c r="Q4324">
        <v>35.41500000000002</v>
      </c>
      <c r="R4324">
        <v>22.465000000000021</v>
      </c>
      <c r="S4324" t="s">
        <v>91</v>
      </c>
      <c r="T4324">
        <v>0</v>
      </c>
      <c r="U4324">
        <v>0</v>
      </c>
      <c r="V4324">
        <v>3</v>
      </c>
      <c r="W4324">
        <v>39.106400000000008</v>
      </c>
    </row>
    <row r="4325" spans="1:23" x14ac:dyDescent="0.35">
      <c r="A4325" t="s">
        <v>6135</v>
      </c>
      <c r="B4325" t="s">
        <v>147</v>
      </c>
      <c r="C4325" t="s">
        <v>1382</v>
      </c>
      <c r="D4325" t="s">
        <v>26</v>
      </c>
      <c r="E4325" t="s">
        <v>95</v>
      </c>
      <c r="F4325" t="s">
        <v>612</v>
      </c>
      <c r="G4325">
        <v>459.59</v>
      </c>
      <c r="H4325">
        <v>1</v>
      </c>
      <c r="I4325">
        <v>7.0000000000000007E-2</v>
      </c>
      <c r="J4325">
        <v>9.25</v>
      </c>
      <c r="K4325" t="s">
        <v>90</v>
      </c>
      <c r="L4325" t="s">
        <v>45</v>
      </c>
      <c r="M4325">
        <v>1.03</v>
      </c>
      <c r="N4325" t="s">
        <v>83</v>
      </c>
      <c r="O4325" t="b">
        <v>0</v>
      </c>
      <c r="P4325">
        <v>427.4187</v>
      </c>
      <c r="Q4325">
        <v>151.66470000000001</v>
      </c>
      <c r="R4325">
        <v>141.38470000000001</v>
      </c>
      <c r="S4325" t="s">
        <v>84</v>
      </c>
      <c r="T4325">
        <v>0</v>
      </c>
      <c r="U4325">
        <v>0</v>
      </c>
      <c r="V4325">
        <v>12</v>
      </c>
      <c r="W4325">
        <v>1227.502500000001</v>
      </c>
    </row>
    <row r="4326" spans="1:23" x14ac:dyDescent="0.35">
      <c r="A4326" t="s">
        <v>6136</v>
      </c>
      <c r="B4326" t="s">
        <v>507</v>
      </c>
      <c r="C4326" t="s">
        <v>1327</v>
      </c>
      <c r="D4326" t="s">
        <v>12</v>
      </c>
      <c r="E4326" t="s">
        <v>88</v>
      </c>
      <c r="F4326" t="s">
        <v>877</v>
      </c>
      <c r="G4326">
        <v>28.19</v>
      </c>
      <c r="H4326">
        <v>3</v>
      </c>
      <c r="I4326">
        <v>0.28999999999999998</v>
      </c>
      <c r="J4326">
        <v>2.42</v>
      </c>
      <c r="K4326" t="s">
        <v>102</v>
      </c>
      <c r="L4326" t="s">
        <v>41</v>
      </c>
      <c r="M4326">
        <v>11.66</v>
      </c>
      <c r="N4326" t="s">
        <v>83</v>
      </c>
      <c r="O4326" t="b">
        <v>0</v>
      </c>
      <c r="P4326">
        <v>60.044699999999999</v>
      </c>
      <c r="Q4326">
        <v>9.3026999999999944</v>
      </c>
      <c r="R4326">
        <v>-4.7773000000000057</v>
      </c>
      <c r="S4326" t="s">
        <v>84</v>
      </c>
      <c r="T4326">
        <v>0</v>
      </c>
      <c r="U4326">
        <v>0</v>
      </c>
      <c r="V4326">
        <v>19</v>
      </c>
      <c r="W4326">
        <v>1271.3681999999999</v>
      </c>
    </row>
    <row r="4327" spans="1:23" x14ac:dyDescent="0.35">
      <c r="A4327" t="s">
        <v>6137</v>
      </c>
      <c r="B4327" t="s">
        <v>960</v>
      </c>
      <c r="C4327" t="s">
        <v>213</v>
      </c>
      <c r="D4327" t="s">
        <v>15</v>
      </c>
      <c r="E4327" t="s">
        <v>88</v>
      </c>
      <c r="F4327" t="s">
        <v>1221</v>
      </c>
      <c r="G4327">
        <v>39.22</v>
      </c>
      <c r="H4327">
        <v>1</v>
      </c>
      <c r="I4327">
        <v>7.0000000000000007E-2</v>
      </c>
      <c r="J4327">
        <v>7.42</v>
      </c>
      <c r="K4327" t="s">
        <v>102</v>
      </c>
      <c r="L4327" t="s">
        <v>45</v>
      </c>
      <c r="M4327">
        <v>0.97</v>
      </c>
      <c r="N4327" t="s">
        <v>83</v>
      </c>
      <c r="O4327" t="b">
        <v>0</v>
      </c>
      <c r="P4327">
        <v>36.474600000000002</v>
      </c>
      <c r="Q4327">
        <v>12.942600000000001</v>
      </c>
      <c r="R4327">
        <v>4.5525999999999947</v>
      </c>
      <c r="S4327" t="s">
        <v>84</v>
      </c>
      <c r="T4327">
        <v>0</v>
      </c>
      <c r="U4327">
        <v>0</v>
      </c>
      <c r="V4327">
        <v>14</v>
      </c>
      <c r="W4327">
        <v>989.94770000000005</v>
      </c>
    </row>
    <row r="4328" spans="1:23" x14ac:dyDescent="0.35">
      <c r="A4328" t="s">
        <v>6138</v>
      </c>
      <c r="B4328" t="s">
        <v>79</v>
      </c>
      <c r="C4328" t="s">
        <v>6139</v>
      </c>
      <c r="D4328" t="s">
        <v>12</v>
      </c>
      <c r="E4328" t="s">
        <v>88</v>
      </c>
      <c r="F4328" t="s">
        <v>1395</v>
      </c>
      <c r="G4328">
        <v>32.659999999999997</v>
      </c>
      <c r="H4328">
        <v>2</v>
      </c>
      <c r="I4328">
        <v>0.08</v>
      </c>
      <c r="J4328">
        <v>7.65</v>
      </c>
      <c r="K4328" t="s">
        <v>115</v>
      </c>
      <c r="L4328" t="s">
        <v>43</v>
      </c>
      <c r="M4328">
        <v>3.96</v>
      </c>
      <c r="N4328" t="s">
        <v>83</v>
      </c>
      <c r="O4328" t="b">
        <v>0</v>
      </c>
      <c r="P4328">
        <v>60.094399999999993</v>
      </c>
      <c r="Q4328">
        <v>20.9024</v>
      </c>
      <c r="R4328">
        <v>9.2924000000000007</v>
      </c>
      <c r="S4328" t="s">
        <v>84</v>
      </c>
      <c r="T4328">
        <v>0</v>
      </c>
      <c r="U4328">
        <v>0</v>
      </c>
      <c r="V4328">
        <v>3</v>
      </c>
      <c r="W4328">
        <v>277.15379999999999</v>
      </c>
    </row>
    <row r="4329" spans="1:23" x14ac:dyDescent="0.35">
      <c r="A4329" t="s">
        <v>6140</v>
      </c>
      <c r="B4329" t="s">
        <v>185</v>
      </c>
      <c r="C4329" t="s">
        <v>1235</v>
      </c>
      <c r="D4329" t="s">
        <v>15</v>
      </c>
      <c r="E4329" t="s">
        <v>95</v>
      </c>
      <c r="F4329" t="s">
        <v>1549</v>
      </c>
      <c r="G4329">
        <v>276.87</v>
      </c>
      <c r="H4329">
        <v>1</v>
      </c>
      <c r="I4329">
        <v>0.11</v>
      </c>
      <c r="J4329">
        <v>2.2599999999999998</v>
      </c>
      <c r="K4329" t="s">
        <v>90</v>
      </c>
      <c r="L4329" t="s">
        <v>41</v>
      </c>
      <c r="M4329">
        <v>5.85</v>
      </c>
      <c r="N4329" t="s">
        <v>83</v>
      </c>
      <c r="O4329" t="b">
        <v>0</v>
      </c>
      <c r="P4329">
        <v>246.4143</v>
      </c>
      <c r="Q4329">
        <v>80.292300000000012</v>
      </c>
      <c r="R4329">
        <v>72.182300000000012</v>
      </c>
      <c r="S4329" t="s">
        <v>128</v>
      </c>
      <c r="T4329">
        <v>0</v>
      </c>
      <c r="U4329">
        <v>0</v>
      </c>
      <c r="V4329">
        <v>10</v>
      </c>
      <c r="W4329">
        <v>469.07670000000007</v>
      </c>
    </row>
    <row r="4330" spans="1:23" x14ac:dyDescent="0.35">
      <c r="A4330" t="s">
        <v>6141</v>
      </c>
      <c r="B4330" t="s">
        <v>1340</v>
      </c>
      <c r="C4330" t="s">
        <v>738</v>
      </c>
      <c r="D4330" t="s">
        <v>15</v>
      </c>
      <c r="E4330" t="s">
        <v>88</v>
      </c>
      <c r="F4330" t="s">
        <v>89</v>
      </c>
      <c r="G4330">
        <v>33.58</v>
      </c>
      <c r="H4330">
        <v>1</v>
      </c>
      <c r="I4330">
        <v>0.06</v>
      </c>
      <c r="J4330">
        <v>9.6999999999999993</v>
      </c>
      <c r="K4330" t="s">
        <v>102</v>
      </c>
      <c r="L4330" t="s">
        <v>45</v>
      </c>
      <c r="M4330">
        <v>1.62</v>
      </c>
      <c r="N4330" t="s">
        <v>83</v>
      </c>
      <c r="O4330" t="b">
        <v>0</v>
      </c>
      <c r="P4330">
        <v>31.565200000000001</v>
      </c>
      <c r="Q4330">
        <v>11.417199999999999</v>
      </c>
      <c r="R4330">
        <v>9.7199999999997205E-2</v>
      </c>
      <c r="S4330" t="s">
        <v>84</v>
      </c>
      <c r="T4330">
        <v>0</v>
      </c>
      <c r="U4330">
        <v>0</v>
      </c>
      <c r="V4330">
        <v>16</v>
      </c>
      <c r="W4330">
        <v>2256.5427</v>
      </c>
    </row>
    <row r="4331" spans="1:23" x14ac:dyDescent="0.35">
      <c r="A4331" t="s">
        <v>6142</v>
      </c>
      <c r="B4331" t="s">
        <v>1219</v>
      </c>
      <c r="C4331" t="s">
        <v>6143</v>
      </c>
      <c r="D4331" t="s">
        <v>12</v>
      </c>
      <c r="E4331" t="s">
        <v>95</v>
      </c>
      <c r="F4331" t="s">
        <v>489</v>
      </c>
      <c r="G4331">
        <v>322.64</v>
      </c>
      <c r="H4331">
        <v>2</v>
      </c>
      <c r="I4331">
        <v>0.05</v>
      </c>
      <c r="J4331">
        <v>8.58</v>
      </c>
      <c r="K4331" t="s">
        <v>82</v>
      </c>
      <c r="L4331" t="s">
        <v>43</v>
      </c>
      <c r="M4331">
        <v>3.81</v>
      </c>
      <c r="N4331" t="s">
        <v>83</v>
      </c>
      <c r="O4331" t="b">
        <v>0</v>
      </c>
      <c r="P4331">
        <v>613.01599999999996</v>
      </c>
      <c r="Q4331">
        <v>225.84800000000001</v>
      </c>
      <c r="R4331">
        <v>213.458</v>
      </c>
      <c r="S4331" t="s">
        <v>183</v>
      </c>
      <c r="T4331">
        <v>0</v>
      </c>
      <c r="U4331">
        <v>0</v>
      </c>
      <c r="V4331">
        <v>2</v>
      </c>
      <c r="W4331">
        <v>203.36439999999999</v>
      </c>
    </row>
    <row r="4332" spans="1:23" x14ac:dyDescent="0.35">
      <c r="A4332" t="s">
        <v>6144</v>
      </c>
      <c r="B4332" t="s">
        <v>867</v>
      </c>
      <c r="C4332" t="s">
        <v>991</v>
      </c>
      <c r="D4332" t="s">
        <v>12</v>
      </c>
      <c r="E4332" t="s">
        <v>88</v>
      </c>
      <c r="F4332" t="s">
        <v>2335</v>
      </c>
      <c r="G4332">
        <v>21.48</v>
      </c>
      <c r="H4332">
        <v>2</v>
      </c>
      <c r="I4332">
        <v>0.1</v>
      </c>
      <c r="J4332">
        <v>2.58</v>
      </c>
      <c r="K4332" t="s">
        <v>82</v>
      </c>
      <c r="L4332" t="s">
        <v>45</v>
      </c>
      <c r="M4332">
        <v>1.06</v>
      </c>
      <c r="N4332" t="s">
        <v>83</v>
      </c>
      <c r="O4332" t="b">
        <v>1</v>
      </c>
      <c r="P4332">
        <v>38.664000000000001</v>
      </c>
      <c r="Q4332">
        <v>12.888</v>
      </c>
      <c r="R4332">
        <v>9.2479999999999993</v>
      </c>
      <c r="S4332" t="s">
        <v>103</v>
      </c>
      <c r="T4332">
        <v>0</v>
      </c>
      <c r="U4332">
        <v>0</v>
      </c>
      <c r="V4332">
        <v>15</v>
      </c>
      <c r="W4332">
        <v>1013.4441</v>
      </c>
    </row>
    <row r="4333" spans="1:23" x14ac:dyDescent="0.35">
      <c r="A4333" t="s">
        <v>6145</v>
      </c>
      <c r="B4333" t="s">
        <v>562</v>
      </c>
      <c r="C4333" t="s">
        <v>1750</v>
      </c>
      <c r="D4333" t="s">
        <v>28</v>
      </c>
      <c r="E4333" t="s">
        <v>16</v>
      </c>
      <c r="F4333" t="s">
        <v>723</v>
      </c>
      <c r="G4333">
        <v>49.99</v>
      </c>
      <c r="H4333">
        <v>3</v>
      </c>
      <c r="I4333">
        <v>0.19</v>
      </c>
      <c r="J4333">
        <v>7.23</v>
      </c>
      <c r="K4333" t="s">
        <v>102</v>
      </c>
      <c r="L4333" t="s">
        <v>41</v>
      </c>
      <c r="M4333">
        <v>13.74</v>
      </c>
      <c r="N4333" t="s">
        <v>83</v>
      </c>
      <c r="O4333" t="b">
        <v>0</v>
      </c>
      <c r="P4333">
        <v>121.4757</v>
      </c>
      <c r="Q4333">
        <v>31.4937</v>
      </c>
      <c r="R4333">
        <v>10.5237</v>
      </c>
      <c r="S4333" t="s">
        <v>103</v>
      </c>
      <c r="T4333">
        <v>0</v>
      </c>
      <c r="U4333">
        <v>0</v>
      </c>
      <c r="V4333">
        <v>8</v>
      </c>
      <c r="W4333">
        <v>148.17320000000001</v>
      </c>
    </row>
    <row r="4334" spans="1:23" x14ac:dyDescent="0.35">
      <c r="A4334" t="s">
        <v>6146</v>
      </c>
      <c r="B4334" t="s">
        <v>960</v>
      </c>
      <c r="C4334" t="s">
        <v>151</v>
      </c>
      <c r="D4334" t="s">
        <v>12</v>
      </c>
      <c r="E4334" t="s">
        <v>14</v>
      </c>
      <c r="F4334" t="s">
        <v>588</v>
      </c>
      <c r="G4334">
        <v>125.39</v>
      </c>
      <c r="H4334">
        <v>2</v>
      </c>
      <c r="I4334">
        <v>0.13</v>
      </c>
      <c r="J4334">
        <v>8.51</v>
      </c>
      <c r="K4334" t="s">
        <v>90</v>
      </c>
      <c r="L4334" t="s">
        <v>41</v>
      </c>
      <c r="M4334">
        <v>11.41</v>
      </c>
      <c r="N4334" t="s">
        <v>83</v>
      </c>
      <c r="O4334" t="b">
        <v>0</v>
      </c>
      <c r="P4334">
        <v>218.17859999999999</v>
      </c>
      <c r="Q4334">
        <v>67.710599999999999</v>
      </c>
      <c r="R4334">
        <v>47.790599999999998</v>
      </c>
      <c r="S4334" t="s">
        <v>84</v>
      </c>
      <c r="T4334">
        <v>0</v>
      </c>
      <c r="U4334">
        <v>0</v>
      </c>
      <c r="V4334">
        <v>3</v>
      </c>
      <c r="W4334">
        <v>244.6487000000001</v>
      </c>
    </row>
    <row r="4335" spans="1:23" x14ac:dyDescent="0.35">
      <c r="A4335" t="s">
        <v>6147</v>
      </c>
      <c r="B4335" t="s">
        <v>598</v>
      </c>
      <c r="C4335" t="s">
        <v>6148</v>
      </c>
      <c r="D4335" t="s">
        <v>17</v>
      </c>
      <c r="E4335" t="s">
        <v>14</v>
      </c>
      <c r="F4335" t="s">
        <v>617</v>
      </c>
      <c r="G4335">
        <v>112.13</v>
      </c>
      <c r="H4335">
        <v>2</v>
      </c>
      <c r="I4335">
        <v>0.08</v>
      </c>
      <c r="J4335">
        <v>6.66</v>
      </c>
      <c r="K4335" t="s">
        <v>115</v>
      </c>
      <c r="L4335" t="s">
        <v>45</v>
      </c>
      <c r="M4335">
        <v>1.64</v>
      </c>
      <c r="N4335" t="s">
        <v>83</v>
      </c>
      <c r="O4335" t="b">
        <v>0</v>
      </c>
      <c r="P4335">
        <v>206.3192</v>
      </c>
      <c r="Q4335">
        <v>71.763200000000012</v>
      </c>
      <c r="R4335">
        <v>63.463200000000008</v>
      </c>
      <c r="S4335" t="s">
        <v>183</v>
      </c>
      <c r="T4335">
        <v>0</v>
      </c>
      <c r="U4335">
        <v>0</v>
      </c>
      <c r="V4335">
        <v>2</v>
      </c>
      <c r="W4335">
        <v>116.4992</v>
      </c>
    </row>
    <row r="4336" spans="1:23" x14ac:dyDescent="0.35">
      <c r="A4336" t="s">
        <v>6149</v>
      </c>
      <c r="B4336" t="s">
        <v>566</v>
      </c>
      <c r="C4336" t="s">
        <v>6150</v>
      </c>
      <c r="D4336" t="s">
        <v>19</v>
      </c>
      <c r="E4336" t="s">
        <v>95</v>
      </c>
      <c r="F4336" t="s">
        <v>715</v>
      </c>
      <c r="G4336">
        <v>377.21</v>
      </c>
      <c r="H4336">
        <v>3</v>
      </c>
      <c r="I4336">
        <v>0.09</v>
      </c>
      <c r="J4336">
        <v>6.48</v>
      </c>
      <c r="K4336" t="s">
        <v>102</v>
      </c>
      <c r="L4336" t="s">
        <v>41</v>
      </c>
      <c r="M4336">
        <v>14.29</v>
      </c>
      <c r="N4336" t="s">
        <v>83</v>
      </c>
      <c r="O4336" t="b">
        <v>0</v>
      </c>
      <c r="P4336">
        <v>1029.7833000000001</v>
      </c>
      <c r="Q4336">
        <v>350.80529999999987</v>
      </c>
      <c r="R4336">
        <v>330.03529999999989</v>
      </c>
      <c r="S4336" t="s">
        <v>103</v>
      </c>
      <c r="T4336">
        <v>0</v>
      </c>
      <c r="U4336">
        <v>0</v>
      </c>
      <c r="V4336">
        <v>2</v>
      </c>
      <c r="W4336">
        <v>531.14329999999984</v>
      </c>
    </row>
    <row r="4337" spans="1:23" x14ac:dyDescent="0.35">
      <c r="A4337" t="s">
        <v>6151</v>
      </c>
      <c r="B4337" t="s">
        <v>442</v>
      </c>
      <c r="C4337" t="s">
        <v>2472</v>
      </c>
      <c r="D4337" t="s">
        <v>12</v>
      </c>
      <c r="E4337" t="s">
        <v>95</v>
      </c>
      <c r="F4337" t="s">
        <v>328</v>
      </c>
      <c r="G4337">
        <v>497.71</v>
      </c>
      <c r="H4337">
        <v>3</v>
      </c>
      <c r="I4337">
        <v>0.09</v>
      </c>
      <c r="J4337">
        <v>5.04</v>
      </c>
      <c r="K4337" t="s">
        <v>115</v>
      </c>
      <c r="L4337" t="s">
        <v>41</v>
      </c>
      <c r="M4337">
        <v>6.67</v>
      </c>
      <c r="N4337" t="s">
        <v>83</v>
      </c>
      <c r="O4337" t="b">
        <v>0</v>
      </c>
      <c r="P4337">
        <v>1358.7483</v>
      </c>
      <c r="Q4337">
        <v>462.87029999999999</v>
      </c>
      <c r="R4337">
        <v>451.16030000000012</v>
      </c>
      <c r="S4337" t="s">
        <v>128</v>
      </c>
      <c r="T4337">
        <v>0</v>
      </c>
      <c r="U4337">
        <v>0</v>
      </c>
      <c r="V4337">
        <v>2</v>
      </c>
      <c r="W4337">
        <v>450.69090000000011</v>
      </c>
    </row>
    <row r="4338" spans="1:23" x14ac:dyDescent="0.35">
      <c r="A4338" t="s">
        <v>6152</v>
      </c>
      <c r="B4338" t="s">
        <v>379</v>
      </c>
      <c r="C4338" t="s">
        <v>2797</v>
      </c>
      <c r="D4338" t="s">
        <v>20</v>
      </c>
      <c r="E4338" t="s">
        <v>16</v>
      </c>
      <c r="F4338" t="s">
        <v>464</v>
      </c>
      <c r="G4338">
        <v>77.430000000000007</v>
      </c>
      <c r="H4338">
        <v>1</v>
      </c>
      <c r="I4338">
        <v>0.12</v>
      </c>
      <c r="J4338">
        <v>7.43</v>
      </c>
      <c r="K4338" t="s">
        <v>115</v>
      </c>
      <c r="L4338" t="s">
        <v>48</v>
      </c>
      <c r="M4338">
        <v>7.08</v>
      </c>
      <c r="N4338" t="s">
        <v>83</v>
      </c>
      <c r="O4338" t="b">
        <v>0</v>
      </c>
      <c r="P4338">
        <v>68.138400000000004</v>
      </c>
      <c r="Q4338">
        <v>21.680399999999999</v>
      </c>
      <c r="R4338">
        <v>7.170399999999999</v>
      </c>
      <c r="S4338" t="s">
        <v>103</v>
      </c>
      <c r="T4338">
        <v>0</v>
      </c>
      <c r="U4338">
        <v>0</v>
      </c>
      <c r="V4338">
        <v>13</v>
      </c>
      <c r="W4338">
        <v>922.11009999999999</v>
      </c>
    </row>
    <row r="4339" spans="1:23" x14ac:dyDescent="0.35">
      <c r="A4339" t="s">
        <v>6153</v>
      </c>
      <c r="B4339" t="s">
        <v>1240</v>
      </c>
      <c r="C4339" t="s">
        <v>387</v>
      </c>
      <c r="D4339" t="s">
        <v>17</v>
      </c>
      <c r="E4339" t="s">
        <v>95</v>
      </c>
      <c r="F4339" t="s">
        <v>127</v>
      </c>
      <c r="G4339">
        <v>484.11</v>
      </c>
      <c r="H4339">
        <v>1</v>
      </c>
      <c r="I4339">
        <v>0.09</v>
      </c>
      <c r="J4339">
        <v>8.36</v>
      </c>
      <c r="K4339" t="s">
        <v>90</v>
      </c>
      <c r="L4339" t="s">
        <v>43</v>
      </c>
      <c r="M4339">
        <v>7.57</v>
      </c>
      <c r="N4339" t="s">
        <v>141</v>
      </c>
      <c r="O4339" t="b">
        <v>0</v>
      </c>
      <c r="P4339">
        <v>440.54010000000011</v>
      </c>
      <c r="Q4339">
        <v>150.07409999999999</v>
      </c>
      <c r="R4339">
        <v>134.14410000000001</v>
      </c>
      <c r="S4339" t="s">
        <v>91</v>
      </c>
      <c r="T4339">
        <v>1</v>
      </c>
      <c r="U4339">
        <v>0</v>
      </c>
      <c r="V4339">
        <v>17</v>
      </c>
      <c r="W4339">
        <v>1451.0446999999999</v>
      </c>
    </row>
    <row r="4340" spans="1:23" x14ac:dyDescent="0.35">
      <c r="A4340" t="s">
        <v>6154</v>
      </c>
      <c r="B4340" t="s">
        <v>455</v>
      </c>
      <c r="C4340" t="s">
        <v>2864</v>
      </c>
      <c r="D4340" t="s">
        <v>20</v>
      </c>
      <c r="E4340" t="s">
        <v>95</v>
      </c>
      <c r="F4340" t="s">
        <v>1363</v>
      </c>
      <c r="G4340">
        <v>423.21</v>
      </c>
      <c r="H4340">
        <v>3</v>
      </c>
      <c r="I4340">
        <v>0.04</v>
      </c>
      <c r="J4340">
        <v>3.1</v>
      </c>
      <c r="K4340" t="s">
        <v>82</v>
      </c>
      <c r="L4340" t="s">
        <v>48</v>
      </c>
      <c r="M4340">
        <v>4.63</v>
      </c>
      <c r="N4340" t="s">
        <v>83</v>
      </c>
      <c r="O4340" t="b">
        <v>0</v>
      </c>
      <c r="P4340">
        <v>1218.8448000000001</v>
      </c>
      <c r="Q4340">
        <v>457.0668</v>
      </c>
      <c r="R4340">
        <v>449.33679999999993</v>
      </c>
      <c r="S4340" t="s">
        <v>128</v>
      </c>
      <c r="T4340">
        <v>0</v>
      </c>
      <c r="U4340">
        <v>0</v>
      </c>
      <c r="V4340">
        <v>3</v>
      </c>
      <c r="W4340">
        <v>485.77979999999991</v>
      </c>
    </row>
    <row r="4341" spans="1:23" x14ac:dyDescent="0.35">
      <c r="A4341" t="s">
        <v>6155</v>
      </c>
      <c r="B4341" t="s">
        <v>276</v>
      </c>
      <c r="C4341" t="s">
        <v>2143</v>
      </c>
      <c r="D4341" t="s">
        <v>20</v>
      </c>
      <c r="E4341" t="s">
        <v>88</v>
      </c>
      <c r="F4341" t="s">
        <v>219</v>
      </c>
      <c r="G4341">
        <v>21.98</v>
      </c>
      <c r="H4341">
        <v>1</v>
      </c>
      <c r="I4341">
        <v>0.05</v>
      </c>
      <c r="J4341">
        <v>3.52</v>
      </c>
      <c r="K4341" t="s">
        <v>90</v>
      </c>
      <c r="L4341" t="s">
        <v>45</v>
      </c>
      <c r="M4341">
        <v>0.53</v>
      </c>
      <c r="N4341" t="s">
        <v>83</v>
      </c>
      <c r="O4341" t="b">
        <v>0</v>
      </c>
      <c r="P4341">
        <v>20.881</v>
      </c>
      <c r="Q4341">
        <v>7.6929999999999996</v>
      </c>
      <c r="R4341">
        <v>3.6429999999999998</v>
      </c>
      <c r="S4341" t="s">
        <v>97</v>
      </c>
      <c r="T4341">
        <v>0</v>
      </c>
      <c r="U4341">
        <v>0</v>
      </c>
      <c r="V4341">
        <v>14</v>
      </c>
      <c r="W4341">
        <v>292.22550000000012</v>
      </c>
    </row>
    <row r="4342" spans="1:23" x14ac:dyDescent="0.35">
      <c r="A4342" t="s">
        <v>6156</v>
      </c>
      <c r="B4342" t="s">
        <v>99</v>
      </c>
      <c r="C4342" t="s">
        <v>517</v>
      </c>
      <c r="D4342" t="s">
        <v>19</v>
      </c>
      <c r="E4342" t="s">
        <v>88</v>
      </c>
      <c r="F4342" t="s">
        <v>111</v>
      </c>
      <c r="G4342">
        <v>40.08</v>
      </c>
      <c r="H4342">
        <v>1</v>
      </c>
      <c r="I4342">
        <v>0.26</v>
      </c>
      <c r="J4342">
        <v>7.14</v>
      </c>
      <c r="K4342" t="s">
        <v>82</v>
      </c>
      <c r="L4342" t="s">
        <v>41</v>
      </c>
      <c r="M4342">
        <v>9.77</v>
      </c>
      <c r="N4342" t="s">
        <v>83</v>
      </c>
      <c r="O4342" t="b">
        <v>0</v>
      </c>
      <c r="P4342">
        <v>29.659199999999998</v>
      </c>
      <c r="Q4342">
        <v>5.6112000000000002</v>
      </c>
      <c r="R4342">
        <v>-11.2988</v>
      </c>
      <c r="S4342" t="s">
        <v>103</v>
      </c>
      <c r="T4342">
        <v>0</v>
      </c>
      <c r="U4342">
        <v>0</v>
      </c>
      <c r="V4342">
        <v>15</v>
      </c>
      <c r="W4342">
        <v>842.76920000000007</v>
      </c>
    </row>
    <row r="4343" spans="1:23" x14ac:dyDescent="0.35">
      <c r="A4343" t="s">
        <v>6157</v>
      </c>
      <c r="B4343" t="s">
        <v>1576</v>
      </c>
      <c r="C4343" t="s">
        <v>310</v>
      </c>
      <c r="D4343" t="s">
        <v>15</v>
      </c>
      <c r="E4343" t="s">
        <v>14</v>
      </c>
      <c r="F4343" t="s">
        <v>247</v>
      </c>
      <c r="G4343">
        <v>180.28</v>
      </c>
      <c r="H4343">
        <v>1</v>
      </c>
      <c r="I4343">
        <v>0.09</v>
      </c>
      <c r="J4343">
        <v>3</v>
      </c>
      <c r="K4343" t="s">
        <v>90</v>
      </c>
      <c r="L4343" t="s">
        <v>41</v>
      </c>
      <c r="M4343">
        <v>5.56</v>
      </c>
      <c r="N4343" t="s">
        <v>83</v>
      </c>
      <c r="O4343" t="b">
        <v>0</v>
      </c>
      <c r="P4343">
        <v>164.0548</v>
      </c>
      <c r="Q4343">
        <v>55.886800000000008</v>
      </c>
      <c r="R4343">
        <v>47.326800000000013</v>
      </c>
      <c r="S4343" t="s">
        <v>97</v>
      </c>
      <c r="T4343">
        <v>0</v>
      </c>
      <c r="U4343">
        <v>0</v>
      </c>
      <c r="V4343">
        <v>16</v>
      </c>
      <c r="W4343">
        <v>1399.8426999999999</v>
      </c>
    </row>
    <row r="4344" spans="1:23" x14ac:dyDescent="0.35">
      <c r="A4344" t="s">
        <v>6158</v>
      </c>
      <c r="B4344" t="s">
        <v>425</v>
      </c>
      <c r="C4344" t="s">
        <v>704</v>
      </c>
      <c r="D4344" t="s">
        <v>15</v>
      </c>
      <c r="E4344" t="s">
        <v>14</v>
      </c>
      <c r="F4344" t="s">
        <v>755</v>
      </c>
      <c r="G4344">
        <v>62.51</v>
      </c>
      <c r="H4344">
        <v>3</v>
      </c>
      <c r="I4344">
        <v>0.1</v>
      </c>
      <c r="J4344">
        <v>8.61</v>
      </c>
      <c r="K4344" t="s">
        <v>82</v>
      </c>
      <c r="L4344" t="s">
        <v>41</v>
      </c>
      <c r="M4344">
        <v>13.82</v>
      </c>
      <c r="N4344" t="s">
        <v>83</v>
      </c>
      <c r="O4344" t="b">
        <v>1</v>
      </c>
      <c r="P4344">
        <v>168.77699999999999</v>
      </c>
      <c r="Q4344">
        <v>56.259000000000007</v>
      </c>
      <c r="R4344">
        <v>33.829000000000008</v>
      </c>
      <c r="S4344" t="s">
        <v>84</v>
      </c>
      <c r="T4344">
        <v>0</v>
      </c>
      <c r="U4344">
        <v>0</v>
      </c>
      <c r="V4344">
        <v>18</v>
      </c>
      <c r="W4344">
        <v>2368.9762999999998</v>
      </c>
    </row>
    <row r="4345" spans="1:23" x14ac:dyDescent="0.35">
      <c r="A4345" t="s">
        <v>6159</v>
      </c>
      <c r="B4345" t="s">
        <v>208</v>
      </c>
      <c r="C4345" t="s">
        <v>779</v>
      </c>
      <c r="D4345" t="s">
        <v>15</v>
      </c>
      <c r="E4345" t="s">
        <v>14</v>
      </c>
      <c r="F4345" t="s">
        <v>1127</v>
      </c>
      <c r="G4345">
        <v>143.21</v>
      </c>
      <c r="H4345">
        <v>1</v>
      </c>
      <c r="I4345">
        <v>0.13</v>
      </c>
      <c r="J4345">
        <v>9.76</v>
      </c>
      <c r="K4345" t="s">
        <v>90</v>
      </c>
      <c r="L4345" t="s">
        <v>41</v>
      </c>
      <c r="M4345">
        <v>11.84</v>
      </c>
      <c r="N4345" t="s">
        <v>83</v>
      </c>
      <c r="O4345" t="b">
        <v>0</v>
      </c>
      <c r="P4345">
        <v>124.59269999999999</v>
      </c>
      <c r="Q4345">
        <v>38.666700000000013</v>
      </c>
      <c r="R4345">
        <v>17.066700000000001</v>
      </c>
      <c r="S4345" t="s">
        <v>183</v>
      </c>
      <c r="T4345">
        <v>0</v>
      </c>
      <c r="U4345">
        <v>0</v>
      </c>
      <c r="V4345">
        <v>20</v>
      </c>
      <c r="W4345">
        <v>1330.2448999999999</v>
      </c>
    </row>
    <row r="4346" spans="1:23" x14ac:dyDescent="0.35">
      <c r="A4346" t="s">
        <v>6160</v>
      </c>
      <c r="B4346" t="s">
        <v>157</v>
      </c>
      <c r="C4346" t="s">
        <v>732</v>
      </c>
      <c r="D4346" t="s">
        <v>17</v>
      </c>
      <c r="E4346" t="s">
        <v>14</v>
      </c>
      <c r="F4346" t="s">
        <v>1740</v>
      </c>
      <c r="G4346">
        <v>69.33</v>
      </c>
      <c r="H4346">
        <v>3</v>
      </c>
      <c r="I4346">
        <v>0.03</v>
      </c>
      <c r="J4346">
        <v>4.84</v>
      </c>
      <c r="K4346" t="s">
        <v>102</v>
      </c>
      <c r="L4346" t="s">
        <v>48</v>
      </c>
      <c r="M4346">
        <v>18.62</v>
      </c>
      <c r="N4346" t="s">
        <v>83</v>
      </c>
      <c r="O4346" t="b">
        <v>0</v>
      </c>
      <c r="P4346">
        <v>201.75030000000001</v>
      </c>
      <c r="Q4346">
        <v>76.956300000000013</v>
      </c>
      <c r="R4346">
        <v>53.496300000000012</v>
      </c>
      <c r="S4346" t="s">
        <v>91</v>
      </c>
      <c r="T4346">
        <v>0</v>
      </c>
      <c r="U4346">
        <v>0</v>
      </c>
      <c r="V4346">
        <v>14</v>
      </c>
      <c r="W4346">
        <v>1535.6043999999999</v>
      </c>
    </row>
    <row r="4347" spans="1:23" x14ac:dyDescent="0.35">
      <c r="A4347" t="s">
        <v>6161</v>
      </c>
      <c r="B4347" t="s">
        <v>594</v>
      </c>
      <c r="C4347" t="s">
        <v>710</v>
      </c>
      <c r="D4347" t="s">
        <v>19</v>
      </c>
      <c r="E4347" t="s">
        <v>16</v>
      </c>
      <c r="F4347" t="s">
        <v>81</v>
      </c>
      <c r="G4347">
        <v>26.3</v>
      </c>
      <c r="H4347">
        <v>1</v>
      </c>
      <c r="I4347">
        <v>7.0000000000000007E-2</v>
      </c>
      <c r="J4347">
        <v>4.5</v>
      </c>
      <c r="K4347" t="s">
        <v>90</v>
      </c>
      <c r="L4347" t="s">
        <v>43</v>
      </c>
      <c r="M4347">
        <v>6.9</v>
      </c>
      <c r="N4347" t="s">
        <v>83</v>
      </c>
      <c r="O4347" t="b">
        <v>0</v>
      </c>
      <c r="P4347">
        <v>24.459</v>
      </c>
      <c r="Q4347">
        <v>8.6790000000000003</v>
      </c>
      <c r="R4347">
        <v>-2.7210000000000001</v>
      </c>
      <c r="S4347" t="s">
        <v>128</v>
      </c>
      <c r="T4347">
        <v>0</v>
      </c>
      <c r="U4347">
        <v>0</v>
      </c>
      <c r="V4347">
        <v>18</v>
      </c>
      <c r="W4347">
        <v>838.74849999999992</v>
      </c>
    </row>
    <row r="4348" spans="1:23" x14ac:dyDescent="0.35">
      <c r="A4348" t="s">
        <v>6162</v>
      </c>
      <c r="B4348" t="s">
        <v>1157</v>
      </c>
      <c r="C4348" t="s">
        <v>2105</v>
      </c>
      <c r="D4348" t="s">
        <v>12</v>
      </c>
      <c r="E4348" t="s">
        <v>88</v>
      </c>
      <c r="F4348" t="s">
        <v>1368</v>
      </c>
      <c r="G4348">
        <v>18.22</v>
      </c>
      <c r="H4348">
        <v>1</v>
      </c>
      <c r="I4348">
        <v>0.23</v>
      </c>
      <c r="J4348">
        <v>9.42</v>
      </c>
      <c r="K4348" t="s">
        <v>102</v>
      </c>
      <c r="L4348" t="s">
        <v>41</v>
      </c>
      <c r="M4348">
        <v>10.6</v>
      </c>
      <c r="N4348" t="s">
        <v>83</v>
      </c>
      <c r="O4348" t="b">
        <v>0</v>
      </c>
      <c r="P4348">
        <v>14.029400000000001</v>
      </c>
      <c r="Q4348">
        <v>3.0973999999999999</v>
      </c>
      <c r="R4348">
        <v>-16.922599999999999</v>
      </c>
      <c r="S4348" t="s">
        <v>103</v>
      </c>
      <c r="T4348">
        <v>0</v>
      </c>
      <c r="U4348">
        <v>0</v>
      </c>
      <c r="V4348">
        <v>15</v>
      </c>
      <c r="W4348">
        <v>908.25459999999998</v>
      </c>
    </row>
    <row r="4349" spans="1:23" x14ac:dyDescent="0.35">
      <c r="A4349" t="s">
        <v>6163</v>
      </c>
      <c r="B4349" t="s">
        <v>1301</v>
      </c>
      <c r="C4349" t="s">
        <v>934</v>
      </c>
      <c r="D4349" t="s">
        <v>15</v>
      </c>
      <c r="E4349" t="s">
        <v>88</v>
      </c>
      <c r="F4349" t="s">
        <v>857</v>
      </c>
      <c r="G4349">
        <v>32.71</v>
      </c>
      <c r="H4349">
        <v>2</v>
      </c>
      <c r="I4349">
        <v>0.02</v>
      </c>
      <c r="J4349">
        <v>7.72</v>
      </c>
      <c r="K4349" t="s">
        <v>90</v>
      </c>
      <c r="L4349" t="s">
        <v>45</v>
      </c>
      <c r="M4349">
        <v>1.71</v>
      </c>
      <c r="N4349" t="s">
        <v>83</v>
      </c>
      <c r="O4349" t="b">
        <v>0</v>
      </c>
      <c r="P4349">
        <v>64.111599999999996</v>
      </c>
      <c r="Q4349">
        <v>24.8596</v>
      </c>
      <c r="R4349">
        <v>15.42959999999999</v>
      </c>
      <c r="S4349" t="s">
        <v>91</v>
      </c>
      <c r="T4349">
        <v>0</v>
      </c>
      <c r="U4349">
        <v>0</v>
      </c>
      <c r="V4349">
        <v>18</v>
      </c>
      <c r="W4349">
        <v>1386.7229</v>
      </c>
    </row>
    <row r="4350" spans="1:23" x14ac:dyDescent="0.35">
      <c r="A4350" t="s">
        <v>6164</v>
      </c>
      <c r="B4350" t="s">
        <v>173</v>
      </c>
      <c r="C4350" t="s">
        <v>2666</v>
      </c>
      <c r="D4350" t="s">
        <v>12</v>
      </c>
      <c r="E4350" t="s">
        <v>95</v>
      </c>
      <c r="F4350" t="s">
        <v>289</v>
      </c>
      <c r="G4350">
        <v>440.67</v>
      </c>
      <c r="H4350">
        <v>2</v>
      </c>
      <c r="I4350">
        <v>0.1</v>
      </c>
      <c r="J4350">
        <v>5.65</v>
      </c>
      <c r="K4350" t="s">
        <v>102</v>
      </c>
      <c r="L4350" t="s">
        <v>45</v>
      </c>
      <c r="M4350">
        <v>1.88</v>
      </c>
      <c r="N4350" t="s">
        <v>83</v>
      </c>
      <c r="O4350" t="b">
        <v>1</v>
      </c>
      <c r="P4350">
        <v>793.20600000000002</v>
      </c>
      <c r="Q4350">
        <v>264.40199999999999</v>
      </c>
      <c r="R4350">
        <v>256.87200000000013</v>
      </c>
      <c r="S4350" t="s">
        <v>128</v>
      </c>
      <c r="T4350">
        <v>0</v>
      </c>
      <c r="U4350">
        <v>0</v>
      </c>
      <c r="V4350">
        <v>3</v>
      </c>
      <c r="W4350">
        <v>296.16300000000012</v>
      </c>
    </row>
    <row r="4351" spans="1:23" x14ac:dyDescent="0.35">
      <c r="A4351" t="s">
        <v>6165</v>
      </c>
      <c r="B4351" t="s">
        <v>134</v>
      </c>
      <c r="C4351" t="s">
        <v>6166</v>
      </c>
      <c r="D4351" t="s">
        <v>28</v>
      </c>
      <c r="E4351" t="s">
        <v>16</v>
      </c>
      <c r="F4351" t="s">
        <v>344</v>
      </c>
      <c r="G4351">
        <v>10.86</v>
      </c>
      <c r="H4351">
        <v>2</v>
      </c>
      <c r="I4351">
        <v>0.27</v>
      </c>
      <c r="J4351">
        <v>9.0299999999999994</v>
      </c>
      <c r="K4351" t="s">
        <v>102</v>
      </c>
      <c r="L4351" t="s">
        <v>43</v>
      </c>
      <c r="M4351">
        <v>6.89</v>
      </c>
      <c r="N4351" t="s">
        <v>83</v>
      </c>
      <c r="O4351" t="b">
        <v>0</v>
      </c>
      <c r="P4351">
        <v>15.855600000000001</v>
      </c>
      <c r="Q4351">
        <v>2.8236000000000012</v>
      </c>
      <c r="R4351">
        <v>-13.096399999999999</v>
      </c>
      <c r="S4351" t="s">
        <v>128</v>
      </c>
      <c r="T4351">
        <v>0</v>
      </c>
      <c r="U4351">
        <v>0</v>
      </c>
      <c r="V4351">
        <v>1</v>
      </c>
      <c r="W4351">
        <v>-13.096399999999999</v>
      </c>
    </row>
    <row r="4352" spans="1:23" x14ac:dyDescent="0.35">
      <c r="A4352" t="s">
        <v>6167</v>
      </c>
      <c r="B4352" t="s">
        <v>940</v>
      </c>
      <c r="C4352" t="s">
        <v>2828</v>
      </c>
      <c r="D4352" t="s">
        <v>15</v>
      </c>
      <c r="E4352" t="s">
        <v>16</v>
      </c>
      <c r="F4352" t="s">
        <v>1762</v>
      </c>
      <c r="G4352">
        <v>25.84</v>
      </c>
      <c r="H4352">
        <v>2</v>
      </c>
      <c r="I4352">
        <v>0.06</v>
      </c>
      <c r="J4352">
        <v>7.35</v>
      </c>
      <c r="K4352" t="s">
        <v>82</v>
      </c>
      <c r="L4352" t="s">
        <v>45</v>
      </c>
      <c r="M4352">
        <v>0.64</v>
      </c>
      <c r="N4352" t="s">
        <v>83</v>
      </c>
      <c r="O4352" t="b">
        <v>0</v>
      </c>
      <c r="P4352">
        <v>48.5792</v>
      </c>
      <c r="Q4352">
        <v>17.571200000000001</v>
      </c>
      <c r="R4352">
        <v>9.5812000000000044</v>
      </c>
      <c r="S4352" t="s">
        <v>84</v>
      </c>
      <c r="T4352">
        <v>0</v>
      </c>
      <c r="U4352">
        <v>0</v>
      </c>
      <c r="V4352">
        <v>9</v>
      </c>
      <c r="W4352">
        <v>611.10510000000011</v>
      </c>
    </row>
    <row r="4353" spans="1:23" x14ac:dyDescent="0.35">
      <c r="A4353" t="s">
        <v>6168</v>
      </c>
      <c r="B4353" t="s">
        <v>109</v>
      </c>
      <c r="C4353" t="s">
        <v>979</v>
      </c>
      <c r="D4353" t="s">
        <v>19</v>
      </c>
      <c r="E4353" t="s">
        <v>14</v>
      </c>
      <c r="F4353" t="s">
        <v>1321</v>
      </c>
      <c r="G4353">
        <v>157.11000000000001</v>
      </c>
      <c r="H4353">
        <v>2</v>
      </c>
      <c r="I4353">
        <v>0.06</v>
      </c>
      <c r="J4353">
        <v>5.57</v>
      </c>
      <c r="K4353" t="s">
        <v>115</v>
      </c>
      <c r="L4353" t="s">
        <v>41</v>
      </c>
      <c r="M4353">
        <v>5.29</v>
      </c>
      <c r="N4353" t="s">
        <v>83</v>
      </c>
      <c r="O4353" t="b">
        <v>0</v>
      </c>
      <c r="P4353">
        <v>295.36680000000001</v>
      </c>
      <c r="Q4353">
        <v>106.8348</v>
      </c>
      <c r="R4353">
        <v>95.974800000000002</v>
      </c>
      <c r="S4353" t="s">
        <v>103</v>
      </c>
      <c r="T4353">
        <v>0</v>
      </c>
      <c r="U4353">
        <v>0</v>
      </c>
      <c r="V4353">
        <v>5</v>
      </c>
      <c r="W4353">
        <v>1186.3317999999999</v>
      </c>
    </row>
    <row r="4354" spans="1:23" x14ac:dyDescent="0.35">
      <c r="A4354" t="s">
        <v>6169</v>
      </c>
      <c r="B4354" t="s">
        <v>372</v>
      </c>
      <c r="C4354" t="s">
        <v>1285</v>
      </c>
      <c r="D4354" t="s">
        <v>12</v>
      </c>
      <c r="E4354" t="s">
        <v>95</v>
      </c>
      <c r="F4354" t="s">
        <v>270</v>
      </c>
      <c r="G4354">
        <v>351.76</v>
      </c>
      <c r="H4354">
        <v>3</v>
      </c>
      <c r="I4354">
        <v>0.3</v>
      </c>
      <c r="J4354">
        <v>4.82</v>
      </c>
      <c r="K4354" t="s">
        <v>90</v>
      </c>
      <c r="L4354" t="s">
        <v>41</v>
      </c>
      <c r="M4354">
        <v>9.4700000000000006</v>
      </c>
      <c r="N4354" t="s">
        <v>83</v>
      </c>
      <c r="O4354" t="b">
        <v>0</v>
      </c>
      <c r="P4354">
        <v>738.69599999999991</v>
      </c>
      <c r="Q4354">
        <v>105.52799999999991</v>
      </c>
      <c r="R4354">
        <v>91.2379999999999</v>
      </c>
      <c r="S4354" t="s">
        <v>183</v>
      </c>
      <c r="T4354">
        <v>0</v>
      </c>
      <c r="U4354">
        <v>0</v>
      </c>
      <c r="V4354">
        <v>12</v>
      </c>
      <c r="W4354">
        <v>914.2029</v>
      </c>
    </row>
    <row r="4355" spans="1:23" x14ac:dyDescent="0.35">
      <c r="A4355" t="s">
        <v>6170</v>
      </c>
      <c r="B4355" t="s">
        <v>295</v>
      </c>
      <c r="C4355" t="s">
        <v>820</v>
      </c>
      <c r="D4355" t="s">
        <v>12</v>
      </c>
      <c r="E4355" t="s">
        <v>95</v>
      </c>
      <c r="F4355" t="s">
        <v>1549</v>
      </c>
      <c r="G4355">
        <v>261.18</v>
      </c>
      <c r="H4355">
        <v>3</v>
      </c>
      <c r="I4355">
        <v>0.1</v>
      </c>
      <c r="J4355">
        <v>8.4700000000000006</v>
      </c>
      <c r="K4355" t="s">
        <v>90</v>
      </c>
      <c r="L4355" t="s">
        <v>48</v>
      </c>
      <c r="M4355">
        <v>10.27</v>
      </c>
      <c r="N4355" t="s">
        <v>141</v>
      </c>
      <c r="O4355" t="b">
        <v>0</v>
      </c>
      <c r="P4355">
        <v>705.18600000000004</v>
      </c>
      <c r="Q4355">
        <v>235.0620000000001</v>
      </c>
      <c r="R4355">
        <v>216.32200000000009</v>
      </c>
      <c r="S4355" t="s">
        <v>91</v>
      </c>
      <c r="T4355">
        <v>1</v>
      </c>
      <c r="U4355">
        <v>0</v>
      </c>
      <c r="V4355">
        <v>17</v>
      </c>
      <c r="W4355">
        <v>1105.1192000000001</v>
      </c>
    </row>
    <row r="4356" spans="1:23" x14ac:dyDescent="0.35">
      <c r="A4356" t="s">
        <v>6171</v>
      </c>
      <c r="B4356" t="s">
        <v>1936</v>
      </c>
      <c r="C4356" t="s">
        <v>514</v>
      </c>
      <c r="D4356" t="s">
        <v>26</v>
      </c>
      <c r="E4356" t="s">
        <v>88</v>
      </c>
      <c r="F4356" t="s">
        <v>468</v>
      </c>
      <c r="G4356">
        <v>28.21</v>
      </c>
      <c r="H4356">
        <v>3</v>
      </c>
      <c r="I4356">
        <v>7.0000000000000007E-2</v>
      </c>
      <c r="J4356">
        <v>8.99</v>
      </c>
      <c r="K4356" t="s">
        <v>102</v>
      </c>
      <c r="L4356" t="s">
        <v>45</v>
      </c>
      <c r="M4356">
        <v>0.52</v>
      </c>
      <c r="N4356" t="s">
        <v>83</v>
      </c>
      <c r="O4356" t="b">
        <v>0</v>
      </c>
      <c r="P4356">
        <v>78.705899999999986</v>
      </c>
      <c r="Q4356">
        <v>27.92789999999999</v>
      </c>
      <c r="R4356">
        <v>18.417899999999989</v>
      </c>
      <c r="S4356" t="s">
        <v>103</v>
      </c>
      <c r="T4356">
        <v>0</v>
      </c>
      <c r="U4356">
        <v>0</v>
      </c>
      <c r="V4356">
        <v>26</v>
      </c>
      <c r="W4356">
        <v>3580.811200000001</v>
      </c>
    </row>
    <row r="4357" spans="1:23" x14ac:dyDescent="0.35">
      <c r="A4357" t="s">
        <v>6172</v>
      </c>
      <c r="B4357" t="s">
        <v>177</v>
      </c>
      <c r="C4357" t="s">
        <v>2120</v>
      </c>
      <c r="D4357" t="s">
        <v>19</v>
      </c>
      <c r="E4357" t="s">
        <v>16</v>
      </c>
      <c r="F4357" t="s">
        <v>231</v>
      </c>
      <c r="G4357">
        <v>28.41</v>
      </c>
      <c r="H4357">
        <v>1</v>
      </c>
      <c r="I4357">
        <v>0.24</v>
      </c>
      <c r="J4357">
        <v>8.18</v>
      </c>
      <c r="K4357" t="s">
        <v>82</v>
      </c>
      <c r="L4357" t="s">
        <v>41</v>
      </c>
      <c r="M4357">
        <v>8.15</v>
      </c>
      <c r="N4357" t="s">
        <v>83</v>
      </c>
      <c r="O4357" t="b">
        <v>0</v>
      </c>
      <c r="P4357">
        <v>21.5916</v>
      </c>
      <c r="Q4357">
        <v>4.5456000000000003</v>
      </c>
      <c r="R4357">
        <v>-11.7844</v>
      </c>
      <c r="S4357" t="s">
        <v>128</v>
      </c>
      <c r="T4357">
        <v>0</v>
      </c>
      <c r="U4357">
        <v>0</v>
      </c>
      <c r="V4357">
        <v>16</v>
      </c>
      <c r="W4357">
        <v>1044.1976</v>
      </c>
    </row>
    <row r="4358" spans="1:23" x14ac:dyDescent="0.35">
      <c r="A4358" t="s">
        <v>6173</v>
      </c>
      <c r="B4358" t="s">
        <v>909</v>
      </c>
      <c r="C4358" t="s">
        <v>806</v>
      </c>
      <c r="D4358" t="s">
        <v>15</v>
      </c>
      <c r="E4358" t="s">
        <v>16</v>
      </c>
      <c r="F4358" t="s">
        <v>231</v>
      </c>
      <c r="G4358">
        <v>60.06</v>
      </c>
      <c r="H4358">
        <v>2</v>
      </c>
      <c r="I4358">
        <v>0.26</v>
      </c>
      <c r="J4358">
        <v>4.12</v>
      </c>
      <c r="K4358" t="s">
        <v>115</v>
      </c>
      <c r="L4358" t="s">
        <v>48</v>
      </c>
      <c r="M4358">
        <v>7.55</v>
      </c>
      <c r="N4358" t="s">
        <v>141</v>
      </c>
      <c r="O4358" t="b">
        <v>0</v>
      </c>
      <c r="P4358">
        <v>88.888800000000003</v>
      </c>
      <c r="Q4358">
        <v>16.816800000000001</v>
      </c>
      <c r="R4358">
        <v>5.1468000000000007</v>
      </c>
      <c r="S4358" t="s">
        <v>183</v>
      </c>
      <c r="T4358">
        <v>1</v>
      </c>
      <c r="U4358">
        <v>0</v>
      </c>
      <c r="V4358">
        <v>11</v>
      </c>
      <c r="W4358">
        <v>660.6268</v>
      </c>
    </row>
    <row r="4359" spans="1:23" x14ac:dyDescent="0.35">
      <c r="A4359" t="s">
        <v>6174</v>
      </c>
      <c r="B4359" t="s">
        <v>425</v>
      </c>
      <c r="C4359" t="s">
        <v>1500</v>
      </c>
      <c r="D4359" t="s">
        <v>19</v>
      </c>
      <c r="E4359" t="s">
        <v>14</v>
      </c>
      <c r="F4359" t="s">
        <v>324</v>
      </c>
      <c r="G4359">
        <v>172.96</v>
      </c>
      <c r="H4359">
        <v>3</v>
      </c>
      <c r="I4359">
        <v>0.1</v>
      </c>
      <c r="J4359">
        <v>9.76</v>
      </c>
      <c r="K4359" t="s">
        <v>90</v>
      </c>
      <c r="L4359" t="s">
        <v>41</v>
      </c>
      <c r="M4359">
        <v>13.07</v>
      </c>
      <c r="N4359" t="s">
        <v>83</v>
      </c>
      <c r="O4359" t="b">
        <v>1</v>
      </c>
      <c r="P4359">
        <v>466.99200000000002</v>
      </c>
      <c r="Q4359">
        <v>155.66399999999999</v>
      </c>
      <c r="R4359">
        <v>132.83400000000009</v>
      </c>
      <c r="S4359" t="s">
        <v>84</v>
      </c>
      <c r="T4359">
        <v>0</v>
      </c>
      <c r="U4359">
        <v>0</v>
      </c>
      <c r="V4359">
        <v>20</v>
      </c>
      <c r="W4359">
        <v>1871.6422</v>
      </c>
    </row>
    <row r="4360" spans="1:23" x14ac:dyDescent="0.35">
      <c r="A4360" t="s">
        <v>6175</v>
      </c>
      <c r="B4360" t="s">
        <v>173</v>
      </c>
      <c r="C4360" t="s">
        <v>2143</v>
      </c>
      <c r="D4360" t="s">
        <v>26</v>
      </c>
      <c r="E4360" t="s">
        <v>95</v>
      </c>
      <c r="F4360" t="s">
        <v>782</v>
      </c>
      <c r="G4360">
        <v>366.21</v>
      </c>
      <c r="H4360">
        <v>2</v>
      </c>
      <c r="I4360">
        <v>0.18</v>
      </c>
      <c r="J4360">
        <v>5.81</v>
      </c>
      <c r="K4360" t="s">
        <v>102</v>
      </c>
      <c r="L4360" t="s">
        <v>41</v>
      </c>
      <c r="M4360">
        <v>10.79</v>
      </c>
      <c r="N4360" t="s">
        <v>83</v>
      </c>
      <c r="O4360" t="b">
        <v>0</v>
      </c>
      <c r="P4360">
        <v>600.58439999999996</v>
      </c>
      <c r="Q4360">
        <v>161.13239999999999</v>
      </c>
      <c r="R4360">
        <v>144.5324</v>
      </c>
      <c r="S4360" t="s">
        <v>128</v>
      </c>
      <c r="T4360">
        <v>0</v>
      </c>
      <c r="U4360">
        <v>0</v>
      </c>
      <c r="V4360">
        <v>14</v>
      </c>
      <c r="W4360">
        <v>292.22550000000012</v>
      </c>
    </row>
    <row r="4361" spans="1:23" x14ac:dyDescent="0.35">
      <c r="A4361" t="s">
        <v>6176</v>
      </c>
      <c r="B4361" t="s">
        <v>197</v>
      </c>
      <c r="C4361" t="s">
        <v>1962</v>
      </c>
      <c r="D4361" t="s">
        <v>15</v>
      </c>
      <c r="E4361" t="s">
        <v>88</v>
      </c>
      <c r="F4361" t="s">
        <v>468</v>
      </c>
      <c r="G4361">
        <v>27.76</v>
      </c>
      <c r="H4361">
        <v>3</v>
      </c>
      <c r="I4361">
        <v>0.05</v>
      </c>
      <c r="J4361">
        <v>8.1999999999999993</v>
      </c>
      <c r="K4361" t="s">
        <v>82</v>
      </c>
      <c r="L4361" t="s">
        <v>43</v>
      </c>
      <c r="M4361">
        <v>5.59</v>
      </c>
      <c r="N4361" t="s">
        <v>83</v>
      </c>
      <c r="O4361" t="b">
        <v>0</v>
      </c>
      <c r="P4361">
        <v>79.116</v>
      </c>
      <c r="Q4361">
        <v>29.148</v>
      </c>
      <c r="R4361">
        <v>15.358000000000001</v>
      </c>
      <c r="S4361" t="s">
        <v>84</v>
      </c>
      <c r="T4361">
        <v>0</v>
      </c>
      <c r="U4361">
        <v>0</v>
      </c>
      <c r="V4361">
        <v>15</v>
      </c>
      <c r="W4361">
        <v>526.91089999999997</v>
      </c>
    </row>
    <row r="4362" spans="1:23" x14ac:dyDescent="0.35">
      <c r="A4362" t="s">
        <v>6177</v>
      </c>
      <c r="B4362" t="s">
        <v>802</v>
      </c>
      <c r="C4362" t="s">
        <v>1489</v>
      </c>
      <c r="D4362" t="s">
        <v>17</v>
      </c>
      <c r="E4362" t="s">
        <v>14</v>
      </c>
      <c r="F4362" t="s">
        <v>1306</v>
      </c>
      <c r="G4362">
        <v>75.87</v>
      </c>
      <c r="H4362">
        <v>2</v>
      </c>
      <c r="I4362">
        <v>0.28999999999999998</v>
      </c>
      <c r="J4362">
        <v>3.69</v>
      </c>
      <c r="K4362" t="s">
        <v>115</v>
      </c>
      <c r="L4362" t="s">
        <v>41</v>
      </c>
      <c r="M4362">
        <v>9.75</v>
      </c>
      <c r="N4362" t="s">
        <v>141</v>
      </c>
      <c r="O4362" t="b">
        <v>0</v>
      </c>
      <c r="P4362">
        <v>107.7354</v>
      </c>
      <c r="Q4362">
        <v>16.691400000000002</v>
      </c>
      <c r="R4362">
        <v>3.2514000000000021</v>
      </c>
      <c r="S4362" t="s">
        <v>84</v>
      </c>
      <c r="T4362">
        <v>1</v>
      </c>
      <c r="U4362">
        <v>0</v>
      </c>
      <c r="V4362">
        <v>15</v>
      </c>
      <c r="W4362">
        <v>471.47800000000012</v>
      </c>
    </row>
    <row r="4363" spans="1:23" x14ac:dyDescent="0.35">
      <c r="A4363" t="s">
        <v>6178</v>
      </c>
      <c r="B4363" t="s">
        <v>1052</v>
      </c>
      <c r="C4363" t="s">
        <v>2250</v>
      </c>
      <c r="D4363" t="s">
        <v>19</v>
      </c>
      <c r="E4363" t="s">
        <v>88</v>
      </c>
      <c r="F4363" t="s">
        <v>219</v>
      </c>
      <c r="G4363">
        <v>34.840000000000003</v>
      </c>
      <c r="H4363">
        <v>1</v>
      </c>
      <c r="I4363">
        <v>0.25</v>
      </c>
      <c r="J4363">
        <v>2.09</v>
      </c>
      <c r="K4363" t="s">
        <v>115</v>
      </c>
      <c r="L4363" t="s">
        <v>41</v>
      </c>
      <c r="M4363">
        <v>5.39</v>
      </c>
      <c r="N4363" t="s">
        <v>83</v>
      </c>
      <c r="O4363" t="b">
        <v>0</v>
      </c>
      <c r="P4363">
        <v>26.13</v>
      </c>
      <c r="Q4363">
        <v>5.2260000000000026</v>
      </c>
      <c r="R4363">
        <v>-2.2539999999999969</v>
      </c>
      <c r="S4363" t="s">
        <v>128</v>
      </c>
      <c r="T4363">
        <v>0</v>
      </c>
      <c r="U4363">
        <v>0</v>
      </c>
      <c r="V4363">
        <v>17</v>
      </c>
      <c r="W4363">
        <v>920.29610000000002</v>
      </c>
    </row>
    <row r="4364" spans="1:23" x14ac:dyDescent="0.35">
      <c r="A4364" t="s">
        <v>6179</v>
      </c>
      <c r="B4364" t="s">
        <v>500</v>
      </c>
      <c r="C4364" t="s">
        <v>1493</v>
      </c>
      <c r="D4364" t="s">
        <v>17</v>
      </c>
      <c r="E4364" t="s">
        <v>14</v>
      </c>
      <c r="F4364" t="s">
        <v>332</v>
      </c>
      <c r="G4364">
        <v>157.94</v>
      </c>
      <c r="H4364">
        <v>2</v>
      </c>
      <c r="I4364">
        <v>0.1</v>
      </c>
      <c r="J4364">
        <v>5.58</v>
      </c>
      <c r="K4364" t="s">
        <v>90</v>
      </c>
      <c r="L4364" t="s">
        <v>45</v>
      </c>
      <c r="M4364">
        <v>1.29</v>
      </c>
      <c r="N4364" t="s">
        <v>83</v>
      </c>
      <c r="O4364" t="b">
        <v>1</v>
      </c>
      <c r="P4364">
        <v>284.29199999999997</v>
      </c>
      <c r="Q4364">
        <v>94.764000000000038</v>
      </c>
      <c r="R4364">
        <v>87.894000000000034</v>
      </c>
      <c r="S4364" t="s">
        <v>91</v>
      </c>
      <c r="T4364">
        <v>0</v>
      </c>
      <c r="U4364">
        <v>0</v>
      </c>
      <c r="V4364">
        <v>13</v>
      </c>
      <c r="W4364">
        <v>2570.383800000001</v>
      </c>
    </row>
    <row r="4365" spans="1:23" x14ac:dyDescent="0.35">
      <c r="A4365" t="s">
        <v>6180</v>
      </c>
      <c r="B4365" t="s">
        <v>249</v>
      </c>
      <c r="C4365" t="s">
        <v>519</v>
      </c>
      <c r="D4365" t="s">
        <v>20</v>
      </c>
      <c r="E4365" t="s">
        <v>16</v>
      </c>
      <c r="F4365" t="s">
        <v>344</v>
      </c>
      <c r="G4365">
        <v>43.37</v>
      </c>
      <c r="H4365">
        <v>3</v>
      </c>
      <c r="I4365">
        <v>7.0000000000000007E-2</v>
      </c>
      <c r="J4365">
        <v>7.81</v>
      </c>
      <c r="K4365" t="s">
        <v>102</v>
      </c>
      <c r="L4365" t="s">
        <v>41</v>
      </c>
      <c r="M4365">
        <v>11.27</v>
      </c>
      <c r="N4365" t="s">
        <v>83</v>
      </c>
      <c r="O4365" t="b">
        <v>0</v>
      </c>
      <c r="P4365">
        <v>121.00230000000001</v>
      </c>
      <c r="Q4365">
        <v>42.936299999999989</v>
      </c>
      <c r="R4365">
        <v>23.85629999999999</v>
      </c>
      <c r="S4365" t="s">
        <v>91</v>
      </c>
      <c r="T4365">
        <v>0</v>
      </c>
      <c r="U4365">
        <v>0</v>
      </c>
      <c r="V4365">
        <v>18</v>
      </c>
      <c r="W4365">
        <v>828.07060000000013</v>
      </c>
    </row>
    <row r="4366" spans="1:23" x14ac:dyDescent="0.35">
      <c r="A4366" t="s">
        <v>6181</v>
      </c>
      <c r="B4366" t="s">
        <v>470</v>
      </c>
      <c r="C4366" t="s">
        <v>6182</v>
      </c>
      <c r="D4366" t="s">
        <v>12</v>
      </c>
      <c r="E4366" t="s">
        <v>95</v>
      </c>
      <c r="F4366" t="s">
        <v>337</v>
      </c>
      <c r="G4366">
        <v>36.17</v>
      </c>
      <c r="H4366">
        <v>3</v>
      </c>
      <c r="I4366">
        <v>0.06</v>
      </c>
      <c r="J4366">
        <v>8.9700000000000006</v>
      </c>
      <c r="K4366" t="s">
        <v>102</v>
      </c>
      <c r="L4366" t="s">
        <v>41</v>
      </c>
      <c r="M4366">
        <v>13.35</v>
      </c>
      <c r="N4366" t="s">
        <v>83</v>
      </c>
      <c r="O4366" t="b">
        <v>0</v>
      </c>
      <c r="P4366">
        <v>101.99939999999999</v>
      </c>
      <c r="Q4366">
        <v>36.8934</v>
      </c>
      <c r="R4366">
        <v>14.573399999999999</v>
      </c>
      <c r="S4366" t="s">
        <v>183</v>
      </c>
      <c r="T4366">
        <v>0</v>
      </c>
      <c r="U4366">
        <v>0</v>
      </c>
      <c r="V4366">
        <v>1</v>
      </c>
      <c r="W4366">
        <v>14.573399999999999</v>
      </c>
    </row>
    <row r="4367" spans="1:23" x14ac:dyDescent="0.35">
      <c r="A4367" t="s">
        <v>6183</v>
      </c>
      <c r="B4367" t="s">
        <v>826</v>
      </c>
      <c r="C4367" t="s">
        <v>131</v>
      </c>
      <c r="D4367" t="s">
        <v>19</v>
      </c>
      <c r="E4367" t="s">
        <v>16</v>
      </c>
      <c r="F4367" t="s">
        <v>895</v>
      </c>
      <c r="G4367">
        <v>54.44</v>
      </c>
      <c r="H4367">
        <v>3</v>
      </c>
      <c r="I4367">
        <v>0.25</v>
      </c>
      <c r="J4367">
        <v>5.78</v>
      </c>
      <c r="K4367" t="s">
        <v>90</v>
      </c>
      <c r="L4367" t="s">
        <v>45</v>
      </c>
      <c r="M4367">
        <v>1.05</v>
      </c>
      <c r="N4367" t="s">
        <v>83</v>
      </c>
      <c r="O4367" t="b">
        <v>0</v>
      </c>
      <c r="P4367">
        <v>122.49</v>
      </c>
      <c r="Q4367">
        <v>24.498000000000001</v>
      </c>
      <c r="R4367">
        <v>17.66800000000001</v>
      </c>
      <c r="S4367" t="s">
        <v>103</v>
      </c>
      <c r="T4367">
        <v>0</v>
      </c>
      <c r="U4367">
        <v>0</v>
      </c>
      <c r="V4367">
        <v>18</v>
      </c>
      <c r="W4367">
        <v>988.7876</v>
      </c>
    </row>
    <row r="4368" spans="1:23" x14ac:dyDescent="0.35">
      <c r="A4368" t="s">
        <v>6184</v>
      </c>
      <c r="B4368" t="s">
        <v>105</v>
      </c>
      <c r="C4368" t="s">
        <v>2204</v>
      </c>
      <c r="D4368" t="s">
        <v>19</v>
      </c>
      <c r="E4368" t="s">
        <v>95</v>
      </c>
      <c r="F4368" t="s">
        <v>328</v>
      </c>
      <c r="G4368">
        <v>490.13</v>
      </c>
      <c r="H4368">
        <v>2</v>
      </c>
      <c r="I4368">
        <v>0.15</v>
      </c>
      <c r="J4368">
        <v>4.78</v>
      </c>
      <c r="K4368" t="s">
        <v>90</v>
      </c>
      <c r="L4368" t="s">
        <v>41</v>
      </c>
      <c r="M4368">
        <v>11.53</v>
      </c>
      <c r="N4368" t="s">
        <v>83</v>
      </c>
      <c r="O4368" t="b">
        <v>0</v>
      </c>
      <c r="P4368">
        <v>833.221</v>
      </c>
      <c r="Q4368">
        <v>245.065</v>
      </c>
      <c r="R4368">
        <v>228.75500000000011</v>
      </c>
      <c r="S4368" t="s">
        <v>91</v>
      </c>
      <c r="T4368">
        <v>0</v>
      </c>
      <c r="U4368">
        <v>0</v>
      </c>
      <c r="V4368">
        <v>13</v>
      </c>
      <c r="W4368">
        <v>1511.8448000000001</v>
      </c>
    </row>
    <row r="4369" spans="1:23" x14ac:dyDescent="0.35">
      <c r="A4369" t="s">
        <v>6185</v>
      </c>
      <c r="B4369" t="s">
        <v>1011</v>
      </c>
      <c r="C4369" t="s">
        <v>321</v>
      </c>
      <c r="D4369" t="s">
        <v>15</v>
      </c>
      <c r="E4369" t="s">
        <v>88</v>
      </c>
      <c r="F4369" t="s">
        <v>1195</v>
      </c>
      <c r="G4369">
        <v>9.51</v>
      </c>
      <c r="H4369">
        <v>2</v>
      </c>
      <c r="I4369">
        <v>7.0000000000000007E-2</v>
      </c>
      <c r="J4369">
        <v>6.42</v>
      </c>
      <c r="K4369" t="s">
        <v>90</v>
      </c>
      <c r="L4369" t="s">
        <v>43</v>
      </c>
      <c r="M4369">
        <v>5.65</v>
      </c>
      <c r="N4369" t="s">
        <v>83</v>
      </c>
      <c r="O4369" t="b">
        <v>0</v>
      </c>
      <c r="P4369">
        <v>17.688600000000001</v>
      </c>
      <c r="Q4369">
        <v>6.2765999999999984</v>
      </c>
      <c r="R4369">
        <v>-5.7934000000000019</v>
      </c>
      <c r="S4369" t="s">
        <v>91</v>
      </c>
      <c r="T4369">
        <v>0</v>
      </c>
      <c r="U4369">
        <v>0</v>
      </c>
      <c r="V4369">
        <v>15</v>
      </c>
      <c r="W4369">
        <v>1951.8117999999999</v>
      </c>
    </row>
    <row r="4370" spans="1:23" x14ac:dyDescent="0.35">
      <c r="A4370" t="s">
        <v>6186</v>
      </c>
      <c r="B4370" t="s">
        <v>417</v>
      </c>
      <c r="C4370" t="s">
        <v>2441</v>
      </c>
      <c r="D4370" t="s">
        <v>12</v>
      </c>
      <c r="E4370" t="s">
        <v>95</v>
      </c>
      <c r="F4370" t="s">
        <v>1363</v>
      </c>
      <c r="G4370">
        <v>520.13</v>
      </c>
      <c r="H4370">
        <v>1</v>
      </c>
      <c r="I4370">
        <v>0.02</v>
      </c>
      <c r="J4370">
        <v>3.78</v>
      </c>
      <c r="K4370" t="s">
        <v>82</v>
      </c>
      <c r="L4370" t="s">
        <v>43</v>
      </c>
      <c r="M4370">
        <v>7.15</v>
      </c>
      <c r="N4370" t="s">
        <v>83</v>
      </c>
      <c r="O4370" t="b">
        <v>0</v>
      </c>
      <c r="P4370">
        <v>509.72739999999999</v>
      </c>
      <c r="Q4370">
        <v>197.64940000000001</v>
      </c>
      <c r="R4370">
        <v>186.71940000000001</v>
      </c>
      <c r="S4370" t="s">
        <v>84</v>
      </c>
      <c r="T4370">
        <v>0</v>
      </c>
      <c r="U4370">
        <v>0</v>
      </c>
      <c r="V4370">
        <v>2</v>
      </c>
      <c r="W4370">
        <v>194.65219999999999</v>
      </c>
    </row>
    <row r="4371" spans="1:23" x14ac:dyDescent="0.35">
      <c r="A4371" t="s">
        <v>6187</v>
      </c>
      <c r="B4371" t="s">
        <v>921</v>
      </c>
      <c r="C4371" t="s">
        <v>2410</v>
      </c>
      <c r="D4371" t="s">
        <v>12</v>
      </c>
      <c r="E4371" t="s">
        <v>16</v>
      </c>
      <c r="F4371" t="s">
        <v>337</v>
      </c>
      <c r="G4371">
        <v>34.68</v>
      </c>
      <c r="H4371">
        <v>2</v>
      </c>
      <c r="I4371">
        <v>0.18</v>
      </c>
      <c r="J4371">
        <v>3.27</v>
      </c>
      <c r="K4371" t="s">
        <v>102</v>
      </c>
      <c r="L4371" t="s">
        <v>43</v>
      </c>
      <c r="M4371">
        <v>7.57</v>
      </c>
      <c r="N4371" t="s">
        <v>83</v>
      </c>
      <c r="O4371" t="b">
        <v>0</v>
      </c>
      <c r="P4371">
        <v>56.875200000000007</v>
      </c>
      <c r="Q4371">
        <v>15.259200000000011</v>
      </c>
      <c r="R4371">
        <v>4.4192000000000071</v>
      </c>
      <c r="S4371" t="s">
        <v>84</v>
      </c>
      <c r="T4371">
        <v>0</v>
      </c>
      <c r="U4371">
        <v>0</v>
      </c>
      <c r="V4371">
        <v>11</v>
      </c>
      <c r="W4371">
        <v>239.26870000000011</v>
      </c>
    </row>
    <row r="4372" spans="1:23" x14ac:dyDescent="0.35">
      <c r="A4372" t="s">
        <v>6188</v>
      </c>
      <c r="B4372" t="s">
        <v>1831</v>
      </c>
      <c r="C4372" t="s">
        <v>4024</v>
      </c>
      <c r="D4372" t="s">
        <v>12</v>
      </c>
      <c r="E4372" t="s">
        <v>95</v>
      </c>
      <c r="F4372" t="s">
        <v>278</v>
      </c>
      <c r="G4372">
        <v>39.06</v>
      </c>
      <c r="H4372">
        <v>1</v>
      </c>
      <c r="I4372">
        <v>0.05</v>
      </c>
      <c r="J4372">
        <v>4.7</v>
      </c>
      <c r="K4372" t="s">
        <v>115</v>
      </c>
      <c r="L4372" t="s">
        <v>41</v>
      </c>
      <c r="M4372">
        <v>6.83</v>
      </c>
      <c r="N4372" t="s">
        <v>83</v>
      </c>
      <c r="O4372" t="b">
        <v>0</v>
      </c>
      <c r="P4372">
        <v>37.106999999999999</v>
      </c>
      <c r="Q4372">
        <v>13.670999999999999</v>
      </c>
      <c r="R4372">
        <v>2.1409999999999978</v>
      </c>
      <c r="S4372" t="s">
        <v>128</v>
      </c>
      <c r="T4372">
        <v>0</v>
      </c>
      <c r="U4372">
        <v>0</v>
      </c>
      <c r="V4372">
        <v>2</v>
      </c>
      <c r="W4372">
        <v>420.815</v>
      </c>
    </row>
    <row r="4373" spans="1:23" x14ac:dyDescent="0.35">
      <c r="A4373" t="s">
        <v>6189</v>
      </c>
      <c r="B4373" t="s">
        <v>425</v>
      </c>
      <c r="C4373" t="s">
        <v>640</v>
      </c>
      <c r="D4373" t="s">
        <v>12</v>
      </c>
      <c r="E4373" t="s">
        <v>14</v>
      </c>
      <c r="F4373" t="s">
        <v>396</v>
      </c>
      <c r="G4373">
        <v>127.98</v>
      </c>
      <c r="H4373">
        <v>1</v>
      </c>
      <c r="I4373">
        <v>0</v>
      </c>
      <c r="J4373">
        <v>3.72</v>
      </c>
      <c r="K4373" t="s">
        <v>115</v>
      </c>
      <c r="L4373" t="s">
        <v>45</v>
      </c>
      <c r="M4373">
        <v>1.64</v>
      </c>
      <c r="N4373" t="s">
        <v>83</v>
      </c>
      <c r="O4373" t="b">
        <v>0</v>
      </c>
      <c r="P4373">
        <v>127.98</v>
      </c>
      <c r="Q4373">
        <v>51.192000000000007</v>
      </c>
      <c r="R4373">
        <v>45.832000000000008</v>
      </c>
      <c r="S4373" t="s">
        <v>84</v>
      </c>
      <c r="T4373">
        <v>0</v>
      </c>
      <c r="U4373">
        <v>0</v>
      </c>
      <c r="V4373">
        <v>21</v>
      </c>
      <c r="W4373">
        <v>1856.1396999999999</v>
      </c>
    </row>
    <row r="4374" spans="1:23" x14ac:dyDescent="0.35">
      <c r="A4374" t="s">
        <v>6190</v>
      </c>
      <c r="B4374" t="s">
        <v>1622</v>
      </c>
      <c r="C4374" t="s">
        <v>880</v>
      </c>
      <c r="D4374" t="s">
        <v>17</v>
      </c>
      <c r="E4374" t="s">
        <v>16</v>
      </c>
      <c r="F4374" t="s">
        <v>527</v>
      </c>
      <c r="G4374">
        <v>20.420000000000002</v>
      </c>
      <c r="H4374">
        <v>2</v>
      </c>
      <c r="I4374">
        <v>0.1</v>
      </c>
      <c r="J4374">
        <v>2.74</v>
      </c>
      <c r="K4374" t="s">
        <v>115</v>
      </c>
      <c r="L4374" t="s">
        <v>45</v>
      </c>
      <c r="M4374">
        <v>1.04</v>
      </c>
      <c r="N4374" t="s">
        <v>83</v>
      </c>
      <c r="O4374" t="b">
        <v>0</v>
      </c>
      <c r="P4374">
        <v>36.756000000000007</v>
      </c>
      <c r="Q4374">
        <v>12.25200000000001</v>
      </c>
      <c r="R4374">
        <v>8.4720000000000049</v>
      </c>
      <c r="S4374" t="s">
        <v>183</v>
      </c>
      <c r="T4374">
        <v>0</v>
      </c>
      <c r="U4374">
        <v>0</v>
      </c>
      <c r="V4374">
        <v>22</v>
      </c>
      <c r="W4374">
        <v>1415.412</v>
      </c>
    </row>
    <row r="4375" spans="1:23" x14ac:dyDescent="0.35">
      <c r="A4375" t="s">
        <v>6191</v>
      </c>
      <c r="B4375" t="s">
        <v>291</v>
      </c>
      <c r="C4375" t="s">
        <v>1254</v>
      </c>
      <c r="D4375" t="s">
        <v>28</v>
      </c>
      <c r="E4375" t="s">
        <v>16</v>
      </c>
      <c r="F4375" t="s">
        <v>696</v>
      </c>
      <c r="G4375">
        <v>57.93</v>
      </c>
      <c r="H4375">
        <v>2</v>
      </c>
      <c r="I4375">
        <v>0.11</v>
      </c>
      <c r="J4375">
        <v>7.05</v>
      </c>
      <c r="K4375" t="s">
        <v>82</v>
      </c>
      <c r="L4375" t="s">
        <v>41</v>
      </c>
      <c r="M4375">
        <v>12.73</v>
      </c>
      <c r="N4375" t="s">
        <v>83</v>
      </c>
      <c r="O4375" t="b">
        <v>0</v>
      </c>
      <c r="P4375">
        <v>103.11539999999999</v>
      </c>
      <c r="Q4375">
        <v>33.599400000000003</v>
      </c>
      <c r="R4375">
        <v>13.8194</v>
      </c>
      <c r="S4375" t="s">
        <v>183</v>
      </c>
      <c r="T4375">
        <v>0</v>
      </c>
      <c r="U4375">
        <v>0</v>
      </c>
      <c r="V4375">
        <v>13</v>
      </c>
      <c r="W4375">
        <v>1539.1237000000001</v>
      </c>
    </row>
    <row r="4376" spans="1:23" x14ac:dyDescent="0.35">
      <c r="A4376" t="s">
        <v>6192</v>
      </c>
      <c r="B4376" t="s">
        <v>433</v>
      </c>
      <c r="C4376" t="s">
        <v>2091</v>
      </c>
      <c r="D4376" t="s">
        <v>19</v>
      </c>
      <c r="E4376" t="s">
        <v>95</v>
      </c>
      <c r="F4376" t="s">
        <v>515</v>
      </c>
      <c r="G4376">
        <v>409.92</v>
      </c>
      <c r="H4376">
        <v>3</v>
      </c>
      <c r="I4376">
        <v>0.2</v>
      </c>
      <c r="J4376">
        <v>2.75</v>
      </c>
      <c r="K4376" t="s">
        <v>102</v>
      </c>
      <c r="L4376" t="s">
        <v>41</v>
      </c>
      <c r="M4376">
        <v>12.12</v>
      </c>
      <c r="N4376" t="s">
        <v>83</v>
      </c>
      <c r="O4376" t="b">
        <v>0</v>
      </c>
      <c r="P4376">
        <v>983.80799999999999</v>
      </c>
      <c r="Q4376">
        <v>245.952</v>
      </c>
      <c r="R4376">
        <v>231.08199999999999</v>
      </c>
      <c r="S4376" t="s">
        <v>97</v>
      </c>
      <c r="T4376">
        <v>0</v>
      </c>
      <c r="U4376">
        <v>0</v>
      </c>
      <c r="V4376">
        <v>14</v>
      </c>
      <c r="W4376">
        <v>1586.2324000000001</v>
      </c>
    </row>
    <row r="4377" spans="1:23" x14ac:dyDescent="0.35">
      <c r="A4377" t="s">
        <v>6193</v>
      </c>
      <c r="B4377" t="s">
        <v>442</v>
      </c>
      <c r="C4377" t="s">
        <v>573</v>
      </c>
      <c r="D4377" t="s">
        <v>24</v>
      </c>
      <c r="E4377" t="s">
        <v>88</v>
      </c>
      <c r="F4377" t="s">
        <v>680</v>
      </c>
      <c r="G4377">
        <v>40.49</v>
      </c>
      <c r="H4377">
        <v>2</v>
      </c>
      <c r="I4377">
        <v>0.02</v>
      </c>
      <c r="J4377">
        <v>9.6</v>
      </c>
      <c r="K4377" t="s">
        <v>102</v>
      </c>
      <c r="L4377" t="s">
        <v>45</v>
      </c>
      <c r="M4377">
        <v>1.18</v>
      </c>
      <c r="N4377" t="s">
        <v>83</v>
      </c>
      <c r="O4377" t="b">
        <v>0</v>
      </c>
      <c r="P4377">
        <v>79.360399999999998</v>
      </c>
      <c r="Q4377">
        <v>30.772400000000001</v>
      </c>
      <c r="R4377">
        <v>19.9924</v>
      </c>
      <c r="S4377" t="s">
        <v>128</v>
      </c>
      <c r="T4377">
        <v>0</v>
      </c>
      <c r="U4377">
        <v>0</v>
      </c>
      <c r="V4377">
        <v>17</v>
      </c>
      <c r="W4377">
        <v>804.03819999999996</v>
      </c>
    </row>
    <row r="4378" spans="1:23" x14ac:dyDescent="0.35">
      <c r="A4378" t="s">
        <v>6194</v>
      </c>
      <c r="B4378" t="s">
        <v>626</v>
      </c>
      <c r="C4378" t="s">
        <v>406</v>
      </c>
      <c r="D4378" t="s">
        <v>19</v>
      </c>
      <c r="E4378" t="s">
        <v>16</v>
      </c>
      <c r="F4378" t="s">
        <v>81</v>
      </c>
      <c r="G4378">
        <v>55.93</v>
      </c>
      <c r="H4378">
        <v>1</v>
      </c>
      <c r="I4378">
        <v>0.25</v>
      </c>
      <c r="J4378">
        <v>8.8800000000000008</v>
      </c>
      <c r="K4378" t="s">
        <v>102</v>
      </c>
      <c r="L4378" t="s">
        <v>45</v>
      </c>
      <c r="M4378">
        <v>1.29</v>
      </c>
      <c r="N4378" t="s">
        <v>83</v>
      </c>
      <c r="O4378" t="b">
        <v>0</v>
      </c>
      <c r="P4378">
        <v>41.947499999999998</v>
      </c>
      <c r="Q4378">
        <v>8.3894999999999982</v>
      </c>
      <c r="R4378">
        <v>-1.780500000000004</v>
      </c>
      <c r="S4378" t="s">
        <v>97</v>
      </c>
      <c r="T4378">
        <v>0</v>
      </c>
      <c r="U4378">
        <v>0</v>
      </c>
      <c r="V4378">
        <v>14</v>
      </c>
      <c r="W4378">
        <v>1288.9557</v>
      </c>
    </row>
    <row r="4379" spans="1:23" x14ac:dyDescent="0.35">
      <c r="A4379" t="s">
        <v>6195</v>
      </c>
      <c r="B4379" t="s">
        <v>1011</v>
      </c>
      <c r="C4379" t="s">
        <v>1469</v>
      </c>
      <c r="D4379" t="s">
        <v>12</v>
      </c>
      <c r="E4379" t="s">
        <v>16</v>
      </c>
      <c r="F4379" t="s">
        <v>311</v>
      </c>
      <c r="G4379">
        <v>48.87</v>
      </c>
      <c r="H4379">
        <v>1</v>
      </c>
      <c r="I4379">
        <v>0.25</v>
      </c>
      <c r="J4379">
        <v>3.11</v>
      </c>
      <c r="K4379" t="s">
        <v>115</v>
      </c>
      <c r="L4379" t="s">
        <v>41</v>
      </c>
      <c r="M4379">
        <v>11.96</v>
      </c>
      <c r="N4379" t="s">
        <v>83</v>
      </c>
      <c r="O4379" t="b">
        <v>0</v>
      </c>
      <c r="P4379">
        <v>36.652500000000003</v>
      </c>
      <c r="Q4379">
        <v>7.3305000000000007</v>
      </c>
      <c r="R4379">
        <v>-7.7394999999999996</v>
      </c>
      <c r="S4379" t="s">
        <v>91</v>
      </c>
      <c r="T4379">
        <v>0</v>
      </c>
      <c r="U4379">
        <v>0</v>
      </c>
      <c r="V4379">
        <v>24</v>
      </c>
      <c r="W4379">
        <v>1849.9422999999999</v>
      </c>
    </row>
    <row r="4380" spans="1:23" x14ac:dyDescent="0.35">
      <c r="A4380" t="s">
        <v>6196</v>
      </c>
      <c r="B4380" t="s">
        <v>521</v>
      </c>
      <c r="C4380" t="s">
        <v>1249</v>
      </c>
      <c r="D4380" t="s">
        <v>20</v>
      </c>
      <c r="E4380" t="s">
        <v>88</v>
      </c>
      <c r="F4380" t="s">
        <v>989</v>
      </c>
      <c r="G4380">
        <v>27.9</v>
      </c>
      <c r="H4380">
        <v>1</v>
      </c>
      <c r="I4380">
        <v>0.04</v>
      </c>
      <c r="J4380">
        <v>9.06</v>
      </c>
      <c r="K4380" t="s">
        <v>90</v>
      </c>
      <c r="L4380" t="s">
        <v>45</v>
      </c>
      <c r="M4380">
        <v>0.6</v>
      </c>
      <c r="N4380" t="s">
        <v>83</v>
      </c>
      <c r="O4380" t="b">
        <v>0</v>
      </c>
      <c r="P4380">
        <v>26.783999999999999</v>
      </c>
      <c r="Q4380">
        <v>10.044</v>
      </c>
      <c r="R4380">
        <v>0.38400000000000029</v>
      </c>
      <c r="S4380" t="s">
        <v>84</v>
      </c>
      <c r="T4380">
        <v>0</v>
      </c>
      <c r="U4380">
        <v>0</v>
      </c>
      <c r="V4380">
        <v>24</v>
      </c>
      <c r="W4380">
        <v>2451.8616000000002</v>
      </c>
    </row>
    <row r="4381" spans="1:23" x14ac:dyDescent="0.35">
      <c r="A4381" t="s">
        <v>6197</v>
      </c>
      <c r="B4381" t="s">
        <v>1018</v>
      </c>
      <c r="C4381" t="s">
        <v>788</v>
      </c>
      <c r="D4381" t="s">
        <v>15</v>
      </c>
      <c r="E4381" t="s">
        <v>95</v>
      </c>
      <c r="F4381" t="s">
        <v>1549</v>
      </c>
      <c r="G4381">
        <v>406.61</v>
      </c>
      <c r="H4381">
        <v>2</v>
      </c>
      <c r="I4381">
        <v>0.02</v>
      </c>
      <c r="J4381">
        <v>8.48</v>
      </c>
      <c r="K4381" t="s">
        <v>90</v>
      </c>
      <c r="L4381" t="s">
        <v>45</v>
      </c>
      <c r="M4381">
        <v>1.1100000000000001</v>
      </c>
      <c r="N4381" t="s">
        <v>83</v>
      </c>
      <c r="O4381" t="b">
        <v>0</v>
      </c>
      <c r="P4381">
        <v>796.9556</v>
      </c>
      <c r="Q4381">
        <v>309.02359999999999</v>
      </c>
      <c r="R4381">
        <v>299.43360000000001</v>
      </c>
      <c r="S4381" t="s">
        <v>183</v>
      </c>
      <c r="T4381">
        <v>0</v>
      </c>
      <c r="U4381">
        <v>0</v>
      </c>
      <c r="V4381">
        <v>16</v>
      </c>
      <c r="W4381">
        <v>1850.9514999999999</v>
      </c>
    </row>
    <row r="4382" spans="1:23" x14ac:dyDescent="0.35">
      <c r="A4382" t="s">
        <v>6198</v>
      </c>
      <c r="B4382" t="s">
        <v>349</v>
      </c>
      <c r="C4382" t="s">
        <v>3282</v>
      </c>
      <c r="D4382" t="s">
        <v>20</v>
      </c>
      <c r="E4382" t="s">
        <v>95</v>
      </c>
      <c r="F4382" t="s">
        <v>472</v>
      </c>
      <c r="G4382">
        <v>46.9</v>
      </c>
      <c r="H4382">
        <v>1</v>
      </c>
      <c r="I4382">
        <v>0.15</v>
      </c>
      <c r="J4382">
        <v>6.17</v>
      </c>
      <c r="K4382" t="s">
        <v>102</v>
      </c>
      <c r="L4382" t="s">
        <v>41</v>
      </c>
      <c r="M4382">
        <v>9.0500000000000007</v>
      </c>
      <c r="N4382" t="s">
        <v>83</v>
      </c>
      <c r="O4382" t="b">
        <v>0</v>
      </c>
      <c r="P4382">
        <v>39.865000000000002</v>
      </c>
      <c r="Q4382">
        <v>11.725</v>
      </c>
      <c r="R4382">
        <v>-3.4950000000000032</v>
      </c>
      <c r="S4382" t="s">
        <v>128</v>
      </c>
      <c r="T4382">
        <v>0</v>
      </c>
      <c r="U4382">
        <v>0</v>
      </c>
      <c r="V4382">
        <v>3</v>
      </c>
      <c r="W4382">
        <v>494.01139999999981</v>
      </c>
    </row>
    <row r="4383" spans="1:23" x14ac:dyDescent="0.35">
      <c r="A4383" t="s">
        <v>6199</v>
      </c>
      <c r="B4383" t="s">
        <v>253</v>
      </c>
      <c r="C4383" t="s">
        <v>2804</v>
      </c>
      <c r="D4383" t="s">
        <v>12</v>
      </c>
      <c r="E4383" t="s">
        <v>88</v>
      </c>
      <c r="F4383" t="s">
        <v>551</v>
      </c>
      <c r="G4383">
        <v>27.31</v>
      </c>
      <c r="H4383">
        <v>1</v>
      </c>
      <c r="I4383">
        <v>0.02</v>
      </c>
      <c r="J4383">
        <v>7.66</v>
      </c>
      <c r="K4383" t="s">
        <v>115</v>
      </c>
      <c r="L4383" t="s">
        <v>43</v>
      </c>
      <c r="M4383">
        <v>4.0199999999999996</v>
      </c>
      <c r="N4383" t="s">
        <v>83</v>
      </c>
      <c r="O4383" t="b">
        <v>0</v>
      </c>
      <c r="P4383">
        <v>26.7638</v>
      </c>
      <c r="Q4383">
        <v>10.377800000000001</v>
      </c>
      <c r="R4383">
        <v>-1.3021999999999989</v>
      </c>
      <c r="S4383" t="s">
        <v>183</v>
      </c>
      <c r="T4383">
        <v>0</v>
      </c>
      <c r="U4383">
        <v>0</v>
      </c>
      <c r="V4383">
        <v>14</v>
      </c>
      <c r="W4383">
        <v>128.99529999999999</v>
      </c>
    </row>
    <row r="4384" spans="1:23" x14ac:dyDescent="0.35">
      <c r="A4384" t="s">
        <v>6200</v>
      </c>
      <c r="B4384" t="s">
        <v>521</v>
      </c>
      <c r="C4384" t="s">
        <v>717</v>
      </c>
      <c r="D4384" t="s">
        <v>12</v>
      </c>
      <c r="E4384" t="s">
        <v>88</v>
      </c>
      <c r="F4384" t="s">
        <v>468</v>
      </c>
      <c r="G4384">
        <v>27.67</v>
      </c>
      <c r="H4384">
        <v>2</v>
      </c>
      <c r="I4384">
        <v>7.0000000000000007E-2</v>
      </c>
      <c r="J4384">
        <v>9.5399999999999991</v>
      </c>
      <c r="K4384" t="s">
        <v>102</v>
      </c>
      <c r="L4384" t="s">
        <v>45</v>
      </c>
      <c r="M4384">
        <v>1.2</v>
      </c>
      <c r="N4384" t="s">
        <v>83</v>
      </c>
      <c r="O4384" t="b">
        <v>0</v>
      </c>
      <c r="P4384">
        <v>51.466200000000001</v>
      </c>
      <c r="Q4384">
        <v>18.2622</v>
      </c>
      <c r="R4384">
        <v>7.5222000000000024</v>
      </c>
      <c r="S4384" t="s">
        <v>84</v>
      </c>
      <c r="T4384">
        <v>0</v>
      </c>
      <c r="U4384">
        <v>0</v>
      </c>
      <c r="V4384">
        <v>17</v>
      </c>
      <c r="W4384">
        <v>684.79100000000005</v>
      </c>
    </row>
    <row r="4385" spans="1:23" x14ac:dyDescent="0.35">
      <c r="A4385" t="s">
        <v>6201</v>
      </c>
      <c r="B4385" t="s">
        <v>996</v>
      </c>
      <c r="C4385" t="s">
        <v>2617</v>
      </c>
      <c r="D4385" t="s">
        <v>19</v>
      </c>
      <c r="E4385" t="s">
        <v>95</v>
      </c>
      <c r="F4385" t="s">
        <v>392</v>
      </c>
      <c r="G4385">
        <v>554.98</v>
      </c>
      <c r="H4385">
        <v>3</v>
      </c>
      <c r="I4385">
        <v>0.12</v>
      </c>
      <c r="J4385">
        <v>5.59</v>
      </c>
      <c r="K4385" t="s">
        <v>102</v>
      </c>
      <c r="L4385" t="s">
        <v>41</v>
      </c>
      <c r="M4385">
        <v>6.65</v>
      </c>
      <c r="N4385" t="s">
        <v>83</v>
      </c>
      <c r="O4385" t="b">
        <v>0</v>
      </c>
      <c r="P4385">
        <v>1465.1472000000001</v>
      </c>
      <c r="Q4385">
        <v>466.18320000000023</v>
      </c>
      <c r="R4385">
        <v>453.94320000000022</v>
      </c>
      <c r="S4385" t="s">
        <v>128</v>
      </c>
      <c r="T4385">
        <v>0</v>
      </c>
      <c r="U4385">
        <v>0</v>
      </c>
      <c r="V4385">
        <v>3</v>
      </c>
      <c r="W4385">
        <v>438.09960000000018</v>
      </c>
    </row>
    <row r="4386" spans="1:23" x14ac:dyDescent="0.35">
      <c r="A4386" t="s">
        <v>6202</v>
      </c>
      <c r="B4386" t="s">
        <v>249</v>
      </c>
      <c r="C4386" t="s">
        <v>3118</v>
      </c>
      <c r="D4386" t="s">
        <v>20</v>
      </c>
      <c r="E4386" t="s">
        <v>16</v>
      </c>
      <c r="F4386" t="s">
        <v>478</v>
      </c>
      <c r="G4386">
        <v>50.17</v>
      </c>
      <c r="H4386">
        <v>2</v>
      </c>
      <c r="I4386">
        <v>0.08</v>
      </c>
      <c r="J4386">
        <v>6.89</v>
      </c>
      <c r="K4386" t="s">
        <v>102</v>
      </c>
      <c r="L4386" t="s">
        <v>41</v>
      </c>
      <c r="M4386">
        <v>8.1300000000000008</v>
      </c>
      <c r="N4386" t="s">
        <v>83</v>
      </c>
      <c r="O4386" t="b">
        <v>0</v>
      </c>
      <c r="P4386">
        <v>92.312799999999996</v>
      </c>
      <c r="Q4386">
        <v>32.108800000000009</v>
      </c>
      <c r="R4386">
        <v>17.08880000000001</v>
      </c>
      <c r="S4386" t="s">
        <v>91</v>
      </c>
      <c r="T4386">
        <v>0</v>
      </c>
      <c r="U4386">
        <v>0</v>
      </c>
      <c r="V4386">
        <v>16</v>
      </c>
      <c r="W4386">
        <v>2599.2321999999999</v>
      </c>
    </row>
    <row r="4387" spans="1:23" x14ac:dyDescent="0.35">
      <c r="A4387" t="s">
        <v>6203</v>
      </c>
      <c r="B4387" t="s">
        <v>398</v>
      </c>
      <c r="C4387" t="s">
        <v>6204</v>
      </c>
      <c r="D4387" t="s">
        <v>28</v>
      </c>
      <c r="E4387" t="s">
        <v>16</v>
      </c>
      <c r="F4387" t="s">
        <v>448</v>
      </c>
      <c r="G4387">
        <v>61.67</v>
      </c>
      <c r="H4387">
        <v>3</v>
      </c>
      <c r="I4387">
        <v>0.14000000000000001</v>
      </c>
      <c r="J4387">
        <v>6.27</v>
      </c>
      <c r="K4387" t="s">
        <v>102</v>
      </c>
      <c r="L4387" t="s">
        <v>41</v>
      </c>
      <c r="M4387">
        <v>8.15</v>
      </c>
      <c r="N4387" t="s">
        <v>83</v>
      </c>
      <c r="O4387" t="b">
        <v>0</v>
      </c>
      <c r="P4387">
        <v>159.1086</v>
      </c>
      <c r="Q4387">
        <v>48.10260000000001</v>
      </c>
      <c r="R4387">
        <v>33.682600000000008</v>
      </c>
      <c r="S4387" t="s">
        <v>183</v>
      </c>
      <c r="T4387">
        <v>0</v>
      </c>
      <c r="U4387">
        <v>0</v>
      </c>
      <c r="V4387">
        <v>1</v>
      </c>
      <c r="W4387">
        <v>33.682600000000008</v>
      </c>
    </row>
    <row r="4388" spans="1:23" x14ac:dyDescent="0.35">
      <c r="A4388" t="s">
        <v>6205</v>
      </c>
      <c r="B4388" t="s">
        <v>2232</v>
      </c>
      <c r="C4388" t="s">
        <v>2110</v>
      </c>
      <c r="D4388" t="s">
        <v>15</v>
      </c>
      <c r="E4388" t="s">
        <v>16</v>
      </c>
      <c r="F4388" t="s">
        <v>475</v>
      </c>
      <c r="G4388">
        <v>45.21</v>
      </c>
      <c r="H4388">
        <v>3</v>
      </c>
      <c r="I4388">
        <v>0.13</v>
      </c>
      <c r="J4388">
        <v>5.85</v>
      </c>
      <c r="K4388" t="s">
        <v>102</v>
      </c>
      <c r="L4388" t="s">
        <v>45</v>
      </c>
      <c r="M4388">
        <v>0.77</v>
      </c>
      <c r="N4388" t="s">
        <v>83</v>
      </c>
      <c r="O4388" t="b">
        <v>0</v>
      </c>
      <c r="P4388">
        <v>117.99809999999999</v>
      </c>
      <c r="Q4388">
        <v>36.620100000000001</v>
      </c>
      <c r="R4388">
        <v>30.0001</v>
      </c>
      <c r="S4388" t="s">
        <v>84</v>
      </c>
      <c r="T4388">
        <v>0</v>
      </c>
      <c r="U4388">
        <v>0</v>
      </c>
      <c r="V4388">
        <v>13</v>
      </c>
      <c r="W4388">
        <v>459.34150000000011</v>
      </c>
    </row>
    <row r="4389" spans="1:23" x14ac:dyDescent="0.35">
      <c r="A4389" t="s">
        <v>6206</v>
      </c>
      <c r="B4389" t="s">
        <v>802</v>
      </c>
      <c r="C4389" t="s">
        <v>517</v>
      </c>
      <c r="D4389" t="s">
        <v>17</v>
      </c>
      <c r="E4389" t="s">
        <v>88</v>
      </c>
      <c r="F4389" t="s">
        <v>2335</v>
      </c>
      <c r="G4389">
        <v>35.53</v>
      </c>
      <c r="H4389">
        <v>3</v>
      </c>
      <c r="I4389">
        <v>0.2</v>
      </c>
      <c r="J4389">
        <v>6.99</v>
      </c>
      <c r="K4389" t="s">
        <v>90</v>
      </c>
      <c r="L4389" t="s">
        <v>41</v>
      </c>
      <c r="M4389">
        <v>6.81</v>
      </c>
      <c r="N4389" t="s">
        <v>83</v>
      </c>
      <c r="O4389" t="b">
        <v>0</v>
      </c>
      <c r="P4389">
        <v>85.272000000000006</v>
      </c>
      <c r="Q4389">
        <v>21.318000000000001</v>
      </c>
      <c r="R4389">
        <v>7.5180000000000042</v>
      </c>
      <c r="S4389" t="s">
        <v>84</v>
      </c>
      <c r="T4389">
        <v>0</v>
      </c>
      <c r="U4389">
        <v>0</v>
      </c>
      <c r="V4389">
        <v>15</v>
      </c>
      <c r="W4389">
        <v>842.76920000000007</v>
      </c>
    </row>
    <row r="4390" spans="1:23" x14ac:dyDescent="0.35">
      <c r="A4390" t="s">
        <v>6207</v>
      </c>
      <c r="B4390" t="s">
        <v>746</v>
      </c>
      <c r="C4390" t="s">
        <v>6208</v>
      </c>
      <c r="D4390" t="s">
        <v>15</v>
      </c>
      <c r="E4390" t="s">
        <v>95</v>
      </c>
      <c r="F4390" t="s">
        <v>132</v>
      </c>
      <c r="G4390">
        <v>38.39</v>
      </c>
      <c r="H4390">
        <v>2</v>
      </c>
      <c r="I4390">
        <v>0.21</v>
      </c>
      <c r="J4390">
        <v>8.94</v>
      </c>
      <c r="K4390" t="s">
        <v>115</v>
      </c>
      <c r="L4390" t="s">
        <v>41</v>
      </c>
      <c r="M4390">
        <v>11.43</v>
      </c>
      <c r="N4390" t="s">
        <v>83</v>
      </c>
      <c r="O4390" t="b">
        <v>0</v>
      </c>
      <c r="P4390">
        <v>60.656200000000013</v>
      </c>
      <c r="Q4390">
        <v>14.588200000000009</v>
      </c>
      <c r="R4390">
        <v>-5.7817999999999898</v>
      </c>
      <c r="S4390" t="s">
        <v>103</v>
      </c>
      <c r="T4390">
        <v>0</v>
      </c>
      <c r="U4390">
        <v>0</v>
      </c>
      <c r="V4390">
        <v>1</v>
      </c>
      <c r="W4390">
        <v>-5.7817999999999898</v>
      </c>
    </row>
    <row r="4391" spans="1:23" x14ac:dyDescent="0.35">
      <c r="A4391" t="s">
        <v>6209</v>
      </c>
      <c r="B4391" t="s">
        <v>93</v>
      </c>
      <c r="C4391" t="s">
        <v>1071</v>
      </c>
      <c r="D4391" t="s">
        <v>26</v>
      </c>
      <c r="E4391" t="s">
        <v>95</v>
      </c>
      <c r="F4391" t="s">
        <v>489</v>
      </c>
      <c r="G4391">
        <v>363.6</v>
      </c>
      <c r="H4391">
        <v>1</v>
      </c>
      <c r="I4391">
        <v>0.09</v>
      </c>
      <c r="J4391">
        <v>8.5500000000000007</v>
      </c>
      <c r="K4391" t="s">
        <v>115</v>
      </c>
      <c r="L4391" t="s">
        <v>43</v>
      </c>
      <c r="M4391">
        <v>3.79</v>
      </c>
      <c r="N4391" t="s">
        <v>83</v>
      </c>
      <c r="O4391" t="b">
        <v>0</v>
      </c>
      <c r="P4391">
        <v>330.87599999999998</v>
      </c>
      <c r="Q4391">
        <v>112.71599999999999</v>
      </c>
      <c r="R4391">
        <v>100.376</v>
      </c>
      <c r="S4391" t="s">
        <v>97</v>
      </c>
      <c r="T4391">
        <v>0</v>
      </c>
      <c r="U4391">
        <v>0</v>
      </c>
      <c r="V4391">
        <v>17</v>
      </c>
      <c r="W4391">
        <v>1567.6953000000001</v>
      </c>
    </row>
    <row r="4392" spans="1:23" x14ac:dyDescent="0.35">
      <c r="A4392" t="s">
        <v>6210</v>
      </c>
      <c r="B4392" t="s">
        <v>425</v>
      </c>
      <c r="C4392" t="s">
        <v>6211</v>
      </c>
      <c r="D4392" t="s">
        <v>17</v>
      </c>
      <c r="E4392" t="s">
        <v>16</v>
      </c>
      <c r="F4392" t="s">
        <v>282</v>
      </c>
      <c r="G4392">
        <v>46.51</v>
      </c>
      <c r="H4392">
        <v>1</v>
      </c>
      <c r="I4392">
        <v>0.17</v>
      </c>
      <c r="J4392">
        <v>2.11</v>
      </c>
      <c r="K4392" t="s">
        <v>82</v>
      </c>
      <c r="L4392" t="s">
        <v>45</v>
      </c>
      <c r="M4392">
        <v>1.45</v>
      </c>
      <c r="N4392" t="s">
        <v>279</v>
      </c>
      <c r="O4392" t="b">
        <v>0</v>
      </c>
      <c r="P4392">
        <v>38.603299999999997</v>
      </c>
      <c r="Q4392">
        <v>10.6973</v>
      </c>
      <c r="R4392">
        <v>7.1372999999999989</v>
      </c>
      <c r="S4392" t="s">
        <v>84</v>
      </c>
      <c r="T4392">
        <v>0</v>
      </c>
      <c r="U4392">
        <v>1</v>
      </c>
      <c r="V4392">
        <v>1</v>
      </c>
      <c r="W4392">
        <v>7.1372999999999989</v>
      </c>
    </row>
    <row r="4393" spans="1:23" x14ac:dyDescent="0.35">
      <c r="A4393" t="s">
        <v>6212</v>
      </c>
      <c r="B4393" t="s">
        <v>161</v>
      </c>
      <c r="C4393" t="s">
        <v>1264</v>
      </c>
      <c r="D4393" t="s">
        <v>12</v>
      </c>
      <c r="E4393" t="s">
        <v>14</v>
      </c>
      <c r="F4393" t="s">
        <v>671</v>
      </c>
      <c r="G4393">
        <v>153.65</v>
      </c>
      <c r="H4393">
        <v>3</v>
      </c>
      <c r="I4393">
        <v>7.0000000000000007E-2</v>
      </c>
      <c r="J4393">
        <v>8.16</v>
      </c>
      <c r="K4393" t="s">
        <v>102</v>
      </c>
      <c r="L4393" t="s">
        <v>43</v>
      </c>
      <c r="M4393">
        <v>7.9</v>
      </c>
      <c r="N4393" t="s">
        <v>83</v>
      </c>
      <c r="O4393" t="b">
        <v>0</v>
      </c>
      <c r="P4393">
        <v>428.68349999999998</v>
      </c>
      <c r="Q4393">
        <v>152.11349999999999</v>
      </c>
      <c r="R4393">
        <v>136.05350000000001</v>
      </c>
      <c r="S4393" t="s">
        <v>91</v>
      </c>
      <c r="T4393">
        <v>0</v>
      </c>
      <c r="U4393">
        <v>0</v>
      </c>
      <c r="V4393">
        <v>3</v>
      </c>
      <c r="W4393">
        <v>232.09150000000011</v>
      </c>
    </row>
    <row r="4394" spans="1:23" x14ac:dyDescent="0.35">
      <c r="A4394" t="s">
        <v>6213</v>
      </c>
      <c r="B4394" t="s">
        <v>553</v>
      </c>
      <c r="C4394" t="s">
        <v>2645</v>
      </c>
      <c r="D4394" t="s">
        <v>15</v>
      </c>
      <c r="E4394" t="s">
        <v>14</v>
      </c>
      <c r="F4394" t="s">
        <v>101</v>
      </c>
      <c r="G4394">
        <v>72.97</v>
      </c>
      <c r="H4394">
        <v>2</v>
      </c>
      <c r="I4394">
        <v>0.06</v>
      </c>
      <c r="J4394">
        <v>5.7</v>
      </c>
      <c r="K4394" t="s">
        <v>82</v>
      </c>
      <c r="L4394" t="s">
        <v>48</v>
      </c>
      <c r="M4394">
        <v>4.13</v>
      </c>
      <c r="N4394" t="s">
        <v>83</v>
      </c>
      <c r="O4394" t="b">
        <v>0</v>
      </c>
      <c r="P4394">
        <v>137.18360000000001</v>
      </c>
      <c r="Q4394">
        <v>49.619599999999991</v>
      </c>
      <c r="R4394">
        <v>39.789599999999993</v>
      </c>
      <c r="S4394" t="s">
        <v>84</v>
      </c>
      <c r="T4394">
        <v>0</v>
      </c>
      <c r="U4394">
        <v>0</v>
      </c>
      <c r="V4394">
        <v>5</v>
      </c>
      <c r="W4394">
        <v>340.74450000000002</v>
      </c>
    </row>
    <row r="4395" spans="1:23" x14ac:dyDescent="0.35">
      <c r="A4395" t="s">
        <v>6214</v>
      </c>
      <c r="B4395" t="s">
        <v>1228</v>
      </c>
      <c r="C4395" t="s">
        <v>6215</v>
      </c>
      <c r="D4395" t="s">
        <v>19</v>
      </c>
      <c r="E4395" t="s">
        <v>14</v>
      </c>
      <c r="F4395" t="s">
        <v>1321</v>
      </c>
      <c r="G4395">
        <v>104.37</v>
      </c>
      <c r="H4395">
        <v>1</v>
      </c>
      <c r="I4395">
        <v>0.15</v>
      </c>
      <c r="J4395">
        <v>2.7</v>
      </c>
      <c r="K4395" t="s">
        <v>82</v>
      </c>
      <c r="L4395" t="s">
        <v>41</v>
      </c>
      <c r="M4395">
        <v>7.2</v>
      </c>
      <c r="N4395" t="s">
        <v>83</v>
      </c>
      <c r="O4395" t="b">
        <v>0</v>
      </c>
      <c r="P4395">
        <v>88.714500000000001</v>
      </c>
      <c r="Q4395">
        <v>26.092500000000001</v>
      </c>
      <c r="R4395">
        <v>16.192499999999999</v>
      </c>
      <c r="S4395" t="s">
        <v>84</v>
      </c>
      <c r="T4395">
        <v>0</v>
      </c>
      <c r="U4395">
        <v>0</v>
      </c>
      <c r="V4395">
        <v>1</v>
      </c>
      <c r="W4395">
        <v>16.192499999999999</v>
      </c>
    </row>
    <row r="4396" spans="1:23" x14ac:dyDescent="0.35">
      <c r="A4396" t="s">
        <v>6216</v>
      </c>
      <c r="B4396" t="s">
        <v>951</v>
      </c>
      <c r="C4396" t="s">
        <v>6217</v>
      </c>
      <c r="D4396" t="s">
        <v>12</v>
      </c>
      <c r="E4396" t="s">
        <v>95</v>
      </c>
      <c r="F4396" t="s">
        <v>667</v>
      </c>
      <c r="G4396">
        <v>420.95</v>
      </c>
      <c r="H4396">
        <v>3</v>
      </c>
      <c r="I4396">
        <v>0.21</v>
      </c>
      <c r="J4396">
        <v>6.91</v>
      </c>
      <c r="K4396" t="s">
        <v>82</v>
      </c>
      <c r="L4396" t="s">
        <v>41</v>
      </c>
      <c r="M4396">
        <v>9.4600000000000009</v>
      </c>
      <c r="N4396" t="s">
        <v>83</v>
      </c>
      <c r="O4396" t="b">
        <v>0</v>
      </c>
      <c r="P4396">
        <v>997.65150000000006</v>
      </c>
      <c r="Q4396">
        <v>239.94149999999999</v>
      </c>
      <c r="R4396">
        <v>223.57149999999999</v>
      </c>
      <c r="S4396" t="s">
        <v>91</v>
      </c>
      <c r="T4396">
        <v>0</v>
      </c>
      <c r="U4396">
        <v>0</v>
      </c>
      <c r="V4396">
        <v>1</v>
      </c>
      <c r="W4396">
        <v>223.57149999999999</v>
      </c>
    </row>
    <row r="4397" spans="1:23" x14ac:dyDescent="0.35">
      <c r="A4397" t="s">
        <v>6218</v>
      </c>
      <c r="B4397" t="s">
        <v>346</v>
      </c>
      <c r="C4397" t="s">
        <v>815</v>
      </c>
      <c r="D4397" t="s">
        <v>26</v>
      </c>
      <c r="E4397" t="s">
        <v>14</v>
      </c>
      <c r="F4397" t="s">
        <v>662</v>
      </c>
      <c r="G4397">
        <v>103.44</v>
      </c>
      <c r="H4397">
        <v>1</v>
      </c>
      <c r="I4397">
        <v>0.15</v>
      </c>
      <c r="J4397">
        <v>9.65</v>
      </c>
      <c r="K4397" t="s">
        <v>102</v>
      </c>
      <c r="L4397" t="s">
        <v>41</v>
      </c>
      <c r="M4397">
        <v>8.7899999999999991</v>
      </c>
      <c r="N4397" t="s">
        <v>83</v>
      </c>
      <c r="O4397" t="b">
        <v>0</v>
      </c>
      <c r="P4397">
        <v>87.923999999999992</v>
      </c>
      <c r="Q4397">
        <v>25.86</v>
      </c>
      <c r="R4397">
        <v>7.4200000000000017</v>
      </c>
      <c r="S4397" t="s">
        <v>97</v>
      </c>
      <c r="T4397">
        <v>0</v>
      </c>
      <c r="U4397">
        <v>0</v>
      </c>
      <c r="V4397">
        <v>15</v>
      </c>
      <c r="W4397">
        <v>1377.5636</v>
      </c>
    </row>
    <row r="4398" spans="1:23" x14ac:dyDescent="0.35">
      <c r="A4398" t="s">
        <v>6219</v>
      </c>
      <c r="B4398" t="s">
        <v>1563</v>
      </c>
      <c r="C4398" t="s">
        <v>993</v>
      </c>
      <c r="D4398" t="s">
        <v>19</v>
      </c>
      <c r="E4398" t="s">
        <v>16</v>
      </c>
      <c r="F4398" t="s">
        <v>696</v>
      </c>
      <c r="G4398">
        <v>29.52</v>
      </c>
      <c r="H4398">
        <v>1</v>
      </c>
      <c r="I4398">
        <v>0.23</v>
      </c>
      <c r="J4398">
        <v>8.0399999999999991</v>
      </c>
      <c r="K4398" t="s">
        <v>82</v>
      </c>
      <c r="L4398" t="s">
        <v>43</v>
      </c>
      <c r="M4398">
        <v>7.31</v>
      </c>
      <c r="N4398" t="s">
        <v>83</v>
      </c>
      <c r="O4398" t="b">
        <v>0</v>
      </c>
      <c r="P4398">
        <v>22.730399999999999</v>
      </c>
      <c r="Q4398">
        <v>5.0183999999999997</v>
      </c>
      <c r="R4398">
        <v>-10.3316</v>
      </c>
      <c r="S4398" t="s">
        <v>91</v>
      </c>
      <c r="T4398">
        <v>0</v>
      </c>
      <c r="U4398">
        <v>0</v>
      </c>
      <c r="V4398">
        <v>18</v>
      </c>
      <c r="W4398">
        <v>977.64260000000024</v>
      </c>
    </row>
    <row r="4399" spans="1:23" x14ac:dyDescent="0.35">
      <c r="A4399" t="s">
        <v>6220</v>
      </c>
      <c r="B4399" t="s">
        <v>375</v>
      </c>
      <c r="C4399" t="s">
        <v>5005</v>
      </c>
      <c r="D4399" t="s">
        <v>20</v>
      </c>
      <c r="E4399" t="s">
        <v>16</v>
      </c>
      <c r="F4399" t="s">
        <v>505</v>
      </c>
      <c r="G4399">
        <v>35.03</v>
      </c>
      <c r="H4399">
        <v>1</v>
      </c>
      <c r="I4399">
        <v>0.28999999999999998</v>
      </c>
      <c r="J4399">
        <v>4.9000000000000004</v>
      </c>
      <c r="K4399" t="s">
        <v>115</v>
      </c>
      <c r="L4399" t="s">
        <v>45</v>
      </c>
      <c r="M4399">
        <v>1.8</v>
      </c>
      <c r="N4399" t="s">
        <v>83</v>
      </c>
      <c r="O4399" t="b">
        <v>0</v>
      </c>
      <c r="P4399">
        <v>24.871300000000002</v>
      </c>
      <c r="Q4399">
        <v>3.8532999999999968</v>
      </c>
      <c r="R4399">
        <v>-2.8467000000000029</v>
      </c>
      <c r="S4399" t="s">
        <v>128</v>
      </c>
      <c r="T4399">
        <v>0</v>
      </c>
      <c r="U4399">
        <v>0</v>
      </c>
      <c r="V4399">
        <v>5</v>
      </c>
      <c r="W4399">
        <v>371.42329999999998</v>
      </c>
    </row>
    <row r="4400" spans="1:23" x14ac:dyDescent="0.35">
      <c r="A4400" t="s">
        <v>6221</v>
      </c>
      <c r="B4400" t="s">
        <v>185</v>
      </c>
      <c r="C4400" t="s">
        <v>2587</v>
      </c>
      <c r="D4400" t="s">
        <v>20</v>
      </c>
      <c r="E4400" t="s">
        <v>95</v>
      </c>
      <c r="F4400" t="s">
        <v>241</v>
      </c>
      <c r="G4400">
        <v>48.54</v>
      </c>
      <c r="H4400">
        <v>3</v>
      </c>
      <c r="I4400">
        <v>0.21</v>
      </c>
      <c r="J4400">
        <v>7.37</v>
      </c>
      <c r="K4400" t="s">
        <v>102</v>
      </c>
      <c r="L4400" t="s">
        <v>43</v>
      </c>
      <c r="M4400">
        <v>7.66</v>
      </c>
      <c r="N4400" t="s">
        <v>141</v>
      </c>
      <c r="O4400" t="b">
        <v>0</v>
      </c>
      <c r="P4400">
        <v>115.0398</v>
      </c>
      <c r="Q4400">
        <v>27.66780000000001</v>
      </c>
      <c r="R4400">
        <v>12.637800000000009</v>
      </c>
      <c r="S4400" t="s">
        <v>128</v>
      </c>
      <c r="T4400">
        <v>1</v>
      </c>
      <c r="U4400">
        <v>0</v>
      </c>
      <c r="V4400">
        <v>14</v>
      </c>
      <c r="W4400">
        <v>704.06530000000009</v>
      </c>
    </row>
    <row r="4401" spans="1:23" x14ac:dyDescent="0.35">
      <c r="A4401" t="s">
        <v>6222</v>
      </c>
      <c r="B4401" t="s">
        <v>165</v>
      </c>
      <c r="C4401" t="s">
        <v>1071</v>
      </c>
      <c r="D4401" t="s">
        <v>19</v>
      </c>
      <c r="E4401" t="s">
        <v>95</v>
      </c>
      <c r="F4401" t="s">
        <v>770</v>
      </c>
      <c r="G4401">
        <v>314.99</v>
      </c>
      <c r="H4401">
        <v>3</v>
      </c>
      <c r="I4401">
        <v>0.06</v>
      </c>
      <c r="J4401">
        <v>8.65</v>
      </c>
      <c r="K4401" t="s">
        <v>115</v>
      </c>
      <c r="L4401" t="s">
        <v>41</v>
      </c>
      <c r="M4401">
        <v>12.95</v>
      </c>
      <c r="N4401" t="s">
        <v>141</v>
      </c>
      <c r="O4401" t="b">
        <v>0</v>
      </c>
      <c r="P4401">
        <v>888.27179999999998</v>
      </c>
      <c r="Q4401">
        <v>321.28980000000001</v>
      </c>
      <c r="R4401">
        <v>299.68979999999999</v>
      </c>
      <c r="S4401" t="s">
        <v>91</v>
      </c>
      <c r="T4401">
        <v>1</v>
      </c>
      <c r="U4401">
        <v>0</v>
      </c>
      <c r="V4401">
        <v>17</v>
      </c>
      <c r="W4401">
        <v>1567.6953000000001</v>
      </c>
    </row>
    <row r="4402" spans="1:23" x14ac:dyDescent="0.35">
      <c r="A4402" t="s">
        <v>6223</v>
      </c>
      <c r="B4402" t="s">
        <v>921</v>
      </c>
      <c r="C4402" t="s">
        <v>6224</v>
      </c>
      <c r="D4402" t="s">
        <v>20</v>
      </c>
      <c r="E4402" t="s">
        <v>16</v>
      </c>
      <c r="F4402" t="s">
        <v>214</v>
      </c>
      <c r="G4402">
        <v>60.54</v>
      </c>
      <c r="H4402">
        <v>2</v>
      </c>
      <c r="I4402">
        <v>0.22</v>
      </c>
      <c r="J4402">
        <v>9.93</v>
      </c>
      <c r="K4402" t="s">
        <v>102</v>
      </c>
      <c r="L4402" t="s">
        <v>41</v>
      </c>
      <c r="M4402">
        <v>11.46</v>
      </c>
      <c r="N4402" t="s">
        <v>83</v>
      </c>
      <c r="O4402" t="b">
        <v>0</v>
      </c>
      <c r="P4402">
        <v>94.442400000000006</v>
      </c>
      <c r="Q4402">
        <v>21.79440000000001</v>
      </c>
      <c r="R4402">
        <v>0.40440000000000959</v>
      </c>
      <c r="S4402" t="s">
        <v>84</v>
      </c>
      <c r="T4402">
        <v>0</v>
      </c>
      <c r="U4402">
        <v>0</v>
      </c>
      <c r="V4402">
        <v>1</v>
      </c>
      <c r="W4402">
        <v>0.40440000000000959</v>
      </c>
    </row>
    <row r="4403" spans="1:23" x14ac:dyDescent="0.35">
      <c r="A4403" t="s">
        <v>6225</v>
      </c>
      <c r="B4403" t="s">
        <v>740</v>
      </c>
      <c r="C4403" t="s">
        <v>2188</v>
      </c>
      <c r="D4403" t="s">
        <v>12</v>
      </c>
      <c r="E4403" t="s">
        <v>16</v>
      </c>
      <c r="F4403" t="s">
        <v>444</v>
      </c>
      <c r="G4403">
        <v>52.85</v>
      </c>
      <c r="H4403">
        <v>2</v>
      </c>
      <c r="I4403">
        <v>0.27</v>
      </c>
      <c r="J4403">
        <v>7.53</v>
      </c>
      <c r="K4403" t="s">
        <v>90</v>
      </c>
      <c r="L4403" t="s">
        <v>41</v>
      </c>
      <c r="M4403">
        <v>8.7100000000000009</v>
      </c>
      <c r="N4403" t="s">
        <v>83</v>
      </c>
      <c r="O4403" t="b">
        <v>0</v>
      </c>
      <c r="P4403">
        <v>77.161000000000001</v>
      </c>
      <c r="Q4403">
        <v>13.741</v>
      </c>
      <c r="R4403">
        <v>-2.4990000000000019</v>
      </c>
      <c r="S4403" t="s">
        <v>128</v>
      </c>
      <c r="T4403">
        <v>0</v>
      </c>
      <c r="U4403">
        <v>0</v>
      </c>
      <c r="V4403">
        <v>19</v>
      </c>
      <c r="W4403">
        <v>967.64179999999999</v>
      </c>
    </row>
    <row r="4404" spans="1:23" x14ac:dyDescent="0.35">
      <c r="A4404" t="s">
        <v>6226</v>
      </c>
      <c r="B4404" t="s">
        <v>946</v>
      </c>
      <c r="C4404" t="s">
        <v>517</v>
      </c>
      <c r="D4404" t="s">
        <v>12</v>
      </c>
      <c r="E4404" t="s">
        <v>14</v>
      </c>
      <c r="F4404" t="s">
        <v>159</v>
      </c>
      <c r="G4404">
        <v>122.35</v>
      </c>
      <c r="H4404">
        <v>3</v>
      </c>
      <c r="I4404">
        <v>0.26</v>
      </c>
      <c r="J4404">
        <v>9.7200000000000006</v>
      </c>
      <c r="K4404" t="s">
        <v>82</v>
      </c>
      <c r="L4404" t="s">
        <v>41</v>
      </c>
      <c r="M4404">
        <v>12.3</v>
      </c>
      <c r="N4404" t="s">
        <v>83</v>
      </c>
      <c r="O4404" t="b">
        <v>0</v>
      </c>
      <c r="P4404">
        <v>271.61700000000002</v>
      </c>
      <c r="Q4404">
        <v>51.387</v>
      </c>
      <c r="R4404">
        <v>29.367000000000001</v>
      </c>
      <c r="S4404" t="s">
        <v>128</v>
      </c>
      <c r="T4404">
        <v>0</v>
      </c>
      <c r="U4404">
        <v>0</v>
      </c>
      <c r="V4404">
        <v>15</v>
      </c>
      <c r="W4404">
        <v>842.76920000000007</v>
      </c>
    </row>
    <row r="4405" spans="1:23" x14ac:dyDescent="0.35">
      <c r="A4405" t="s">
        <v>6227</v>
      </c>
      <c r="B4405" t="s">
        <v>402</v>
      </c>
      <c r="C4405" t="s">
        <v>2188</v>
      </c>
      <c r="D4405" t="s">
        <v>19</v>
      </c>
      <c r="E4405" t="s">
        <v>14</v>
      </c>
      <c r="F4405" t="s">
        <v>780</v>
      </c>
      <c r="G4405">
        <v>99.78</v>
      </c>
      <c r="H4405">
        <v>1</v>
      </c>
      <c r="I4405">
        <v>0.1</v>
      </c>
      <c r="J4405">
        <v>9.4</v>
      </c>
      <c r="K4405" t="s">
        <v>102</v>
      </c>
      <c r="L4405" t="s">
        <v>45</v>
      </c>
      <c r="M4405">
        <v>1.32</v>
      </c>
      <c r="N4405" t="s">
        <v>83</v>
      </c>
      <c r="O4405" t="b">
        <v>1</v>
      </c>
      <c r="P4405">
        <v>89.802000000000007</v>
      </c>
      <c r="Q4405">
        <v>29.934000000000012</v>
      </c>
      <c r="R4405">
        <v>19.214000000000009</v>
      </c>
      <c r="S4405" t="s">
        <v>97</v>
      </c>
      <c r="T4405">
        <v>0</v>
      </c>
      <c r="U4405">
        <v>0</v>
      </c>
      <c r="V4405">
        <v>19</v>
      </c>
      <c r="W4405">
        <v>967.64179999999999</v>
      </c>
    </row>
    <row r="4406" spans="1:23" x14ac:dyDescent="0.35">
      <c r="A4406" t="s">
        <v>6228</v>
      </c>
      <c r="B4406" t="s">
        <v>291</v>
      </c>
      <c r="C4406" t="s">
        <v>514</v>
      </c>
      <c r="D4406" t="s">
        <v>12</v>
      </c>
      <c r="E4406" t="s">
        <v>88</v>
      </c>
      <c r="F4406" t="s">
        <v>1618</v>
      </c>
      <c r="G4406">
        <v>17.100000000000001</v>
      </c>
      <c r="H4406">
        <v>2</v>
      </c>
      <c r="I4406">
        <v>0.02</v>
      </c>
      <c r="J4406">
        <v>4.6100000000000003</v>
      </c>
      <c r="K4406" t="s">
        <v>115</v>
      </c>
      <c r="L4406" t="s">
        <v>48</v>
      </c>
      <c r="M4406">
        <v>6.37</v>
      </c>
      <c r="N4406" t="s">
        <v>83</v>
      </c>
      <c r="O4406" t="b">
        <v>0</v>
      </c>
      <c r="P4406">
        <v>33.516000000000012</v>
      </c>
      <c r="Q4406">
        <v>12.996000000000009</v>
      </c>
      <c r="R4406">
        <v>2.0160000000000049</v>
      </c>
      <c r="S4406" t="s">
        <v>183</v>
      </c>
      <c r="T4406">
        <v>0</v>
      </c>
      <c r="U4406">
        <v>0</v>
      </c>
      <c r="V4406">
        <v>26</v>
      </c>
      <c r="W4406">
        <v>3580.811200000001</v>
      </c>
    </row>
    <row r="4407" spans="1:23" x14ac:dyDescent="0.35">
      <c r="A4407" t="s">
        <v>6229</v>
      </c>
      <c r="B4407" t="s">
        <v>437</v>
      </c>
      <c r="C4407" t="s">
        <v>2266</v>
      </c>
      <c r="D4407" t="s">
        <v>17</v>
      </c>
      <c r="E4407" t="s">
        <v>16</v>
      </c>
      <c r="F4407" t="s">
        <v>427</v>
      </c>
      <c r="G4407">
        <v>53.02</v>
      </c>
      <c r="H4407">
        <v>1</v>
      </c>
      <c r="I4407">
        <v>0.05</v>
      </c>
      <c r="J4407">
        <v>9.0299999999999994</v>
      </c>
      <c r="K4407" t="s">
        <v>90</v>
      </c>
      <c r="L4407" t="s">
        <v>41</v>
      </c>
      <c r="M4407">
        <v>13.66</v>
      </c>
      <c r="N4407" t="s">
        <v>83</v>
      </c>
      <c r="O4407" t="b">
        <v>0</v>
      </c>
      <c r="P4407">
        <v>50.369</v>
      </c>
      <c r="Q4407">
        <v>18.556999999999999</v>
      </c>
      <c r="R4407">
        <v>-4.1329999999999991</v>
      </c>
      <c r="S4407" t="s">
        <v>103</v>
      </c>
      <c r="T4407">
        <v>0</v>
      </c>
      <c r="U4407">
        <v>0</v>
      </c>
      <c r="V4407">
        <v>3</v>
      </c>
      <c r="W4407">
        <v>170.62909999999999</v>
      </c>
    </row>
    <row r="4408" spans="1:23" x14ac:dyDescent="0.35">
      <c r="A4408" t="s">
        <v>6230</v>
      </c>
      <c r="B4408" t="s">
        <v>921</v>
      </c>
      <c r="C4408" t="s">
        <v>1014</v>
      </c>
      <c r="D4408" t="s">
        <v>15</v>
      </c>
      <c r="E4408" t="s">
        <v>14</v>
      </c>
      <c r="F4408" t="s">
        <v>234</v>
      </c>
      <c r="G4408">
        <v>150.47999999999999</v>
      </c>
      <c r="H4408">
        <v>2</v>
      </c>
      <c r="I4408">
        <v>0.01</v>
      </c>
      <c r="J4408">
        <v>6.41</v>
      </c>
      <c r="K4408" t="s">
        <v>82</v>
      </c>
      <c r="L4408" t="s">
        <v>43</v>
      </c>
      <c r="M4408">
        <v>6.84</v>
      </c>
      <c r="N4408" t="s">
        <v>83</v>
      </c>
      <c r="O4408" t="b">
        <v>0</v>
      </c>
      <c r="P4408">
        <v>297.9504</v>
      </c>
      <c r="Q4408">
        <v>117.37439999999999</v>
      </c>
      <c r="R4408">
        <v>104.12439999999999</v>
      </c>
      <c r="S4408" t="s">
        <v>84</v>
      </c>
      <c r="T4408">
        <v>0</v>
      </c>
      <c r="U4408">
        <v>0</v>
      </c>
      <c r="V4408">
        <v>13</v>
      </c>
      <c r="W4408">
        <v>805.16080000000011</v>
      </c>
    </row>
    <row r="4409" spans="1:23" x14ac:dyDescent="0.35">
      <c r="A4409" t="s">
        <v>6231</v>
      </c>
      <c r="B4409" t="s">
        <v>626</v>
      </c>
      <c r="C4409" t="s">
        <v>1246</v>
      </c>
      <c r="D4409" t="s">
        <v>19</v>
      </c>
      <c r="E4409" t="s">
        <v>95</v>
      </c>
      <c r="F4409" t="s">
        <v>701</v>
      </c>
      <c r="G4409">
        <v>623.88</v>
      </c>
      <c r="H4409">
        <v>2</v>
      </c>
      <c r="I4409">
        <v>0.11</v>
      </c>
      <c r="J4409">
        <v>7.96</v>
      </c>
      <c r="K4409" t="s">
        <v>90</v>
      </c>
      <c r="L4409" t="s">
        <v>41</v>
      </c>
      <c r="M4409">
        <v>11.97</v>
      </c>
      <c r="N4409" t="s">
        <v>83</v>
      </c>
      <c r="O4409" t="b">
        <v>0</v>
      </c>
      <c r="P4409">
        <v>1110.5064</v>
      </c>
      <c r="Q4409">
        <v>361.85039999999998</v>
      </c>
      <c r="R4409">
        <v>341.92039999999997</v>
      </c>
      <c r="S4409" t="s">
        <v>97</v>
      </c>
      <c r="T4409">
        <v>0</v>
      </c>
      <c r="U4409">
        <v>0</v>
      </c>
      <c r="V4409">
        <v>17</v>
      </c>
      <c r="W4409">
        <v>1168.9012</v>
      </c>
    </row>
    <row r="4410" spans="1:23" x14ac:dyDescent="0.35">
      <c r="A4410" t="s">
        <v>6232</v>
      </c>
      <c r="B4410" t="s">
        <v>79</v>
      </c>
      <c r="C4410" t="s">
        <v>1839</v>
      </c>
      <c r="D4410" t="s">
        <v>19</v>
      </c>
      <c r="E4410" t="s">
        <v>14</v>
      </c>
      <c r="F4410" t="s">
        <v>705</v>
      </c>
      <c r="G4410">
        <v>168.6</v>
      </c>
      <c r="H4410">
        <v>1</v>
      </c>
      <c r="I4410">
        <v>0.22</v>
      </c>
      <c r="J4410">
        <v>3.61</v>
      </c>
      <c r="K4410" t="s">
        <v>90</v>
      </c>
      <c r="L4410" t="s">
        <v>41</v>
      </c>
      <c r="M4410">
        <v>5.58</v>
      </c>
      <c r="N4410" t="s">
        <v>83</v>
      </c>
      <c r="O4410" t="b">
        <v>0</v>
      </c>
      <c r="P4410">
        <v>131.50800000000001</v>
      </c>
      <c r="Q4410">
        <v>30.34800000000001</v>
      </c>
      <c r="R4410">
        <v>21.158000000000008</v>
      </c>
      <c r="S4410" t="s">
        <v>84</v>
      </c>
      <c r="T4410">
        <v>0</v>
      </c>
      <c r="U4410">
        <v>0</v>
      </c>
      <c r="V4410">
        <v>18</v>
      </c>
      <c r="W4410">
        <v>890.29250000000002</v>
      </c>
    </row>
    <row r="4411" spans="1:23" x14ac:dyDescent="0.35">
      <c r="A4411" t="s">
        <v>6233</v>
      </c>
      <c r="B4411" t="s">
        <v>394</v>
      </c>
      <c r="C4411" t="s">
        <v>604</v>
      </c>
      <c r="D4411" t="s">
        <v>12</v>
      </c>
      <c r="E4411" t="s">
        <v>95</v>
      </c>
      <c r="F4411" t="s">
        <v>854</v>
      </c>
      <c r="G4411">
        <v>16.22</v>
      </c>
      <c r="H4411">
        <v>1</v>
      </c>
      <c r="I4411">
        <v>0.25</v>
      </c>
      <c r="J4411">
        <v>4.99</v>
      </c>
      <c r="K4411" t="s">
        <v>115</v>
      </c>
      <c r="L4411" t="s">
        <v>48</v>
      </c>
      <c r="M4411">
        <v>13.99</v>
      </c>
      <c r="N4411" t="s">
        <v>83</v>
      </c>
      <c r="O4411" t="b">
        <v>0</v>
      </c>
      <c r="P4411">
        <v>12.164999999999999</v>
      </c>
      <c r="Q4411">
        <v>2.4329999999999998</v>
      </c>
      <c r="R4411">
        <v>-16.547000000000001</v>
      </c>
      <c r="S4411" t="s">
        <v>91</v>
      </c>
      <c r="T4411">
        <v>0</v>
      </c>
      <c r="U4411">
        <v>0</v>
      </c>
      <c r="V4411">
        <v>12</v>
      </c>
      <c r="W4411">
        <v>500.64210000000008</v>
      </c>
    </row>
    <row r="4412" spans="1:23" x14ac:dyDescent="0.35">
      <c r="A4412" t="s">
        <v>6234</v>
      </c>
      <c r="B4412" t="s">
        <v>1011</v>
      </c>
      <c r="C4412" t="s">
        <v>1610</v>
      </c>
      <c r="D4412" t="s">
        <v>17</v>
      </c>
      <c r="E4412" t="s">
        <v>14</v>
      </c>
      <c r="F4412" t="s">
        <v>355</v>
      </c>
      <c r="G4412">
        <v>102.37</v>
      </c>
      <c r="H4412">
        <v>2</v>
      </c>
      <c r="I4412">
        <v>0.22</v>
      </c>
      <c r="J4412">
        <v>3.79</v>
      </c>
      <c r="K4412" t="s">
        <v>102</v>
      </c>
      <c r="L4412" t="s">
        <v>41</v>
      </c>
      <c r="M4412">
        <v>8.9</v>
      </c>
      <c r="N4412" t="s">
        <v>83</v>
      </c>
      <c r="O4412" t="b">
        <v>0</v>
      </c>
      <c r="P4412">
        <v>159.69720000000001</v>
      </c>
      <c r="Q4412">
        <v>36.853200000000022</v>
      </c>
      <c r="R4412">
        <v>24.16320000000001</v>
      </c>
      <c r="S4412" t="s">
        <v>91</v>
      </c>
      <c r="T4412">
        <v>0</v>
      </c>
      <c r="U4412">
        <v>0</v>
      </c>
      <c r="V4412">
        <v>13</v>
      </c>
      <c r="W4412">
        <v>609.88509999999997</v>
      </c>
    </row>
    <row r="4413" spans="1:23" x14ac:dyDescent="0.35">
      <c r="A4413" t="s">
        <v>6235</v>
      </c>
      <c r="B4413" t="s">
        <v>539</v>
      </c>
      <c r="C4413" t="s">
        <v>6236</v>
      </c>
      <c r="D4413" t="s">
        <v>17</v>
      </c>
      <c r="E4413" t="s">
        <v>88</v>
      </c>
      <c r="F4413" t="s">
        <v>238</v>
      </c>
      <c r="G4413">
        <v>31.75</v>
      </c>
      <c r="H4413">
        <v>3</v>
      </c>
      <c r="I4413">
        <v>0.08</v>
      </c>
      <c r="J4413">
        <v>7.25</v>
      </c>
      <c r="K4413" t="s">
        <v>82</v>
      </c>
      <c r="L4413" t="s">
        <v>45</v>
      </c>
      <c r="M4413">
        <v>1.81</v>
      </c>
      <c r="N4413" t="s">
        <v>83</v>
      </c>
      <c r="O4413" t="b">
        <v>0</v>
      </c>
      <c r="P4413">
        <v>87.63000000000001</v>
      </c>
      <c r="Q4413">
        <v>30.480000000000011</v>
      </c>
      <c r="R4413">
        <v>21.420000000000009</v>
      </c>
      <c r="S4413" t="s">
        <v>183</v>
      </c>
      <c r="T4413">
        <v>0</v>
      </c>
      <c r="U4413">
        <v>0</v>
      </c>
      <c r="V4413">
        <v>3</v>
      </c>
      <c r="W4413">
        <v>8.8480000000000079</v>
      </c>
    </row>
    <row r="4414" spans="1:23" x14ac:dyDescent="0.35">
      <c r="A4414" t="s">
        <v>6237</v>
      </c>
      <c r="B4414" t="s">
        <v>669</v>
      </c>
      <c r="C4414" t="s">
        <v>981</v>
      </c>
      <c r="D4414" t="s">
        <v>15</v>
      </c>
      <c r="E4414" t="s">
        <v>14</v>
      </c>
      <c r="F4414" t="s">
        <v>163</v>
      </c>
      <c r="G4414">
        <v>124.93</v>
      </c>
      <c r="H4414">
        <v>3</v>
      </c>
      <c r="I4414">
        <v>0</v>
      </c>
      <c r="J4414">
        <v>6.04</v>
      </c>
      <c r="K4414" t="s">
        <v>102</v>
      </c>
      <c r="L4414" t="s">
        <v>45</v>
      </c>
      <c r="M4414">
        <v>1.91</v>
      </c>
      <c r="N4414" t="s">
        <v>83</v>
      </c>
      <c r="O4414" t="b">
        <v>0</v>
      </c>
      <c r="P4414">
        <v>374.79</v>
      </c>
      <c r="Q4414">
        <v>149.91600000000011</v>
      </c>
      <c r="R4414">
        <v>141.96600000000001</v>
      </c>
      <c r="S4414" t="s">
        <v>183</v>
      </c>
      <c r="T4414">
        <v>0</v>
      </c>
      <c r="U4414">
        <v>0</v>
      </c>
      <c r="V4414">
        <v>21</v>
      </c>
      <c r="W4414">
        <v>1211.4102</v>
      </c>
    </row>
    <row r="4415" spans="1:23" x14ac:dyDescent="0.35">
      <c r="A4415" t="s">
        <v>6238</v>
      </c>
      <c r="B4415" t="s">
        <v>629</v>
      </c>
      <c r="C4415" t="s">
        <v>2979</v>
      </c>
      <c r="D4415" t="s">
        <v>12</v>
      </c>
      <c r="E4415" t="s">
        <v>14</v>
      </c>
      <c r="F4415" t="s">
        <v>163</v>
      </c>
      <c r="G4415">
        <v>130.65</v>
      </c>
      <c r="H4415">
        <v>2</v>
      </c>
      <c r="I4415">
        <v>0.02</v>
      </c>
      <c r="J4415">
        <v>2.5099999999999998</v>
      </c>
      <c r="K4415" t="s">
        <v>82</v>
      </c>
      <c r="L4415" t="s">
        <v>48</v>
      </c>
      <c r="M4415">
        <v>4.0199999999999996</v>
      </c>
      <c r="N4415" t="s">
        <v>83</v>
      </c>
      <c r="O4415" t="b">
        <v>0</v>
      </c>
      <c r="P4415">
        <v>256.07400000000001</v>
      </c>
      <c r="Q4415">
        <v>99.293999999999997</v>
      </c>
      <c r="R4415">
        <v>92.763999999999996</v>
      </c>
      <c r="S4415" t="s">
        <v>128</v>
      </c>
      <c r="T4415">
        <v>0</v>
      </c>
      <c r="U4415">
        <v>0</v>
      </c>
      <c r="V4415">
        <v>3</v>
      </c>
      <c r="W4415">
        <v>547.05150000000003</v>
      </c>
    </row>
    <row r="4416" spans="1:23" x14ac:dyDescent="0.35">
      <c r="A4416" t="s">
        <v>6239</v>
      </c>
      <c r="B4416" t="s">
        <v>405</v>
      </c>
      <c r="C4416" t="s">
        <v>2041</v>
      </c>
      <c r="D4416" t="s">
        <v>17</v>
      </c>
      <c r="E4416" t="s">
        <v>14</v>
      </c>
      <c r="F4416" t="s">
        <v>674</v>
      </c>
      <c r="G4416">
        <v>62.4</v>
      </c>
      <c r="H4416">
        <v>1</v>
      </c>
      <c r="I4416">
        <v>0.17</v>
      </c>
      <c r="J4416">
        <v>3.76</v>
      </c>
      <c r="K4416" t="s">
        <v>102</v>
      </c>
      <c r="L4416" t="s">
        <v>41</v>
      </c>
      <c r="M4416">
        <v>11.46</v>
      </c>
      <c r="N4416" t="s">
        <v>83</v>
      </c>
      <c r="O4416" t="b">
        <v>0</v>
      </c>
      <c r="P4416">
        <v>51.792000000000002</v>
      </c>
      <c r="Q4416">
        <v>14.352</v>
      </c>
      <c r="R4416">
        <v>-0.86800000000000388</v>
      </c>
      <c r="S4416" t="s">
        <v>103</v>
      </c>
      <c r="T4416">
        <v>0</v>
      </c>
      <c r="U4416">
        <v>0</v>
      </c>
      <c r="V4416">
        <v>8</v>
      </c>
      <c r="W4416">
        <v>839.38100000000009</v>
      </c>
    </row>
    <row r="4417" spans="1:23" x14ac:dyDescent="0.35">
      <c r="A4417" t="s">
        <v>6240</v>
      </c>
      <c r="B4417" t="s">
        <v>425</v>
      </c>
      <c r="C4417" t="s">
        <v>1084</v>
      </c>
      <c r="D4417" t="s">
        <v>12</v>
      </c>
      <c r="E4417" t="s">
        <v>95</v>
      </c>
      <c r="F4417" t="s">
        <v>1363</v>
      </c>
      <c r="G4417">
        <v>359.07</v>
      </c>
      <c r="H4417">
        <v>3</v>
      </c>
      <c r="I4417">
        <v>0.24</v>
      </c>
      <c r="J4417">
        <v>4.97</v>
      </c>
      <c r="K4417" t="s">
        <v>115</v>
      </c>
      <c r="L4417" t="s">
        <v>41</v>
      </c>
      <c r="M4417">
        <v>11.17</v>
      </c>
      <c r="N4417" t="s">
        <v>83</v>
      </c>
      <c r="O4417" t="b">
        <v>0</v>
      </c>
      <c r="P4417">
        <v>818.67960000000005</v>
      </c>
      <c r="Q4417">
        <v>172.3536</v>
      </c>
      <c r="R4417">
        <v>156.21360000000001</v>
      </c>
      <c r="S4417" t="s">
        <v>84</v>
      </c>
      <c r="T4417">
        <v>0</v>
      </c>
      <c r="U4417">
        <v>0</v>
      </c>
      <c r="V4417">
        <v>2</v>
      </c>
      <c r="W4417">
        <v>237.44160000000011</v>
      </c>
    </row>
    <row r="4418" spans="1:23" x14ac:dyDescent="0.35">
      <c r="A4418" t="s">
        <v>6241</v>
      </c>
      <c r="B4418" t="s">
        <v>669</v>
      </c>
      <c r="C4418" t="s">
        <v>2732</v>
      </c>
      <c r="D4418" t="s">
        <v>12</v>
      </c>
      <c r="E4418" t="s">
        <v>95</v>
      </c>
      <c r="F4418" t="s">
        <v>568</v>
      </c>
      <c r="G4418">
        <v>359.6</v>
      </c>
      <c r="H4418">
        <v>2</v>
      </c>
      <c r="I4418">
        <v>0.1</v>
      </c>
      <c r="J4418">
        <v>4.7699999999999996</v>
      </c>
      <c r="K4418" t="s">
        <v>115</v>
      </c>
      <c r="L4418" t="s">
        <v>41</v>
      </c>
      <c r="M4418">
        <v>11.13</v>
      </c>
      <c r="N4418" t="s">
        <v>83</v>
      </c>
      <c r="O4418" t="b">
        <v>1</v>
      </c>
      <c r="P4418">
        <v>647.28000000000009</v>
      </c>
      <c r="Q4418">
        <v>215.76</v>
      </c>
      <c r="R4418">
        <v>199.86</v>
      </c>
      <c r="S4418" t="s">
        <v>183</v>
      </c>
      <c r="T4418">
        <v>0</v>
      </c>
      <c r="U4418">
        <v>0</v>
      </c>
      <c r="V4418">
        <v>4</v>
      </c>
      <c r="W4418">
        <v>312.24369999999999</v>
      </c>
    </row>
    <row r="4419" spans="1:23" x14ac:dyDescent="0.35">
      <c r="A4419" t="s">
        <v>6242</v>
      </c>
      <c r="B4419" t="s">
        <v>323</v>
      </c>
      <c r="C4419" t="s">
        <v>592</v>
      </c>
      <c r="D4419" t="s">
        <v>12</v>
      </c>
      <c r="E4419" t="s">
        <v>16</v>
      </c>
      <c r="F4419" t="s">
        <v>409</v>
      </c>
      <c r="G4419">
        <v>27.85</v>
      </c>
      <c r="H4419">
        <v>1</v>
      </c>
      <c r="I4419">
        <v>0.09</v>
      </c>
      <c r="J4419">
        <v>7.31</v>
      </c>
      <c r="K4419" t="s">
        <v>82</v>
      </c>
      <c r="L4419" t="s">
        <v>43</v>
      </c>
      <c r="M4419">
        <v>3.71</v>
      </c>
      <c r="N4419" t="s">
        <v>83</v>
      </c>
      <c r="O4419" t="b">
        <v>0</v>
      </c>
      <c r="P4419">
        <v>25.343499999999999</v>
      </c>
      <c r="Q4419">
        <v>8.6335000000000015</v>
      </c>
      <c r="R4419">
        <v>-2.3864999999999981</v>
      </c>
      <c r="S4419" t="s">
        <v>91</v>
      </c>
      <c r="T4419">
        <v>0</v>
      </c>
      <c r="U4419">
        <v>0</v>
      </c>
      <c r="V4419">
        <v>13</v>
      </c>
      <c r="W4419">
        <v>968.00819999999999</v>
      </c>
    </row>
    <row r="4420" spans="1:23" x14ac:dyDescent="0.35">
      <c r="A4420" t="s">
        <v>6243</v>
      </c>
      <c r="B4420" t="s">
        <v>545</v>
      </c>
      <c r="C4420" t="s">
        <v>106</v>
      </c>
      <c r="D4420" t="s">
        <v>19</v>
      </c>
      <c r="E4420" t="s">
        <v>88</v>
      </c>
      <c r="F4420" t="s">
        <v>251</v>
      </c>
      <c r="G4420">
        <v>27.44</v>
      </c>
      <c r="H4420">
        <v>3</v>
      </c>
      <c r="I4420">
        <v>0</v>
      </c>
      <c r="J4420">
        <v>9.8800000000000008</v>
      </c>
      <c r="K4420" t="s">
        <v>90</v>
      </c>
      <c r="L4420" t="s">
        <v>48</v>
      </c>
      <c r="M4420">
        <v>14.43</v>
      </c>
      <c r="N4420" t="s">
        <v>83</v>
      </c>
      <c r="O4420" t="b">
        <v>0</v>
      </c>
      <c r="P4420">
        <v>82.320000000000007</v>
      </c>
      <c r="Q4420">
        <v>32.927999999999997</v>
      </c>
      <c r="R4420">
        <v>8.6180000000000021</v>
      </c>
      <c r="S4420" t="s">
        <v>91</v>
      </c>
      <c r="T4420">
        <v>0</v>
      </c>
      <c r="U4420">
        <v>0</v>
      </c>
      <c r="V4420">
        <v>14</v>
      </c>
      <c r="W4420">
        <v>687.77050000000008</v>
      </c>
    </row>
    <row r="4421" spans="1:23" x14ac:dyDescent="0.35">
      <c r="A4421" t="s">
        <v>6244</v>
      </c>
      <c r="B4421" t="s">
        <v>689</v>
      </c>
      <c r="C4421" t="s">
        <v>6245</v>
      </c>
      <c r="D4421" t="s">
        <v>15</v>
      </c>
      <c r="E4421" t="s">
        <v>88</v>
      </c>
      <c r="F4421" t="s">
        <v>89</v>
      </c>
      <c r="G4421">
        <v>19.82</v>
      </c>
      <c r="H4421">
        <v>1</v>
      </c>
      <c r="I4421">
        <v>0.17</v>
      </c>
      <c r="J4421">
        <v>2.95</v>
      </c>
      <c r="K4421" t="s">
        <v>102</v>
      </c>
      <c r="L4421" t="s">
        <v>41</v>
      </c>
      <c r="M4421">
        <v>9.8000000000000007</v>
      </c>
      <c r="N4421" t="s">
        <v>83</v>
      </c>
      <c r="O4421" t="b">
        <v>0</v>
      </c>
      <c r="P4421">
        <v>16.450600000000001</v>
      </c>
      <c r="Q4421">
        <v>4.5585999999999984</v>
      </c>
      <c r="R4421">
        <v>-8.1914000000000016</v>
      </c>
      <c r="S4421" t="s">
        <v>103</v>
      </c>
      <c r="T4421">
        <v>0</v>
      </c>
      <c r="U4421">
        <v>0</v>
      </c>
      <c r="V4421">
        <v>2</v>
      </c>
      <c r="W4421">
        <v>78.914600000000021</v>
      </c>
    </row>
    <row r="4422" spans="1:23" x14ac:dyDescent="0.35">
      <c r="A4422" t="s">
        <v>6246</v>
      </c>
      <c r="B4422" t="s">
        <v>425</v>
      </c>
      <c r="C4422" t="s">
        <v>4737</v>
      </c>
      <c r="D4422" t="s">
        <v>15</v>
      </c>
      <c r="E4422" t="s">
        <v>88</v>
      </c>
      <c r="F4422" t="s">
        <v>509</v>
      </c>
      <c r="G4422">
        <v>24.92</v>
      </c>
      <c r="H4422">
        <v>2</v>
      </c>
      <c r="I4422">
        <v>0.09</v>
      </c>
      <c r="J4422">
        <v>8.02</v>
      </c>
      <c r="K4422" t="s">
        <v>102</v>
      </c>
      <c r="L4422" t="s">
        <v>45</v>
      </c>
      <c r="M4422">
        <v>0.5</v>
      </c>
      <c r="N4422" t="s">
        <v>83</v>
      </c>
      <c r="O4422" t="b">
        <v>0</v>
      </c>
      <c r="P4422">
        <v>45.354400000000012</v>
      </c>
      <c r="Q4422">
        <v>15.4504</v>
      </c>
      <c r="R4422">
        <v>6.9304000000000059</v>
      </c>
      <c r="S4422" t="s">
        <v>84</v>
      </c>
      <c r="T4422">
        <v>0</v>
      </c>
      <c r="U4422">
        <v>0</v>
      </c>
      <c r="V4422">
        <v>18</v>
      </c>
      <c r="W4422">
        <v>2172.4623999999999</v>
      </c>
    </row>
    <row r="4423" spans="1:23" x14ac:dyDescent="0.35">
      <c r="A4423" t="s">
        <v>6247</v>
      </c>
      <c r="B4423" t="s">
        <v>1572</v>
      </c>
      <c r="C4423" t="s">
        <v>1908</v>
      </c>
      <c r="D4423" t="s">
        <v>26</v>
      </c>
      <c r="E4423" t="s">
        <v>88</v>
      </c>
      <c r="F4423" t="s">
        <v>1554</v>
      </c>
      <c r="G4423">
        <v>31.04</v>
      </c>
      <c r="H4423">
        <v>1</v>
      </c>
      <c r="I4423">
        <v>0.21</v>
      </c>
      <c r="J4423">
        <v>7.69</v>
      </c>
      <c r="K4423" t="s">
        <v>115</v>
      </c>
      <c r="L4423" t="s">
        <v>41</v>
      </c>
      <c r="M4423">
        <v>12.9</v>
      </c>
      <c r="N4423" t="s">
        <v>83</v>
      </c>
      <c r="O4423" t="b">
        <v>0</v>
      </c>
      <c r="P4423">
        <v>24.521599999999999</v>
      </c>
      <c r="Q4423">
        <v>5.8976000000000006</v>
      </c>
      <c r="R4423">
        <v>-14.692399999999999</v>
      </c>
      <c r="S4423" t="s">
        <v>103</v>
      </c>
      <c r="T4423">
        <v>0</v>
      </c>
      <c r="U4423">
        <v>0</v>
      </c>
      <c r="V4423">
        <v>5</v>
      </c>
      <c r="W4423">
        <v>-10.085599999999999</v>
      </c>
    </row>
    <row r="4424" spans="1:23" x14ac:dyDescent="0.35">
      <c r="A4424" t="s">
        <v>6248</v>
      </c>
      <c r="B4424" t="s">
        <v>346</v>
      </c>
      <c r="C4424" t="s">
        <v>1525</v>
      </c>
      <c r="D4424" t="s">
        <v>12</v>
      </c>
      <c r="E4424" t="s">
        <v>95</v>
      </c>
      <c r="F4424" t="s">
        <v>1061</v>
      </c>
      <c r="G4424">
        <v>420.12</v>
      </c>
      <c r="H4424">
        <v>1</v>
      </c>
      <c r="I4424">
        <v>0.21</v>
      </c>
      <c r="J4424">
        <v>9.91</v>
      </c>
      <c r="K4424" t="s">
        <v>90</v>
      </c>
      <c r="L4424" t="s">
        <v>41</v>
      </c>
      <c r="M4424">
        <v>5.18</v>
      </c>
      <c r="N4424" t="s">
        <v>83</v>
      </c>
      <c r="O4424" t="b">
        <v>0</v>
      </c>
      <c r="P4424">
        <v>331.89479999999998</v>
      </c>
      <c r="Q4424">
        <v>79.822800000000029</v>
      </c>
      <c r="R4424">
        <v>64.732800000000026</v>
      </c>
      <c r="S4424" t="s">
        <v>97</v>
      </c>
      <c r="T4424">
        <v>0</v>
      </c>
      <c r="U4424">
        <v>0</v>
      </c>
      <c r="V4424">
        <v>16</v>
      </c>
      <c r="W4424">
        <v>1013.8551</v>
      </c>
    </row>
    <row r="4425" spans="1:23" x14ac:dyDescent="0.35">
      <c r="A4425" t="s">
        <v>6249</v>
      </c>
      <c r="B4425" t="s">
        <v>121</v>
      </c>
      <c r="C4425" t="s">
        <v>359</v>
      </c>
      <c r="D4425" t="s">
        <v>24</v>
      </c>
      <c r="E4425" t="s">
        <v>88</v>
      </c>
      <c r="F4425" t="s">
        <v>227</v>
      </c>
      <c r="G4425">
        <v>30.41</v>
      </c>
      <c r="H4425">
        <v>1</v>
      </c>
      <c r="I4425">
        <v>0.05</v>
      </c>
      <c r="J4425">
        <v>4.21</v>
      </c>
      <c r="K4425" t="s">
        <v>82</v>
      </c>
      <c r="L4425" t="s">
        <v>45</v>
      </c>
      <c r="M4425">
        <v>0.93</v>
      </c>
      <c r="N4425" t="s">
        <v>83</v>
      </c>
      <c r="O4425" t="b">
        <v>0</v>
      </c>
      <c r="P4425">
        <v>28.889500000000002</v>
      </c>
      <c r="Q4425">
        <v>10.6435</v>
      </c>
      <c r="R4425">
        <v>5.5034999999999998</v>
      </c>
      <c r="S4425" t="s">
        <v>103</v>
      </c>
      <c r="T4425">
        <v>0</v>
      </c>
      <c r="U4425">
        <v>0</v>
      </c>
      <c r="V4425">
        <v>18</v>
      </c>
      <c r="W4425">
        <v>1656.8806999999999</v>
      </c>
    </row>
    <row r="4426" spans="1:23" x14ac:dyDescent="0.35">
      <c r="A4426" t="s">
        <v>6250</v>
      </c>
      <c r="B4426" t="s">
        <v>253</v>
      </c>
      <c r="C4426" t="s">
        <v>277</v>
      </c>
      <c r="D4426" t="s">
        <v>24</v>
      </c>
      <c r="E4426" t="s">
        <v>16</v>
      </c>
      <c r="F4426" t="s">
        <v>81</v>
      </c>
      <c r="G4426">
        <v>35.1</v>
      </c>
      <c r="H4426">
        <v>1</v>
      </c>
      <c r="I4426">
        <v>0.22</v>
      </c>
      <c r="J4426">
        <v>6.09</v>
      </c>
      <c r="K4426" t="s">
        <v>82</v>
      </c>
      <c r="L4426" t="s">
        <v>48</v>
      </c>
      <c r="M4426">
        <v>13.19</v>
      </c>
      <c r="N4426" t="s">
        <v>83</v>
      </c>
      <c r="O4426" t="b">
        <v>0</v>
      </c>
      <c r="P4426">
        <v>27.378</v>
      </c>
      <c r="Q4426">
        <v>6.3180000000000049</v>
      </c>
      <c r="R4426">
        <v>-12.962</v>
      </c>
      <c r="S4426" t="s">
        <v>183</v>
      </c>
      <c r="T4426">
        <v>0</v>
      </c>
      <c r="U4426">
        <v>0</v>
      </c>
      <c r="V4426">
        <v>17</v>
      </c>
      <c r="W4426">
        <v>653.06250000000011</v>
      </c>
    </row>
    <row r="4427" spans="1:23" x14ac:dyDescent="0.35">
      <c r="A4427" t="s">
        <v>6251</v>
      </c>
      <c r="B4427" t="s">
        <v>402</v>
      </c>
      <c r="C4427" t="s">
        <v>1352</v>
      </c>
      <c r="D4427" t="s">
        <v>15</v>
      </c>
      <c r="E4427" t="s">
        <v>95</v>
      </c>
      <c r="F4427" t="s">
        <v>489</v>
      </c>
      <c r="G4427">
        <v>439.7</v>
      </c>
      <c r="H4427">
        <v>1</v>
      </c>
      <c r="I4427">
        <v>0.06</v>
      </c>
      <c r="J4427">
        <v>8.26</v>
      </c>
      <c r="K4427" t="s">
        <v>82</v>
      </c>
      <c r="L4427" t="s">
        <v>48</v>
      </c>
      <c r="M4427">
        <v>6.53</v>
      </c>
      <c r="N4427" t="s">
        <v>83</v>
      </c>
      <c r="O4427" t="b">
        <v>0</v>
      </c>
      <c r="P4427">
        <v>413.31799999999998</v>
      </c>
      <c r="Q4427">
        <v>149.49799999999999</v>
      </c>
      <c r="R4427">
        <v>134.708</v>
      </c>
      <c r="S4427" t="s">
        <v>97</v>
      </c>
      <c r="T4427">
        <v>0</v>
      </c>
      <c r="U4427">
        <v>0</v>
      </c>
      <c r="V4427">
        <v>13</v>
      </c>
      <c r="W4427">
        <v>1316.5700999999999</v>
      </c>
    </row>
    <row r="4428" spans="1:23" x14ac:dyDescent="0.35">
      <c r="A4428" t="s">
        <v>6252</v>
      </c>
      <c r="B4428" t="s">
        <v>121</v>
      </c>
      <c r="C4428" t="s">
        <v>2519</v>
      </c>
      <c r="D4428" t="s">
        <v>12</v>
      </c>
      <c r="E4428" t="s">
        <v>14</v>
      </c>
      <c r="F4428" t="s">
        <v>1131</v>
      </c>
      <c r="G4428">
        <v>102.97</v>
      </c>
      <c r="H4428">
        <v>2</v>
      </c>
      <c r="I4428">
        <v>0.21</v>
      </c>
      <c r="J4428">
        <v>8.6</v>
      </c>
      <c r="K4428" t="s">
        <v>102</v>
      </c>
      <c r="L4428" t="s">
        <v>41</v>
      </c>
      <c r="M4428">
        <v>14.77</v>
      </c>
      <c r="N4428" t="s">
        <v>83</v>
      </c>
      <c r="O4428" t="b">
        <v>0</v>
      </c>
      <c r="P4428">
        <v>162.6926</v>
      </c>
      <c r="Q4428">
        <v>39.128600000000013</v>
      </c>
      <c r="R4428">
        <v>15.75860000000001</v>
      </c>
      <c r="S4428" t="s">
        <v>103</v>
      </c>
      <c r="T4428">
        <v>0</v>
      </c>
      <c r="U4428">
        <v>0</v>
      </c>
      <c r="V4428">
        <v>16</v>
      </c>
      <c r="W4428">
        <v>835.06150000000002</v>
      </c>
    </row>
    <row r="4429" spans="1:23" x14ac:dyDescent="0.35">
      <c r="A4429" t="s">
        <v>6253</v>
      </c>
      <c r="B4429" t="s">
        <v>751</v>
      </c>
      <c r="C4429" t="s">
        <v>788</v>
      </c>
      <c r="D4429" t="s">
        <v>24</v>
      </c>
      <c r="E4429" t="s">
        <v>14</v>
      </c>
      <c r="F4429" t="s">
        <v>451</v>
      </c>
      <c r="G4429">
        <v>116.71</v>
      </c>
      <c r="H4429">
        <v>1</v>
      </c>
      <c r="I4429">
        <v>0.1</v>
      </c>
      <c r="J4429">
        <v>4.13</v>
      </c>
      <c r="K4429" t="s">
        <v>102</v>
      </c>
      <c r="L4429" t="s">
        <v>45</v>
      </c>
      <c r="M4429">
        <v>1.21</v>
      </c>
      <c r="N4429" t="s">
        <v>83</v>
      </c>
      <c r="O4429" t="b">
        <v>0</v>
      </c>
      <c r="P4429">
        <v>105.039</v>
      </c>
      <c r="Q4429">
        <v>35.013000000000012</v>
      </c>
      <c r="R4429">
        <v>29.673000000000009</v>
      </c>
      <c r="S4429" t="s">
        <v>97</v>
      </c>
      <c r="T4429">
        <v>0</v>
      </c>
      <c r="U4429">
        <v>0</v>
      </c>
      <c r="V4429">
        <v>16</v>
      </c>
      <c r="W4429">
        <v>1850.9514999999999</v>
      </c>
    </row>
    <row r="4430" spans="1:23" x14ac:dyDescent="0.35">
      <c r="A4430" t="s">
        <v>6254</v>
      </c>
      <c r="B4430" t="s">
        <v>1586</v>
      </c>
      <c r="C4430" t="s">
        <v>4147</v>
      </c>
      <c r="D4430" t="s">
        <v>12</v>
      </c>
      <c r="E4430" t="s">
        <v>95</v>
      </c>
      <c r="F4430" t="s">
        <v>2069</v>
      </c>
      <c r="G4430">
        <v>336.41</v>
      </c>
      <c r="H4430">
        <v>1</v>
      </c>
      <c r="I4430">
        <v>7.0000000000000007E-2</v>
      </c>
      <c r="J4430">
        <v>4.57</v>
      </c>
      <c r="K4430" t="s">
        <v>115</v>
      </c>
      <c r="L4430" t="s">
        <v>41</v>
      </c>
      <c r="M4430">
        <v>12.1</v>
      </c>
      <c r="N4430" t="s">
        <v>83</v>
      </c>
      <c r="O4430" t="b">
        <v>0</v>
      </c>
      <c r="P4430">
        <v>312.86130000000003</v>
      </c>
      <c r="Q4430">
        <v>111.0153</v>
      </c>
      <c r="R4430">
        <v>94.345300000000023</v>
      </c>
      <c r="S4430" t="s">
        <v>183</v>
      </c>
      <c r="T4430">
        <v>0</v>
      </c>
      <c r="U4430">
        <v>0</v>
      </c>
      <c r="V4430">
        <v>3</v>
      </c>
      <c r="W4430">
        <v>285.73949999999991</v>
      </c>
    </row>
    <row r="4431" spans="1:23" x14ac:dyDescent="0.35">
      <c r="A4431" t="s">
        <v>6255</v>
      </c>
      <c r="B4431" t="s">
        <v>973</v>
      </c>
      <c r="C4431" t="s">
        <v>1298</v>
      </c>
      <c r="D4431" t="s">
        <v>19</v>
      </c>
      <c r="E4431" t="s">
        <v>88</v>
      </c>
      <c r="F4431" t="s">
        <v>718</v>
      </c>
      <c r="G4431">
        <v>33.32</v>
      </c>
      <c r="H4431">
        <v>2</v>
      </c>
      <c r="I4431">
        <v>0.09</v>
      </c>
      <c r="J4431">
        <v>6.44</v>
      </c>
      <c r="K4431" t="s">
        <v>102</v>
      </c>
      <c r="L4431" t="s">
        <v>48</v>
      </c>
      <c r="M4431">
        <v>13.89</v>
      </c>
      <c r="N4431" t="s">
        <v>83</v>
      </c>
      <c r="O4431" t="b">
        <v>0</v>
      </c>
      <c r="P4431">
        <v>60.642400000000002</v>
      </c>
      <c r="Q4431">
        <v>20.6584</v>
      </c>
      <c r="R4431">
        <v>0.32839999999999842</v>
      </c>
      <c r="S4431" t="s">
        <v>183</v>
      </c>
      <c r="T4431">
        <v>0</v>
      </c>
      <c r="U4431">
        <v>0</v>
      </c>
      <c r="V4431">
        <v>13</v>
      </c>
      <c r="W4431">
        <v>953.92600000000039</v>
      </c>
    </row>
    <row r="4432" spans="1:23" x14ac:dyDescent="0.35">
      <c r="A4432" t="s">
        <v>6256</v>
      </c>
      <c r="B4432" t="s">
        <v>236</v>
      </c>
      <c r="C4432" t="s">
        <v>664</v>
      </c>
      <c r="D4432" t="s">
        <v>12</v>
      </c>
      <c r="E4432" t="s">
        <v>88</v>
      </c>
      <c r="F4432" t="s">
        <v>191</v>
      </c>
      <c r="G4432">
        <v>33.950000000000003</v>
      </c>
      <c r="H4432">
        <v>1</v>
      </c>
      <c r="I4432">
        <v>0.06</v>
      </c>
      <c r="J4432">
        <v>6.06</v>
      </c>
      <c r="K4432" t="s">
        <v>102</v>
      </c>
      <c r="L4432" t="s">
        <v>43</v>
      </c>
      <c r="M4432">
        <v>4.49</v>
      </c>
      <c r="N4432" t="s">
        <v>83</v>
      </c>
      <c r="O4432" t="b">
        <v>0</v>
      </c>
      <c r="P4432">
        <v>31.913</v>
      </c>
      <c r="Q4432">
        <v>11.542999999999999</v>
      </c>
      <c r="R4432">
        <v>0.99299999999999855</v>
      </c>
      <c r="S4432" t="s">
        <v>103</v>
      </c>
      <c r="T4432">
        <v>0</v>
      </c>
      <c r="U4432">
        <v>0</v>
      </c>
      <c r="V4432">
        <v>15</v>
      </c>
      <c r="W4432">
        <v>1753.1386</v>
      </c>
    </row>
    <row r="4433" spans="1:23" x14ac:dyDescent="0.35">
      <c r="A4433" t="s">
        <v>6257</v>
      </c>
      <c r="B4433" t="s">
        <v>208</v>
      </c>
      <c r="C4433" t="s">
        <v>131</v>
      </c>
      <c r="D4433" t="s">
        <v>12</v>
      </c>
      <c r="E4433" t="s">
        <v>16</v>
      </c>
      <c r="F4433" t="s">
        <v>360</v>
      </c>
      <c r="G4433">
        <v>39.46</v>
      </c>
      <c r="H4433">
        <v>2</v>
      </c>
      <c r="I4433">
        <v>0.21</v>
      </c>
      <c r="J4433">
        <v>9.7200000000000006</v>
      </c>
      <c r="K4433" t="s">
        <v>115</v>
      </c>
      <c r="L4433" t="s">
        <v>41</v>
      </c>
      <c r="M4433">
        <v>12.75</v>
      </c>
      <c r="N4433" t="s">
        <v>83</v>
      </c>
      <c r="O4433" t="b">
        <v>0</v>
      </c>
      <c r="P4433">
        <v>62.346800000000002</v>
      </c>
      <c r="Q4433">
        <v>14.9948</v>
      </c>
      <c r="R4433">
        <v>-7.4751999999999938</v>
      </c>
      <c r="S4433" t="s">
        <v>183</v>
      </c>
      <c r="T4433">
        <v>0</v>
      </c>
      <c r="U4433">
        <v>0</v>
      </c>
      <c r="V4433">
        <v>18</v>
      </c>
      <c r="W4433">
        <v>988.7876</v>
      </c>
    </row>
    <row r="4434" spans="1:23" x14ac:dyDescent="0.35">
      <c r="A4434" t="s">
        <v>6258</v>
      </c>
      <c r="B4434" t="s">
        <v>819</v>
      </c>
      <c r="C4434" t="s">
        <v>5668</v>
      </c>
      <c r="D4434" t="s">
        <v>15</v>
      </c>
      <c r="E4434" t="s">
        <v>95</v>
      </c>
      <c r="F4434" t="s">
        <v>1251</v>
      </c>
      <c r="G4434">
        <v>575.63</v>
      </c>
      <c r="H4434">
        <v>3</v>
      </c>
      <c r="I4434">
        <v>0.04</v>
      </c>
      <c r="J4434">
        <v>8</v>
      </c>
      <c r="K4434" t="s">
        <v>90</v>
      </c>
      <c r="L4434" t="s">
        <v>48</v>
      </c>
      <c r="M4434">
        <v>19.38</v>
      </c>
      <c r="N4434" t="s">
        <v>83</v>
      </c>
      <c r="O4434" t="b">
        <v>0</v>
      </c>
      <c r="P4434">
        <v>1657.8144</v>
      </c>
      <c r="Q4434">
        <v>621.68039999999996</v>
      </c>
      <c r="R4434">
        <v>594.30039999999997</v>
      </c>
      <c r="S4434" t="s">
        <v>128</v>
      </c>
      <c r="T4434">
        <v>0</v>
      </c>
      <c r="U4434">
        <v>0</v>
      </c>
      <c r="V4434">
        <v>2</v>
      </c>
      <c r="W4434">
        <v>606.33499999999992</v>
      </c>
    </row>
    <row r="4435" spans="1:23" x14ac:dyDescent="0.35">
      <c r="A4435" t="s">
        <v>6259</v>
      </c>
      <c r="B4435" t="s">
        <v>121</v>
      </c>
      <c r="C4435" t="s">
        <v>162</v>
      </c>
      <c r="D4435" t="s">
        <v>15</v>
      </c>
      <c r="E4435" t="s">
        <v>95</v>
      </c>
      <c r="F4435" t="s">
        <v>123</v>
      </c>
      <c r="G4435">
        <v>294.17</v>
      </c>
      <c r="H4435">
        <v>2</v>
      </c>
      <c r="I4435">
        <v>0.17</v>
      </c>
      <c r="J4435">
        <v>5.2</v>
      </c>
      <c r="K4435" t="s">
        <v>82</v>
      </c>
      <c r="L4435" t="s">
        <v>41</v>
      </c>
      <c r="M4435">
        <v>7.91</v>
      </c>
      <c r="N4435" t="s">
        <v>83</v>
      </c>
      <c r="O4435" t="b">
        <v>0</v>
      </c>
      <c r="P4435">
        <v>488.32220000000001</v>
      </c>
      <c r="Q4435">
        <v>135.31819999999999</v>
      </c>
      <c r="R4435">
        <v>122.20820000000001</v>
      </c>
      <c r="S4435" t="s">
        <v>103</v>
      </c>
      <c r="T4435">
        <v>0</v>
      </c>
      <c r="U4435">
        <v>0</v>
      </c>
      <c r="V4435">
        <v>16</v>
      </c>
      <c r="W4435">
        <v>1644.6956</v>
      </c>
    </row>
    <row r="4436" spans="1:23" x14ac:dyDescent="0.35">
      <c r="A4436" t="s">
        <v>6260</v>
      </c>
      <c r="B4436" t="s">
        <v>117</v>
      </c>
      <c r="C4436" t="s">
        <v>1566</v>
      </c>
      <c r="D4436" t="s">
        <v>15</v>
      </c>
      <c r="E4436" t="s">
        <v>14</v>
      </c>
      <c r="F4436" t="s">
        <v>451</v>
      </c>
      <c r="G4436">
        <v>113.46</v>
      </c>
      <c r="H4436">
        <v>3</v>
      </c>
      <c r="I4436">
        <v>0.09</v>
      </c>
      <c r="J4436">
        <v>8.1999999999999993</v>
      </c>
      <c r="K4436" t="s">
        <v>82</v>
      </c>
      <c r="L4436" t="s">
        <v>41</v>
      </c>
      <c r="M4436">
        <v>11.99</v>
      </c>
      <c r="N4436" t="s">
        <v>83</v>
      </c>
      <c r="O4436" t="b">
        <v>0</v>
      </c>
      <c r="P4436">
        <v>309.74579999999997</v>
      </c>
      <c r="Q4436">
        <v>105.51779999999999</v>
      </c>
      <c r="R4436">
        <v>85.327800000000053</v>
      </c>
      <c r="S4436" t="s">
        <v>84</v>
      </c>
      <c r="T4436">
        <v>0</v>
      </c>
      <c r="U4436">
        <v>0</v>
      </c>
      <c r="V4436">
        <v>4</v>
      </c>
      <c r="W4436">
        <v>330.02300000000008</v>
      </c>
    </row>
    <row r="4437" spans="1:23" x14ac:dyDescent="0.35">
      <c r="A4437" t="s">
        <v>6261</v>
      </c>
      <c r="B4437" t="s">
        <v>398</v>
      </c>
      <c r="C4437" t="s">
        <v>2759</v>
      </c>
      <c r="D4437" t="s">
        <v>12</v>
      </c>
      <c r="E4437" t="s">
        <v>95</v>
      </c>
      <c r="F4437" t="s">
        <v>958</v>
      </c>
      <c r="G4437">
        <v>675.4</v>
      </c>
      <c r="H4437">
        <v>3</v>
      </c>
      <c r="I4437">
        <v>0.01</v>
      </c>
      <c r="J4437">
        <v>8.4499999999999993</v>
      </c>
      <c r="K4437" t="s">
        <v>115</v>
      </c>
      <c r="L4437" t="s">
        <v>43</v>
      </c>
      <c r="M4437">
        <v>6.32</v>
      </c>
      <c r="N4437" t="s">
        <v>141</v>
      </c>
      <c r="O4437" t="b">
        <v>0</v>
      </c>
      <c r="P4437">
        <v>2005.9380000000001</v>
      </c>
      <c r="Q4437">
        <v>790.21800000000007</v>
      </c>
      <c r="R4437">
        <v>775.44800000000009</v>
      </c>
      <c r="S4437" t="s">
        <v>183</v>
      </c>
      <c r="T4437">
        <v>1</v>
      </c>
      <c r="U4437">
        <v>0</v>
      </c>
      <c r="V4437">
        <v>3</v>
      </c>
      <c r="W4437">
        <v>796.26870000000019</v>
      </c>
    </row>
    <row r="4438" spans="1:23" x14ac:dyDescent="0.35">
      <c r="A4438" t="s">
        <v>6262</v>
      </c>
      <c r="B4438" t="s">
        <v>470</v>
      </c>
      <c r="C4438" t="s">
        <v>1069</v>
      </c>
      <c r="D4438" t="s">
        <v>20</v>
      </c>
      <c r="E4438" t="s">
        <v>16</v>
      </c>
      <c r="F4438" t="s">
        <v>344</v>
      </c>
      <c r="G4438">
        <v>52.21</v>
      </c>
      <c r="H4438">
        <v>1</v>
      </c>
      <c r="I4438">
        <v>0.15</v>
      </c>
      <c r="J4438">
        <v>9.35</v>
      </c>
      <c r="K4438" t="s">
        <v>90</v>
      </c>
      <c r="L4438" t="s">
        <v>43</v>
      </c>
      <c r="M4438">
        <v>7.95</v>
      </c>
      <c r="N4438" t="s">
        <v>83</v>
      </c>
      <c r="O4438" t="b">
        <v>0</v>
      </c>
      <c r="P4438">
        <v>44.378500000000003</v>
      </c>
      <c r="Q4438">
        <v>13.0525</v>
      </c>
      <c r="R4438">
        <v>-4.2474999999999987</v>
      </c>
      <c r="S4438" t="s">
        <v>183</v>
      </c>
      <c r="T4438">
        <v>0</v>
      </c>
      <c r="U4438">
        <v>0</v>
      </c>
      <c r="V4438">
        <v>18</v>
      </c>
      <c r="W4438">
        <v>2032.4559999999999</v>
      </c>
    </row>
    <row r="4439" spans="1:23" x14ac:dyDescent="0.35">
      <c r="A4439" t="s">
        <v>6263</v>
      </c>
      <c r="B4439" t="s">
        <v>346</v>
      </c>
      <c r="C4439" t="s">
        <v>1921</v>
      </c>
      <c r="D4439" t="s">
        <v>24</v>
      </c>
      <c r="E4439" t="s">
        <v>88</v>
      </c>
      <c r="F4439" t="s">
        <v>857</v>
      </c>
      <c r="G4439">
        <v>30.54</v>
      </c>
      <c r="H4439">
        <v>2</v>
      </c>
      <c r="I4439">
        <v>0.12</v>
      </c>
      <c r="J4439">
        <v>8.24</v>
      </c>
      <c r="K4439" t="s">
        <v>90</v>
      </c>
      <c r="L4439" t="s">
        <v>41</v>
      </c>
      <c r="M4439">
        <v>8.85</v>
      </c>
      <c r="N4439" t="s">
        <v>83</v>
      </c>
      <c r="O4439" t="b">
        <v>0</v>
      </c>
      <c r="P4439">
        <v>53.750399999999999</v>
      </c>
      <c r="Q4439">
        <v>17.102399999999999</v>
      </c>
      <c r="R4439">
        <v>1.2400000000003001E-2</v>
      </c>
      <c r="S4439" t="s">
        <v>97</v>
      </c>
      <c r="T4439">
        <v>0</v>
      </c>
      <c r="U4439">
        <v>0</v>
      </c>
      <c r="V4439">
        <v>14</v>
      </c>
      <c r="W4439">
        <v>1003.5946</v>
      </c>
    </row>
    <row r="4440" spans="1:23" x14ac:dyDescent="0.35">
      <c r="A4440" t="s">
        <v>6264</v>
      </c>
      <c r="B4440" t="s">
        <v>236</v>
      </c>
      <c r="C4440" t="s">
        <v>3023</v>
      </c>
      <c r="D4440" t="s">
        <v>19</v>
      </c>
      <c r="E4440" t="s">
        <v>95</v>
      </c>
      <c r="F4440" t="s">
        <v>726</v>
      </c>
      <c r="G4440">
        <v>310.33</v>
      </c>
      <c r="H4440">
        <v>3</v>
      </c>
      <c r="I4440">
        <v>0.02</v>
      </c>
      <c r="J4440">
        <v>4.9000000000000004</v>
      </c>
      <c r="K4440" t="s">
        <v>90</v>
      </c>
      <c r="L4440" t="s">
        <v>43</v>
      </c>
      <c r="M4440">
        <v>4.01</v>
      </c>
      <c r="N4440" t="s">
        <v>141</v>
      </c>
      <c r="O4440" t="b">
        <v>0</v>
      </c>
      <c r="P4440">
        <v>912.37019999999995</v>
      </c>
      <c r="Q4440">
        <v>353.77620000000002</v>
      </c>
      <c r="R4440">
        <v>344.86619999999999</v>
      </c>
      <c r="S4440" t="s">
        <v>103</v>
      </c>
      <c r="T4440">
        <v>1</v>
      </c>
      <c r="U4440">
        <v>0</v>
      </c>
      <c r="V4440">
        <v>3</v>
      </c>
      <c r="W4440">
        <v>497.60059999999999</v>
      </c>
    </row>
    <row r="4441" spans="1:23" x14ac:dyDescent="0.35">
      <c r="A4441" t="s">
        <v>6265</v>
      </c>
      <c r="B4441" t="s">
        <v>185</v>
      </c>
      <c r="C4441" t="s">
        <v>3897</v>
      </c>
      <c r="D4441" t="s">
        <v>12</v>
      </c>
      <c r="E4441" t="s">
        <v>16</v>
      </c>
      <c r="F4441" t="s">
        <v>464</v>
      </c>
      <c r="G4441">
        <v>20.89</v>
      </c>
      <c r="H4441">
        <v>3</v>
      </c>
      <c r="I4441">
        <v>0.23</v>
      </c>
      <c r="J4441">
        <v>8.14</v>
      </c>
      <c r="K4441" t="s">
        <v>102</v>
      </c>
      <c r="L4441" t="s">
        <v>45</v>
      </c>
      <c r="M4441">
        <v>0.71</v>
      </c>
      <c r="N4441" t="s">
        <v>83</v>
      </c>
      <c r="O4441" t="b">
        <v>0</v>
      </c>
      <c r="P4441">
        <v>48.255899999999997</v>
      </c>
      <c r="Q4441">
        <v>10.653900000000011</v>
      </c>
      <c r="R4441">
        <v>1.8039000000000061</v>
      </c>
      <c r="S4441" t="s">
        <v>128</v>
      </c>
      <c r="T4441">
        <v>0</v>
      </c>
      <c r="U4441">
        <v>0</v>
      </c>
      <c r="V4441">
        <v>5</v>
      </c>
      <c r="W4441">
        <v>-12.430399999999979</v>
      </c>
    </row>
    <row r="4442" spans="1:23" x14ac:dyDescent="0.35">
      <c r="A4442" t="s">
        <v>6266</v>
      </c>
      <c r="B4442" t="s">
        <v>309</v>
      </c>
      <c r="C4442" t="s">
        <v>1684</v>
      </c>
      <c r="D4442" t="s">
        <v>17</v>
      </c>
      <c r="E4442" t="s">
        <v>16</v>
      </c>
      <c r="F4442" t="s">
        <v>1077</v>
      </c>
      <c r="G4442">
        <v>47.44</v>
      </c>
      <c r="H4442">
        <v>1</v>
      </c>
      <c r="I4442">
        <v>0.09</v>
      </c>
      <c r="J4442">
        <v>2.36</v>
      </c>
      <c r="K4442" t="s">
        <v>82</v>
      </c>
      <c r="L4442" t="s">
        <v>41</v>
      </c>
      <c r="M4442">
        <v>14.15</v>
      </c>
      <c r="N4442" t="s">
        <v>83</v>
      </c>
      <c r="O4442" t="b">
        <v>0</v>
      </c>
      <c r="P4442">
        <v>43.170400000000001</v>
      </c>
      <c r="Q4442">
        <v>14.7064</v>
      </c>
      <c r="R4442">
        <v>-1.8036000000000001</v>
      </c>
      <c r="S4442" t="s">
        <v>128</v>
      </c>
      <c r="T4442">
        <v>0</v>
      </c>
      <c r="U4442">
        <v>0</v>
      </c>
      <c r="V4442">
        <v>13</v>
      </c>
      <c r="W4442">
        <v>668.51220000000001</v>
      </c>
    </row>
    <row r="4443" spans="1:23" x14ac:dyDescent="0.35">
      <c r="A4443" t="s">
        <v>6267</v>
      </c>
      <c r="B4443" t="s">
        <v>130</v>
      </c>
      <c r="C4443" t="s">
        <v>1541</v>
      </c>
      <c r="D4443" t="s">
        <v>19</v>
      </c>
      <c r="E4443" t="s">
        <v>14</v>
      </c>
      <c r="F4443" t="s">
        <v>1207</v>
      </c>
      <c r="G4443">
        <v>81</v>
      </c>
      <c r="H4443">
        <v>1</v>
      </c>
      <c r="I4443">
        <v>0</v>
      </c>
      <c r="J4443">
        <v>6.02</v>
      </c>
      <c r="K4443" t="s">
        <v>102</v>
      </c>
      <c r="L4443" t="s">
        <v>43</v>
      </c>
      <c r="M4443">
        <v>5.13</v>
      </c>
      <c r="N4443" t="s">
        <v>83</v>
      </c>
      <c r="O4443" t="b">
        <v>0</v>
      </c>
      <c r="P4443">
        <v>81</v>
      </c>
      <c r="Q4443">
        <v>32.4</v>
      </c>
      <c r="R4443">
        <v>21.25</v>
      </c>
      <c r="S4443" t="s">
        <v>84</v>
      </c>
      <c r="T4443">
        <v>0</v>
      </c>
      <c r="U4443">
        <v>0</v>
      </c>
      <c r="V4443">
        <v>13</v>
      </c>
      <c r="W4443">
        <v>971.74609999999996</v>
      </c>
    </row>
    <row r="4444" spans="1:23" x14ac:dyDescent="0.35">
      <c r="A4444" t="s">
        <v>6268</v>
      </c>
      <c r="B4444" t="s">
        <v>1340</v>
      </c>
      <c r="C4444" t="s">
        <v>2197</v>
      </c>
      <c r="D4444" t="s">
        <v>19</v>
      </c>
      <c r="E4444" t="s">
        <v>88</v>
      </c>
      <c r="F4444" t="s">
        <v>1395</v>
      </c>
      <c r="G4444">
        <v>20.77</v>
      </c>
      <c r="H4444">
        <v>3</v>
      </c>
      <c r="I4444">
        <v>0.09</v>
      </c>
      <c r="J4444">
        <v>6.16</v>
      </c>
      <c r="K4444" t="s">
        <v>90</v>
      </c>
      <c r="L4444" t="s">
        <v>48</v>
      </c>
      <c r="M4444">
        <v>5.45</v>
      </c>
      <c r="N4444" t="s">
        <v>83</v>
      </c>
      <c r="O4444" t="b">
        <v>0</v>
      </c>
      <c r="P4444">
        <v>56.702100000000002</v>
      </c>
      <c r="Q4444">
        <v>19.316099999999999</v>
      </c>
      <c r="R4444">
        <v>7.7060999999999993</v>
      </c>
      <c r="S4444" t="s">
        <v>84</v>
      </c>
      <c r="T4444">
        <v>0</v>
      </c>
      <c r="U4444">
        <v>0</v>
      </c>
      <c r="V4444">
        <v>16</v>
      </c>
      <c r="W4444">
        <v>716.67499999999995</v>
      </c>
    </row>
    <row r="4445" spans="1:23" x14ac:dyDescent="0.35">
      <c r="A4445" t="s">
        <v>6269</v>
      </c>
      <c r="B4445" t="s">
        <v>130</v>
      </c>
      <c r="C4445" t="s">
        <v>1329</v>
      </c>
      <c r="D4445" t="s">
        <v>17</v>
      </c>
      <c r="E4445" t="s">
        <v>95</v>
      </c>
      <c r="F4445" t="s">
        <v>318</v>
      </c>
      <c r="G4445">
        <v>124.35</v>
      </c>
      <c r="H4445">
        <v>2</v>
      </c>
      <c r="I4445">
        <v>0.03</v>
      </c>
      <c r="J4445">
        <v>9.69</v>
      </c>
      <c r="K4445" t="s">
        <v>82</v>
      </c>
      <c r="L4445" t="s">
        <v>43</v>
      </c>
      <c r="M4445">
        <v>5.59</v>
      </c>
      <c r="N4445" t="s">
        <v>83</v>
      </c>
      <c r="O4445" t="b">
        <v>0</v>
      </c>
      <c r="P4445">
        <v>241.239</v>
      </c>
      <c r="Q4445">
        <v>92.018999999999977</v>
      </c>
      <c r="R4445">
        <v>76.738999999999976</v>
      </c>
      <c r="S4445" t="s">
        <v>84</v>
      </c>
      <c r="T4445">
        <v>0</v>
      </c>
      <c r="U4445">
        <v>0</v>
      </c>
      <c r="V4445">
        <v>18</v>
      </c>
      <c r="W4445">
        <v>1767.3756000000001</v>
      </c>
    </row>
    <row r="4446" spans="1:23" x14ac:dyDescent="0.35">
      <c r="A4446" t="s">
        <v>6270</v>
      </c>
      <c r="B4446" t="s">
        <v>229</v>
      </c>
      <c r="C4446" t="s">
        <v>2018</v>
      </c>
      <c r="D4446" t="s">
        <v>15</v>
      </c>
      <c r="E4446" t="s">
        <v>95</v>
      </c>
      <c r="F4446" t="s">
        <v>289</v>
      </c>
      <c r="G4446">
        <v>398.49</v>
      </c>
      <c r="H4446">
        <v>1</v>
      </c>
      <c r="I4446">
        <v>0.01</v>
      </c>
      <c r="J4446">
        <v>4.53</v>
      </c>
      <c r="K4446" t="s">
        <v>115</v>
      </c>
      <c r="L4446" t="s">
        <v>45</v>
      </c>
      <c r="M4446">
        <v>0.76</v>
      </c>
      <c r="N4446" t="s">
        <v>83</v>
      </c>
      <c r="O4446" t="b">
        <v>0</v>
      </c>
      <c r="P4446">
        <v>394.50510000000003</v>
      </c>
      <c r="Q4446">
        <v>155.4111</v>
      </c>
      <c r="R4446">
        <v>150.12110000000001</v>
      </c>
      <c r="S4446" t="s">
        <v>103</v>
      </c>
      <c r="T4446">
        <v>0</v>
      </c>
      <c r="U4446">
        <v>0</v>
      </c>
      <c r="V4446">
        <v>21</v>
      </c>
      <c r="W4446">
        <v>1190.9679000000001</v>
      </c>
    </row>
    <row r="4447" spans="1:23" x14ac:dyDescent="0.35">
      <c r="A4447" t="s">
        <v>6271</v>
      </c>
      <c r="B4447" t="s">
        <v>113</v>
      </c>
      <c r="C4447" t="s">
        <v>4737</v>
      </c>
      <c r="D4447" t="s">
        <v>12</v>
      </c>
      <c r="E4447" t="s">
        <v>95</v>
      </c>
      <c r="F4447" t="s">
        <v>289</v>
      </c>
      <c r="G4447">
        <v>390.94</v>
      </c>
      <c r="H4447">
        <v>1</v>
      </c>
      <c r="I4447">
        <v>0.1</v>
      </c>
      <c r="J4447">
        <v>2.11</v>
      </c>
      <c r="K4447" t="s">
        <v>102</v>
      </c>
      <c r="L4447" t="s">
        <v>45</v>
      </c>
      <c r="M4447">
        <v>1.17</v>
      </c>
      <c r="N4447" t="s">
        <v>83</v>
      </c>
      <c r="O4447" t="b">
        <v>1</v>
      </c>
      <c r="P4447">
        <v>351.846</v>
      </c>
      <c r="Q4447">
        <v>117.282</v>
      </c>
      <c r="R4447">
        <v>114.002</v>
      </c>
      <c r="S4447" t="s">
        <v>84</v>
      </c>
      <c r="T4447">
        <v>0</v>
      </c>
      <c r="U4447">
        <v>0</v>
      </c>
      <c r="V4447">
        <v>18</v>
      </c>
      <c r="W4447">
        <v>2172.4623999999999</v>
      </c>
    </row>
    <row r="4448" spans="1:23" x14ac:dyDescent="0.35">
      <c r="A4448" t="s">
        <v>6272</v>
      </c>
      <c r="B4448" t="s">
        <v>703</v>
      </c>
      <c r="C4448" t="s">
        <v>1249</v>
      </c>
      <c r="D4448" t="s">
        <v>17</v>
      </c>
      <c r="E4448" t="s">
        <v>14</v>
      </c>
      <c r="F4448" t="s">
        <v>1029</v>
      </c>
      <c r="G4448">
        <v>149.02000000000001</v>
      </c>
      <c r="H4448">
        <v>3</v>
      </c>
      <c r="I4448">
        <v>0.02</v>
      </c>
      <c r="J4448">
        <v>5.95</v>
      </c>
      <c r="K4448" t="s">
        <v>115</v>
      </c>
      <c r="L4448" t="s">
        <v>45</v>
      </c>
      <c r="M4448">
        <v>1.31</v>
      </c>
      <c r="N4448" t="s">
        <v>279</v>
      </c>
      <c r="O4448" t="b">
        <v>0</v>
      </c>
      <c r="P4448">
        <v>438.11880000000008</v>
      </c>
      <c r="Q4448">
        <v>169.8828</v>
      </c>
      <c r="R4448">
        <v>162.62280000000001</v>
      </c>
      <c r="S4448" t="s">
        <v>84</v>
      </c>
      <c r="T4448">
        <v>0</v>
      </c>
      <c r="U4448">
        <v>1</v>
      </c>
      <c r="V4448">
        <v>24</v>
      </c>
      <c r="W4448">
        <v>2451.8616000000002</v>
      </c>
    </row>
    <row r="4449" spans="1:23" x14ac:dyDescent="0.35">
      <c r="A4449" t="s">
        <v>6273</v>
      </c>
      <c r="B4449" t="s">
        <v>253</v>
      </c>
      <c r="C4449" t="s">
        <v>3154</v>
      </c>
      <c r="D4449" t="s">
        <v>19</v>
      </c>
      <c r="E4449" t="s">
        <v>16</v>
      </c>
      <c r="F4449" t="s">
        <v>919</v>
      </c>
      <c r="G4449">
        <v>39.39</v>
      </c>
      <c r="H4449">
        <v>1</v>
      </c>
      <c r="I4449">
        <v>0.23</v>
      </c>
      <c r="J4449">
        <v>6.63</v>
      </c>
      <c r="K4449" t="s">
        <v>115</v>
      </c>
      <c r="L4449" t="s">
        <v>41</v>
      </c>
      <c r="M4449">
        <v>9.5399999999999991</v>
      </c>
      <c r="N4449" t="s">
        <v>83</v>
      </c>
      <c r="O4449" t="b">
        <v>0</v>
      </c>
      <c r="P4449">
        <v>30.330300000000001</v>
      </c>
      <c r="Q4449">
        <v>6.6963000000000008</v>
      </c>
      <c r="R4449">
        <v>-9.4736999999999956</v>
      </c>
      <c r="S4449" t="s">
        <v>183</v>
      </c>
      <c r="T4449">
        <v>0</v>
      </c>
      <c r="U4449">
        <v>0</v>
      </c>
      <c r="V4449">
        <v>17</v>
      </c>
      <c r="W4449">
        <v>1115.5671</v>
      </c>
    </row>
    <row r="4450" spans="1:23" x14ac:dyDescent="0.35">
      <c r="A4450" t="s">
        <v>6274</v>
      </c>
      <c r="B4450" t="s">
        <v>848</v>
      </c>
      <c r="C4450" t="s">
        <v>6275</v>
      </c>
      <c r="D4450" t="s">
        <v>12</v>
      </c>
      <c r="E4450" t="s">
        <v>88</v>
      </c>
      <c r="F4450" t="s">
        <v>877</v>
      </c>
      <c r="G4450">
        <v>35.74</v>
      </c>
      <c r="H4450">
        <v>2</v>
      </c>
      <c r="I4450">
        <v>0.04</v>
      </c>
      <c r="J4450">
        <v>4.3099999999999996</v>
      </c>
      <c r="K4450" t="s">
        <v>102</v>
      </c>
      <c r="L4450" t="s">
        <v>43</v>
      </c>
      <c r="M4450">
        <v>5.23</v>
      </c>
      <c r="N4450" t="s">
        <v>83</v>
      </c>
      <c r="O4450" t="b">
        <v>0</v>
      </c>
      <c r="P4450">
        <v>68.620800000000003</v>
      </c>
      <c r="Q4450">
        <v>25.732800000000001</v>
      </c>
      <c r="R4450">
        <v>16.192800000000009</v>
      </c>
      <c r="S4450" t="s">
        <v>103</v>
      </c>
      <c r="T4450">
        <v>0</v>
      </c>
      <c r="U4450">
        <v>0</v>
      </c>
      <c r="V4450">
        <v>1</v>
      </c>
      <c r="W4450">
        <v>16.192800000000009</v>
      </c>
    </row>
    <row r="4451" spans="1:23" x14ac:dyDescent="0.35">
      <c r="A4451" t="s">
        <v>6276</v>
      </c>
      <c r="B4451" t="s">
        <v>949</v>
      </c>
      <c r="C4451" t="s">
        <v>1829</v>
      </c>
      <c r="D4451" t="s">
        <v>15</v>
      </c>
      <c r="E4451" t="s">
        <v>88</v>
      </c>
      <c r="F4451" t="s">
        <v>870</v>
      </c>
      <c r="G4451">
        <v>34.47</v>
      </c>
      <c r="H4451">
        <v>2</v>
      </c>
      <c r="I4451">
        <v>0.15</v>
      </c>
      <c r="J4451">
        <v>5.54</v>
      </c>
      <c r="K4451" t="s">
        <v>102</v>
      </c>
      <c r="L4451" t="s">
        <v>41</v>
      </c>
      <c r="M4451">
        <v>7.17</v>
      </c>
      <c r="N4451" t="s">
        <v>83</v>
      </c>
      <c r="O4451" t="b">
        <v>0</v>
      </c>
      <c r="P4451">
        <v>58.598999999999997</v>
      </c>
      <c r="Q4451">
        <v>17.234999999999999</v>
      </c>
      <c r="R4451">
        <v>4.5249999999999986</v>
      </c>
      <c r="S4451" t="s">
        <v>103</v>
      </c>
      <c r="T4451">
        <v>0</v>
      </c>
      <c r="U4451">
        <v>0</v>
      </c>
      <c r="V4451">
        <v>11</v>
      </c>
      <c r="W4451">
        <v>275.77749999999997</v>
      </c>
    </row>
    <row r="4452" spans="1:23" x14ac:dyDescent="0.35">
      <c r="A4452" t="s">
        <v>6277</v>
      </c>
      <c r="B4452" t="s">
        <v>572</v>
      </c>
      <c r="C4452" t="s">
        <v>1479</v>
      </c>
      <c r="D4452" t="s">
        <v>17</v>
      </c>
      <c r="E4452" t="s">
        <v>14</v>
      </c>
      <c r="F4452" t="s">
        <v>167</v>
      </c>
      <c r="G4452">
        <v>136.37</v>
      </c>
      <c r="H4452">
        <v>3</v>
      </c>
      <c r="I4452">
        <v>0.03</v>
      </c>
      <c r="J4452">
        <v>3.28</v>
      </c>
      <c r="K4452" t="s">
        <v>102</v>
      </c>
      <c r="L4452" t="s">
        <v>45</v>
      </c>
      <c r="M4452">
        <v>0.74</v>
      </c>
      <c r="N4452" t="s">
        <v>83</v>
      </c>
      <c r="O4452" t="b">
        <v>0</v>
      </c>
      <c r="P4452">
        <v>396.83670000000001</v>
      </c>
      <c r="Q4452">
        <v>151.3707</v>
      </c>
      <c r="R4452">
        <v>147.35069999999999</v>
      </c>
      <c r="S4452" t="s">
        <v>183</v>
      </c>
      <c r="T4452">
        <v>0</v>
      </c>
      <c r="U4452">
        <v>0</v>
      </c>
      <c r="V4452">
        <v>15</v>
      </c>
      <c r="W4452">
        <v>1059.4259</v>
      </c>
    </row>
    <row r="4453" spans="1:23" x14ac:dyDescent="0.35">
      <c r="A4453" t="s">
        <v>6278</v>
      </c>
      <c r="B4453" t="s">
        <v>117</v>
      </c>
      <c r="C4453" t="s">
        <v>5590</v>
      </c>
      <c r="D4453" t="s">
        <v>28</v>
      </c>
      <c r="E4453" t="s">
        <v>88</v>
      </c>
      <c r="F4453" t="s">
        <v>877</v>
      </c>
      <c r="G4453">
        <v>27.88</v>
      </c>
      <c r="H4453">
        <v>1</v>
      </c>
      <c r="I4453">
        <v>0.05</v>
      </c>
      <c r="J4453">
        <v>6.73</v>
      </c>
      <c r="K4453" t="s">
        <v>115</v>
      </c>
      <c r="L4453" t="s">
        <v>45</v>
      </c>
      <c r="M4453">
        <v>0.86</v>
      </c>
      <c r="N4453" t="s">
        <v>83</v>
      </c>
      <c r="O4453" t="b">
        <v>0</v>
      </c>
      <c r="P4453">
        <v>26.486000000000001</v>
      </c>
      <c r="Q4453">
        <v>9.7579999999999991</v>
      </c>
      <c r="R4453">
        <v>2.1679999999999979</v>
      </c>
      <c r="S4453" t="s">
        <v>84</v>
      </c>
      <c r="T4453">
        <v>0</v>
      </c>
      <c r="U4453">
        <v>0</v>
      </c>
      <c r="V4453">
        <v>2</v>
      </c>
      <c r="W4453">
        <v>9.5269999999999957</v>
      </c>
    </row>
    <row r="4454" spans="1:23" x14ac:dyDescent="0.35">
      <c r="A4454" t="s">
        <v>6279</v>
      </c>
      <c r="B4454" t="s">
        <v>130</v>
      </c>
      <c r="C4454" t="s">
        <v>3485</v>
      </c>
      <c r="D4454" t="s">
        <v>12</v>
      </c>
      <c r="E4454" t="s">
        <v>88</v>
      </c>
      <c r="F4454" t="s">
        <v>199</v>
      </c>
      <c r="G4454">
        <v>22.78</v>
      </c>
      <c r="H4454">
        <v>3</v>
      </c>
      <c r="I4454">
        <v>0.1</v>
      </c>
      <c r="J4454">
        <v>5.2</v>
      </c>
      <c r="K4454" t="s">
        <v>115</v>
      </c>
      <c r="L4454" t="s">
        <v>41</v>
      </c>
      <c r="M4454">
        <v>10.5</v>
      </c>
      <c r="N4454" t="s">
        <v>83</v>
      </c>
      <c r="O4454" t="b">
        <v>1</v>
      </c>
      <c r="P4454">
        <v>61.506000000000007</v>
      </c>
      <c r="Q4454">
        <v>20.50200000000001</v>
      </c>
      <c r="R4454">
        <v>4.8020000000000103</v>
      </c>
      <c r="S4454" t="s">
        <v>84</v>
      </c>
      <c r="T4454">
        <v>0</v>
      </c>
      <c r="U4454">
        <v>0</v>
      </c>
      <c r="V4454">
        <v>5</v>
      </c>
      <c r="W4454">
        <v>266.5677</v>
      </c>
    </row>
    <row r="4455" spans="1:23" x14ac:dyDescent="0.35">
      <c r="A4455" t="s">
        <v>6280</v>
      </c>
      <c r="B4455" t="s">
        <v>1268</v>
      </c>
      <c r="C4455" t="s">
        <v>6281</v>
      </c>
      <c r="D4455" t="s">
        <v>12</v>
      </c>
      <c r="E4455" t="s">
        <v>95</v>
      </c>
      <c r="F4455" t="s">
        <v>304</v>
      </c>
      <c r="G4455">
        <v>407.69</v>
      </c>
      <c r="H4455">
        <v>3</v>
      </c>
      <c r="I4455">
        <v>0.09</v>
      </c>
      <c r="J4455">
        <v>2.44</v>
      </c>
      <c r="K4455" t="s">
        <v>102</v>
      </c>
      <c r="L4455" t="s">
        <v>48</v>
      </c>
      <c r="M4455">
        <v>11.93</v>
      </c>
      <c r="N4455" t="s">
        <v>141</v>
      </c>
      <c r="O4455" t="b">
        <v>0</v>
      </c>
      <c r="P4455">
        <v>1112.9937</v>
      </c>
      <c r="Q4455">
        <v>379.15170000000001</v>
      </c>
      <c r="R4455">
        <v>364.7817</v>
      </c>
      <c r="S4455" t="s">
        <v>183</v>
      </c>
      <c r="T4455">
        <v>1</v>
      </c>
      <c r="U4455">
        <v>0</v>
      </c>
      <c r="V4455">
        <v>3</v>
      </c>
      <c r="W4455">
        <v>503.7747</v>
      </c>
    </row>
    <row r="4456" spans="1:23" x14ac:dyDescent="0.35">
      <c r="A4456" t="s">
        <v>6282</v>
      </c>
      <c r="B4456" t="s">
        <v>261</v>
      </c>
      <c r="C4456" t="s">
        <v>4580</v>
      </c>
      <c r="D4456" t="s">
        <v>17</v>
      </c>
      <c r="E4456" t="s">
        <v>88</v>
      </c>
      <c r="F4456" t="s">
        <v>1844</v>
      </c>
      <c r="G4456">
        <v>14.2</v>
      </c>
      <c r="H4456">
        <v>1</v>
      </c>
      <c r="I4456">
        <v>0.03</v>
      </c>
      <c r="J4456">
        <v>6.75</v>
      </c>
      <c r="K4456" t="s">
        <v>90</v>
      </c>
      <c r="L4456" t="s">
        <v>45</v>
      </c>
      <c r="M4456">
        <v>0.73</v>
      </c>
      <c r="N4456" t="s">
        <v>83</v>
      </c>
      <c r="O4456" t="b">
        <v>0</v>
      </c>
      <c r="P4456">
        <v>13.773999999999999</v>
      </c>
      <c r="Q4456">
        <v>5.2539999999999996</v>
      </c>
      <c r="R4456">
        <v>-2.2260000000000009</v>
      </c>
      <c r="S4456" t="s">
        <v>103</v>
      </c>
      <c r="T4456">
        <v>0</v>
      </c>
      <c r="U4456">
        <v>0</v>
      </c>
      <c r="V4456">
        <v>2</v>
      </c>
      <c r="W4456">
        <v>-13.8062</v>
      </c>
    </row>
    <row r="4457" spans="1:23" x14ac:dyDescent="0.35">
      <c r="A4457" t="s">
        <v>6283</v>
      </c>
      <c r="B4457" t="s">
        <v>193</v>
      </c>
      <c r="C4457" t="s">
        <v>443</v>
      </c>
      <c r="D4457" t="s">
        <v>19</v>
      </c>
      <c r="E4457" t="s">
        <v>14</v>
      </c>
      <c r="F4457" t="s">
        <v>577</v>
      </c>
      <c r="G4457">
        <v>98.21</v>
      </c>
      <c r="H4457">
        <v>1</v>
      </c>
      <c r="I4457">
        <v>0.05</v>
      </c>
      <c r="J4457">
        <v>9.76</v>
      </c>
      <c r="K4457" t="s">
        <v>102</v>
      </c>
      <c r="L4457" t="s">
        <v>43</v>
      </c>
      <c r="M4457">
        <v>4.22</v>
      </c>
      <c r="N4457" t="s">
        <v>83</v>
      </c>
      <c r="O4457" t="b">
        <v>0</v>
      </c>
      <c r="P4457">
        <v>93.299499999999995</v>
      </c>
      <c r="Q4457">
        <v>34.3735</v>
      </c>
      <c r="R4457">
        <v>20.3935</v>
      </c>
      <c r="S4457" t="s">
        <v>97</v>
      </c>
      <c r="T4457">
        <v>0</v>
      </c>
      <c r="U4457">
        <v>0</v>
      </c>
      <c r="V4457">
        <v>13</v>
      </c>
      <c r="W4457">
        <v>469.81369999999998</v>
      </c>
    </row>
    <row r="4458" spans="1:23" x14ac:dyDescent="0.35">
      <c r="A4458" t="s">
        <v>6284</v>
      </c>
      <c r="B4458" t="s">
        <v>954</v>
      </c>
      <c r="C4458" t="s">
        <v>1437</v>
      </c>
      <c r="D4458" t="s">
        <v>17</v>
      </c>
      <c r="E4458" t="s">
        <v>95</v>
      </c>
      <c r="F4458" t="s">
        <v>446</v>
      </c>
      <c r="G4458">
        <v>490.92</v>
      </c>
      <c r="H4458">
        <v>2</v>
      </c>
      <c r="I4458">
        <v>0.21</v>
      </c>
      <c r="J4458">
        <v>6.13</v>
      </c>
      <c r="K4458" t="s">
        <v>90</v>
      </c>
      <c r="L4458" t="s">
        <v>41</v>
      </c>
      <c r="M4458">
        <v>9.0500000000000007</v>
      </c>
      <c r="N4458" t="s">
        <v>83</v>
      </c>
      <c r="O4458" t="b">
        <v>0</v>
      </c>
      <c r="P4458">
        <v>775.6536000000001</v>
      </c>
      <c r="Q4458">
        <v>186.5496</v>
      </c>
      <c r="R4458">
        <v>171.36959999999999</v>
      </c>
      <c r="S4458" t="s">
        <v>91</v>
      </c>
      <c r="T4458">
        <v>0</v>
      </c>
      <c r="U4458">
        <v>0</v>
      </c>
      <c r="V4458">
        <v>18</v>
      </c>
      <c r="W4458">
        <v>1591.9094</v>
      </c>
    </row>
    <row r="4459" spans="1:23" x14ac:dyDescent="0.35">
      <c r="A4459" t="s">
        <v>6285</v>
      </c>
      <c r="B4459" t="s">
        <v>996</v>
      </c>
      <c r="C4459" t="s">
        <v>1871</v>
      </c>
      <c r="D4459" t="s">
        <v>15</v>
      </c>
      <c r="E4459" t="s">
        <v>95</v>
      </c>
      <c r="F4459" t="s">
        <v>645</v>
      </c>
      <c r="G4459">
        <v>50.74</v>
      </c>
      <c r="H4459">
        <v>1</v>
      </c>
      <c r="I4459">
        <v>0.27</v>
      </c>
      <c r="J4459">
        <v>4.2300000000000004</v>
      </c>
      <c r="K4459" t="s">
        <v>82</v>
      </c>
      <c r="L4459" t="s">
        <v>43</v>
      </c>
      <c r="M4459">
        <v>4.6399999999999997</v>
      </c>
      <c r="N4459" t="s">
        <v>83</v>
      </c>
      <c r="O4459" t="b">
        <v>0</v>
      </c>
      <c r="P4459">
        <v>37.040199999999999</v>
      </c>
      <c r="Q4459">
        <v>6.5961999999999996</v>
      </c>
      <c r="R4459">
        <v>-2.2738000000000009</v>
      </c>
      <c r="S4459" t="s">
        <v>128</v>
      </c>
      <c r="T4459">
        <v>0</v>
      </c>
      <c r="U4459">
        <v>0</v>
      </c>
      <c r="V4459">
        <v>3</v>
      </c>
      <c r="W4459">
        <v>214.898</v>
      </c>
    </row>
    <row r="4460" spans="1:23" x14ac:dyDescent="0.35">
      <c r="A4460" t="s">
        <v>6286</v>
      </c>
      <c r="B4460" t="s">
        <v>1219</v>
      </c>
      <c r="C4460" t="s">
        <v>296</v>
      </c>
      <c r="D4460" t="s">
        <v>28</v>
      </c>
      <c r="E4460" t="s">
        <v>14</v>
      </c>
      <c r="F4460" t="s">
        <v>744</v>
      </c>
      <c r="G4460">
        <v>109.85</v>
      </c>
      <c r="H4460">
        <v>2</v>
      </c>
      <c r="I4460">
        <v>0.03</v>
      </c>
      <c r="J4460">
        <v>5.91</v>
      </c>
      <c r="K4460" t="s">
        <v>90</v>
      </c>
      <c r="L4460" t="s">
        <v>48</v>
      </c>
      <c r="M4460">
        <v>9.09</v>
      </c>
      <c r="N4460" t="s">
        <v>83</v>
      </c>
      <c r="O4460" t="b">
        <v>0</v>
      </c>
      <c r="P4460">
        <v>213.10900000000001</v>
      </c>
      <c r="Q4460">
        <v>81.288999999999987</v>
      </c>
      <c r="R4460">
        <v>66.288999999999987</v>
      </c>
      <c r="S4460" t="s">
        <v>183</v>
      </c>
      <c r="T4460">
        <v>0</v>
      </c>
      <c r="U4460">
        <v>0</v>
      </c>
      <c r="V4460">
        <v>15</v>
      </c>
      <c r="W4460">
        <v>1772.92</v>
      </c>
    </row>
    <row r="4461" spans="1:23" x14ac:dyDescent="0.35">
      <c r="A4461" t="s">
        <v>6287</v>
      </c>
      <c r="B4461" t="s">
        <v>177</v>
      </c>
      <c r="C4461" t="s">
        <v>616</v>
      </c>
      <c r="D4461" t="s">
        <v>24</v>
      </c>
      <c r="E4461" t="s">
        <v>95</v>
      </c>
      <c r="F4461" t="s">
        <v>944</v>
      </c>
      <c r="G4461">
        <v>36.11</v>
      </c>
      <c r="H4461">
        <v>2</v>
      </c>
      <c r="I4461">
        <v>0.06</v>
      </c>
      <c r="J4461">
        <v>6.2</v>
      </c>
      <c r="K4461" t="s">
        <v>82</v>
      </c>
      <c r="L4461" t="s">
        <v>43</v>
      </c>
      <c r="M4461">
        <v>5.56</v>
      </c>
      <c r="N4461" t="s">
        <v>83</v>
      </c>
      <c r="O4461" t="b">
        <v>0</v>
      </c>
      <c r="P4461">
        <v>67.886799999999994</v>
      </c>
      <c r="Q4461">
        <v>24.5548</v>
      </c>
      <c r="R4461">
        <v>12.79479999999999</v>
      </c>
      <c r="S4461" t="s">
        <v>128</v>
      </c>
      <c r="T4461">
        <v>0</v>
      </c>
      <c r="U4461">
        <v>0</v>
      </c>
      <c r="V4461">
        <v>15</v>
      </c>
      <c r="W4461">
        <v>1090.9683</v>
      </c>
    </row>
    <row r="4462" spans="1:23" x14ac:dyDescent="0.35">
      <c r="A4462" t="s">
        <v>6288</v>
      </c>
      <c r="B4462" t="s">
        <v>364</v>
      </c>
      <c r="C4462" t="s">
        <v>2886</v>
      </c>
      <c r="D4462" t="s">
        <v>12</v>
      </c>
      <c r="E4462" t="s">
        <v>14</v>
      </c>
      <c r="F4462" t="s">
        <v>677</v>
      </c>
      <c r="G4462">
        <v>153.57</v>
      </c>
      <c r="H4462">
        <v>1</v>
      </c>
      <c r="I4462">
        <v>0.11</v>
      </c>
      <c r="J4462">
        <v>8.6199999999999992</v>
      </c>
      <c r="K4462" t="s">
        <v>82</v>
      </c>
      <c r="L4462" t="s">
        <v>41</v>
      </c>
      <c r="M4462">
        <v>10.119999999999999</v>
      </c>
      <c r="N4462" t="s">
        <v>83</v>
      </c>
      <c r="O4462" t="b">
        <v>0</v>
      </c>
      <c r="P4462">
        <v>136.6773</v>
      </c>
      <c r="Q4462">
        <v>44.535300000000007</v>
      </c>
      <c r="R4462">
        <v>25.795300000000012</v>
      </c>
      <c r="S4462" t="s">
        <v>97</v>
      </c>
      <c r="T4462">
        <v>0</v>
      </c>
      <c r="U4462">
        <v>0</v>
      </c>
      <c r="V4462">
        <v>4</v>
      </c>
      <c r="W4462">
        <v>95.322900000000004</v>
      </c>
    </row>
    <row r="4463" spans="1:23" x14ac:dyDescent="0.35">
      <c r="A4463" t="s">
        <v>6289</v>
      </c>
      <c r="B4463" t="s">
        <v>633</v>
      </c>
      <c r="C4463" t="s">
        <v>1233</v>
      </c>
      <c r="D4463" t="s">
        <v>24</v>
      </c>
      <c r="E4463" t="s">
        <v>95</v>
      </c>
      <c r="F4463" t="s">
        <v>332</v>
      </c>
      <c r="G4463">
        <v>193.1</v>
      </c>
      <c r="H4463">
        <v>1</v>
      </c>
      <c r="I4463">
        <v>7.0000000000000007E-2</v>
      </c>
      <c r="J4463">
        <v>5.15</v>
      </c>
      <c r="K4463" t="s">
        <v>102</v>
      </c>
      <c r="L4463" t="s">
        <v>41</v>
      </c>
      <c r="M4463">
        <v>8.39</v>
      </c>
      <c r="N4463" t="s">
        <v>83</v>
      </c>
      <c r="O4463" t="b">
        <v>0</v>
      </c>
      <c r="P4463">
        <v>179.583</v>
      </c>
      <c r="Q4463">
        <v>63.722999999999992</v>
      </c>
      <c r="R4463">
        <v>50.182999999999993</v>
      </c>
      <c r="S4463" t="s">
        <v>103</v>
      </c>
      <c r="T4463">
        <v>0</v>
      </c>
      <c r="U4463">
        <v>0</v>
      </c>
      <c r="V4463">
        <v>24</v>
      </c>
      <c r="W4463">
        <v>1634.9898000000001</v>
      </c>
    </row>
    <row r="4464" spans="1:23" x14ac:dyDescent="0.35">
      <c r="A4464" t="s">
        <v>6290</v>
      </c>
      <c r="B4464" t="s">
        <v>536</v>
      </c>
      <c r="C4464" t="s">
        <v>2274</v>
      </c>
      <c r="D4464" t="s">
        <v>12</v>
      </c>
      <c r="E4464" t="s">
        <v>88</v>
      </c>
      <c r="F4464" t="s">
        <v>238</v>
      </c>
      <c r="G4464">
        <v>31.63</v>
      </c>
      <c r="H4464">
        <v>3</v>
      </c>
      <c r="I4464">
        <v>0.02</v>
      </c>
      <c r="J4464">
        <v>5.48</v>
      </c>
      <c r="K4464" t="s">
        <v>115</v>
      </c>
      <c r="L4464" t="s">
        <v>43</v>
      </c>
      <c r="M4464">
        <v>6.02</v>
      </c>
      <c r="N4464" t="s">
        <v>83</v>
      </c>
      <c r="O4464" t="b">
        <v>0</v>
      </c>
      <c r="P4464">
        <v>92.992199999999997</v>
      </c>
      <c r="Q4464">
        <v>36.058199999999999</v>
      </c>
      <c r="R4464">
        <v>24.558199999999999</v>
      </c>
      <c r="S4464" t="s">
        <v>97</v>
      </c>
      <c r="T4464">
        <v>0</v>
      </c>
      <c r="U4464">
        <v>0</v>
      </c>
      <c r="V4464">
        <v>16</v>
      </c>
      <c r="W4464">
        <v>1447.4284</v>
      </c>
    </row>
    <row r="4465" spans="1:23" x14ac:dyDescent="0.35">
      <c r="A4465" t="s">
        <v>6291</v>
      </c>
      <c r="B4465" t="s">
        <v>562</v>
      </c>
      <c r="C4465" t="s">
        <v>3304</v>
      </c>
      <c r="D4465" t="s">
        <v>17</v>
      </c>
      <c r="E4465" t="s">
        <v>88</v>
      </c>
      <c r="F4465" t="s">
        <v>718</v>
      </c>
      <c r="G4465">
        <v>26.6</v>
      </c>
      <c r="H4465">
        <v>3</v>
      </c>
      <c r="I4465">
        <v>0.2</v>
      </c>
      <c r="J4465">
        <v>3.37</v>
      </c>
      <c r="K4465" t="s">
        <v>102</v>
      </c>
      <c r="L4465" t="s">
        <v>41</v>
      </c>
      <c r="M4465">
        <v>7.08</v>
      </c>
      <c r="N4465" t="s">
        <v>83</v>
      </c>
      <c r="O4465" t="b">
        <v>0</v>
      </c>
      <c r="P4465">
        <v>63.840000000000011</v>
      </c>
      <c r="Q4465">
        <v>15.96000000000001</v>
      </c>
      <c r="R4465">
        <v>5.5100000000000087</v>
      </c>
      <c r="S4465" t="s">
        <v>103</v>
      </c>
      <c r="T4465">
        <v>0</v>
      </c>
      <c r="U4465">
        <v>0</v>
      </c>
      <c r="V4465">
        <v>10</v>
      </c>
      <c r="W4465">
        <v>541.53330000000005</v>
      </c>
    </row>
    <row r="4466" spans="1:23" x14ac:dyDescent="0.35">
      <c r="A4466" t="s">
        <v>6292</v>
      </c>
      <c r="B4466" t="s">
        <v>731</v>
      </c>
      <c r="C4466" t="s">
        <v>6293</v>
      </c>
      <c r="D4466" t="s">
        <v>12</v>
      </c>
      <c r="E4466" t="s">
        <v>88</v>
      </c>
      <c r="F4466" t="s">
        <v>182</v>
      </c>
      <c r="G4466">
        <v>39.33</v>
      </c>
      <c r="H4466">
        <v>3</v>
      </c>
      <c r="I4466">
        <v>0.09</v>
      </c>
      <c r="J4466">
        <v>7.05</v>
      </c>
      <c r="K4466" t="s">
        <v>115</v>
      </c>
      <c r="L4466" t="s">
        <v>48</v>
      </c>
      <c r="M4466">
        <v>6.88</v>
      </c>
      <c r="N4466" t="s">
        <v>83</v>
      </c>
      <c r="O4466" t="b">
        <v>0</v>
      </c>
      <c r="P4466">
        <v>107.37090000000001</v>
      </c>
      <c r="Q4466">
        <v>36.576900000000009</v>
      </c>
      <c r="R4466">
        <v>22.646900000000009</v>
      </c>
      <c r="S4466" t="s">
        <v>84</v>
      </c>
      <c r="T4466">
        <v>0</v>
      </c>
      <c r="U4466">
        <v>0</v>
      </c>
      <c r="V4466">
        <v>2</v>
      </c>
      <c r="W4466">
        <v>127.2749</v>
      </c>
    </row>
    <row r="4467" spans="1:23" x14ac:dyDescent="0.35">
      <c r="A4467" t="s">
        <v>6294</v>
      </c>
      <c r="B4467" t="s">
        <v>610</v>
      </c>
      <c r="C4467" t="s">
        <v>1191</v>
      </c>
      <c r="D4467" t="s">
        <v>12</v>
      </c>
      <c r="E4467" t="s">
        <v>16</v>
      </c>
      <c r="F4467" t="s">
        <v>1316</v>
      </c>
      <c r="G4467">
        <v>38.31</v>
      </c>
      <c r="H4467">
        <v>3</v>
      </c>
      <c r="I4467">
        <v>0.14000000000000001</v>
      </c>
      <c r="J4467">
        <v>5.12</v>
      </c>
      <c r="K4467" t="s">
        <v>102</v>
      </c>
      <c r="L4467" t="s">
        <v>41</v>
      </c>
      <c r="M4467">
        <v>14.77</v>
      </c>
      <c r="N4467" t="s">
        <v>83</v>
      </c>
      <c r="O4467" t="b">
        <v>0</v>
      </c>
      <c r="P4467">
        <v>98.839799999999997</v>
      </c>
      <c r="Q4467">
        <v>29.881800000000009</v>
      </c>
      <c r="R4467">
        <v>9.991800000000012</v>
      </c>
      <c r="S4467" t="s">
        <v>97</v>
      </c>
      <c r="T4467">
        <v>0</v>
      </c>
      <c r="U4467">
        <v>0</v>
      </c>
      <c r="V4467">
        <v>2</v>
      </c>
      <c r="W4467">
        <v>0.58160000000001233</v>
      </c>
    </row>
    <row r="4468" spans="1:23" x14ac:dyDescent="0.35">
      <c r="A4468" t="s">
        <v>6295</v>
      </c>
      <c r="B4468" t="s">
        <v>398</v>
      </c>
      <c r="C4468" t="s">
        <v>1160</v>
      </c>
      <c r="D4468" t="s">
        <v>12</v>
      </c>
      <c r="E4468" t="s">
        <v>95</v>
      </c>
      <c r="F4468" t="s">
        <v>351</v>
      </c>
      <c r="G4468">
        <v>38.729999999999997</v>
      </c>
      <c r="H4468">
        <v>1</v>
      </c>
      <c r="I4468">
        <v>0.18</v>
      </c>
      <c r="J4468">
        <v>8.42</v>
      </c>
      <c r="K4468" t="s">
        <v>102</v>
      </c>
      <c r="L4468" t="s">
        <v>41</v>
      </c>
      <c r="M4468">
        <v>9.7899999999999991</v>
      </c>
      <c r="N4468" t="s">
        <v>83</v>
      </c>
      <c r="O4468" t="b">
        <v>0</v>
      </c>
      <c r="P4468">
        <v>31.758600000000001</v>
      </c>
      <c r="Q4468">
        <v>8.5206000000000053</v>
      </c>
      <c r="R4468">
        <v>-9.6893999999999956</v>
      </c>
      <c r="S4468" t="s">
        <v>183</v>
      </c>
      <c r="T4468">
        <v>0</v>
      </c>
      <c r="U4468">
        <v>0</v>
      </c>
      <c r="V4468">
        <v>24</v>
      </c>
      <c r="W4468">
        <v>1026.3376000000001</v>
      </c>
    </row>
    <row r="4469" spans="1:23" x14ac:dyDescent="0.35">
      <c r="A4469" t="s">
        <v>6296</v>
      </c>
      <c r="B4469" t="s">
        <v>201</v>
      </c>
      <c r="C4469" t="s">
        <v>1479</v>
      </c>
      <c r="D4469" t="s">
        <v>24</v>
      </c>
      <c r="E4469" t="s">
        <v>95</v>
      </c>
      <c r="F4469" t="s">
        <v>958</v>
      </c>
      <c r="G4469">
        <v>286.02999999999997</v>
      </c>
      <c r="H4469">
        <v>3</v>
      </c>
      <c r="I4469">
        <v>0.08</v>
      </c>
      <c r="J4469">
        <v>5.81</v>
      </c>
      <c r="K4469" t="s">
        <v>82</v>
      </c>
      <c r="L4469" t="s">
        <v>45</v>
      </c>
      <c r="M4469">
        <v>0.95</v>
      </c>
      <c r="N4469" t="s">
        <v>83</v>
      </c>
      <c r="O4469" t="b">
        <v>0</v>
      </c>
      <c r="P4469">
        <v>789.44279999999992</v>
      </c>
      <c r="Q4469">
        <v>274.58879999999999</v>
      </c>
      <c r="R4469">
        <v>267.8288</v>
      </c>
      <c r="S4469" t="s">
        <v>97</v>
      </c>
      <c r="T4469">
        <v>0</v>
      </c>
      <c r="U4469">
        <v>0</v>
      </c>
      <c r="V4469">
        <v>15</v>
      </c>
      <c r="W4469">
        <v>1059.4259</v>
      </c>
    </row>
    <row r="4470" spans="1:23" x14ac:dyDescent="0.35">
      <c r="A4470" t="s">
        <v>6297</v>
      </c>
      <c r="B4470" t="s">
        <v>169</v>
      </c>
      <c r="C4470" t="s">
        <v>2250</v>
      </c>
      <c r="D4470" t="s">
        <v>15</v>
      </c>
      <c r="E4470" t="s">
        <v>16</v>
      </c>
      <c r="F4470" t="s">
        <v>1762</v>
      </c>
      <c r="G4470">
        <v>53.4</v>
      </c>
      <c r="H4470">
        <v>2</v>
      </c>
      <c r="I4470">
        <v>0.17</v>
      </c>
      <c r="J4470">
        <v>3.47</v>
      </c>
      <c r="K4470" t="s">
        <v>90</v>
      </c>
      <c r="L4470" t="s">
        <v>43</v>
      </c>
      <c r="M4470">
        <v>7.88</v>
      </c>
      <c r="N4470" t="s">
        <v>83</v>
      </c>
      <c r="O4470" t="b">
        <v>0</v>
      </c>
      <c r="P4470">
        <v>88.643999999999991</v>
      </c>
      <c r="Q4470">
        <v>24.564</v>
      </c>
      <c r="R4470">
        <v>13.21399999999999</v>
      </c>
      <c r="S4470" t="s">
        <v>84</v>
      </c>
      <c r="T4470">
        <v>0</v>
      </c>
      <c r="U4470">
        <v>0</v>
      </c>
      <c r="V4470">
        <v>17</v>
      </c>
      <c r="W4470">
        <v>920.29610000000002</v>
      </c>
    </row>
    <row r="4471" spans="1:23" x14ac:dyDescent="0.35">
      <c r="A4471" t="s">
        <v>6298</v>
      </c>
      <c r="B4471" t="s">
        <v>867</v>
      </c>
      <c r="C4471" t="s">
        <v>1178</v>
      </c>
      <c r="D4471" t="s">
        <v>24</v>
      </c>
      <c r="E4471" t="s">
        <v>88</v>
      </c>
      <c r="F4471" t="s">
        <v>457</v>
      </c>
      <c r="G4471">
        <v>28.96</v>
      </c>
      <c r="H4471">
        <v>3</v>
      </c>
      <c r="I4471">
        <v>7.0000000000000007E-2</v>
      </c>
      <c r="J4471">
        <v>4.0199999999999996</v>
      </c>
      <c r="K4471" t="s">
        <v>115</v>
      </c>
      <c r="L4471" t="s">
        <v>45</v>
      </c>
      <c r="M4471">
        <v>0.68</v>
      </c>
      <c r="N4471" t="s">
        <v>83</v>
      </c>
      <c r="O4471" t="b">
        <v>0</v>
      </c>
      <c r="P4471">
        <v>80.798399999999987</v>
      </c>
      <c r="Q4471">
        <v>28.670400000000001</v>
      </c>
      <c r="R4471">
        <v>23.970399999999991</v>
      </c>
      <c r="S4471" t="s">
        <v>103</v>
      </c>
      <c r="T4471">
        <v>0</v>
      </c>
      <c r="U4471">
        <v>0</v>
      </c>
      <c r="V4471">
        <v>19</v>
      </c>
      <c r="W4471">
        <v>1242.4645</v>
      </c>
    </row>
    <row r="4472" spans="1:23" x14ac:dyDescent="0.35">
      <c r="A4472" t="s">
        <v>6299</v>
      </c>
      <c r="B4472" t="s">
        <v>954</v>
      </c>
      <c r="C4472" t="s">
        <v>517</v>
      </c>
      <c r="D4472" t="s">
        <v>15</v>
      </c>
      <c r="E4472" t="s">
        <v>95</v>
      </c>
      <c r="F4472" t="s">
        <v>782</v>
      </c>
      <c r="G4472">
        <v>205.37</v>
      </c>
      <c r="H4472">
        <v>1</v>
      </c>
      <c r="I4472">
        <v>0.01</v>
      </c>
      <c r="J4472">
        <v>8.01</v>
      </c>
      <c r="K4472" t="s">
        <v>102</v>
      </c>
      <c r="L4472" t="s">
        <v>45</v>
      </c>
      <c r="M4472">
        <v>1.89</v>
      </c>
      <c r="N4472" t="s">
        <v>83</v>
      </c>
      <c r="O4472" t="b">
        <v>0</v>
      </c>
      <c r="P4472">
        <v>203.31630000000001</v>
      </c>
      <c r="Q4472">
        <v>80.094300000000018</v>
      </c>
      <c r="R4472">
        <v>70.194300000000013</v>
      </c>
      <c r="S4472" t="s">
        <v>91</v>
      </c>
      <c r="T4472">
        <v>0</v>
      </c>
      <c r="U4472">
        <v>0</v>
      </c>
      <c r="V4472">
        <v>15</v>
      </c>
      <c r="W4472">
        <v>842.76920000000007</v>
      </c>
    </row>
    <row r="4473" spans="1:23" x14ac:dyDescent="0.35">
      <c r="A4473" t="s">
        <v>6300</v>
      </c>
      <c r="B4473" t="s">
        <v>1340</v>
      </c>
      <c r="C4473" t="s">
        <v>463</v>
      </c>
      <c r="D4473" t="s">
        <v>24</v>
      </c>
      <c r="E4473" t="s">
        <v>16</v>
      </c>
      <c r="F4473" t="s">
        <v>282</v>
      </c>
      <c r="G4473">
        <v>37.92</v>
      </c>
      <c r="H4473">
        <v>1</v>
      </c>
      <c r="I4473">
        <v>0.1</v>
      </c>
      <c r="J4473">
        <v>9.85</v>
      </c>
      <c r="K4473" t="s">
        <v>90</v>
      </c>
      <c r="L4473" t="s">
        <v>43</v>
      </c>
      <c r="M4473">
        <v>4.8899999999999997</v>
      </c>
      <c r="N4473" t="s">
        <v>83</v>
      </c>
      <c r="O4473" t="b">
        <v>1</v>
      </c>
      <c r="P4473">
        <v>34.128</v>
      </c>
      <c r="Q4473">
        <v>11.375999999999999</v>
      </c>
      <c r="R4473">
        <v>-3.3639999999999972</v>
      </c>
      <c r="S4473" t="s">
        <v>84</v>
      </c>
      <c r="T4473">
        <v>0</v>
      </c>
      <c r="U4473">
        <v>0</v>
      </c>
      <c r="V4473">
        <v>23</v>
      </c>
      <c r="W4473">
        <v>2182.6779999999999</v>
      </c>
    </row>
    <row r="4474" spans="1:23" x14ac:dyDescent="0.35">
      <c r="A4474" t="s">
        <v>6301</v>
      </c>
      <c r="B4474" t="s">
        <v>1497</v>
      </c>
      <c r="C4474" t="s">
        <v>2188</v>
      </c>
      <c r="D4474" t="s">
        <v>15</v>
      </c>
      <c r="E4474" t="s">
        <v>14</v>
      </c>
      <c r="F4474" t="s">
        <v>1029</v>
      </c>
      <c r="G4474">
        <v>84.41</v>
      </c>
      <c r="H4474">
        <v>2</v>
      </c>
      <c r="I4474">
        <v>0.03</v>
      </c>
      <c r="J4474">
        <v>7.7</v>
      </c>
      <c r="K4474" t="s">
        <v>90</v>
      </c>
      <c r="L4474" t="s">
        <v>43</v>
      </c>
      <c r="M4474">
        <v>5.83</v>
      </c>
      <c r="N4474" t="s">
        <v>83</v>
      </c>
      <c r="O4474" t="b">
        <v>0</v>
      </c>
      <c r="P4474">
        <v>163.75540000000001</v>
      </c>
      <c r="Q4474">
        <v>62.463399999999993</v>
      </c>
      <c r="R4474">
        <v>48.933399999999992</v>
      </c>
      <c r="S4474" t="s">
        <v>103</v>
      </c>
      <c r="T4474">
        <v>0</v>
      </c>
      <c r="U4474">
        <v>0</v>
      </c>
      <c r="V4474">
        <v>19</v>
      </c>
      <c r="W4474">
        <v>967.64179999999999</v>
      </c>
    </row>
    <row r="4475" spans="1:23" x14ac:dyDescent="0.35">
      <c r="A4475" t="s">
        <v>6302</v>
      </c>
      <c r="B4475" t="s">
        <v>598</v>
      </c>
      <c r="C4475" t="s">
        <v>6303</v>
      </c>
      <c r="D4475" t="s">
        <v>26</v>
      </c>
      <c r="E4475" t="s">
        <v>88</v>
      </c>
      <c r="F4475" t="s">
        <v>964</v>
      </c>
      <c r="G4475">
        <v>38.19</v>
      </c>
      <c r="H4475">
        <v>3</v>
      </c>
      <c r="I4475">
        <v>0.09</v>
      </c>
      <c r="J4475">
        <v>8.35</v>
      </c>
      <c r="K4475" t="s">
        <v>102</v>
      </c>
      <c r="L4475" t="s">
        <v>45</v>
      </c>
      <c r="M4475">
        <v>1.36</v>
      </c>
      <c r="N4475" t="s">
        <v>141</v>
      </c>
      <c r="O4475" t="b">
        <v>0</v>
      </c>
      <c r="P4475">
        <v>104.2587</v>
      </c>
      <c r="Q4475">
        <v>35.5167</v>
      </c>
      <c r="R4475">
        <v>25.806699999999999</v>
      </c>
      <c r="S4475" t="s">
        <v>183</v>
      </c>
      <c r="T4475">
        <v>1</v>
      </c>
      <c r="U4475">
        <v>0</v>
      </c>
      <c r="V4475">
        <v>1</v>
      </c>
      <c r="W4475">
        <v>25.806699999999999</v>
      </c>
    </row>
    <row r="4476" spans="1:23" x14ac:dyDescent="0.35">
      <c r="A4476" t="s">
        <v>6304</v>
      </c>
      <c r="B4476" t="s">
        <v>800</v>
      </c>
      <c r="C4476" t="s">
        <v>2686</v>
      </c>
      <c r="D4476" t="s">
        <v>12</v>
      </c>
      <c r="E4476" t="s">
        <v>95</v>
      </c>
      <c r="F4476" t="s">
        <v>608</v>
      </c>
      <c r="G4476">
        <v>25.04</v>
      </c>
      <c r="H4476">
        <v>2</v>
      </c>
      <c r="I4476">
        <v>0.03</v>
      </c>
      <c r="J4476">
        <v>7.89</v>
      </c>
      <c r="K4476" t="s">
        <v>82</v>
      </c>
      <c r="L4476" t="s">
        <v>43</v>
      </c>
      <c r="M4476">
        <v>5.84</v>
      </c>
      <c r="N4476" t="s">
        <v>83</v>
      </c>
      <c r="O4476" t="b">
        <v>0</v>
      </c>
      <c r="P4476">
        <v>48.577599999999997</v>
      </c>
      <c r="Q4476">
        <v>18.529599999999999</v>
      </c>
      <c r="R4476">
        <v>4.7995999999999981</v>
      </c>
      <c r="S4476" t="s">
        <v>84</v>
      </c>
      <c r="T4476">
        <v>0</v>
      </c>
      <c r="U4476">
        <v>0</v>
      </c>
      <c r="V4476">
        <v>11</v>
      </c>
      <c r="W4476">
        <v>487.95159999999998</v>
      </c>
    </row>
    <row r="4477" spans="1:23" x14ac:dyDescent="0.35">
      <c r="A4477" t="s">
        <v>6305</v>
      </c>
      <c r="B4477" t="s">
        <v>1996</v>
      </c>
      <c r="C4477" t="s">
        <v>474</v>
      </c>
      <c r="D4477" t="s">
        <v>26</v>
      </c>
      <c r="E4477" t="s">
        <v>88</v>
      </c>
      <c r="F4477" t="s">
        <v>483</v>
      </c>
      <c r="G4477">
        <v>17.46</v>
      </c>
      <c r="H4477">
        <v>2</v>
      </c>
      <c r="I4477">
        <v>0.25</v>
      </c>
      <c r="J4477">
        <v>4.3600000000000003</v>
      </c>
      <c r="K4477" t="s">
        <v>90</v>
      </c>
      <c r="L4477" t="s">
        <v>41</v>
      </c>
      <c r="M4477">
        <v>12.28</v>
      </c>
      <c r="N4477" t="s">
        <v>83</v>
      </c>
      <c r="O4477" t="b">
        <v>0</v>
      </c>
      <c r="P4477">
        <v>26.19</v>
      </c>
      <c r="Q4477">
        <v>5.2380000000000004</v>
      </c>
      <c r="R4477">
        <v>-11.401999999999999</v>
      </c>
      <c r="S4477" t="s">
        <v>91</v>
      </c>
      <c r="T4477">
        <v>0</v>
      </c>
      <c r="U4477">
        <v>0</v>
      </c>
      <c r="V4477">
        <v>18</v>
      </c>
      <c r="W4477">
        <v>2484.4470999999999</v>
      </c>
    </row>
    <row r="4478" spans="1:23" x14ac:dyDescent="0.35">
      <c r="A4478" t="s">
        <v>6306</v>
      </c>
      <c r="B4478" t="s">
        <v>951</v>
      </c>
      <c r="C4478" t="s">
        <v>1764</v>
      </c>
      <c r="D4478" t="s">
        <v>19</v>
      </c>
      <c r="E4478" t="s">
        <v>95</v>
      </c>
      <c r="F4478" t="s">
        <v>782</v>
      </c>
      <c r="G4478">
        <v>417.63</v>
      </c>
      <c r="H4478">
        <v>1</v>
      </c>
      <c r="I4478">
        <v>0.06</v>
      </c>
      <c r="J4478">
        <v>7.42</v>
      </c>
      <c r="K4478" t="s">
        <v>102</v>
      </c>
      <c r="L4478" t="s">
        <v>45</v>
      </c>
      <c r="M4478">
        <v>0.89</v>
      </c>
      <c r="N4478" t="s">
        <v>141</v>
      </c>
      <c r="O4478" t="b">
        <v>0</v>
      </c>
      <c r="P4478">
        <v>392.57220000000001</v>
      </c>
      <c r="Q4478">
        <v>141.99420000000001</v>
      </c>
      <c r="R4478">
        <v>133.6842</v>
      </c>
      <c r="S4478" t="s">
        <v>91</v>
      </c>
      <c r="T4478">
        <v>1</v>
      </c>
      <c r="U4478">
        <v>0</v>
      </c>
      <c r="V4478">
        <v>13</v>
      </c>
      <c r="W4478">
        <v>1140.8431</v>
      </c>
    </row>
    <row r="4479" spans="1:23" x14ac:dyDescent="0.35">
      <c r="A4479" t="s">
        <v>6307</v>
      </c>
      <c r="B4479" t="s">
        <v>901</v>
      </c>
      <c r="C4479" t="s">
        <v>738</v>
      </c>
      <c r="D4479" t="s">
        <v>12</v>
      </c>
      <c r="E4479" t="s">
        <v>14</v>
      </c>
      <c r="F4479" t="s">
        <v>187</v>
      </c>
      <c r="G4479">
        <v>231.86</v>
      </c>
      <c r="H4479">
        <v>3</v>
      </c>
      <c r="I4479">
        <v>0.22</v>
      </c>
      <c r="J4479">
        <v>8.6</v>
      </c>
      <c r="K4479" t="s">
        <v>102</v>
      </c>
      <c r="L4479" t="s">
        <v>41</v>
      </c>
      <c r="M4479">
        <v>6.01</v>
      </c>
      <c r="N4479" t="s">
        <v>83</v>
      </c>
      <c r="O4479" t="b">
        <v>0</v>
      </c>
      <c r="P4479">
        <v>542.55240000000003</v>
      </c>
      <c r="Q4479">
        <v>125.20440000000001</v>
      </c>
      <c r="R4479">
        <v>110.59439999999999</v>
      </c>
      <c r="S4479" t="s">
        <v>128</v>
      </c>
      <c r="T4479">
        <v>0</v>
      </c>
      <c r="U4479">
        <v>0</v>
      </c>
      <c r="V4479">
        <v>16</v>
      </c>
      <c r="W4479">
        <v>2256.5427</v>
      </c>
    </row>
    <row r="4480" spans="1:23" x14ac:dyDescent="0.35">
      <c r="A4480" t="s">
        <v>6308</v>
      </c>
      <c r="B4480" t="s">
        <v>117</v>
      </c>
      <c r="C4480" t="s">
        <v>1229</v>
      </c>
      <c r="D4480" t="s">
        <v>19</v>
      </c>
      <c r="E4480" t="s">
        <v>95</v>
      </c>
      <c r="F4480" t="s">
        <v>286</v>
      </c>
      <c r="G4480">
        <v>377.25</v>
      </c>
      <c r="H4480">
        <v>2</v>
      </c>
      <c r="I4480">
        <v>0.11</v>
      </c>
      <c r="J4480">
        <v>5.13</v>
      </c>
      <c r="K4480" t="s">
        <v>90</v>
      </c>
      <c r="L4480" t="s">
        <v>41</v>
      </c>
      <c r="M4480">
        <v>11.67</v>
      </c>
      <c r="N4480" t="s">
        <v>83</v>
      </c>
      <c r="O4480" t="b">
        <v>0</v>
      </c>
      <c r="P4480">
        <v>671.505</v>
      </c>
      <c r="Q4480">
        <v>218.80500000000001</v>
      </c>
      <c r="R4480">
        <v>202.005</v>
      </c>
      <c r="S4480" t="s">
        <v>84</v>
      </c>
      <c r="T4480">
        <v>0</v>
      </c>
      <c r="U4480">
        <v>0</v>
      </c>
      <c r="V4480">
        <v>18</v>
      </c>
      <c r="W4480">
        <v>1211.7243000000001</v>
      </c>
    </row>
    <row r="4481" spans="1:23" x14ac:dyDescent="0.35">
      <c r="A4481" t="s">
        <v>6309</v>
      </c>
      <c r="B4481" t="s">
        <v>598</v>
      </c>
      <c r="C4481" t="s">
        <v>1461</v>
      </c>
      <c r="D4481" t="s">
        <v>24</v>
      </c>
      <c r="E4481" t="s">
        <v>16</v>
      </c>
      <c r="F4481" t="s">
        <v>337</v>
      </c>
      <c r="G4481">
        <v>34.450000000000003</v>
      </c>
      <c r="H4481">
        <v>1</v>
      </c>
      <c r="I4481">
        <v>0.27</v>
      </c>
      <c r="J4481">
        <v>8.06</v>
      </c>
      <c r="K4481" t="s">
        <v>102</v>
      </c>
      <c r="L4481" t="s">
        <v>48</v>
      </c>
      <c r="M4481">
        <v>8.91</v>
      </c>
      <c r="N4481" t="s">
        <v>83</v>
      </c>
      <c r="O4481" t="b">
        <v>0</v>
      </c>
      <c r="P4481">
        <v>25.148499999999999</v>
      </c>
      <c r="Q4481">
        <v>4.4785000000000004</v>
      </c>
      <c r="R4481">
        <v>-12.4915</v>
      </c>
      <c r="S4481" t="s">
        <v>183</v>
      </c>
      <c r="T4481">
        <v>0</v>
      </c>
      <c r="U4481">
        <v>0</v>
      </c>
      <c r="V4481">
        <v>13</v>
      </c>
      <c r="W4481">
        <v>1727.3852999999999</v>
      </c>
    </row>
    <row r="4482" spans="1:23" x14ac:dyDescent="0.35">
      <c r="A4482" t="s">
        <v>6310</v>
      </c>
      <c r="B4482" t="s">
        <v>819</v>
      </c>
      <c r="C4482" t="s">
        <v>273</v>
      </c>
      <c r="D4482" t="s">
        <v>12</v>
      </c>
      <c r="E4482" t="s">
        <v>95</v>
      </c>
      <c r="F4482" t="s">
        <v>1050</v>
      </c>
      <c r="G4482">
        <v>61.79</v>
      </c>
      <c r="H4482">
        <v>3</v>
      </c>
      <c r="I4482">
        <v>7.0000000000000007E-2</v>
      </c>
      <c r="J4482">
        <v>3.52</v>
      </c>
      <c r="K4482" t="s">
        <v>90</v>
      </c>
      <c r="L4482" t="s">
        <v>43</v>
      </c>
      <c r="M4482">
        <v>6.27</v>
      </c>
      <c r="N4482" t="s">
        <v>83</v>
      </c>
      <c r="O4482" t="b">
        <v>0</v>
      </c>
      <c r="P4482">
        <v>172.39410000000001</v>
      </c>
      <c r="Q4482">
        <v>61.172099999999993</v>
      </c>
      <c r="R4482">
        <v>51.382099999999987</v>
      </c>
      <c r="S4482" t="s">
        <v>128</v>
      </c>
      <c r="T4482">
        <v>0</v>
      </c>
      <c r="U4482">
        <v>0</v>
      </c>
      <c r="V4482">
        <v>9</v>
      </c>
      <c r="W4482">
        <v>1008.3239</v>
      </c>
    </row>
    <row r="4483" spans="1:23" x14ac:dyDescent="0.35">
      <c r="A4483" t="s">
        <v>6311</v>
      </c>
      <c r="B4483" t="s">
        <v>619</v>
      </c>
      <c r="C4483" t="s">
        <v>788</v>
      </c>
      <c r="D4483" t="s">
        <v>20</v>
      </c>
      <c r="E4483" t="s">
        <v>95</v>
      </c>
      <c r="F4483" t="s">
        <v>1080</v>
      </c>
      <c r="G4483">
        <v>804.96</v>
      </c>
      <c r="H4483">
        <v>2</v>
      </c>
      <c r="I4483">
        <v>0.04</v>
      </c>
      <c r="J4483">
        <v>6.07</v>
      </c>
      <c r="K4483" t="s">
        <v>102</v>
      </c>
      <c r="L4483" t="s">
        <v>45</v>
      </c>
      <c r="M4483">
        <v>0.71</v>
      </c>
      <c r="N4483" t="s">
        <v>83</v>
      </c>
      <c r="O4483" t="b">
        <v>0</v>
      </c>
      <c r="P4483">
        <v>1545.5232000000001</v>
      </c>
      <c r="Q4483">
        <v>579.57120000000009</v>
      </c>
      <c r="R4483">
        <v>572.79120000000012</v>
      </c>
      <c r="S4483" t="s">
        <v>91</v>
      </c>
      <c r="T4483">
        <v>0</v>
      </c>
      <c r="U4483">
        <v>0</v>
      </c>
      <c r="V4483">
        <v>16</v>
      </c>
      <c r="W4483">
        <v>1850.9514999999999</v>
      </c>
    </row>
    <row r="4484" spans="1:23" x14ac:dyDescent="0.35">
      <c r="A4484" t="s">
        <v>6312</v>
      </c>
      <c r="B4484" t="s">
        <v>497</v>
      </c>
      <c r="C4484" t="s">
        <v>254</v>
      </c>
      <c r="D4484" t="s">
        <v>15</v>
      </c>
      <c r="E4484" t="s">
        <v>88</v>
      </c>
      <c r="F4484" t="s">
        <v>658</v>
      </c>
      <c r="G4484">
        <v>25.75</v>
      </c>
      <c r="H4484">
        <v>3</v>
      </c>
      <c r="I4484">
        <v>0.04</v>
      </c>
      <c r="J4484">
        <v>3.44</v>
      </c>
      <c r="K4484" t="s">
        <v>82</v>
      </c>
      <c r="L4484" t="s">
        <v>43</v>
      </c>
      <c r="M4484">
        <v>5.37</v>
      </c>
      <c r="N4484" t="s">
        <v>83</v>
      </c>
      <c r="O4484" t="b">
        <v>0</v>
      </c>
      <c r="P4484">
        <v>74.16</v>
      </c>
      <c r="Q4484">
        <v>27.81</v>
      </c>
      <c r="R4484">
        <v>19</v>
      </c>
      <c r="S4484" t="s">
        <v>183</v>
      </c>
      <c r="T4484">
        <v>0</v>
      </c>
      <c r="U4484">
        <v>0</v>
      </c>
      <c r="V4484">
        <v>3</v>
      </c>
      <c r="W4484">
        <v>219.55</v>
      </c>
    </row>
    <row r="4485" spans="1:23" x14ac:dyDescent="0.35">
      <c r="A4485" t="s">
        <v>6313</v>
      </c>
      <c r="B4485" t="s">
        <v>633</v>
      </c>
      <c r="C4485" t="s">
        <v>6314</v>
      </c>
      <c r="D4485" t="s">
        <v>20</v>
      </c>
      <c r="E4485" t="s">
        <v>88</v>
      </c>
      <c r="F4485" t="s">
        <v>857</v>
      </c>
      <c r="G4485">
        <v>19.89</v>
      </c>
      <c r="H4485">
        <v>2</v>
      </c>
      <c r="I4485">
        <v>0.13</v>
      </c>
      <c r="J4485">
        <v>9.77</v>
      </c>
      <c r="K4485" t="s">
        <v>102</v>
      </c>
      <c r="L4485" t="s">
        <v>41</v>
      </c>
      <c r="M4485">
        <v>9.36</v>
      </c>
      <c r="N4485" t="s">
        <v>83</v>
      </c>
      <c r="O4485" t="b">
        <v>0</v>
      </c>
      <c r="P4485">
        <v>34.608600000000003</v>
      </c>
      <c r="Q4485">
        <v>10.740600000000001</v>
      </c>
      <c r="R4485">
        <v>-8.3893999999999949</v>
      </c>
      <c r="S4485" t="s">
        <v>103</v>
      </c>
      <c r="T4485">
        <v>0</v>
      </c>
      <c r="U4485">
        <v>0</v>
      </c>
      <c r="V4485">
        <v>3</v>
      </c>
      <c r="W4485">
        <v>141.74529999999999</v>
      </c>
    </row>
    <row r="4486" spans="1:23" x14ac:dyDescent="0.35">
      <c r="A4486" t="s">
        <v>6315</v>
      </c>
      <c r="B4486" t="s">
        <v>703</v>
      </c>
      <c r="C4486" t="s">
        <v>1166</v>
      </c>
      <c r="D4486" t="s">
        <v>12</v>
      </c>
      <c r="E4486" t="s">
        <v>16</v>
      </c>
      <c r="F4486" t="s">
        <v>231</v>
      </c>
      <c r="G4486">
        <v>61.86</v>
      </c>
      <c r="H4486">
        <v>1</v>
      </c>
      <c r="I4486">
        <v>0.1</v>
      </c>
      <c r="J4486">
        <v>7.02</v>
      </c>
      <c r="K4486" t="s">
        <v>115</v>
      </c>
      <c r="L4486" t="s">
        <v>41</v>
      </c>
      <c r="M4486">
        <v>10.08</v>
      </c>
      <c r="N4486" t="s">
        <v>83</v>
      </c>
      <c r="O4486" t="b">
        <v>1</v>
      </c>
      <c r="P4486">
        <v>55.673999999999999</v>
      </c>
      <c r="Q4486">
        <v>18.558</v>
      </c>
      <c r="R4486">
        <v>1.457999999999998</v>
      </c>
      <c r="S4486" t="s">
        <v>84</v>
      </c>
      <c r="T4486">
        <v>0</v>
      </c>
      <c r="U4486">
        <v>0</v>
      </c>
      <c r="V4486">
        <v>18</v>
      </c>
      <c r="W4486">
        <v>1599.6829</v>
      </c>
    </row>
    <row r="4487" spans="1:23" x14ac:dyDescent="0.35">
      <c r="A4487" t="s">
        <v>6316</v>
      </c>
      <c r="B4487" t="s">
        <v>236</v>
      </c>
      <c r="C4487" t="s">
        <v>100</v>
      </c>
      <c r="D4487" t="s">
        <v>15</v>
      </c>
      <c r="E4487" t="s">
        <v>95</v>
      </c>
      <c r="F4487" t="s">
        <v>175</v>
      </c>
      <c r="G4487">
        <v>371.55</v>
      </c>
      <c r="H4487">
        <v>3</v>
      </c>
      <c r="I4487">
        <v>0.26</v>
      </c>
      <c r="J4487">
        <v>3.42</v>
      </c>
      <c r="K4487" t="s">
        <v>102</v>
      </c>
      <c r="L4487" t="s">
        <v>41</v>
      </c>
      <c r="M4487">
        <v>14.22</v>
      </c>
      <c r="N4487" t="s">
        <v>83</v>
      </c>
      <c r="O4487" t="b">
        <v>0</v>
      </c>
      <c r="P4487">
        <v>824.84100000000001</v>
      </c>
      <c r="Q4487">
        <v>156.0509999999999</v>
      </c>
      <c r="R4487">
        <v>138.41099999999989</v>
      </c>
      <c r="S4487" t="s">
        <v>103</v>
      </c>
      <c r="T4487">
        <v>0</v>
      </c>
      <c r="U4487">
        <v>0</v>
      </c>
      <c r="V4487">
        <v>16</v>
      </c>
      <c r="W4487">
        <v>909.71600000000001</v>
      </c>
    </row>
    <row r="4488" spans="1:23" x14ac:dyDescent="0.35">
      <c r="A4488" t="s">
        <v>6317</v>
      </c>
      <c r="B4488" t="s">
        <v>79</v>
      </c>
      <c r="C4488" t="s">
        <v>2075</v>
      </c>
      <c r="D4488" t="s">
        <v>17</v>
      </c>
      <c r="E4488" t="s">
        <v>14</v>
      </c>
      <c r="F4488" t="s">
        <v>203</v>
      </c>
      <c r="G4488">
        <v>195.86</v>
      </c>
      <c r="H4488">
        <v>3</v>
      </c>
      <c r="I4488">
        <v>0.04</v>
      </c>
      <c r="J4488">
        <v>7.71</v>
      </c>
      <c r="K4488" t="s">
        <v>102</v>
      </c>
      <c r="L4488" t="s">
        <v>45</v>
      </c>
      <c r="M4488">
        <v>0.54</v>
      </c>
      <c r="N4488" t="s">
        <v>83</v>
      </c>
      <c r="O4488" t="b">
        <v>0</v>
      </c>
      <c r="P4488">
        <v>564.07680000000005</v>
      </c>
      <c r="Q4488">
        <v>211.52879999999999</v>
      </c>
      <c r="R4488">
        <v>203.27879999999999</v>
      </c>
      <c r="S4488" t="s">
        <v>84</v>
      </c>
      <c r="T4488">
        <v>0</v>
      </c>
      <c r="U4488">
        <v>0</v>
      </c>
      <c r="V4488">
        <v>12</v>
      </c>
      <c r="W4488">
        <v>626.32769999999994</v>
      </c>
    </row>
    <row r="4489" spans="1:23" x14ac:dyDescent="0.35">
      <c r="A4489" t="s">
        <v>6318</v>
      </c>
      <c r="B4489" t="s">
        <v>229</v>
      </c>
      <c r="C4489" t="s">
        <v>873</v>
      </c>
      <c r="D4489" t="s">
        <v>19</v>
      </c>
      <c r="E4489" t="s">
        <v>16</v>
      </c>
      <c r="F4489" t="s">
        <v>214</v>
      </c>
      <c r="G4489">
        <v>35.86</v>
      </c>
      <c r="H4489">
        <v>3</v>
      </c>
      <c r="I4489">
        <v>0.24</v>
      </c>
      <c r="J4489">
        <v>5.42</v>
      </c>
      <c r="K4489" t="s">
        <v>90</v>
      </c>
      <c r="L4489" t="s">
        <v>43</v>
      </c>
      <c r="M4489">
        <v>6.67</v>
      </c>
      <c r="N4489" t="s">
        <v>83</v>
      </c>
      <c r="O4489" t="b">
        <v>0</v>
      </c>
      <c r="P4489">
        <v>81.760800000000003</v>
      </c>
      <c r="Q4489">
        <v>17.212800000000001</v>
      </c>
      <c r="R4489">
        <v>5.1228000000000016</v>
      </c>
      <c r="S4489" t="s">
        <v>103</v>
      </c>
      <c r="T4489">
        <v>0</v>
      </c>
      <c r="U4489">
        <v>0</v>
      </c>
      <c r="V4489">
        <v>19</v>
      </c>
      <c r="W4489">
        <v>1610.9115999999999</v>
      </c>
    </row>
    <row r="4490" spans="1:23" x14ac:dyDescent="0.35">
      <c r="A4490" t="s">
        <v>6319</v>
      </c>
      <c r="B4490" t="s">
        <v>1107</v>
      </c>
      <c r="C4490" t="s">
        <v>2274</v>
      </c>
      <c r="D4490" t="s">
        <v>20</v>
      </c>
      <c r="E4490" t="s">
        <v>16</v>
      </c>
      <c r="F4490" t="s">
        <v>624</v>
      </c>
      <c r="G4490">
        <v>53.2</v>
      </c>
      <c r="H4490">
        <v>1</v>
      </c>
      <c r="I4490">
        <v>0.28999999999999998</v>
      </c>
      <c r="J4490">
        <v>5.24</v>
      </c>
      <c r="K4490" t="s">
        <v>115</v>
      </c>
      <c r="L4490" t="s">
        <v>43</v>
      </c>
      <c r="M4490">
        <v>7.3</v>
      </c>
      <c r="N4490" t="s">
        <v>83</v>
      </c>
      <c r="O4490" t="b">
        <v>0</v>
      </c>
      <c r="P4490">
        <v>37.771999999999998</v>
      </c>
      <c r="Q4490">
        <v>5.8519999999999968</v>
      </c>
      <c r="R4490">
        <v>-6.6880000000000024</v>
      </c>
      <c r="S4490" t="s">
        <v>97</v>
      </c>
      <c r="T4490">
        <v>0</v>
      </c>
      <c r="U4490">
        <v>0</v>
      </c>
      <c r="V4490">
        <v>16</v>
      </c>
      <c r="W4490">
        <v>1447.4284</v>
      </c>
    </row>
    <row r="4491" spans="1:23" x14ac:dyDescent="0.35">
      <c r="A4491" t="s">
        <v>6320</v>
      </c>
      <c r="B4491" t="s">
        <v>940</v>
      </c>
      <c r="C4491" t="s">
        <v>213</v>
      </c>
      <c r="D4491" t="s">
        <v>17</v>
      </c>
      <c r="E4491" t="s">
        <v>14</v>
      </c>
      <c r="F4491" t="s">
        <v>1299</v>
      </c>
      <c r="G4491">
        <v>167.45</v>
      </c>
      <c r="H4491">
        <v>1</v>
      </c>
      <c r="I4491">
        <v>0.03</v>
      </c>
      <c r="J4491">
        <v>4.57</v>
      </c>
      <c r="K4491" t="s">
        <v>115</v>
      </c>
      <c r="L4491" t="s">
        <v>43</v>
      </c>
      <c r="M4491">
        <v>4.2699999999999996</v>
      </c>
      <c r="N4491" t="s">
        <v>83</v>
      </c>
      <c r="O4491" t="b">
        <v>0</v>
      </c>
      <c r="P4491">
        <v>162.4265</v>
      </c>
      <c r="Q4491">
        <v>61.956499999999991</v>
      </c>
      <c r="R4491">
        <v>53.116499999999988</v>
      </c>
      <c r="S4491" t="s">
        <v>84</v>
      </c>
      <c r="T4491">
        <v>0</v>
      </c>
      <c r="U4491">
        <v>0</v>
      </c>
      <c r="V4491">
        <v>14</v>
      </c>
      <c r="W4491">
        <v>989.94770000000005</v>
      </c>
    </row>
    <row r="4492" spans="1:23" x14ac:dyDescent="0.35">
      <c r="A4492" t="s">
        <v>6321</v>
      </c>
      <c r="B4492" t="s">
        <v>405</v>
      </c>
      <c r="C4492" t="s">
        <v>1246</v>
      </c>
      <c r="D4492" t="s">
        <v>19</v>
      </c>
      <c r="E4492" t="s">
        <v>16</v>
      </c>
      <c r="F4492" t="s">
        <v>311</v>
      </c>
      <c r="G4492">
        <v>59.7</v>
      </c>
      <c r="H4492">
        <v>1</v>
      </c>
      <c r="I4492">
        <v>0.25</v>
      </c>
      <c r="J4492">
        <v>6</v>
      </c>
      <c r="K4492" t="s">
        <v>115</v>
      </c>
      <c r="L4492" t="s">
        <v>45</v>
      </c>
      <c r="M4492">
        <v>0.82</v>
      </c>
      <c r="N4492" t="s">
        <v>83</v>
      </c>
      <c r="O4492" t="b">
        <v>0</v>
      </c>
      <c r="P4492">
        <v>44.775000000000013</v>
      </c>
      <c r="Q4492">
        <v>8.9550000000000054</v>
      </c>
      <c r="R4492">
        <v>2.1350000000000051</v>
      </c>
      <c r="S4492" t="s">
        <v>103</v>
      </c>
      <c r="T4492">
        <v>0</v>
      </c>
      <c r="U4492">
        <v>0</v>
      </c>
      <c r="V4492">
        <v>17</v>
      </c>
      <c r="W4492">
        <v>1168.9012</v>
      </c>
    </row>
    <row r="4493" spans="1:23" x14ac:dyDescent="0.35">
      <c r="A4493" t="s">
        <v>6322</v>
      </c>
      <c r="B4493" t="s">
        <v>660</v>
      </c>
      <c r="C4493" t="s">
        <v>1750</v>
      </c>
      <c r="D4493" t="s">
        <v>12</v>
      </c>
      <c r="E4493" t="s">
        <v>16</v>
      </c>
      <c r="F4493" t="s">
        <v>427</v>
      </c>
      <c r="G4493">
        <v>57.26</v>
      </c>
      <c r="H4493">
        <v>1</v>
      </c>
      <c r="I4493">
        <v>0.21</v>
      </c>
      <c r="J4493">
        <v>8.09</v>
      </c>
      <c r="K4493" t="s">
        <v>90</v>
      </c>
      <c r="L4493" t="s">
        <v>43</v>
      </c>
      <c r="M4493">
        <v>4.54</v>
      </c>
      <c r="N4493" t="s">
        <v>83</v>
      </c>
      <c r="O4493" t="b">
        <v>0</v>
      </c>
      <c r="P4493">
        <v>45.235399999999998</v>
      </c>
      <c r="Q4493">
        <v>10.8794</v>
      </c>
      <c r="R4493">
        <v>-1.750599999999995</v>
      </c>
      <c r="S4493" t="s">
        <v>84</v>
      </c>
      <c r="T4493">
        <v>0</v>
      </c>
      <c r="U4493">
        <v>0</v>
      </c>
      <c r="V4493">
        <v>8</v>
      </c>
      <c r="W4493">
        <v>148.17320000000001</v>
      </c>
    </row>
    <row r="4494" spans="1:23" x14ac:dyDescent="0.35">
      <c r="A4494" t="s">
        <v>6323</v>
      </c>
      <c r="B4494" t="s">
        <v>1576</v>
      </c>
      <c r="C4494" t="s">
        <v>2683</v>
      </c>
      <c r="D4494" t="s">
        <v>12</v>
      </c>
      <c r="E4494" t="s">
        <v>95</v>
      </c>
      <c r="F4494" t="s">
        <v>337</v>
      </c>
      <c r="G4494">
        <v>37.090000000000003</v>
      </c>
      <c r="H4494">
        <v>1</v>
      </c>
      <c r="I4494">
        <v>0.16</v>
      </c>
      <c r="J4494">
        <v>7.96</v>
      </c>
      <c r="K4494" t="s">
        <v>115</v>
      </c>
      <c r="L4494" t="s">
        <v>43</v>
      </c>
      <c r="M4494">
        <v>4.67</v>
      </c>
      <c r="N4494" t="s">
        <v>83</v>
      </c>
      <c r="O4494" t="b">
        <v>0</v>
      </c>
      <c r="P4494">
        <v>31.1556</v>
      </c>
      <c r="Q4494">
        <v>8.901600000000002</v>
      </c>
      <c r="R4494">
        <v>-3.728399999999997</v>
      </c>
      <c r="S4494" t="s">
        <v>97</v>
      </c>
      <c r="T4494">
        <v>0</v>
      </c>
      <c r="U4494">
        <v>0</v>
      </c>
      <c r="V4494">
        <v>11</v>
      </c>
      <c r="W4494">
        <v>785.52650000000006</v>
      </c>
    </row>
    <row r="4495" spans="1:23" x14ac:dyDescent="0.35">
      <c r="A4495" t="s">
        <v>6324</v>
      </c>
      <c r="B4495" t="s">
        <v>339</v>
      </c>
      <c r="C4495" t="s">
        <v>6325</v>
      </c>
      <c r="D4495" t="s">
        <v>19</v>
      </c>
      <c r="E4495" t="s">
        <v>16</v>
      </c>
      <c r="F4495" t="s">
        <v>337</v>
      </c>
      <c r="G4495">
        <v>63.84</v>
      </c>
      <c r="H4495">
        <v>3</v>
      </c>
      <c r="I4495">
        <v>0.22</v>
      </c>
      <c r="J4495">
        <v>2.73</v>
      </c>
      <c r="K4495" t="s">
        <v>90</v>
      </c>
      <c r="L4495" t="s">
        <v>41</v>
      </c>
      <c r="M4495">
        <v>13.21</v>
      </c>
      <c r="N4495" t="s">
        <v>83</v>
      </c>
      <c r="O4495" t="b">
        <v>0</v>
      </c>
      <c r="P4495">
        <v>149.38560000000001</v>
      </c>
      <c r="Q4495">
        <v>34.473599999999998</v>
      </c>
      <c r="R4495">
        <v>18.5336</v>
      </c>
      <c r="S4495" t="s">
        <v>97</v>
      </c>
      <c r="T4495">
        <v>0</v>
      </c>
      <c r="U4495">
        <v>0</v>
      </c>
      <c r="V4495">
        <v>2</v>
      </c>
      <c r="W4495">
        <v>40.735599999999998</v>
      </c>
    </row>
    <row r="4496" spans="1:23" x14ac:dyDescent="0.35">
      <c r="A4496" t="s">
        <v>6326</v>
      </c>
      <c r="B4496" t="s">
        <v>802</v>
      </c>
      <c r="C4496" t="s">
        <v>350</v>
      </c>
      <c r="D4496" t="s">
        <v>24</v>
      </c>
      <c r="E4496" t="s">
        <v>88</v>
      </c>
      <c r="F4496" t="s">
        <v>415</v>
      </c>
      <c r="G4496">
        <v>23.7</v>
      </c>
      <c r="H4496">
        <v>1</v>
      </c>
      <c r="I4496">
        <v>0.02</v>
      </c>
      <c r="J4496">
        <v>4.84</v>
      </c>
      <c r="K4496" t="s">
        <v>90</v>
      </c>
      <c r="L4496" t="s">
        <v>43</v>
      </c>
      <c r="M4496">
        <v>4.0999999999999996</v>
      </c>
      <c r="N4496" t="s">
        <v>83</v>
      </c>
      <c r="O4496" t="b">
        <v>0</v>
      </c>
      <c r="P4496">
        <v>23.225999999999999</v>
      </c>
      <c r="Q4496">
        <v>9.0060000000000002</v>
      </c>
      <c r="R4496">
        <v>6.6000000000000697E-2</v>
      </c>
      <c r="S4496" t="s">
        <v>84</v>
      </c>
      <c r="T4496">
        <v>0</v>
      </c>
      <c r="U4496">
        <v>0</v>
      </c>
      <c r="V4496">
        <v>18</v>
      </c>
      <c r="W4496">
        <v>832.04550000000006</v>
      </c>
    </row>
    <row r="4497" spans="1:23" x14ac:dyDescent="0.35">
      <c r="A4497" t="s">
        <v>6327</v>
      </c>
      <c r="B4497" t="s">
        <v>636</v>
      </c>
      <c r="C4497" t="s">
        <v>5485</v>
      </c>
      <c r="D4497" t="s">
        <v>12</v>
      </c>
      <c r="E4497" t="s">
        <v>16</v>
      </c>
      <c r="F4497" t="s">
        <v>107</v>
      </c>
      <c r="G4497">
        <v>27.71</v>
      </c>
      <c r="H4497">
        <v>3</v>
      </c>
      <c r="I4497">
        <v>0.14000000000000001</v>
      </c>
      <c r="J4497">
        <v>2.69</v>
      </c>
      <c r="K4497" t="s">
        <v>90</v>
      </c>
      <c r="L4497" t="s">
        <v>43</v>
      </c>
      <c r="M4497">
        <v>7.83</v>
      </c>
      <c r="N4497" t="s">
        <v>83</v>
      </c>
      <c r="O4497" t="b">
        <v>0</v>
      </c>
      <c r="P4497">
        <v>71.491799999999998</v>
      </c>
      <c r="Q4497">
        <v>21.613800000000001</v>
      </c>
      <c r="R4497">
        <v>11.0938</v>
      </c>
      <c r="S4497" t="s">
        <v>103</v>
      </c>
      <c r="T4497">
        <v>0</v>
      </c>
      <c r="U4497">
        <v>0</v>
      </c>
      <c r="V4497">
        <v>3</v>
      </c>
      <c r="W4497">
        <v>120.187</v>
      </c>
    </row>
    <row r="4498" spans="1:23" x14ac:dyDescent="0.35">
      <c r="A4498" t="s">
        <v>6328</v>
      </c>
      <c r="B4498" t="s">
        <v>276</v>
      </c>
      <c r="C4498" t="s">
        <v>1298</v>
      </c>
      <c r="D4498" t="s">
        <v>12</v>
      </c>
      <c r="E4498" t="s">
        <v>95</v>
      </c>
      <c r="F4498" t="s">
        <v>278</v>
      </c>
      <c r="G4498">
        <v>65.13</v>
      </c>
      <c r="H4498">
        <v>1</v>
      </c>
      <c r="I4498">
        <v>0.22</v>
      </c>
      <c r="J4498">
        <v>7.67</v>
      </c>
      <c r="K4498" t="s">
        <v>82</v>
      </c>
      <c r="L4498" t="s">
        <v>48</v>
      </c>
      <c r="M4498">
        <v>19.55</v>
      </c>
      <c r="N4498" t="s">
        <v>83</v>
      </c>
      <c r="O4498" t="b">
        <v>0</v>
      </c>
      <c r="P4498">
        <v>50.801400000000001</v>
      </c>
      <c r="Q4498">
        <v>11.7234</v>
      </c>
      <c r="R4498">
        <v>-15.49659999999999</v>
      </c>
      <c r="S4498" t="s">
        <v>97</v>
      </c>
      <c r="T4498">
        <v>0</v>
      </c>
      <c r="U4498">
        <v>0</v>
      </c>
      <c r="V4498">
        <v>13</v>
      </c>
      <c r="W4498">
        <v>953.92600000000039</v>
      </c>
    </row>
    <row r="4499" spans="1:23" x14ac:dyDescent="0.35">
      <c r="A4499" t="s">
        <v>6329</v>
      </c>
      <c r="B4499" t="s">
        <v>466</v>
      </c>
      <c r="C4499" t="s">
        <v>963</v>
      </c>
      <c r="D4499" t="s">
        <v>17</v>
      </c>
      <c r="E4499" t="s">
        <v>16</v>
      </c>
      <c r="F4499" t="s">
        <v>1050</v>
      </c>
      <c r="G4499">
        <v>29.22</v>
      </c>
      <c r="H4499">
        <v>3</v>
      </c>
      <c r="I4499">
        <v>0.22</v>
      </c>
      <c r="J4499">
        <v>7.37</v>
      </c>
      <c r="K4499" t="s">
        <v>90</v>
      </c>
      <c r="L4499" t="s">
        <v>43</v>
      </c>
      <c r="M4499">
        <v>4.8</v>
      </c>
      <c r="N4499" t="s">
        <v>141</v>
      </c>
      <c r="O4499" t="b">
        <v>0</v>
      </c>
      <c r="P4499">
        <v>68.374799999999993</v>
      </c>
      <c r="Q4499">
        <v>15.7788</v>
      </c>
      <c r="R4499">
        <v>3.6087999999999969</v>
      </c>
      <c r="S4499" t="s">
        <v>183</v>
      </c>
      <c r="T4499">
        <v>1</v>
      </c>
      <c r="U4499">
        <v>0</v>
      </c>
      <c r="V4499">
        <v>15</v>
      </c>
      <c r="W4499">
        <v>956.32300000000021</v>
      </c>
    </row>
    <row r="4500" spans="1:23" x14ac:dyDescent="0.35">
      <c r="A4500" t="s">
        <v>6330</v>
      </c>
      <c r="B4500" t="s">
        <v>398</v>
      </c>
      <c r="C4500" t="s">
        <v>4726</v>
      </c>
      <c r="D4500" t="s">
        <v>19</v>
      </c>
      <c r="E4500" t="s">
        <v>88</v>
      </c>
      <c r="F4500" t="s">
        <v>509</v>
      </c>
      <c r="G4500">
        <v>20.81</v>
      </c>
      <c r="H4500">
        <v>3</v>
      </c>
      <c r="I4500">
        <v>0.28999999999999998</v>
      </c>
      <c r="J4500">
        <v>8.7200000000000006</v>
      </c>
      <c r="K4500" t="s">
        <v>82</v>
      </c>
      <c r="L4500" t="s">
        <v>41</v>
      </c>
      <c r="M4500">
        <v>5.5</v>
      </c>
      <c r="N4500" t="s">
        <v>83</v>
      </c>
      <c r="O4500" t="b">
        <v>0</v>
      </c>
      <c r="P4500">
        <v>44.325299999999991</v>
      </c>
      <c r="Q4500">
        <v>6.8673000000000002</v>
      </c>
      <c r="R4500">
        <v>-7.3526999999999996</v>
      </c>
      <c r="S4500" t="s">
        <v>183</v>
      </c>
      <c r="T4500">
        <v>0</v>
      </c>
      <c r="U4500">
        <v>0</v>
      </c>
      <c r="V4500">
        <v>15</v>
      </c>
      <c r="W4500">
        <v>405.86239999999998</v>
      </c>
    </row>
    <row r="4501" spans="1:23" x14ac:dyDescent="0.35">
      <c r="A4501" t="s">
        <v>6331</v>
      </c>
      <c r="B4501" t="s">
        <v>1348</v>
      </c>
      <c r="C4501" t="s">
        <v>1126</v>
      </c>
      <c r="D4501" t="s">
        <v>15</v>
      </c>
      <c r="E4501" t="s">
        <v>14</v>
      </c>
      <c r="F4501" t="s">
        <v>744</v>
      </c>
      <c r="G4501">
        <v>115.24</v>
      </c>
      <c r="H4501">
        <v>2</v>
      </c>
      <c r="I4501">
        <v>7.0000000000000007E-2</v>
      </c>
      <c r="J4501">
        <v>9.59</v>
      </c>
      <c r="K4501" t="s">
        <v>115</v>
      </c>
      <c r="L4501" t="s">
        <v>43</v>
      </c>
      <c r="M4501">
        <v>5.68</v>
      </c>
      <c r="N4501" t="s">
        <v>83</v>
      </c>
      <c r="O4501" t="b">
        <v>0</v>
      </c>
      <c r="P4501">
        <v>214.34639999999999</v>
      </c>
      <c r="Q4501">
        <v>76.058400000000006</v>
      </c>
      <c r="R4501">
        <v>60.78840000000001</v>
      </c>
      <c r="S4501" t="s">
        <v>97</v>
      </c>
      <c r="T4501">
        <v>0</v>
      </c>
      <c r="U4501">
        <v>0</v>
      </c>
      <c r="V4501">
        <v>20</v>
      </c>
      <c r="W4501">
        <v>1687.2603999999999</v>
      </c>
    </row>
    <row r="4502" spans="1:23" x14ac:dyDescent="0.35">
      <c r="A4502" t="s">
        <v>6332</v>
      </c>
      <c r="B4502" t="s">
        <v>996</v>
      </c>
      <c r="C4502" t="s">
        <v>2936</v>
      </c>
      <c r="D4502" t="s">
        <v>15</v>
      </c>
      <c r="E4502" t="s">
        <v>88</v>
      </c>
      <c r="F4502" t="s">
        <v>530</v>
      </c>
      <c r="G4502">
        <v>18.73</v>
      </c>
      <c r="H4502">
        <v>1</v>
      </c>
      <c r="I4502">
        <v>0.1</v>
      </c>
      <c r="J4502">
        <v>2.2599999999999998</v>
      </c>
      <c r="K4502" t="s">
        <v>115</v>
      </c>
      <c r="L4502" t="s">
        <v>43</v>
      </c>
      <c r="M4502">
        <v>6.93</v>
      </c>
      <c r="N4502" t="s">
        <v>83</v>
      </c>
      <c r="O4502" t="b">
        <v>0</v>
      </c>
      <c r="P4502">
        <v>16.856999999999999</v>
      </c>
      <c r="Q4502">
        <v>5.6189999999999998</v>
      </c>
      <c r="R4502">
        <v>-3.5710000000000002</v>
      </c>
      <c r="S4502" t="s">
        <v>128</v>
      </c>
      <c r="T4502">
        <v>0</v>
      </c>
      <c r="U4502">
        <v>0</v>
      </c>
      <c r="V4502">
        <v>9</v>
      </c>
      <c r="W4502">
        <v>432.25459999999998</v>
      </c>
    </row>
    <row r="4503" spans="1:23" x14ac:dyDescent="0.35">
      <c r="A4503" t="s">
        <v>6333</v>
      </c>
      <c r="B4503" t="s">
        <v>951</v>
      </c>
      <c r="C4503" t="s">
        <v>4831</v>
      </c>
      <c r="D4503" t="s">
        <v>15</v>
      </c>
      <c r="E4503" t="s">
        <v>14</v>
      </c>
      <c r="F4503" t="s">
        <v>167</v>
      </c>
      <c r="G4503">
        <v>111.55</v>
      </c>
      <c r="H4503">
        <v>2</v>
      </c>
      <c r="I4503">
        <v>0.16</v>
      </c>
      <c r="J4503">
        <v>5.58</v>
      </c>
      <c r="K4503" t="s">
        <v>102</v>
      </c>
      <c r="L4503" t="s">
        <v>41</v>
      </c>
      <c r="M4503">
        <v>6.73</v>
      </c>
      <c r="N4503" t="s">
        <v>83</v>
      </c>
      <c r="O4503" t="b">
        <v>0</v>
      </c>
      <c r="P4503">
        <v>187.404</v>
      </c>
      <c r="Q4503">
        <v>53.544000000000011</v>
      </c>
      <c r="R4503">
        <v>41.234000000000009</v>
      </c>
      <c r="S4503" t="s">
        <v>91</v>
      </c>
      <c r="T4503">
        <v>0</v>
      </c>
      <c r="U4503">
        <v>0</v>
      </c>
      <c r="V4503">
        <v>3</v>
      </c>
      <c r="W4503">
        <v>725.78880000000004</v>
      </c>
    </row>
    <row r="4504" spans="1:23" x14ac:dyDescent="0.35">
      <c r="A4504" t="s">
        <v>6334</v>
      </c>
      <c r="B4504" t="s">
        <v>583</v>
      </c>
      <c r="C4504" t="s">
        <v>798</v>
      </c>
      <c r="D4504" t="s">
        <v>20</v>
      </c>
      <c r="E4504" t="s">
        <v>14</v>
      </c>
      <c r="F4504" t="s">
        <v>775</v>
      </c>
      <c r="G4504">
        <v>106.23</v>
      </c>
      <c r="H4504">
        <v>2</v>
      </c>
      <c r="I4504">
        <v>0.03</v>
      </c>
      <c r="J4504">
        <v>9.17</v>
      </c>
      <c r="K4504" t="s">
        <v>82</v>
      </c>
      <c r="L4504" t="s">
        <v>43</v>
      </c>
      <c r="M4504">
        <v>5.01</v>
      </c>
      <c r="N4504" t="s">
        <v>83</v>
      </c>
      <c r="O4504" t="b">
        <v>0</v>
      </c>
      <c r="P4504">
        <v>206.08619999999999</v>
      </c>
      <c r="Q4504">
        <v>78.610199999999992</v>
      </c>
      <c r="R4504">
        <v>64.430199999999985</v>
      </c>
      <c r="S4504" t="s">
        <v>84</v>
      </c>
      <c r="T4504">
        <v>0</v>
      </c>
      <c r="U4504">
        <v>0</v>
      </c>
      <c r="V4504">
        <v>12</v>
      </c>
      <c r="W4504">
        <v>1365.7772</v>
      </c>
    </row>
    <row r="4505" spans="1:23" x14ac:dyDescent="0.35">
      <c r="A4505" t="s">
        <v>6335</v>
      </c>
      <c r="B4505" t="s">
        <v>295</v>
      </c>
      <c r="C4505" t="s">
        <v>273</v>
      </c>
      <c r="D4505" t="s">
        <v>19</v>
      </c>
      <c r="E4505" t="s">
        <v>16</v>
      </c>
      <c r="F4505" t="s">
        <v>444</v>
      </c>
      <c r="G4505">
        <v>20.93</v>
      </c>
      <c r="H4505">
        <v>3</v>
      </c>
      <c r="I4505">
        <v>0.18</v>
      </c>
      <c r="J4505">
        <v>6.25</v>
      </c>
      <c r="K4505" t="s">
        <v>90</v>
      </c>
      <c r="L4505" t="s">
        <v>41</v>
      </c>
      <c r="M4505">
        <v>6.08</v>
      </c>
      <c r="N4505" t="s">
        <v>83</v>
      </c>
      <c r="O4505" t="b">
        <v>0</v>
      </c>
      <c r="P4505">
        <v>51.4878</v>
      </c>
      <c r="Q4505">
        <v>13.813800000000001</v>
      </c>
      <c r="R4505">
        <v>1.4838</v>
      </c>
      <c r="S4505" t="s">
        <v>91</v>
      </c>
      <c r="T4505">
        <v>0</v>
      </c>
      <c r="U4505">
        <v>0</v>
      </c>
      <c r="V4505">
        <v>9</v>
      </c>
      <c r="W4505">
        <v>1008.3239</v>
      </c>
    </row>
    <row r="4506" spans="1:23" x14ac:dyDescent="0.35">
      <c r="A4506" t="s">
        <v>6336</v>
      </c>
      <c r="B4506" t="s">
        <v>1497</v>
      </c>
      <c r="C4506" t="s">
        <v>4292</v>
      </c>
      <c r="D4506" t="s">
        <v>19</v>
      </c>
      <c r="E4506" t="s">
        <v>16</v>
      </c>
      <c r="F4506" t="s">
        <v>244</v>
      </c>
      <c r="G4506">
        <v>49.38</v>
      </c>
      <c r="H4506">
        <v>2</v>
      </c>
      <c r="I4506">
        <v>0.14000000000000001</v>
      </c>
      <c r="J4506">
        <v>7.4</v>
      </c>
      <c r="K4506" t="s">
        <v>115</v>
      </c>
      <c r="L4506" t="s">
        <v>41</v>
      </c>
      <c r="M4506">
        <v>5.08</v>
      </c>
      <c r="N4506" t="s">
        <v>83</v>
      </c>
      <c r="O4506" t="b">
        <v>0</v>
      </c>
      <c r="P4506">
        <v>84.933599999999998</v>
      </c>
      <c r="Q4506">
        <v>25.677600000000002</v>
      </c>
      <c r="R4506">
        <v>13.1976</v>
      </c>
      <c r="S4506" t="s">
        <v>103</v>
      </c>
      <c r="T4506">
        <v>0</v>
      </c>
      <c r="U4506">
        <v>0</v>
      </c>
      <c r="V4506">
        <v>2</v>
      </c>
      <c r="W4506">
        <v>391.89460000000008</v>
      </c>
    </row>
    <row r="4507" spans="1:23" x14ac:dyDescent="0.35">
      <c r="A4507" t="s">
        <v>6337</v>
      </c>
      <c r="B4507" t="s">
        <v>368</v>
      </c>
      <c r="C4507" t="s">
        <v>5563</v>
      </c>
      <c r="D4507" t="s">
        <v>12</v>
      </c>
      <c r="E4507" t="s">
        <v>95</v>
      </c>
      <c r="F4507" t="s">
        <v>1709</v>
      </c>
      <c r="G4507">
        <v>468.54</v>
      </c>
      <c r="H4507">
        <v>2</v>
      </c>
      <c r="I4507">
        <v>0.1</v>
      </c>
      <c r="J4507">
        <v>6.02</v>
      </c>
      <c r="K4507" t="s">
        <v>115</v>
      </c>
      <c r="L4507" t="s">
        <v>43</v>
      </c>
      <c r="M4507">
        <v>5.26</v>
      </c>
      <c r="N4507" t="s">
        <v>83</v>
      </c>
      <c r="O4507" t="b">
        <v>1</v>
      </c>
      <c r="P4507">
        <v>843.37200000000007</v>
      </c>
      <c r="Q4507">
        <v>281.12400000000002</v>
      </c>
      <c r="R4507">
        <v>269.84400000000011</v>
      </c>
      <c r="S4507" t="s">
        <v>97</v>
      </c>
      <c r="T4507">
        <v>0</v>
      </c>
      <c r="U4507">
        <v>0</v>
      </c>
      <c r="V4507">
        <v>3</v>
      </c>
      <c r="W4507">
        <v>323.81939999999997</v>
      </c>
    </row>
    <row r="4508" spans="1:23" x14ac:dyDescent="0.35">
      <c r="A4508" t="s">
        <v>6338</v>
      </c>
      <c r="B4508" t="s">
        <v>572</v>
      </c>
      <c r="C4508" t="s">
        <v>1666</v>
      </c>
      <c r="D4508" t="s">
        <v>19</v>
      </c>
      <c r="E4508" t="s">
        <v>16</v>
      </c>
      <c r="F4508" t="s">
        <v>505</v>
      </c>
      <c r="G4508">
        <v>60.23</v>
      </c>
      <c r="H4508">
        <v>3</v>
      </c>
      <c r="I4508">
        <v>0.27</v>
      </c>
      <c r="J4508">
        <v>6.66</v>
      </c>
      <c r="K4508" t="s">
        <v>82</v>
      </c>
      <c r="L4508" t="s">
        <v>41</v>
      </c>
      <c r="M4508">
        <v>14.71</v>
      </c>
      <c r="N4508" t="s">
        <v>83</v>
      </c>
      <c r="O4508" t="b">
        <v>0</v>
      </c>
      <c r="P4508">
        <v>131.90369999999999</v>
      </c>
      <c r="Q4508">
        <v>23.489699999999981</v>
      </c>
      <c r="R4508">
        <v>2.1196999999999839</v>
      </c>
      <c r="S4508" t="s">
        <v>183</v>
      </c>
      <c r="T4508">
        <v>0</v>
      </c>
      <c r="U4508">
        <v>0</v>
      </c>
      <c r="V4508">
        <v>5</v>
      </c>
      <c r="W4508">
        <v>216.24010000000001</v>
      </c>
    </row>
    <row r="4509" spans="1:23" x14ac:dyDescent="0.35">
      <c r="A4509" t="s">
        <v>6339</v>
      </c>
      <c r="B4509" t="s">
        <v>113</v>
      </c>
      <c r="C4509" t="s">
        <v>1280</v>
      </c>
      <c r="D4509" t="s">
        <v>17</v>
      </c>
      <c r="E4509" t="s">
        <v>16</v>
      </c>
      <c r="F4509" t="s">
        <v>409</v>
      </c>
      <c r="G4509">
        <v>26.93</v>
      </c>
      <c r="H4509">
        <v>2</v>
      </c>
      <c r="I4509">
        <v>0.18</v>
      </c>
      <c r="J4509">
        <v>9.74</v>
      </c>
      <c r="K4509" t="s">
        <v>90</v>
      </c>
      <c r="L4509" t="s">
        <v>41</v>
      </c>
      <c r="M4509">
        <v>6.56</v>
      </c>
      <c r="N4509" t="s">
        <v>83</v>
      </c>
      <c r="O4509" t="b">
        <v>0</v>
      </c>
      <c r="P4509">
        <v>44.165200000000013</v>
      </c>
      <c r="Q4509">
        <v>11.84920000000001</v>
      </c>
      <c r="R4509">
        <v>-4.4507999999999903</v>
      </c>
      <c r="S4509" t="s">
        <v>84</v>
      </c>
      <c r="T4509">
        <v>0</v>
      </c>
      <c r="U4509">
        <v>0</v>
      </c>
      <c r="V4509">
        <v>3</v>
      </c>
      <c r="W4509">
        <v>295.91840000000008</v>
      </c>
    </row>
    <row r="4510" spans="1:23" x14ac:dyDescent="0.35">
      <c r="A4510" t="s">
        <v>6340</v>
      </c>
      <c r="B4510" t="s">
        <v>1810</v>
      </c>
      <c r="C4510" t="s">
        <v>2223</v>
      </c>
      <c r="D4510" t="s">
        <v>15</v>
      </c>
      <c r="E4510" t="s">
        <v>14</v>
      </c>
      <c r="F4510" t="s">
        <v>674</v>
      </c>
      <c r="G4510">
        <v>80.239999999999995</v>
      </c>
      <c r="H4510">
        <v>3</v>
      </c>
      <c r="I4510">
        <v>0.05</v>
      </c>
      <c r="J4510">
        <v>2.16</v>
      </c>
      <c r="K4510" t="s">
        <v>82</v>
      </c>
      <c r="L4510" t="s">
        <v>48</v>
      </c>
      <c r="M4510">
        <v>9.07</v>
      </c>
      <c r="N4510" t="s">
        <v>83</v>
      </c>
      <c r="O4510" t="b">
        <v>0</v>
      </c>
      <c r="P4510">
        <v>228.684</v>
      </c>
      <c r="Q4510">
        <v>84.251999999999981</v>
      </c>
      <c r="R4510">
        <v>73.021999999999977</v>
      </c>
      <c r="S4510" t="s">
        <v>84</v>
      </c>
      <c r="T4510">
        <v>0</v>
      </c>
      <c r="U4510">
        <v>0</v>
      </c>
      <c r="V4510">
        <v>4</v>
      </c>
      <c r="W4510">
        <v>256.70299999999997</v>
      </c>
    </row>
    <row r="4511" spans="1:23" x14ac:dyDescent="0.35">
      <c r="A4511" t="s">
        <v>6341</v>
      </c>
      <c r="B4511" t="s">
        <v>773</v>
      </c>
      <c r="C4511" t="s">
        <v>2254</v>
      </c>
      <c r="D4511" t="s">
        <v>12</v>
      </c>
      <c r="E4511" t="s">
        <v>88</v>
      </c>
      <c r="F4511" t="s">
        <v>718</v>
      </c>
      <c r="G4511">
        <v>45.06</v>
      </c>
      <c r="H4511">
        <v>3</v>
      </c>
      <c r="I4511">
        <v>0.06</v>
      </c>
      <c r="J4511">
        <v>4.93</v>
      </c>
      <c r="K4511" t="s">
        <v>102</v>
      </c>
      <c r="L4511" t="s">
        <v>48</v>
      </c>
      <c r="M4511">
        <v>17.010000000000002</v>
      </c>
      <c r="N4511" t="s">
        <v>83</v>
      </c>
      <c r="O4511" t="b">
        <v>0</v>
      </c>
      <c r="P4511">
        <v>127.0692</v>
      </c>
      <c r="Q4511">
        <v>45.961199999999991</v>
      </c>
      <c r="R4511">
        <v>24.02119999999999</v>
      </c>
      <c r="S4511" t="s">
        <v>97</v>
      </c>
      <c r="T4511">
        <v>0</v>
      </c>
      <c r="U4511">
        <v>0</v>
      </c>
      <c r="V4511">
        <v>12</v>
      </c>
      <c r="W4511">
        <v>532.56470000000013</v>
      </c>
    </row>
    <row r="4512" spans="1:23" x14ac:dyDescent="0.35">
      <c r="A4512" t="s">
        <v>6342</v>
      </c>
      <c r="B4512" t="s">
        <v>497</v>
      </c>
      <c r="C4512" t="s">
        <v>2345</v>
      </c>
      <c r="D4512" t="s">
        <v>12</v>
      </c>
      <c r="E4512" t="s">
        <v>95</v>
      </c>
      <c r="F4512" t="s">
        <v>874</v>
      </c>
      <c r="G4512">
        <v>470.63</v>
      </c>
      <c r="H4512">
        <v>3</v>
      </c>
      <c r="I4512">
        <v>0.11</v>
      </c>
      <c r="J4512">
        <v>3.09</v>
      </c>
      <c r="K4512" t="s">
        <v>115</v>
      </c>
      <c r="L4512" t="s">
        <v>41</v>
      </c>
      <c r="M4512">
        <v>14.21</v>
      </c>
      <c r="N4512" t="s">
        <v>83</v>
      </c>
      <c r="O4512" t="b">
        <v>0</v>
      </c>
      <c r="P4512">
        <v>1256.5821000000001</v>
      </c>
      <c r="Q4512">
        <v>409.44810000000001</v>
      </c>
      <c r="R4512">
        <v>392.1481</v>
      </c>
      <c r="S4512" t="s">
        <v>183</v>
      </c>
      <c r="T4512">
        <v>0</v>
      </c>
      <c r="U4512">
        <v>0</v>
      </c>
      <c r="V4512">
        <v>13</v>
      </c>
      <c r="W4512">
        <v>2024.7270000000001</v>
      </c>
    </row>
    <row r="4513" spans="1:23" x14ac:dyDescent="0.35">
      <c r="A4513" t="s">
        <v>6343</v>
      </c>
      <c r="B4513" t="s">
        <v>629</v>
      </c>
      <c r="C4513" t="s">
        <v>1367</v>
      </c>
      <c r="D4513" t="s">
        <v>15</v>
      </c>
      <c r="E4513" t="s">
        <v>88</v>
      </c>
      <c r="F4513" t="s">
        <v>1368</v>
      </c>
      <c r="G4513">
        <v>17.670000000000002</v>
      </c>
      <c r="H4513">
        <v>1</v>
      </c>
      <c r="I4513">
        <v>0.13</v>
      </c>
      <c r="J4513">
        <v>2.73</v>
      </c>
      <c r="K4513" t="s">
        <v>115</v>
      </c>
      <c r="L4513" t="s">
        <v>41</v>
      </c>
      <c r="M4513">
        <v>6.27</v>
      </c>
      <c r="N4513" t="s">
        <v>83</v>
      </c>
      <c r="O4513" t="b">
        <v>0</v>
      </c>
      <c r="P4513">
        <v>15.3729</v>
      </c>
      <c r="Q4513">
        <v>4.770900000000001</v>
      </c>
      <c r="R4513">
        <v>-4.229099999999999</v>
      </c>
      <c r="S4513" t="s">
        <v>128</v>
      </c>
      <c r="T4513">
        <v>0</v>
      </c>
      <c r="U4513">
        <v>0</v>
      </c>
      <c r="V4513">
        <v>17</v>
      </c>
      <c r="W4513">
        <v>926.81089999999995</v>
      </c>
    </row>
    <row r="4514" spans="1:23" x14ac:dyDescent="0.35">
      <c r="A4514" t="s">
        <v>6344</v>
      </c>
      <c r="B4514" t="s">
        <v>402</v>
      </c>
      <c r="C4514" t="s">
        <v>1249</v>
      </c>
      <c r="D4514" t="s">
        <v>19</v>
      </c>
      <c r="E4514" t="s">
        <v>14</v>
      </c>
      <c r="F4514" t="s">
        <v>167</v>
      </c>
      <c r="G4514">
        <v>84.26</v>
      </c>
      <c r="H4514">
        <v>3</v>
      </c>
      <c r="I4514">
        <v>0.05</v>
      </c>
      <c r="J4514">
        <v>6.41</v>
      </c>
      <c r="K4514" t="s">
        <v>102</v>
      </c>
      <c r="L4514" t="s">
        <v>43</v>
      </c>
      <c r="M4514">
        <v>5.29</v>
      </c>
      <c r="N4514" t="s">
        <v>83</v>
      </c>
      <c r="O4514" t="b">
        <v>0</v>
      </c>
      <c r="P4514">
        <v>240.14099999999999</v>
      </c>
      <c r="Q4514">
        <v>88.473000000000013</v>
      </c>
      <c r="R4514">
        <v>76.77300000000001</v>
      </c>
      <c r="S4514" t="s">
        <v>97</v>
      </c>
      <c r="T4514">
        <v>0</v>
      </c>
      <c r="U4514">
        <v>0</v>
      </c>
      <c r="V4514">
        <v>24</v>
      </c>
      <c r="W4514">
        <v>2451.8616000000002</v>
      </c>
    </row>
    <row r="4515" spans="1:23" x14ac:dyDescent="0.35">
      <c r="A4515" t="s">
        <v>6345</v>
      </c>
      <c r="B4515" t="s">
        <v>575</v>
      </c>
      <c r="C4515" t="s">
        <v>2519</v>
      </c>
      <c r="D4515" t="s">
        <v>17</v>
      </c>
      <c r="E4515" t="s">
        <v>95</v>
      </c>
      <c r="F4515" t="s">
        <v>568</v>
      </c>
      <c r="G4515">
        <v>278.82</v>
      </c>
      <c r="H4515">
        <v>1</v>
      </c>
      <c r="I4515">
        <v>0.01</v>
      </c>
      <c r="J4515">
        <v>7.44</v>
      </c>
      <c r="K4515" t="s">
        <v>102</v>
      </c>
      <c r="L4515" t="s">
        <v>45</v>
      </c>
      <c r="M4515">
        <v>1.43</v>
      </c>
      <c r="N4515" t="s">
        <v>83</v>
      </c>
      <c r="O4515" t="b">
        <v>0</v>
      </c>
      <c r="P4515">
        <v>276.03179999999998</v>
      </c>
      <c r="Q4515">
        <v>108.7398</v>
      </c>
      <c r="R4515">
        <v>99.869799999999955</v>
      </c>
      <c r="S4515" t="s">
        <v>91</v>
      </c>
      <c r="T4515">
        <v>0</v>
      </c>
      <c r="U4515">
        <v>0</v>
      </c>
      <c r="V4515">
        <v>16</v>
      </c>
      <c r="W4515">
        <v>835.06150000000002</v>
      </c>
    </row>
    <row r="4516" spans="1:23" x14ac:dyDescent="0.35">
      <c r="A4516" t="s">
        <v>6346</v>
      </c>
      <c r="B4516" t="s">
        <v>417</v>
      </c>
      <c r="C4516" t="s">
        <v>592</v>
      </c>
      <c r="D4516" t="s">
        <v>15</v>
      </c>
      <c r="E4516" t="s">
        <v>14</v>
      </c>
      <c r="F4516" t="s">
        <v>1131</v>
      </c>
      <c r="G4516">
        <v>144.9</v>
      </c>
      <c r="H4516">
        <v>2</v>
      </c>
      <c r="I4516">
        <v>0.23</v>
      </c>
      <c r="J4516">
        <v>8.61</v>
      </c>
      <c r="K4516" t="s">
        <v>102</v>
      </c>
      <c r="L4516" t="s">
        <v>41</v>
      </c>
      <c r="M4516">
        <v>8.86</v>
      </c>
      <c r="N4516" t="s">
        <v>83</v>
      </c>
      <c r="O4516" t="b">
        <v>0</v>
      </c>
      <c r="P4516">
        <v>223.14599999999999</v>
      </c>
      <c r="Q4516">
        <v>49.26600000000002</v>
      </c>
      <c r="R4516">
        <v>31.796000000000021</v>
      </c>
      <c r="S4516" t="s">
        <v>84</v>
      </c>
      <c r="T4516">
        <v>0</v>
      </c>
      <c r="U4516">
        <v>0</v>
      </c>
      <c r="V4516">
        <v>13</v>
      </c>
      <c r="W4516">
        <v>968.00819999999999</v>
      </c>
    </row>
    <row r="4517" spans="1:23" x14ac:dyDescent="0.35">
      <c r="A4517" t="s">
        <v>6347</v>
      </c>
      <c r="B4517" t="s">
        <v>773</v>
      </c>
      <c r="C4517" t="s">
        <v>682</v>
      </c>
      <c r="D4517" t="s">
        <v>24</v>
      </c>
      <c r="E4517" t="s">
        <v>16</v>
      </c>
      <c r="F4517" t="s">
        <v>472</v>
      </c>
      <c r="G4517">
        <v>48.58</v>
      </c>
      <c r="H4517">
        <v>3</v>
      </c>
      <c r="I4517">
        <v>0.28999999999999998</v>
      </c>
      <c r="J4517">
        <v>7.77</v>
      </c>
      <c r="K4517" t="s">
        <v>115</v>
      </c>
      <c r="L4517" t="s">
        <v>41</v>
      </c>
      <c r="M4517">
        <v>10.43</v>
      </c>
      <c r="N4517" t="s">
        <v>83</v>
      </c>
      <c r="O4517" t="b">
        <v>0</v>
      </c>
      <c r="P4517">
        <v>103.47539999999999</v>
      </c>
      <c r="Q4517">
        <v>16.031400000000001</v>
      </c>
      <c r="R4517">
        <v>-2.1685999999999939</v>
      </c>
      <c r="S4517" t="s">
        <v>97</v>
      </c>
      <c r="T4517">
        <v>0</v>
      </c>
      <c r="U4517">
        <v>0</v>
      </c>
      <c r="V4517">
        <v>15</v>
      </c>
      <c r="W4517">
        <v>1215.0599</v>
      </c>
    </row>
    <row r="4518" spans="1:23" x14ac:dyDescent="0.35">
      <c r="A4518" t="s">
        <v>6348</v>
      </c>
      <c r="B4518" t="s">
        <v>1268</v>
      </c>
      <c r="C4518" t="s">
        <v>2504</v>
      </c>
      <c r="D4518" t="s">
        <v>19</v>
      </c>
      <c r="E4518" t="s">
        <v>88</v>
      </c>
      <c r="F4518" t="s">
        <v>502</v>
      </c>
      <c r="G4518">
        <v>37.81</v>
      </c>
      <c r="H4518">
        <v>2</v>
      </c>
      <c r="I4518">
        <v>0.03</v>
      </c>
      <c r="J4518">
        <v>4.5</v>
      </c>
      <c r="K4518" t="s">
        <v>90</v>
      </c>
      <c r="L4518" t="s">
        <v>43</v>
      </c>
      <c r="M4518">
        <v>7.48</v>
      </c>
      <c r="N4518" t="s">
        <v>83</v>
      </c>
      <c r="O4518" t="b">
        <v>0</v>
      </c>
      <c r="P4518">
        <v>73.351399999999998</v>
      </c>
      <c r="Q4518">
        <v>27.979399999999998</v>
      </c>
      <c r="R4518">
        <v>15.9994</v>
      </c>
      <c r="S4518" t="s">
        <v>183</v>
      </c>
      <c r="T4518">
        <v>0</v>
      </c>
      <c r="U4518">
        <v>0</v>
      </c>
      <c r="V4518">
        <v>11</v>
      </c>
      <c r="W4518">
        <v>596.44000000000005</v>
      </c>
    </row>
    <row r="4519" spans="1:23" x14ac:dyDescent="0.35">
      <c r="A4519" t="s">
        <v>6349</v>
      </c>
      <c r="B4519" t="s">
        <v>1936</v>
      </c>
      <c r="C4519" t="s">
        <v>1377</v>
      </c>
      <c r="D4519" t="s">
        <v>12</v>
      </c>
      <c r="E4519" t="s">
        <v>16</v>
      </c>
      <c r="F4519" t="s">
        <v>293</v>
      </c>
      <c r="G4519">
        <v>73.22</v>
      </c>
      <c r="H4519">
        <v>1</v>
      </c>
      <c r="I4519">
        <v>0.12</v>
      </c>
      <c r="J4519">
        <v>4.93</v>
      </c>
      <c r="K4519" t="s">
        <v>115</v>
      </c>
      <c r="L4519" t="s">
        <v>43</v>
      </c>
      <c r="M4519">
        <v>4.38</v>
      </c>
      <c r="N4519" t="s">
        <v>83</v>
      </c>
      <c r="O4519" t="b">
        <v>0</v>
      </c>
      <c r="P4519">
        <v>64.433599999999998</v>
      </c>
      <c r="Q4519">
        <v>20.5016</v>
      </c>
      <c r="R4519">
        <v>11.191599999999999</v>
      </c>
      <c r="S4519" t="s">
        <v>103</v>
      </c>
      <c r="T4519">
        <v>0</v>
      </c>
      <c r="U4519">
        <v>0</v>
      </c>
      <c r="V4519">
        <v>17</v>
      </c>
      <c r="W4519">
        <v>1418.6872000000001</v>
      </c>
    </row>
    <row r="4520" spans="1:23" x14ac:dyDescent="0.35">
      <c r="A4520" t="s">
        <v>6350</v>
      </c>
      <c r="B4520" t="s">
        <v>117</v>
      </c>
      <c r="C4520" t="s">
        <v>3921</v>
      </c>
      <c r="D4520" t="s">
        <v>17</v>
      </c>
      <c r="E4520" t="s">
        <v>95</v>
      </c>
      <c r="F4520" t="s">
        <v>840</v>
      </c>
      <c r="G4520">
        <v>414.62</v>
      </c>
      <c r="H4520">
        <v>3</v>
      </c>
      <c r="I4520">
        <v>0.02</v>
      </c>
      <c r="J4520">
        <v>8.39</v>
      </c>
      <c r="K4520" t="s">
        <v>82</v>
      </c>
      <c r="L4520" t="s">
        <v>43</v>
      </c>
      <c r="M4520">
        <v>7.46</v>
      </c>
      <c r="N4520" t="s">
        <v>279</v>
      </c>
      <c r="O4520" t="b">
        <v>0</v>
      </c>
      <c r="P4520">
        <v>1218.9828</v>
      </c>
      <c r="Q4520">
        <v>472.66680000000002</v>
      </c>
      <c r="R4520">
        <v>456.8168</v>
      </c>
      <c r="S4520" t="s">
        <v>84</v>
      </c>
      <c r="T4520">
        <v>0</v>
      </c>
      <c r="U4520">
        <v>1</v>
      </c>
      <c r="V4520">
        <v>7</v>
      </c>
      <c r="W4520">
        <v>837.01239999999996</v>
      </c>
    </row>
    <row r="4521" spans="1:23" x14ac:dyDescent="0.35">
      <c r="A4521" t="s">
        <v>6351</v>
      </c>
      <c r="B4521" t="s">
        <v>1936</v>
      </c>
      <c r="C4521" t="s">
        <v>80</v>
      </c>
      <c r="D4521" t="s">
        <v>12</v>
      </c>
      <c r="E4521" t="s">
        <v>14</v>
      </c>
      <c r="F4521" t="s">
        <v>1041</v>
      </c>
      <c r="G4521">
        <v>118.5</v>
      </c>
      <c r="H4521">
        <v>2</v>
      </c>
      <c r="I4521">
        <v>0.1</v>
      </c>
      <c r="J4521">
        <v>6.17</v>
      </c>
      <c r="K4521" t="s">
        <v>115</v>
      </c>
      <c r="L4521" t="s">
        <v>41</v>
      </c>
      <c r="M4521">
        <v>9.15</v>
      </c>
      <c r="N4521" t="s">
        <v>83</v>
      </c>
      <c r="O4521" t="b">
        <v>0</v>
      </c>
      <c r="P4521">
        <v>213.3</v>
      </c>
      <c r="Q4521">
        <v>71.100000000000023</v>
      </c>
      <c r="R4521">
        <v>55.780000000000022</v>
      </c>
      <c r="S4521" t="s">
        <v>103</v>
      </c>
      <c r="T4521">
        <v>0</v>
      </c>
      <c r="U4521">
        <v>0</v>
      </c>
      <c r="V4521">
        <v>23</v>
      </c>
      <c r="W4521">
        <v>2212.105</v>
      </c>
    </row>
    <row r="4522" spans="1:23" x14ac:dyDescent="0.35">
      <c r="A4522" t="s">
        <v>6352</v>
      </c>
      <c r="B4522" t="s">
        <v>437</v>
      </c>
      <c r="C4522" t="s">
        <v>1091</v>
      </c>
      <c r="D4522" t="s">
        <v>20</v>
      </c>
      <c r="E4522" t="s">
        <v>16</v>
      </c>
      <c r="F4522" t="s">
        <v>828</v>
      </c>
      <c r="G4522">
        <v>52.64</v>
      </c>
      <c r="H4522">
        <v>2</v>
      </c>
      <c r="I4522">
        <v>0.28000000000000003</v>
      </c>
      <c r="J4522">
        <v>3.5</v>
      </c>
      <c r="K4522" t="s">
        <v>90</v>
      </c>
      <c r="L4522" t="s">
        <v>43</v>
      </c>
      <c r="M4522">
        <v>5.79</v>
      </c>
      <c r="N4522" t="s">
        <v>83</v>
      </c>
      <c r="O4522" t="b">
        <v>0</v>
      </c>
      <c r="P4522">
        <v>75.801599999999993</v>
      </c>
      <c r="Q4522">
        <v>12.633599999999991</v>
      </c>
      <c r="R4522">
        <v>3.343599999999995</v>
      </c>
      <c r="S4522" t="s">
        <v>103</v>
      </c>
      <c r="T4522">
        <v>0</v>
      </c>
      <c r="U4522">
        <v>0</v>
      </c>
      <c r="V4522">
        <v>4</v>
      </c>
      <c r="W4522">
        <v>106.625</v>
      </c>
    </row>
    <row r="4523" spans="1:23" x14ac:dyDescent="0.35">
      <c r="A4523" t="s">
        <v>6353</v>
      </c>
      <c r="B4523" t="s">
        <v>157</v>
      </c>
      <c r="C4523" t="s">
        <v>1489</v>
      </c>
      <c r="D4523" t="s">
        <v>26</v>
      </c>
      <c r="E4523" t="s">
        <v>16</v>
      </c>
      <c r="F4523" t="s">
        <v>107</v>
      </c>
      <c r="G4523">
        <v>29.21</v>
      </c>
      <c r="H4523">
        <v>2</v>
      </c>
      <c r="I4523">
        <v>0.1</v>
      </c>
      <c r="J4523">
        <v>8.81</v>
      </c>
      <c r="K4523" t="s">
        <v>82</v>
      </c>
      <c r="L4523" t="s">
        <v>43</v>
      </c>
      <c r="M4523">
        <v>3.39</v>
      </c>
      <c r="N4523" t="s">
        <v>83</v>
      </c>
      <c r="O4523" t="b">
        <v>1</v>
      </c>
      <c r="P4523">
        <v>52.578000000000003</v>
      </c>
      <c r="Q4523">
        <v>17.526</v>
      </c>
      <c r="R4523">
        <v>5.3260000000000023</v>
      </c>
      <c r="S4523" t="s">
        <v>91</v>
      </c>
      <c r="T4523">
        <v>0</v>
      </c>
      <c r="U4523">
        <v>0</v>
      </c>
      <c r="V4523">
        <v>15</v>
      </c>
      <c r="W4523">
        <v>471.47800000000012</v>
      </c>
    </row>
    <row r="4524" spans="1:23" x14ac:dyDescent="0.35">
      <c r="A4524" t="s">
        <v>6354</v>
      </c>
      <c r="B4524" t="s">
        <v>819</v>
      </c>
      <c r="C4524" t="s">
        <v>4866</v>
      </c>
      <c r="D4524" t="s">
        <v>12</v>
      </c>
      <c r="E4524" t="s">
        <v>88</v>
      </c>
      <c r="F4524" t="s">
        <v>1195</v>
      </c>
      <c r="G4524">
        <v>24.96</v>
      </c>
      <c r="H4524">
        <v>1</v>
      </c>
      <c r="I4524">
        <v>0.01</v>
      </c>
      <c r="J4524">
        <v>8.23</v>
      </c>
      <c r="K4524" t="s">
        <v>115</v>
      </c>
      <c r="L4524" t="s">
        <v>43</v>
      </c>
      <c r="M4524">
        <v>7.37</v>
      </c>
      <c r="N4524" t="s">
        <v>83</v>
      </c>
      <c r="O4524" t="b">
        <v>0</v>
      </c>
      <c r="P4524">
        <v>24.7104</v>
      </c>
      <c r="Q4524">
        <v>9.7344000000000008</v>
      </c>
      <c r="R4524">
        <v>-5.8656000000000006</v>
      </c>
      <c r="S4524" t="s">
        <v>128</v>
      </c>
      <c r="T4524">
        <v>0</v>
      </c>
      <c r="U4524">
        <v>0</v>
      </c>
      <c r="V4524">
        <v>3</v>
      </c>
      <c r="W4524">
        <v>115.3961</v>
      </c>
    </row>
    <row r="4525" spans="1:23" x14ac:dyDescent="0.35">
      <c r="A4525" t="s">
        <v>6355</v>
      </c>
      <c r="B4525" t="s">
        <v>284</v>
      </c>
      <c r="C4525" t="s">
        <v>587</v>
      </c>
      <c r="D4525" t="s">
        <v>19</v>
      </c>
      <c r="E4525" t="s">
        <v>16</v>
      </c>
      <c r="F4525" t="s">
        <v>132</v>
      </c>
      <c r="G4525">
        <v>37.380000000000003</v>
      </c>
      <c r="H4525">
        <v>1</v>
      </c>
      <c r="I4525">
        <v>0.06</v>
      </c>
      <c r="J4525">
        <v>2.29</v>
      </c>
      <c r="K4525" t="s">
        <v>115</v>
      </c>
      <c r="L4525" t="s">
        <v>48</v>
      </c>
      <c r="M4525">
        <v>11.53</v>
      </c>
      <c r="N4525" t="s">
        <v>83</v>
      </c>
      <c r="O4525" t="b">
        <v>0</v>
      </c>
      <c r="P4525">
        <v>35.1372</v>
      </c>
      <c r="Q4525">
        <v>12.709199999999999</v>
      </c>
      <c r="R4525">
        <v>-1.1108000000000009</v>
      </c>
      <c r="S4525" t="s">
        <v>91</v>
      </c>
      <c r="T4525">
        <v>0</v>
      </c>
      <c r="U4525">
        <v>0</v>
      </c>
      <c r="V4525">
        <v>17</v>
      </c>
      <c r="W4525">
        <v>1791.7837</v>
      </c>
    </row>
    <row r="4526" spans="1:23" x14ac:dyDescent="0.35">
      <c r="A4526" t="s">
        <v>6356</v>
      </c>
      <c r="B4526" t="s">
        <v>901</v>
      </c>
      <c r="C4526" t="s">
        <v>3076</v>
      </c>
      <c r="D4526" t="s">
        <v>20</v>
      </c>
      <c r="E4526" t="s">
        <v>14</v>
      </c>
      <c r="F4526" t="s">
        <v>643</v>
      </c>
      <c r="G4526">
        <v>83.52</v>
      </c>
      <c r="H4526">
        <v>1</v>
      </c>
      <c r="I4526">
        <v>0.21</v>
      </c>
      <c r="J4526">
        <v>9.8800000000000008</v>
      </c>
      <c r="K4526" t="s">
        <v>90</v>
      </c>
      <c r="L4526" t="s">
        <v>41</v>
      </c>
      <c r="M4526">
        <v>14.83</v>
      </c>
      <c r="N4526" t="s">
        <v>141</v>
      </c>
      <c r="O4526" t="b">
        <v>0</v>
      </c>
      <c r="P4526">
        <v>65.980800000000002</v>
      </c>
      <c r="Q4526">
        <v>15.868800000000009</v>
      </c>
      <c r="R4526">
        <v>-8.8411999999999935</v>
      </c>
      <c r="S4526" t="s">
        <v>128</v>
      </c>
      <c r="T4526">
        <v>1</v>
      </c>
      <c r="U4526">
        <v>0</v>
      </c>
      <c r="V4526">
        <v>2</v>
      </c>
      <c r="W4526">
        <v>-20.585100000000001</v>
      </c>
    </row>
    <row r="4527" spans="1:23" x14ac:dyDescent="0.35">
      <c r="A4527" t="s">
        <v>6357</v>
      </c>
      <c r="B4527" t="s">
        <v>545</v>
      </c>
      <c r="C4527" t="s">
        <v>2514</v>
      </c>
      <c r="D4527" t="s">
        <v>15</v>
      </c>
      <c r="E4527" t="s">
        <v>95</v>
      </c>
      <c r="F4527" t="s">
        <v>944</v>
      </c>
      <c r="G4527">
        <v>18.04</v>
      </c>
      <c r="H4527">
        <v>1</v>
      </c>
      <c r="I4527">
        <v>0.19</v>
      </c>
      <c r="J4527">
        <v>2.4700000000000002</v>
      </c>
      <c r="K4527" t="s">
        <v>115</v>
      </c>
      <c r="L4527" t="s">
        <v>41</v>
      </c>
      <c r="M4527">
        <v>9.9600000000000009</v>
      </c>
      <c r="N4527" t="s">
        <v>83</v>
      </c>
      <c r="O4527" t="b">
        <v>0</v>
      </c>
      <c r="P4527">
        <v>14.612399999999999</v>
      </c>
      <c r="Q4527">
        <v>3.7884000000000011</v>
      </c>
      <c r="R4527">
        <v>-8.6416000000000004</v>
      </c>
      <c r="S4527" t="s">
        <v>91</v>
      </c>
      <c r="T4527">
        <v>0</v>
      </c>
      <c r="U4527">
        <v>0</v>
      </c>
      <c r="V4527">
        <v>12</v>
      </c>
      <c r="W4527">
        <v>177.1542</v>
      </c>
    </row>
    <row r="4528" spans="1:23" x14ac:dyDescent="0.35">
      <c r="A4528" t="s">
        <v>6358</v>
      </c>
      <c r="B4528" t="s">
        <v>1576</v>
      </c>
      <c r="C4528" t="s">
        <v>534</v>
      </c>
      <c r="D4528" t="s">
        <v>28</v>
      </c>
      <c r="E4528" t="s">
        <v>88</v>
      </c>
      <c r="F4528" t="s">
        <v>1844</v>
      </c>
      <c r="G4528">
        <v>26.02</v>
      </c>
      <c r="H4528">
        <v>3</v>
      </c>
      <c r="I4528">
        <v>0.16</v>
      </c>
      <c r="J4528">
        <v>5.39</v>
      </c>
      <c r="K4528" t="s">
        <v>115</v>
      </c>
      <c r="L4528" t="s">
        <v>41</v>
      </c>
      <c r="M4528">
        <v>14.65</v>
      </c>
      <c r="N4528" t="s">
        <v>83</v>
      </c>
      <c r="O4528" t="b">
        <v>0</v>
      </c>
      <c r="P4528">
        <v>65.570400000000006</v>
      </c>
      <c r="Q4528">
        <v>18.734400000000011</v>
      </c>
      <c r="R4528">
        <v>-1.305599999999991</v>
      </c>
      <c r="S4528" t="s">
        <v>97</v>
      </c>
      <c r="T4528">
        <v>0</v>
      </c>
      <c r="U4528">
        <v>0</v>
      </c>
      <c r="V4528">
        <v>20</v>
      </c>
      <c r="W4528">
        <v>1820.3717999999999</v>
      </c>
    </row>
    <row r="4529" spans="1:23" x14ac:dyDescent="0.35">
      <c r="A4529" t="s">
        <v>6359</v>
      </c>
      <c r="B4529" t="s">
        <v>1572</v>
      </c>
      <c r="C4529" t="s">
        <v>2898</v>
      </c>
      <c r="D4529" t="s">
        <v>17</v>
      </c>
      <c r="E4529" t="s">
        <v>95</v>
      </c>
      <c r="F4529" t="s">
        <v>217</v>
      </c>
      <c r="G4529">
        <v>174.74</v>
      </c>
      <c r="H4529">
        <v>1</v>
      </c>
      <c r="I4529">
        <v>0.28000000000000003</v>
      </c>
      <c r="J4529">
        <v>3.44</v>
      </c>
      <c r="K4529" t="s">
        <v>102</v>
      </c>
      <c r="L4529" t="s">
        <v>41</v>
      </c>
      <c r="M4529">
        <v>14.11</v>
      </c>
      <c r="N4529" t="s">
        <v>83</v>
      </c>
      <c r="O4529" t="b">
        <v>0</v>
      </c>
      <c r="P4529">
        <v>125.8128</v>
      </c>
      <c r="Q4529">
        <v>20.968799999999991</v>
      </c>
      <c r="R4529">
        <v>3.4187999999999872</v>
      </c>
      <c r="S4529" t="s">
        <v>103</v>
      </c>
      <c r="T4529">
        <v>0</v>
      </c>
      <c r="U4529">
        <v>0</v>
      </c>
      <c r="V4529">
        <v>21</v>
      </c>
      <c r="W4529">
        <v>1859.8818000000001</v>
      </c>
    </row>
    <row r="4530" spans="1:23" x14ac:dyDescent="0.35">
      <c r="A4530" t="s">
        <v>6360</v>
      </c>
      <c r="B4530" t="s">
        <v>586</v>
      </c>
      <c r="C4530" t="s">
        <v>2652</v>
      </c>
      <c r="D4530" t="s">
        <v>12</v>
      </c>
      <c r="E4530" t="s">
        <v>16</v>
      </c>
      <c r="F4530" t="s">
        <v>307</v>
      </c>
      <c r="G4530">
        <v>35.770000000000003</v>
      </c>
      <c r="H4530">
        <v>2</v>
      </c>
      <c r="I4530">
        <v>0.24</v>
      </c>
      <c r="J4530">
        <v>5.41</v>
      </c>
      <c r="K4530" t="s">
        <v>82</v>
      </c>
      <c r="L4530" t="s">
        <v>41</v>
      </c>
      <c r="M4530">
        <v>11.3</v>
      </c>
      <c r="N4530" t="s">
        <v>83</v>
      </c>
      <c r="O4530" t="b">
        <v>0</v>
      </c>
      <c r="P4530">
        <v>54.370399999999997</v>
      </c>
      <c r="Q4530">
        <v>11.446400000000001</v>
      </c>
      <c r="R4530">
        <v>-5.2635999999999967</v>
      </c>
      <c r="S4530" t="s">
        <v>91</v>
      </c>
      <c r="T4530">
        <v>0</v>
      </c>
      <c r="U4530">
        <v>0</v>
      </c>
      <c r="V4530">
        <v>19</v>
      </c>
      <c r="W4530">
        <v>1022.5201</v>
      </c>
    </row>
    <row r="4531" spans="1:23" x14ac:dyDescent="0.35">
      <c r="A4531" t="s">
        <v>6361</v>
      </c>
      <c r="B4531" t="s">
        <v>1831</v>
      </c>
      <c r="C4531" t="s">
        <v>2430</v>
      </c>
      <c r="D4531" t="s">
        <v>15</v>
      </c>
      <c r="E4531" t="s">
        <v>95</v>
      </c>
      <c r="F4531" t="s">
        <v>757</v>
      </c>
      <c r="G4531">
        <v>526.78</v>
      </c>
      <c r="H4531">
        <v>1</v>
      </c>
      <c r="I4531">
        <v>0.13</v>
      </c>
      <c r="J4531">
        <v>10</v>
      </c>
      <c r="K4531" t="s">
        <v>82</v>
      </c>
      <c r="L4531" t="s">
        <v>41</v>
      </c>
      <c r="M4531">
        <v>12.77</v>
      </c>
      <c r="N4531" t="s">
        <v>83</v>
      </c>
      <c r="O4531" t="b">
        <v>0</v>
      </c>
      <c r="P4531">
        <v>458.29860000000002</v>
      </c>
      <c r="Q4531">
        <v>142.23060000000001</v>
      </c>
      <c r="R4531">
        <v>119.4606</v>
      </c>
      <c r="S4531" t="s">
        <v>128</v>
      </c>
      <c r="T4531">
        <v>0</v>
      </c>
      <c r="U4531">
        <v>0</v>
      </c>
      <c r="V4531">
        <v>2</v>
      </c>
      <c r="W4531">
        <v>125.61620000000001</v>
      </c>
    </row>
    <row r="4532" spans="1:23" x14ac:dyDescent="0.35">
      <c r="A4532" t="s">
        <v>6362</v>
      </c>
      <c r="B4532" t="s">
        <v>1996</v>
      </c>
      <c r="C4532" t="s">
        <v>5521</v>
      </c>
      <c r="D4532" t="s">
        <v>17</v>
      </c>
      <c r="E4532" t="s">
        <v>16</v>
      </c>
      <c r="F4532" t="s">
        <v>648</v>
      </c>
      <c r="G4532">
        <v>25.04</v>
      </c>
      <c r="H4532">
        <v>3</v>
      </c>
      <c r="I4532">
        <v>0.24</v>
      </c>
      <c r="J4532">
        <v>4.74</v>
      </c>
      <c r="K4532" t="s">
        <v>90</v>
      </c>
      <c r="L4532" t="s">
        <v>41</v>
      </c>
      <c r="M4532">
        <v>10.98</v>
      </c>
      <c r="N4532" t="s">
        <v>141</v>
      </c>
      <c r="O4532" t="b">
        <v>0</v>
      </c>
      <c r="P4532">
        <v>57.091200000000001</v>
      </c>
      <c r="Q4532">
        <v>12.0192</v>
      </c>
      <c r="R4532">
        <v>-3.7008000000000019</v>
      </c>
      <c r="S4532" t="s">
        <v>91</v>
      </c>
      <c r="T4532">
        <v>1</v>
      </c>
      <c r="U4532">
        <v>0</v>
      </c>
      <c r="V4532">
        <v>14</v>
      </c>
      <c r="W4532">
        <v>1610.0854999999999</v>
      </c>
    </row>
    <row r="4533" spans="1:23" x14ac:dyDescent="0.35">
      <c r="A4533" t="s">
        <v>6363</v>
      </c>
      <c r="B4533" t="s">
        <v>556</v>
      </c>
      <c r="C4533" t="s">
        <v>717</v>
      </c>
      <c r="D4533" t="s">
        <v>24</v>
      </c>
      <c r="E4533" t="s">
        <v>16</v>
      </c>
      <c r="F4533" t="s">
        <v>223</v>
      </c>
      <c r="G4533">
        <v>70.47</v>
      </c>
      <c r="H4533">
        <v>2</v>
      </c>
      <c r="I4533">
        <v>0.23</v>
      </c>
      <c r="J4533">
        <v>9.5</v>
      </c>
      <c r="K4533" t="s">
        <v>82</v>
      </c>
      <c r="L4533" t="s">
        <v>41</v>
      </c>
      <c r="M4533">
        <v>13.42</v>
      </c>
      <c r="N4533" t="s">
        <v>83</v>
      </c>
      <c r="O4533" t="b">
        <v>0</v>
      </c>
      <c r="P4533">
        <v>108.52379999999999</v>
      </c>
      <c r="Q4533">
        <v>23.959800000000001</v>
      </c>
      <c r="R4533">
        <v>1.0398000000000001</v>
      </c>
      <c r="S4533" t="s">
        <v>128</v>
      </c>
      <c r="T4533">
        <v>0</v>
      </c>
      <c r="U4533">
        <v>0</v>
      </c>
      <c r="V4533">
        <v>17</v>
      </c>
      <c r="W4533">
        <v>684.79100000000005</v>
      </c>
    </row>
    <row r="4534" spans="1:23" x14ac:dyDescent="0.35">
      <c r="A4534" t="s">
        <v>6364</v>
      </c>
      <c r="B4534" t="s">
        <v>636</v>
      </c>
      <c r="C4534" t="s">
        <v>1827</v>
      </c>
      <c r="D4534" t="s">
        <v>12</v>
      </c>
      <c r="E4534" t="s">
        <v>95</v>
      </c>
      <c r="F4534" t="s">
        <v>844</v>
      </c>
      <c r="G4534">
        <v>355.12</v>
      </c>
      <c r="H4534">
        <v>1</v>
      </c>
      <c r="I4534">
        <v>0.1</v>
      </c>
      <c r="J4534">
        <v>9.23</v>
      </c>
      <c r="K4534" t="s">
        <v>102</v>
      </c>
      <c r="L4534" t="s">
        <v>43</v>
      </c>
      <c r="M4534">
        <v>7.56</v>
      </c>
      <c r="N4534" t="s">
        <v>83</v>
      </c>
      <c r="O4534" t="b">
        <v>1</v>
      </c>
      <c r="P4534">
        <v>319.608</v>
      </c>
      <c r="Q4534">
        <v>106.536</v>
      </c>
      <c r="R4534">
        <v>89.746000000000009</v>
      </c>
      <c r="S4534" t="s">
        <v>103</v>
      </c>
      <c r="T4534">
        <v>0</v>
      </c>
      <c r="U4534">
        <v>0</v>
      </c>
      <c r="V4534">
        <v>16</v>
      </c>
      <c r="W4534">
        <v>894.23690000000011</v>
      </c>
    </row>
    <row r="4535" spans="1:23" x14ac:dyDescent="0.35">
      <c r="A4535" t="s">
        <v>6365</v>
      </c>
      <c r="B4535" t="s">
        <v>562</v>
      </c>
      <c r="C4535" t="s">
        <v>1004</v>
      </c>
      <c r="D4535" t="s">
        <v>20</v>
      </c>
      <c r="E4535" t="s">
        <v>16</v>
      </c>
      <c r="F4535" t="s">
        <v>1050</v>
      </c>
      <c r="G4535">
        <v>39.86</v>
      </c>
      <c r="H4535">
        <v>2</v>
      </c>
      <c r="I4535">
        <v>0.16</v>
      </c>
      <c r="J4535">
        <v>8.6199999999999992</v>
      </c>
      <c r="K4535" t="s">
        <v>90</v>
      </c>
      <c r="L4535" t="s">
        <v>48</v>
      </c>
      <c r="M4535">
        <v>14.21</v>
      </c>
      <c r="N4535" t="s">
        <v>83</v>
      </c>
      <c r="O4535" t="b">
        <v>0</v>
      </c>
      <c r="P4535">
        <v>66.964799999999997</v>
      </c>
      <c r="Q4535">
        <v>19.1328</v>
      </c>
      <c r="R4535">
        <v>-3.6972000000000018</v>
      </c>
      <c r="S4535" t="s">
        <v>103</v>
      </c>
      <c r="T4535">
        <v>0</v>
      </c>
      <c r="U4535">
        <v>0</v>
      </c>
      <c r="V4535">
        <v>14</v>
      </c>
      <c r="W4535">
        <v>1382.8706999999999</v>
      </c>
    </row>
    <row r="4536" spans="1:23" x14ac:dyDescent="0.35">
      <c r="A4536" t="s">
        <v>6366</v>
      </c>
      <c r="B4536" t="s">
        <v>629</v>
      </c>
      <c r="C4536" t="s">
        <v>5164</v>
      </c>
      <c r="D4536" t="s">
        <v>28</v>
      </c>
      <c r="E4536" t="s">
        <v>95</v>
      </c>
      <c r="F4536" t="s">
        <v>541</v>
      </c>
      <c r="G4536">
        <v>526.97</v>
      </c>
      <c r="H4536">
        <v>1</v>
      </c>
      <c r="I4536">
        <v>0.13</v>
      </c>
      <c r="J4536">
        <v>9.36</v>
      </c>
      <c r="K4536" t="s">
        <v>102</v>
      </c>
      <c r="L4536" t="s">
        <v>41</v>
      </c>
      <c r="M4536">
        <v>9.82</v>
      </c>
      <c r="N4536" t="s">
        <v>83</v>
      </c>
      <c r="O4536" t="b">
        <v>0</v>
      </c>
      <c r="P4536">
        <v>458.46390000000002</v>
      </c>
      <c r="Q4536">
        <v>142.28190000000001</v>
      </c>
      <c r="R4536">
        <v>123.1019</v>
      </c>
      <c r="S4536" t="s">
        <v>128</v>
      </c>
      <c r="T4536">
        <v>0</v>
      </c>
      <c r="U4536">
        <v>0</v>
      </c>
      <c r="V4536">
        <v>4</v>
      </c>
      <c r="W4536">
        <v>256.97000000000003</v>
      </c>
    </row>
    <row r="4537" spans="1:23" x14ac:dyDescent="0.35">
      <c r="A4537" t="s">
        <v>6367</v>
      </c>
      <c r="B4537" t="s">
        <v>295</v>
      </c>
      <c r="C4537" t="s">
        <v>6368</v>
      </c>
      <c r="D4537" t="s">
        <v>12</v>
      </c>
      <c r="E4537" t="s">
        <v>16</v>
      </c>
      <c r="F4537" t="s">
        <v>155</v>
      </c>
      <c r="G4537">
        <v>50.41</v>
      </c>
      <c r="H4537">
        <v>1</v>
      </c>
      <c r="I4537">
        <v>0.25</v>
      </c>
      <c r="J4537">
        <v>9.6300000000000008</v>
      </c>
      <c r="K4537" t="s">
        <v>115</v>
      </c>
      <c r="L4537" t="s">
        <v>41</v>
      </c>
      <c r="M4537">
        <v>13.55</v>
      </c>
      <c r="N4537" t="s">
        <v>83</v>
      </c>
      <c r="O4537" t="b">
        <v>0</v>
      </c>
      <c r="P4537">
        <v>37.807499999999997</v>
      </c>
      <c r="Q4537">
        <v>7.5615000000000023</v>
      </c>
      <c r="R4537">
        <v>-15.618499999999999</v>
      </c>
      <c r="S4537" t="s">
        <v>91</v>
      </c>
      <c r="T4537">
        <v>0</v>
      </c>
      <c r="U4537">
        <v>0</v>
      </c>
      <c r="V4537">
        <v>5</v>
      </c>
      <c r="W4537">
        <v>173.91010000000011</v>
      </c>
    </row>
    <row r="4538" spans="1:23" x14ac:dyDescent="0.35">
      <c r="A4538" t="s">
        <v>6369</v>
      </c>
      <c r="B4538" t="s">
        <v>1563</v>
      </c>
      <c r="C4538" t="s">
        <v>1313</v>
      </c>
      <c r="D4538" t="s">
        <v>12</v>
      </c>
      <c r="E4538" t="s">
        <v>95</v>
      </c>
      <c r="F4538" t="s">
        <v>715</v>
      </c>
      <c r="G4538">
        <v>440.82</v>
      </c>
      <c r="H4538">
        <v>3</v>
      </c>
      <c r="I4538">
        <v>0.04</v>
      </c>
      <c r="J4538">
        <v>4.09</v>
      </c>
      <c r="K4538" t="s">
        <v>115</v>
      </c>
      <c r="L4538" t="s">
        <v>43</v>
      </c>
      <c r="M4538">
        <v>4.5199999999999996</v>
      </c>
      <c r="N4538" t="s">
        <v>83</v>
      </c>
      <c r="O4538" t="b">
        <v>0</v>
      </c>
      <c r="P4538">
        <v>1269.5616</v>
      </c>
      <c r="Q4538">
        <v>476.0856</v>
      </c>
      <c r="R4538">
        <v>467.47559999999999</v>
      </c>
      <c r="S4538" t="s">
        <v>91</v>
      </c>
      <c r="T4538">
        <v>0</v>
      </c>
      <c r="U4538">
        <v>0</v>
      </c>
      <c r="V4538">
        <v>9</v>
      </c>
      <c r="W4538">
        <v>1292.7988</v>
      </c>
    </row>
    <row r="4539" spans="1:23" x14ac:dyDescent="0.35">
      <c r="A4539" t="s">
        <v>6370</v>
      </c>
      <c r="B4539" t="s">
        <v>383</v>
      </c>
      <c r="C4539" t="s">
        <v>122</v>
      </c>
      <c r="D4539" t="s">
        <v>12</v>
      </c>
      <c r="E4539" t="s">
        <v>14</v>
      </c>
      <c r="F4539" t="s">
        <v>1029</v>
      </c>
      <c r="G4539">
        <v>155.08000000000001</v>
      </c>
      <c r="H4539">
        <v>1</v>
      </c>
      <c r="I4539">
        <v>0.3</v>
      </c>
      <c r="J4539">
        <v>2.93</v>
      </c>
      <c r="K4539" t="s">
        <v>90</v>
      </c>
      <c r="L4539" t="s">
        <v>41</v>
      </c>
      <c r="M4539">
        <v>6.55</v>
      </c>
      <c r="N4539" t="s">
        <v>83</v>
      </c>
      <c r="O4539" t="b">
        <v>0</v>
      </c>
      <c r="P4539">
        <v>108.556</v>
      </c>
      <c r="Q4539">
        <v>15.507999999999999</v>
      </c>
      <c r="R4539">
        <v>6.0279999999999951</v>
      </c>
      <c r="S4539" t="s">
        <v>128</v>
      </c>
      <c r="T4539">
        <v>0</v>
      </c>
      <c r="U4539">
        <v>0</v>
      </c>
      <c r="V4539">
        <v>14</v>
      </c>
      <c r="W4539">
        <v>711.66880000000003</v>
      </c>
    </row>
    <row r="4540" spans="1:23" x14ac:dyDescent="0.35">
      <c r="A4540" t="s">
        <v>6371</v>
      </c>
      <c r="B4540" t="s">
        <v>622</v>
      </c>
      <c r="C4540" t="s">
        <v>732</v>
      </c>
      <c r="D4540" t="s">
        <v>12</v>
      </c>
      <c r="E4540" t="s">
        <v>95</v>
      </c>
      <c r="F4540" t="s">
        <v>119</v>
      </c>
      <c r="G4540">
        <v>398.48</v>
      </c>
      <c r="H4540">
        <v>1</v>
      </c>
      <c r="I4540">
        <v>0.04</v>
      </c>
      <c r="J4540">
        <v>8.49</v>
      </c>
      <c r="K4540" t="s">
        <v>90</v>
      </c>
      <c r="L4540" t="s">
        <v>43</v>
      </c>
      <c r="M4540">
        <v>5.16</v>
      </c>
      <c r="N4540" t="s">
        <v>83</v>
      </c>
      <c r="O4540" t="b">
        <v>0</v>
      </c>
      <c r="P4540">
        <v>382.54079999999999</v>
      </c>
      <c r="Q4540">
        <v>143.4528</v>
      </c>
      <c r="R4540">
        <v>129.80279999999999</v>
      </c>
      <c r="S4540" t="s">
        <v>97</v>
      </c>
      <c r="T4540">
        <v>0</v>
      </c>
      <c r="U4540">
        <v>0</v>
      </c>
      <c r="V4540">
        <v>14</v>
      </c>
      <c r="W4540">
        <v>1535.6043999999999</v>
      </c>
    </row>
    <row r="4541" spans="1:23" x14ac:dyDescent="0.35">
      <c r="A4541" t="s">
        <v>6372</v>
      </c>
      <c r="B4541" t="s">
        <v>984</v>
      </c>
      <c r="C4541" t="s">
        <v>743</v>
      </c>
      <c r="D4541" t="s">
        <v>12</v>
      </c>
      <c r="E4541" t="s">
        <v>95</v>
      </c>
      <c r="F4541" t="s">
        <v>844</v>
      </c>
      <c r="G4541">
        <v>239.31</v>
      </c>
      <c r="H4541">
        <v>1</v>
      </c>
      <c r="I4541">
        <v>0.06</v>
      </c>
      <c r="J4541">
        <v>2.76</v>
      </c>
      <c r="K4541" t="s">
        <v>115</v>
      </c>
      <c r="L4541" t="s">
        <v>48</v>
      </c>
      <c r="M4541">
        <v>16.14</v>
      </c>
      <c r="N4541" t="s">
        <v>83</v>
      </c>
      <c r="O4541" t="b">
        <v>0</v>
      </c>
      <c r="P4541">
        <v>224.95140000000001</v>
      </c>
      <c r="Q4541">
        <v>81.365399999999994</v>
      </c>
      <c r="R4541">
        <v>62.465400000000002</v>
      </c>
      <c r="S4541" t="s">
        <v>97</v>
      </c>
      <c r="T4541">
        <v>0</v>
      </c>
      <c r="U4541">
        <v>0</v>
      </c>
      <c r="V4541">
        <v>14</v>
      </c>
      <c r="W4541">
        <v>775.56020000000001</v>
      </c>
    </row>
    <row r="4542" spans="1:23" x14ac:dyDescent="0.35">
      <c r="A4542" t="s">
        <v>6373</v>
      </c>
      <c r="B4542" t="s">
        <v>212</v>
      </c>
      <c r="C4542" t="s">
        <v>938</v>
      </c>
      <c r="D4542" t="s">
        <v>12</v>
      </c>
      <c r="E4542" t="s">
        <v>88</v>
      </c>
      <c r="F4542" t="s">
        <v>877</v>
      </c>
      <c r="G4542">
        <v>34.65</v>
      </c>
      <c r="H4542">
        <v>2</v>
      </c>
      <c r="I4542">
        <v>0.02</v>
      </c>
      <c r="J4542">
        <v>4.95</v>
      </c>
      <c r="K4542" t="s">
        <v>115</v>
      </c>
      <c r="L4542" t="s">
        <v>48</v>
      </c>
      <c r="M4542">
        <v>17.559999999999999</v>
      </c>
      <c r="N4542" t="s">
        <v>83</v>
      </c>
      <c r="O4542" t="b">
        <v>0</v>
      </c>
      <c r="P4542">
        <v>67.914000000000001</v>
      </c>
      <c r="Q4542">
        <v>26.334</v>
      </c>
      <c r="R4542">
        <v>3.8240000000000052</v>
      </c>
      <c r="S4542" t="s">
        <v>91</v>
      </c>
      <c r="T4542">
        <v>0</v>
      </c>
      <c r="U4542">
        <v>0</v>
      </c>
      <c r="V4542">
        <v>15</v>
      </c>
      <c r="W4542">
        <v>393.45659999999998</v>
      </c>
    </row>
    <row r="4543" spans="1:23" x14ac:dyDescent="0.35">
      <c r="A4543" t="s">
        <v>6374</v>
      </c>
      <c r="B4543" t="s">
        <v>429</v>
      </c>
      <c r="C4543" t="s">
        <v>3778</v>
      </c>
      <c r="D4543" t="s">
        <v>12</v>
      </c>
      <c r="E4543" t="s">
        <v>88</v>
      </c>
      <c r="F4543" t="s">
        <v>171</v>
      </c>
      <c r="G4543">
        <v>17.329999999999998</v>
      </c>
      <c r="H4543">
        <v>2</v>
      </c>
      <c r="I4543">
        <v>0.08</v>
      </c>
      <c r="J4543">
        <v>7.08</v>
      </c>
      <c r="K4543" t="s">
        <v>90</v>
      </c>
      <c r="L4543" t="s">
        <v>45</v>
      </c>
      <c r="M4543">
        <v>0.98</v>
      </c>
      <c r="N4543" t="s">
        <v>83</v>
      </c>
      <c r="O4543" t="b">
        <v>0</v>
      </c>
      <c r="P4543">
        <v>31.8872</v>
      </c>
      <c r="Q4543">
        <v>11.091200000000001</v>
      </c>
      <c r="R4543">
        <v>3.0312000000000041</v>
      </c>
      <c r="S4543" t="s">
        <v>128</v>
      </c>
      <c r="T4543">
        <v>0</v>
      </c>
      <c r="U4543">
        <v>0</v>
      </c>
      <c r="V4543">
        <v>8</v>
      </c>
      <c r="W4543">
        <v>991.02259999999978</v>
      </c>
    </row>
    <row r="4544" spans="1:23" x14ac:dyDescent="0.35">
      <c r="A4544" t="s">
        <v>6375</v>
      </c>
      <c r="B4544" t="s">
        <v>383</v>
      </c>
      <c r="C4544" t="s">
        <v>2105</v>
      </c>
      <c r="D4544" t="s">
        <v>12</v>
      </c>
      <c r="E4544" t="s">
        <v>88</v>
      </c>
      <c r="F4544" t="s">
        <v>708</v>
      </c>
      <c r="G4544">
        <v>20.57</v>
      </c>
      <c r="H4544">
        <v>1</v>
      </c>
      <c r="I4544">
        <v>0.11</v>
      </c>
      <c r="J4544">
        <v>5.71</v>
      </c>
      <c r="K4544" t="s">
        <v>82</v>
      </c>
      <c r="L4544" t="s">
        <v>41</v>
      </c>
      <c r="M4544">
        <v>10.8</v>
      </c>
      <c r="N4544" t="s">
        <v>83</v>
      </c>
      <c r="O4544" t="b">
        <v>0</v>
      </c>
      <c r="P4544">
        <v>18.307300000000001</v>
      </c>
      <c r="Q4544">
        <v>5.9653000000000009</v>
      </c>
      <c r="R4544">
        <v>-10.544700000000001</v>
      </c>
      <c r="S4544" t="s">
        <v>128</v>
      </c>
      <c r="T4544">
        <v>0</v>
      </c>
      <c r="U4544">
        <v>0</v>
      </c>
      <c r="V4544">
        <v>15</v>
      </c>
      <c r="W4544">
        <v>908.25459999999998</v>
      </c>
    </row>
    <row r="4545" spans="1:23" x14ac:dyDescent="0.35">
      <c r="A4545" t="s">
        <v>6376</v>
      </c>
      <c r="B4545" t="s">
        <v>130</v>
      </c>
      <c r="C4545" t="s">
        <v>3935</v>
      </c>
      <c r="D4545" t="s">
        <v>12</v>
      </c>
      <c r="E4545" t="s">
        <v>95</v>
      </c>
      <c r="F4545" t="s">
        <v>515</v>
      </c>
      <c r="G4545">
        <v>169.56</v>
      </c>
      <c r="H4545">
        <v>3</v>
      </c>
      <c r="I4545">
        <v>0.09</v>
      </c>
      <c r="J4545">
        <v>7.05</v>
      </c>
      <c r="K4545" t="s">
        <v>82</v>
      </c>
      <c r="L4545" t="s">
        <v>48</v>
      </c>
      <c r="M4545">
        <v>8.57</v>
      </c>
      <c r="N4545" t="s">
        <v>83</v>
      </c>
      <c r="O4545" t="b">
        <v>0</v>
      </c>
      <c r="P4545">
        <v>462.89879999999999</v>
      </c>
      <c r="Q4545">
        <v>157.6908</v>
      </c>
      <c r="R4545">
        <v>142.07079999999999</v>
      </c>
      <c r="S4545" t="s">
        <v>84</v>
      </c>
      <c r="T4545">
        <v>0</v>
      </c>
      <c r="U4545">
        <v>0</v>
      </c>
      <c r="V4545">
        <v>5</v>
      </c>
      <c r="W4545">
        <v>195.55500000000001</v>
      </c>
    </row>
    <row r="4546" spans="1:23" x14ac:dyDescent="0.35">
      <c r="A4546" t="s">
        <v>6377</v>
      </c>
      <c r="B4546" t="s">
        <v>379</v>
      </c>
      <c r="C4546" t="s">
        <v>4425</v>
      </c>
      <c r="D4546" t="s">
        <v>20</v>
      </c>
      <c r="E4546" t="s">
        <v>16</v>
      </c>
      <c r="F4546" t="s">
        <v>155</v>
      </c>
      <c r="G4546">
        <v>35.840000000000003</v>
      </c>
      <c r="H4546">
        <v>2</v>
      </c>
      <c r="I4546">
        <v>0.1</v>
      </c>
      <c r="J4546">
        <v>6.21</v>
      </c>
      <c r="K4546" t="s">
        <v>90</v>
      </c>
      <c r="L4546" t="s">
        <v>43</v>
      </c>
      <c r="M4546">
        <v>3.23</v>
      </c>
      <c r="N4546" t="s">
        <v>83</v>
      </c>
      <c r="O4546" t="b">
        <v>1</v>
      </c>
      <c r="P4546">
        <v>64.512000000000015</v>
      </c>
      <c r="Q4546">
        <v>21.504000000000008</v>
      </c>
      <c r="R4546">
        <v>12.064000000000011</v>
      </c>
      <c r="S4546" t="s">
        <v>103</v>
      </c>
      <c r="T4546">
        <v>0</v>
      </c>
      <c r="U4546">
        <v>0</v>
      </c>
      <c r="V4546">
        <v>10</v>
      </c>
      <c r="W4546">
        <v>1506.014300000001</v>
      </c>
    </row>
    <row r="4547" spans="1:23" x14ac:dyDescent="0.35">
      <c r="A4547" t="s">
        <v>6378</v>
      </c>
      <c r="B4547" t="s">
        <v>221</v>
      </c>
      <c r="C4547" t="s">
        <v>2999</v>
      </c>
      <c r="D4547" t="s">
        <v>20</v>
      </c>
      <c r="E4547" t="s">
        <v>95</v>
      </c>
      <c r="F4547" t="s">
        <v>985</v>
      </c>
      <c r="G4547">
        <v>331.35</v>
      </c>
      <c r="H4547">
        <v>3</v>
      </c>
      <c r="I4547">
        <v>0.06</v>
      </c>
      <c r="J4547">
        <v>9.6199999999999992</v>
      </c>
      <c r="K4547" t="s">
        <v>115</v>
      </c>
      <c r="L4547" t="s">
        <v>45</v>
      </c>
      <c r="M4547">
        <v>1.19</v>
      </c>
      <c r="N4547" t="s">
        <v>83</v>
      </c>
      <c r="O4547" t="b">
        <v>0</v>
      </c>
      <c r="P4547">
        <v>934.40700000000004</v>
      </c>
      <c r="Q4547">
        <v>337.97699999999998</v>
      </c>
      <c r="R4547">
        <v>327.16699999999997</v>
      </c>
      <c r="S4547" t="s">
        <v>103</v>
      </c>
      <c r="T4547">
        <v>0</v>
      </c>
      <c r="U4547">
        <v>0</v>
      </c>
      <c r="V4547">
        <v>11</v>
      </c>
      <c r="W4547">
        <v>1274.9931999999999</v>
      </c>
    </row>
    <row r="4548" spans="1:23" x14ac:dyDescent="0.35">
      <c r="A4548" t="s">
        <v>6379</v>
      </c>
      <c r="B4548" t="s">
        <v>1157</v>
      </c>
      <c r="C4548" t="s">
        <v>4726</v>
      </c>
      <c r="D4548" t="s">
        <v>17</v>
      </c>
      <c r="E4548" t="s">
        <v>88</v>
      </c>
      <c r="F4548" t="s">
        <v>760</v>
      </c>
      <c r="G4548">
        <v>39.130000000000003</v>
      </c>
      <c r="H4548">
        <v>3</v>
      </c>
      <c r="I4548">
        <v>0</v>
      </c>
      <c r="J4548">
        <v>9.92</v>
      </c>
      <c r="K4548" t="s">
        <v>90</v>
      </c>
      <c r="L4548" t="s">
        <v>43</v>
      </c>
      <c r="M4548">
        <v>5.59</v>
      </c>
      <c r="N4548" t="s">
        <v>83</v>
      </c>
      <c r="O4548" t="b">
        <v>0</v>
      </c>
      <c r="P4548">
        <v>117.39</v>
      </c>
      <c r="Q4548">
        <v>46.956000000000003</v>
      </c>
      <c r="R4548">
        <v>31.446000000000009</v>
      </c>
      <c r="S4548" t="s">
        <v>103</v>
      </c>
      <c r="T4548">
        <v>0</v>
      </c>
      <c r="U4548">
        <v>0</v>
      </c>
      <c r="V4548">
        <v>15</v>
      </c>
      <c r="W4548">
        <v>405.86239999999998</v>
      </c>
    </row>
    <row r="4549" spans="1:23" x14ac:dyDescent="0.35">
      <c r="A4549" t="s">
        <v>6380</v>
      </c>
      <c r="B4549" t="s">
        <v>130</v>
      </c>
      <c r="C4549" t="s">
        <v>6381</v>
      </c>
      <c r="D4549" t="s">
        <v>15</v>
      </c>
      <c r="E4549" t="s">
        <v>14</v>
      </c>
      <c r="F4549" t="s">
        <v>1321</v>
      </c>
      <c r="G4549">
        <v>101.35</v>
      </c>
      <c r="H4549">
        <v>1</v>
      </c>
      <c r="I4549">
        <v>0.14000000000000001</v>
      </c>
      <c r="J4549">
        <v>7.25</v>
      </c>
      <c r="K4549" t="s">
        <v>90</v>
      </c>
      <c r="L4549" t="s">
        <v>41</v>
      </c>
      <c r="M4549">
        <v>6.86</v>
      </c>
      <c r="N4549" t="s">
        <v>83</v>
      </c>
      <c r="O4549" t="b">
        <v>0</v>
      </c>
      <c r="P4549">
        <v>87.160999999999987</v>
      </c>
      <c r="Q4549">
        <v>26.350999999999988</v>
      </c>
      <c r="R4549">
        <v>12.240999999999991</v>
      </c>
      <c r="S4549" t="s">
        <v>84</v>
      </c>
      <c r="T4549">
        <v>0</v>
      </c>
      <c r="U4549">
        <v>0</v>
      </c>
      <c r="V4549">
        <v>1</v>
      </c>
      <c r="W4549">
        <v>12.240999999999991</v>
      </c>
    </row>
    <row r="4550" spans="1:23" x14ac:dyDescent="0.35">
      <c r="A4550" t="s">
        <v>6382</v>
      </c>
      <c r="B4550" t="s">
        <v>1185</v>
      </c>
      <c r="C4550" t="s">
        <v>1034</v>
      </c>
      <c r="D4550" t="s">
        <v>12</v>
      </c>
      <c r="E4550" t="s">
        <v>16</v>
      </c>
      <c r="F4550" t="s">
        <v>854</v>
      </c>
      <c r="G4550">
        <v>32.130000000000003</v>
      </c>
      <c r="H4550">
        <v>2</v>
      </c>
      <c r="I4550">
        <v>0.27</v>
      </c>
      <c r="J4550">
        <v>2.99</v>
      </c>
      <c r="K4550" t="s">
        <v>90</v>
      </c>
      <c r="L4550" t="s">
        <v>43</v>
      </c>
      <c r="M4550">
        <v>3.5</v>
      </c>
      <c r="N4550" t="s">
        <v>83</v>
      </c>
      <c r="O4550" t="b">
        <v>0</v>
      </c>
      <c r="P4550">
        <v>46.909799999999997</v>
      </c>
      <c r="Q4550">
        <v>8.3537999999999997</v>
      </c>
      <c r="R4550">
        <v>1.8637999999999999</v>
      </c>
      <c r="S4550" t="s">
        <v>183</v>
      </c>
      <c r="T4550">
        <v>0</v>
      </c>
      <c r="U4550">
        <v>0</v>
      </c>
      <c r="V4550">
        <v>13</v>
      </c>
      <c r="W4550">
        <v>769.70920000000001</v>
      </c>
    </row>
    <row r="4551" spans="1:23" x14ac:dyDescent="0.35">
      <c r="A4551" t="s">
        <v>6383</v>
      </c>
      <c r="B4551" t="s">
        <v>689</v>
      </c>
      <c r="C4551" t="s">
        <v>759</v>
      </c>
      <c r="D4551" t="s">
        <v>12</v>
      </c>
      <c r="E4551" t="s">
        <v>16</v>
      </c>
      <c r="F4551" t="s">
        <v>448</v>
      </c>
      <c r="G4551">
        <v>23.59</v>
      </c>
      <c r="H4551">
        <v>1</v>
      </c>
      <c r="I4551">
        <v>0.1</v>
      </c>
      <c r="J4551">
        <v>9.4600000000000009</v>
      </c>
      <c r="K4551" t="s">
        <v>102</v>
      </c>
      <c r="L4551" t="s">
        <v>48</v>
      </c>
      <c r="M4551">
        <v>11.26</v>
      </c>
      <c r="N4551" t="s">
        <v>83</v>
      </c>
      <c r="O4551" t="b">
        <v>0</v>
      </c>
      <c r="P4551">
        <v>21.231000000000002</v>
      </c>
      <c r="Q4551">
        <v>7.0770000000000017</v>
      </c>
      <c r="R4551">
        <v>-13.643000000000001</v>
      </c>
      <c r="S4551" t="s">
        <v>103</v>
      </c>
      <c r="T4551">
        <v>0</v>
      </c>
      <c r="U4551">
        <v>0</v>
      </c>
      <c r="V4551">
        <v>11</v>
      </c>
      <c r="W4551">
        <v>315.32900000000012</v>
      </c>
    </row>
    <row r="4552" spans="1:23" x14ac:dyDescent="0.35">
      <c r="A4552" t="s">
        <v>6384</v>
      </c>
      <c r="B4552" t="s">
        <v>429</v>
      </c>
      <c r="C4552" t="s">
        <v>6385</v>
      </c>
      <c r="D4552" t="s">
        <v>12</v>
      </c>
      <c r="E4552" t="s">
        <v>16</v>
      </c>
      <c r="F4552" t="s">
        <v>919</v>
      </c>
      <c r="G4552">
        <v>28.48</v>
      </c>
      <c r="H4552">
        <v>3</v>
      </c>
      <c r="I4552">
        <v>0.18</v>
      </c>
      <c r="J4552">
        <v>2.78</v>
      </c>
      <c r="K4552" t="s">
        <v>82</v>
      </c>
      <c r="L4552" t="s">
        <v>43</v>
      </c>
      <c r="M4552">
        <v>5.33</v>
      </c>
      <c r="N4552" t="s">
        <v>83</v>
      </c>
      <c r="O4552" t="b">
        <v>0</v>
      </c>
      <c r="P4552">
        <v>70.0608</v>
      </c>
      <c r="Q4552">
        <v>18.796800000000001</v>
      </c>
      <c r="R4552">
        <v>10.6868</v>
      </c>
      <c r="S4552" t="s">
        <v>128</v>
      </c>
      <c r="T4552">
        <v>0</v>
      </c>
      <c r="U4552">
        <v>0</v>
      </c>
      <c r="V4552">
        <v>1</v>
      </c>
      <c r="W4552">
        <v>10.6868</v>
      </c>
    </row>
    <row r="4553" spans="1:23" x14ac:dyDescent="0.35">
      <c r="A4553" t="s">
        <v>6386</v>
      </c>
      <c r="B4553" t="s">
        <v>201</v>
      </c>
      <c r="C4553" t="s">
        <v>317</v>
      </c>
      <c r="D4553" t="s">
        <v>15</v>
      </c>
      <c r="E4553" t="s">
        <v>16</v>
      </c>
      <c r="F4553" t="s">
        <v>241</v>
      </c>
      <c r="G4553">
        <v>27.26</v>
      </c>
      <c r="H4553">
        <v>2</v>
      </c>
      <c r="I4553">
        <v>0.06</v>
      </c>
      <c r="J4553">
        <v>7.16</v>
      </c>
      <c r="K4553" t="s">
        <v>102</v>
      </c>
      <c r="L4553" t="s">
        <v>43</v>
      </c>
      <c r="M4553">
        <v>4.4400000000000004</v>
      </c>
      <c r="N4553" t="s">
        <v>83</v>
      </c>
      <c r="O4553" t="b">
        <v>0</v>
      </c>
      <c r="P4553">
        <v>51.248800000000003</v>
      </c>
      <c r="Q4553">
        <v>18.536799999999999</v>
      </c>
      <c r="R4553">
        <v>6.9367999999999981</v>
      </c>
      <c r="S4553" t="s">
        <v>97</v>
      </c>
      <c r="T4553">
        <v>0</v>
      </c>
      <c r="U4553">
        <v>0</v>
      </c>
      <c r="V4553">
        <v>21</v>
      </c>
      <c r="W4553">
        <v>1217.9494</v>
      </c>
    </row>
    <row r="4554" spans="1:23" x14ac:dyDescent="0.35">
      <c r="A4554" t="s">
        <v>6387</v>
      </c>
      <c r="B4554" t="s">
        <v>180</v>
      </c>
      <c r="C4554" t="s">
        <v>913</v>
      </c>
      <c r="D4554" t="s">
        <v>15</v>
      </c>
      <c r="E4554" t="s">
        <v>95</v>
      </c>
      <c r="F4554" t="s">
        <v>341</v>
      </c>
      <c r="G4554">
        <v>29.29</v>
      </c>
      <c r="H4554">
        <v>3</v>
      </c>
      <c r="I4554">
        <v>0.16</v>
      </c>
      <c r="J4554">
        <v>5.32</v>
      </c>
      <c r="K4554" t="s">
        <v>102</v>
      </c>
      <c r="L4554" t="s">
        <v>41</v>
      </c>
      <c r="M4554">
        <v>14.01</v>
      </c>
      <c r="N4554" t="s">
        <v>83</v>
      </c>
      <c r="O4554" t="b">
        <v>0</v>
      </c>
      <c r="P4554">
        <v>73.8108</v>
      </c>
      <c r="Q4554">
        <v>21.088799999999999</v>
      </c>
      <c r="R4554">
        <v>1.758800000000001</v>
      </c>
      <c r="S4554" t="s">
        <v>183</v>
      </c>
      <c r="T4554">
        <v>0</v>
      </c>
      <c r="U4554">
        <v>0</v>
      </c>
      <c r="V4554">
        <v>16</v>
      </c>
      <c r="W4554">
        <v>1120.9875</v>
      </c>
    </row>
    <row r="4555" spans="1:23" x14ac:dyDescent="0.35">
      <c r="A4555" t="s">
        <v>6388</v>
      </c>
      <c r="B4555" t="s">
        <v>425</v>
      </c>
      <c r="C4555" t="s">
        <v>6389</v>
      </c>
      <c r="D4555" t="s">
        <v>12</v>
      </c>
      <c r="E4555" t="s">
        <v>88</v>
      </c>
      <c r="F4555" t="s">
        <v>975</v>
      </c>
      <c r="G4555">
        <v>34.58</v>
      </c>
      <c r="H4555">
        <v>2</v>
      </c>
      <c r="I4555">
        <v>0.05</v>
      </c>
      <c r="J4555">
        <v>4.55</v>
      </c>
      <c r="K4555" t="s">
        <v>115</v>
      </c>
      <c r="L4555" t="s">
        <v>45</v>
      </c>
      <c r="M4555">
        <v>0.82</v>
      </c>
      <c r="N4555" t="s">
        <v>83</v>
      </c>
      <c r="O4555" t="b">
        <v>0</v>
      </c>
      <c r="P4555">
        <v>65.701999999999998</v>
      </c>
      <c r="Q4555">
        <v>24.206</v>
      </c>
      <c r="R4555">
        <v>18.835999999999999</v>
      </c>
      <c r="S4555" t="s">
        <v>84</v>
      </c>
      <c r="T4555">
        <v>0</v>
      </c>
      <c r="U4555">
        <v>0</v>
      </c>
      <c r="V4555">
        <v>3</v>
      </c>
      <c r="W4555">
        <v>709.27420000000006</v>
      </c>
    </row>
    <row r="4556" spans="1:23" x14ac:dyDescent="0.35">
      <c r="A4556" t="s">
        <v>6390</v>
      </c>
      <c r="B4556" t="s">
        <v>2158</v>
      </c>
      <c r="C4556" t="s">
        <v>6391</v>
      </c>
      <c r="D4556" t="s">
        <v>17</v>
      </c>
      <c r="E4556" t="s">
        <v>16</v>
      </c>
      <c r="F4556" t="s">
        <v>244</v>
      </c>
      <c r="G4556">
        <v>29.37</v>
      </c>
      <c r="H4556">
        <v>1</v>
      </c>
      <c r="I4556">
        <v>0.28999999999999998</v>
      </c>
      <c r="J4556">
        <v>6.83</v>
      </c>
      <c r="K4556" t="s">
        <v>90</v>
      </c>
      <c r="L4556" t="s">
        <v>48</v>
      </c>
      <c r="M4556">
        <v>9.5299999999999994</v>
      </c>
      <c r="N4556" t="s">
        <v>83</v>
      </c>
      <c r="O4556" t="b">
        <v>0</v>
      </c>
      <c r="P4556">
        <v>20.852699999999999</v>
      </c>
      <c r="Q4556">
        <v>3.2306999999999988</v>
      </c>
      <c r="R4556">
        <v>-13.129300000000001</v>
      </c>
      <c r="S4556" t="s">
        <v>128</v>
      </c>
      <c r="T4556">
        <v>0</v>
      </c>
      <c r="U4556">
        <v>0</v>
      </c>
      <c r="V4556">
        <v>3</v>
      </c>
      <c r="W4556">
        <v>19.374700000000018</v>
      </c>
    </row>
    <row r="4557" spans="1:23" x14ac:dyDescent="0.35">
      <c r="A4557" t="s">
        <v>6392</v>
      </c>
      <c r="B4557" t="s">
        <v>398</v>
      </c>
      <c r="C4557" t="s">
        <v>2406</v>
      </c>
      <c r="D4557" t="s">
        <v>19</v>
      </c>
      <c r="E4557" t="s">
        <v>95</v>
      </c>
      <c r="F4557" t="s">
        <v>726</v>
      </c>
      <c r="G4557">
        <v>353.52</v>
      </c>
      <c r="H4557">
        <v>3</v>
      </c>
      <c r="I4557">
        <v>0.06</v>
      </c>
      <c r="J4557">
        <v>8.19</v>
      </c>
      <c r="K4557" t="s">
        <v>102</v>
      </c>
      <c r="L4557" t="s">
        <v>43</v>
      </c>
      <c r="M4557">
        <v>7.39</v>
      </c>
      <c r="N4557" t="s">
        <v>83</v>
      </c>
      <c r="O4557" t="b">
        <v>0</v>
      </c>
      <c r="P4557">
        <v>996.92639999999994</v>
      </c>
      <c r="Q4557">
        <v>360.5904000000001</v>
      </c>
      <c r="R4557">
        <v>345.01040000000012</v>
      </c>
      <c r="S4557" t="s">
        <v>183</v>
      </c>
      <c r="T4557">
        <v>0</v>
      </c>
      <c r="U4557">
        <v>0</v>
      </c>
      <c r="V4557">
        <v>10</v>
      </c>
      <c r="W4557">
        <v>650.54720000000009</v>
      </c>
    </row>
    <row r="4558" spans="1:23" x14ac:dyDescent="0.35">
      <c r="A4558" t="s">
        <v>6393</v>
      </c>
      <c r="B4558" t="s">
        <v>121</v>
      </c>
      <c r="C4558" t="s">
        <v>1766</v>
      </c>
      <c r="D4558" t="s">
        <v>17</v>
      </c>
      <c r="E4558" t="s">
        <v>14</v>
      </c>
      <c r="F4558" t="s">
        <v>775</v>
      </c>
      <c r="G4558">
        <v>91.22</v>
      </c>
      <c r="H4558">
        <v>3</v>
      </c>
      <c r="I4558">
        <v>0.09</v>
      </c>
      <c r="J4558">
        <v>3.83</v>
      </c>
      <c r="K4558" t="s">
        <v>90</v>
      </c>
      <c r="L4558" t="s">
        <v>48</v>
      </c>
      <c r="M4558">
        <v>16.850000000000001</v>
      </c>
      <c r="N4558" t="s">
        <v>141</v>
      </c>
      <c r="O4558" t="b">
        <v>0</v>
      </c>
      <c r="P4558">
        <v>249.03059999999999</v>
      </c>
      <c r="Q4558">
        <v>84.834600000000023</v>
      </c>
      <c r="R4558">
        <v>64.154600000000016</v>
      </c>
      <c r="S4558" t="s">
        <v>103</v>
      </c>
      <c r="T4558">
        <v>1</v>
      </c>
      <c r="U4558">
        <v>0</v>
      </c>
      <c r="V4558">
        <v>19</v>
      </c>
      <c r="W4558">
        <v>2240.0264999999999</v>
      </c>
    </row>
    <row r="4559" spans="1:23" x14ac:dyDescent="0.35">
      <c r="A4559" t="s">
        <v>6394</v>
      </c>
      <c r="B4559" t="s">
        <v>402</v>
      </c>
      <c r="C4559" t="s">
        <v>894</v>
      </c>
      <c r="D4559" t="s">
        <v>17</v>
      </c>
      <c r="E4559" t="s">
        <v>95</v>
      </c>
      <c r="F4559" t="s">
        <v>667</v>
      </c>
      <c r="G4559">
        <v>343.01</v>
      </c>
      <c r="H4559">
        <v>3</v>
      </c>
      <c r="I4559">
        <v>0.18</v>
      </c>
      <c r="J4559">
        <v>4.58</v>
      </c>
      <c r="K4559" t="s">
        <v>90</v>
      </c>
      <c r="L4559" t="s">
        <v>41</v>
      </c>
      <c r="M4559">
        <v>7.12</v>
      </c>
      <c r="N4559" t="s">
        <v>83</v>
      </c>
      <c r="O4559" t="b">
        <v>0</v>
      </c>
      <c r="P4559">
        <v>843.80460000000005</v>
      </c>
      <c r="Q4559">
        <v>226.38659999999999</v>
      </c>
      <c r="R4559">
        <v>214.68660000000011</v>
      </c>
      <c r="S4559" t="s">
        <v>97</v>
      </c>
      <c r="T4559">
        <v>0</v>
      </c>
      <c r="U4559">
        <v>0</v>
      </c>
      <c r="V4559">
        <v>11</v>
      </c>
      <c r="W4559">
        <v>473.62350000000021</v>
      </c>
    </row>
    <row r="4560" spans="1:23" x14ac:dyDescent="0.35">
      <c r="A4560" t="s">
        <v>6395</v>
      </c>
      <c r="B4560" t="s">
        <v>470</v>
      </c>
      <c r="C4560" t="s">
        <v>501</v>
      </c>
      <c r="D4560" t="s">
        <v>15</v>
      </c>
      <c r="E4560" t="s">
        <v>95</v>
      </c>
      <c r="F4560" t="s">
        <v>314</v>
      </c>
      <c r="G4560">
        <v>440.37</v>
      </c>
      <c r="H4560">
        <v>3</v>
      </c>
      <c r="I4560">
        <v>0.11</v>
      </c>
      <c r="J4560">
        <v>5.82</v>
      </c>
      <c r="K4560" t="s">
        <v>90</v>
      </c>
      <c r="L4560" t="s">
        <v>41</v>
      </c>
      <c r="M4560">
        <v>9.18</v>
      </c>
      <c r="N4560" t="s">
        <v>83</v>
      </c>
      <c r="O4560" t="b">
        <v>0</v>
      </c>
      <c r="P4560">
        <v>1175.7879</v>
      </c>
      <c r="Q4560">
        <v>383.12189999999998</v>
      </c>
      <c r="R4560">
        <v>368.12189999999998</v>
      </c>
      <c r="S4560" t="s">
        <v>183</v>
      </c>
      <c r="T4560">
        <v>0</v>
      </c>
      <c r="U4560">
        <v>0</v>
      </c>
      <c r="V4560">
        <v>13</v>
      </c>
      <c r="W4560">
        <v>1174.8072999999999</v>
      </c>
    </row>
    <row r="4561" spans="1:23" x14ac:dyDescent="0.35">
      <c r="A4561" t="s">
        <v>6396</v>
      </c>
      <c r="B4561" t="s">
        <v>2232</v>
      </c>
      <c r="C4561" t="s">
        <v>4684</v>
      </c>
      <c r="D4561" t="s">
        <v>12</v>
      </c>
      <c r="E4561" t="s">
        <v>14</v>
      </c>
      <c r="F4561" t="s">
        <v>203</v>
      </c>
      <c r="G4561">
        <v>201.55</v>
      </c>
      <c r="H4561">
        <v>2</v>
      </c>
      <c r="I4561">
        <v>0.05</v>
      </c>
      <c r="J4561">
        <v>9.4499999999999993</v>
      </c>
      <c r="K4561" t="s">
        <v>90</v>
      </c>
      <c r="L4561" t="s">
        <v>43</v>
      </c>
      <c r="M4561">
        <v>7.64</v>
      </c>
      <c r="N4561" t="s">
        <v>83</v>
      </c>
      <c r="O4561" t="b">
        <v>0</v>
      </c>
      <c r="P4561">
        <v>382.94499999999999</v>
      </c>
      <c r="Q4561">
        <v>141.08500000000001</v>
      </c>
      <c r="R4561">
        <v>123.995</v>
      </c>
      <c r="S4561" t="s">
        <v>84</v>
      </c>
      <c r="T4561">
        <v>0</v>
      </c>
      <c r="U4561">
        <v>0</v>
      </c>
      <c r="V4561">
        <v>2</v>
      </c>
      <c r="W4561">
        <v>161.57859999999999</v>
      </c>
    </row>
    <row r="4562" spans="1:23" x14ac:dyDescent="0.35">
      <c r="A4562" t="s">
        <v>6397</v>
      </c>
      <c r="B4562" t="s">
        <v>1576</v>
      </c>
      <c r="C4562" t="s">
        <v>3834</v>
      </c>
      <c r="D4562" t="s">
        <v>12</v>
      </c>
      <c r="E4562" t="s">
        <v>16</v>
      </c>
      <c r="F4562" t="s">
        <v>932</v>
      </c>
      <c r="G4562">
        <v>15.87</v>
      </c>
      <c r="H4562">
        <v>2</v>
      </c>
      <c r="I4562">
        <v>0.22</v>
      </c>
      <c r="J4562">
        <v>3.89</v>
      </c>
      <c r="K4562" t="s">
        <v>82</v>
      </c>
      <c r="L4562" t="s">
        <v>41</v>
      </c>
      <c r="M4562">
        <v>7.4</v>
      </c>
      <c r="N4562" t="s">
        <v>83</v>
      </c>
      <c r="O4562" t="b">
        <v>0</v>
      </c>
      <c r="P4562">
        <v>24.757200000000001</v>
      </c>
      <c r="Q4562">
        <v>5.7132000000000041</v>
      </c>
      <c r="R4562">
        <v>-5.5767999999999969</v>
      </c>
      <c r="S4562" t="s">
        <v>97</v>
      </c>
      <c r="T4562">
        <v>0</v>
      </c>
      <c r="U4562">
        <v>0</v>
      </c>
      <c r="V4562">
        <v>9</v>
      </c>
      <c r="W4562">
        <v>491.66809999999998</v>
      </c>
    </row>
    <row r="4563" spans="1:23" x14ac:dyDescent="0.35">
      <c r="A4563" t="s">
        <v>6398</v>
      </c>
      <c r="B4563" t="s">
        <v>487</v>
      </c>
      <c r="C4563" t="s">
        <v>4394</v>
      </c>
      <c r="D4563" t="s">
        <v>20</v>
      </c>
      <c r="E4563" t="s">
        <v>14</v>
      </c>
      <c r="F4563" t="s">
        <v>355</v>
      </c>
      <c r="G4563">
        <v>184.1</v>
      </c>
      <c r="H4563">
        <v>2</v>
      </c>
      <c r="I4563">
        <v>0.28000000000000003</v>
      </c>
      <c r="J4563">
        <v>2.0499999999999998</v>
      </c>
      <c r="K4563" t="s">
        <v>82</v>
      </c>
      <c r="L4563" t="s">
        <v>41</v>
      </c>
      <c r="M4563">
        <v>11.86</v>
      </c>
      <c r="N4563" t="s">
        <v>83</v>
      </c>
      <c r="O4563" t="b">
        <v>0</v>
      </c>
      <c r="P4563">
        <v>265.10399999999998</v>
      </c>
      <c r="Q4563">
        <v>44.183999999999997</v>
      </c>
      <c r="R4563">
        <v>30.274000000000001</v>
      </c>
      <c r="S4563" t="s">
        <v>97</v>
      </c>
      <c r="T4563">
        <v>0</v>
      </c>
      <c r="U4563">
        <v>0</v>
      </c>
      <c r="V4563">
        <v>3</v>
      </c>
      <c r="W4563">
        <v>176.88149999999999</v>
      </c>
    </row>
    <row r="4564" spans="1:23" x14ac:dyDescent="0.35">
      <c r="A4564" t="s">
        <v>6399</v>
      </c>
      <c r="B4564" t="s">
        <v>417</v>
      </c>
      <c r="C4564" t="s">
        <v>732</v>
      </c>
      <c r="D4564" t="s">
        <v>17</v>
      </c>
      <c r="E4564" t="s">
        <v>14</v>
      </c>
      <c r="F4564" t="s">
        <v>1299</v>
      </c>
      <c r="G4564">
        <v>157.16999999999999</v>
      </c>
      <c r="H4564">
        <v>2</v>
      </c>
      <c r="I4564">
        <v>0.06</v>
      </c>
      <c r="J4564">
        <v>9.5500000000000007</v>
      </c>
      <c r="K4564" t="s">
        <v>102</v>
      </c>
      <c r="L4564" t="s">
        <v>48</v>
      </c>
      <c r="M4564">
        <v>7.59</v>
      </c>
      <c r="N4564" t="s">
        <v>83</v>
      </c>
      <c r="O4564" t="b">
        <v>0</v>
      </c>
      <c r="P4564">
        <v>295.47959999999989</v>
      </c>
      <c r="Q4564">
        <v>106.87560000000001</v>
      </c>
      <c r="R4564">
        <v>89.735599999999963</v>
      </c>
      <c r="S4564" t="s">
        <v>84</v>
      </c>
      <c r="T4564">
        <v>0</v>
      </c>
      <c r="U4564">
        <v>0</v>
      </c>
      <c r="V4564">
        <v>14</v>
      </c>
      <c r="W4564">
        <v>1535.6043999999999</v>
      </c>
    </row>
    <row r="4565" spans="1:23" x14ac:dyDescent="0.35">
      <c r="A4565" t="s">
        <v>6400</v>
      </c>
      <c r="B4565" t="s">
        <v>539</v>
      </c>
      <c r="C4565" t="s">
        <v>720</v>
      </c>
      <c r="D4565" t="s">
        <v>12</v>
      </c>
      <c r="E4565" t="s">
        <v>95</v>
      </c>
      <c r="F4565" t="s">
        <v>1549</v>
      </c>
      <c r="G4565">
        <v>537.02</v>
      </c>
      <c r="H4565">
        <v>3</v>
      </c>
      <c r="I4565">
        <v>0.08</v>
      </c>
      <c r="J4565">
        <v>5.29</v>
      </c>
      <c r="K4565" t="s">
        <v>115</v>
      </c>
      <c r="L4565" t="s">
        <v>43</v>
      </c>
      <c r="M4565">
        <v>3.63</v>
      </c>
      <c r="N4565" t="s">
        <v>83</v>
      </c>
      <c r="O4565" t="b">
        <v>0</v>
      </c>
      <c r="P4565">
        <v>1482.1751999999999</v>
      </c>
      <c r="Q4565">
        <v>515.53919999999994</v>
      </c>
      <c r="R4565">
        <v>506.61919999999992</v>
      </c>
      <c r="S4565" t="s">
        <v>183</v>
      </c>
      <c r="T4565">
        <v>0</v>
      </c>
      <c r="U4565">
        <v>0</v>
      </c>
      <c r="V4565">
        <v>20</v>
      </c>
      <c r="W4565">
        <v>2012.6106</v>
      </c>
    </row>
    <row r="4566" spans="1:23" x14ac:dyDescent="0.35">
      <c r="A4566" t="s">
        <v>6401</v>
      </c>
      <c r="B4566" t="s">
        <v>201</v>
      </c>
      <c r="C4566" t="s">
        <v>6402</v>
      </c>
      <c r="D4566" t="s">
        <v>19</v>
      </c>
      <c r="E4566" t="s">
        <v>95</v>
      </c>
      <c r="F4566" t="s">
        <v>844</v>
      </c>
      <c r="G4566">
        <v>445.17</v>
      </c>
      <c r="H4566">
        <v>2</v>
      </c>
      <c r="I4566">
        <v>0.06</v>
      </c>
      <c r="J4566">
        <v>6.07</v>
      </c>
      <c r="K4566" t="s">
        <v>102</v>
      </c>
      <c r="L4566" t="s">
        <v>43</v>
      </c>
      <c r="M4566">
        <v>5.19</v>
      </c>
      <c r="N4566" t="s">
        <v>83</v>
      </c>
      <c r="O4566" t="b">
        <v>0</v>
      </c>
      <c r="P4566">
        <v>836.91959999999995</v>
      </c>
      <c r="Q4566">
        <v>302.71559999999999</v>
      </c>
      <c r="R4566">
        <v>291.4556</v>
      </c>
      <c r="S4566" t="s">
        <v>97</v>
      </c>
      <c r="T4566">
        <v>0</v>
      </c>
      <c r="U4566">
        <v>0</v>
      </c>
      <c r="V4566">
        <v>1</v>
      </c>
      <c r="W4566">
        <v>291.4556</v>
      </c>
    </row>
    <row r="4567" spans="1:23" x14ac:dyDescent="0.35">
      <c r="A4567" t="s">
        <v>6403</v>
      </c>
      <c r="B4567" t="s">
        <v>180</v>
      </c>
      <c r="C4567" t="s">
        <v>587</v>
      </c>
      <c r="D4567" t="s">
        <v>15</v>
      </c>
      <c r="E4567" t="s">
        <v>88</v>
      </c>
      <c r="F4567" t="s">
        <v>219</v>
      </c>
      <c r="G4567">
        <v>14.67</v>
      </c>
      <c r="H4567">
        <v>1</v>
      </c>
      <c r="I4567">
        <v>0.06</v>
      </c>
      <c r="J4567">
        <v>5.49</v>
      </c>
      <c r="K4567" t="s">
        <v>82</v>
      </c>
      <c r="L4567" t="s">
        <v>45</v>
      </c>
      <c r="M4567">
        <v>1.2</v>
      </c>
      <c r="N4567" t="s">
        <v>83</v>
      </c>
      <c r="O4567" t="b">
        <v>0</v>
      </c>
      <c r="P4567">
        <v>13.7898</v>
      </c>
      <c r="Q4567">
        <v>4.9878</v>
      </c>
      <c r="R4567">
        <v>-1.7021999999999999</v>
      </c>
      <c r="S4567" t="s">
        <v>183</v>
      </c>
      <c r="T4567">
        <v>0</v>
      </c>
      <c r="U4567">
        <v>0</v>
      </c>
      <c r="V4567">
        <v>17</v>
      </c>
      <c r="W4567">
        <v>1791.7837</v>
      </c>
    </row>
    <row r="4568" spans="1:23" x14ac:dyDescent="0.35">
      <c r="A4568" t="s">
        <v>6404</v>
      </c>
      <c r="B4568" t="s">
        <v>1147</v>
      </c>
      <c r="C4568" t="s">
        <v>806</v>
      </c>
      <c r="D4568" t="s">
        <v>24</v>
      </c>
      <c r="E4568" t="s">
        <v>95</v>
      </c>
      <c r="F4568" t="s">
        <v>726</v>
      </c>
      <c r="G4568">
        <v>473.66</v>
      </c>
      <c r="H4568">
        <v>1</v>
      </c>
      <c r="I4568">
        <v>7.0000000000000007E-2</v>
      </c>
      <c r="J4568">
        <v>5.07</v>
      </c>
      <c r="K4568" t="s">
        <v>102</v>
      </c>
      <c r="L4568" t="s">
        <v>45</v>
      </c>
      <c r="M4568">
        <v>0.69</v>
      </c>
      <c r="N4568" t="s">
        <v>83</v>
      </c>
      <c r="O4568" t="b">
        <v>0</v>
      </c>
      <c r="P4568">
        <v>440.50380000000001</v>
      </c>
      <c r="Q4568">
        <v>156.30779999999999</v>
      </c>
      <c r="R4568">
        <v>150.5478</v>
      </c>
      <c r="S4568" t="s">
        <v>183</v>
      </c>
      <c r="T4568">
        <v>0</v>
      </c>
      <c r="U4568">
        <v>0</v>
      </c>
      <c r="V4568">
        <v>11</v>
      </c>
      <c r="W4568">
        <v>660.6268</v>
      </c>
    </row>
    <row r="4569" spans="1:23" x14ac:dyDescent="0.35">
      <c r="A4569" t="s">
        <v>6405</v>
      </c>
      <c r="B4569" t="s">
        <v>121</v>
      </c>
      <c r="C4569" t="s">
        <v>993</v>
      </c>
      <c r="D4569" t="s">
        <v>17</v>
      </c>
      <c r="E4569" t="s">
        <v>95</v>
      </c>
      <c r="F4569" t="s">
        <v>715</v>
      </c>
      <c r="G4569">
        <v>562.79</v>
      </c>
      <c r="H4569">
        <v>1</v>
      </c>
      <c r="I4569">
        <v>0.08</v>
      </c>
      <c r="J4569">
        <v>8.4499999999999993</v>
      </c>
      <c r="K4569" t="s">
        <v>90</v>
      </c>
      <c r="L4569" t="s">
        <v>48</v>
      </c>
      <c r="M4569">
        <v>13.14</v>
      </c>
      <c r="N4569" t="s">
        <v>83</v>
      </c>
      <c r="O4569" t="b">
        <v>0</v>
      </c>
      <c r="P4569">
        <v>517.76679999999999</v>
      </c>
      <c r="Q4569">
        <v>180.09280000000001</v>
      </c>
      <c r="R4569">
        <v>158.50280000000001</v>
      </c>
      <c r="S4569" t="s">
        <v>103</v>
      </c>
      <c r="T4569">
        <v>0</v>
      </c>
      <c r="U4569">
        <v>0</v>
      </c>
      <c r="V4569">
        <v>18</v>
      </c>
      <c r="W4569">
        <v>977.64260000000024</v>
      </c>
    </row>
    <row r="4570" spans="1:23" x14ac:dyDescent="0.35">
      <c r="A4570" t="s">
        <v>6406</v>
      </c>
      <c r="B4570" t="s">
        <v>1052</v>
      </c>
      <c r="C4570" t="s">
        <v>5787</v>
      </c>
      <c r="D4570" t="s">
        <v>15</v>
      </c>
      <c r="E4570" t="s">
        <v>16</v>
      </c>
      <c r="F4570" t="s">
        <v>351</v>
      </c>
      <c r="G4570">
        <v>22.35</v>
      </c>
      <c r="H4570">
        <v>3</v>
      </c>
      <c r="I4570">
        <v>0.05</v>
      </c>
      <c r="J4570">
        <v>5.35</v>
      </c>
      <c r="K4570" t="s">
        <v>90</v>
      </c>
      <c r="L4570" t="s">
        <v>41</v>
      </c>
      <c r="M4570">
        <v>5.24</v>
      </c>
      <c r="N4570" t="s">
        <v>83</v>
      </c>
      <c r="O4570" t="b">
        <v>0</v>
      </c>
      <c r="P4570">
        <v>63.697500000000012</v>
      </c>
      <c r="Q4570">
        <v>23.467500000000001</v>
      </c>
      <c r="R4570">
        <v>12.8775</v>
      </c>
      <c r="S4570" t="s">
        <v>128</v>
      </c>
      <c r="T4570">
        <v>0</v>
      </c>
      <c r="U4570">
        <v>0</v>
      </c>
      <c r="V4570">
        <v>2</v>
      </c>
      <c r="W4570">
        <v>148.63849999999999</v>
      </c>
    </row>
    <row r="4571" spans="1:23" x14ac:dyDescent="0.35">
      <c r="A4571" t="s">
        <v>6407</v>
      </c>
      <c r="B4571" t="s">
        <v>1524</v>
      </c>
      <c r="C4571" t="s">
        <v>1038</v>
      </c>
      <c r="D4571" t="s">
        <v>20</v>
      </c>
      <c r="E4571" t="s">
        <v>95</v>
      </c>
      <c r="F4571" t="s">
        <v>140</v>
      </c>
      <c r="G4571">
        <v>270.54000000000002</v>
      </c>
      <c r="H4571">
        <v>2</v>
      </c>
      <c r="I4571">
        <v>0.2</v>
      </c>
      <c r="J4571">
        <v>6.61</v>
      </c>
      <c r="K4571" t="s">
        <v>90</v>
      </c>
      <c r="L4571" t="s">
        <v>41</v>
      </c>
      <c r="M4571">
        <v>8.1300000000000008</v>
      </c>
      <c r="N4571" t="s">
        <v>83</v>
      </c>
      <c r="O4571" t="b">
        <v>0</v>
      </c>
      <c r="P4571">
        <v>432.86399999999998</v>
      </c>
      <c r="Q4571">
        <v>108.21599999999999</v>
      </c>
      <c r="R4571">
        <v>93.475999999999999</v>
      </c>
      <c r="S4571" t="s">
        <v>128</v>
      </c>
      <c r="T4571">
        <v>0</v>
      </c>
      <c r="U4571">
        <v>0</v>
      </c>
      <c r="V4571">
        <v>16</v>
      </c>
      <c r="W4571">
        <v>1838.8379</v>
      </c>
    </row>
    <row r="4572" spans="1:23" x14ac:dyDescent="0.35">
      <c r="A4572" t="s">
        <v>6408</v>
      </c>
      <c r="B4572" t="s">
        <v>814</v>
      </c>
      <c r="C4572" t="s">
        <v>1599</v>
      </c>
      <c r="D4572" t="s">
        <v>15</v>
      </c>
      <c r="E4572" t="s">
        <v>14</v>
      </c>
      <c r="F4572" t="s">
        <v>187</v>
      </c>
      <c r="G4572">
        <v>130.11000000000001</v>
      </c>
      <c r="H4572">
        <v>2</v>
      </c>
      <c r="I4572">
        <v>0.01</v>
      </c>
      <c r="J4572">
        <v>3.3</v>
      </c>
      <c r="K4572" t="s">
        <v>102</v>
      </c>
      <c r="L4572" t="s">
        <v>43</v>
      </c>
      <c r="M4572">
        <v>5.92</v>
      </c>
      <c r="N4572" t="s">
        <v>83</v>
      </c>
      <c r="O4572" t="b">
        <v>0</v>
      </c>
      <c r="P4572">
        <v>257.61779999999999</v>
      </c>
      <c r="Q4572">
        <v>101.4858</v>
      </c>
      <c r="R4572">
        <v>92.265800000000041</v>
      </c>
      <c r="S4572" t="s">
        <v>183</v>
      </c>
      <c r="T4572">
        <v>0</v>
      </c>
      <c r="U4572">
        <v>0</v>
      </c>
      <c r="V4572">
        <v>16</v>
      </c>
      <c r="W4572">
        <v>1139.4492</v>
      </c>
    </row>
    <row r="4573" spans="1:23" x14ac:dyDescent="0.35">
      <c r="A4573" t="s">
        <v>6409</v>
      </c>
      <c r="B4573" t="s">
        <v>1604</v>
      </c>
      <c r="C4573" t="s">
        <v>2075</v>
      </c>
      <c r="D4573" t="s">
        <v>24</v>
      </c>
      <c r="E4573" t="s">
        <v>14</v>
      </c>
      <c r="F4573" t="s">
        <v>1419</v>
      </c>
      <c r="G4573">
        <v>100.45</v>
      </c>
      <c r="H4573">
        <v>1</v>
      </c>
      <c r="I4573">
        <v>0.08</v>
      </c>
      <c r="J4573">
        <v>4.4400000000000004</v>
      </c>
      <c r="K4573" t="s">
        <v>90</v>
      </c>
      <c r="L4573" t="s">
        <v>48</v>
      </c>
      <c r="M4573">
        <v>18.09</v>
      </c>
      <c r="N4573" t="s">
        <v>141</v>
      </c>
      <c r="O4573" t="b">
        <v>0</v>
      </c>
      <c r="P4573">
        <v>92.414000000000001</v>
      </c>
      <c r="Q4573">
        <v>32.144000000000013</v>
      </c>
      <c r="R4573">
        <v>9.6140000000000043</v>
      </c>
      <c r="S4573" t="s">
        <v>97</v>
      </c>
      <c r="T4573">
        <v>1</v>
      </c>
      <c r="U4573">
        <v>0</v>
      </c>
      <c r="V4573">
        <v>12</v>
      </c>
      <c r="W4573">
        <v>626.32769999999994</v>
      </c>
    </row>
    <row r="4574" spans="1:23" x14ac:dyDescent="0.35">
      <c r="A4574" t="s">
        <v>6410</v>
      </c>
      <c r="B4574" t="s">
        <v>901</v>
      </c>
      <c r="C4574" t="s">
        <v>2702</v>
      </c>
      <c r="D4574" t="s">
        <v>15</v>
      </c>
      <c r="E4574" t="s">
        <v>95</v>
      </c>
      <c r="F4574" t="s">
        <v>840</v>
      </c>
      <c r="G4574">
        <v>500.83</v>
      </c>
      <c r="H4574">
        <v>1</v>
      </c>
      <c r="I4574">
        <v>0.06</v>
      </c>
      <c r="J4574">
        <v>4.2300000000000004</v>
      </c>
      <c r="K4574" t="s">
        <v>90</v>
      </c>
      <c r="L4574" t="s">
        <v>48</v>
      </c>
      <c r="M4574">
        <v>5.75</v>
      </c>
      <c r="N4574" t="s">
        <v>83</v>
      </c>
      <c r="O4574" t="b">
        <v>0</v>
      </c>
      <c r="P4574">
        <v>470.78019999999998</v>
      </c>
      <c r="Q4574">
        <v>170.28219999999999</v>
      </c>
      <c r="R4574">
        <v>160.3022</v>
      </c>
      <c r="S4574" t="s">
        <v>128</v>
      </c>
      <c r="T4574">
        <v>0</v>
      </c>
      <c r="U4574">
        <v>0</v>
      </c>
      <c r="V4574">
        <v>19</v>
      </c>
      <c r="W4574">
        <v>1054.8798999999999</v>
      </c>
    </row>
    <row r="4575" spans="1:23" x14ac:dyDescent="0.35">
      <c r="A4575" t="s">
        <v>6411</v>
      </c>
      <c r="B4575" t="s">
        <v>1831</v>
      </c>
      <c r="C4575" t="s">
        <v>4425</v>
      </c>
      <c r="D4575" t="s">
        <v>12</v>
      </c>
      <c r="E4575" t="s">
        <v>95</v>
      </c>
      <c r="F4575" t="s">
        <v>266</v>
      </c>
      <c r="G4575">
        <v>615.84</v>
      </c>
      <c r="H4575">
        <v>3</v>
      </c>
      <c r="I4575">
        <v>0.17</v>
      </c>
      <c r="J4575">
        <v>9.58</v>
      </c>
      <c r="K4575" t="s">
        <v>115</v>
      </c>
      <c r="L4575" t="s">
        <v>41</v>
      </c>
      <c r="M4575">
        <v>14.69</v>
      </c>
      <c r="N4575" t="s">
        <v>83</v>
      </c>
      <c r="O4575" t="b">
        <v>0</v>
      </c>
      <c r="P4575">
        <v>1533.4416000000001</v>
      </c>
      <c r="Q4575">
        <v>424.92959999999999</v>
      </c>
      <c r="R4575">
        <v>400.65960000000001</v>
      </c>
      <c r="S4575" t="s">
        <v>128</v>
      </c>
      <c r="T4575">
        <v>0</v>
      </c>
      <c r="U4575">
        <v>0</v>
      </c>
      <c r="V4575">
        <v>10</v>
      </c>
      <c r="W4575">
        <v>1506.014300000001</v>
      </c>
    </row>
    <row r="4576" spans="1:23" x14ac:dyDescent="0.35">
      <c r="A4576" t="s">
        <v>6412</v>
      </c>
      <c r="B4576" t="s">
        <v>398</v>
      </c>
      <c r="C4576" t="s">
        <v>423</v>
      </c>
      <c r="D4576" t="s">
        <v>15</v>
      </c>
      <c r="E4576" t="s">
        <v>95</v>
      </c>
      <c r="F4576" t="s">
        <v>140</v>
      </c>
      <c r="G4576">
        <v>558.92999999999995</v>
      </c>
      <c r="H4576">
        <v>2</v>
      </c>
      <c r="I4576">
        <v>7.0000000000000007E-2</v>
      </c>
      <c r="J4576">
        <v>6.03</v>
      </c>
      <c r="K4576" t="s">
        <v>115</v>
      </c>
      <c r="L4576" t="s">
        <v>48</v>
      </c>
      <c r="M4576">
        <v>4.79</v>
      </c>
      <c r="N4576" t="s">
        <v>83</v>
      </c>
      <c r="O4576" t="b">
        <v>0</v>
      </c>
      <c r="P4576">
        <v>1039.6098</v>
      </c>
      <c r="Q4576">
        <v>368.89380000000011</v>
      </c>
      <c r="R4576">
        <v>358.07380000000012</v>
      </c>
      <c r="S4576" t="s">
        <v>183</v>
      </c>
      <c r="T4576">
        <v>0</v>
      </c>
      <c r="U4576">
        <v>0</v>
      </c>
      <c r="V4576">
        <v>19</v>
      </c>
      <c r="W4576">
        <v>1408.3480999999999</v>
      </c>
    </row>
    <row r="4577" spans="1:23" x14ac:dyDescent="0.35">
      <c r="A4577" t="s">
        <v>6413</v>
      </c>
      <c r="B4577" t="s">
        <v>150</v>
      </c>
      <c r="C4577" t="s">
        <v>6414</v>
      </c>
      <c r="D4577" t="s">
        <v>15</v>
      </c>
      <c r="E4577" t="s">
        <v>16</v>
      </c>
      <c r="F4577" t="s">
        <v>81</v>
      </c>
      <c r="G4577">
        <v>43.37</v>
      </c>
      <c r="H4577">
        <v>1</v>
      </c>
      <c r="I4577">
        <v>0.27</v>
      </c>
      <c r="J4577">
        <v>8.1999999999999993</v>
      </c>
      <c r="K4577" t="s">
        <v>102</v>
      </c>
      <c r="L4577" t="s">
        <v>41</v>
      </c>
      <c r="M4577">
        <v>9.0500000000000007</v>
      </c>
      <c r="N4577" t="s">
        <v>83</v>
      </c>
      <c r="O4577" t="b">
        <v>0</v>
      </c>
      <c r="P4577">
        <v>31.6601</v>
      </c>
      <c r="Q4577">
        <v>5.6380999999999979</v>
      </c>
      <c r="R4577">
        <v>-11.6119</v>
      </c>
      <c r="S4577" t="s">
        <v>128</v>
      </c>
      <c r="T4577">
        <v>0</v>
      </c>
      <c r="U4577">
        <v>0</v>
      </c>
      <c r="V4577">
        <v>1</v>
      </c>
      <c r="W4577">
        <v>-11.6119</v>
      </c>
    </row>
    <row r="4578" spans="1:23" x14ac:dyDescent="0.35">
      <c r="A4578" t="s">
        <v>6415</v>
      </c>
      <c r="B4578" t="s">
        <v>1622</v>
      </c>
      <c r="C4578" t="s">
        <v>1249</v>
      </c>
      <c r="D4578" t="s">
        <v>12</v>
      </c>
      <c r="E4578" t="s">
        <v>95</v>
      </c>
      <c r="F4578" t="s">
        <v>596</v>
      </c>
      <c r="G4578">
        <v>435.76</v>
      </c>
      <c r="H4578">
        <v>2</v>
      </c>
      <c r="I4578">
        <v>0.01</v>
      </c>
      <c r="J4578">
        <v>6.01</v>
      </c>
      <c r="K4578" t="s">
        <v>82</v>
      </c>
      <c r="L4578" t="s">
        <v>43</v>
      </c>
      <c r="M4578">
        <v>6.79</v>
      </c>
      <c r="N4578" t="s">
        <v>83</v>
      </c>
      <c r="O4578" t="b">
        <v>0</v>
      </c>
      <c r="P4578">
        <v>862.8048</v>
      </c>
      <c r="Q4578">
        <v>339.89280000000008</v>
      </c>
      <c r="R4578">
        <v>327.09280000000012</v>
      </c>
      <c r="S4578" t="s">
        <v>183</v>
      </c>
      <c r="T4578">
        <v>0</v>
      </c>
      <c r="U4578">
        <v>0</v>
      </c>
      <c r="V4578">
        <v>24</v>
      </c>
      <c r="W4578">
        <v>2451.8616000000002</v>
      </c>
    </row>
    <row r="4579" spans="1:23" x14ac:dyDescent="0.35">
      <c r="A4579" t="s">
        <v>6416</v>
      </c>
      <c r="B4579" t="s">
        <v>330</v>
      </c>
      <c r="C4579" t="s">
        <v>1093</v>
      </c>
      <c r="D4579" t="s">
        <v>12</v>
      </c>
      <c r="E4579" t="s">
        <v>88</v>
      </c>
      <c r="F4579" t="s">
        <v>718</v>
      </c>
      <c r="G4579">
        <v>28.22</v>
      </c>
      <c r="H4579">
        <v>3</v>
      </c>
      <c r="I4579">
        <v>0.16</v>
      </c>
      <c r="J4579">
        <v>5.15</v>
      </c>
      <c r="K4579" t="s">
        <v>115</v>
      </c>
      <c r="L4579" t="s">
        <v>41</v>
      </c>
      <c r="M4579">
        <v>13.26</v>
      </c>
      <c r="N4579" t="s">
        <v>83</v>
      </c>
      <c r="O4579" t="b">
        <v>0</v>
      </c>
      <c r="P4579">
        <v>71.114399999999989</v>
      </c>
      <c r="Q4579">
        <v>20.31839999999999</v>
      </c>
      <c r="R4579">
        <v>1.9083999999999901</v>
      </c>
      <c r="S4579" t="s">
        <v>183</v>
      </c>
      <c r="T4579">
        <v>0</v>
      </c>
      <c r="U4579">
        <v>0</v>
      </c>
      <c r="V4579">
        <v>15</v>
      </c>
      <c r="W4579">
        <v>1159.5474999999999</v>
      </c>
    </row>
    <row r="4580" spans="1:23" x14ac:dyDescent="0.35">
      <c r="A4580" t="s">
        <v>6417</v>
      </c>
      <c r="B4580" t="s">
        <v>2232</v>
      </c>
      <c r="C4580" t="s">
        <v>6418</v>
      </c>
      <c r="D4580" t="s">
        <v>24</v>
      </c>
      <c r="E4580" t="s">
        <v>95</v>
      </c>
      <c r="F4580" t="s">
        <v>1549</v>
      </c>
      <c r="G4580">
        <v>397.04</v>
      </c>
      <c r="H4580">
        <v>3</v>
      </c>
      <c r="I4580">
        <v>0.05</v>
      </c>
      <c r="J4580">
        <v>8.15</v>
      </c>
      <c r="K4580" t="s">
        <v>90</v>
      </c>
      <c r="L4580" t="s">
        <v>43</v>
      </c>
      <c r="M4580">
        <v>5.15</v>
      </c>
      <c r="N4580" t="s">
        <v>83</v>
      </c>
      <c r="O4580" t="b">
        <v>0</v>
      </c>
      <c r="P4580">
        <v>1131.5640000000001</v>
      </c>
      <c r="Q4580">
        <v>416.89200000000011</v>
      </c>
      <c r="R4580">
        <v>403.59199999999998</v>
      </c>
      <c r="S4580" t="s">
        <v>84</v>
      </c>
      <c r="T4580">
        <v>0</v>
      </c>
      <c r="U4580">
        <v>0</v>
      </c>
      <c r="V4580">
        <v>3</v>
      </c>
      <c r="W4580">
        <v>390.74790000000007</v>
      </c>
    </row>
    <row r="4581" spans="1:23" x14ac:dyDescent="0.35">
      <c r="A4581" t="s">
        <v>6419</v>
      </c>
      <c r="B4581" t="s">
        <v>909</v>
      </c>
      <c r="C4581" t="s">
        <v>2483</v>
      </c>
      <c r="D4581" t="s">
        <v>17</v>
      </c>
      <c r="E4581" t="s">
        <v>95</v>
      </c>
      <c r="F4581" t="s">
        <v>715</v>
      </c>
      <c r="G4581">
        <v>407.95</v>
      </c>
      <c r="H4581">
        <v>2</v>
      </c>
      <c r="I4581">
        <v>0.09</v>
      </c>
      <c r="J4581">
        <v>6.97</v>
      </c>
      <c r="K4581" t="s">
        <v>90</v>
      </c>
      <c r="L4581" t="s">
        <v>48</v>
      </c>
      <c r="M4581">
        <v>9.35</v>
      </c>
      <c r="N4581" t="s">
        <v>141</v>
      </c>
      <c r="O4581" t="b">
        <v>0</v>
      </c>
      <c r="P4581">
        <v>742.46900000000005</v>
      </c>
      <c r="Q4581">
        <v>252.92900000000009</v>
      </c>
      <c r="R4581">
        <v>236.60900000000009</v>
      </c>
      <c r="S4581" t="s">
        <v>183</v>
      </c>
      <c r="T4581">
        <v>1</v>
      </c>
      <c r="U4581">
        <v>0</v>
      </c>
      <c r="V4581">
        <v>2</v>
      </c>
      <c r="W4581">
        <v>457.23300000000012</v>
      </c>
    </row>
    <row r="4582" spans="1:23" x14ac:dyDescent="0.35">
      <c r="A4582" t="s">
        <v>6420</v>
      </c>
      <c r="B4582" t="s">
        <v>1687</v>
      </c>
      <c r="C4582" t="s">
        <v>2652</v>
      </c>
      <c r="D4582" t="s">
        <v>24</v>
      </c>
      <c r="E4582" t="s">
        <v>88</v>
      </c>
      <c r="F4582" t="s">
        <v>468</v>
      </c>
      <c r="G4582">
        <v>29.85</v>
      </c>
      <c r="H4582">
        <v>3</v>
      </c>
      <c r="I4582">
        <v>0.06</v>
      </c>
      <c r="J4582">
        <v>3.52</v>
      </c>
      <c r="K4582" t="s">
        <v>90</v>
      </c>
      <c r="L4582" t="s">
        <v>43</v>
      </c>
      <c r="M4582">
        <v>3.79</v>
      </c>
      <c r="N4582" t="s">
        <v>83</v>
      </c>
      <c r="O4582" t="b">
        <v>0</v>
      </c>
      <c r="P4582">
        <v>84.177000000000007</v>
      </c>
      <c r="Q4582">
        <v>30.446999999999999</v>
      </c>
      <c r="R4582">
        <v>23.137</v>
      </c>
      <c r="S4582" t="s">
        <v>97</v>
      </c>
      <c r="T4582">
        <v>0</v>
      </c>
      <c r="U4582">
        <v>0</v>
      </c>
      <c r="V4582">
        <v>19</v>
      </c>
      <c r="W4582">
        <v>1022.5201</v>
      </c>
    </row>
    <row r="4583" spans="1:23" x14ac:dyDescent="0.35">
      <c r="A4583" t="s">
        <v>6421</v>
      </c>
      <c r="B4583" t="s">
        <v>462</v>
      </c>
      <c r="C4583" t="s">
        <v>1941</v>
      </c>
      <c r="D4583" t="s">
        <v>24</v>
      </c>
      <c r="E4583" t="s">
        <v>16</v>
      </c>
      <c r="F4583" t="s">
        <v>293</v>
      </c>
      <c r="G4583">
        <v>37.49</v>
      </c>
      <c r="H4583">
        <v>3</v>
      </c>
      <c r="I4583">
        <v>0.1</v>
      </c>
      <c r="J4583">
        <v>7.49</v>
      </c>
      <c r="K4583" t="s">
        <v>102</v>
      </c>
      <c r="L4583" t="s">
        <v>45</v>
      </c>
      <c r="M4583">
        <v>0.56999999999999995</v>
      </c>
      <c r="N4583" t="s">
        <v>83</v>
      </c>
      <c r="O4583" t="b">
        <v>0</v>
      </c>
      <c r="P4583">
        <v>101.223</v>
      </c>
      <c r="Q4583">
        <v>33.741</v>
      </c>
      <c r="R4583">
        <v>25.681000000000001</v>
      </c>
      <c r="S4583" t="s">
        <v>84</v>
      </c>
      <c r="T4583">
        <v>0</v>
      </c>
      <c r="U4583">
        <v>0</v>
      </c>
      <c r="V4583">
        <v>16</v>
      </c>
      <c r="W4583">
        <v>1002.6642000000001</v>
      </c>
    </row>
    <row r="4584" spans="1:23" x14ac:dyDescent="0.35">
      <c r="A4584" t="s">
        <v>6422</v>
      </c>
      <c r="B4584" t="s">
        <v>598</v>
      </c>
      <c r="C4584" t="s">
        <v>186</v>
      </c>
      <c r="D4584" t="s">
        <v>20</v>
      </c>
      <c r="E4584" t="s">
        <v>16</v>
      </c>
      <c r="F4584" t="s">
        <v>1050</v>
      </c>
      <c r="G4584">
        <v>35.33</v>
      </c>
      <c r="H4584">
        <v>1</v>
      </c>
      <c r="I4584">
        <v>0.16</v>
      </c>
      <c r="J4584">
        <v>3.97</v>
      </c>
      <c r="K4584" t="s">
        <v>90</v>
      </c>
      <c r="L4584" t="s">
        <v>41</v>
      </c>
      <c r="M4584">
        <v>6.61</v>
      </c>
      <c r="N4584" t="s">
        <v>83</v>
      </c>
      <c r="O4584" t="b">
        <v>0</v>
      </c>
      <c r="P4584">
        <v>29.677199999999999</v>
      </c>
      <c r="Q4584">
        <v>8.4792000000000023</v>
      </c>
      <c r="R4584">
        <v>-2.1007999999999978</v>
      </c>
      <c r="S4584" t="s">
        <v>183</v>
      </c>
      <c r="T4584">
        <v>0</v>
      </c>
      <c r="U4584">
        <v>0</v>
      </c>
      <c r="V4584">
        <v>15</v>
      </c>
      <c r="W4584">
        <v>956.19069999999999</v>
      </c>
    </row>
    <row r="4585" spans="1:23" x14ac:dyDescent="0.35">
      <c r="A4585" t="s">
        <v>6423</v>
      </c>
      <c r="B4585" t="s">
        <v>177</v>
      </c>
      <c r="C4585" t="s">
        <v>1731</v>
      </c>
      <c r="D4585" t="s">
        <v>12</v>
      </c>
      <c r="E4585" t="s">
        <v>16</v>
      </c>
      <c r="F4585" t="s">
        <v>282</v>
      </c>
      <c r="G4585">
        <v>44.57</v>
      </c>
      <c r="H4585">
        <v>1</v>
      </c>
      <c r="I4585">
        <v>0.24</v>
      </c>
      <c r="J4585">
        <v>6.52</v>
      </c>
      <c r="K4585" t="s">
        <v>82</v>
      </c>
      <c r="L4585" t="s">
        <v>43</v>
      </c>
      <c r="M4585">
        <v>7.54</v>
      </c>
      <c r="N4585" t="s">
        <v>83</v>
      </c>
      <c r="O4585" t="b">
        <v>0</v>
      </c>
      <c r="P4585">
        <v>33.873199999999997</v>
      </c>
      <c r="Q4585">
        <v>7.1311999999999962</v>
      </c>
      <c r="R4585">
        <v>-6.9288000000000034</v>
      </c>
      <c r="S4585" t="s">
        <v>128</v>
      </c>
      <c r="T4585">
        <v>0</v>
      </c>
      <c r="U4585">
        <v>0</v>
      </c>
      <c r="V4585">
        <v>15</v>
      </c>
      <c r="W4585">
        <v>1276.2064</v>
      </c>
    </row>
    <row r="4586" spans="1:23" x14ac:dyDescent="0.35">
      <c r="A4586" t="s">
        <v>6424</v>
      </c>
      <c r="B4586" t="s">
        <v>1107</v>
      </c>
      <c r="C4586" t="s">
        <v>815</v>
      </c>
      <c r="D4586" t="s">
        <v>24</v>
      </c>
      <c r="E4586" t="s">
        <v>88</v>
      </c>
      <c r="F4586" t="s">
        <v>718</v>
      </c>
      <c r="G4586">
        <v>16.59</v>
      </c>
      <c r="H4586">
        <v>2</v>
      </c>
      <c r="I4586">
        <v>0.06</v>
      </c>
      <c r="J4586">
        <v>5.73</v>
      </c>
      <c r="K4586" t="s">
        <v>102</v>
      </c>
      <c r="L4586" t="s">
        <v>48</v>
      </c>
      <c r="M4586">
        <v>11.53</v>
      </c>
      <c r="N4586" t="s">
        <v>141</v>
      </c>
      <c r="O4586" t="b">
        <v>0</v>
      </c>
      <c r="P4586">
        <v>31.1892</v>
      </c>
      <c r="Q4586">
        <v>11.2812</v>
      </c>
      <c r="R4586">
        <v>-5.9787999999999961</v>
      </c>
      <c r="S4586" t="s">
        <v>97</v>
      </c>
      <c r="T4586">
        <v>1</v>
      </c>
      <c r="U4586">
        <v>0</v>
      </c>
      <c r="V4586">
        <v>15</v>
      </c>
      <c r="W4586">
        <v>1377.5636</v>
      </c>
    </row>
    <row r="4587" spans="1:23" x14ac:dyDescent="0.35">
      <c r="A4587" t="s">
        <v>6425</v>
      </c>
      <c r="B4587" t="s">
        <v>462</v>
      </c>
      <c r="C4587" t="s">
        <v>1329</v>
      </c>
      <c r="D4587" t="s">
        <v>19</v>
      </c>
      <c r="E4587" t="s">
        <v>88</v>
      </c>
      <c r="F4587" t="s">
        <v>760</v>
      </c>
      <c r="G4587">
        <v>22.61</v>
      </c>
      <c r="H4587">
        <v>2</v>
      </c>
      <c r="I4587">
        <v>0.01</v>
      </c>
      <c r="J4587">
        <v>8.39</v>
      </c>
      <c r="K4587" t="s">
        <v>102</v>
      </c>
      <c r="L4587" t="s">
        <v>43</v>
      </c>
      <c r="M4587">
        <v>7.34</v>
      </c>
      <c r="N4587" t="s">
        <v>83</v>
      </c>
      <c r="O4587" t="b">
        <v>0</v>
      </c>
      <c r="P4587">
        <v>44.767800000000001</v>
      </c>
      <c r="Q4587">
        <v>17.6358</v>
      </c>
      <c r="R4587">
        <v>1.905800000000003</v>
      </c>
      <c r="S4587" t="s">
        <v>84</v>
      </c>
      <c r="T4587">
        <v>0</v>
      </c>
      <c r="U4587">
        <v>0</v>
      </c>
      <c r="V4587">
        <v>18</v>
      </c>
      <c r="W4587">
        <v>1767.3756000000001</v>
      </c>
    </row>
    <row r="4588" spans="1:23" x14ac:dyDescent="0.35">
      <c r="A4588" t="s">
        <v>6426</v>
      </c>
      <c r="B4588" t="s">
        <v>249</v>
      </c>
      <c r="C4588" t="s">
        <v>977</v>
      </c>
      <c r="D4588" t="s">
        <v>12</v>
      </c>
      <c r="E4588" t="s">
        <v>95</v>
      </c>
      <c r="F4588" t="s">
        <v>1061</v>
      </c>
      <c r="G4588">
        <v>323.69</v>
      </c>
      <c r="H4588">
        <v>2</v>
      </c>
      <c r="I4588">
        <v>0.06</v>
      </c>
      <c r="J4588">
        <v>5.25</v>
      </c>
      <c r="K4588" t="s">
        <v>82</v>
      </c>
      <c r="L4588" t="s">
        <v>45</v>
      </c>
      <c r="M4588">
        <v>0.63</v>
      </c>
      <c r="N4588" t="s">
        <v>141</v>
      </c>
      <c r="O4588" t="b">
        <v>0</v>
      </c>
      <c r="P4588">
        <v>608.53719999999998</v>
      </c>
      <c r="Q4588">
        <v>220.10919999999999</v>
      </c>
      <c r="R4588">
        <v>214.22919999999999</v>
      </c>
      <c r="S4588" t="s">
        <v>91</v>
      </c>
      <c r="T4588">
        <v>1</v>
      </c>
      <c r="U4588">
        <v>0</v>
      </c>
      <c r="V4588">
        <v>17</v>
      </c>
      <c r="W4588">
        <v>746.17320000000007</v>
      </c>
    </row>
    <row r="4589" spans="1:23" x14ac:dyDescent="0.35">
      <c r="A4589" t="s">
        <v>6427</v>
      </c>
      <c r="B4589" t="s">
        <v>553</v>
      </c>
      <c r="C4589" t="s">
        <v>2340</v>
      </c>
      <c r="D4589" t="s">
        <v>20</v>
      </c>
      <c r="E4589" t="s">
        <v>14</v>
      </c>
      <c r="F4589" t="s">
        <v>324</v>
      </c>
      <c r="G4589">
        <v>75.91</v>
      </c>
      <c r="H4589">
        <v>2</v>
      </c>
      <c r="I4589">
        <v>0.12</v>
      </c>
      <c r="J4589">
        <v>4.0999999999999996</v>
      </c>
      <c r="K4589" t="s">
        <v>90</v>
      </c>
      <c r="L4589" t="s">
        <v>41</v>
      </c>
      <c r="M4589">
        <v>12.64</v>
      </c>
      <c r="N4589" t="s">
        <v>83</v>
      </c>
      <c r="O4589" t="b">
        <v>0</v>
      </c>
      <c r="P4589">
        <v>133.60159999999999</v>
      </c>
      <c r="Q4589">
        <v>42.509599999999992</v>
      </c>
      <c r="R4589">
        <v>25.76959999999999</v>
      </c>
      <c r="S4589" t="s">
        <v>84</v>
      </c>
      <c r="T4589">
        <v>0</v>
      </c>
      <c r="U4589">
        <v>0</v>
      </c>
      <c r="V4589">
        <v>14</v>
      </c>
      <c r="W4589">
        <v>525.98190000000011</v>
      </c>
    </row>
    <row r="4590" spans="1:23" x14ac:dyDescent="0.35">
      <c r="A4590" t="s">
        <v>6428</v>
      </c>
      <c r="B4590" t="s">
        <v>177</v>
      </c>
      <c r="C4590" t="s">
        <v>1095</v>
      </c>
      <c r="D4590" t="s">
        <v>26</v>
      </c>
      <c r="E4590" t="s">
        <v>16</v>
      </c>
      <c r="F4590" t="s">
        <v>624</v>
      </c>
      <c r="G4590">
        <v>33.94</v>
      </c>
      <c r="H4590">
        <v>1</v>
      </c>
      <c r="I4590">
        <v>0.27</v>
      </c>
      <c r="J4590">
        <v>8.24</v>
      </c>
      <c r="K4590" t="s">
        <v>102</v>
      </c>
      <c r="L4590" t="s">
        <v>41</v>
      </c>
      <c r="M4590">
        <v>6.62</v>
      </c>
      <c r="N4590" t="s">
        <v>141</v>
      </c>
      <c r="O4590" t="b">
        <v>0</v>
      </c>
      <c r="P4590">
        <v>24.776199999999999</v>
      </c>
      <c r="Q4590">
        <v>4.4122000000000021</v>
      </c>
      <c r="R4590">
        <v>-10.447800000000001</v>
      </c>
      <c r="S4590" t="s">
        <v>128</v>
      </c>
      <c r="T4590">
        <v>1</v>
      </c>
      <c r="U4590">
        <v>0</v>
      </c>
      <c r="V4590">
        <v>14</v>
      </c>
      <c r="W4590">
        <v>923.14070000000004</v>
      </c>
    </row>
    <row r="4591" spans="1:23" x14ac:dyDescent="0.35">
      <c r="A4591" t="s">
        <v>6429</v>
      </c>
      <c r="B4591" t="s">
        <v>536</v>
      </c>
      <c r="C4591" t="s">
        <v>6430</v>
      </c>
      <c r="D4591" t="s">
        <v>19</v>
      </c>
      <c r="E4591" t="s">
        <v>88</v>
      </c>
      <c r="F4591" t="s">
        <v>219</v>
      </c>
      <c r="G4591">
        <v>31.65</v>
      </c>
      <c r="H4591">
        <v>1</v>
      </c>
      <c r="I4591">
        <v>0.11</v>
      </c>
      <c r="J4591">
        <v>4.78</v>
      </c>
      <c r="K4591" t="s">
        <v>115</v>
      </c>
      <c r="L4591" t="s">
        <v>41</v>
      </c>
      <c r="M4591">
        <v>5.76</v>
      </c>
      <c r="N4591" t="s">
        <v>83</v>
      </c>
      <c r="O4591" t="b">
        <v>0</v>
      </c>
      <c r="P4591">
        <v>28.168500000000002</v>
      </c>
      <c r="Q4591">
        <v>9.1784999999999997</v>
      </c>
      <c r="R4591">
        <v>-1.3614999999999999</v>
      </c>
      <c r="S4591" t="s">
        <v>97</v>
      </c>
      <c r="T4591">
        <v>0</v>
      </c>
      <c r="U4591">
        <v>0</v>
      </c>
      <c r="V4591">
        <v>3</v>
      </c>
      <c r="W4591">
        <v>35.695500000000003</v>
      </c>
    </row>
    <row r="4592" spans="1:23" x14ac:dyDescent="0.35">
      <c r="A4592" t="s">
        <v>6431</v>
      </c>
      <c r="B4592" t="s">
        <v>996</v>
      </c>
      <c r="C4592" t="s">
        <v>216</v>
      </c>
      <c r="D4592" t="s">
        <v>15</v>
      </c>
      <c r="E4592" t="s">
        <v>95</v>
      </c>
      <c r="F4592" t="s">
        <v>782</v>
      </c>
      <c r="G4592">
        <v>336.85</v>
      </c>
      <c r="H4592">
        <v>2</v>
      </c>
      <c r="I4592">
        <v>0.09</v>
      </c>
      <c r="J4592">
        <v>2.16</v>
      </c>
      <c r="K4592" t="s">
        <v>102</v>
      </c>
      <c r="L4592" t="s">
        <v>43</v>
      </c>
      <c r="M4592">
        <v>4.66</v>
      </c>
      <c r="N4592" t="s">
        <v>83</v>
      </c>
      <c r="O4592" t="b">
        <v>0</v>
      </c>
      <c r="P4592">
        <v>613.06700000000001</v>
      </c>
      <c r="Q4592">
        <v>208.84700000000001</v>
      </c>
      <c r="R4592">
        <v>202.02699999999999</v>
      </c>
      <c r="S4592" t="s">
        <v>128</v>
      </c>
      <c r="T4592">
        <v>0</v>
      </c>
      <c r="U4592">
        <v>0</v>
      </c>
      <c r="V4592">
        <v>20</v>
      </c>
      <c r="W4592">
        <v>2591.3310999999999</v>
      </c>
    </row>
    <row r="4593" spans="1:23" x14ac:dyDescent="0.35">
      <c r="A4593" t="s">
        <v>6432</v>
      </c>
      <c r="B4593" t="s">
        <v>954</v>
      </c>
      <c r="C4593" t="s">
        <v>6433</v>
      </c>
      <c r="D4593" t="s">
        <v>19</v>
      </c>
      <c r="E4593" t="s">
        <v>88</v>
      </c>
      <c r="F4593" t="s">
        <v>251</v>
      </c>
      <c r="G4593">
        <v>33.35</v>
      </c>
      <c r="H4593">
        <v>2</v>
      </c>
      <c r="I4593">
        <v>0.12</v>
      </c>
      <c r="J4593">
        <v>7.96</v>
      </c>
      <c r="K4593" t="s">
        <v>90</v>
      </c>
      <c r="L4593" t="s">
        <v>41</v>
      </c>
      <c r="M4593">
        <v>10.29</v>
      </c>
      <c r="N4593" t="s">
        <v>83</v>
      </c>
      <c r="O4593" t="b">
        <v>0</v>
      </c>
      <c r="P4593">
        <v>58.696000000000012</v>
      </c>
      <c r="Q4593">
        <v>18.675999999999998</v>
      </c>
      <c r="R4593">
        <v>0.42600000000000188</v>
      </c>
      <c r="S4593" t="s">
        <v>91</v>
      </c>
      <c r="T4593">
        <v>0</v>
      </c>
      <c r="U4593">
        <v>0</v>
      </c>
      <c r="V4593">
        <v>1</v>
      </c>
      <c r="W4593">
        <v>0.42600000000000188</v>
      </c>
    </row>
    <row r="4594" spans="1:23" x14ac:dyDescent="0.35">
      <c r="A4594" t="s">
        <v>6434</v>
      </c>
      <c r="B4594" t="s">
        <v>556</v>
      </c>
      <c r="C4594" t="s">
        <v>277</v>
      </c>
      <c r="D4594" t="s">
        <v>17</v>
      </c>
      <c r="E4594" t="s">
        <v>95</v>
      </c>
      <c r="F4594" t="s">
        <v>481</v>
      </c>
      <c r="G4594">
        <v>52.45</v>
      </c>
      <c r="H4594">
        <v>1</v>
      </c>
      <c r="I4594">
        <v>0.14000000000000001</v>
      </c>
      <c r="J4594">
        <v>5.09</v>
      </c>
      <c r="K4594" t="s">
        <v>115</v>
      </c>
      <c r="L4594" t="s">
        <v>48</v>
      </c>
      <c r="M4594">
        <v>18.399999999999999</v>
      </c>
      <c r="N4594" t="s">
        <v>83</v>
      </c>
      <c r="O4594" t="b">
        <v>0</v>
      </c>
      <c r="P4594">
        <v>45.106999999999999</v>
      </c>
      <c r="Q4594">
        <v>13.637</v>
      </c>
      <c r="R4594">
        <v>-9.852999999999998</v>
      </c>
      <c r="S4594" t="s">
        <v>128</v>
      </c>
      <c r="T4594">
        <v>0</v>
      </c>
      <c r="U4594">
        <v>0</v>
      </c>
      <c r="V4594">
        <v>17</v>
      </c>
      <c r="W4594">
        <v>653.06250000000011</v>
      </c>
    </row>
    <row r="4595" spans="1:23" x14ac:dyDescent="0.35">
      <c r="A4595" t="s">
        <v>6435</v>
      </c>
      <c r="B4595" t="s">
        <v>433</v>
      </c>
      <c r="C4595" t="s">
        <v>4160</v>
      </c>
      <c r="D4595" t="s">
        <v>17</v>
      </c>
      <c r="E4595" t="s">
        <v>88</v>
      </c>
      <c r="F4595" t="s">
        <v>468</v>
      </c>
      <c r="G4595">
        <v>28.91</v>
      </c>
      <c r="H4595">
        <v>1</v>
      </c>
      <c r="I4595">
        <v>0.01</v>
      </c>
      <c r="J4595">
        <v>3.8</v>
      </c>
      <c r="K4595" t="s">
        <v>82</v>
      </c>
      <c r="L4595" t="s">
        <v>45</v>
      </c>
      <c r="M4595">
        <v>1.23</v>
      </c>
      <c r="N4595" t="s">
        <v>83</v>
      </c>
      <c r="O4595" t="b">
        <v>0</v>
      </c>
      <c r="P4595">
        <v>28.620899999999999</v>
      </c>
      <c r="Q4595">
        <v>11.274900000000001</v>
      </c>
      <c r="R4595">
        <v>6.2449000000000003</v>
      </c>
      <c r="S4595" t="s">
        <v>97</v>
      </c>
      <c r="T4595">
        <v>0</v>
      </c>
      <c r="U4595">
        <v>0</v>
      </c>
      <c r="V4595">
        <v>3</v>
      </c>
      <c r="W4595">
        <v>57.2879</v>
      </c>
    </row>
    <row r="4596" spans="1:23" x14ac:dyDescent="0.35">
      <c r="A4596" t="s">
        <v>6436</v>
      </c>
      <c r="B4596" t="s">
        <v>545</v>
      </c>
      <c r="C4596" t="s">
        <v>2410</v>
      </c>
      <c r="D4596" t="s">
        <v>15</v>
      </c>
      <c r="E4596" t="s">
        <v>88</v>
      </c>
      <c r="F4596" t="s">
        <v>870</v>
      </c>
      <c r="G4596">
        <v>24.23</v>
      </c>
      <c r="H4596">
        <v>3</v>
      </c>
      <c r="I4596">
        <v>0.08</v>
      </c>
      <c r="J4596">
        <v>8.83</v>
      </c>
      <c r="K4596" t="s">
        <v>90</v>
      </c>
      <c r="L4596" t="s">
        <v>48</v>
      </c>
      <c r="M4596">
        <v>5.72</v>
      </c>
      <c r="N4596" t="s">
        <v>83</v>
      </c>
      <c r="O4596" t="b">
        <v>0</v>
      </c>
      <c r="P4596">
        <v>66.874800000000008</v>
      </c>
      <c r="Q4596">
        <v>23.26080000000001</v>
      </c>
      <c r="R4596">
        <v>8.7108000000000096</v>
      </c>
      <c r="S4596" t="s">
        <v>91</v>
      </c>
      <c r="T4596">
        <v>0</v>
      </c>
      <c r="U4596">
        <v>0</v>
      </c>
      <c r="V4596">
        <v>11</v>
      </c>
      <c r="W4596">
        <v>239.26870000000011</v>
      </c>
    </row>
    <row r="4597" spans="1:23" x14ac:dyDescent="0.35">
      <c r="A4597" t="s">
        <v>6437</v>
      </c>
      <c r="B4597" t="s">
        <v>1185</v>
      </c>
      <c r="C4597" t="s">
        <v>6438</v>
      </c>
      <c r="D4597" t="s">
        <v>19</v>
      </c>
      <c r="E4597" t="s">
        <v>14</v>
      </c>
      <c r="F4597" t="s">
        <v>588</v>
      </c>
      <c r="G4597">
        <v>161.11000000000001</v>
      </c>
      <c r="H4597">
        <v>3</v>
      </c>
      <c r="I4597">
        <v>0.1</v>
      </c>
      <c r="J4597">
        <v>5.96</v>
      </c>
      <c r="K4597" t="s">
        <v>115</v>
      </c>
      <c r="L4597" t="s">
        <v>45</v>
      </c>
      <c r="M4597">
        <v>1.61</v>
      </c>
      <c r="N4597" t="s">
        <v>83</v>
      </c>
      <c r="O4597" t="b">
        <v>1</v>
      </c>
      <c r="P4597">
        <v>434.99700000000013</v>
      </c>
      <c r="Q4597">
        <v>144.99900000000011</v>
      </c>
      <c r="R4597">
        <v>137.42900000000009</v>
      </c>
      <c r="S4597" t="s">
        <v>183</v>
      </c>
      <c r="T4597">
        <v>0</v>
      </c>
      <c r="U4597">
        <v>0</v>
      </c>
      <c r="V4597">
        <v>1</v>
      </c>
      <c r="W4597">
        <v>137.42900000000009</v>
      </c>
    </row>
    <row r="4598" spans="1:23" x14ac:dyDescent="0.35">
      <c r="A4598" t="s">
        <v>6439</v>
      </c>
      <c r="B4598" t="s">
        <v>157</v>
      </c>
      <c r="C4598" t="s">
        <v>3282</v>
      </c>
      <c r="D4598" t="s">
        <v>15</v>
      </c>
      <c r="E4598" t="s">
        <v>95</v>
      </c>
      <c r="F4598" t="s">
        <v>127</v>
      </c>
      <c r="G4598">
        <v>480.03</v>
      </c>
      <c r="H4598">
        <v>3</v>
      </c>
      <c r="I4598">
        <v>0.04</v>
      </c>
      <c r="J4598">
        <v>5.27</v>
      </c>
      <c r="K4598" t="s">
        <v>90</v>
      </c>
      <c r="L4598" t="s">
        <v>43</v>
      </c>
      <c r="M4598">
        <v>5.0599999999999996</v>
      </c>
      <c r="N4598" t="s">
        <v>83</v>
      </c>
      <c r="O4598" t="b">
        <v>0</v>
      </c>
      <c r="P4598">
        <v>1382.4864</v>
      </c>
      <c r="Q4598">
        <v>518.4323999999998</v>
      </c>
      <c r="R4598">
        <v>508.10239999999982</v>
      </c>
      <c r="S4598" t="s">
        <v>91</v>
      </c>
      <c r="T4598">
        <v>0</v>
      </c>
      <c r="U4598">
        <v>0</v>
      </c>
      <c r="V4598">
        <v>3</v>
      </c>
      <c r="W4598">
        <v>494.01139999999981</v>
      </c>
    </row>
    <row r="4599" spans="1:23" x14ac:dyDescent="0.35">
      <c r="A4599" t="s">
        <v>6440</v>
      </c>
      <c r="B4599" t="s">
        <v>291</v>
      </c>
      <c r="C4599" t="s">
        <v>993</v>
      </c>
      <c r="D4599" t="s">
        <v>17</v>
      </c>
      <c r="E4599" t="s">
        <v>95</v>
      </c>
      <c r="F4599" t="s">
        <v>274</v>
      </c>
      <c r="G4599">
        <v>370.6</v>
      </c>
      <c r="H4599">
        <v>3</v>
      </c>
      <c r="I4599">
        <v>0.16</v>
      </c>
      <c r="J4599">
        <v>4.54</v>
      </c>
      <c r="K4599" t="s">
        <v>102</v>
      </c>
      <c r="L4599" t="s">
        <v>41</v>
      </c>
      <c r="M4599">
        <v>14.75</v>
      </c>
      <c r="N4599" t="s">
        <v>83</v>
      </c>
      <c r="O4599" t="b">
        <v>0</v>
      </c>
      <c r="P4599">
        <v>933.91200000000003</v>
      </c>
      <c r="Q4599">
        <v>266.83200000000011</v>
      </c>
      <c r="R4599">
        <v>247.54200000000009</v>
      </c>
      <c r="S4599" t="s">
        <v>183</v>
      </c>
      <c r="T4599">
        <v>0</v>
      </c>
      <c r="U4599">
        <v>0</v>
      </c>
      <c r="V4599">
        <v>18</v>
      </c>
      <c r="W4599">
        <v>977.64260000000024</v>
      </c>
    </row>
    <row r="4600" spans="1:23" x14ac:dyDescent="0.35">
      <c r="A4600" t="s">
        <v>6441</v>
      </c>
      <c r="B4600" t="s">
        <v>553</v>
      </c>
      <c r="C4600" t="s">
        <v>1101</v>
      </c>
      <c r="D4600" t="s">
        <v>12</v>
      </c>
      <c r="E4600" t="s">
        <v>16</v>
      </c>
      <c r="F4600" t="s">
        <v>648</v>
      </c>
      <c r="G4600">
        <v>40.46</v>
      </c>
      <c r="H4600">
        <v>1</v>
      </c>
      <c r="I4600">
        <v>0.15</v>
      </c>
      <c r="J4600">
        <v>2.5</v>
      </c>
      <c r="K4600" t="s">
        <v>115</v>
      </c>
      <c r="L4600" t="s">
        <v>48</v>
      </c>
      <c r="M4600">
        <v>7.65</v>
      </c>
      <c r="N4600" t="s">
        <v>83</v>
      </c>
      <c r="O4600" t="b">
        <v>0</v>
      </c>
      <c r="P4600">
        <v>34.390999999999998</v>
      </c>
      <c r="Q4600">
        <v>10.115</v>
      </c>
      <c r="R4600">
        <v>-3.5000000000001898E-2</v>
      </c>
      <c r="S4600" t="s">
        <v>84</v>
      </c>
      <c r="T4600">
        <v>0</v>
      </c>
      <c r="U4600">
        <v>0</v>
      </c>
      <c r="V4600">
        <v>17</v>
      </c>
      <c r="W4600">
        <v>1059.6406999999999</v>
      </c>
    </row>
    <row r="4601" spans="1:23" x14ac:dyDescent="0.35">
      <c r="A4601" t="s">
        <v>6442</v>
      </c>
      <c r="B4601" t="s">
        <v>323</v>
      </c>
      <c r="C4601" t="s">
        <v>4598</v>
      </c>
      <c r="D4601" t="s">
        <v>15</v>
      </c>
      <c r="E4601" t="s">
        <v>95</v>
      </c>
      <c r="F4601" t="s">
        <v>328</v>
      </c>
      <c r="G4601">
        <v>523</v>
      </c>
      <c r="H4601">
        <v>3</v>
      </c>
      <c r="I4601">
        <v>0.18</v>
      </c>
      <c r="J4601">
        <v>3.96</v>
      </c>
      <c r="K4601" t="s">
        <v>90</v>
      </c>
      <c r="L4601" t="s">
        <v>41</v>
      </c>
      <c r="M4601">
        <v>11.98</v>
      </c>
      <c r="N4601" t="s">
        <v>83</v>
      </c>
      <c r="O4601" t="b">
        <v>0</v>
      </c>
      <c r="P4601">
        <v>1286.58</v>
      </c>
      <c r="Q4601">
        <v>345.18000000000018</v>
      </c>
      <c r="R4601">
        <v>329.24000000000018</v>
      </c>
      <c r="S4601" t="s">
        <v>91</v>
      </c>
      <c r="T4601">
        <v>0</v>
      </c>
      <c r="U4601">
        <v>0</v>
      </c>
      <c r="V4601">
        <v>2</v>
      </c>
      <c r="W4601">
        <v>410.26360000000022</v>
      </c>
    </row>
    <row r="4602" spans="1:23" x14ac:dyDescent="0.35">
      <c r="A4602" t="s">
        <v>6443</v>
      </c>
      <c r="B4602" t="s">
        <v>539</v>
      </c>
      <c r="C4602" t="s">
        <v>2514</v>
      </c>
      <c r="D4602" t="s">
        <v>24</v>
      </c>
      <c r="E4602" t="s">
        <v>16</v>
      </c>
      <c r="F4602" t="s">
        <v>107</v>
      </c>
      <c r="G4602">
        <v>48.32</v>
      </c>
      <c r="H4602">
        <v>3</v>
      </c>
      <c r="I4602">
        <v>0.28000000000000003</v>
      </c>
      <c r="J4602">
        <v>2.72</v>
      </c>
      <c r="K4602" t="s">
        <v>82</v>
      </c>
      <c r="L4602" t="s">
        <v>43</v>
      </c>
      <c r="M4602">
        <v>6.17</v>
      </c>
      <c r="N4602" t="s">
        <v>83</v>
      </c>
      <c r="O4602" t="b">
        <v>0</v>
      </c>
      <c r="P4602">
        <v>104.3712</v>
      </c>
      <c r="Q4602">
        <v>17.395199999999999</v>
      </c>
      <c r="R4602">
        <v>8.5052000000000021</v>
      </c>
      <c r="S4602" t="s">
        <v>183</v>
      </c>
      <c r="T4602">
        <v>0</v>
      </c>
      <c r="U4602">
        <v>0</v>
      </c>
      <c r="V4602">
        <v>12</v>
      </c>
      <c r="W4602">
        <v>177.1542</v>
      </c>
    </row>
    <row r="4603" spans="1:23" x14ac:dyDescent="0.35">
      <c r="A4603" t="s">
        <v>6444</v>
      </c>
      <c r="B4603" t="s">
        <v>549</v>
      </c>
      <c r="C4603" t="s">
        <v>725</v>
      </c>
      <c r="D4603" t="s">
        <v>15</v>
      </c>
      <c r="E4603" t="s">
        <v>16</v>
      </c>
      <c r="F4603" t="s">
        <v>81</v>
      </c>
      <c r="G4603">
        <v>55.7</v>
      </c>
      <c r="H4603">
        <v>3</v>
      </c>
      <c r="I4603">
        <v>0.06</v>
      </c>
      <c r="J4603">
        <v>3.33</v>
      </c>
      <c r="K4603" t="s">
        <v>102</v>
      </c>
      <c r="L4603" t="s">
        <v>41</v>
      </c>
      <c r="M4603">
        <v>13.59</v>
      </c>
      <c r="N4603" t="s">
        <v>83</v>
      </c>
      <c r="O4603" t="b">
        <v>0</v>
      </c>
      <c r="P4603">
        <v>157.07400000000001</v>
      </c>
      <c r="Q4603">
        <v>56.814000000000007</v>
      </c>
      <c r="R4603">
        <v>39.894000000000013</v>
      </c>
      <c r="S4603" t="s">
        <v>91</v>
      </c>
      <c r="T4603">
        <v>0</v>
      </c>
      <c r="U4603">
        <v>0</v>
      </c>
      <c r="V4603">
        <v>14</v>
      </c>
      <c r="W4603">
        <v>814.14519999999993</v>
      </c>
    </row>
    <row r="4604" spans="1:23" x14ac:dyDescent="0.35">
      <c r="A4604" t="s">
        <v>6445</v>
      </c>
      <c r="B4604" t="s">
        <v>1185</v>
      </c>
      <c r="C4604" t="s">
        <v>820</v>
      </c>
      <c r="D4604" t="s">
        <v>12</v>
      </c>
      <c r="E4604" t="s">
        <v>95</v>
      </c>
      <c r="F4604" t="s">
        <v>985</v>
      </c>
      <c r="G4604">
        <v>438.55</v>
      </c>
      <c r="H4604">
        <v>1</v>
      </c>
      <c r="I4604">
        <v>0.02</v>
      </c>
      <c r="J4604">
        <v>2.2200000000000002</v>
      </c>
      <c r="K4604" t="s">
        <v>90</v>
      </c>
      <c r="L4604" t="s">
        <v>48</v>
      </c>
      <c r="M4604">
        <v>12.39</v>
      </c>
      <c r="N4604" t="s">
        <v>83</v>
      </c>
      <c r="O4604" t="b">
        <v>0</v>
      </c>
      <c r="P4604">
        <v>429.779</v>
      </c>
      <c r="Q4604">
        <v>166.649</v>
      </c>
      <c r="R4604">
        <v>152.03899999999999</v>
      </c>
      <c r="S4604" t="s">
        <v>183</v>
      </c>
      <c r="T4604">
        <v>0</v>
      </c>
      <c r="U4604">
        <v>0</v>
      </c>
      <c r="V4604">
        <v>17</v>
      </c>
      <c r="W4604">
        <v>1105.1192000000001</v>
      </c>
    </row>
    <row r="4605" spans="1:23" x14ac:dyDescent="0.35">
      <c r="A4605" t="s">
        <v>6446</v>
      </c>
      <c r="B4605" t="s">
        <v>180</v>
      </c>
      <c r="C4605" t="s">
        <v>519</v>
      </c>
      <c r="D4605" t="s">
        <v>12</v>
      </c>
      <c r="E4605" t="s">
        <v>16</v>
      </c>
      <c r="F4605" t="s">
        <v>527</v>
      </c>
      <c r="G4605">
        <v>25.96</v>
      </c>
      <c r="H4605">
        <v>1</v>
      </c>
      <c r="I4605">
        <v>0.19</v>
      </c>
      <c r="J4605">
        <v>2.08</v>
      </c>
      <c r="K4605" t="s">
        <v>102</v>
      </c>
      <c r="L4605" t="s">
        <v>41</v>
      </c>
      <c r="M4605">
        <v>8.1300000000000008</v>
      </c>
      <c r="N4605" t="s">
        <v>83</v>
      </c>
      <c r="O4605" t="b">
        <v>0</v>
      </c>
      <c r="P4605">
        <v>21.0276</v>
      </c>
      <c r="Q4605">
        <v>5.4516000000000027</v>
      </c>
      <c r="R4605">
        <v>-4.7583999999999982</v>
      </c>
      <c r="S4605" t="s">
        <v>183</v>
      </c>
      <c r="T4605">
        <v>0</v>
      </c>
      <c r="U4605">
        <v>0</v>
      </c>
      <c r="V4605">
        <v>18</v>
      </c>
      <c r="W4605">
        <v>828.07060000000013</v>
      </c>
    </row>
    <row r="4606" spans="1:23" x14ac:dyDescent="0.35">
      <c r="A4606" t="s">
        <v>6447</v>
      </c>
      <c r="B4606" t="s">
        <v>330</v>
      </c>
      <c r="C4606" t="s">
        <v>144</v>
      </c>
      <c r="D4606" t="s">
        <v>19</v>
      </c>
      <c r="E4606" t="s">
        <v>95</v>
      </c>
      <c r="F4606" t="s">
        <v>1709</v>
      </c>
      <c r="G4606">
        <v>391.74</v>
      </c>
      <c r="H4606">
        <v>1</v>
      </c>
      <c r="I4606">
        <v>0.14000000000000001</v>
      </c>
      <c r="J4606">
        <v>4.4400000000000004</v>
      </c>
      <c r="K4606" t="s">
        <v>90</v>
      </c>
      <c r="L4606" t="s">
        <v>41</v>
      </c>
      <c r="M4606">
        <v>5.46</v>
      </c>
      <c r="N4606" t="s">
        <v>83</v>
      </c>
      <c r="O4606" t="b">
        <v>0</v>
      </c>
      <c r="P4606">
        <v>336.89640000000003</v>
      </c>
      <c r="Q4606">
        <v>101.8524</v>
      </c>
      <c r="R4606">
        <v>91.95240000000004</v>
      </c>
      <c r="S4606" t="s">
        <v>183</v>
      </c>
      <c r="T4606">
        <v>0</v>
      </c>
      <c r="U4606">
        <v>0</v>
      </c>
      <c r="V4606">
        <v>16</v>
      </c>
      <c r="W4606">
        <v>1289.2512999999999</v>
      </c>
    </row>
    <row r="4607" spans="1:23" x14ac:dyDescent="0.35">
      <c r="A4607" t="s">
        <v>6448</v>
      </c>
      <c r="B4607" t="s">
        <v>559</v>
      </c>
      <c r="C4607" t="s">
        <v>3015</v>
      </c>
      <c r="D4607" t="s">
        <v>17</v>
      </c>
      <c r="E4607" t="s">
        <v>88</v>
      </c>
      <c r="F4607" t="s">
        <v>2335</v>
      </c>
      <c r="G4607">
        <v>22.21</v>
      </c>
      <c r="H4607">
        <v>1</v>
      </c>
      <c r="I4607">
        <v>0.06</v>
      </c>
      <c r="J4607">
        <v>2.17</v>
      </c>
      <c r="K4607" t="s">
        <v>90</v>
      </c>
      <c r="L4607" t="s">
        <v>43</v>
      </c>
      <c r="M4607">
        <v>5.0199999999999996</v>
      </c>
      <c r="N4607" t="s">
        <v>279</v>
      </c>
      <c r="O4607" t="b">
        <v>0</v>
      </c>
      <c r="P4607">
        <v>20.877400000000002</v>
      </c>
      <c r="Q4607">
        <v>7.5513999999999966</v>
      </c>
      <c r="R4607">
        <v>0.36139999999999789</v>
      </c>
      <c r="S4607" t="s">
        <v>128</v>
      </c>
      <c r="T4607">
        <v>0</v>
      </c>
      <c r="U4607">
        <v>1</v>
      </c>
      <c r="V4607">
        <v>2</v>
      </c>
      <c r="W4607">
        <v>31.576200000000011</v>
      </c>
    </row>
    <row r="4608" spans="1:23" x14ac:dyDescent="0.35">
      <c r="A4608" t="s">
        <v>6449</v>
      </c>
      <c r="B4608" t="s">
        <v>109</v>
      </c>
      <c r="C4608" t="s">
        <v>1739</v>
      </c>
      <c r="D4608" t="s">
        <v>20</v>
      </c>
      <c r="E4608" t="s">
        <v>14</v>
      </c>
      <c r="F4608" t="s">
        <v>674</v>
      </c>
      <c r="G4608">
        <v>180.33</v>
      </c>
      <c r="H4608">
        <v>2</v>
      </c>
      <c r="I4608">
        <v>0.09</v>
      </c>
      <c r="J4608">
        <v>2.93</v>
      </c>
      <c r="K4608" t="s">
        <v>102</v>
      </c>
      <c r="L4608" t="s">
        <v>43</v>
      </c>
      <c r="M4608">
        <v>5.82</v>
      </c>
      <c r="N4608" t="s">
        <v>83</v>
      </c>
      <c r="O4608" t="b">
        <v>0</v>
      </c>
      <c r="P4608">
        <v>328.20060000000001</v>
      </c>
      <c r="Q4608">
        <v>111.80459999999999</v>
      </c>
      <c r="R4608">
        <v>103.05459999999999</v>
      </c>
      <c r="S4608" t="s">
        <v>103</v>
      </c>
      <c r="T4608">
        <v>0</v>
      </c>
      <c r="U4608">
        <v>0</v>
      </c>
      <c r="V4608">
        <v>18</v>
      </c>
      <c r="W4608">
        <v>1024.7711999999999</v>
      </c>
    </row>
    <row r="4609" spans="1:23" x14ac:dyDescent="0.35">
      <c r="A4609" t="s">
        <v>6450</v>
      </c>
      <c r="B4609" t="s">
        <v>177</v>
      </c>
      <c r="C4609" t="s">
        <v>3352</v>
      </c>
      <c r="D4609" t="s">
        <v>12</v>
      </c>
      <c r="E4609" t="s">
        <v>88</v>
      </c>
      <c r="F4609" t="s">
        <v>238</v>
      </c>
      <c r="G4609">
        <v>24.57</v>
      </c>
      <c r="H4609">
        <v>2</v>
      </c>
      <c r="I4609">
        <v>0.02</v>
      </c>
      <c r="J4609">
        <v>6.03</v>
      </c>
      <c r="K4609" t="s">
        <v>90</v>
      </c>
      <c r="L4609" t="s">
        <v>43</v>
      </c>
      <c r="M4609">
        <v>5.53</v>
      </c>
      <c r="N4609" t="s">
        <v>83</v>
      </c>
      <c r="O4609" t="b">
        <v>0</v>
      </c>
      <c r="P4609">
        <v>48.157200000000003</v>
      </c>
      <c r="Q4609">
        <v>18.673200000000001</v>
      </c>
      <c r="R4609">
        <v>7.1132000000000044</v>
      </c>
      <c r="S4609" t="s">
        <v>128</v>
      </c>
      <c r="T4609">
        <v>0</v>
      </c>
      <c r="U4609">
        <v>0</v>
      </c>
      <c r="V4609">
        <v>12</v>
      </c>
      <c r="W4609">
        <v>996.85199999999998</v>
      </c>
    </row>
    <row r="4610" spans="1:23" x14ac:dyDescent="0.35">
      <c r="A4610" t="s">
        <v>6451</v>
      </c>
      <c r="B4610" t="s">
        <v>379</v>
      </c>
      <c r="C4610" t="s">
        <v>2825</v>
      </c>
      <c r="D4610" t="s">
        <v>12</v>
      </c>
      <c r="E4610" t="s">
        <v>16</v>
      </c>
      <c r="F4610" t="s">
        <v>427</v>
      </c>
      <c r="G4610">
        <v>28.69</v>
      </c>
      <c r="H4610">
        <v>2</v>
      </c>
      <c r="I4610">
        <v>0.24</v>
      </c>
      <c r="J4610">
        <v>8.09</v>
      </c>
      <c r="K4610" t="s">
        <v>82</v>
      </c>
      <c r="L4610" t="s">
        <v>41</v>
      </c>
      <c r="M4610">
        <v>13.31</v>
      </c>
      <c r="N4610" t="s">
        <v>83</v>
      </c>
      <c r="O4610" t="b">
        <v>0</v>
      </c>
      <c r="P4610">
        <v>43.608800000000002</v>
      </c>
      <c r="Q4610">
        <v>9.1808000000000032</v>
      </c>
      <c r="R4610">
        <v>-12.21919999999999</v>
      </c>
      <c r="S4610" t="s">
        <v>103</v>
      </c>
      <c r="T4610">
        <v>0</v>
      </c>
      <c r="U4610">
        <v>0</v>
      </c>
      <c r="V4610">
        <v>14</v>
      </c>
      <c r="W4610">
        <v>673.92430000000013</v>
      </c>
    </row>
    <row r="4611" spans="1:23" x14ac:dyDescent="0.35">
      <c r="A4611" t="s">
        <v>6452</v>
      </c>
      <c r="B4611" t="s">
        <v>586</v>
      </c>
      <c r="C4611" t="s">
        <v>1365</v>
      </c>
      <c r="D4611" t="s">
        <v>12</v>
      </c>
      <c r="E4611" t="s">
        <v>88</v>
      </c>
      <c r="F4611" t="s">
        <v>191</v>
      </c>
      <c r="G4611">
        <v>19.28</v>
      </c>
      <c r="H4611">
        <v>1</v>
      </c>
      <c r="I4611">
        <v>0.08</v>
      </c>
      <c r="J4611">
        <v>3.26</v>
      </c>
      <c r="K4611" t="s">
        <v>90</v>
      </c>
      <c r="L4611" t="s">
        <v>43</v>
      </c>
      <c r="M4611">
        <v>4.16</v>
      </c>
      <c r="N4611" t="s">
        <v>83</v>
      </c>
      <c r="O4611" t="b">
        <v>0</v>
      </c>
      <c r="P4611">
        <v>17.7376</v>
      </c>
      <c r="Q4611">
        <v>6.1696000000000009</v>
      </c>
      <c r="R4611">
        <v>-1.2503999999999991</v>
      </c>
      <c r="S4611" t="s">
        <v>91</v>
      </c>
      <c r="T4611">
        <v>0</v>
      </c>
      <c r="U4611">
        <v>0</v>
      </c>
      <c r="V4611">
        <v>17</v>
      </c>
      <c r="W4611">
        <v>922.68780000000015</v>
      </c>
    </row>
    <row r="4612" spans="1:23" x14ac:dyDescent="0.35">
      <c r="A4612" t="s">
        <v>6453</v>
      </c>
      <c r="B4612" t="s">
        <v>1586</v>
      </c>
      <c r="C4612" t="s">
        <v>2022</v>
      </c>
      <c r="D4612" t="s">
        <v>15</v>
      </c>
      <c r="E4612" t="s">
        <v>95</v>
      </c>
      <c r="F4612" t="s">
        <v>844</v>
      </c>
      <c r="G4612">
        <v>281.57</v>
      </c>
      <c r="H4612">
        <v>2</v>
      </c>
      <c r="I4612">
        <v>0.06</v>
      </c>
      <c r="J4612">
        <v>5.36</v>
      </c>
      <c r="K4612" t="s">
        <v>102</v>
      </c>
      <c r="L4612" t="s">
        <v>43</v>
      </c>
      <c r="M4612">
        <v>6.66</v>
      </c>
      <c r="N4612" t="s">
        <v>83</v>
      </c>
      <c r="O4612" t="b">
        <v>0</v>
      </c>
      <c r="P4612">
        <v>529.35159999999996</v>
      </c>
      <c r="Q4612">
        <v>191.4676</v>
      </c>
      <c r="R4612">
        <v>179.44759999999999</v>
      </c>
      <c r="S4612" t="s">
        <v>183</v>
      </c>
      <c r="T4612">
        <v>0</v>
      </c>
      <c r="U4612">
        <v>0</v>
      </c>
      <c r="V4612">
        <v>4</v>
      </c>
      <c r="W4612">
        <v>299.85620000000011</v>
      </c>
    </row>
    <row r="4613" spans="1:23" x14ac:dyDescent="0.35">
      <c r="A4613" t="s">
        <v>6454</v>
      </c>
      <c r="B4613" t="s">
        <v>1810</v>
      </c>
      <c r="C4613" t="s">
        <v>6455</v>
      </c>
      <c r="D4613" t="s">
        <v>20</v>
      </c>
      <c r="E4613" t="s">
        <v>16</v>
      </c>
      <c r="F4613" t="s">
        <v>624</v>
      </c>
      <c r="G4613">
        <v>54.26</v>
      </c>
      <c r="H4613">
        <v>3</v>
      </c>
      <c r="I4613">
        <v>0.15</v>
      </c>
      <c r="J4613">
        <v>2.92</v>
      </c>
      <c r="K4613" t="s">
        <v>90</v>
      </c>
      <c r="L4613" t="s">
        <v>43</v>
      </c>
      <c r="M4613">
        <v>3.67</v>
      </c>
      <c r="N4613" t="s">
        <v>83</v>
      </c>
      <c r="O4613" t="b">
        <v>0</v>
      </c>
      <c r="P4613">
        <v>138.363</v>
      </c>
      <c r="Q4613">
        <v>40.695000000000007</v>
      </c>
      <c r="R4613">
        <v>34.104999999999997</v>
      </c>
      <c r="S4613" t="s">
        <v>84</v>
      </c>
      <c r="T4613">
        <v>0</v>
      </c>
      <c r="U4613">
        <v>0</v>
      </c>
      <c r="V4613">
        <v>2</v>
      </c>
      <c r="W4613">
        <v>171.68940000000009</v>
      </c>
    </row>
    <row r="4614" spans="1:23" x14ac:dyDescent="0.35">
      <c r="A4614" t="s">
        <v>6456</v>
      </c>
      <c r="B4614" t="s">
        <v>984</v>
      </c>
      <c r="C4614" t="s">
        <v>1098</v>
      </c>
      <c r="D4614" t="s">
        <v>19</v>
      </c>
      <c r="E4614" t="s">
        <v>88</v>
      </c>
      <c r="F4614" t="s">
        <v>2335</v>
      </c>
      <c r="G4614">
        <v>33.270000000000003</v>
      </c>
      <c r="H4614">
        <v>1</v>
      </c>
      <c r="I4614">
        <v>0.05</v>
      </c>
      <c r="J4614">
        <v>3.97</v>
      </c>
      <c r="K4614" t="s">
        <v>115</v>
      </c>
      <c r="L4614" t="s">
        <v>43</v>
      </c>
      <c r="M4614">
        <v>5.03</v>
      </c>
      <c r="N4614" t="s">
        <v>83</v>
      </c>
      <c r="O4614" t="b">
        <v>0</v>
      </c>
      <c r="P4614">
        <v>31.6065</v>
      </c>
      <c r="Q4614">
        <v>11.644500000000001</v>
      </c>
      <c r="R4614">
        <v>2.6445000000000012</v>
      </c>
      <c r="S4614" t="s">
        <v>97</v>
      </c>
      <c r="T4614">
        <v>0</v>
      </c>
      <c r="U4614">
        <v>0</v>
      </c>
      <c r="V4614">
        <v>16</v>
      </c>
      <c r="W4614">
        <v>1224.8809000000001</v>
      </c>
    </row>
    <row r="4615" spans="1:23" x14ac:dyDescent="0.35">
      <c r="A4615" t="s">
        <v>6457</v>
      </c>
      <c r="B4615" t="s">
        <v>221</v>
      </c>
      <c r="C4615" t="s">
        <v>5799</v>
      </c>
      <c r="D4615" t="s">
        <v>24</v>
      </c>
      <c r="E4615" t="s">
        <v>14</v>
      </c>
      <c r="F4615" t="s">
        <v>234</v>
      </c>
      <c r="G4615">
        <v>141.07</v>
      </c>
      <c r="H4615">
        <v>2</v>
      </c>
      <c r="I4615">
        <v>0.01</v>
      </c>
      <c r="J4615">
        <v>3.15</v>
      </c>
      <c r="K4615" t="s">
        <v>115</v>
      </c>
      <c r="L4615" t="s">
        <v>48</v>
      </c>
      <c r="M4615">
        <v>16.37</v>
      </c>
      <c r="N4615" t="s">
        <v>83</v>
      </c>
      <c r="O4615" t="b">
        <v>0</v>
      </c>
      <c r="P4615">
        <v>279.3186</v>
      </c>
      <c r="Q4615">
        <v>110.0346</v>
      </c>
      <c r="R4615">
        <v>90.514600000000016</v>
      </c>
      <c r="S4615" t="s">
        <v>103</v>
      </c>
      <c r="T4615">
        <v>0</v>
      </c>
      <c r="U4615">
        <v>0</v>
      </c>
      <c r="V4615">
        <v>2</v>
      </c>
      <c r="W4615">
        <v>232.50970000000001</v>
      </c>
    </row>
    <row r="4616" spans="1:23" x14ac:dyDescent="0.35">
      <c r="A4616" t="s">
        <v>6458</v>
      </c>
      <c r="B4616" t="s">
        <v>921</v>
      </c>
      <c r="C4616" t="s">
        <v>1976</v>
      </c>
      <c r="D4616" t="s">
        <v>12</v>
      </c>
      <c r="E4616" t="s">
        <v>16</v>
      </c>
      <c r="F4616" t="s">
        <v>278</v>
      </c>
      <c r="G4616">
        <v>66.19</v>
      </c>
      <c r="H4616">
        <v>2</v>
      </c>
      <c r="I4616">
        <v>0.16</v>
      </c>
      <c r="J4616">
        <v>4.9800000000000004</v>
      </c>
      <c r="K4616" t="s">
        <v>82</v>
      </c>
      <c r="L4616" t="s">
        <v>45</v>
      </c>
      <c r="M4616">
        <v>1.39</v>
      </c>
      <c r="N4616" t="s">
        <v>83</v>
      </c>
      <c r="O4616" t="b">
        <v>0</v>
      </c>
      <c r="P4616">
        <v>111.1992</v>
      </c>
      <c r="Q4616">
        <v>31.7712</v>
      </c>
      <c r="R4616">
        <v>25.401199999999989</v>
      </c>
      <c r="S4616" t="s">
        <v>84</v>
      </c>
      <c r="T4616">
        <v>0</v>
      </c>
      <c r="U4616">
        <v>0</v>
      </c>
      <c r="V4616">
        <v>23</v>
      </c>
      <c r="W4616">
        <v>1284.9342999999999</v>
      </c>
    </row>
    <row r="4617" spans="1:23" x14ac:dyDescent="0.35">
      <c r="A4617" t="s">
        <v>6459</v>
      </c>
      <c r="B4617" t="s">
        <v>433</v>
      </c>
      <c r="C4617" t="s">
        <v>6460</v>
      </c>
      <c r="D4617" t="s">
        <v>12</v>
      </c>
      <c r="E4617" t="s">
        <v>14</v>
      </c>
      <c r="F4617" t="s">
        <v>1041</v>
      </c>
      <c r="G4617">
        <v>95.41</v>
      </c>
      <c r="H4617">
        <v>2</v>
      </c>
      <c r="I4617">
        <v>0.06</v>
      </c>
      <c r="J4617">
        <v>3.85</v>
      </c>
      <c r="K4617" t="s">
        <v>102</v>
      </c>
      <c r="L4617" t="s">
        <v>45</v>
      </c>
      <c r="M4617">
        <v>1.65</v>
      </c>
      <c r="N4617" t="s">
        <v>83</v>
      </c>
      <c r="O4617" t="b">
        <v>0</v>
      </c>
      <c r="P4617">
        <v>179.37079999999989</v>
      </c>
      <c r="Q4617">
        <v>64.878799999999984</v>
      </c>
      <c r="R4617">
        <v>59.378799999999977</v>
      </c>
      <c r="S4617" t="s">
        <v>97</v>
      </c>
      <c r="T4617">
        <v>0</v>
      </c>
      <c r="U4617">
        <v>0</v>
      </c>
      <c r="V4617">
        <v>1</v>
      </c>
      <c r="W4617">
        <v>59.378799999999977</v>
      </c>
    </row>
    <row r="4618" spans="1:23" x14ac:dyDescent="0.35">
      <c r="A4618" t="s">
        <v>6461</v>
      </c>
      <c r="B4618" t="s">
        <v>622</v>
      </c>
      <c r="C4618" t="s">
        <v>5383</v>
      </c>
      <c r="D4618" t="s">
        <v>17</v>
      </c>
      <c r="E4618" t="s">
        <v>16</v>
      </c>
      <c r="F4618" t="s">
        <v>464</v>
      </c>
      <c r="G4618">
        <v>28.76</v>
      </c>
      <c r="H4618">
        <v>3</v>
      </c>
      <c r="I4618">
        <v>0.26</v>
      </c>
      <c r="J4618">
        <v>4.0599999999999996</v>
      </c>
      <c r="K4618" t="s">
        <v>115</v>
      </c>
      <c r="L4618" t="s">
        <v>48</v>
      </c>
      <c r="M4618">
        <v>11.62</v>
      </c>
      <c r="N4618" t="s">
        <v>279</v>
      </c>
      <c r="O4618" t="b">
        <v>0</v>
      </c>
      <c r="P4618">
        <v>63.847200000000001</v>
      </c>
      <c r="Q4618">
        <v>12.0792</v>
      </c>
      <c r="R4618">
        <v>-3.6008</v>
      </c>
      <c r="S4618" t="s">
        <v>97</v>
      </c>
      <c r="T4618">
        <v>0</v>
      </c>
      <c r="U4618">
        <v>1</v>
      </c>
      <c r="V4618">
        <v>5</v>
      </c>
      <c r="W4618">
        <v>489.2951999999998</v>
      </c>
    </row>
    <row r="4619" spans="1:23" x14ac:dyDescent="0.35">
      <c r="A4619" t="s">
        <v>6462</v>
      </c>
      <c r="B4619" t="s">
        <v>157</v>
      </c>
      <c r="C4619" t="s">
        <v>1731</v>
      </c>
      <c r="D4619" t="s">
        <v>28</v>
      </c>
      <c r="E4619" t="s">
        <v>16</v>
      </c>
      <c r="F4619" t="s">
        <v>427</v>
      </c>
      <c r="G4619">
        <v>46.97</v>
      </c>
      <c r="H4619">
        <v>1</v>
      </c>
      <c r="I4619">
        <v>0.21</v>
      </c>
      <c r="J4619">
        <v>5.77</v>
      </c>
      <c r="K4619" t="s">
        <v>90</v>
      </c>
      <c r="L4619" t="s">
        <v>45</v>
      </c>
      <c r="M4619">
        <v>0.96</v>
      </c>
      <c r="N4619" t="s">
        <v>83</v>
      </c>
      <c r="O4619" t="b">
        <v>0</v>
      </c>
      <c r="P4619">
        <v>37.106299999999997</v>
      </c>
      <c r="Q4619">
        <v>8.9242999999999988</v>
      </c>
      <c r="R4619">
        <v>2.1943000000000001</v>
      </c>
      <c r="S4619" t="s">
        <v>91</v>
      </c>
      <c r="T4619">
        <v>0</v>
      </c>
      <c r="U4619">
        <v>0</v>
      </c>
      <c r="V4619">
        <v>15</v>
      </c>
      <c r="W4619">
        <v>1276.2064</v>
      </c>
    </row>
    <row r="4620" spans="1:23" x14ac:dyDescent="0.35">
      <c r="A4620" t="s">
        <v>6463</v>
      </c>
      <c r="B4620" t="s">
        <v>633</v>
      </c>
      <c r="C4620" t="s">
        <v>3612</v>
      </c>
      <c r="D4620" t="s">
        <v>24</v>
      </c>
      <c r="E4620" t="s">
        <v>16</v>
      </c>
      <c r="F4620" t="s">
        <v>293</v>
      </c>
      <c r="G4620">
        <v>26.02</v>
      </c>
      <c r="H4620">
        <v>2</v>
      </c>
      <c r="I4620">
        <v>0.24</v>
      </c>
      <c r="J4620">
        <v>6.15</v>
      </c>
      <c r="K4620" t="s">
        <v>82</v>
      </c>
      <c r="L4620" t="s">
        <v>41</v>
      </c>
      <c r="M4620">
        <v>5.59</v>
      </c>
      <c r="N4620" t="s">
        <v>83</v>
      </c>
      <c r="O4620" t="b">
        <v>0</v>
      </c>
      <c r="P4620">
        <v>39.550400000000003</v>
      </c>
      <c r="Q4620">
        <v>8.3264000000000067</v>
      </c>
      <c r="R4620">
        <v>-3.4135999999999931</v>
      </c>
      <c r="S4620" t="s">
        <v>103</v>
      </c>
      <c r="T4620">
        <v>0</v>
      </c>
      <c r="U4620">
        <v>0</v>
      </c>
      <c r="V4620">
        <v>13</v>
      </c>
      <c r="W4620">
        <v>562.74040000000014</v>
      </c>
    </row>
    <row r="4621" spans="1:23" x14ac:dyDescent="0.35">
      <c r="A4621" t="s">
        <v>6464</v>
      </c>
      <c r="B4621" t="s">
        <v>703</v>
      </c>
      <c r="C4621" t="s">
        <v>1025</v>
      </c>
      <c r="D4621" t="s">
        <v>28</v>
      </c>
      <c r="E4621" t="s">
        <v>95</v>
      </c>
      <c r="F4621" t="s">
        <v>175</v>
      </c>
      <c r="G4621">
        <v>473.75</v>
      </c>
      <c r="H4621">
        <v>1</v>
      </c>
      <c r="I4621">
        <v>0.08</v>
      </c>
      <c r="J4621">
        <v>6.45</v>
      </c>
      <c r="K4621" t="s">
        <v>102</v>
      </c>
      <c r="L4621" t="s">
        <v>48</v>
      </c>
      <c r="M4621">
        <v>8.98</v>
      </c>
      <c r="N4621" t="s">
        <v>83</v>
      </c>
      <c r="O4621" t="b">
        <v>0</v>
      </c>
      <c r="P4621">
        <v>435.85</v>
      </c>
      <c r="Q4621">
        <v>151.6</v>
      </c>
      <c r="R4621">
        <v>136.16999999999999</v>
      </c>
      <c r="S4621" t="s">
        <v>84</v>
      </c>
      <c r="T4621">
        <v>0</v>
      </c>
      <c r="U4621">
        <v>0</v>
      </c>
      <c r="V4621">
        <v>13</v>
      </c>
      <c r="W4621">
        <v>817.44529999999997</v>
      </c>
    </row>
    <row r="4622" spans="1:23" x14ac:dyDescent="0.35">
      <c r="A4622" t="s">
        <v>6465</v>
      </c>
      <c r="B4622" t="s">
        <v>699</v>
      </c>
      <c r="C4622" t="s">
        <v>777</v>
      </c>
      <c r="D4622" t="s">
        <v>15</v>
      </c>
      <c r="E4622" t="s">
        <v>16</v>
      </c>
      <c r="F4622" t="s">
        <v>444</v>
      </c>
      <c r="G4622">
        <v>47.4</v>
      </c>
      <c r="H4622">
        <v>3</v>
      </c>
      <c r="I4622">
        <v>0.27</v>
      </c>
      <c r="J4622">
        <v>7.02</v>
      </c>
      <c r="K4622" t="s">
        <v>90</v>
      </c>
      <c r="L4622" t="s">
        <v>45</v>
      </c>
      <c r="M4622">
        <v>0.69</v>
      </c>
      <c r="N4622" t="s">
        <v>83</v>
      </c>
      <c r="O4622" t="b">
        <v>0</v>
      </c>
      <c r="P4622">
        <v>103.806</v>
      </c>
      <c r="Q4622">
        <v>18.48599999999999</v>
      </c>
      <c r="R4622">
        <v>10.775999999999989</v>
      </c>
      <c r="S4622" t="s">
        <v>91</v>
      </c>
      <c r="T4622">
        <v>0</v>
      </c>
      <c r="U4622">
        <v>0</v>
      </c>
      <c r="V4622">
        <v>4</v>
      </c>
      <c r="W4622">
        <v>397.1241</v>
      </c>
    </row>
    <row r="4623" spans="1:23" x14ac:dyDescent="0.35">
      <c r="A4623" t="s">
        <v>6466</v>
      </c>
      <c r="B4623" t="s">
        <v>848</v>
      </c>
      <c r="C4623" t="s">
        <v>1057</v>
      </c>
      <c r="D4623" t="s">
        <v>12</v>
      </c>
      <c r="E4623" t="s">
        <v>95</v>
      </c>
      <c r="F4623" t="s">
        <v>381</v>
      </c>
      <c r="G4623">
        <v>31.62</v>
      </c>
      <c r="H4623">
        <v>1</v>
      </c>
      <c r="I4623">
        <v>0.08</v>
      </c>
      <c r="J4623">
        <v>2.2000000000000002</v>
      </c>
      <c r="K4623" t="s">
        <v>102</v>
      </c>
      <c r="L4623" t="s">
        <v>41</v>
      </c>
      <c r="M4623">
        <v>11.3</v>
      </c>
      <c r="N4623" t="s">
        <v>83</v>
      </c>
      <c r="O4623" t="b">
        <v>0</v>
      </c>
      <c r="P4623">
        <v>29.090399999999999</v>
      </c>
      <c r="Q4623">
        <v>10.118399999999999</v>
      </c>
      <c r="R4623">
        <v>-3.3815999999999988</v>
      </c>
      <c r="S4623" t="s">
        <v>103</v>
      </c>
      <c r="T4623">
        <v>0</v>
      </c>
      <c r="U4623">
        <v>0</v>
      </c>
      <c r="V4623">
        <v>18</v>
      </c>
      <c r="W4623">
        <v>2092.913700000001</v>
      </c>
    </row>
    <row r="4624" spans="1:23" x14ac:dyDescent="0.35">
      <c r="A4624" t="s">
        <v>6467</v>
      </c>
      <c r="B4624" t="s">
        <v>996</v>
      </c>
      <c r="C4624" t="s">
        <v>1985</v>
      </c>
      <c r="D4624" t="s">
        <v>24</v>
      </c>
      <c r="E4624" t="s">
        <v>16</v>
      </c>
      <c r="F4624" t="s">
        <v>448</v>
      </c>
      <c r="G4624">
        <v>20.69</v>
      </c>
      <c r="H4624">
        <v>1</v>
      </c>
      <c r="I4624">
        <v>0.22</v>
      </c>
      <c r="J4624">
        <v>6.54</v>
      </c>
      <c r="K4624" t="s">
        <v>82</v>
      </c>
      <c r="L4624" t="s">
        <v>41</v>
      </c>
      <c r="M4624">
        <v>9.41</v>
      </c>
      <c r="N4624" t="s">
        <v>83</v>
      </c>
      <c r="O4624" t="b">
        <v>0</v>
      </c>
      <c r="P4624">
        <v>16.138200000000001</v>
      </c>
      <c r="Q4624">
        <v>3.724200000000002</v>
      </c>
      <c r="R4624">
        <v>-12.2258</v>
      </c>
      <c r="S4624" t="s">
        <v>128</v>
      </c>
      <c r="T4624">
        <v>0</v>
      </c>
      <c r="U4624">
        <v>0</v>
      </c>
      <c r="V4624">
        <v>21</v>
      </c>
      <c r="W4624">
        <v>694.11470000000008</v>
      </c>
    </row>
    <row r="4625" spans="1:23" x14ac:dyDescent="0.35">
      <c r="A4625" t="s">
        <v>6468</v>
      </c>
      <c r="B4625" t="s">
        <v>800</v>
      </c>
      <c r="C4625" t="s">
        <v>1186</v>
      </c>
      <c r="D4625" t="s">
        <v>24</v>
      </c>
      <c r="E4625" t="s">
        <v>88</v>
      </c>
      <c r="F4625" t="s">
        <v>238</v>
      </c>
      <c r="G4625">
        <v>17.440000000000001</v>
      </c>
      <c r="H4625">
        <v>2</v>
      </c>
      <c r="I4625">
        <v>0.15</v>
      </c>
      <c r="J4625">
        <v>8.49</v>
      </c>
      <c r="K4625" t="s">
        <v>102</v>
      </c>
      <c r="L4625" t="s">
        <v>41</v>
      </c>
      <c r="M4625">
        <v>14.59</v>
      </c>
      <c r="N4625" t="s">
        <v>83</v>
      </c>
      <c r="O4625" t="b">
        <v>0</v>
      </c>
      <c r="P4625">
        <v>29.648</v>
      </c>
      <c r="Q4625">
        <v>8.7199999999999989</v>
      </c>
      <c r="R4625">
        <v>-14.36</v>
      </c>
      <c r="S4625" t="s">
        <v>84</v>
      </c>
      <c r="T4625">
        <v>0</v>
      </c>
      <c r="U4625">
        <v>0</v>
      </c>
      <c r="V4625">
        <v>14</v>
      </c>
      <c r="W4625">
        <v>851.52060000000017</v>
      </c>
    </row>
    <row r="4626" spans="1:23" x14ac:dyDescent="0.35">
      <c r="A4626" t="s">
        <v>6469</v>
      </c>
      <c r="B4626" t="s">
        <v>298</v>
      </c>
      <c r="C4626" t="s">
        <v>2652</v>
      </c>
      <c r="D4626" t="s">
        <v>17</v>
      </c>
      <c r="E4626" t="s">
        <v>95</v>
      </c>
      <c r="F4626" t="s">
        <v>289</v>
      </c>
      <c r="G4626">
        <v>344.81</v>
      </c>
      <c r="H4626">
        <v>1</v>
      </c>
      <c r="I4626">
        <v>7.0000000000000007E-2</v>
      </c>
      <c r="J4626">
        <v>8.7799999999999994</v>
      </c>
      <c r="K4626" t="s">
        <v>102</v>
      </c>
      <c r="L4626" t="s">
        <v>45</v>
      </c>
      <c r="M4626">
        <v>1.1499999999999999</v>
      </c>
      <c r="N4626" t="s">
        <v>83</v>
      </c>
      <c r="O4626" t="b">
        <v>0</v>
      </c>
      <c r="P4626">
        <v>320.67329999999998</v>
      </c>
      <c r="Q4626">
        <v>113.7873</v>
      </c>
      <c r="R4626">
        <v>103.8573</v>
      </c>
      <c r="S4626" t="s">
        <v>183</v>
      </c>
      <c r="T4626">
        <v>0</v>
      </c>
      <c r="U4626">
        <v>0</v>
      </c>
      <c r="V4626">
        <v>19</v>
      </c>
      <c r="W4626">
        <v>1022.5201</v>
      </c>
    </row>
    <row r="4627" spans="1:23" x14ac:dyDescent="0.35">
      <c r="A4627" t="s">
        <v>6470</v>
      </c>
      <c r="B4627" t="s">
        <v>491</v>
      </c>
      <c r="C4627" t="s">
        <v>1031</v>
      </c>
      <c r="D4627" t="s">
        <v>19</v>
      </c>
      <c r="E4627" t="s">
        <v>95</v>
      </c>
      <c r="F4627" t="s">
        <v>718</v>
      </c>
      <c r="G4627">
        <v>29.35</v>
      </c>
      <c r="H4627">
        <v>1</v>
      </c>
      <c r="I4627">
        <v>0.19</v>
      </c>
      <c r="J4627">
        <v>2.78</v>
      </c>
      <c r="K4627" t="s">
        <v>90</v>
      </c>
      <c r="L4627" t="s">
        <v>41</v>
      </c>
      <c r="M4627">
        <v>12.39</v>
      </c>
      <c r="N4627" t="s">
        <v>83</v>
      </c>
      <c r="O4627" t="b">
        <v>0</v>
      </c>
      <c r="P4627">
        <v>23.773499999999999</v>
      </c>
      <c r="Q4627">
        <v>6.1635000000000026</v>
      </c>
      <c r="R4627">
        <v>-9.0064999999999973</v>
      </c>
      <c r="S4627" t="s">
        <v>103</v>
      </c>
      <c r="T4627">
        <v>0</v>
      </c>
      <c r="U4627">
        <v>0</v>
      </c>
      <c r="V4627">
        <v>4</v>
      </c>
      <c r="W4627">
        <v>118.4739</v>
      </c>
    </row>
    <row r="4628" spans="1:23" x14ac:dyDescent="0.35">
      <c r="A4628" t="s">
        <v>6471</v>
      </c>
      <c r="B4628" t="s">
        <v>125</v>
      </c>
      <c r="C4628" t="s">
        <v>1025</v>
      </c>
      <c r="D4628" t="s">
        <v>12</v>
      </c>
      <c r="E4628" t="s">
        <v>14</v>
      </c>
      <c r="F4628" t="s">
        <v>234</v>
      </c>
      <c r="G4628">
        <v>131.19999999999999</v>
      </c>
      <c r="H4628">
        <v>1</v>
      </c>
      <c r="I4628">
        <v>0.02</v>
      </c>
      <c r="J4628">
        <v>6.6</v>
      </c>
      <c r="K4628" t="s">
        <v>82</v>
      </c>
      <c r="L4628" t="s">
        <v>43</v>
      </c>
      <c r="M4628">
        <v>6.19</v>
      </c>
      <c r="N4628" t="s">
        <v>141</v>
      </c>
      <c r="O4628" t="b">
        <v>0</v>
      </c>
      <c r="P4628">
        <v>128.57599999999999</v>
      </c>
      <c r="Q4628">
        <v>49.856000000000009</v>
      </c>
      <c r="R4628">
        <v>37.06600000000001</v>
      </c>
      <c r="S4628" t="s">
        <v>128</v>
      </c>
      <c r="T4628">
        <v>1</v>
      </c>
      <c r="U4628">
        <v>0</v>
      </c>
      <c r="V4628">
        <v>13</v>
      </c>
      <c r="W4628">
        <v>817.44529999999997</v>
      </c>
    </row>
    <row r="4629" spans="1:23" x14ac:dyDescent="0.35">
      <c r="A4629" t="s">
        <v>6472</v>
      </c>
      <c r="B4629" t="s">
        <v>326</v>
      </c>
      <c r="C4629" t="s">
        <v>1365</v>
      </c>
      <c r="D4629" t="s">
        <v>15</v>
      </c>
      <c r="E4629" t="s">
        <v>95</v>
      </c>
      <c r="F4629" t="s">
        <v>1061</v>
      </c>
      <c r="G4629">
        <v>383.44</v>
      </c>
      <c r="H4629">
        <v>2</v>
      </c>
      <c r="I4629">
        <v>0.18</v>
      </c>
      <c r="J4629">
        <v>4.09</v>
      </c>
      <c r="K4629" t="s">
        <v>90</v>
      </c>
      <c r="L4629" t="s">
        <v>41</v>
      </c>
      <c r="M4629">
        <v>8.17</v>
      </c>
      <c r="N4629" t="s">
        <v>83</v>
      </c>
      <c r="O4629" t="b">
        <v>0</v>
      </c>
      <c r="P4629">
        <v>628.84160000000008</v>
      </c>
      <c r="Q4629">
        <v>168.7136000000001</v>
      </c>
      <c r="R4629">
        <v>156.45360000000011</v>
      </c>
      <c r="S4629" t="s">
        <v>103</v>
      </c>
      <c r="T4629">
        <v>0</v>
      </c>
      <c r="U4629">
        <v>0</v>
      </c>
      <c r="V4629">
        <v>17</v>
      </c>
      <c r="W4629">
        <v>922.68780000000015</v>
      </c>
    </row>
    <row r="4630" spans="1:23" x14ac:dyDescent="0.35">
      <c r="A4630" t="s">
        <v>6473</v>
      </c>
      <c r="B4630" t="s">
        <v>272</v>
      </c>
      <c r="C4630" t="s">
        <v>1684</v>
      </c>
      <c r="D4630" t="s">
        <v>15</v>
      </c>
      <c r="E4630" t="s">
        <v>88</v>
      </c>
      <c r="F4630" t="s">
        <v>509</v>
      </c>
      <c r="G4630">
        <v>30.81</v>
      </c>
      <c r="H4630">
        <v>3</v>
      </c>
      <c r="I4630">
        <v>0.03</v>
      </c>
      <c r="J4630">
        <v>6.88</v>
      </c>
      <c r="K4630" t="s">
        <v>115</v>
      </c>
      <c r="L4630" t="s">
        <v>43</v>
      </c>
      <c r="M4630">
        <v>5.96</v>
      </c>
      <c r="N4630" t="s">
        <v>83</v>
      </c>
      <c r="O4630" t="b">
        <v>0</v>
      </c>
      <c r="P4630">
        <v>89.657099999999986</v>
      </c>
      <c r="Q4630">
        <v>34.199099999999987</v>
      </c>
      <c r="R4630">
        <v>21.359099999999991</v>
      </c>
      <c r="S4630" t="s">
        <v>84</v>
      </c>
      <c r="T4630">
        <v>0</v>
      </c>
      <c r="U4630">
        <v>0</v>
      </c>
      <c r="V4630">
        <v>13</v>
      </c>
      <c r="W4630">
        <v>668.51220000000001</v>
      </c>
    </row>
    <row r="4631" spans="1:23" x14ac:dyDescent="0.35">
      <c r="A4631" t="s">
        <v>6474</v>
      </c>
      <c r="B4631" t="s">
        <v>177</v>
      </c>
      <c r="C4631" t="s">
        <v>4394</v>
      </c>
      <c r="D4631" t="s">
        <v>17</v>
      </c>
      <c r="E4631" t="s">
        <v>95</v>
      </c>
      <c r="F4631" t="s">
        <v>421</v>
      </c>
      <c r="G4631">
        <v>213.05</v>
      </c>
      <c r="H4631">
        <v>2</v>
      </c>
      <c r="I4631">
        <v>0.06</v>
      </c>
      <c r="J4631">
        <v>2.2999999999999998</v>
      </c>
      <c r="K4631" t="s">
        <v>102</v>
      </c>
      <c r="L4631" t="s">
        <v>41</v>
      </c>
      <c r="M4631">
        <v>10.36</v>
      </c>
      <c r="N4631" t="s">
        <v>279</v>
      </c>
      <c r="O4631" t="b">
        <v>0</v>
      </c>
      <c r="P4631">
        <v>400.53399999999999</v>
      </c>
      <c r="Q4631">
        <v>144.874</v>
      </c>
      <c r="R4631">
        <v>132.214</v>
      </c>
      <c r="S4631" t="s">
        <v>128</v>
      </c>
      <c r="T4631">
        <v>0</v>
      </c>
      <c r="U4631">
        <v>1</v>
      </c>
      <c r="V4631">
        <v>3</v>
      </c>
      <c r="W4631">
        <v>176.88149999999999</v>
      </c>
    </row>
    <row r="4632" spans="1:23" x14ac:dyDescent="0.35">
      <c r="A4632" t="s">
        <v>6475</v>
      </c>
      <c r="B4632" t="s">
        <v>669</v>
      </c>
      <c r="C4632" t="s">
        <v>1457</v>
      </c>
      <c r="D4632" t="s">
        <v>12</v>
      </c>
      <c r="E4632" t="s">
        <v>16</v>
      </c>
      <c r="F4632" t="s">
        <v>527</v>
      </c>
      <c r="G4632">
        <v>80.489999999999995</v>
      </c>
      <c r="H4632">
        <v>3</v>
      </c>
      <c r="I4632">
        <v>0.21</v>
      </c>
      <c r="J4632">
        <v>9.23</v>
      </c>
      <c r="K4632" t="s">
        <v>102</v>
      </c>
      <c r="L4632" t="s">
        <v>41</v>
      </c>
      <c r="M4632">
        <v>9</v>
      </c>
      <c r="N4632" t="s">
        <v>83</v>
      </c>
      <c r="O4632" t="b">
        <v>0</v>
      </c>
      <c r="P4632">
        <v>190.76130000000001</v>
      </c>
      <c r="Q4632">
        <v>45.879300000000001</v>
      </c>
      <c r="R4632">
        <v>27.6493</v>
      </c>
      <c r="S4632" t="s">
        <v>183</v>
      </c>
      <c r="T4632">
        <v>0</v>
      </c>
      <c r="U4632">
        <v>0</v>
      </c>
      <c r="V4632">
        <v>17</v>
      </c>
      <c r="W4632">
        <v>1435.7421999999999</v>
      </c>
    </row>
    <row r="4633" spans="1:23" x14ac:dyDescent="0.35">
      <c r="A4633" t="s">
        <v>6476</v>
      </c>
      <c r="B4633" t="s">
        <v>1052</v>
      </c>
      <c r="C4633" t="s">
        <v>1904</v>
      </c>
      <c r="D4633" t="s">
        <v>19</v>
      </c>
      <c r="E4633" t="s">
        <v>16</v>
      </c>
      <c r="F4633" t="s">
        <v>828</v>
      </c>
      <c r="G4633">
        <v>59.83</v>
      </c>
      <c r="H4633">
        <v>3</v>
      </c>
      <c r="I4633">
        <v>0.25</v>
      </c>
      <c r="J4633">
        <v>7.12</v>
      </c>
      <c r="K4633" t="s">
        <v>102</v>
      </c>
      <c r="L4633" t="s">
        <v>41</v>
      </c>
      <c r="M4633">
        <v>12.9</v>
      </c>
      <c r="N4633" t="s">
        <v>83</v>
      </c>
      <c r="O4633" t="b">
        <v>0</v>
      </c>
      <c r="P4633">
        <v>134.61750000000001</v>
      </c>
      <c r="Q4633">
        <v>26.923500000000001</v>
      </c>
      <c r="R4633">
        <v>6.9035000000000046</v>
      </c>
      <c r="S4633" t="s">
        <v>128</v>
      </c>
      <c r="T4633">
        <v>0</v>
      </c>
      <c r="U4633">
        <v>0</v>
      </c>
      <c r="V4633">
        <v>15</v>
      </c>
      <c r="W4633">
        <v>513.01609999999994</v>
      </c>
    </row>
    <row r="4634" spans="1:23" x14ac:dyDescent="0.35">
      <c r="A4634" t="s">
        <v>6477</v>
      </c>
      <c r="B4634" t="s">
        <v>169</v>
      </c>
      <c r="C4634" t="s">
        <v>993</v>
      </c>
      <c r="D4634" t="s">
        <v>24</v>
      </c>
      <c r="E4634" t="s">
        <v>16</v>
      </c>
      <c r="F4634" t="s">
        <v>464</v>
      </c>
      <c r="G4634">
        <v>58.85</v>
      </c>
      <c r="H4634">
        <v>3</v>
      </c>
      <c r="I4634">
        <v>0.19</v>
      </c>
      <c r="J4634">
        <v>5.09</v>
      </c>
      <c r="K4634" t="s">
        <v>82</v>
      </c>
      <c r="L4634" t="s">
        <v>41</v>
      </c>
      <c r="M4634">
        <v>14.61</v>
      </c>
      <c r="N4634" t="s">
        <v>83</v>
      </c>
      <c r="O4634" t="b">
        <v>0</v>
      </c>
      <c r="P4634">
        <v>143.00550000000001</v>
      </c>
      <c r="Q4634">
        <v>37.075500000000012</v>
      </c>
      <c r="R4634">
        <v>17.375500000000009</v>
      </c>
      <c r="S4634" t="s">
        <v>84</v>
      </c>
      <c r="T4634">
        <v>0</v>
      </c>
      <c r="U4634">
        <v>0</v>
      </c>
      <c r="V4634">
        <v>18</v>
      </c>
      <c r="W4634">
        <v>977.64260000000024</v>
      </c>
    </row>
    <row r="4635" spans="1:23" x14ac:dyDescent="0.35">
      <c r="A4635" t="s">
        <v>6478</v>
      </c>
      <c r="B4635" t="s">
        <v>553</v>
      </c>
      <c r="C4635" t="s">
        <v>6368</v>
      </c>
      <c r="D4635" t="s">
        <v>20</v>
      </c>
      <c r="E4635" t="s">
        <v>95</v>
      </c>
      <c r="F4635" t="s">
        <v>726</v>
      </c>
      <c r="G4635">
        <v>305.04000000000002</v>
      </c>
      <c r="H4635">
        <v>2</v>
      </c>
      <c r="I4635">
        <v>0.08</v>
      </c>
      <c r="J4635">
        <v>6.66</v>
      </c>
      <c r="K4635" t="s">
        <v>102</v>
      </c>
      <c r="L4635" t="s">
        <v>43</v>
      </c>
      <c r="M4635">
        <v>5.7</v>
      </c>
      <c r="N4635" t="s">
        <v>83</v>
      </c>
      <c r="O4635" t="b">
        <v>0</v>
      </c>
      <c r="P4635">
        <v>561.2736000000001</v>
      </c>
      <c r="Q4635">
        <v>195.2256000000001</v>
      </c>
      <c r="R4635">
        <v>182.86560000000009</v>
      </c>
      <c r="S4635" t="s">
        <v>84</v>
      </c>
      <c r="T4635">
        <v>0</v>
      </c>
      <c r="U4635">
        <v>0</v>
      </c>
      <c r="V4635">
        <v>5</v>
      </c>
      <c r="W4635">
        <v>173.91010000000011</v>
      </c>
    </row>
    <row r="4636" spans="1:23" x14ac:dyDescent="0.35">
      <c r="A4636" t="s">
        <v>6479</v>
      </c>
      <c r="B4636" t="s">
        <v>610</v>
      </c>
      <c r="C4636" t="s">
        <v>3091</v>
      </c>
      <c r="D4636" t="s">
        <v>12</v>
      </c>
      <c r="E4636" t="s">
        <v>14</v>
      </c>
      <c r="F4636" t="s">
        <v>1207</v>
      </c>
      <c r="G4636">
        <v>130.76</v>
      </c>
      <c r="H4636">
        <v>1</v>
      </c>
      <c r="I4636">
        <v>0.09</v>
      </c>
      <c r="J4636">
        <v>3.72</v>
      </c>
      <c r="K4636" t="s">
        <v>82</v>
      </c>
      <c r="L4636" t="s">
        <v>48</v>
      </c>
      <c r="M4636">
        <v>16.510000000000002</v>
      </c>
      <c r="N4636" t="s">
        <v>83</v>
      </c>
      <c r="O4636" t="b">
        <v>0</v>
      </c>
      <c r="P4636">
        <v>118.99160000000001</v>
      </c>
      <c r="Q4636">
        <v>40.535600000000002</v>
      </c>
      <c r="R4636">
        <v>20.305599999999998</v>
      </c>
      <c r="S4636" t="s">
        <v>97</v>
      </c>
      <c r="T4636">
        <v>0</v>
      </c>
      <c r="U4636">
        <v>0</v>
      </c>
      <c r="V4636">
        <v>18</v>
      </c>
      <c r="W4636">
        <v>1465.0103999999999</v>
      </c>
    </row>
    <row r="4637" spans="1:23" x14ac:dyDescent="0.35">
      <c r="A4637" t="s">
        <v>6480</v>
      </c>
      <c r="B4637" t="s">
        <v>417</v>
      </c>
      <c r="C4637" t="s">
        <v>2636</v>
      </c>
      <c r="D4637" t="s">
        <v>12</v>
      </c>
      <c r="E4637" t="s">
        <v>14</v>
      </c>
      <c r="F4637" t="s">
        <v>674</v>
      </c>
      <c r="G4637">
        <v>145.80000000000001</v>
      </c>
      <c r="H4637">
        <v>1</v>
      </c>
      <c r="I4637">
        <v>0.05</v>
      </c>
      <c r="J4637">
        <v>9.92</v>
      </c>
      <c r="K4637" t="s">
        <v>102</v>
      </c>
      <c r="L4637" t="s">
        <v>41</v>
      </c>
      <c r="M4637">
        <v>13.77</v>
      </c>
      <c r="N4637" t="s">
        <v>83</v>
      </c>
      <c r="O4637" t="b">
        <v>0</v>
      </c>
      <c r="P4637">
        <v>138.51</v>
      </c>
      <c r="Q4637">
        <v>51.029999999999987</v>
      </c>
      <c r="R4637">
        <v>27.339999999999989</v>
      </c>
      <c r="S4637" t="s">
        <v>84</v>
      </c>
      <c r="T4637">
        <v>0</v>
      </c>
      <c r="U4637">
        <v>0</v>
      </c>
      <c r="V4637">
        <v>15</v>
      </c>
      <c r="W4637">
        <v>1009.6579</v>
      </c>
    </row>
    <row r="4638" spans="1:23" x14ac:dyDescent="0.35">
      <c r="A4638" t="s">
        <v>6481</v>
      </c>
      <c r="B4638" t="s">
        <v>575</v>
      </c>
      <c r="C4638" t="s">
        <v>6482</v>
      </c>
      <c r="D4638" t="s">
        <v>17</v>
      </c>
      <c r="E4638" t="s">
        <v>88</v>
      </c>
      <c r="F4638" t="s">
        <v>1677</v>
      </c>
      <c r="G4638">
        <v>30.64</v>
      </c>
      <c r="H4638">
        <v>1</v>
      </c>
      <c r="I4638">
        <v>0.13</v>
      </c>
      <c r="J4638">
        <v>8.42</v>
      </c>
      <c r="K4638" t="s">
        <v>90</v>
      </c>
      <c r="L4638" t="s">
        <v>41</v>
      </c>
      <c r="M4638">
        <v>10.029999999999999</v>
      </c>
      <c r="N4638" t="s">
        <v>279</v>
      </c>
      <c r="O4638" t="b">
        <v>0</v>
      </c>
      <c r="P4638">
        <v>26.6568</v>
      </c>
      <c r="Q4638">
        <v>8.2728000000000002</v>
      </c>
      <c r="R4638">
        <v>-10.177199999999999</v>
      </c>
      <c r="S4638" t="s">
        <v>91</v>
      </c>
      <c r="T4638">
        <v>0</v>
      </c>
      <c r="U4638">
        <v>1</v>
      </c>
      <c r="V4638">
        <v>1</v>
      </c>
      <c r="W4638">
        <v>-10.177199999999999</v>
      </c>
    </row>
    <row r="4639" spans="1:23" x14ac:dyDescent="0.35">
      <c r="A4639" t="s">
        <v>6483</v>
      </c>
      <c r="B4639" t="s">
        <v>556</v>
      </c>
      <c r="C4639" t="s">
        <v>354</v>
      </c>
      <c r="D4639" t="s">
        <v>17</v>
      </c>
      <c r="E4639" t="s">
        <v>16</v>
      </c>
      <c r="F4639" t="s">
        <v>828</v>
      </c>
      <c r="G4639">
        <v>47.93</v>
      </c>
      <c r="H4639">
        <v>2</v>
      </c>
      <c r="I4639">
        <v>0.1</v>
      </c>
      <c r="J4639">
        <v>3.75</v>
      </c>
      <c r="K4639" t="s">
        <v>115</v>
      </c>
      <c r="L4639" t="s">
        <v>48</v>
      </c>
      <c r="M4639">
        <v>4.05</v>
      </c>
      <c r="N4639" t="s">
        <v>83</v>
      </c>
      <c r="O4639" t="b">
        <v>0</v>
      </c>
      <c r="P4639">
        <v>86.274000000000001</v>
      </c>
      <c r="Q4639">
        <v>28.757999999999999</v>
      </c>
      <c r="R4639">
        <v>20.957999999999998</v>
      </c>
      <c r="S4639" t="s">
        <v>128</v>
      </c>
      <c r="T4639">
        <v>0</v>
      </c>
      <c r="U4639">
        <v>0</v>
      </c>
      <c r="V4639">
        <v>17</v>
      </c>
      <c r="W4639">
        <v>667.01100000000008</v>
      </c>
    </row>
    <row r="4640" spans="1:23" x14ac:dyDescent="0.35">
      <c r="A4640" t="s">
        <v>6484</v>
      </c>
      <c r="B4640" t="s">
        <v>1097</v>
      </c>
      <c r="C4640" t="s">
        <v>795</v>
      </c>
      <c r="D4640" t="s">
        <v>12</v>
      </c>
      <c r="E4640" t="s">
        <v>16</v>
      </c>
      <c r="F4640" t="s">
        <v>241</v>
      </c>
      <c r="G4640">
        <v>36.03</v>
      </c>
      <c r="H4640">
        <v>3</v>
      </c>
      <c r="I4640">
        <v>7.0000000000000007E-2</v>
      </c>
      <c r="J4640">
        <v>3.47</v>
      </c>
      <c r="K4640" t="s">
        <v>82</v>
      </c>
      <c r="L4640" t="s">
        <v>45</v>
      </c>
      <c r="M4640">
        <v>0.55000000000000004</v>
      </c>
      <c r="N4640" t="s">
        <v>83</v>
      </c>
      <c r="O4640" t="b">
        <v>0</v>
      </c>
      <c r="P4640">
        <v>100.52370000000001</v>
      </c>
      <c r="Q4640">
        <v>35.669699999999992</v>
      </c>
      <c r="R4640">
        <v>31.649699999999989</v>
      </c>
      <c r="S4640" t="s">
        <v>183</v>
      </c>
      <c r="T4640">
        <v>0</v>
      </c>
      <c r="U4640">
        <v>0</v>
      </c>
      <c r="V4640">
        <v>15</v>
      </c>
      <c r="W4640">
        <v>2662.0149999999999</v>
      </c>
    </row>
    <row r="4641" spans="1:23" x14ac:dyDescent="0.35">
      <c r="A4641" t="s">
        <v>6485</v>
      </c>
      <c r="B4641" t="s">
        <v>949</v>
      </c>
      <c r="C4641" t="s">
        <v>1105</v>
      </c>
      <c r="D4641" t="s">
        <v>20</v>
      </c>
      <c r="E4641" t="s">
        <v>16</v>
      </c>
      <c r="F4641" t="s">
        <v>223</v>
      </c>
      <c r="G4641">
        <v>13.05</v>
      </c>
      <c r="H4641">
        <v>2</v>
      </c>
      <c r="I4641">
        <v>0.28000000000000003</v>
      </c>
      <c r="J4641">
        <v>3.42</v>
      </c>
      <c r="K4641" t="s">
        <v>102</v>
      </c>
      <c r="L4641" t="s">
        <v>41</v>
      </c>
      <c r="M4641">
        <v>9.44</v>
      </c>
      <c r="N4641" t="s">
        <v>83</v>
      </c>
      <c r="O4641" t="b">
        <v>0</v>
      </c>
      <c r="P4641">
        <v>18.792000000000002</v>
      </c>
      <c r="Q4641">
        <v>3.132000000000001</v>
      </c>
      <c r="R4641">
        <v>-9.727999999999998</v>
      </c>
      <c r="S4641" t="s">
        <v>103</v>
      </c>
      <c r="T4641">
        <v>0</v>
      </c>
      <c r="U4641">
        <v>0</v>
      </c>
      <c r="V4641">
        <v>15</v>
      </c>
      <c r="W4641">
        <v>813.85820000000024</v>
      </c>
    </row>
    <row r="4642" spans="1:23" x14ac:dyDescent="0.35">
      <c r="A4642" t="s">
        <v>6486</v>
      </c>
      <c r="B4642" t="s">
        <v>940</v>
      </c>
      <c r="C4642" t="s">
        <v>354</v>
      </c>
      <c r="D4642" t="s">
        <v>12</v>
      </c>
      <c r="E4642" t="s">
        <v>14</v>
      </c>
      <c r="F4642" t="s">
        <v>460</v>
      </c>
      <c r="G4642">
        <v>73.02</v>
      </c>
      <c r="H4642">
        <v>1</v>
      </c>
      <c r="I4642">
        <v>0.01</v>
      </c>
      <c r="J4642">
        <v>4.79</v>
      </c>
      <c r="K4642" t="s">
        <v>82</v>
      </c>
      <c r="L4642" t="s">
        <v>48</v>
      </c>
      <c r="M4642">
        <v>11.75</v>
      </c>
      <c r="N4642" t="s">
        <v>83</v>
      </c>
      <c r="O4642" t="b">
        <v>0</v>
      </c>
      <c r="P4642">
        <v>72.2898</v>
      </c>
      <c r="Q4642">
        <v>28.477799999999998</v>
      </c>
      <c r="R4642">
        <v>11.937799999999999</v>
      </c>
      <c r="S4642" t="s">
        <v>84</v>
      </c>
      <c r="T4642">
        <v>0</v>
      </c>
      <c r="U4642">
        <v>0</v>
      </c>
      <c r="V4642">
        <v>17</v>
      </c>
      <c r="W4642">
        <v>667.01100000000008</v>
      </c>
    </row>
    <row r="4643" spans="1:23" x14ac:dyDescent="0.35">
      <c r="A4643" t="s">
        <v>6487</v>
      </c>
      <c r="B4643" t="s">
        <v>323</v>
      </c>
      <c r="C4643" t="s">
        <v>485</v>
      </c>
      <c r="D4643" t="s">
        <v>20</v>
      </c>
      <c r="E4643" t="s">
        <v>95</v>
      </c>
      <c r="F4643" t="s">
        <v>217</v>
      </c>
      <c r="G4643">
        <v>336.96</v>
      </c>
      <c r="H4643">
        <v>2</v>
      </c>
      <c r="I4643">
        <v>0.1</v>
      </c>
      <c r="J4643">
        <v>3.21</v>
      </c>
      <c r="K4643" t="s">
        <v>82</v>
      </c>
      <c r="L4643" t="s">
        <v>48</v>
      </c>
      <c r="M4643">
        <v>8.66</v>
      </c>
      <c r="N4643" t="s">
        <v>83</v>
      </c>
      <c r="O4643" t="b">
        <v>0</v>
      </c>
      <c r="P4643">
        <v>606.52800000000002</v>
      </c>
      <c r="Q4643">
        <v>202.17599999999999</v>
      </c>
      <c r="R4643">
        <v>190.30600000000001</v>
      </c>
      <c r="S4643" t="s">
        <v>91</v>
      </c>
      <c r="T4643">
        <v>0</v>
      </c>
      <c r="U4643">
        <v>0</v>
      </c>
      <c r="V4643">
        <v>14</v>
      </c>
      <c r="W4643">
        <v>753.80010000000004</v>
      </c>
    </row>
    <row r="4644" spans="1:23" x14ac:dyDescent="0.35">
      <c r="A4644" t="s">
        <v>6488</v>
      </c>
      <c r="B4644" t="s">
        <v>539</v>
      </c>
      <c r="C4644" t="s">
        <v>592</v>
      </c>
      <c r="D4644" t="s">
        <v>12</v>
      </c>
      <c r="E4644" t="s">
        <v>95</v>
      </c>
      <c r="F4644" t="s">
        <v>123</v>
      </c>
      <c r="G4644">
        <v>356.29</v>
      </c>
      <c r="H4644">
        <v>2</v>
      </c>
      <c r="I4644">
        <v>0.1</v>
      </c>
      <c r="J4644">
        <v>8.4600000000000009</v>
      </c>
      <c r="K4644" t="s">
        <v>115</v>
      </c>
      <c r="L4644" t="s">
        <v>41</v>
      </c>
      <c r="M4644">
        <v>10.56</v>
      </c>
      <c r="N4644" t="s">
        <v>83</v>
      </c>
      <c r="O4644" t="b">
        <v>1</v>
      </c>
      <c r="P4644">
        <v>641.322</v>
      </c>
      <c r="Q4644">
        <v>213.774</v>
      </c>
      <c r="R4644">
        <v>194.75399999999999</v>
      </c>
      <c r="S4644" t="s">
        <v>183</v>
      </c>
      <c r="T4644">
        <v>0</v>
      </c>
      <c r="U4644">
        <v>0</v>
      </c>
      <c r="V4644">
        <v>13</v>
      </c>
      <c r="W4644">
        <v>968.00819999999999</v>
      </c>
    </row>
    <row r="4645" spans="1:23" x14ac:dyDescent="0.35">
      <c r="A4645" t="s">
        <v>6489</v>
      </c>
      <c r="B4645" t="s">
        <v>594</v>
      </c>
      <c r="C4645" t="s">
        <v>1503</v>
      </c>
      <c r="D4645" t="s">
        <v>15</v>
      </c>
      <c r="E4645" t="s">
        <v>95</v>
      </c>
      <c r="F4645" t="s">
        <v>175</v>
      </c>
      <c r="G4645">
        <v>403.92</v>
      </c>
      <c r="H4645">
        <v>1</v>
      </c>
      <c r="I4645">
        <v>0.02</v>
      </c>
      <c r="J4645">
        <v>3.4</v>
      </c>
      <c r="K4645" t="s">
        <v>102</v>
      </c>
      <c r="L4645" t="s">
        <v>43</v>
      </c>
      <c r="M4645">
        <v>4.74</v>
      </c>
      <c r="N4645" t="s">
        <v>141</v>
      </c>
      <c r="O4645" t="b">
        <v>0</v>
      </c>
      <c r="P4645">
        <v>395.84160000000003</v>
      </c>
      <c r="Q4645">
        <v>153.4896</v>
      </c>
      <c r="R4645">
        <v>145.34960000000001</v>
      </c>
      <c r="S4645" t="s">
        <v>128</v>
      </c>
      <c r="T4645">
        <v>1</v>
      </c>
      <c r="U4645">
        <v>0</v>
      </c>
      <c r="V4645">
        <v>9</v>
      </c>
      <c r="W4645">
        <v>580.17960000000005</v>
      </c>
    </row>
    <row r="4646" spans="1:23" x14ac:dyDescent="0.35">
      <c r="A4646" t="s">
        <v>6490</v>
      </c>
      <c r="B4646" t="s">
        <v>784</v>
      </c>
      <c r="C4646" t="s">
        <v>2029</v>
      </c>
      <c r="D4646" t="s">
        <v>15</v>
      </c>
      <c r="E4646" t="s">
        <v>14</v>
      </c>
      <c r="F4646" t="s">
        <v>780</v>
      </c>
      <c r="G4646">
        <v>108.5</v>
      </c>
      <c r="H4646">
        <v>3</v>
      </c>
      <c r="I4646">
        <v>0.25</v>
      </c>
      <c r="J4646">
        <v>6.18</v>
      </c>
      <c r="K4646" t="s">
        <v>102</v>
      </c>
      <c r="L4646" t="s">
        <v>41</v>
      </c>
      <c r="M4646">
        <v>8.33</v>
      </c>
      <c r="N4646" t="s">
        <v>83</v>
      </c>
      <c r="O4646" t="b">
        <v>0</v>
      </c>
      <c r="P4646">
        <v>244.125</v>
      </c>
      <c r="Q4646">
        <v>48.825000000000017</v>
      </c>
      <c r="R4646">
        <v>34.315000000000019</v>
      </c>
      <c r="S4646" t="s">
        <v>84</v>
      </c>
      <c r="T4646">
        <v>0</v>
      </c>
      <c r="U4646">
        <v>0</v>
      </c>
      <c r="V4646">
        <v>17</v>
      </c>
      <c r="W4646">
        <v>1688.6007999999999</v>
      </c>
    </row>
    <row r="4647" spans="1:23" x14ac:dyDescent="0.35">
      <c r="A4647" t="s">
        <v>6491</v>
      </c>
      <c r="B4647" t="s">
        <v>1572</v>
      </c>
      <c r="C4647" t="s">
        <v>387</v>
      </c>
      <c r="D4647" t="s">
        <v>12</v>
      </c>
      <c r="E4647" t="s">
        <v>95</v>
      </c>
      <c r="F4647" t="s">
        <v>123</v>
      </c>
      <c r="G4647">
        <v>490.45</v>
      </c>
      <c r="H4647">
        <v>2</v>
      </c>
      <c r="I4647">
        <v>0.09</v>
      </c>
      <c r="J4647">
        <v>8.0299999999999994</v>
      </c>
      <c r="K4647" t="s">
        <v>82</v>
      </c>
      <c r="L4647" t="s">
        <v>48</v>
      </c>
      <c r="M4647">
        <v>15.7</v>
      </c>
      <c r="N4647" t="s">
        <v>83</v>
      </c>
      <c r="O4647" t="b">
        <v>0</v>
      </c>
      <c r="P4647">
        <v>892.61900000000003</v>
      </c>
      <c r="Q4647">
        <v>304.07900000000012</v>
      </c>
      <c r="R4647">
        <v>280.34899999999999</v>
      </c>
      <c r="S4647" t="s">
        <v>103</v>
      </c>
      <c r="T4647">
        <v>0</v>
      </c>
      <c r="U4647">
        <v>0</v>
      </c>
      <c r="V4647">
        <v>17</v>
      </c>
      <c r="W4647">
        <v>1451.0446999999999</v>
      </c>
    </row>
    <row r="4648" spans="1:23" x14ac:dyDescent="0.35">
      <c r="A4648" t="s">
        <v>6492</v>
      </c>
      <c r="B4648" t="s">
        <v>639</v>
      </c>
      <c r="C4648" t="s">
        <v>1329</v>
      </c>
      <c r="D4648" t="s">
        <v>26</v>
      </c>
      <c r="E4648" t="s">
        <v>95</v>
      </c>
      <c r="F4648" t="s">
        <v>446</v>
      </c>
      <c r="G4648">
        <v>456.3</v>
      </c>
      <c r="H4648">
        <v>1</v>
      </c>
      <c r="I4648">
        <v>0.09</v>
      </c>
      <c r="J4648">
        <v>3.33</v>
      </c>
      <c r="K4648" t="s">
        <v>115</v>
      </c>
      <c r="L4648" t="s">
        <v>41</v>
      </c>
      <c r="M4648">
        <v>7.42</v>
      </c>
      <c r="N4648" t="s">
        <v>83</v>
      </c>
      <c r="O4648" t="b">
        <v>0</v>
      </c>
      <c r="P4648">
        <v>415.233</v>
      </c>
      <c r="Q4648">
        <v>141.453</v>
      </c>
      <c r="R4648">
        <v>130.703</v>
      </c>
      <c r="S4648" t="s">
        <v>103</v>
      </c>
      <c r="T4648">
        <v>0</v>
      </c>
      <c r="U4648">
        <v>0</v>
      </c>
      <c r="V4648">
        <v>18</v>
      </c>
      <c r="W4648">
        <v>1767.3756000000001</v>
      </c>
    </row>
    <row r="4649" spans="1:23" x14ac:dyDescent="0.35">
      <c r="A4649" t="s">
        <v>6493</v>
      </c>
      <c r="B4649" t="s">
        <v>205</v>
      </c>
      <c r="C4649" t="s">
        <v>1599</v>
      </c>
      <c r="D4649" t="s">
        <v>15</v>
      </c>
      <c r="E4649" t="s">
        <v>95</v>
      </c>
      <c r="F4649" t="s">
        <v>612</v>
      </c>
      <c r="G4649">
        <v>439.36</v>
      </c>
      <c r="H4649">
        <v>3</v>
      </c>
      <c r="I4649">
        <v>7.0000000000000007E-2</v>
      </c>
      <c r="J4649">
        <v>3.32</v>
      </c>
      <c r="K4649" t="s">
        <v>102</v>
      </c>
      <c r="L4649" t="s">
        <v>43</v>
      </c>
      <c r="M4649">
        <v>7.78</v>
      </c>
      <c r="N4649" t="s">
        <v>83</v>
      </c>
      <c r="O4649" t="b">
        <v>0</v>
      </c>
      <c r="P4649">
        <v>1225.8144</v>
      </c>
      <c r="Q4649">
        <v>434.96639999999979</v>
      </c>
      <c r="R4649">
        <v>423.86639999999983</v>
      </c>
      <c r="S4649" t="s">
        <v>97</v>
      </c>
      <c r="T4649">
        <v>0</v>
      </c>
      <c r="U4649">
        <v>0</v>
      </c>
      <c r="V4649">
        <v>16</v>
      </c>
      <c r="W4649">
        <v>1139.4492</v>
      </c>
    </row>
    <row r="4650" spans="1:23" x14ac:dyDescent="0.35">
      <c r="A4650" t="s">
        <v>6494</v>
      </c>
      <c r="B4650" t="s">
        <v>257</v>
      </c>
      <c r="C4650" t="s">
        <v>6495</v>
      </c>
      <c r="D4650" t="s">
        <v>17</v>
      </c>
      <c r="E4650" t="s">
        <v>16</v>
      </c>
      <c r="F4650" t="s">
        <v>155</v>
      </c>
      <c r="G4650">
        <v>62.59</v>
      </c>
      <c r="H4650">
        <v>3</v>
      </c>
      <c r="I4650">
        <v>0.21</v>
      </c>
      <c r="J4650">
        <v>2.14</v>
      </c>
      <c r="K4650" t="s">
        <v>102</v>
      </c>
      <c r="L4650" t="s">
        <v>45</v>
      </c>
      <c r="M4650">
        <v>1.81</v>
      </c>
      <c r="N4650" t="s">
        <v>83</v>
      </c>
      <c r="O4650" t="b">
        <v>0</v>
      </c>
      <c r="P4650">
        <v>148.3383</v>
      </c>
      <c r="Q4650">
        <v>35.676299999999998</v>
      </c>
      <c r="R4650">
        <v>31.726299999999998</v>
      </c>
      <c r="S4650" t="s">
        <v>128</v>
      </c>
      <c r="T4650">
        <v>0</v>
      </c>
      <c r="U4650">
        <v>0</v>
      </c>
      <c r="V4650">
        <v>2</v>
      </c>
      <c r="W4650">
        <v>413.01389999999998</v>
      </c>
    </row>
    <row r="4651" spans="1:23" x14ac:dyDescent="0.35">
      <c r="A4651" t="s">
        <v>6496</v>
      </c>
      <c r="B4651" t="s">
        <v>740</v>
      </c>
      <c r="C4651" t="s">
        <v>822</v>
      </c>
      <c r="D4651" t="s">
        <v>12</v>
      </c>
      <c r="E4651" t="s">
        <v>14</v>
      </c>
      <c r="F4651" t="s">
        <v>674</v>
      </c>
      <c r="G4651">
        <v>102.19</v>
      </c>
      <c r="H4651">
        <v>1</v>
      </c>
      <c r="I4651">
        <v>0.14000000000000001</v>
      </c>
      <c r="J4651">
        <v>9.68</v>
      </c>
      <c r="K4651" t="s">
        <v>82</v>
      </c>
      <c r="L4651" t="s">
        <v>41</v>
      </c>
      <c r="M4651">
        <v>10.29</v>
      </c>
      <c r="N4651" t="s">
        <v>83</v>
      </c>
      <c r="O4651" t="b">
        <v>0</v>
      </c>
      <c r="P4651">
        <v>87.883399999999995</v>
      </c>
      <c r="Q4651">
        <v>26.569400000000002</v>
      </c>
      <c r="R4651">
        <v>6.5994000000000028</v>
      </c>
      <c r="S4651" t="s">
        <v>128</v>
      </c>
      <c r="T4651">
        <v>0</v>
      </c>
      <c r="U4651">
        <v>0</v>
      </c>
      <c r="V4651">
        <v>12</v>
      </c>
      <c r="W4651">
        <v>1823.314100000001</v>
      </c>
    </row>
    <row r="4652" spans="1:23" x14ac:dyDescent="0.35">
      <c r="A4652" t="s">
        <v>6497</v>
      </c>
      <c r="B4652" t="s">
        <v>346</v>
      </c>
      <c r="C4652" t="s">
        <v>1329</v>
      </c>
      <c r="D4652" t="s">
        <v>19</v>
      </c>
      <c r="E4652" t="s">
        <v>88</v>
      </c>
      <c r="F4652" t="s">
        <v>415</v>
      </c>
      <c r="G4652">
        <v>15.85</v>
      </c>
      <c r="H4652">
        <v>3</v>
      </c>
      <c r="I4652">
        <v>0.09</v>
      </c>
      <c r="J4652">
        <v>7.05</v>
      </c>
      <c r="K4652" t="s">
        <v>90</v>
      </c>
      <c r="L4652" t="s">
        <v>48</v>
      </c>
      <c r="M4652">
        <v>4.24</v>
      </c>
      <c r="N4652" t="s">
        <v>83</v>
      </c>
      <c r="O4652" t="b">
        <v>0</v>
      </c>
      <c r="P4652">
        <v>43.270499999999998</v>
      </c>
      <c r="Q4652">
        <v>14.740500000000001</v>
      </c>
      <c r="R4652">
        <v>3.4505000000000021</v>
      </c>
      <c r="S4652" t="s">
        <v>97</v>
      </c>
      <c r="T4652">
        <v>0</v>
      </c>
      <c r="U4652">
        <v>0</v>
      </c>
      <c r="V4652">
        <v>18</v>
      </c>
      <c r="W4652">
        <v>1767.3756000000001</v>
      </c>
    </row>
    <row r="4653" spans="1:23" x14ac:dyDescent="0.35">
      <c r="A4653" t="s">
        <v>6498</v>
      </c>
      <c r="B4653" t="s">
        <v>500</v>
      </c>
      <c r="C4653" t="s">
        <v>6499</v>
      </c>
      <c r="D4653" t="s">
        <v>24</v>
      </c>
      <c r="E4653" t="s">
        <v>16</v>
      </c>
      <c r="F4653" t="s">
        <v>475</v>
      </c>
      <c r="G4653">
        <v>31.63</v>
      </c>
      <c r="H4653">
        <v>3</v>
      </c>
      <c r="I4653">
        <v>0.14000000000000001</v>
      </c>
      <c r="J4653">
        <v>5.91</v>
      </c>
      <c r="K4653" t="s">
        <v>102</v>
      </c>
      <c r="L4653" t="s">
        <v>45</v>
      </c>
      <c r="M4653">
        <v>1.1399999999999999</v>
      </c>
      <c r="N4653" t="s">
        <v>83</v>
      </c>
      <c r="O4653" t="b">
        <v>0</v>
      </c>
      <c r="P4653">
        <v>81.605400000000003</v>
      </c>
      <c r="Q4653">
        <v>24.671400000000009</v>
      </c>
      <c r="R4653">
        <v>17.621400000000001</v>
      </c>
      <c r="S4653" t="s">
        <v>91</v>
      </c>
      <c r="T4653">
        <v>0</v>
      </c>
      <c r="U4653">
        <v>0</v>
      </c>
      <c r="V4653">
        <v>2</v>
      </c>
      <c r="W4653">
        <v>8.0422000000000047</v>
      </c>
    </row>
    <row r="4654" spans="1:23" x14ac:dyDescent="0.35">
      <c r="A4654" t="s">
        <v>6500</v>
      </c>
      <c r="B4654" t="s">
        <v>326</v>
      </c>
      <c r="C4654" t="s">
        <v>216</v>
      </c>
      <c r="D4654" t="s">
        <v>24</v>
      </c>
      <c r="E4654" t="s">
        <v>95</v>
      </c>
      <c r="F4654" t="s">
        <v>1080</v>
      </c>
      <c r="G4654">
        <v>459.05</v>
      </c>
      <c r="H4654">
        <v>2</v>
      </c>
      <c r="I4654">
        <v>0.1</v>
      </c>
      <c r="J4654">
        <v>8.24</v>
      </c>
      <c r="K4654" t="s">
        <v>115</v>
      </c>
      <c r="L4654" t="s">
        <v>43</v>
      </c>
      <c r="M4654">
        <v>7.11</v>
      </c>
      <c r="N4654" t="s">
        <v>141</v>
      </c>
      <c r="O4654" t="b">
        <v>1</v>
      </c>
      <c r="P4654">
        <v>826.29000000000008</v>
      </c>
      <c r="Q4654">
        <v>275.43000000000012</v>
      </c>
      <c r="R4654">
        <v>260.08</v>
      </c>
      <c r="S4654" t="s">
        <v>103</v>
      </c>
      <c r="T4654">
        <v>1</v>
      </c>
      <c r="U4654">
        <v>0</v>
      </c>
      <c r="V4654">
        <v>20</v>
      </c>
      <c r="W4654">
        <v>2591.3310999999999</v>
      </c>
    </row>
    <row r="4655" spans="1:23" x14ac:dyDescent="0.35">
      <c r="A4655" t="s">
        <v>6501</v>
      </c>
      <c r="B4655" t="s">
        <v>740</v>
      </c>
      <c r="C4655" t="s">
        <v>3147</v>
      </c>
      <c r="D4655" t="s">
        <v>20</v>
      </c>
      <c r="E4655" t="s">
        <v>88</v>
      </c>
      <c r="F4655" t="s">
        <v>530</v>
      </c>
      <c r="G4655">
        <v>23.53</v>
      </c>
      <c r="H4655">
        <v>2</v>
      </c>
      <c r="I4655">
        <v>7.0000000000000007E-2</v>
      </c>
      <c r="J4655">
        <v>6.01</v>
      </c>
      <c r="K4655" t="s">
        <v>102</v>
      </c>
      <c r="L4655" t="s">
        <v>48</v>
      </c>
      <c r="M4655">
        <v>13.27</v>
      </c>
      <c r="N4655" t="s">
        <v>83</v>
      </c>
      <c r="O4655" t="b">
        <v>0</v>
      </c>
      <c r="P4655">
        <v>43.765799999999999</v>
      </c>
      <c r="Q4655">
        <v>15.5298</v>
      </c>
      <c r="R4655">
        <v>-3.7502000000000031</v>
      </c>
      <c r="S4655" t="s">
        <v>128</v>
      </c>
      <c r="T4655">
        <v>0</v>
      </c>
      <c r="U4655">
        <v>0</v>
      </c>
      <c r="V4655">
        <v>7</v>
      </c>
      <c r="W4655">
        <v>295.73939999999999</v>
      </c>
    </row>
    <row r="4656" spans="1:23" x14ac:dyDescent="0.35">
      <c r="A4656" t="s">
        <v>6502</v>
      </c>
      <c r="B4656" t="s">
        <v>413</v>
      </c>
      <c r="C4656" t="s">
        <v>1407</v>
      </c>
      <c r="D4656" t="s">
        <v>12</v>
      </c>
      <c r="E4656" t="s">
        <v>16</v>
      </c>
      <c r="F4656" t="s">
        <v>1050</v>
      </c>
      <c r="G4656">
        <v>48.4</v>
      </c>
      <c r="H4656">
        <v>3</v>
      </c>
      <c r="I4656">
        <v>0.13</v>
      </c>
      <c r="J4656">
        <v>3.85</v>
      </c>
      <c r="K4656" t="s">
        <v>115</v>
      </c>
      <c r="L4656" t="s">
        <v>48</v>
      </c>
      <c r="M4656">
        <v>19.82</v>
      </c>
      <c r="N4656" t="s">
        <v>83</v>
      </c>
      <c r="O4656" t="b">
        <v>0</v>
      </c>
      <c r="P4656">
        <v>126.324</v>
      </c>
      <c r="Q4656">
        <v>39.203999999999994</v>
      </c>
      <c r="R4656">
        <v>15.53399999999999</v>
      </c>
      <c r="S4656" t="s">
        <v>84</v>
      </c>
      <c r="T4656">
        <v>0</v>
      </c>
      <c r="U4656">
        <v>0</v>
      </c>
      <c r="V4656">
        <v>7</v>
      </c>
      <c r="W4656">
        <v>354.58379999999988</v>
      </c>
    </row>
    <row r="4657" spans="1:23" x14ac:dyDescent="0.35">
      <c r="A4657" t="s">
        <v>6503</v>
      </c>
      <c r="B4657" t="s">
        <v>225</v>
      </c>
      <c r="C4657" t="s">
        <v>6504</v>
      </c>
      <c r="D4657" t="s">
        <v>17</v>
      </c>
      <c r="E4657" t="s">
        <v>16</v>
      </c>
      <c r="F4657" t="s">
        <v>854</v>
      </c>
      <c r="G4657">
        <v>54.22</v>
      </c>
      <c r="H4657">
        <v>2</v>
      </c>
      <c r="I4657">
        <v>0.28999999999999998</v>
      </c>
      <c r="J4657">
        <v>6.66</v>
      </c>
      <c r="K4657" t="s">
        <v>115</v>
      </c>
      <c r="L4657" t="s">
        <v>41</v>
      </c>
      <c r="M4657">
        <v>12.97</v>
      </c>
      <c r="N4657" t="s">
        <v>141</v>
      </c>
      <c r="O4657" t="b">
        <v>0</v>
      </c>
      <c r="P4657">
        <v>76.992399999999989</v>
      </c>
      <c r="Q4657">
        <v>11.9284</v>
      </c>
      <c r="R4657">
        <v>-7.7016000000000062</v>
      </c>
      <c r="S4657" t="s">
        <v>183</v>
      </c>
      <c r="T4657">
        <v>1</v>
      </c>
      <c r="U4657">
        <v>0</v>
      </c>
      <c r="V4657">
        <v>2</v>
      </c>
      <c r="W4657">
        <v>-0.56399999999999473</v>
      </c>
    </row>
    <row r="4658" spans="1:23" x14ac:dyDescent="0.35">
      <c r="A4658" t="s">
        <v>6505</v>
      </c>
      <c r="B4658" t="s">
        <v>402</v>
      </c>
      <c r="C4658" t="s">
        <v>1276</v>
      </c>
      <c r="D4658" t="s">
        <v>12</v>
      </c>
      <c r="E4658" t="s">
        <v>88</v>
      </c>
      <c r="F4658" t="s">
        <v>708</v>
      </c>
      <c r="G4658">
        <v>28.88</v>
      </c>
      <c r="H4658">
        <v>2</v>
      </c>
      <c r="I4658">
        <v>0</v>
      </c>
      <c r="J4658">
        <v>7.69</v>
      </c>
      <c r="K4658" t="s">
        <v>102</v>
      </c>
      <c r="L4658" t="s">
        <v>48</v>
      </c>
      <c r="M4658">
        <v>9.27</v>
      </c>
      <c r="N4658" t="s">
        <v>83</v>
      </c>
      <c r="O4658" t="b">
        <v>0</v>
      </c>
      <c r="P4658">
        <v>57.76</v>
      </c>
      <c r="Q4658">
        <v>23.103999999999999</v>
      </c>
      <c r="R4658">
        <v>6.1439999999999984</v>
      </c>
      <c r="S4658" t="s">
        <v>97</v>
      </c>
      <c r="T4658">
        <v>0</v>
      </c>
      <c r="U4658">
        <v>0</v>
      </c>
      <c r="V4658">
        <v>22</v>
      </c>
      <c r="W4658">
        <v>1844.2474</v>
      </c>
    </row>
    <row r="4659" spans="1:23" x14ac:dyDescent="0.35">
      <c r="A4659" t="s">
        <v>6506</v>
      </c>
      <c r="B4659" t="s">
        <v>491</v>
      </c>
      <c r="C4659" t="s">
        <v>1573</v>
      </c>
      <c r="D4659" t="s">
        <v>19</v>
      </c>
      <c r="E4659" t="s">
        <v>95</v>
      </c>
      <c r="F4659" t="s">
        <v>127</v>
      </c>
      <c r="G4659">
        <v>378.69</v>
      </c>
      <c r="H4659">
        <v>1</v>
      </c>
      <c r="I4659">
        <v>0.16</v>
      </c>
      <c r="J4659">
        <v>7.64</v>
      </c>
      <c r="K4659" t="s">
        <v>82</v>
      </c>
      <c r="L4659" t="s">
        <v>41</v>
      </c>
      <c r="M4659">
        <v>7.51</v>
      </c>
      <c r="N4659" t="s">
        <v>141</v>
      </c>
      <c r="O4659" t="b">
        <v>0</v>
      </c>
      <c r="P4659">
        <v>318.09960000000001</v>
      </c>
      <c r="Q4659">
        <v>90.885599999999997</v>
      </c>
      <c r="R4659">
        <v>75.735600000000005</v>
      </c>
      <c r="S4659" t="s">
        <v>103</v>
      </c>
      <c r="T4659">
        <v>1</v>
      </c>
      <c r="U4659">
        <v>0</v>
      </c>
      <c r="V4659">
        <v>3</v>
      </c>
      <c r="W4659">
        <v>210.65870000000001</v>
      </c>
    </row>
    <row r="4660" spans="1:23" x14ac:dyDescent="0.35">
      <c r="A4660" t="s">
        <v>6507</v>
      </c>
      <c r="B4660" t="s">
        <v>1576</v>
      </c>
      <c r="C4660" t="s">
        <v>2519</v>
      </c>
      <c r="D4660" t="s">
        <v>24</v>
      </c>
      <c r="E4660" t="s">
        <v>16</v>
      </c>
      <c r="F4660" t="s">
        <v>214</v>
      </c>
      <c r="G4660">
        <v>44.64</v>
      </c>
      <c r="H4660">
        <v>2</v>
      </c>
      <c r="I4660">
        <v>7.0000000000000007E-2</v>
      </c>
      <c r="J4660">
        <v>5.95</v>
      </c>
      <c r="K4660" t="s">
        <v>90</v>
      </c>
      <c r="L4660" t="s">
        <v>45</v>
      </c>
      <c r="M4660">
        <v>1.48</v>
      </c>
      <c r="N4660" t="s">
        <v>83</v>
      </c>
      <c r="O4660" t="b">
        <v>0</v>
      </c>
      <c r="P4660">
        <v>83.0304</v>
      </c>
      <c r="Q4660">
        <v>29.462399999999999</v>
      </c>
      <c r="R4660">
        <v>22.032399999999999</v>
      </c>
      <c r="S4660" t="s">
        <v>97</v>
      </c>
      <c r="T4660">
        <v>0</v>
      </c>
      <c r="U4660">
        <v>0</v>
      </c>
      <c r="V4660">
        <v>16</v>
      </c>
      <c r="W4660">
        <v>835.06150000000002</v>
      </c>
    </row>
    <row r="4661" spans="1:23" x14ac:dyDescent="0.35">
      <c r="A4661" t="s">
        <v>6508</v>
      </c>
      <c r="B4661" t="s">
        <v>268</v>
      </c>
      <c r="C4661" t="s">
        <v>682</v>
      </c>
      <c r="D4661" t="s">
        <v>12</v>
      </c>
      <c r="E4661" t="s">
        <v>95</v>
      </c>
      <c r="F4661" t="s">
        <v>1549</v>
      </c>
      <c r="G4661">
        <v>198.22</v>
      </c>
      <c r="H4661">
        <v>2</v>
      </c>
      <c r="I4661">
        <v>0.21</v>
      </c>
      <c r="J4661">
        <v>7.57</v>
      </c>
      <c r="K4661" t="s">
        <v>115</v>
      </c>
      <c r="L4661" t="s">
        <v>41</v>
      </c>
      <c r="M4661">
        <v>13.9</v>
      </c>
      <c r="N4661" t="s">
        <v>83</v>
      </c>
      <c r="O4661" t="b">
        <v>0</v>
      </c>
      <c r="P4661">
        <v>313.18759999999997</v>
      </c>
      <c r="Q4661">
        <v>75.323600000000056</v>
      </c>
      <c r="R4661">
        <v>53.853600000000057</v>
      </c>
      <c r="S4661" t="s">
        <v>91</v>
      </c>
      <c r="T4661">
        <v>0</v>
      </c>
      <c r="U4661">
        <v>0</v>
      </c>
      <c r="V4661">
        <v>15</v>
      </c>
      <c r="W4661">
        <v>1215.0599</v>
      </c>
    </row>
    <row r="4662" spans="1:23" x14ac:dyDescent="0.35">
      <c r="A4662" t="s">
        <v>6509</v>
      </c>
      <c r="B4662" t="s">
        <v>751</v>
      </c>
      <c r="C4662" t="s">
        <v>1921</v>
      </c>
      <c r="D4662" t="s">
        <v>12</v>
      </c>
      <c r="E4662" t="s">
        <v>88</v>
      </c>
      <c r="F4662" t="s">
        <v>1066</v>
      </c>
      <c r="G4662">
        <v>29.17</v>
      </c>
      <c r="H4662">
        <v>1</v>
      </c>
      <c r="I4662">
        <v>0.25</v>
      </c>
      <c r="J4662">
        <v>2.06</v>
      </c>
      <c r="K4662" t="s">
        <v>115</v>
      </c>
      <c r="L4662" t="s">
        <v>41</v>
      </c>
      <c r="M4662">
        <v>10.199999999999999</v>
      </c>
      <c r="N4662" t="s">
        <v>83</v>
      </c>
      <c r="O4662" t="b">
        <v>0</v>
      </c>
      <c r="P4662">
        <v>21.877500000000001</v>
      </c>
      <c r="Q4662">
        <v>4.3755000000000024</v>
      </c>
      <c r="R4662">
        <v>-7.8844999999999974</v>
      </c>
      <c r="S4662" t="s">
        <v>97</v>
      </c>
      <c r="T4662">
        <v>0</v>
      </c>
      <c r="U4662">
        <v>0</v>
      </c>
      <c r="V4662">
        <v>14</v>
      </c>
      <c r="W4662">
        <v>1003.5946</v>
      </c>
    </row>
    <row r="4663" spans="1:23" x14ac:dyDescent="0.35">
      <c r="A4663" t="s">
        <v>6510</v>
      </c>
      <c r="B4663" t="s">
        <v>507</v>
      </c>
      <c r="C4663" t="s">
        <v>2835</v>
      </c>
      <c r="D4663" t="s">
        <v>15</v>
      </c>
      <c r="E4663" t="s">
        <v>16</v>
      </c>
      <c r="F4663" t="s">
        <v>1077</v>
      </c>
      <c r="G4663">
        <v>56.17</v>
      </c>
      <c r="H4663">
        <v>1</v>
      </c>
      <c r="I4663">
        <v>0.23</v>
      </c>
      <c r="J4663">
        <v>7.08</v>
      </c>
      <c r="K4663" t="s">
        <v>115</v>
      </c>
      <c r="L4663" t="s">
        <v>45</v>
      </c>
      <c r="M4663">
        <v>1.55</v>
      </c>
      <c r="N4663" t="s">
        <v>83</v>
      </c>
      <c r="O4663" t="b">
        <v>0</v>
      </c>
      <c r="P4663">
        <v>43.250900000000001</v>
      </c>
      <c r="Q4663">
        <v>9.5489000000000033</v>
      </c>
      <c r="R4663">
        <v>0.91890000000000238</v>
      </c>
      <c r="S4663" t="s">
        <v>84</v>
      </c>
      <c r="T4663">
        <v>0</v>
      </c>
      <c r="U4663">
        <v>0</v>
      </c>
      <c r="V4663">
        <v>14</v>
      </c>
      <c r="W4663">
        <v>781.73050000000001</v>
      </c>
    </row>
    <row r="4664" spans="1:23" x14ac:dyDescent="0.35">
      <c r="A4664" t="s">
        <v>6511</v>
      </c>
      <c r="B4664" t="s">
        <v>583</v>
      </c>
      <c r="C4664" t="s">
        <v>573</v>
      </c>
      <c r="D4664" t="s">
        <v>28</v>
      </c>
      <c r="E4664" t="s">
        <v>14</v>
      </c>
      <c r="F4664" t="s">
        <v>1321</v>
      </c>
      <c r="G4664">
        <v>102.67</v>
      </c>
      <c r="H4664">
        <v>1</v>
      </c>
      <c r="I4664">
        <v>0.28000000000000003</v>
      </c>
      <c r="J4664">
        <v>4.58</v>
      </c>
      <c r="K4664" t="s">
        <v>90</v>
      </c>
      <c r="L4664" t="s">
        <v>41</v>
      </c>
      <c r="M4664">
        <v>13.44</v>
      </c>
      <c r="N4664" t="s">
        <v>83</v>
      </c>
      <c r="O4664" t="b">
        <v>0</v>
      </c>
      <c r="P4664">
        <v>73.922399999999996</v>
      </c>
      <c r="Q4664">
        <v>12.320399999999999</v>
      </c>
      <c r="R4664">
        <v>-5.6996000000000002</v>
      </c>
      <c r="S4664" t="s">
        <v>84</v>
      </c>
      <c r="T4664">
        <v>0</v>
      </c>
      <c r="U4664">
        <v>0</v>
      </c>
      <c r="V4664">
        <v>17</v>
      </c>
      <c r="W4664">
        <v>804.03819999999996</v>
      </c>
    </row>
    <row r="4665" spans="1:23" x14ac:dyDescent="0.35">
      <c r="A4665" t="s">
        <v>6512</v>
      </c>
      <c r="B4665" t="s">
        <v>212</v>
      </c>
      <c r="C4665" t="s">
        <v>100</v>
      </c>
      <c r="D4665" t="s">
        <v>26</v>
      </c>
      <c r="E4665" t="s">
        <v>16</v>
      </c>
      <c r="F4665" t="s">
        <v>435</v>
      </c>
      <c r="G4665">
        <v>47.96</v>
      </c>
      <c r="H4665">
        <v>2</v>
      </c>
      <c r="I4665">
        <v>0.28000000000000003</v>
      </c>
      <c r="J4665">
        <v>4.84</v>
      </c>
      <c r="K4665" t="s">
        <v>82</v>
      </c>
      <c r="L4665" t="s">
        <v>41</v>
      </c>
      <c r="M4665">
        <v>14.38</v>
      </c>
      <c r="N4665" t="s">
        <v>83</v>
      </c>
      <c r="O4665" t="b">
        <v>0</v>
      </c>
      <c r="P4665">
        <v>69.062399999999997</v>
      </c>
      <c r="Q4665">
        <v>11.510400000000001</v>
      </c>
      <c r="R4665">
        <v>-7.7096000000000018</v>
      </c>
      <c r="S4665" t="s">
        <v>91</v>
      </c>
      <c r="T4665">
        <v>0</v>
      </c>
      <c r="U4665">
        <v>0</v>
      </c>
      <c r="V4665">
        <v>16</v>
      </c>
      <c r="W4665">
        <v>909.71600000000001</v>
      </c>
    </row>
    <row r="4666" spans="1:23" x14ac:dyDescent="0.35">
      <c r="A4666" t="s">
        <v>6513</v>
      </c>
      <c r="B4666" t="s">
        <v>79</v>
      </c>
      <c r="C4666" t="s">
        <v>4179</v>
      </c>
      <c r="D4666" t="s">
        <v>20</v>
      </c>
      <c r="E4666" t="s">
        <v>95</v>
      </c>
      <c r="F4666" t="s">
        <v>515</v>
      </c>
      <c r="G4666">
        <v>409.72</v>
      </c>
      <c r="H4666">
        <v>3</v>
      </c>
      <c r="I4666">
        <v>0.19</v>
      </c>
      <c r="J4666">
        <v>9.23</v>
      </c>
      <c r="K4666" t="s">
        <v>102</v>
      </c>
      <c r="L4666" t="s">
        <v>41</v>
      </c>
      <c r="M4666">
        <v>11.23</v>
      </c>
      <c r="N4666" t="s">
        <v>83</v>
      </c>
      <c r="O4666" t="b">
        <v>0</v>
      </c>
      <c r="P4666">
        <v>995.61959999999999</v>
      </c>
      <c r="Q4666">
        <v>258.12360000000012</v>
      </c>
      <c r="R4666">
        <v>237.66360000000009</v>
      </c>
      <c r="S4666" t="s">
        <v>84</v>
      </c>
      <c r="T4666">
        <v>0</v>
      </c>
      <c r="U4666">
        <v>0</v>
      </c>
      <c r="V4666">
        <v>15</v>
      </c>
      <c r="W4666">
        <v>1235.5637999999999</v>
      </c>
    </row>
    <row r="4667" spans="1:23" x14ac:dyDescent="0.35">
      <c r="A4667" t="s">
        <v>6514</v>
      </c>
      <c r="B4667" t="s">
        <v>291</v>
      </c>
      <c r="C4667" t="s">
        <v>2286</v>
      </c>
      <c r="D4667" t="s">
        <v>19</v>
      </c>
      <c r="E4667" t="s">
        <v>95</v>
      </c>
      <c r="F4667" t="s">
        <v>270</v>
      </c>
      <c r="G4667">
        <v>361.61</v>
      </c>
      <c r="H4667">
        <v>2</v>
      </c>
      <c r="I4667">
        <v>0.22</v>
      </c>
      <c r="J4667">
        <v>8.33</v>
      </c>
      <c r="K4667" t="s">
        <v>90</v>
      </c>
      <c r="L4667" t="s">
        <v>41</v>
      </c>
      <c r="M4667">
        <v>5.45</v>
      </c>
      <c r="N4667" t="s">
        <v>83</v>
      </c>
      <c r="O4667" t="b">
        <v>0</v>
      </c>
      <c r="P4667">
        <v>564.11160000000007</v>
      </c>
      <c r="Q4667">
        <v>130.17960000000011</v>
      </c>
      <c r="R4667">
        <v>116.39960000000001</v>
      </c>
      <c r="S4667" t="s">
        <v>183</v>
      </c>
      <c r="T4667">
        <v>0</v>
      </c>
      <c r="U4667">
        <v>0</v>
      </c>
      <c r="V4667">
        <v>5</v>
      </c>
      <c r="W4667">
        <v>452.57200000000012</v>
      </c>
    </row>
    <row r="4668" spans="1:23" x14ac:dyDescent="0.35">
      <c r="A4668" t="s">
        <v>6515</v>
      </c>
      <c r="B4668" t="s">
        <v>954</v>
      </c>
      <c r="C4668" t="s">
        <v>1459</v>
      </c>
      <c r="D4668" t="s">
        <v>15</v>
      </c>
      <c r="E4668" t="s">
        <v>95</v>
      </c>
      <c r="F4668" t="s">
        <v>392</v>
      </c>
      <c r="G4668">
        <v>420.11</v>
      </c>
      <c r="H4668">
        <v>3</v>
      </c>
      <c r="I4668">
        <v>0.02</v>
      </c>
      <c r="J4668">
        <v>6.73</v>
      </c>
      <c r="K4668" t="s">
        <v>115</v>
      </c>
      <c r="L4668" t="s">
        <v>45</v>
      </c>
      <c r="M4668">
        <v>1.35</v>
      </c>
      <c r="N4668" t="s">
        <v>83</v>
      </c>
      <c r="O4668" t="b">
        <v>0</v>
      </c>
      <c r="P4668">
        <v>1235.1233999999999</v>
      </c>
      <c r="Q4668">
        <v>478.92540000000002</v>
      </c>
      <c r="R4668">
        <v>470.84539999999998</v>
      </c>
      <c r="S4668" t="s">
        <v>91</v>
      </c>
      <c r="T4668">
        <v>0</v>
      </c>
      <c r="U4668">
        <v>0</v>
      </c>
      <c r="V4668">
        <v>21</v>
      </c>
      <c r="W4668">
        <v>2879.7907</v>
      </c>
    </row>
    <row r="4669" spans="1:23" x14ac:dyDescent="0.35">
      <c r="A4669" t="s">
        <v>6516</v>
      </c>
      <c r="B4669" t="s">
        <v>208</v>
      </c>
      <c r="C4669" t="s">
        <v>2225</v>
      </c>
      <c r="D4669" t="s">
        <v>12</v>
      </c>
      <c r="E4669" t="s">
        <v>95</v>
      </c>
      <c r="F4669" t="s">
        <v>975</v>
      </c>
      <c r="G4669">
        <v>22.72</v>
      </c>
      <c r="H4669">
        <v>1</v>
      </c>
      <c r="I4669">
        <v>0.02</v>
      </c>
      <c r="J4669">
        <v>2.92</v>
      </c>
      <c r="K4669" t="s">
        <v>102</v>
      </c>
      <c r="L4669" t="s">
        <v>45</v>
      </c>
      <c r="M4669">
        <v>0.51</v>
      </c>
      <c r="N4669" t="s">
        <v>83</v>
      </c>
      <c r="O4669" t="b">
        <v>0</v>
      </c>
      <c r="P4669">
        <v>22.265599999999999</v>
      </c>
      <c r="Q4669">
        <v>8.6335999999999995</v>
      </c>
      <c r="R4669">
        <v>5.2035999999999998</v>
      </c>
      <c r="S4669" t="s">
        <v>183</v>
      </c>
      <c r="T4669">
        <v>0</v>
      </c>
      <c r="U4669">
        <v>0</v>
      </c>
      <c r="V4669">
        <v>17</v>
      </c>
      <c r="W4669">
        <v>713.60439999999994</v>
      </c>
    </row>
    <row r="4670" spans="1:23" x14ac:dyDescent="0.35">
      <c r="A4670" t="s">
        <v>6517</v>
      </c>
      <c r="B4670" t="s">
        <v>405</v>
      </c>
      <c r="C4670" t="s">
        <v>6518</v>
      </c>
      <c r="D4670" t="s">
        <v>12</v>
      </c>
      <c r="E4670" t="s">
        <v>88</v>
      </c>
      <c r="F4670" t="s">
        <v>877</v>
      </c>
      <c r="G4670">
        <v>37.630000000000003</v>
      </c>
      <c r="H4670">
        <v>3</v>
      </c>
      <c r="I4670">
        <v>0.05</v>
      </c>
      <c r="J4670">
        <v>7.78</v>
      </c>
      <c r="K4670" t="s">
        <v>102</v>
      </c>
      <c r="L4670" t="s">
        <v>43</v>
      </c>
      <c r="M4670">
        <v>5.26</v>
      </c>
      <c r="N4670" t="s">
        <v>83</v>
      </c>
      <c r="O4670" t="b">
        <v>0</v>
      </c>
      <c r="P4670">
        <v>107.24550000000001</v>
      </c>
      <c r="Q4670">
        <v>39.511499999999998</v>
      </c>
      <c r="R4670">
        <v>26.471499999999999</v>
      </c>
      <c r="S4670" t="s">
        <v>103</v>
      </c>
      <c r="T4670">
        <v>0</v>
      </c>
      <c r="U4670">
        <v>0</v>
      </c>
      <c r="V4670">
        <v>1</v>
      </c>
      <c r="W4670">
        <v>26.471499999999999</v>
      </c>
    </row>
    <row r="4671" spans="1:23" x14ac:dyDescent="0.35">
      <c r="A4671" t="s">
        <v>6519</v>
      </c>
      <c r="B4671" t="s">
        <v>284</v>
      </c>
      <c r="C4671" t="s">
        <v>6520</v>
      </c>
      <c r="D4671" t="s">
        <v>28</v>
      </c>
      <c r="E4671" t="s">
        <v>16</v>
      </c>
      <c r="F4671" t="s">
        <v>1762</v>
      </c>
      <c r="G4671">
        <v>38.450000000000003</v>
      </c>
      <c r="H4671">
        <v>3</v>
      </c>
      <c r="I4671">
        <v>0.11</v>
      </c>
      <c r="J4671">
        <v>7.37</v>
      </c>
      <c r="K4671" t="s">
        <v>90</v>
      </c>
      <c r="L4671" t="s">
        <v>45</v>
      </c>
      <c r="M4671">
        <v>1.82</v>
      </c>
      <c r="N4671" t="s">
        <v>83</v>
      </c>
      <c r="O4671" t="b">
        <v>0</v>
      </c>
      <c r="P4671">
        <v>102.6615</v>
      </c>
      <c r="Q4671">
        <v>33.451500000000003</v>
      </c>
      <c r="R4671">
        <v>24.261500000000002</v>
      </c>
      <c r="S4671" t="s">
        <v>91</v>
      </c>
      <c r="T4671">
        <v>0</v>
      </c>
      <c r="U4671">
        <v>0</v>
      </c>
      <c r="V4671">
        <v>2</v>
      </c>
      <c r="W4671">
        <v>18.799500000000009</v>
      </c>
    </row>
    <row r="4672" spans="1:23" x14ac:dyDescent="0.35">
      <c r="A4672" t="s">
        <v>6521</v>
      </c>
      <c r="B4672" t="s">
        <v>639</v>
      </c>
      <c r="C4672" t="s">
        <v>700</v>
      </c>
      <c r="D4672" t="s">
        <v>17</v>
      </c>
      <c r="E4672" t="s">
        <v>16</v>
      </c>
      <c r="F4672" t="s">
        <v>696</v>
      </c>
      <c r="G4672">
        <v>32.65</v>
      </c>
      <c r="H4672">
        <v>1</v>
      </c>
      <c r="I4672">
        <v>0.11</v>
      </c>
      <c r="J4672">
        <v>8.19</v>
      </c>
      <c r="K4672" t="s">
        <v>115</v>
      </c>
      <c r="L4672" t="s">
        <v>41</v>
      </c>
      <c r="M4672">
        <v>14.72</v>
      </c>
      <c r="N4672" t="s">
        <v>83</v>
      </c>
      <c r="O4672" t="b">
        <v>0</v>
      </c>
      <c r="P4672">
        <v>29.058499999999999</v>
      </c>
      <c r="Q4672">
        <v>9.4685000000000006</v>
      </c>
      <c r="R4672">
        <v>-13.4415</v>
      </c>
      <c r="S4672" t="s">
        <v>103</v>
      </c>
      <c r="T4672">
        <v>0</v>
      </c>
      <c r="U4672">
        <v>0</v>
      </c>
      <c r="V4672">
        <v>14</v>
      </c>
      <c r="W4672">
        <v>945.60969999999998</v>
      </c>
    </row>
    <row r="4673" spans="1:23" x14ac:dyDescent="0.35">
      <c r="A4673" t="s">
        <v>6522</v>
      </c>
      <c r="B4673" t="s">
        <v>99</v>
      </c>
      <c r="C4673" t="s">
        <v>1821</v>
      </c>
      <c r="D4673" t="s">
        <v>19</v>
      </c>
      <c r="E4673" t="s">
        <v>95</v>
      </c>
      <c r="F4673" t="s">
        <v>400</v>
      </c>
      <c r="G4673">
        <v>383.46</v>
      </c>
      <c r="H4673">
        <v>3</v>
      </c>
      <c r="I4673">
        <v>0.01</v>
      </c>
      <c r="J4673">
        <v>7.27</v>
      </c>
      <c r="K4673" t="s">
        <v>102</v>
      </c>
      <c r="L4673" t="s">
        <v>43</v>
      </c>
      <c r="M4673">
        <v>3.19</v>
      </c>
      <c r="N4673" t="s">
        <v>141</v>
      </c>
      <c r="O4673" t="b">
        <v>0</v>
      </c>
      <c r="P4673">
        <v>1138.8761999999999</v>
      </c>
      <c r="Q4673">
        <v>448.64819999999997</v>
      </c>
      <c r="R4673">
        <v>438.18819999999999</v>
      </c>
      <c r="S4673" t="s">
        <v>103</v>
      </c>
      <c r="T4673">
        <v>1</v>
      </c>
      <c r="U4673">
        <v>0</v>
      </c>
      <c r="V4673">
        <v>13</v>
      </c>
      <c r="W4673">
        <v>930.44320000000005</v>
      </c>
    </row>
    <row r="4674" spans="1:23" x14ac:dyDescent="0.35">
      <c r="A4674" t="s">
        <v>6523</v>
      </c>
      <c r="B4674" t="s">
        <v>909</v>
      </c>
      <c r="C4674" t="s">
        <v>6524</v>
      </c>
      <c r="D4674" t="s">
        <v>12</v>
      </c>
      <c r="E4674" t="s">
        <v>88</v>
      </c>
      <c r="F4674" t="s">
        <v>551</v>
      </c>
      <c r="G4674">
        <v>21.99</v>
      </c>
      <c r="H4674">
        <v>3</v>
      </c>
      <c r="I4674">
        <v>0.16</v>
      </c>
      <c r="J4674">
        <v>6.54</v>
      </c>
      <c r="K4674" t="s">
        <v>115</v>
      </c>
      <c r="L4674" t="s">
        <v>41</v>
      </c>
      <c r="M4674">
        <v>12.01</v>
      </c>
      <c r="N4674" t="s">
        <v>83</v>
      </c>
      <c r="O4674" t="b">
        <v>0</v>
      </c>
      <c r="P4674">
        <v>55.4148</v>
      </c>
      <c r="Q4674">
        <v>15.832800000000001</v>
      </c>
      <c r="R4674">
        <v>-2.7172000000000018</v>
      </c>
      <c r="S4674" t="s">
        <v>183</v>
      </c>
      <c r="T4674">
        <v>0</v>
      </c>
      <c r="U4674">
        <v>0</v>
      </c>
      <c r="V4674">
        <v>2</v>
      </c>
      <c r="W4674">
        <v>29.450900000000011</v>
      </c>
    </row>
    <row r="4675" spans="1:23" x14ac:dyDescent="0.35">
      <c r="A4675" t="s">
        <v>6525</v>
      </c>
      <c r="B4675" t="s">
        <v>383</v>
      </c>
      <c r="C4675" t="s">
        <v>6526</v>
      </c>
      <c r="D4675" t="s">
        <v>24</v>
      </c>
      <c r="E4675" t="s">
        <v>95</v>
      </c>
      <c r="F4675" t="s">
        <v>1363</v>
      </c>
      <c r="G4675">
        <v>481.92</v>
      </c>
      <c r="H4675">
        <v>3</v>
      </c>
      <c r="I4675">
        <v>0.24</v>
      </c>
      <c r="J4675">
        <v>4.96</v>
      </c>
      <c r="K4675" t="s">
        <v>90</v>
      </c>
      <c r="L4675" t="s">
        <v>41</v>
      </c>
      <c r="M4675">
        <v>6.45</v>
      </c>
      <c r="N4675" t="s">
        <v>83</v>
      </c>
      <c r="O4675" t="b">
        <v>0</v>
      </c>
      <c r="P4675">
        <v>1098.7775999999999</v>
      </c>
      <c r="Q4675">
        <v>231.3215999999999</v>
      </c>
      <c r="R4675">
        <v>219.91159999999991</v>
      </c>
      <c r="S4675" t="s">
        <v>128</v>
      </c>
      <c r="T4675">
        <v>0</v>
      </c>
      <c r="U4675">
        <v>0</v>
      </c>
      <c r="V4675">
        <v>3</v>
      </c>
      <c r="W4675">
        <v>258.95309999999989</v>
      </c>
    </row>
    <row r="4676" spans="1:23" x14ac:dyDescent="0.35">
      <c r="A4676" t="s">
        <v>6527</v>
      </c>
      <c r="B4676" t="s">
        <v>1135</v>
      </c>
      <c r="C4676" t="s">
        <v>1076</v>
      </c>
      <c r="D4676" t="s">
        <v>12</v>
      </c>
      <c r="E4676" t="s">
        <v>16</v>
      </c>
      <c r="F4676" t="s">
        <v>472</v>
      </c>
      <c r="G4676">
        <v>36.96</v>
      </c>
      <c r="H4676">
        <v>2</v>
      </c>
      <c r="I4676">
        <v>0.08</v>
      </c>
      <c r="J4676">
        <v>8.8800000000000008</v>
      </c>
      <c r="K4676" t="s">
        <v>82</v>
      </c>
      <c r="L4676" t="s">
        <v>43</v>
      </c>
      <c r="M4676">
        <v>6.88</v>
      </c>
      <c r="N4676" t="s">
        <v>141</v>
      </c>
      <c r="O4676" t="b">
        <v>0</v>
      </c>
      <c r="P4676">
        <v>68.006399999999999</v>
      </c>
      <c r="Q4676">
        <v>23.654399999999999</v>
      </c>
      <c r="R4676">
        <v>7.894400000000001</v>
      </c>
      <c r="S4676" t="s">
        <v>103</v>
      </c>
      <c r="T4676">
        <v>1</v>
      </c>
      <c r="U4676">
        <v>0</v>
      </c>
      <c r="V4676">
        <v>16</v>
      </c>
      <c r="W4676">
        <v>1201.6855</v>
      </c>
    </row>
    <row r="4677" spans="1:23" x14ac:dyDescent="0.35">
      <c r="A4677" t="s">
        <v>6528</v>
      </c>
      <c r="B4677" t="s">
        <v>1124</v>
      </c>
      <c r="C4677" t="s">
        <v>1761</v>
      </c>
      <c r="D4677" t="s">
        <v>24</v>
      </c>
      <c r="E4677" t="s">
        <v>16</v>
      </c>
      <c r="F4677" t="s">
        <v>293</v>
      </c>
      <c r="G4677">
        <v>58.82</v>
      </c>
      <c r="H4677">
        <v>3</v>
      </c>
      <c r="I4677">
        <v>0.13</v>
      </c>
      <c r="J4677">
        <v>4.95</v>
      </c>
      <c r="K4677" t="s">
        <v>82</v>
      </c>
      <c r="L4677" t="s">
        <v>41</v>
      </c>
      <c r="M4677">
        <v>10.58</v>
      </c>
      <c r="N4677" t="s">
        <v>83</v>
      </c>
      <c r="O4677" t="b">
        <v>0</v>
      </c>
      <c r="P4677">
        <v>153.52019999999999</v>
      </c>
      <c r="Q4677">
        <v>47.644200000000012</v>
      </c>
      <c r="R4677">
        <v>32.114200000000011</v>
      </c>
      <c r="S4677" t="s">
        <v>103</v>
      </c>
      <c r="T4677">
        <v>0</v>
      </c>
      <c r="U4677">
        <v>0</v>
      </c>
      <c r="V4677">
        <v>12</v>
      </c>
      <c r="W4677">
        <v>717.49640000000022</v>
      </c>
    </row>
    <row r="4678" spans="1:23" x14ac:dyDescent="0.35">
      <c r="A4678" t="s">
        <v>6529</v>
      </c>
      <c r="B4678" t="s">
        <v>316</v>
      </c>
      <c r="C4678" t="s">
        <v>369</v>
      </c>
      <c r="D4678" t="s">
        <v>19</v>
      </c>
      <c r="E4678" t="s">
        <v>95</v>
      </c>
      <c r="F4678" t="s">
        <v>985</v>
      </c>
      <c r="G4678">
        <v>504.02</v>
      </c>
      <c r="H4678">
        <v>1</v>
      </c>
      <c r="I4678">
        <v>0.04</v>
      </c>
      <c r="J4678">
        <v>6.8</v>
      </c>
      <c r="K4678" t="s">
        <v>82</v>
      </c>
      <c r="L4678" t="s">
        <v>43</v>
      </c>
      <c r="M4678">
        <v>7.09</v>
      </c>
      <c r="N4678" t="s">
        <v>83</v>
      </c>
      <c r="O4678" t="b">
        <v>0</v>
      </c>
      <c r="P4678">
        <v>483.85919999999999</v>
      </c>
      <c r="Q4678">
        <v>181.44720000000001</v>
      </c>
      <c r="R4678">
        <v>167.55719999999999</v>
      </c>
      <c r="S4678" t="s">
        <v>91</v>
      </c>
      <c r="T4678">
        <v>0</v>
      </c>
      <c r="U4678">
        <v>0</v>
      </c>
      <c r="V4678">
        <v>20</v>
      </c>
      <c r="W4678">
        <v>1391.7496000000001</v>
      </c>
    </row>
    <row r="4679" spans="1:23" x14ac:dyDescent="0.35">
      <c r="A4679" t="s">
        <v>6530</v>
      </c>
      <c r="B4679" t="s">
        <v>86</v>
      </c>
      <c r="C4679" t="s">
        <v>327</v>
      </c>
      <c r="D4679" t="s">
        <v>12</v>
      </c>
      <c r="E4679" t="s">
        <v>95</v>
      </c>
      <c r="F4679" t="s">
        <v>270</v>
      </c>
      <c r="G4679">
        <v>583.27</v>
      </c>
      <c r="H4679">
        <v>1</v>
      </c>
      <c r="I4679">
        <v>0.28000000000000003</v>
      </c>
      <c r="J4679">
        <v>4.82</v>
      </c>
      <c r="K4679" t="s">
        <v>102</v>
      </c>
      <c r="L4679" t="s">
        <v>41</v>
      </c>
      <c r="M4679">
        <v>11.62</v>
      </c>
      <c r="N4679" t="s">
        <v>279</v>
      </c>
      <c r="O4679" t="b">
        <v>0</v>
      </c>
      <c r="P4679">
        <v>419.95440000000002</v>
      </c>
      <c r="Q4679">
        <v>69.992399999999975</v>
      </c>
      <c r="R4679">
        <v>53.552399999999977</v>
      </c>
      <c r="S4679" t="s">
        <v>91</v>
      </c>
      <c r="T4679">
        <v>0</v>
      </c>
      <c r="U4679">
        <v>1</v>
      </c>
      <c r="V4679">
        <v>20</v>
      </c>
      <c r="W4679">
        <v>1411.9567</v>
      </c>
    </row>
    <row r="4680" spans="1:23" x14ac:dyDescent="0.35">
      <c r="A4680" t="s">
        <v>6531</v>
      </c>
      <c r="B4680" t="s">
        <v>629</v>
      </c>
      <c r="C4680" t="s">
        <v>1150</v>
      </c>
      <c r="D4680" t="s">
        <v>17</v>
      </c>
      <c r="E4680" t="s">
        <v>95</v>
      </c>
      <c r="F4680" t="s">
        <v>270</v>
      </c>
      <c r="G4680">
        <v>492.52</v>
      </c>
      <c r="H4680">
        <v>1</v>
      </c>
      <c r="I4680">
        <v>7.0000000000000007E-2</v>
      </c>
      <c r="J4680">
        <v>8.26</v>
      </c>
      <c r="K4680" t="s">
        <v>102</v>
      </c>
      <c r="L4680" t="s">
        <v>48</v>
      </c>
      <c r="M4680">
        <v>11.62</v>
      </c>
      <c r="N4680" t="s">
        <v>279</v>
      </c>
      <c r="O4680" t="b">
        <v>0</v>
      </c>
      <c r="P4680">
        <v>458.04360000000003</v>
      </c>
      <c r="Q4680">
        <v>162.5316</v>
      </c>
      <c r="R4680">
        <v>142.6516</v>
      </c>
      <c r="S4680" t="s">
        <v>128</v>
      </c>
      <c r="T4680">
        <v>0</v>
      </c>
      <c r="U4680">
        <v>1</v>
      </c>
      <c r="V4680">
        <v>18</v>
      </c>
      <c r="W4680">
        <v>2077.6332000000002</v>
      </c>
    </row>
    <row r="4681" spans="1:23" x14ac:dyDescent="0.35">
      <c r="A4681" t="s">
        <v>6532</v>
      </c>
      <c r="B4681" t="s">
        <v>402</v>
      </c>
      <c r="C4681" t="s">
        <v>6533</v>
      </c>
      <c r="D4681" t="s">
        <v>19</v>
      </c>
      <c r="E4681" t="s">
        <v>88</v>
      </c>
      <c r="F4681" t="s">
        <v>530</v>
      </c>
      <c r="G4681">
        <v>26.11</v>
      </c>
      <c r="H4681">
        <v>1</v>
      </c>
      <c r="I4681">
        <v>0.08</v>
      </c>
      <c r="J4681">
        <v>5.39</v>
      </c>
      <c r="K4681" t="s">
        <v>115</v>
      </c>
      <c r="L4681" t="s">
        <v>43</v>
      </c>
      <c r="M4681">
        <v>7.48</v>
      </c>
      <c r="N4681" t="s">
        <v>83</v>
      </c>
      <c r="O4681" t="b">
        <v>0</v>
      </c>
      <c r="P4681">
        <v>24.0212</v>
      </c>
      <c r="Q4681">
        <v>8.3552000000000017</v>
      </c>
      <c r="R4681">
        <v>-4.5147999999999993</v>
      </c>
      <c r="S4681" t="s">
        <v>97</v>
      </c>
      <c r="T4681">
        <v>0</v>
      </c>
      <c r="U4681">
        <v>0</v>
      </c>
      <c r="V4681">
        <v>1</v>
      </c>
      <c r="W4681">
        <v>-4.5147999999999993</v>
      </c>
    </row>
    <row r="4682" spans="1:23" x14ac:dyDescent="0.35">
      <c r="A4682" t="s">
        <v>6534</v>
      </c>
      <c r="B4682" t="s">
        <v>487</v>
      </c>
      <c r="C4682" t="s">
        <v>198</v>
      </c>
      <c r="D4682" t="s">
        <v>12</v>
      </c>
      <c r="E4682" t="s">
        <v>16</v>
      </c>
      <c r="F4682" t="s">
        <v>337</v>
      </c>
      <c r="G4682">
        <v>37.86</v>
      </c>
      <c r="H4682">
        <v>1</v>
      </c>
      <c r="I4682">
        <v>0.27</v>
      </c>
      <c r="J4682">
        <v>2.5499999999999998</v>
      </c>
      <c r="K4682" t="s">
        <v>90</v>
      </c>
      <c r="L4682" t="s">
        <v>45</v>
      </c>
      <c r="M4682">
        <v>1.24</v>
      </c>
      <c r="N4682" t="s">
        <v>83</v>
      </c>
      <c r="O4682" t="b">
        <v>0</v>
      </c>
      <c r="P4682">
        <v>27.637799999999999</v>
      </c>
      <c r="Q4682">
        <v>4.9218000000000011</v>
      </c>
      <c r="R4682">
        <v>1.131800000000001</v>
      </c>
      <c r="S4682" t="s">
        <v>97</v>
      </c>
      <c r="T4682">
        <v>0</v>
      </c>
      <c r="U4682">
        <v>0</v>
      </c>
      <c r="V4682">
        <v>12</v>
      </c>
      <c r="W4682">
        <v>871.18830000000014</v>
      </c>
    </row>
    <row r="4683" spans="1:23" x14ac:dyDescent="0.35">
      <c r="A4683" t="s">
        <v>6535</v>
      </c>
      <c r="B4683" t="s">
        <v>1810</v>
      </c>
      <c r="C4683" t="s">
        <v>1608</v>
      </c>
      <c r="D4683" t="s">
        <v>17</v>
      </c>
      <c r="E4683" t="s">
        <v>88</v>
      </c>
      <c r="F4683" t="s">
        <v>975</v>
      </c>
      <c r="G4683">
        <v>31.18</v>
      </c>
      <c r="H4683">
        <v>3</v>
      </c>
      <c r="I4683">
        <v>0.21</v>
      </c>
      <c r="J4683">
        <v>9.7100000000000009</v>
      </c>
      <c r="K4683" t="s">
        <v>90</v>
      </c>
      <c r="L4683" t="s">
        <v>41</v>
      </c>
      <c r="M4683">
        <v>8.16</v>
      </c>
      <c r="N4683" t="s">
        <v>83</v>
      </c>
      <c r="O4683" t="b">
        <v>0</v>
      </c>
      <c r="P4683">
        <v>73.896599999999992</v>
      </c>
      <c r="Q4683">
        <v>17.772600000000001</v>
      </c>
      <c r="R4683">
        <v>-9.74000000000039E-2</v>
      </c>
      <c r="S4683" t="s">
        <v>84</v>
      </c>
      <c r="T4683">
        <v>0</v>
      </c>
      <c r="U4683">
        <v>0</v>
      </c>
      <c r="V4683">
        <v>19</v>
      </c>
      <c r="W4683">
        <v>3225.0970000000002</v>
      </c>
    </row>
    <row r="4684" spans="1:23" x14ac:dyDescent="0.35">
      <c r="A4684" t="s">
        <v>6536</v>
      </c>
      <c r="B4684" t="s">
        <v>1572</v>
      </c>
      <c r="C4684" t="s">
        <v>1302</v>
      </c>
      <c r="D4684" t="s">
        <v>24</v>
      </c>
      <c r="E4684" t="s">
        <v>16</v>
      </c>
      <c r="F4684" t="s">
        <v>444</v>
      </c>
      <c r="G4684">
        <v>34.85</v>
      </c>
      <c r="H4684">
        <v>2</v>
      </c>
      <c r="I4684">
        <v>0.11</v>
      </c>
      <c r="J4684">
        <v>8.42</v>
      </c>
      <c r="K4684" t="s">
        <v>102</v>
      </c>
      <c r="L4684" t="s">
        <v>41</v>
      </c>
      <c r="M4684">
        <v>14.1</v>
      </c>
      <c r="N4684" t="s">
        <v>83</v>
      </c>
      <c r="O4684" t="b">
        <v>0</v>
      </c>
      <c r="P4684">
        <v>62.033000000000001</v>
      </c>
      <c r="Q4684">
        <v>20.213000000000001</v>
      </c>
      <c r="R4684">
        <v>-2.3069999999999991</v>
      </c>
      <c r="S4684" t="s">
        <v>103</v>
      </c>
      <c r="T4684">
        <v>0</v>
      </c>
      <c r="U4684">
        <v>0</v>
      </c>
      <c r="V4684">
        <v>15</v>
      </c>
      <c r="W4684">
        <v>1173.6241</v>
      </c>
    </row>
    <row r="4685" spans="1:23" x14ac:dyDescent="0.35">
      <c r="A4685" t="s">
        <v>6537</v>
      </c>
      <c r="B4685" t="s">
        <v>1687</v>
      </c>
      <c r="C4685" t="s">
        <v>1155</v>
      </c>
      <c r="D4685" t="s">
        <v>17</v>
      </c>
      <c r="E4685" t="s">
        <v>14</v>
      </c>
      <c r="F4685" t="s">
        <v>152</v>
      </c>
      <c r="G4685">
        <v>181.14</v>
      </c>
      <c r="H4685">
        <v>2</v>
      </c>
      <c r="I4685">
        <v>0.1</v>
      </c>
      <c r="J4685">
        <v>8.3000000000000007</v>
      </c>
      <c r="K4685" t="s">
        <v>115</v>
      </c>
      <c r="L4685" t="s">
        <v>45</v>
      </c>
      <c r="M4685">
        <v>0.53</v>
      </c>
      <c r="N4685" t="s">
        <v>279</v>
      </c>
      <c r="O4685" t="b">
        <v>1</v>
      </c>
      <c r="P4685">
        <v>326.05200000000002</v>
      </c>
      <c r="Q4685">
        <v>108.684</v>
      </c>
      <c r="R4685">
        <v>99.853999999999999</v>
      </c>
      <c r="S4685" t="s">
        <v>97</v>
      </c>
      <c r="T4685">
        <v>0</v>
      </c>
      <c r="U4685">
        <v>1</v>
      </c>
      <c r="V4685">
        <v>13</v>
      </c>
      <c r="W4685">
        <v>1050.3983000000001</v>
      </c>
    </row>
    <row r="4686" spans="1:23" x14ac:dyDescent="0.35">
      <c r="A4686" t="s">
        <v>6538</v>
      </c>
      <c r="B4686" t="s">
        <v>249</v>
      </c>
      <c r="C4686" t="s">
        <v>1714</v>
      </c>
      <c r="D4686" t="s">
        <v>12</v>
      </c>
      <c r="E4686" t="s">
        <v>16</v>
      </c>
      <c r="F4686" t="s">
        <v>351</v>
      </c>
      <c r="G4686">
        <v>41.62</v>
      </c>
      <c r="H4686">
        <v>2</v>
      </c>
      <c r="I4686">
        <v>0.13</v>
      </c>
      <c r="J4686">
        <v>9.15</v>
      </c>
      <c r="K4686" t="s">
        <v>102</v>
      </c>
      <c r="L4686" t="s">
        <v>43</v>
      </c>
      <c r="M4686">
        <v>6.15</v>
      </c>
      <c r="N4686" t="s">
        <v>83</v>
      </c>
      <c r="O4686" t="b">
        <v>0</v>
      </c>
      <c r="P4686">
        <v>72.41879999999999</v>
      </c>
      <c r="Q4686">
        <v>22.474799999999991</v>
      </c>
      <c r="R4686">
        <v>7.1747999999999941</v>
      </c>
      <c r="S4686" t="s">
        <v>91</v>
      </c>
      <c r="T4686">
        <v>0</v>
      </c>
      <c r="U4686">
        <v>0</v>
      </c>
      <c r="V4686">
        <v>10</v>
      </c>
      <c r="W4686">
        <v>1126.3078</v>
      </c>
    </row>
    <row r="4687" spans="1:23" x14ac:dyDescent="0.35">
      <c r="A4687" t="s">
        <v>6539</v>
      </c>
      <c r="B4687" t="s">
        <v>1018</v>
      </c>
      <c r="C4687" t="s">
        <v>4181</v>
      </c>
      <c r="D4687" t="s">
        <v>12</v>
      </c>
      <c r="E4687" t="s">
        <v>88</v>
      </c>
      <c r="F4687" t="s">
        <v>975</v>
      </c>
      <c r="G4687">
        <v>33.880000000000003</v>
      </c>
      <c r="H4687">
        <v>2</v>
      </c>
      <c r="I4687">
        <v>0.1</v>
      </c>
      <c r="J4687">
        <v>2.83</v>
      </c>
      <c r="K4687" t="s">
        <v>102</v>
      </c>
      <c r="L4687" t="s">
        <v>48</v>
      </c>
      <c r="M4687">
        <v>18.57</v>
      </c>
      <c r="N4687" t="s">
        <v>83</v>
      </c>
      <c r="O4687" t="b">
        <v>0</v>
      </c>
      <c r="P4687">
        <v>60.984000000000009</v>
      </c>
      <c r="Q4687">
        <v>20.32800000000001</v>
      </c>
      <c r="R4687">
        <v>-1.0719999999999881</v>
      </c>
      <c r="S4687" t="s">
        <v>183</v>
      </c>
      <c r="T4687">
        <v>0</v>
      </c>
      <c r="U4687">
        <v>0</v>
      </c>
      <c r="V4687">
        <v>5</v>
      </c>
      <c r="W4687">
        <v>165.78180000000009</v>
      </c>
    </row>
    <row r="4688" spans="1:23" x14ac:dyDescent="0.35">
      <c r="A4688" t="s">
        <v>6540</v>
      </c>
      <c r="B4688" t="s">
        <v>261</v>
      </c>
      <c r="C4688" t="s">
        <v>3822</v>
      </c>
      <c r="D4688" t="s">
        <v>12</v>
      </c>
      <c r="E4688" t="s">
        <v>14</v>
      </c>
      <c r="F4688" t="s">
        <v>332</v>
      </c>
      <c r="G4688">
        <v>102.7</v>
      </c>
      <c r="H4688">
        <v>1</v>
      </c>
      <c r="I4688">
        <v>0.21</v>
      </c>
      <c r="J4688">
        <v>4.5999999999999996</v>
      </c>
      <c r="K4688" t="s">
        <v>90</v>
      </c>
      <c r="L4688" t="s">
        <v>41</v>
      </c>
      <c r="M4688">
        <v>5.42</v>
      </c>
      <c r="N4688" t="s">
        <v>83</v>
      </c>
      <c r="O4688" t="b">
        <v>0</v>
      </c>
      <c r="P4688">
        <v>81.13300000000001</v>
      </c>
      <c r="Q4688">
        <v>19.513000000000009</v>
      </c>
      <c r="R4688">
        <v>9.4930000000000128</v>
      </c>
      <c r="S4688" t="s">
        <v>103</v>
      </c>
      <c r="T4688">
        <v>0</v>
      </c>
      <c r="U4688">
        <v>0</v>
      </c>
      <c r="V4688">
        <v>3</v>
      </c>
      <c r="W4688">
        <v>33.336000000000027</v>
      </c>
    </row>
    <row r="4689" spans="1:23" x14ac:dyDescent="0.35">
      <c r="A4689" t="s">
        <v>6541</v>
      </c>
      <c r="B4689" t="s">
        <v>466</v>
      </c>
      <c r="C4689" t="s">
        <v>5278</v>
      </c>
      <c r="D4689" t="s">
        <v>12</v>
      </c>
      <c r="E4689" t="s">
        <v>14</v>
      </c>
      <c r="F4689" t="s">
        <v>234</v>
      </c>
      <c r="G4689">
        <v>198.73</v>
      </c>
      <c r="H4689">
        <v>1</v>
      </c>
      <c r="I4689">
        <v>0.09</v>
      </c>
      <c r="J4689">
        <v>3.63</v>
      </c>
      <c r="K4689" t="s">
        <v>90</v>
      </c>
      <c r="L4689" t="s">
        <v>45</v>
      </c>
      <c r="M4689">
        <v>0.76</v>
      </c>
      <c r="N4689" t="s">
        <v>83</v>
      </c>
      <c r="O4689" t="b">
        <v>0</v>
      </c>
      <c r="P4689">
        <v>180.8443</v>
      </c>
      <c r="Q4689">
        <v>61.606300000000019</v>
      </c>
      <c r="R4689">
        <v>57.216300000000018</v>
      </c>
      <c r="S4689" t="s">
        <v>183</v>
      </c>
      <c r="T4689">
        <v>0</v>
      </c>
      <c r="U4689">
        <v>0</v>
      </c>
      <c r="V4689">
        <v>7</v>
      </c>
      <c r="W4689">
        <v>1184.0359000000001</v>
      </c>
    </row>
    <row r="4690" spans="1:23" x14ac:dyDescent="0.35">
      <c r="A4690" t="s">
        <v>6542</v>
      </c>
      <c r="B4690" t="s">
        <v>669</v>
      </c>
      <c r="C4690" t="s">
        <v>1444</v>
      </c>
      <c r="D4690" t="s">
        <v>12</v>
      </c>
      <c r="E4690" t="s">
        <v>16</v>
      </c>
      <c r="F4690" t="s">
        <v>723</v>
      </c>
      <c r="G4690">
        <v>57.54</v>
      </c>
      <c r="H4690">
        <v>1</v>
      </c>
      <c r="I4690">
        <v>0.09</v>
      </c>
      <c r="J4690">
        <v>2.06</v>
      </c>
      <c r="K4690" t="s">
        <v>90</v>
      </c>
      <c r="L4690" t="s">
        <v>43</v>
      </c>
      <c r="M4690">
        <v>4.62</v>
      </c>
      <c r="N4690" t="s">
        <v>83</v>
      </c>
      <c r="O4690" t="b">
        <v>0</v>
      </c>
      <c r="P4690">
        <v>52.361400000000003</v>
      </c>
      <c r="Q4690">
        <v>17.837399999999999</v>
      </c>
      <c r="R4690">
        <v>11.157400000000001</v>
      </c>
      <c r="S4690" t="s">
        <v>183</v>
      </c>
      <c r="T4690">
        <v>0</v>
      </c>
      <c r="U4690">
        <v>0</v>
      </c>
      <c r="V4690">
        <v>17</v>
      </c>
      <c r="W4690">
        <v>1703.8866</v>
      </c>
    </row>
    <row r="4691" spans="1:23" x14ac:dyDescent="0.35">
      <c r="A4691" t="s">
        <v>6543</v>
      </c>
      <c r="B4691" t="s">
        <v>390</v>
      </c>
      <c r="C4691" t="s">
        <v>1354</v>
      </c>
      <c r="D4691" t="s">
        <v>12</v>
      </c>
      <c r="E4691" t="s">
        <v>16</v>
      </c>
      <c r="F4691" t="s">
        <v>241</v>
      </c>
      <c r="G4691">
        <v>32.380000000000003</v>
      </c>
      <c r="H4691">
        <v>3</v>
      </c>
      <c r="I4691">
        <v>0.21</v>
      </c>
      <c r="J4691">
        <v>5.56</v>
      </c>
      <c r="K4691" t="s">
        <v>82</v>
      </c>
      <c r="L4691" t="s">
        <v>41</v>
      </c>
      <c r="M4691">
        <v>13.11</v>
      </c>
      <c r="N4691" t="s">
        <v>141</v>
      </c>
      <c r="O4691" t="b">
        <v>0</v>
      </c>
      <c r="P4691">
        <v>76.740600000000015</v>
      </c>
      <c r="Q4691">
        <v>18.456600000000009</v>
      </c>
      <c r="R4691">
        <v>-0.21339999999998929</v>
      </c>
      <c r="S4691" t="s">
        <v>91</v>
      </c>
      <c r="T4691">
        <v>1</v>
      </c>
      <c r="U4691">
        <v>0</v>
      </c>
      <c r="V4691">
        <v>14</v>
      </c>
      <c r="W4691">
        <v>753.40749999999991</v>
      </c>
    </row>
    <row r="4692" spans="1:23" x14ac:dyDescent="0.35">
      <c r="A4692" t="s">
        <v>6544</v>
      </c>
      <c r="B4692" t="s">
        <v>284</v>
      </c>
      <c r="C4692" t="s">
        <v>467</v>
      </c>
      <c r="D4692" t="s">
        <v>26</v>
      </c>
      <c r="E4692" t="s">
        <v>14</v>
      </c>
      <c r="F4692" t="s">
        <v>674</v>
      </c>
      <c r="G4692">
        <v>93.16</v>
      </c>
      <c r="H4692">
        <v>1</v>
      </c>
      <c r="I4692">
        <v>0.23</v>
      </c>
      <c r="J4692">
        <v>8.9700000000000006</v>
      </c>
      <c r="K4692" t="s">
        <v>115</v>
      </c>
      <c r="L4692" t="s">
        <v>41</v>
      </c>
      <c r="M4692">
        <v>10.79</v>
      </c>
      <c r="N4692" t="s">
        <v>83</v>
      </c>
      <c r="O4692" t="b">
        <v>0</v>
      </c>
      <c r="P4692">
        <v>71.733199999999997</v>
      </c>
      <c r="Q4692">
        <v>15.837199999999999</v>
      </c>
      <c r="R4692">
        <v>-3.9227999999999952</v>
      </c>
      <c r="S4692" t="s">
        <v>91</v>
      </c>
      <c r="T4692">
        <v>0</v>
      </c>
      <c r="U4692">
        <v>0</v>
      </c>
      <c r="V4692">
        <v>17</v>
      </c>
      <c r="W4692">
        <v>460.26070000000021</v>
      </c>
    </row>
    <row r="4693" spans="1:23" x14ac:dyDescent="0.35">
      <c r="A4693" t="s">
        <v>6545</v>
      </c>
      <c r="B4693" t="s">
        <v>746</v>
      </c>
      <c r="C4693" t="s">
        <v>853</v>
      </c>
      <c r="D4693" t="s">
        <v>12</v>
      </c>
      <c r="E4693" t="s">
        <v>95</v>
      </c>
      <c r="F4693" t="s">
        <v>266</v>
      </c>
      <c r="G4693">
        <v>66.59</v>
      </c>
      <c r="H4693">
        <v>1</v>
      </c>
      <c r="I4693">
        <v>0.09</v>
      </c>
      <c r="J4693">
        <v>3.36</v>
      </c>
      <c r="K4693" t="s">
        <v>115</v>
      </c>
      <c r="L4693" t="s">
        <v>45</v>
      </c>
      <c r="M4693">
        <v>1.65</v>
      </c>
      <c r="N4693" t="s">
        <v>83</v>
      </c>
      <c r="O4693" t="b">
        <v>0</v>
      </c>
      <c r="P4693">
        <v>60.596900000000012</v>
      </c>
      <c r="Q4693">
        <v>20.642900000000001</v>
      </c>
      <c r="R4693">
        <v>15.632899999999999</v>
      </c>
      <c r="S4693" t="s">
        <v>103</v>
      </c>
      <c r="T4693">
        <v>0</v>
      </c>
      <c r="U4693">
        <v>0</v>
      </c>
      <c r="V4693">
        <v>16</v>
      </c>
      <c r="W4693">
        <v>705.24680000000001</v>
      </c>
    </row>
    <row r="4694" spans="1:23" x14ac:dyDescent="0.35">
      <c r="A4694" t="s">
        <v>6546</v>
      </c>
      <c r="B4694" t="s">
        <v>86</v>
      </c>
      <c r="C4694" t="s">
        <v>2745</v>
      </c>
      <c r="D4694" t="s">
        <v>17</v>
      </c>
      <c r="E4694" t="s">
        <v>95</v>
      </c>
      <c r="F4694" t="s">
        <v>1251</v>
      </c>
      <c r="G4694">
        <v>526.66</v>
      </c>
      <c r="H4694">
        <v>2</v>
      </c>
      <c r="I4694">
        <v>7.0000000000000007E-2</v>
      </c>
      <c r="J4694">
        <v>8.49</v>
      </c>
      <c r="K4694" t="s">
        <v>115</v>
      </c>
      <c r="L4694" t="s">
        <v>43</v>
      </c>
      <c r="M4694">
        <v>6.49</v>
      </c>
      <c r="N4694" t="s">
        <v>83</v>
      </c>
      <c r="O4694" t="b">
        <v>0</v>
      </c>
      <c r="P4694">
        <v>979.58759999999984</v>
      </c>
      <c r="Q4694">
        <v>347.59559999999988</v>
      </c>
      <c r="R4694">
        <v>332.61559999999992</v>
      </c>
      <c r="S4694" t="s">
        <v>91</v>
      </c>
      <c r="T4694">
        <v>0</v>
      </c>
      <c r="U4694">
        <v>0</v>
      </c>
      <c r="V4694">
        <v>4</v>
      </c>
      <c r="W4694">
        <v>785.1981999999997</v>
      </c>
    </row>
    <row r="4695" spans="1:23" x14ac:dyDescent="0.35">
      <c r="A4695" t="s">
        <v>6547</v>
      </c>
      <c r="B4695" t="s">
        <v>586</v>
      </c>
      <c r="C4695" t="s">
        <v>1821</v>
      </c>
      <c r="D4695" t="s">
        <v>12</v>
      </c>
      <c r="E4695" t="s">
        <v>16</v>
      </c>
      <c r="F4695" t="s">
        <v>828</v>
      </c>
      <c r="G4695">
        <v>29.67</v>
      </c>
      <c r="H4695">
        <v>1</v>
      </c>
      <c r="I4695">
        <v>0.23</v>
      </c>
      <c r="J4695">
        <v>8.08</v>
      </c>
      <c r="K4695" t="s">
        <v>115</v>
      </c>
      <c r="L4695" t="s">
        <v>48</v>
      </c>
      <c r="M4695">
        <v>16.78</v>
      </c>
      <c r="N4695" t="s">
        <v>141</v>
      </c>
      <c r="O4695" t="b">
        <v>0</v>
      </c>
      <c r="P4695">
        <v>22.8459</v>
      </c>
      <c r="Q4695">
        <v>5.0439000000000007</v>
      </c>
      <c r="R4695">
        <v>-19.816099999999999</v>
      </c>
      <c r="S4695" t="s">
        <v>91</v>
      </c>
      <c r="T4695">
        <v>1</v>
      </c>
      <c r="U4695">
        <v>0</v>
      </c>
      <c r="V4695">
        <v>13</v>
      </c>
      <c r="W4695">
        <v>930.44320000000005</v>
      </c>
    </row>
    <row r="4696" spans="1:23" x14ac:dyDescent="0.35">
      <c r="A4696" t="s">
        <v>6548</v>
      </c>
      <c r="B4696" t="s">
        <v>470</v>
      </c>
      <c r="C4696" t="s">
        <v>1166</v>
      </c>
      <c r="D4696" t="s">
        <v>12</v>
      </c>
      <c r="E4696" t="s">
        <v>95</v>
      </c>
      <c r="F4696" t="s">
        <v>840</v>
      </c>
      <c r="G4696">
        <v>667.21</v>
      </c>
      <c r="H4696">
        <v>2</v>
      </c>
      <c r="I4696">
        <v>0.09</v>
      </c>
      <c r="J4696">
        <v>4.8099999999999996</v>
      </c>
      <c r="K4696" t="s">
        <v>102</v>
      </c>
      <c r="L4696" t="s">
        <v>48</v>
      </c>
      <c r="M4696">
        <v>16.47</v>
      </c>
      <c r="N4696" t="s">
        <v>83</v>
      </c>
      <c r="O4696" t="b">
        <v>0</v>
      </c>
      <c r="P4696">
        <v>1214.3222000000001</v>
      </c>
      <c r="Q4696">
        <v>413.67020000000002</v>
      </c>
      <c r="R4696">
        <v>392.39020000000011</v>
      </c>
      <c r="S4696" t="s">
        <v>183</v>
      </c>
      <c r="T4696">
        <v>0</v>
      </c>
      <c r="U4696">
        <v>0</v>
      </c>
      <c r="V4696">
        <v>18</v>
      </c>
      <c r="W4696">
        <v>1599.6829</v>
      </c>
    </row>
    <row r="4697" spans="1:23" x14ac:dyDescent="0.35">
      <c r="A4697" t="s">
        <v>6549</v>
      </c>
      <c r="B4697" t="s">
        <v>556</v>
      </c>
      <c r="C4697" t="s">
        <v>1561</v>
      </c>
      <c r="D4697" t="s">
        <v>19</v>
      </c>
      <c r="E4697" t="s">
        <v>16</v>
      </c>
      <c r="F4697" t="s">
        <v>223</v>
      </c>
      <c r="G4697">
        <v>59.89</v>
      </c>
      <c r="H4697">
        <v>1</v>
      </c>
      <c r="I4697">
        <v>0.28000000000000003</v>
      </c>
      <c r="J4697">
        <v>4.2699999999999996</v>
      </c>
      <c r="K4697" t="s">
        <v>90</v>
      </c>
      <c r="L4697" t="s">
        <v>43</v>
      </c>
      <c r="M4697">
        <v>6.05</v>
      </c>
      <c r="N4697" t="s">
        <v>141</v>
      </c>
      <c r="O4697" t="b">
        <v>0</v>
      </c>
      <c r="P4697">
        <v>43.120800000000003</v>
      </c>
      <c r="Q4697">
        <v>7.1867999999999981</v>
      </c>
      <c r="R4697">
        <v>-3.1332000000000022</v>
      </c>
      <c r="S4697" t="s">
        <v>128</v>
      </c>
      <c r="T4697">
        <v>1</v>
      </c>
      <c r="U4697">
        <v>0</v>
      </c>
      <c r="V4697">
        <v>11</v>
      </c>
      <c r="W4697">
        <v>738.87560000000008</v>
      </c>
    </row>
    <row r="4698" spans="1:23" x14ac:dyDescent="0.35">
      <c r="A4698" t="s">
        <v>6550</v>
      </c>
      <c r="B4698" t="s">
        <v>491</v>
      </c>
      <c r="C4698" t="s">
        <v>226</v>
      </c>
      <c r="D4698" t="s">
        <v>17</v>
      </c>
      <c r="E4698" t="s">
        <v>16</v>
      </c>
      <c r="F4698" t="s">
        <v>1050</v>
      </c>
      <c r="G4698">
        <v>50.54</v>
      </c>
      <c r="H4698">
        <v>2</v>
      </c>
      <c r="I4698">
        <v>0.18</v>
      </c>
      <c r="J4698">
        <v>3.3</v>
      </c>
      <c r="K4698" t="s">
        <v>102</v>
      </c>
      <c r="L4698" t="s">
        <v>43</v>
      </c>
      <c r="M4698">
        <v>3.68</v>
      </c>
      <c r="N4698" t="s">
        <v>83</v>
      </c>
      <c r="O4698" t="b">
        <v>0</v>
      </c>
      <c r="P4698">
        <v>82.885600000000011</v>
      </c>
      <c r="Q4698">
        <v>22.237600000000011</v>
      </c>
      <c r="R4698">
        <v>15.257600000000011</v>
      </c>
      <c r="S4698" t="s">
        <v>103</v>
      </c>
      <c r="T4698">
        <v>0</v>
      </c>
      <c r="U4698">
        <v>0</v>
      </c>
      <c r="V4698">
        <v>14</v>
      </c>
      <c r="W4698">
        <v>789.34999999999991</v>
      </c>
    </row>
    <row r="4699" spans="1:23" x14ac:dyDescent="0.35">
      <c r="A4699" t="s">
        <v>6551</v>
      </c>
      <c r="B4699" t="s">
        <v>429</v>
      </c>
      <c r="C4699" t="s">
        <v>595</v>
      </c>
      <c r="D4699" t="s">
        <v>12</v>
      </c>
      <c r="E4699" t="s">
        <v>88</v>
      </c>
      <c r="F4699" t="s">
        <v>1368</v>
      </c>
      <c r="G4699">
        <v>28.14</v>
      </c>
      <c r="H4699">
        <v>3</v>
      </c>
      <c r="I4699">
        <v>0</v>
      </c>
      <c r="J4699">
        <v>4.45</v>
      </c>
      <c r="K4699" t="s">
        <v>102</v>
      </c>
      <c r="L4699" t="s">
        <v>48</v>
      </c>
      <c r="M4699">
        <v>6.25</v>
      </c>
      <c r="N4699" t="s">
        <v>83</v>
      </c>
      <c r="O4699" t="b">
        <v>0</v>
      </c>
      <c r="P4699">
        <v>84.42</v>
      </c>
      <c r="Q4699">
        <v>33.768000000000001</v>
      </c>
      <c r="R4699">
        <v>23.068000000000001</v>
      </c>
      <c r="S4699" t="s">
        <v>128</v>
      </c>
      <c r="T4699">
        <v>0</v>
      </c>
      <c r="U4699">
        <v>0</v>
      </c>
      <c r="V4699">
        <v>11</v>
      </c>
      <c r="W4699">
        <v>708.98270000000014</v>
      </c>
    </row>
    <row r="4700" spans="1:23" x14ac:dyDescent="0.35">
      <c r="A4700" t="s">
        <v>6552</v>
      </c>
      <c r="B4700" t="s">
        <v>353</v>
      </c>
      <c r="C4700" t="s">
        <v>321</v>
      </c>
      <c r="D4700" t="s">
        <v>15</v>
      </c>
      <c r="E4700" t="s">
        <v>95</v>
      </c>
      <c r="F4700" t="s">
        <v>421</v>
      </c>
      <c r="G4700">
        <v>495.38</v>
      </c>
      <c r="H4700">
        <v>3</v>
      </c>
      <c r="I4700">
        <v>0.1</v>
      </c>
      <c r="J4700">
        <v>4.32</v>
      </c>
      <c r="K4700" t="s">
        <v>115</v>
      </c>
      <c r="L4700" t="s">
        <v>41</v>
      </c>
      <c r="M4700">
        <v>7.75</v>
      </c>
      <c r="N4700" t="s">
        <v>83</v>
      </c>
      <c r="O4700" t="b">
        <v>1</v>
      </c>
      <c r="P4700">
        <v>1337.5260000000001</v>
      </c>
      <c r="Q4700">
        <v>445.84199999999998</v>
      </c>
      <c r="R4700">
        <v>433.77199999999999</v>
      </c>
      <c r="S4700" t="s">
        <v>91</v>
      </c>
      <c r="T4700">
        <v>0</v>
      </c>
      <c r="U4700">
        <v>0</v>
      </c>
      <c r="V4700">
        <v>15</v>
      </c>
      <c r="W4700">
        <v>1951.8117999999999</v>
      </c>
    </row>
    <row r="4701" spans="1:23" x14ac:dyDescent="0.35">
      <c r="A4701" t="s">
        <v>6553</v>
      </c>
      <c r="B4701" t="s">
        <v>633</v>
      </c>
      <c r="C4701" t="s">
        <v>485</v>
      </c>
      <c r="D4701" t="s">
        <v>15</v>
      </c>
      <c r="E4701" t="s">
        <v>16</v>
      </c>
      <c r="F4701" t="s">
        <v>282</v>
      </c>
      <c r="G4701">
        <v>47.68</v>
      </c>
      <c r="H4701">
        <v>3</v>
      </c>
      <c r="I4701">
        <v>0.08</v>
      </c>
      <c r="J4701">
        <v>6.32</v>
      </c>
      <c r="K4701" t="s">
        <v>115</v>
      </c>
      <c r="L4701" t="s">
        <v>41</v>
      </c>
      <c r="M4701">
        <v>7.82</v>
      </c>
      <c r="N4701" t="s">
        <v>83</v>
      </c>
      <c r="O4701" t="b">
        <v>0</v>
      </c>
      <c r="P4701">
        <v>131.5968</v>
      </c>
      <c r="Q4701">
        <v>45.772799999999997</v>
      </c>
      <c r="R4701">
        <v>31.6328</v>
      </c>
      <c r="S4701" t="s">
        <v>103</v>
      </c>
      <c r="T4701">
        <v>0</v>
      </c>
      <c r="U4701">
        <v>0</v>
      </c>
      <c r="V4701">
        <v>14</v>
      </c>
      <c r="W4701">
        <v>753.80010000000004</v>
      </c>
    </row>
    <row r="4702" spans="1:23" x14ac:dyDescent="0.35">
      <c r="A4702" t="s">
        <v>6554</v>
      </c>
      <c r="B4702" t="s">
        <v>212</v>
      </c>
      <c r="C4702" t="s">
        <v>6555</v>
      </c>
      <c r="D4702" t="s">
        <v>12</v>
      </c>
      <c r="E4702" t="s">
        <v>16</v>
      </c>
      <c r="F4702" t="s">
        <v>409</v>
      </c>
      <c r="G4702">
        <v>42.12</v>
      </c>
      <c r="H4702">
        <v>2</v>
      </c>
      <c r="I4702">
        <v>0.25</v>
      </c>
      <c r="J4702">
        <v>2.93</v>
      </c>
      <c r="K4702" t="s">
        <v>115</v>
      </c>
      <c r="L4702" t="s">
        <v>43</v>
      </c>
      <c r="M4702">
        <v>7.07</v>
      </c>
      <c r="N4702" t="s">
        <v>83</v>
      </c>
      <c r="O4702" t="b">
        <v>0</v>
      </c>
      <c r="P4702">
        <v>63.179999999999993</v>
      </c>
      <c r="Q4702">
        <v>12.635999999999999</v>
      </c>
      <c r="R4702">
        <v>2.6359999999999961</v>
      </c>
      <c r="S4702" t="s">
        <v>91</v>
      </c>
      <c r="T4702">
        <v>0</v>
      </c>
      <c r="U4702">
        <v>0</v>
      </c>
      <c r="V4702">
        <v>2</v>
      </c>
      <c r="W4702">
        <v>63.325200000000009</v>
      </c>
    </row>
    <row r="4703" spans="1:23" x14ac:dyDescent="0.35">
      <c r="A4703" t="s">
        <v>6556</v>
      </c>
      <c r="B4703" t="s">
        <v>379</v>
      </c>
      <c r="C4703" t="s">
        <v>508</v>
      </c>
      <c r="D4703" t="s">
        <v>15</v>
      </c>
      <c r="E4703" t="s">
        <v>95</v>
      </c>
      <c r="F4703" t="s">
        <v>274</v>
      </c>
      <c r="G4703">
        <v>416.92</v>
      </c>
      <c r="H4703">
        <v>1</v>
      </c>
      <c r="I4703">
        <v>0.06</v>
      </c>
      <c r="J4703">
        <v>5.62</v>
      </c>
      <c r="K4703" t="s">
        <v>115</v>
      </c>
      <c r="L4703" t="s">
        <v>43</v>
      </c>
      <c r="M4703">
        <v>6.02</v>
      </c>
      <c r="N4703" t="s">
        <v>83</v>
      </c>
      <c r="O4703" t="b">
        <v>0</v>
      </c>
      <c r="P4703">
        <v>391.90480000000002</v>
      </c>
      <c r="Q4703">
        <v>141.75280000000001</v>
      </c>
      <c r="R4703">
        <v>130.11279999999999</v>
      </c>
      <c r="S4703" t="s">
        <v>103</v>
      </c>
      <c r="T4703">
        <v>0</v>
      </c>
      <c r="U4703">
        <v>0</v>
      </c>
      <c r="V4703">
        <v>21</v>
      </c>
      <c r="W4703">
        <v>1777.9158</v>
      </c>
    </row>
    <row r="4704" spans="1:23" x14ac:dyDescent="0.35">
      <c r="A4704" t="s">
        <v>6557</v>
      </c>
      <c r="B4704" t="s">
        <v>1348</v>
      </c>
      <c r="C4704" t="s">
        <v>736</v>
      </c>
      <c r="D4704" t="s">
        <v>15</v>
      </c>
      <c r="E4704" t="s">
        <v>14</v>
      </c>
      <c r="F4704" t="s">
        <v>396</v>
      </c>
      <c r="G4704">
        <v>143.47</v>
      </c>
      <c r="H4704">
        <v>3</v>
      </c>
      <c r="I4704">
        <v>0.04</v>
      </c>
      <c r="J4704">
        <v>9.82</v>
      </c>
      <c r="K4704" t="s">
        <v>82</v>
      </c>
      <c r="L4704" t="s">
        <v>43</v>
      </c>
      <c r="M4704">
        <v>4.16</v>
      </c>
      <c r="N4704" t="s">
        <v>83</v>
      </c>
      <c r="O4704" t="b">
        <v>0</v>
      </c>
      <c r="P4704">
        <v>413.1936</v>
      </c>
      <c r="Q4704">
        <v>154.94759999999999</v>
      </c>
      <c r="R4704">
        <v>140.9676</v>
      </c>
      <c r="S4704" t="s">
        <v>97</v>
      </c>
      <c r="T4704">
        <v>0</v>
      </c>
      <c r="U4704">
        <v>0</v>
      </c>
      <c r="V4704">
        <v>15</v>
      </c>
      <c r="W4704">
        <v>1091.1376</v>
      </c>
    </row>
    <row r="4705" spans="1:23" x14ac:dyDescent="0.35">
      <c r="A4705" t="s">
        <v>6558</v>
      </c>
      <c r="B4705" t="s">
        <v>740</v>
      </c>
      <c r="C4705" t="s">
        <v>6559</v>
      </c>
      <c r="D4705" t="s">
        <v>12</v>
      </c>
      <c r="E4705" t="s">
        <v>88</v>
      </c>
      <c r="F4705" t="s">
        <v>608</v>
      </c>
      <c r="G4705">
        <v>8.1999999999999993</v>
      </c>
      <c r="H4705">
        <v>1</v>
      </c>
      <c r="I4705">
        <v>0.01</v>
      </c>
      <c r="J4705">
        <v>7.53</v>
      </c>
      <c r="K4705" t="s">
        <v>82</v>
      </c>
      <c r="L4705" t="s">
        <v>43</v>
      </c>
      <c r="M4705">
        <v>3.44</v>
      </c>
      <c r="N4705" t="s">
        <v>83</v>
      </c>
      <c r="O4705" t="b">
        <v>0</v>
      </c>
      <c r="P4705">
        <v>8.1179999999999986</v>
      </c>
      <c r="Q4705">
        <v>3.198</v>
      </c>
      <c r="R4705">
        <v>-7.7720000000000011</v>
      </c>
      <c r="S4705" t="s">
        <v>128</v>
      </c>
      <c r="T4705">
        <v>0</v>
      </c>
      <c r="U4705">
        <v>0</v>
      </c>
      <c r="V4705">
        <v>1</v>
      </c>
      <c r="W4705">
        <v>-7.7720000000000011</v>
      </c>
    </row>
    <row r="4706" spans="1:23" x14ac:dyDescent="0.35">
      <c r="A4706" t="s">
        <v>6560</v>
      </c>
      <c r="B4706" t="s">
        <v>193</v>
      </c>
      <c r="C4706" t="s">
        <v>902</v>
      </c>
      <c r="D4706" t="s">
        <v>12</v>
      </c>
      <c r="E4706" t="s">
        <v>95</v>
      </c>
      <c r="F4706" t="s">
        <v>502</v>
      </c>
      <c r="G4706">
        <v>27.12</v>
      </c>
      <c r="H4706">
        <v>3</v>
      </c>
      <c r="I4706">
        <v>0.1</v>
      </c>
      <c r="J4706">
        <v>2.36</v>
      </c>
      <c r="K4706" t="s">
        <v>82</v>
      </c>
      <c r="L4706" t="s">
        <v>43</v>
      </c>
      <c r="M4706">
        <v>7.39</v>
      </c>
      <c r="N4706" t="s">
        <v>83</v>
      </c>
      <c r="O4706" t="b">
        <v>0</v>
      </c>
      <c r="P4706">
        <v>73.224000000000004</v>
      </c>
      <c r="Q4706">
        <v>24.408000000000008</v>
      </c>
      <c r="R4706">
        <v>14.65800000000001</v>
      </c>
      <c r="S4706" t="s">
        <v>97</v>
      </c>
      <c r="T4706">
        <v>0</v>
      </c>
      <c r="U4706">
        <v>0</v>
      </c>
      <c r="V4706">
        <v>17</v>
      </c>
      <c r="W4706">
        <v>1078.1324</v>
      </c>
    </row>
    <row r="4707" spans="1:23" x14ac:dyDescent="0.35">
      <c r="A4707" t="s">
        <v>6561</v>
      </c>
      <c r="B4707" t="s">
        <v>161</v>
      </c>
      <c r="C4707" t="s">
        <v>1176</v>
      </c>
      <c r="D4707" t="s">
        <v>12</v>
      </c>
      <c r="E4707" t="s">
        <v>16</v>
      </c>
      <c r="F4707" t="s">
        <v>696</v>
      </c>
      <c r="G4707">
        <v>50.57</v>
      </c>
      <c r="H4707">
        <v>2</v>
      </c>
      <c r="I4707">
        <v>0.24</v>
      </c>
      <c r="J4707">
        <v>6.36</v>
      </c>
      <c r="K4707" t="s">
        <v>102</v>
      </c>
      <c r="L4707" t="s">
        <v>48</v>
      </c>
      <c r="M4707">
        <v>13.86</v>
      </c>
      <c r="N4707" t="s">
        <v>83</v>
      </c>
      <c r="O4707" t="b">
        <v>0</v>
      </c>
      <c r="P4707">
        <v>76.866399999999999</v>
      </c>
      <c r="Q4707">
        <v>16.182400000000001</v>
      </c>
      <c r="R4707">
        <v>-4.0375999999999976</v>
      </c>
      <c r="S4707" t="s">
        <v>91</v>
      </c>
      <c r="T4707">
        <v>0</v>
      </c>
      <c r="U4707">
        <v>0</v>
      </c>
      <c r="V4707">
        <v>4</v>
      </c>
      <c r="W4707">
        <v>28.269000000000009</v>
      </c>
    </row>
    <row r="4708" spans="1:23" x14ac:dyDescent="0.35">
      <c r="A4708" t="s">
        <v>6562</v>
      </c>
      <c r="B4708" t="s">
        <v>1268</v>
      </c>
      <c r="C4708" t="s">
        <v>6563</v>
      </c>
      <c r="D4708" t="s">
        <v>19</v>
      </c>
      <c r="E4708" t="s">
        <v>16</v>
      </c>
      <c r="F4708" t="s">
        <v>1050</v>
      </c>
      <c r="G4708">
        <v>50.14</v>
      </c>
      <c r="H4708">
        <v>1</v>
      </c>
      <c r="I4708">
        <v>7.0000000000000007E-2</v>
      </c>
      <c r="J4708">
        <v>8.74</v>
      </c>
      <c r="K4708" t="s">
        <v>115</v>
      </c>
      <c r="L4708" t="s">
        <v>45</v>
      </c>
      <c r="M4708">
        <v>1.68</v>
      </c>
      <c r="N4708" t="s">
        <v>83</v>
      </c>
      <c r="O4708" t="b">
        <v>0</v>
      </c>
      <c r="P4708">
        <v>46.630200000000002</v>
      </c>
      <c r="Q4708">
        <v>16.546199999999999</v>
      </c>
      <c r="R4708">
        <v>6.1261999999999954</v>
      </c>
      <c r="S4708" t="s">
        <v>183</v>
      </c>
      <c r="T4708">
        <v>0</v>
      </c>
      <c r="U4708">
        <v>0</v>
      </c>
      <c r="V4708">
        <v>1</v>
      </c>
      <c r="W4708">
        <v>6.1261999999999954</v>
      </c>
    </row>
    <row r="4709" spans="1:23" x14ac:dyDescent="0.35">
      <c r="A4709" t="s">
        <v>6564</v>
      </c>
      <c r="B4709" t="s">
        <v>165</v>
      </c>
      <c r="C4709" t="s">
        <v>2167</v>
      </c>
      <c r="D4709" t="s">
        <v>19</v>
      </c>
      <c r="E4709" t="s">
        <v>16</v>
      </c>
      <c r="F4709" t="s">
        <v>259</v>
      </c>
      <c r="G4709">
        <v>58.8</v>
      </c>
      <c r="H4709">
        <v>1</v>
      </c>
      <c r="I4709">
        <v>0.24</v>
      </c>
      <c r="J4709">
        <v>4.75</v>
      </c>
      <c r="K4709" t="s">
        <v>82</v>
      </c>
      <c r="L4709" t="s">
        <v>45</v>
      </c>
      <c r="M4709">
        <v>1.96</v>
      </c>
      <c r="N4709" t="s">
        <v>83</v>
      </c>
      <c r="O4709" t="b">
        <v>0</v>
      </c>
      <c r="P4709">
        <v>44.688000000000002</v>
      </c>
      <c r="Q4709">
        <v>9.4079999999999995</v>
      </c>
      <c r="R4709">
        <v>2.6980000000000008</v>
      </c>
      <c r="S4709" t="s">
        <v>91</v>
      </c>
      <c r="T4709">
        <v>0</v>
      </c>
      <c r="U4709">
        <v>0</v>
      </c>
      <c r="V4709">
        <v>4</v>
      </c>
      <c r="W4709">
        <v>282.24099999999999</v>
      </c>
    </row>
    <row r="4710" spans="1:23" x14ac:dyDescent="0.35">
      <c r="A4710" t="s">
        <v>6565</v>
      </c>
      <c r="B4710" t="s">
        <v>740</v>
      </c>
      <c r="C4710" t="s">
        <v>3152</v>
      </c>
      <c r="D4710" t="s">
        <v>15</v>
      </c>
      <c r="E4710" t="s">
        <v>88</v>
      </c>
      <c r="F4710" t="s">
        <v>608</v>
      </c>
      <c r="G4710">
        <v>36.14</v>
      </c>
      <c r="H4710">
        <v>3</v>
      </c>
      <c r="I4710">
        <v>0.09</v>
      </c>
      <c r="J4710">
        <v>7.6</v>
      </c>
      <c r="K4710" t="s">
        <v>115</v>
      </c>
      <c r="L4710" t="s">
        <v>48</v>
      </c>
      <c r="M4710">
        <v>8.1999999999999993</v>
      </c>
      <c r="N4710" t="s">
        <v>83</v>
      </c>
      <c r="O4710" t="b">
        <v>0</v>
      </c>
      <c r="P4710">
        <v>98.662199999999999</v>
      </c>
      <c r="Q4710">
        <v>33.610200000000013</v>
      </c>
      <c r="R4710">
        <v>17.810200000000009</v>
      </c>
      <c r="S4710" t="s">
        <v>128</v>
      </c>
      <c r="T4710">
        <v>0</v>
      </c>
      <c r="U4710">
        <v>0</v>
      </c>
      <c r="V4710">
        <v>4</v>
      </c>
      <c r="W4710">
        <v>238.28260000000009</v>
      </c>
    </row>
    <row r="4711" spans="1:23" x14ac:dyDescent="0.35">
      <c r="A4711" t="s">
        <v>6566</v>
      </c>
      <c r="B4711" t="s">
        <v>349</v>
      </c>
      <c r="C4711" t="s">
        <v>1812</v>
      </c>
      <c r="D4711" t="s">
        <v>17</v>
      </c>
      <c r="E4711" t="s">
        <v>14</v>
      </c>
      <c r="F4711" t="s">
        <v>1332</v>
      </c>
      <c r="G4711">
        <v>107.96</v>
      </c>
      <c r="H4711">
        <v>1</v>
      </c>
      <c r="I4711">
        <v>0.28000000000000003</v>
      </c>
      <c r="J4711">
        <v>8.4</v>
      </c>
      <c r="K4711" t="s">
        <v>102</v>
      </c>
      <c r="L4711" t="s">
        <v>41</v>
      </c>
      <c r="M4711">
        <v>7.27</v>
      </c>
      <c r="N4711" t="s">
        <v>141</v>
      </c>
      <c r="O4711" t="b">
        <v>0</v>
      </c>
      <c r="P4711">
        <v>77.731199999999987</v>
      </c>
      <c r="Q4711">
        <v>12.955199999999991</v>
      </c>
      <c r="R4711">
        <v>-2.7148000000000092</v>
      </c>
      <c r="S4711" t="s">
        <v>128</v>
      </c>
      <c r="T4711">
        <v>1</v>
      </c>
      <c r="U4711">
        <v>0</v>
      </c>
      <c r="V4711">
        <v>12</v>
      </c>
      <c r="W4711">
        <v>754.26030000000003</v>
      </c>
    </row>
    <row r="4712" spans="1:23" x14ac:dyDescent="0.35">
      <c r="A4712" t="s">
        <v>6567</v>
      </c>
      <c r="B4712" t="s">
        <v>379</v>
      </c>
      <c r="C4712" t="s">
        <v>611</v>
      </c>
      <c r="D4712" t="s">
        <v>19</v>
      </c>
      <c r="E4712" t="s">
        <v>88</v>
      </c>
      <c r="F4712" t="s">
        <v>1066</v>
      </c>
      <c r="G4712">
        <v>29.71</v>
      </c>
      <c r="H4712">
        <v>2</v>
      </c>
      <c r="I4712">
        <v>0.21</v>
      </c>
      <c r="J4712">
        <v>9.73</v>
      </c>
      <c r="K4712" t="s">
        <v>90</v>
      </c>
      <c r="L4712" t="s">
        <v>41</v>
      </c>
      <c r="M4712">
        <v>14.08</v>
      </c>
      <c r="N4712" t="s">
        <v>83</v>
      </c>
      <c r="O4712" t="b">
        <v>0</v>
      </c>
      <c r="P4712">
        <v>46.941800000000001</v>
      </c>
      <c r="Q4712">
        <v>11.2898</v>
      </c>
      <c r="R4712">
        <v>-12.520200000000001</v>
      </c>
      <c r="S4712" t="s">
        <v>103</v>
      </c>
      <c r="T4712">
        <v>0</v>
      </c>
      <c r="U4712">
        <v>0</v>
      </c>
      <c r="V4712">
        <v>17</v>
      </c>
      <c r="W4712">
        <v>1212.4319</v>
      </c>
    </row>
    <row r="4713" spans="1:23" x14ac:dyDescent="0.35">
      <c r="A4713" t="s">
        <v>6568</v>
      </c>
      <c r="B4713" t="s">
        <v>497</v>
      </c>
      <c r="C4713" t="s">
        <v>350</v>
      </c>
      <c r="D4713" t="s">
        <v>12</v>
      </c>
      <c r="E4713" t="s">
        <v>16</v>
      </c>
      <c r="F4713" t="s">
        <v>155</v>
      </c>
      <c r="G4713">
        <v>25.71</v>
      </c>
      <c r="H4713">
        <v>2</v>
      </c>
      <c r="I4713">
        <v>0.08</v>
      </c>
      <c r="J4713">
        <v>2.96</v>
      </c>
      <c r="K4713" t="s">
        <v>102</v>
      </c>
      <c r="L4713" t="s">
        <v>43</v>
      </c>
      <c r="M4713">
        <v>3.79</v>
      </c>
      <c r="N4713" t="s">
        <v>83</v>
      </c>
      <c r="O4713" t="b">
        <v>0</v>
      </c>
      <c r="P4713">
        <v>47.306399999999996</v>
      </c>
      <c r="Q4713">
        <v>16.4544</v>
      </c>
      <c r="R4713">
        <v>9.7044000000000032</v>
      </c>
      <c r="S4713" t="s">
        <v>183</v>
      </c>
      <c r="T4713">
        <v>0</v>
      </c>
      <c r="U4713">
        <v>0</v>
      </c>
      <c r="V4713">
        <v>18</v>
      </c>
      <c r="W4713">
        <v>832.04550000000006</v>
      </c>
    </row>
    <row r="4714" spans="1:23" x14ac:dyDescent="0.35">
      <c r="A4714" t="s">
        <v>6569</v>
      </c>
      <c r="B4714" t="s">
        <v>1157</v>
      </c>
      <c r="C4714" t="s">
        <v>941</v>
      </c>
      <c r="D4714" t="s">
        <v>12</v>
      </c>
      <c r="E4714" t="s">
        <v>14</v>
      </c>
      <c r="F4714" t="s">
        <v>255</v>
      </c>
      <c r="G4714">
        <v>91.09</v>
      </c>
      <c r="H4714">
        <v>2</v>
      </c>
      <c r="I4714">
        <v>0.23</v>
      </c>
      <c r="J4714">
        <v>6.41</v>
      </c>
      <c r="K4714" t="s">
        <v>82</v>
      </c>
      <c r="L4714" t="s">
        <v>41</v>
      </c>
      <c r="M4714">
        <v>7.94</v>
      </c>
      <c r="N4714" t="s">
        <v>83</v>
      </c>
      <c r="O4714" t="b">
        <v>0</v>
      </c>
      <c r="P4714">
        <v>140.27860000000001</v>
      </c>
      <c r="Q4714">
        <v>30.970600000000001</v>
      </c>
      <c r="R4714">
        <v>16.6206</v>
      </c>
      <c r="S4714" t="s">
        <v>103</v>
      </c>
      <c r="T4714">
        <v>0</v>
      </c>
      <c r="U4714">
        <v>0</v>
      </c>
      <c r="V4714">
        <v>16</v>
      </c>
      <c r="W4714">
        <v>2262.3416999999999</v>
      </c>
    </row>
    <row r="4715" spans="1:23" x14ac:dyDescent="0.35">
      <c r="A4715" t="s">
        <v>6570</v>
      </c>
      <c r="B4715" t="s">
        <v>138</v>
      </c>
      <c r="C4715" t="s">
        <v>5023</v>
      </c>
      <c r="D4715" t="s">
        <v>15</v>
      </c>
      <c r="E4715" t="s">
        <v>95</v>
      </c>
      <c r="F4715" t="s">
        <v>1080</v>
      </c>
      <c r="G4715">
        <v>541.28</v>
      </c>
      <c r="H4715">
        <v>1</v>
      </c>
      <c r="I4715">
        <v>7.0000000000000007E-2</v>
      </c>
      <c r="J4715">
        <v>3.79</v>
      </c>
      <c r="K4715" t="s">
        <v>115</v>
      </c>
      <c r="L4715" t="s">
        <v>43</v>
      </c>
      <c r="M4715">
        <v>3.59</v>
      </c>
      <c r="N4715" t="s">
        <v>83</v>
      </c>
      <c r="O4715" t="b">
        <v>0</v>
      </c>
      <c r="P4715">
        <v>503.3904</v>
      </c>
      <c r="Q4715">
        <v>178.6224</v>
      </c>
      <c r="R4715">
        <v>171.2424</v>
      </c>
      <c r="S4715" t="s">
        <v>128</v>
      </c>
      <c r="T4715">
        <v>0</v>
      </c>
      <c r="U4715">
        <v>0</v>
      </c>
      <c r="V4715">
        <v>4</v>
      </c>
      <c r="W4715">
        <v>568.27390000000003</v>
      </c>
    </row>
    <row r="4716" spans="1:23" x14ac:dyDescent="0.35">
      <c r="A4716" t="s">
        <v>6571</v>
      </c>
      <c r="B4716" t="s">
        <v>272</v>
      </c>
      <c r="C4716" t="s">
        <v>6572</v>
      </c>
      <c r="D4716" t="s">
        <v>20</v>
      </c>
      <c r="E4716" t="s">
        <v>14</v>
      </c>
      <c r="F4716" t="s">
        <v>1290</v>
      </c>
      <c r="G4716">
        <v>151.91</v>
      </c>
      <c r="H4716">
        <v>1</v>
      </c>
      <c r="I4716">
        <v>0</v>
      </c>
      <c r="J4716">
        <v>6.39</v>
      </c>
      <c r="K4716" t="s">
        <v>82</v>
      </c>
      <c r="L4716" t="s">
        <v>48</v>
      </c>
      <c r="M4716">
        <v>15.52</v>
      </c>
      <c r="N4716" t="s">
        <v>83</v>
      </c>
      <c r="O4716" t="b">
        <v>0</v>
      </c>
      <c r="P4716">
        <v>151.91</v>
      </c>
      <c r="Q4716">
        <v>60.764000000000003</v>
      </c>
      <c r="R4716">
        <v>38.853999999999999</v>
      </c>
      <c r="S4716" t="s">
        <v>84</v>
      </c>
      <c r="T4716">
        <v>0</v>
      </c>
      <c r="U4716">
        <v>0</v>
      </c>
      <c r="V4716">
        <v>2</v>
      </c>
      <c r="W4716">
        <v>241.33189999999999</v>
      </c>
    </row>
    <row r="4717" spans="1:23" x14ac:dyDescent="0.35">
      <c r="A4717" t="s">
        <v>6573</v>
      </c>
      <c r="B4717" t="s">
        <v>353</v>
      </c>
      <c r="C4717" t="s">
        <v>810</v>
      </c>
      <c r="D4717" t="s">
        <v>12</v>
      </c>
      <c r="E4717" t="s">
        <v>95</v>
      </c>
      <c r="F4717" t="s">
        <v>318</v>
      </c>
      <c r="G4717">
        <v>439.03</v>
      </c>
      <c r="H4717">
        <v>2</v>
      </c>
      <c r="I4717">
        <v>0.09</v>
      </c>
      <c r="J4717">
        <v>6.16</v>
      </c>
      <c r="K4717" t="s">
        <v>82</v>
      </c>
      <c r="L4717" t="s">
        <v>41</v>
      </c>
      <c r="M4717">
        <v>14.9</v>
      </c>
      <c r="N4717" t="s">
        <v>141</v>
      </c>
      <c r="O4717" t="b">
        <v>0</v>
      </c>
      <c r="P4717">
        <v>799.03459999999995</v>
      </c>
      <c r="Q4717">
        <v>272.19860000000011</v>
      </c>
      <c r="R4717">
        <v>251.13860000000011</v>
      </c>
      <c r="S4717" t="s">
        <v>91</v>
      </c>
      <c r="T4717">
        <v>1</v>
      </c>
      <c r="U4717">
        <v>0</v>
      </c>
      <c r="V4717">
        <v>13</v>
      </c>
      <c r="W4717">
        <v>1218.7502999999999</v>
      </c>
    </row>
    <row r="4718" spans="1:23" x14ac:dyDescent="0.35">
      <c r="A4718" t="s">
        <v>6574</v>
      </c>
      <c r="B4718" t="s">
        <v>689</v>
      </c>
      <c r="C4718" t="s">
        <v>1057</v>
      </c>
      <c r="D4718" t="s">
        <v>28</v>
      </c>
      <c r="E4718" t="s">
        <v>16</v>
      </c>
      <c r="F4718" t="s">
        <v>1077</v>
      </c>
      <c r="G4718">
        <v>34.11</v>
      </c>
      <c r="H4718">
        <v>2</v>
      </c>
      <c r="I4718">
        <v>0.12</v>
      </c>
      <c r="J4718">
        <v>6.96</v>
      </c>
      <c r="K4718" t="s">
        <v>115</v>
      </c>
      <c r="L4718" t="s">
        <v>41</v>
      </c>
      <c r="M4718">
        <v>5.82</v>
      </c>
      <c r="N4718" t="s">
        <v>83</v>
      </c>
      <c r="O4718" t="b">
        <v>0</v>
      </c>
      <c r="P4718">
        <v>60.0336</v>
      </c>
      <c r="Q4718">
        <v>19.101600000000001</v>
      </c>
      <c r="R4718">
        <v>6.3216000000000037</v>
      </c>
      <c r="S4718" t="s">
        <v>103</v>
      </c>
      <c r="T4718">
        <v>0</v>
      </c>
      <c r="U4718">
        <v>0</v>
      </c>
      <c r="V4718">
        <v>18</v>
      </c>
      <c r="W4718">
        <v>2092.913700000001</v>
      </c>
    </row>
    <row r="4719" spans="1:23" x14ac:dyDescent="0.35">
      <c r="A4719" t="s">
        <v>6575</v>
      </c>
      <c r="B4719" t="s">
        <v>276</v>
      </c>
      <c r="C4719" t="s">
        <v>2572</v>
      </c>
      <c r="D4719" t="s">
        <v>20</v>
      </c>
      <c r="E4719" t="s">
        <v>95</v>
      </c>
      <c r="F4719" t="s">
        <v>1709</v>
      </c>
      <c r="G4719">
        <v>370.75</v>
      </c>
      <c r="H4719">
        <v>1</v>
      </c>
      <c r="I4719">
        <v>0.11</v>
      </c>
      <c r="J4719">
        <v>4.6900000000000004</v>
      </c>
      <c r="K4719" t="s">
        <v>115</v>
      </c>
      <c r="L4719" t="s">
        <v>41</v>
      </c>
      <c r="M4719">
        <v>9.81</v>
      </c>
      <c r="N4719" t="s">
        <v>83</v>
      </c>
      <c r="O4719" t="b">
        <v>0</v>
      </c>
      <c r="P4719">
        <v>329.96749999999997</v>
      </c>
      <c r="Q4719">
        <v>107.5175</v>
      </c>
      <c r="R4719">
        <v>93.017500000000041</v>
      </c>
      <c r="S4719" t="s">
        <v>97</v>
      </c>
      <c r="T4719">
        <v>0</v>
      </c>
      <c r="U4719">
        <v>0</v>
      </c>
      <c r="V4719">
        <v>3</v>
      </c>
      <c r="W4719">
        <v>609.08539999999994</v>
      </c>
    </row>
    <row r="4720" spans="1:23" x14ac:dyDescent="0.35">
      <c r="A4720" t="s">
        <v>6576</v>
      </c>
      <c r="B4720" t="s">
        <v>295</v>
      </c>
      <c r="C4720" t="s">
        <v>6577</v>
      </c>
      <c r="D4720" t="s">
        <v>12</v>
      </c>
      <c r="E4720" t="s">
        <v>88</v>
      </c>
      <c r="F4720" t="s">
        <v>502</v>
      </c>
      <c r="G4720">
        <v>24.68</v>
      </c>
      <c r="H4720">
        <v>3</v>
      </c>
      <c r="I4720">
        <v>0.01</v>
      </c>
      <c r="J4720">
        <v>5.05</v>
      </c>
      <c r="K4720" t="s">
        <v>102</v>
      </c>
      <c r="L4720" t="s">
        <v>45</v>
      </c>
      <c r="M4720">
        <v>1.24</v>
      </c>
      <c r="N4720" t="s">
        <v>83</v>
      </c>
      <c r="O4720" t="b">
        <v>0</v>
      </c>
      <c r="P4720">
        <v>73.299599999999998</v>
      </c>
      <c r="Q4720">
        <v>28.875600000000009</v>
      </c>
      <c r="R4720">
        <v>22.58560000000001</v>
      </c>
      <c r="S4720" t="s">
        <v>91</v>
      </c>
      <c r="T4720">
        <v>0</v>
      </c>
      <c r="U4720">
        <v>0</v>
      </c>
      <c r="V4720">
        <v>2</v>
      </c>
      <c r="W4720">
        <v>25.2592</v>
      </c>
    </row>
    <row r="4721" spans="1:23" x14ac:dyDescent="0.35">
      <c r="A4721" t="s">
        <v>6578</v>
      </c>
      <c r="B4721" t="s">
        <v>1157</v>
      </c>
      <c r="C4721" t="s">
        <v>1111</v>
      </c>
      <c r="D4721" t="s">
        <v>19</v>
      </c>
      <c r="E4721" t="s">
        <v>95</v>
      </c>
      <c r="F4721" t="s">
        <v>270</v>
      </c>
      <c r="G4721">
        <v>450.11</v>
      </c>
      <c r="H4721">
        <v>1</v>
      </c>
      <c r="I4721">
        <v>0.01</v>
      </c>
      <c r="J4721">
        <v>2.14</v>
      </c>
      <c r="K4721" t="s">
        <v>90</v>
      </c>
      <c r="L4721" t="s">
        <v>43</v>
      </c>
      <c r="M4721">
        <v>7.3</v>
      </c>
      <c r="N4721" t="s">
        <v>141</v>
      </c>
      <c r="O4721" t="b">
        <v>0</v>
      </c>
      <c r="P4721">
        <v>445.60890000000001</v>
      </c>
      <c r="Q4721">
        <v>175.5429</v>
      </c>
      <c r="R4721">
        <v>166.10290000000001</v>
      </c>
      <c r="S4721" t="s">
        <v>103</v>
      </c>
      <c r="T4721">
        <v>1</v>
      </c>
      <c r="U4721">
        <v>0</v>
      </c>
      <c r="V4721">
        <v>13</v>
      </c>
      <c r="W4721">
        <v>1139.0393999999999</v>
      </c>
    </row>
    <row r="4722" spans="1:23" x14ac:dyDescent="0.35">
      <c r="A4722" t="s">
        <v>6579</v>
      </c>
      <c r="B4722" t="s">
        <v>773</v>
      </c>
      <c r="C4722" t="s">
        <v>2450</v>
      </c>
      <c r="D4722" t="s">
        <v>20</v>
      </c>
      <c r="E4722" t="s">
        <v>16</v>
      </c>
      <c r="F4722" t="s">
        <v>307</v>
      </c>
      <c r="G4722">
        <v>43.01</v>
      </c>
      <c r="H4722">
        <v>1</v>
      </c>
      <c r="I4722">
        <v>0.05</v>
      </c>
      <c r="J4722">
        <v>2.4</v>
      </c>
      <c r="K4722" t="s">
        <v>90</v>
      </c>
      <c r="L4722" t="s">
        <v>41</v>
      </c>
      <c r="M4722">
        <v>14.62</v>
      </c>
      <c r="N4722" t="s">
        <v>83</v>
      </c>
      <c r="O4722" t="b">
        <v>0</v>
      </c>
      <c r="P4722">
        <v>40.859499999999997</v>
      </c>
      <c r="Q4722">
        <v>15.0535</v>
      </c>
      <c r="R4722">
        <v>-1.9664999999999999</v>
      </c>
      <c r="S4722" t="s">
        <v>97</v>
      </c>
      <c r="T4722">
        <v>0</v>
      </c>
      <c r="U4722">
        <v>0</v>
      </c>
      <c r="V4722">
        <v>10</v>
      </c>
      <c r="W4722">
        <v>308.51889999999997</v>
      </c>
    </row>
    <row r="4723" spans="1:23" x14ac:dyDescent="0.35">
      <c r="A4723" t="s">
        <v>6580</v>
      </c>
      <c r="B4723" t="s">
        <v>130</v>
      </c>
      <c r="C4723" t="s">
        <v>1428</v>
      </c>
      <c r="D4723" t="s">
        <v>19</v>
      </c>
      <c r="E4723" t="s">
        <v>16</v>
      </c>
      <c r="F4723" t="s">
        <v>344</v>
      </c>
      <c r="G4723">
        <v>61.31</v>
      </c>
      <c r="H4723">
        <v>1</v>
      </c>
      <c r="I4723">
        <v>0.09</v>
      </c>
      <c r="J4723">
        <v>2.94</v>
      </c>
      <c r="K4723" t="s">
        <v>102</v>
      </c>
      <c r="L4723" t="s">
        <v>43</v>
      </c>
      <c r="M4723">
        <v>7.11</v>
      </c>
      <c r="N4723" t="s">
        <v>83</v>
      </c>
      <c r="O4723" t="b">
        <v>0</v>
      </c>
      <c r="P4723">
        <v>55.792099999999998</v>
      </c>
      <c r="Q4723">
        <v>19.0061</v>
      </c>
      <c r="R4723">
        <v>8.9561000000000028</v>
      </c>
      <c r="S4723" t="s">
        <v>84</v>
      </c>
      <c r="T4723">
        <v>0</v>
      </c>
      <c r="U4723">
        <v>0</v>
      </c>
      <c r="V4723">
        <v>2</v>
      </c>
      <c r="W4723">
        <v>44.626100000000008</v>
      </c>
    </row>
    <row r="4724" spans="1:23" x14ac:dyDescent="0.35">
      <c r="A4724" t="s">
        <v>6581</v>
      </c>
      <c r="B4724" t="s">
        <v>901</v>
      </c>
      <c r="C4724" t="s">
        <v>3352</v>
      </c>
      <c r="D4724" t="s">
        <v>12</v>
      </c>
      <c r="E4724" t="s">
        <v>95</v>
      </c>
      <c r="F4724" t="s">
        <v>400</v>
      </c>
      <c r="G4724">
        <v>213.2</v>
      </c>
      <c r="H4724">
        <v>3</v>
      </c>
      <c r="I4724">
        <v>0.13</v>
      </c>
      <c r="J4724">
        <v>2.37</v>
      </c>
      <c r="K4724" t="s">
        <v>82</v>
      </c>
      <c r="L4724" t="s">
        <v>41</v>
      </c>
      <c r="M4724">
        <v>8.92</v>
      </c>
      <c r="N4724" t="s">
        <v>141</v>
      </c>
      <c r="O4724" t="b">
        <v>0</v>
      </c>
      <c r="P4724">
        <v>556.45199999999988</v>
      </c>
      <c r="Q4724">
        <v>172.69200000000001</v>
      </c>
      <c r="R4724">
        <v>161.40199999999999</v>
      </c>
      <c r="S4724" t="s">
        <v>128</v>
      </c>
      <c r="T4724">
        <v>1</v>
      </c>
      <c r="U4724">
        <v>0</v>
      </c>
      <c r="V4724">
        <v>12</v>
      </c>
      <c r="W4724">
        <v>996.85199999999998</v>
      </c>
    </row>
    <row r="4725" spans="1:23" x14ac:dyDescent="0.35">
      <c r="A4725" t="s">
        <v>6582</v>
      </c>
      <c r="B4725" t="s">
        <v>316</v>
      </c>
      <c r="C4725" t="s">
        <v>534</v>
      </c>
      <c r="D4725" t="s">
        <v>15</v>
      </c>
      <c r="E4725" t="s">
        <v>95</v>
      </c>
      <c r="F4725" t="s">
        <v>1080</v>
      </c>
      <c r="G4725">
        <v>443.58</v>
      </c>
      <c r="H4725">
        <v>3</v>
      </c>
      <c r="I4725">
        <v>0.1</v>
      </c>
      <c r="J4725">
        <v>4.1100000000000003</v>
      </c>
      <c r="K4725" t="s">
        <v>90</v>
      </c>
      <c r="L4725" t="s">
        <v>43</v>
      </c>
      <c r="M4725">
        <v>7.1</v>
      </c>
      <c r="N4725" t="s">
        <v>83</v>
      </c>
      <c r="O4725" t="b">
        <v>0</v>
      </c>
      <c r="P4725">
        <v>1197.6659999999999</v>
      </c>
      <c r="Q4725">
        <v>399.22199999999998</v>
      </c>
      <c r="R4725">
        <v>388.012</v>
      </c>
      <c r="S4725" t="s">
        <v>91</v>
      </c>
      <c r="T4725">
        <v>0</v>
      </c>
      <c r="U4725">
        <v>0</v>
      </c>
      <c r="V4725">
        <v>20</v>
      </c>
      <c r="W4725">
        <v>1820.3717999999999</v>
      </c>
    </row>
    <row r="4726" spans="1:23" x14ac:dyDescent="0.35">
      <c r="A4726" t="s">
        <v>6583</v>
      </c>
      <c r="B4726" t="s">
        <v>390</v>
      </c>
      <c r="C4726" t="s">
        <v>6584</v>
      </c>
      <c r="D4726" t="s">
        <v>17</v>
      </c>
      <c r="E4726" t="s">
        <v>88</v>
      </c>
      <c r="F4726" t="s">
        <v>989</v>
      </c>
      <c r="G4726">
        <v>14.75</v>
      </c>
      <c r="H4726">
        <v>3</v>
      </c>
      <c r="I4726">
        <v>7.0000000000000007E-2</v>
      </c>
      <c r="J4726">
        <v>8.5399999999999991</v>
      </c>
      <c r="K4726" t="s">
        <v>82</v>
      </c>
      <c r="L4726" t="s">
        <v>43</v>
      </c>
      <c r="M4726">
        <v>3.66</v>
      </c>
      <c r="N4726" t="s">
        <v>83</v>
      </c>
      <c r="O4726" t="b">
        <v>0</v>
      </c>
      <c r="P4726">
        <v>41.152500000000003</v>
      </c>
      <c r="Q4726">
        <v>14.602499999999999</v>
      </c>
      <c r="R4726">
        <v>2.4024999999999959</v>
      </c>
      <c r="S4726" t="s">
        <v>91</v>
      </c>
      <c r="T4726">
        <v>0</v>
      </c>
      <c r="U4726">
        <v>0</v>
      </c>
      <c r="V4726">
        <v>2</v>
      </c>
      <c r="W4726">
        <v>1.424499999999995</v>
      </c>
    </row>
    <row r="4727" spans="1:23" x14ac:dyDescent="0.35">
      <c r="A4727" t="s">
        <v>6585</v>
      </c>
      <c r="B4727" t="s">
        <v>1604</v>
      </c>
      <c r="C4727" t="s">
        <v>4726</v>
      </c>
      <c r="D4727" t="s">
        <v>19</v>
      </c>
      <c r="E4727" t="s">
        <v>95</v>
      </c>
      <c r="F4727" t="s">
        <v>107</v>
      </c>
      <c r="G4727">
        <v>69.25</v>
      </c>
      <c r="H4727">
        <v>2</v>
      </c>
      <c r="I4727">
        <v>0.24</v>
      </c>
      <c r="J4727">
        <v>7.49</v>
      </c>
      <c r="K4727" t="s">
        <v>82</v>
      </c>
      <c r="L4727" t="s">
        <v>45</v>
      </c>
      <c r="M4727">
        <v>1.02</v>
      </c>
      <c r="N4727" t="s">
        <v>83</v>
      </c>
      <c r="O4727" t="b">
        <v>0</v>
      </c>
      <c r="P4727">
        <v>105.26</v>
      </c>
      <c r="Q4727">
        <v>22.160000000000011</v>
      </c>
      <c r="R4727">
        <v>13.650000000000009</v>
      </c>
      <c r="S4727" t="s">
        <v>97</v>
      </c>
      <c r="T4727">
        <v>0</v>
      </c>
      <c r="U4727">
        <v>0</v>
      </c>
      <c r="V4727">
        <v>15</v>
      </c>
      <c r="W4727">
        <v>405.86239999999998</v>
      </c>
    </row>
    <row r="4728" spans="1:23" x14ac:dyDescent="0.35">
      <c r="A4728" t="s">
        <v>6586</v>
      </c>
      <c r="B4728" t="s">
        <v>229</v>
      </c>
      <c r="C4728" t="s">
        <v>1739</v>
      </c>
      <c r="D4728" t="s">
        <v>15</v>
      </c>
      <c r="E4728" t="s">
        <v>16</v>
      </c>
      <c r="F4728" t="s">
        <v>1762</v>
      </c>
      <c r="G4728">
        <v>36.69</v>
      </c>
      <c r="H4728">
        <v>2</v>
      </c>
      <c r="I4728">
        <v>0.09</v>
      </c>
      <c r="J4728">
        <v>5.85</v>
      </c>
      <c r="K4728" t="s">
        <v>115</v>
      </c>
      <c r="L4728" t="s">
        <v>48</v>
      </c>
      <c r="M4728">
        <v>10.83</v>
      </c>
      <c r="N4728" t="s">
        <v>83</v>
      </c>
      <c r="O4728" t="b">
        <v>0</v>
      </c>
      <c r="P4728">
        <v>66.775800000000004</v>
      </c>
      <c r="Q4728">
        <v>22.747800000000009</v>
      </c>
      <c r="R4728">
        <v>6.0678000000000054</v>
      </c>
      <c r="S4728" t="s">
        <v>103</v>
      </c>
      <c r="T4728">
        <v>0</v>
      </c>
      <c r="U4728">
        <v>0</v>
      </c>
      <c r="V4728">
        <v>18</v>
      </c>
      <c r="W4728">
        <v>1024.7711999999999</v>
      </c>
    </row>
    <row r="4729" spans="1:23" x14ac:dyDescent="0.35">
      <c r="A4729" t="s">
        <v>6587</v>
      </c>
      <c r="B4729" t="s">
        <v>316</v>
      </c>
      <c r="C4729" t="s">
        <v>1479</v>
      </c>
      <c r="D4729" t="s">
        <v>12</v>
      </c>
      <c r="E4729" t="s">
        <v>16</v>
      </c>
      <c r="F4729" t="s">
        <v>107</v>
      </c>
      <c r="G4729">
        <v>41.11</v>
      </c>
      <c r="H4729">
        <v>1</v>
      </c>
      <c r="I4729">
        <v>0.18</v>
      </c>
      <c r="J4729">
        <v>6.23</v>
      </c>
      <c r="K4729" t="s">
        <v>115</v>
      </c>
      <c r="L4729" t="s">
        <v>43</v>
      </c>
      <c r="M4729">
        <v>7.47</v>
      </c>
      <c r="N4729" t="s">
        <v>83</v>
      </c>
      <c r="O4729" t="b">
        <v>0</v>
      </c>
      <c r="P4729">
        <v>33.7102</v>
      </c>
      <c r="Q4729">
        <v>9.0442</v>
      </c>
      <c r="R4729">
        <v>-4.6557999999999993</v>
      </c>
      <c r="S4729" t="s">
        <v>91</v>
      </c>
      <c r="T4729">
        <v>0</v>
      </c>
      <c r="U4729">
        <v>0</v>
      </c>
      <c r="V4729">
        <v>15</v>
      </c>
      <c r="W4729">
        <v>1059.4259</v>
      </c>
    </row>
    <row r="4730" spans="1:23" x14ac:dyDescent="0.35">
      <c r="A4730" t="s">
        <v>6588</v>
      </c>
      <c r="B4730" t="s">
        <v>309</v>
      </c>
      <c r="C4730" t="s">
        <v>3493</v>
      </c>
      <c r="D4730" t="s">
        <v>24</v>
      </c>
      <c r="E4730" t="s">
        <v>14</v>
      </c>
      <c r="F4730" t="s">
        <v>1109</v>
      </c>
      <c r="G4730">
        <v>121.34</v>
      </c>
      <c r="H4730">
        <v>3</v>
      </c>
      <c r="I4730">
        <v>0.1</v>
      </c>
      <c r="J4730">
        <v>5.48</v>
      </c>
      <c r="K4730" t="s">
        <v>102</v>
      </c>
      <c r="L4730" t="s">
        <v>41</v>
      </c>
      <c r="M4730">
        <v>7.21</v>
      </c>
      <c r="N4730" t="s">
        <v>83</v>
      </c>
      <c r="O4730" t="b">
        <v>0</v>
      </c>
      <c r="P4730">
        <v>327.61799999999999</v>
      </c>
      <c r="Q4730">
        <v>109.206</v>
      </c>
      <c r="R4730">
        <v>96.51600000000002</v>
      </c>
      <c r="S4730" t="s">
        <v>128</v>
      </c>
      <c r="T4730">
        <v>0</v>
      </c>
      <c r="U4730">
        <v>0</v>
      </c>
      <c r="V4730">
        <v>15</v>
      </c>
      <c r="W4730">
        <v>2107.1965</v>
      </c>
    </row>
    <row r="4731" spans="1:23" x14ac:dyDescent="0.35">
      <c r="A4731" t="s">
        <v>6589</v>
      </c>
      <c r="B4731" t="s">
        <v>455</v>
      </c>
      <c r="C4731" t="s">
        <v>851</v>
      </c>
      <c r="D4731" t="s">
        <v>12</v>
      </c>
      <c r="E4731" t="s">
        <v>95</v>
      </c>
      <c r="F4731" t="s">
        <v>515</v>
      </c>
      <c r="G4731">
        <v>240.83</v>
      </c>
      <c r="H4731">
        <v>2</v>
      </c>
      <c r="I4731">
        <v>0.06</v>
      </c>
      <c r="J4731">
        <v>4.21</v>
      </c>
      <c r="K4731" t="s">
        <v>90</v>
      </c>
      <c r="L4731" t="s">
        <v>43</v>
      </c>
      <c r="M4731">
        <v>3.12</v>
      </c>
      <c r="N4731" t="s">
        <v>83</v>
      </c>
      <c r="O4731" t="b">
        <v>0</v>
      </c>
      <c r="P4731">
        <v>452.7604</v>
      </c>
      <c r="Q4731">
        <v>163.76439999999999</v>
      </c>
      <c r="R4731">
        <v>156.43440000000001</v>
      </c>
      <c r="S4731" t="s">
        <v>128</v>
      </c>
      <c r="T4731">
        <v>0</v>
      </c>
      <c r="U4731">
        <v>0</v>
      </c>
      <c r="V4731">
        <v>19</v>
      </c>
      <c r="W4731">
        <v>1781.393</v>
      </c>
    </row>
    <row r="4732" spans="1:23" x14ac:dyDescent="0.35">
      <c r="A4732" t="s">
        <v>6590</v>
      </c>
      <c r="B4732" t="s">
        <v>309</v>
      </c>
      <c r="C4732" t="s">
        <v>640</v>
      </c>
      <c r="D4732" t="s">
        <v>20</v>
      </c>
      <c r="E4732" t="s">
        <v>16</v>
      </c>
      <c r="F4732" t="s">
        <v>214</v>
      </c>
      <c r="G4732">
        <v>51.17</v>
      </c>
      <c r="H4732">
        <v>3</v>
      </c>
      <c r="I4732">
        <v>0.09</v>
      </c>
      <c r="J4732">
        <v>6.23</v>
      </c>
      <c r="K4732" t="s">
        <v>102</v>
      </c>
      <c r="L4732" t="s">
        <v>45</v>
      </c>
      <c r="M4732">
        <v>0.85</v>
      </c>
      <c r="N4732" t="s">
        <v>83</v>
      </c>
      <c r="O4732" t="b">
        <v>0</v>
      </c>
      <c r="P4732">
        <v>139.69409999999999</v>
      </c>
      <c r="Q4732">
        <v>47.588099999999997</v>
      </c>
      <c r="R4732">
        <v>40.508099999999999</v>
      </c>
      <c r="S4732" t="s">
        <v>128</v>
      </c>
      <c r="T4732">
        <v>0</v>
      </c>
      <c r="U4732">
        <v>0</v>
      </c>
      <c r="V4732">
        <v>21</v>
      </c>
      <c r="W4732">
        <v>1856.1396999999999</v>
      </c>
    </row>
    <row r="4733" spans="1:23" x14ac:dyDescent="0.35">
      <c r="A4733" t="s">
        <v>6591</v>
      </c>
      <c r="B4733" t="s">
        <v>487</v>
      </c>
      <c r="C4733" t="s">
        <v>450</v>
      </c>
      <c r="D4733" t="s">
        <v>20</v>
      </c>
      <c r="E4733" t="s">
        <v>88</v>
      </c>
      <c r="F4733" t="s">
        <v>238</v>
      </c>
      <c r="G4733">
        <v>17.25</v>
      </c>
      <c r="H4733">
        <v>1</v>
      </c>
      <c r="I4733">
        <v>0.11</v>
      </c>
      <c r="J4733">
        <v>4.3499999999999996</v>
      </c>
      <c r="K4733" t="s">
        <v>102</v>
      </c>
      <c r="L4733" t="s">
        <v>41</v>
      </c>
      <c r="M4733">
        <v>12.55</v>
      </c>
      <c r="N4733" t="s">
        <v>83</v>
      </c>
      <c r="O4733" t="b">
        <v>0</v>
      </c>
      <c r="P4733">
        <v>15.352499999999999</v>
      </c>
      <c r="Q4733">
        <v>5.0025000000000013</v>
      </c>
      <c r="R4733">
        <v>-11.897500000000001</v>
      </c>
      <c r="S4733" t="s">
        <v>97</v>
      </c>
      <c r="T4733">
        <v>0</v>
      </c>
      <c r="U4733">
        <v>0</v>
      </c>
      <c r="V4733">
        <v>3</v>
      </c>
      <c r="W4733">
        <v>109.1465</v>
      </c>
    </row>
    <row r="4734" spans="1:23" x14ac:dyDescent="0.35">
      <c r="A4734" t="s">
        <v>6592</v>
      </c>
      <c r="B4734" t="s">
        <v>1097</v>
      </c>
      <c r="C4734" t="s">
        <v>707</v>
      </c>
      <c r="D4734" t="s">
        <v>20</v>
      </c>
      <c r="E4734" t="s">
        <v>16</v>
      </c>
      <c r="F4734" t="s">
        <v>145</v>
      </c>
      <c r="G4734">
        <v>63.39</v>
      </c>
      <c r="H4734">
        <v>2</v>
      </c>
      <c r="I4734">
        <v>0.06</v>
      </c>
      <c r="J4734">
        <v>2.54</v>
      </c>
      <c r="K4734" t="s">
        <v>115</v>
      </c>
      <c r="L4734" t="s">
        <v>48</v>
      </c>
      <c r="M4734">
        <v>10.41</v>
      </c>
      <c r="N4734" t="s">
        <v>83</v>
      </c>
      <c r="O4734" t="b">
        <v>0</v>
      </c>
      <c r="P4734">
        <v>119.17319999999999</v>
      </c>
      <c r="Q4734">
        <v>43.105200000000004</v>
      </c>
      <c r="R4734">
        <v>30.155200000000001</v>
      </c>
      <c r="S4734" t="s">
        <v>183</v>
      </c>
      <c r="T4734">
        <v>0</v>
      </c>
      <c r="U4734">
        <v>0</v>
      </c>
      <c r="V4734">
        <v>12</v>
      </c>
      <c r="W4734">
        <v>629.01880000000017</v>
      </c>
    </row>
    <row r="4735" spans="1:23" x14ac:dyDescent="0.35">
      <c r="A4735" t="s">
        <v>6593</v>
      </c>
      <c r="B4735" t="s">
        <v>973</v>
      </c>
      <c r="C4735" t="s">
        <v>1729</v>
      </c>
      <c r="D4735" t="s">
        <v>12</v>
      </c>
      <c r="E4735" t="s">
        <v>95</v>
      </c>
      <c r="F4735" t="s">
        <v>421</v>
      </c>
      <c r="G4735">
        <v>298.86</v>
      </c>
      <c r="H4735">
        <v>2</v>
      </c>
      <c r="I4735">
        <v>0.22</v>
      </c>
      <c r="J4735">
        <v>9.2799999999999994</v>
      </c>
      <c r="K4735" t="s">
        <v>115</v>
      </c>
      <c r="L4735" t="s">
        <v>41</v>
      </c>
      <c r="M4735">
        <v>6.14</v>
      </c>
      <c r="N4735" t="s">
        <v>83</v>
      </c>
      <c r="O4735" t="b">
        <v>0</v>
      </c>
      <c r="P4735">
        <v>466.22160000000002</v>
      </c>
      <c r="Q4735">
        <v>107.5896</v>
      </c>
      <c r="R4735">
        <v>92.169600000000017</v>
      </c>
      <c r="S4735" t="s">
        <v>183</v>
      </c>
      <c r="T4735">
        <v>0</v>
      </c>
      <c r="U4735">
        <v>0</v>
      </c>
      <c r="V4735">
        <v>16</v>
      </c>
      <c r="W4735">
        <v>1103.1713</v>
      </c>
    </row>
    <row r="4736" spans="1:23" x14ac:dyDescent="0.35">
      <c r="A4736" t="s">
        <v>6594</v>
      </c>
      <c r="B4736" t="s">
        <v>113</v>
      </c>
      <c r="C4736" t="s">
        <v>3805</v>
      </c>
      <c r="D4736" t="s">
        <v>28</v>
      </c>
      <c r="E4736" t="s">
        <v>95</v>
      </c>
      <c r="F4736" t="s">
        <v>478</v>
      </c>
      <c r="G4736">
        <v>14.15</v>
      </c>
      <c r="H4736">
        <v>2</v>
      </c>
      <c r="I4736">
        <v>0.1</v>
      </c>
      <c r="J4736">
        <v>7.39</v>
      </c>
      <c r="K4736" t="s">
        <v>90</v>
      </c>
      <c r="L4736" t="s">
        <v>45</v>
      </c>
      <c r="M4736">
        <v>0.79</v>
      </c>
      <c r="N4736" t="s">
        <v>83</v>
      </c>
      <c r="O4736" t="b">
        <v>1</v>
      </c>
      <c r="P4736">
        <v>25.47</v>
      </c>
      <c r="Q4736">
        <v>8.490000000000002</v>
      </c>
      <c r="R4736">
        <v>0.31000000000000227</v>
      </c>
      <c r="S4736" t="s">
        <v>84</v>
      </c>
      <c r="T4736">
        <v>0</v>
      </c>
      <c r="U4736">
        <v>0</v>
      </c>
      <c r="V4736">
        <v>3</v>
      </c>
      <c r="W4736">
        <v>407.83190000000008</v>
      </c>
    </row>
    <row r="4737" spans="1:23" x14ac:dyDescent="0.35">
      <c r="A4737" t="s">
        <v>6595</v>
      </c>
      <c r="B4737" t="s">
        <v>221</v>
      </c>
      <c r="C4737" t="s">
        <v>1795</v>
      </c>
      <c r="D4737" t="s">
        <v>17</v>
      </c>
      <c r="E4737" t="s">
        <v>95</v>
      </c>
      <c r="F4737" t="s">
        <v>782</v>
      </c>
      <c r="G4737">
        <v>509.02</v>
      </c>
      <c r="H4737">
        <v>1</v>
      </c>
      <c r="I4737">
        <v>0.08</v>
      </c>
      <c r="J4737">
        <v>4.8499999999999996</v>
      </c>
      <c r="K4737" t="s">
        <v>90</v>
      </c>
      <c r="L4737" t="s">
        <v>48</v>
      </c>
      <c r="M4737">
        <v>12.39</v>
      </c>
      <c r="N4737" t="s">
        <v>83</v>
      </c>
      <c r="O4737" t="b">
        <v>0</v>
      </c>
      <c r="P4737">
        <v>468.29840000000002</v>
      </c>
      <c r="Q4737">
        <v>162.88640000000001</v>
      </c>
      <c r="R4737">
        <v>145.6464</v>
      </c>
      <c r="S4737" t="s">
        <v>103</v>
      </c>
      <c r="T4737">
        <v>0</v>
      </c>
      <c r="U4737">
        <v>0</v>
      </c>
      <c r="V4737">
        <v>6</v>
      </c>
      <c r="W4737">
        <v>261.92060000000009</v>
      </c>
    </row>
    <row r="4738" spans="1:23" x14ac:dyDescent="0.35">
      <c r="A4738" t="s">
        <v>6596</v>
      </c>
      <c r="B4738" t="s">
        <v>1007</v>
      </c>
      <c r="C4738" t="s">
        <v>913</v>
      </c>
      <c r="D4738" t="s">
        <v>15</v>
      </c>
      <c r="E4738" t="s">
        <v>16</v>
      </c>
      <c r="F4738" t="s">
        <v>155</v>
      </c>
      <c r="G4738">
        <v>17.899999999999999</v>
      </c>
      <c r="H4738">
        <v>1</v>
      </c>
      <c r="I4738">
        <v>0.11</v>
      </c>
      <c r="J4738">
        <v>4.93</v>
      </c>
      <c r="K4738" t="s">
        <v>102</v>
      </c>
      <c r="L4738" t="s">
        <v>41</v>
      </c>
      <c r="M4738">
        <v>12.41</v>
      </c>
      <c r="N4738" t="s">
        <v>83</v>
      </c>
      <c r="O4738" t="b">
        <v>0</v>
      </c>
      <c r="P4738">
        <v>15.930999999999999</v>
      </c>
      <c r="Q4738">
        <v>5.1910000000000007</v>
      </c>
      <c r="R4738">
        <v>-12.148999999999999</v>
      </c>
      <c r="S4738" t="s">
        <v>103</v>
      </c>
      <c r="T4738">
        <v>0</v>
      </c>
      <c r="U4738">
        <v>0</v>
      </c>
      <c r="V4738">
        <v>16</v>
      </c>
      <c r="W4738">
        <v>1120.9875</v>
      </c>
    </row>
    <row r="4739" spans="1:23" x14ac:dyDescent="0.35">
      <c r="A4739" t="s">
        <v>6597</v>
      </c>
      <c r="B4739" t="s">
        <v>826</v>
      </c>
      <c r="C4739" t="s">
        <v>725</v>
      </c>
      <c r="D4739" t="s">
        <v>19</v>
      </c>
      <c r="E4739" t="s">
        <v>95</v>
      </c>
      <c r="F4739" t="s">
        <v>1363</v>
      </c>
      <c r="G4739">
        <v>484.75</v>
      </c>
      <c r="H4739">
        <v>1</v>
      </c>
      <c r="I4739">
        <v>0.04</v>
      </c>
      <c r="J4739">
        <v>7.64</v>
      </c>
      <c r="K4739" t="s">
        <v>90</v>
      </c>
      <c r="L4739" t="s">
        <v>45</v>
      </c>
      <c r="M4739">
        <v>1.28</v>
      </c>
      <c r="N4739" t="s">
        <v>83</v>
      </c>
      <c r="O4739" t="b">
        <v>0</v>
      </c>
      <c r="P4739">
        <v>465.36</v>
      </c>
      <c r="Q4739">
        <v>174.51</v>
      </c>
      <c r="R4739">
        <v>165.59</v>
      </c>
      <c r="S4739" t="s">
        <v>103</v>
      </c>
      <c r="T4739">
        <v>0</v>
      </c>
      <c r="U4739">
        <v>0</v>
      </c>
      <c r="V4739">
        <v>14</v>
      </c>
      <c r="W4739">
        <v>814.14519999999993</v>
      </c>
    </row>
    <row r="4740" spans="1:23" x14ac:dyDescent="0.35">
      <c r="A4740" t="s">
        <v>6598</v>
      </c>
      <c r="B4740" t="s">
        <v>1597</v>
      </c>
      <c r="C4740" t="s">
        <v>1819</v>
      </c>
      <c r="D4740" t="s">
        <v>12</v>
      </c>
      <c r="E4740" t="s">
        <v>95</v>
      </c>
      <c r="F4740" t="s">
        <v>958</v>
      </c>
      <c r="G4740">
        <v>319.64999999999998</v>
      </c>
      <c r="H4740">
        <v>1</v>
      </c>
      <c r="I4740">
        <v>0.01</v>
      </c>
      <c r="J4740">
        <v>9.2799999999999994</v>
      </c>
      <c r="K4740" t="s">
        <v>102</v>
      </c>
      <c r="L4740" t="s">
        <v>45</v>
      </c>
      <c r="M4740">
        <v>1.74</v>
      </c>
      <c r="N4740" t="s">
        <v>83</v>
      </c>
      <c r="O4740" t="b">
        <v>0</v>
      </c>
      <c r="P4740">
        <v>316.45350000000002</v>
      </c>
      <c r="Q4740">
        <v>124.6635</v>
      </c>
      <c r="R4740">
        <v>113.6435</v>
      </c>
      <c r="S4740" t="s">
        <v>183</v>
      </c>
      <c r="T4740">
        <v>0</v>
      </c>
      <c r="U4740">
        <v>0</v>
      </c>
      <c r="V4740">
        <v>2</v>
      </c>
      <c r="W4740">
        <v>390.97570000000002</v>
      </c>
    </row>
    <row r="4741" spans="1:23" x14ac:dyDescent="0.35">
      <c r="A4741" t="s">
        <v>6599</v>
      </c>
      <c r="B4741" t="s">
        <v>1124</v>
      </c>
      <c r="C4741" t="s">
        <v>4566</v>
      </c>
      <c r="D4741" t="s">
        <v>15</v>
      </c>
      <c r="E4741" t="s">
        <v>16</v>
      </c>
      <c r="F4741" t="s">
        <v>481</v>
      </c>
      <c r="G4741">
        <v>28.84</v>
      </c>
      <c r="H4741">
        <v>2</v>
      </c>
      <c r="I4741">
        <v>0.16</v>
      </c>
      <c r="J4741">
        <v>4.95</v>
      </c>
      <c r="K4741" t="s">
        <v>82</v>
      </c>
      <c r="L4741" t="s">
        <v>41</v>
      </c>
      <c r="M4741">
        <v>12.48</v>
      </c>
      <c r="N4741" t="s">
        <v>83</v>
      </c>
      <c r="O4741" t="b">
        <v>0</v>
      </c>
      <c r="P4741">
        <v>48.4512</v>
      </c>
      <c r="Q4741">
        <v>13.8432</v>
      </c>
      <c r="R4741">
        <v>-3.5867999999999971</v>
      </c>
      <c r="S4741" t="s">
        <v>103</v>
      </c>
      <c r="T4741">
        <v>0</v>
      </c>
      <c r="U4741">
        <v>0</v>
      </c>
      <c r="V4741">
        <v>2</v>
      </c>
      <c r="W4741">
        <v>6.2974000000000192</v>
      </c>
    </row>
    <row r="4742" spans="1:23" x14ac:dyDescent="0.35">
      <c r="A4742" t="s">
        <v>6600</v>
      </c>
      <c r="B4742" t="s">
        <v>197</v>
      </c>
      <c r="C4742" t="s">
        <v>6281</v>
      </c>
      <c r="D4742" t="s">
        <v>12</v>
      </c>
      <c r="E4742" t="s">
        <v>95</v>
      </c>
      <c r="F4742" t="s">
        <v>266</v>
      </c>
      <c r="G4742">
        <v>445.97</v>
      </c>
      <c r="H4742">
        <v>1</v>
      </c>
      <c r="I4742">
        <v>0.06</v>
      </c>
      <c r="J4742">
        <v>3.92</v>
      </c>
      <c r="K4742" t="s">
        <v>115</v>
      </c>
      <c r="L4742" t="s">
        <v>45</v>
      </c>
      <c r="M4742">
        <v>1.64</v>
      </c>
      <c r="N4742" t="s">
        <v>83</v>
      </c>
      <c r="O4742" t="b">
        <v>0</v>
      </c>
      <c r="P4742">
        <v>419.21179999999998</v>
      </c>
      <c r="Q4742">
        <v>151.62979999999999</v>
      </c>
      <c r="R4742">
        <v>146.06979999999999</v>
      </c>
      <c r="S4742" t="s">
        <v>84</v>
      </c>
      <c r="T4742">
        <v>0</v>
      </c>
      <c r="U4742">
        <v>0</v>
      </c>
      <c r="V4742">
        <v>3</v>
      </c>
      <c r="W4742">
        <v>503.7747</v>
      </c>
    </row>
    <row r="4743" spans="1:23" x14ac:dyDescent="0.35">
      <c r="A4743" t="s">
        <v>6601</v>
      </c>
      <c r="B4743" t="s">
        <v>462</v>
      </c>
      <c r="C4743" t="s">
        <v>1076</v>
      </c>
      <c r="D4743" t="s">
        <v>12</v>
      </c>
      <c r="E4743" t="s">
        <v>95</v>
      </c>
      <c r="F4743" t="s">
        <v>541</v>
      </c>
      <c r="G4743">
        <v>380.34</v>
      </c>
      <c r="H4743">
        <v>1</v>
      </c>
      <c r="I4743">
        <v>0.06</v>
      </c>
      <c r="J4743">
        <v>8.24</v>
      </c>
      <c r="K4743" t="s">
        <v>82</v>
      </c>
      <c r="L4743" t="s">
        <v>43</v>
      </c>
      <c r="M4743">
        <v>5.57</v>
      </c>
      <c r="N4743" t="s">
        <v>83</v>
      </c>
      <c r="O4743" t="b">
        <v>0</v>
      </c>
      <c r="P4743">
        <v>357.51960000000003</v>
      </c>
      <c r="Q4743">
        <v>129.31559999999999</v>
      </c>
      <c r="R4743">
        <v>115.5056</v>
      </c>
      <c r="S4743" t="s">
        <v>84</v>
      </c>
      <c r="T4743">
        <v>0</v>
      </c>
      <c r="U4743">
        <v>0</v>
      </c>
      <c r="V4743">
        <v>16</v>
      </c>
      <c r="W4743">
        <v>1201.6855</v>
      </c>
    </row>
    <row r="4744" spans="1:23" x14ac:dyDescent="0.35">
      <c r="A4744" t="s">
        <v>6602</v>
      </c>
      <c r="B4744" t="s">
        <v>1604</v>
      </c>
      <c r="C4744" t="s">
        <v>2357</v>
      </c>
      <c r="D4744" t="s">
        <v>17</v>
      </c>
      <c r="E4744" t="s">
        <v>95</v>
      </c>
      <c r="F4744" t="s">
        <v>123</v>
      </c>
      <c r="G4744">
        <v>458.73</v>
      </c>
      <c r="H4744">
        <v>2</v>
      </c>
      <c r="I4744">
        <v>0.04</v>
      </c>
      <c r="J4744">
        <v>8.83</v>
      </c>
      <c r="K4744" t="s">
        <v>115</v>
      </c>
      <c r="L4744" t="s">
        <v>43</v>
      </c>
      <c r="M4744">
        <v>5.61</v>
      </c>
      <c r="N4744" t="s">
        <v>141</v>
      </c>
      <c r="O4744" t="b">
        <v>0</v>
      </c>
      <c r="P4744">
        <v>880.76160000000004</v>
      </c>
      <c r="Q4744">
        <v>330.28559999999999</v>
      </c>
      <c r="R4744">
        <v>315.84559999999999</v>
      </c>
      <c r="S4744" t="s">
        <v>97</v>
      </c>
      <c r="T4744">
        <v>1</v>
      </c>
      <c r="U4744">
        <v>0</v>
      </c>
      <c r="V4744">
        <v>3</v>
      </c>
      <c r="W4744">
        <v>777.0009</v>
      </c>
    </row>
    <row r="4745" spans="1:23" x14ac:dyDescent="0.35">
      <c r="A4745" t="s">
        <v>6603</v>
      </c>
      <c r="B4745" t="s">
        <v>633</v>
      </c>
      <c r="C4745" t="s">
        <v>795</v>
      </c>
      <c r="D4745" t="s">
        <v>19</v>
      </c>
      <c r="E4745" t="s">
        <v>16</v>
      </c>
      <c r="F4745" t="s">
        <v>527</v>
      </c>
      <c r="G4745">
        <v>30.18</v>
      </c>
      <c r="H4745">
        <v>1</v>
      </c>
      <c r="I4745">
        <v>0.11</v>
      </c>
      <c r="J4745">
        <v>9.89</v>
      </c>
      <c r="K4745" t="s">
        <v>82</v>
      </c>
      <c r="L4745" t="s">
        <v>45</v>
      </c>
      <c r="M4745">
        <v>1.53</v>
      </c>
      <c r="N4745" t="s">
        <v>83</v>
      </c>
      <c r="O4745" t="b">
        <v>0</v>
      </c>
      <c r="P4745">
        <v>26.860199999999999</v>
      </c>
      <c r="Q4745">
        <v>8.7521999999999984</v>
      </c>
      <c r="R4745">
        <v>-2.6678000000000011</v>
      </c>
      <c r="S4745" t="s">
        <v>103</v>
      </c>
      <c r="T4745">
        <v>0</v>
      </c>
      <c r="U4745">
        <v>0</v>
      </c>
      <c r="V4745">
        <v>15</v>
      </c>
      <c r="W4745">
        <v>2662.0149999999999</v>
      </c>
    </row>
    <row r="4746" spans="1:23" x14ac:dyDescent="0.35">
      <c r="A4746" t="s">
        <v>6604</v>
      </c>
      <c r="B4746" t="s">
        <v>405</v>
      </c>
      <c r="C4746" t="s">
        <v>941</v>
      </c>
      <c r="D4746" t="s">
        <v>17</v>
      </c>
      <c r="E4746" t="s">
        <v>16</v>
      </c>
      <c r="F4746" t="s">
        <v>448</v>
      </c>
      <c r="G4746">
        <v>60.66</v>
      </c>
      <c r="H4746">
        <v>2</v>
      </c>
      <c r="I4746">
        <v>0.27</v>
      </c>
      <c r="J4746">
        <v>9.4499999999999993</v>
      </c>
      <c r="K4746" t="s">
        <v>82</v>
      </c>
      <c r="L4746" t="s">
        <v>43</v>
      </c>
      <c r="M4746">
        <v>5.94</v>
      </c>
      <c r="N4746" t="s">
        <v>83</v>
      </c>
      <c r="O4746" t="b">
        <v>0</v>
      </c>
      <c r="P4746">
        <v>88.563599999999994</v>
      </c>
      <c r="Q4746">
        <v>15.77160000000001</v>
      </c>
      <c r="R4746">
        <v>0.38160000000000588</v>
      </c>
      <c r="S4746" t="s">
        <v>103</v>
      </c>
      <c r="T4746">
        <v>0</v>
      </c>
      <c r="U4746">
        <v>0</v>
      </c>
      <c r="V4746">
        <v>16</v>
      </c>
      <c r="W4746">
        <v>2262.3416999999999</v>
      </c>
    </row>
    <row r="4747" spans="1:23" x14ac:dyDescent="0.35">
      <c r="A4747" t="s">
        <v>6605</v>
      </c>
      <c r="B4747" t="s">
        <v>295</v>
      </c>
      <c r="C4747" t="s">
        <v>2828</v>
      </c>
      <c r="D4747" t="s">
        <v>12</v>
      </c>
      <c r="E4747" t="s">
        <v>95</v>
      </c>
      <c r="F4747" t="s">
        <v>123</v>
      </c>
      <c r="G4747">
        <v>423.66</v>
      </c>
      <c r="H4747">
        <v>3</v>
      </c>
      <c r="I4747">
        <v>0.03</v>
      </c>
      <c r="J4747">
        <v>6.77</v>
      </c>
      <c r="K4747" t="s">
        <v>82</v>
      </c>
      <c r="L4747" t="s">
        <v>45</v>
      </c>
      <c r="M4747">
        <v>1.66</v>
      </c>
      <c r="N4747" t="s">
        <v>83</v>
      </c>
      <c r="O4747" t="b">
        <v>0</v>
      </c>
      <c r="P4747">
        <v>1232.8506</v>
      </c>
      <c r="Q4747">
        <v>470.26260000000002</v>
      </c>
      <c r="R4747">
        <v>461.83260000000001</v>
      </c>
      <c r="S4747" t="s">
        <v>91</v>
      </c>
      <c r="T4747">
        <v>0</v>
      </c>
      <c r="U4747">
        <v>0</v>
      </c>
      <c r="V4747">
        <v>9</v>
      </c>
      <c r="W4747">
        <v>611.10510000000011</v>
      </c>
    </row>
    <row r="4748" spans="1:23" x14ac:dyDescent="0.35">
      <c r="A4748" t="s">
        <v>6606</v>
      </c>
      <c r="B4748" t="s">
        <v>173</v>
      </c>
      <c r="C4748" t="s">
        <v>993</v>
      </c>
      <c r="D4748" t="s">
        <v>15</v>
      </c>
      <c r="E4748" t="s">
        <v>88</v>
      </c>
      <c r="F4748" t="s">
        <v>171</v>
      </c>
      <c r="G4748">
        <v>19.600000000000001</v>
      </c>
      <c r="H4748">
        <v>1</v>
      </c>
      <c r="I4748">
        <v>0</v>
      </c>
      <c r="J4748">
        <v>9.52</v>
      </c>
      <c r="K4748" t="s">
        <v>90</v>
      </c>
      <c r="L4748" t="s">
        <v>45</v>
      </c>
      <c r="M4748">
        <v>1.52</v>
      </c>
      <c r="N4748" t="s">
        <v>83</v>
      </c>
      <c r="O4748" t="b">
        <v>0</v>
      </c>
      <c r="P4748">
        <v>19.600000000000001</v>
      </c>
      <c r="Q4748">
        <v>7.8400000000000016</v>
      </c>
      <c r="R4748">
        <v>-3.1999999999999971</v>
      </c>
      <c r="S4748" t="s">
        <v>128</v>
      </c>
      <c r="T4748">
        <v>0</v>
      </c>
      <c r="U4748">
        <v>0</v>
      </c>
      <c r="V4748">
        <v>18</v>
      </c>
      <c r="W4748">
        <v>977.64260000000024</v>
      </c>
    </row>
    <row r="4749" spans="1:23" x14ac:dyDescent="0.35">
      <c r="A4749" t="s">
        <v>6607</v>
      </c>
      <c r="B4749" t="s">
        <v>193</v>
      </c>
      <c r="C4749" t="s">
        <v>2110</v>
      </c>
      <c r="D4749" t="s">
        <v>12</v>
      </c>
      <c r="E4749" t="s">
        <v>14</v>
      </c>
      <c r="F4749" t="s">
        <v>1419</v>
      </c>
      <c r="G4749">
        <v>144.79</v>
      </c>
      <c r="H4749">
        <v>2</v>
      </c>
      <c r="I4749">
        <v>0.13</v>
      </c>
      <c r="J4749">
        <v>6.76</v>
      </c>
      <c r="K4749" t="s">
        <v>82</v>
      </c>
      <c r="L4749" t="s">
        <v>41</v>
      </c>
      <c r="M4749">
        <v>12.54</v>
      </c>
      <c r="N4749" t="s">
        <v>83</v>
      </c>
      <c r="O4749" t="b">
        <v>0</v>
      </c>
      <c r="P4749">
        <v>251.93459999999999</v>
      </c>
      <c r="Q4749">
        <v>78.186599999999999</v>
      </c>
      <c r="R4749">
        <v>58.886600000000001</v>
      </c>
      <c r="S4749" t="s">
        <v>97</v>
      </c>
      <c r="T4749">
        <v>0</v>
      </c>
      <c r="U4749">
        <v>0</v>
      </c>
      <c r="V4749">
        <v>13</v>
      </c>
      <c r="W4749">
        <v>459.34150000000011</v>
      </c>
    </row>
    <row r="4750" spans="1:23" x14ac:dyDescent="0.35">
      <c r="A4750" t="s">
        <v>6608</v>
      </c>
      <c r="B4750" t="s">
        <v>201</v>
      </c>
      <c r="C4750" t="s">
        <v>2288</v>
      </c>
      <c r="D4750" t="s">
        <v>17</v>
      </c>
      <c r="E4750" t="s">
        <v>88</v>
      </c>
      <c r="F4750" t="s">
        <v>693</v>
      </c>
      <c r="G4750">
        <v>28.79</v>
      </c>
      <c r="H4750">
        <v>3</v>
      </c>
      <c r="I4750">
        <v>0.18</v>
      </c>
      <c r="J4750">
        <v>7.5</v>
      </c>
      <c r="K4750" t="s">
        <v>82</v>
      </c>
      <c r="L4750" t="s">
        <v>41</v>
      </c>
      <c r="M4750">
        <v>5.1100000000000003</v>
      </c>
      <c r="N4750" t="s">
        <v>83</v>
      </c>
      <c r="O4750" t="b">
        <v>0</v>
      </c>
      <c r="P4750">
        <v>70.823400000000007</v>
      </c>
      <c r="Q4750">
        <v>19.0014</v>
      </c>
      <c r="R4750">
        <v>6.3914000000000044</v>
      </c>
      <c r="S4750" t="s">
        <v>97</v>
      </c>
      <c r="T4750">
        <v>0</v>
      </c>
      <c r="U4750">
        <v>0</v>
      </c>
      <c r="V4750">
        <v>4</v>
      </c>
      <c r="W4750">
        <v>36.544700000000013</v>
      </c>
    </row>
    <row r="4751" spans="1:23" x14ac:dyDescent="0.35">
      <c r="A4751" t="s">
        <v>6609</v>
      </c>
      <c r="B4751" t="s">
        <v>185</v>
      </c>
      <c r="C4751" t="s">
        <v>1839</v>
      </c>
      <c r="D4751" t="s">
        <v>15</v>
      </c>
      <c r="E4751" t="s">
        <v>88</v>
      </c>
      <c r="F4751" t="s">
        <v>1221</v>
      </c>
      <c r="G4751">
        <v>36.18</v>
      </c>
      <c r="H4751">
        <v>1</v>
      </c>
      <c r="I4751">
        <v>0.12</v>
      </c>
      <c r="J4751">
        <v>5.75</v>
      </c>
      <c r="K4751" t="s">
        <v>115</v>
      </c>
      <c r="L4751" t="s">
        <v>41</v>
      </c>
      <c r="M4751">
        <v>5.59</v>
      </c>
      <c r="N4751" t="s">
        <v>83</v>
      </c>
      <c r="O4751" t="b">
        <v>0</v>
      </c>
      <c r="P4751">
        <v>31.8384</v>
      </c>
      <c r="Q4751">
        <v>10.1304</v>
      </c>
      <c r="R4751">
        <v>-1.209599999999998</v>
      </c>
      <c r="S4751" t="s">
        <v>128</v>
      </c>
      <c r="T4751">
        <v>0</v>
      </c>
      <c r="U4751">
        <v>0</v>
      </c>
      <c r="V4751">
        <v>18</v>
      </c>
      <c r="W4751">
        <v>890.29250000000002</v>
      </c>
    </row>
    <row r="4752" spans="1:23" x14ac:dyDescent="0.35">
      <c r="A4752" t="s">
        <v>6610</v>
      </c>
      <c r="B4752" t="s">
        <v>598</v>
      </c>
      <c r="C4752" t="s">
        <v>534</v>
      </c>
      <c r="D4752" t="s">
        <v>28</v>
      </c>
      <c r="E4752" t="s">
        <v>95</v>
      </c>
      <c r="F4752" t="s">
        <v>541</v>
      </c>
      <c r="G4752">
        <v>417.44</v>
      </c>
      <c r="H4752">
        <v>3</v>
      </c>
      <c r="I4752">
        <v>0.08</v>
      </c>
      <c r="J4752">
        <v>2.8</v>
      </c>
      <c r="K4752" t="s">
        <v>115</v>
      </c>
      <c r="L4752" t="s">
        <v>45</v>
      </c>
      <c r="M4752">
        <v>1.18</v>
      </c>
      <c r="N4752" t="s">
        <v>141</v>
      </c>
      <c r="O4752" t="b">
        <v>0</v>
      </c>
      <c r="P4752">
        <v>1152.1343999999999</v>
      </c>
      <c r="Q4752">
        <v>400.74239999999998</v>
      </c>
      <c r="R4752">
        <v>396.76240000000001</v>
      </c>
      <c r="S4752" t="s">
        <v>183</v>
      </c>
      <c r="T4752">
        <v>1</v>
      </c>
      <c r="U4752">
        <v>0</v>
      </c>
      <c r="V4752">
        <v>20</v>
      </c>
      <c r="W4752">
        <v>1820.3717999999999</v>
      </c>
    </row>
    <row r="4753" spans="1:23" x14ac:dyDescent="0.35">
      <c r="A4753" t="s">
        <v>6611</v>
      </c>
      <c r="B4753" t="s">
        <v>731</v>
      </c>
      <c r="C4753" t="s">
        <v>897</v>
      </c>
      <c r="D4753" t="s">
        <v>17</v>
      </c>
      <c r="E4753" t="s">
        <v>88</v>
      </c>
      <c r="F4753" t="s">
        <v>509</v>
      </c>
      <c r="G4753">
        <v>31.45</v>
      </c>
      <c r="H4753">
        <v>3</v>
      </c>
      <c r="I4753">
        <v>0.04</v>
      </c>
      <c r="J4753">
        <v>6.28</v>
      </c>
      <c r="K4753" t="s">
        <v>102</v>
      </c>
      <c r="L4753" t="s">
        <v>45</v>
      </c>
      <c r="M4753">
        <v>0.57999999999999996</v>
      </c>
      <c r="N4753" t="s">
        <v>279</v>
      </c>
      <c r="O4753" t="b">
        <v>0</v>
      </c>
      <c r="P4753">
        <v>90.575999999999993</v>
      </c>
      <c r="Q4753">
        <v>33.966000000000001</v>
      </c>
      <c r="R4753">
        <v>27.106000000000002</v>
      </c>
      <c r="S4753" t="s">
        <v>84</v>
      </c>
      <c r="T4753">
        <v>0</v>
      </c>
      <c r="U4753">
        <v>1</v>
      </c>
      <c r="V4753">
        <v>10</v>
      </c>
      <c r="W4753">
        <v>412.57940000000008</v>
      </c>
    </row>
    <row r="4754" spans="1:23" x14ac:dyDescent="0.35">
      <c r="A4754" t="s">
        <v>6612</v>
      </c>
      <c r="B4754" t="s">
        <v>353</v>
      </c>
      <c r="C4754" t="s">
        <v>1437</v>
      </c>
      <c r="D4754" t="s">
        <v>12</v>
      </c>
      <c r="E4754" t="s">
        <v>16</v>
      </c>
      <c r="F4754" t="s">
        <v>409</v>
      </c>
      <c r="G4754">
        <v>40.299999999999997</v>
      </c>
      <c r="H4754">
        <v>1</v>
      </c>
      <c r="I4754">
        <v>0.24</v>
      </c>
      <c r="J4754">
        <v>3.39</v>
      </c>
      <c r="K4754" t="s">
        <v>102</v>
      </c>
      <c r="L4754" t="s">
        <v>41</v>
      </c>
      <c r="M4754">
        <v>9.31</v>
      </c>
      <c r="N4754" t="s">
        <v>83</v>
      </c>
      <c r="O4754" t="b">
        <v>0</v>
      </c>
      <c r="P4754">
        <v>30.628</v>
      </c>
      <c r="Q4754">
        <v>6.4480000000000004</v>
      </c>
      <c r="R4754">
        <v>-6.2520000000000007</v>
      </c>
      <c r="S4754" t="s">
        <v>91</v>
      </c>
      <c r="T4754">
        <v>0</v>
      </c>
      <c r="U4754">
        <v>0</v>
      </c>
      <c r="V4754">
        <v>18</v>
      </c>
      <c r="W4754">
        <v>1591.9094</v>
      </c>
    </row>
    <row r="4755" spans="1:23" x14ac:dyDescent="0.35">
      <c r="A4755" t="s">
        <v>6613</v>
      </c>
      <c r="B4755" t="s">
        <v>2232</v>
      </c>
      <c r="C4755" t="s">
        <v>1004</v>
      </c>
      <c r="D4755" t="s">
        <v>12</v>
      </c>
      <c r="E4755" t="s">
        <v>14</v>
      </c>
      <c r="F4755" t="s">
        <v>377</v>
      </c>
      <c r="G4755">
        <v>103.31</v>
      </c>
      <c r="H4755">
        <v>3</v>
      </c>
      <c r="I4755">
        <v>0.22</v>
      </c>
      <c r="J4755">
        <v>2.2200000000000002</v>
      </c>
      <c r="K4755" t="s">
        <v>115</v>
      </c>
      <c r="L4755" t="s">
        <v>41</v>
      </c>
      <c r="M4755">
        <v>13.63</v>
      </c>
      <c r="N4755" t="s">
        <v>83</v>
      </c>
      <c r="O4755" t="b">
        <v>0</v>
      </c>
      <c r="P4755">
        <v>241.74539999999999</v>
      </c>
      <c r="Q4755">
        <v>55.787400000000019</v>
      </c>
      <c r="R4755">
        <v>39.937400000000018</v>
      </c>
      <c r="S4755" t="s">
        <v>84</v>
      </c>
      <c r="T4755">
        <v>0</v>
      </c>
      <c r="U4755">
        <v>0</v>
      </c>
      <c r="V4755">
        <v>14</v>
      </c>
      <c r="W4755">
        <v>1382.8706999999999</v>
      </c>
    </row>
    <row r="4756" spans="1:23" x14ac:dyDescent="0.35">
      <c r="A4756" t="s">
        <v>6614</v>
      </c>
      <c r="B4756" t="s">
        <v>1011</v>
      </c>
      <c r="C4756" t="s">
        <v>495</v>
      </c>
      <c r="D4756" t="s">
        <v>15</v>
      </c>
      <c r="E4756" t="s">
        <v>16</v>
      </c>
      <c r="F4756" t="s">
        <v>231</v>
      </c>
      <c r="G4756">
        <v>54.47</v>
      </c>
      <c r="H4756">
        <v>2</v>
      </c>
      <c r="I4756">
        <v>0.26</v>
      </c>
      <c r="J4756">
        <v>4.4400000000000004</v>
      </c>
      <c r="K4756" t="s">
        <v>82</v>
      </c>
      <c r="L4756" t="s">
        <v>48</v>
      </c>
      <c r="M4756">
        <v>19.600000000000001</v>
      </c>
      <c r="N4756" t="s">
        <v>83</v>
      </c>
      <c r="O4756" t="b">
        <v>0</v>
      </c>
      <c r="P4756">
        <v>80.615600000000001</v>
      </c>
      <c r="Q4756">
        <v>15.25160000000001</v>
      </c>
      <c r="R4756">
        <v>-8.7883999999999922</v>
      </c>
      <c r="S4756" t="s">
        <v>91</v>
      </c>
      <c r="T4756">
        <v>0</v>
      </c>
      <c r="U4756">
        <v>0</v>
      </c>
      <c r="V4756">
        <v>16</v>
      </c>
      <c r="W4756">
        <v>854.14519999999993</v>
      </c>
    </row>
    <row r="4757" spans="1:23" x14ac:dyDescent="0.35">
      <c r="A4757" t="s">
        <v>6615</v>
      </c>
      <c r="B4757" t="s">
        <v>2232</v>
      </c>
      <c r="C4757" t="s">
        <v>3493</v>
      </c>
      <c r="D4757" t="s">
        <v>15</v>
      </c>
      <c r="E4757" t="s">
        <v>95</v>
      </c>
      <c r="F4757" t="s">
        <v>388</v>
      </c>
      <c r="G4757">
        <v>654.16</v>
      </c>
      <c r="H4757">
        <v>2</v>
      </c>
      <c r="I4757">
        <v>0.19</v>
      </c>
      <c r="J4757">
        <v>7.78</v>
      </c>
      <c r="K4757" t="s">
        <v>90</v>
      </c>
      <c r="L4757" t="s">
        <v>41</v>
      </c>
      <c r="M4757">
        <v>14.58</v>
      </c>
      <c r="N4757" t="s">
        <v>83</v>
      </c>
      <c r="O4757" t="b">
        <v>0</v>
      </c>
      <c r="P4757">
        <v>1059.7392</v>
      </c>
      <c r="Q4757">
        <v>274.74720000000002</v>
      </c>
      <c r="R4757">
        <v>252.38720000000001</v>
      </c>
      <c r="S4757" t="s">
        <v>84</v>
      </c>
      <c r="T4757">
        <v>0</v>
      </c>
      <c r="U4757">
        <v>0</v>
      </c>
      <c r="V4757">
        <v>15</v>
      </c>
      <c r="W4757">
        <v>2107.1965</v>
      </c>
    </row>
    <row r="4758" spans="1:23" x14ac:dyDescent="0.35">
      <c r="A4758" t="s">
        <v>6616</v>
      </c>
      <c r="B4758" t="s">
        <v>173</v>
      </c>
      <c r="C4758" t="s">
        <v>2464</v>
      </c>
      <c r="D4758" t="s">
        <v>17</v>
      </c>
      <c r="E4758" t="s">
        <v>16</v>
      </c>
      <c r="F4758" t="s">
        <v>478</v>
      </c>
      <c r="G4758">
        <v>38.380000000000003</v>
      </c>
      <c r="H4758">
        <v>3</v>
      </c>
      <c r="I4758">
        <v>0.27</v>
      </c>
      <c r="J4758">
        <v>3.23</v>
      </c>
      <c r="K4758" t="s">
        <v>90</v>
      </c>
      <c r="L4758" t="s">
        <v>45</v>
      </c>
      <c r="M4758">
        <v>0.85</v>
      </c>
      <c r="N4758" t="s">
        <v>83</v>
      </c>
      <c r="O4758" t="b">
        <v>0</v>
      </c>
      <c r="P4758">
        <v>84.052200000000013</v>
      </c>
      <c r="Q4758">
        <v>14.96820000000001</v>
      </c>
      <c r="R4758">
        <v>10.88820000000001</v>
      </c>
      <c r="S4758" t="s">
        <v>128</v>
      </c>
      <c r="T4758">
        <v>0</v>
      </c>
      <c r="U4758">
        <v>0</v>
      </c>
      <c r="V4758">
        <v>14</v>
      </c>
      <c r="W4758">
        <v>1664.0038999999999</v>
      </c>
    </row>
    <row r="4759" spans="1:23" x14ac:dyDescent="0.35">
      <c r="A4759" t="s">
        <v>6617</v>
      </c>
      <c r="B4759" t="s">
        <v>442</v>
      </c>
      <c r="C4759" t="s">
        <v>6618</v>
      </c>
      <c r="D4759" t="s">
        <v>17</v>
      </c>
      <c r="E4759" t="s">
        <v>88</v>
      </c>
      <c r="F4759" t="s">
        <v>191</v>
      </c>
      <c r="G4759">
        <v>33.520000000000003</v>
      </c>
      <c r="H4759">
        <v>1</v>
      </c>
      <c r="I4759">
        <v>0.01</v>
      </c>
      <c r="J4759">
        <v>5.28</v>
      </c>
      <c r="K4759" t="s">
        <v>102</v>
      </c>
      <c r="L4759" t="s">
        <v>45</v>
      </c>
      <c r="M4759">
        <v>1.69</v>
      </c>
      <c r="N4759" t="s">
        <v>83</v>
      </c>
      <c r="O4759" t="b">
        <v>0</v>
      </c>
      <c r="P4759">
        <v>33.184800000000003</v>
      </c>
      <c r="Q4759">
        <v>13.072800000000001</v>
      </c>
      <c r="R4759">
        <v>6.1028000000000002</v>
      </c>
      <c r="S4759" t="s">
        <v>128</v>
      </c>
      <c r="T4759">
        <v>0</v>
      </c>
      <c r="U4759">
        <v>0</v>
      </c>
      <c r="V4759">
        <v>1</v>
      </c>
      <c r="W4759">
        <v>6.1028000000000002</v>
      </c>
    </row>
    <row r="4760" spans="1:23" x14ac:dyDescent="0.35">
      <c r="A4760" t="s">
        <v>6619</v>
      </c>
      <c r="B4760" t="s">
        <v>437</v>
      </c>
      <c r="C4760" t="s">
        <v>154</v>
      </c>
      <c r="D4760" t="s">
        <v>20</v>
      </c>
      <c r="E4760" t="s">
        <v>88</v>
      </c>
      <c r="F4760" t="s">
        <v>964</v>
      </c>
      <c r="G4760">
        <v>10.039999999999999</v>
      </c>
      <c r="H4760">
        <v>1</v>
      </c>
      <c r="I4760">
        <v>0.14000000000000001</v>
      </c>
      <c r="J4760">
        <v>4.9000000000000004</v>
      </c>
      <c r="K4760" t="s">
        <v>115</v>
      </c>
      <c r="L4760" t="s">
        <v>41</v>
      </c>
      <c r="M4760">
        <v>11.41</v>
      </c>
      <c r="N4760" t="s">
        <v>83</v>
      </c>
      <c r="O4760" t="b">
        <v>0</v>
      </c>
      <c r="P4760">
        <v>8.6343999999999994</v>
      </c>
      <c r="Q4760">
        <v>2.6103999999999998</v>
      </c>
      <c r="R4760">
        <v>-13.6996</v>
      </c>
      <c r="S4760" t="s">
        <v>103</v>
      </c>
      <c r="T4760">
        <v>0</v>
      </c>
      <c r="U4760">
        <v>0</v>
      </c>
      <c r="V4760">
        <v>17</v>
      </c>
      <c r="W4760">
        <v>697.92079999999976</v>
      </c>
    </row>
    <row r="4761" spans="1:23" x14ac:dyDescent="0.35">
      <c r="A4761" t="s">
        <v>6620</v>
      </c>
      <c r="B4761" t="s">
        <v>364</v>
      </c>
      <c r="C4761" t="s">
        <v>226</v>
      </c>
      <c r="D4761" t="s">
        <v>19</v>
      </c>
      <c r="E4761" t="s">
        <v>16</v>
      </c>
      <c r="F4761" t="s">
        <v>155</v>
      </c>
      <c r="G4761">
        <v>45.96</v>
      </c>
      <c r="H4761">
        <v>1</v>
      </c>
      <c r="I4761">
        <v>0.09</v>
      </c>
      <c r="J4761">
        <v>6.73</v>
      </c>
      <c r="K4761" t="s">
        <v>82</v>
      </c>
      <c r="L4761" t="s">
        <v>43</v>
      </c>
      <c r="M4761">
        <v>6.04</v>
      </c>
      <c r="N4761" t="s">
        <v>141</v>
      </c>
      <c r="O4761" t="b">
        <v>0</v>
      </c>
      <c r="P4761">
        <v>41.823599999999999</v>
      </c>
      <c r="Q4761">
        <v>14.2476</v>
      </c>
      <c r="R4761">
        <v>1.4775999999999989</v>
      </c>
      <c r="S4761" t="s">
        <v>97</v>
      </c>
      <c r="T4761">
        <v>1</v>
      </c>
      <c r="U4761">
        <v>0</v>
      </c>
      <c r="V4761">
        <v>14</v>
      </c>
      <c r="W4761">
        <v>789.34999999999991</v>
      </c>
    </row>
    <row r="4762" spans="1:23" x14ac:dyDescent="0.35">
      <c r="A4762" t="s">
        <v>6621</v>
      </c>
      <c r="B4762" t="s">
        <v>379</v>
      </c>
      <c r="C4762" t="s">
        <v>354</v>
      </c>
      <c r="D4762" t="s">
        <v>15</v>
      </c>
      <c r="E4762" t="s">
        <v>88</v>
      </c>
      <c r="F4762" t="s">
        <v>1618</v>
      </c>
      <c r="G4762">
        <v>25.97</v>
      </c>
      <c r="H4762">
        <v>2</v>
      </c>
      <c r="I4762">
        <v>7.0000000000000007E-2</v>
      </c>
      <c r="J4762">
        <v>2.71</v>
      </c>
      <c r="K4762" t="s">
        <v>82</v>
      </c>
      <c r="L4762" t="s">
        <v>48</v>
      </c>
      <c r="M4762">
        <v>18.22</v>
      </c>
      <c r="N4762" t="s">
        <v>83</v>
      </c>
      <c r="O4762" t="b">
        <v>0</v>
      </c>
      <c r="P4762">
        <v>48.304200000000002</v>
      </c>
      <c r="Q4762">
        <v>17.1402</v>
      </c>
      <c r="R4762">
        <v>-3.7898000000000032</v>
      </c>
      <c r="S4762" t="s">
        <v>103</v>
      </c>
      <c r="T4762">
        <v>0</v>
      </c>
      <c r="U4762">
        <v>0</v>
      </c>
      <c r="V4762">
        <v>17</v>
      </c>
      <c r="W4762">
        <v>667.01100000000008</v>
      </c>
    </row>
    <row r="4763" spans="1:23" x14ac:dyDescent="0.35">
      <c r="A4763" t="s">
        <v>6622</v>
      </c>
      <c r="B4763" t="s">
        <v>291</v>
      </c>
      <c r="C4763" t="s">
        <v>1380</v>
      </c>
      <c r="D4763" t="s">
        <v>12</v>
      </c>
      <c r="E4763" t="s">
        <v>16</v>
      </c>
      <c r="F4763" t="s">
        <v>1316</v>
      </c>
      <c r="G4763">
        <v>27.19</v>
      </c>
      <c r="H4763">
        <v>3</v>
      </c>
      <c r="I4763">
        <v>0.24</v>
      </c>
      <c r="J4763">
        <v>6.5</v>
      </c>
      <c r="K4763" t="s">
        <v>90</v>
      </c>
      <c r="L4763" t="s">
        <v>41</v>
      </c>
      <c r="M4763">
        <v>9.77</v>
      </c>
      <c r="N4763" t="s">
        <v>83</v>
      </c>
      <c r="O4763" t="b">
        <v>0</v>
      </c>
      <c r="P4763">
        <v>61.993200000000009</v>
      </c>
      <c r="Q4763">
        <v>13.05120000000001</v>
      </c>
      <c r="R4763">
        <v>-3.218799999999991</v>
      </c>
      <c r="S4763" t="s">
        <v>183</v>
      </c>
      <c r="T4763">
        <v>0</v>
      </c>
      <c r="U4763">
        <v>0</v>
      </c>
      <c r="V4763">
        <v>20</v>
      </c>
      <c r="W4763">
        <v>1665.5569</v>
      </c>
    </row>
    <row r="4764" spans="1:23" x14ac:dyDescent="0.35">
      <c r="A4764" t="s">
        <v>6623</v>
      </c>
      <c r="B4764" t="s">
        <v>372</v>
      </c>
      <c r="C4764" t="s">
        <v>1976</v>
      </c>
      <c r="D4764" t="s">
        <v>19</v>
      </c>
      <c r="E4764" t="s">
        <v>16</v>
      </c>
      <c r="F4764" t="s">
        <v>293</v>
      </c>
      <c r="G4764">
        <v>66.510000000000005</v>
      </c>
      <c r="H4764">
        <v>2</v>
      </c>
      <c r="I4764">
        <v>0.23</v>
      </c>
      <c r="J4764">
        <v>2.58</v>
      </c>
      <c r="K4764" t="s">
        <v>115</v>
      </c>
      <c r="L4764" t="s">
        <v>43</v>
      </c>
      <c r="M4764">
        <v>3.13</v>
      </c>
      <c r="N4764" t="s">
        <v>83</v>
      </c>
      <c r="O4764" t="b">
        <v>0</v>
      </c>
      <c r="P4764">
        <v>102.4254</v>
      </c>
      <c r="Q4764">
        <v>22.613400000000009</v>
      </c>
      <c r="R4764">
        <v>16.903400000000008</v>
      </c>
      <c r="S4764" t="s">
        <v>183</v>
      </c>
      <c r="T4764">
        <v>0</v>
      </c>
      <c r="U4764">
        <v>0</v>
      </c>
      <c r="V4764">
        <v>23</v>
      </c>
      <c r="W4764">
        <v>1284.9342999999999</v>
      </c>
    </row>
    <row r="4765" spans="1:23" x14ac:dyDescent="0.35">
      <c r="A4765" t="s">
        <v>6624</v>
      </c>
      <c r="B4765" t="s">
        <v>405</v>
      </c>
      <c r="C4765" t="s">
        <v>2340</v>
      </c>
      <c r="D4765" t="s">
        <v>17</v>
      </c>
      <c r="E4765" t="s">
        <v>95</v>
      </c>
      <c r="F4765" t="s">
        <v>1363</v>
      </c>
      <c r="G4765">
        <v>470.91</v>
      </c>
      <c r="H4765">
        <v>3</v>
      </c>
      <c r="I4765">
        <v>0.17</v>
      </c>
      <c r="J4765">
        <v>4.9800000000000004</v>
      </c>
      <c r="K4765" t="s">
        <v>115</v>
      </c>
      <c r="L4765" t="s">
        <v>41</v>
      </c>
      <c r="M4765">
        <v>11.8</v>
      </c>
      <c r="N4765" t="s">
        <v>141</v>
      </c>
      <c r="O4765" t="b">
        <v>0</v>
      </c>
      <c r="P4765">
        <v>1172.5659000000001</v>
      </c>
      <c r="Q4765">
        <v>324.92790000000002</v>
      </c>
      <c r="R4765">
        <v>308.14789999999999</v>
      </c>
      <c r="S4765" t="s">
        <v>103</v>
      </c>
      <c r="T4765">
        <v>1</v>
      </c>
      <c r="U4765">
        <v>0</v>
      </c>
      <c r="V4765">
        <v>14</v>
      </c>
      <c r="W4765">
        <v>525.98190000000011</v>
      </c>
    </row>
    <row r="4766" spans="1:23" x14ac:dyDescent="0.35">
      <c r="A4766" t="s">
        <v>6625</v>
      </c>
      <c r="B4766" t="s">
        <v>610</v>
      </c>
      <c r="C4766" t="s">
        <v>6430</v>
      </c>
      <c r="D4766" t="s">
        <v>24</v>
      </c>
      <c r="E4766" t="s">
        <v>16</v>
      </c>
      <c r="F4766" t="s">
        <v>81</v>
      </c>
      <c r="G4766">
        <v>43.59</v>
      </c>
      <c r="H4766">
        <v>2</v>
      </c>
      <c r="I4766">
        <v>0.26</v>
      </c>
      <c r="J4766">
        <v>2.59</v>
      </c>
      <c r="K4766" t="s">
        <v>102</v>
      </c>
      <c r="L4766" t="s">
        <v>41</v>
      </c>
      <c r="M4766">
        <v>5.77</v>
      </c>
      <c r="N4766" t="s">
        <v>83</v>
      </c>
      <c r="O4766" t="b">
        <v>0</v>
      </c>
      <c r="P4766">
        <v>64.513199999999998</v>
      </c>
      <c r="Q4766">
        <v>12.2052</v>
      </c>
      <c r="R4766">
        <v>3.845199999999998</v>
      </c>
      <c r="S4766" t="s">
        <v>97</v>
      </c>
      <c r="T4766">
        <v>0</v>
      </c>
      <c r="U4766">
        <v>0</v>
      </c>
      <c r="V4766">
        <v>3</v>
      </c>
      <c r="W4766">
        <v>35.695500000000003</v>
      </c>
    </row>
    <row r="4767" spans="1:23" x14ac:dyDescent="0.35">
      <c r="A4767" t="s">
        <v>6626</v>
      </c>
      <c r="B4767" t="s">
        <v>433</v>
      </c>
      <c r="C4767" t="s">
        <v>122</v>
      </c>
      <c r="D4767" t="s">
        <v>15</v>
      </c>
      <c r="E4767" t="s">
        <v>16</v>
      </c>
      <c r="F4767" t="s">
        <v>472</v>
      </c>
      <c r="G4767">
        <v>65.95</v>
      </c>
      <c r="H4767">
        <v>1</v>
      </c>
      <c r="I4767">
        <v>0.22</v>
      </c>
      <c r="J4767">
        <v>2.88</v>
      </c>
      <c r="K4767" t="s">
        <v>90</v>
      </c>
      <c r="L4767" t="s">
        <v>41</v>
      </c>
      <c r="M4767">
        <v>10.01</v>
      </c>
      <c r="N4767" t="s">
        <v>83</v>
      </c>
      <c r="O4767" t="b">
        <v>0</v>
      </c>
      <c r="P4767">
        <v>51.441000000000003</v>
      </c>
      <c r="Q4767">
        <v>11.871</v>
      </c>
      <c r="R4767">
        <v>-1.0189999999999979</v>
      </c>
      <c r="S4767" t="s">
        <v>97</v>
      </c>
      <c r="T4767">
        <v>0</v>
      </c>
      <c r="U4767">
        <v>0</v>
      </c>
      <c r="V4767">
        <v>14</v>
      </c>
      <c r="W4767">
        <v>711.66880000000003</v>
      </c>
    </row>
    <row r="4768" spans="1:23" x14ac:dyDescent="0.35">
      <c r="A4768" t="s">
        <v>6627</v>
      </c>
      <c r="B4768" t="s">
        <v>2232</v>
      </c>
      <c r="C4768" t="s">
        <v>1512</v>
      </c>
      <c r="D4768" t="s">
        <v>19</v>
      </c>
      <c r="E4768" t="s">
        <v>88</v>
      </c>
      <c r="F4768" t="s">
        <v>791</v>
      </c>
      <c r="G4768">
        <v>30.85</v>
      </c>
      <c r="H4768">
        <v>2</v>
      </c>
      <c r="I4768">
        <v>0.1</v>
      </c>
      <c r="J4768">
        <v>2.2799999999999998</v>
      </c>
      <c r="K4768" t="s">
        <v>102</v>
      </c>
      <c r="L4768" t="s">
        <v>41</v>
      </c>
      <c r="M4768">
        <v>6.29</v>
      </c>
      <c r="N4768" t="s">
        <v>83</v>
      </c>
      <c r="O4768" t="b">
        <v>0</v>
      </c>
      <c r="P4768">
        <v>55.53</v>
      </c>
      <c r="Q4768">
        <v>18.510000000000002</v>
      </c>
      <c r="R4768">
        <v>9.9399999999999977</v>
      </c>
      <c r="S4768" t="s">
        <v>84</v>
      </c>
      <c r="T4768">
        <v>0</v>
      </c>
      <c r="U4768">
        <v>0</v>
      </c>
      <c r="V4768">
        <v>15</v>
      </c>
      <c r="W4768">
        <v>614.51190000000008</v>
      </c>
    </row>
    <row r="4769" spans="1:23" x14ac:dyDescent="0.35">
      <c r="A4769" t="s">
        <v>6628</v>
      </c>
      <c r="B4769" t="s">
        <v>921</v>
      </c>
      <c r="C4769" t="s">
        <v>4737</v>
      </c>
      <c r="D4769" t="s">
        <v>28</v>
      </c>
      <c r="E4769" t="s">
        <v>16</v>
      </c>
      <c r="F4769" t="s">
        <v>155</v>
      </c>
      <c r="G4769">
        <v>38.89</v>
      </c>
      <c r="H4769">
        <v>3</v>
      </c>
      <c r="I4769">
        <v>0.13</v>
      </c>
      <c r="J4769">
        <v>4.08</v>
      </c>
      <c r="K4769" t="s">
        <v>102</v>
      </c>
      <c r="L4769" t="s">
        <v>41</v>
      </c>
      <c r="M4769">
        <v>12.91</v>
      </c>
      <c r="N4769" t="s">
        <v>83</v>
      </c>
      <c r="O4769" t="b">
        <v>0</v>
      </c>
      <c r="P4769">
        <v>101.5029</v>
      </c>
      <c r="Q4769">
        <v>31.500900000000001</v>
      </c>
      <c r="R4769">
        <v>14.510899999999999</v>
      </c>
      <c r="S4769" t="s">
        <v>84</v>
      </c>
      <c r="T4769">
        <v>0</v>
      </c>
      <c r="U4769">
        <v>0</v>
      </c>
      <c r="V4769">
        <v>18</v>
      </c>
      <c r="W4769">
        <v>2172.4623999999999</v>
      </c>
    </row>
    <row r="4770" spans="1:23" x14ac:dyDescent="0.35">
      <c r="A4770" t="s">
        <v>6629</v>
      </c>
      <c r="B4770" t="s">
        <v>150</v>
      </c>
      <c r="C4770" t="s">
        <v>4313</v>
      </c>
      <c r="D4770" t="s">
        <v>12</v>
      </c>
      <c r="E4770" t="s">
        <v>16</v>
      </c>
      <c r="F4770" t="s">
        <v>344</v>
      </c>
      <c r="G4770">
        <v>32.65</v>
      </c>
      <c r="H4770">
        <v>1</v>
      </c>
      <c r="I4770">
        <v>0.13</v>
      </c>
      <c r="J4770">
        <v>8.85</v>
      </c>
      <c r="K4770" t="s">
        <v>90</v>
      </c>
      <c r="L4770" t="s">
        <v>43</v>
      </c>
      <c r="M4770">
        <v>7.06</v>
      </c>
      <c r="N4770" t="s">
        <v>83</v>
      </c>
      <c r="O4770" t="b">
        <v>0</v>
      </c>
      <c r="P4770">
        <v>28.4055</v>
      </c>
      <c r="Q4770">
        <v>8.8155000000000001</v>
      </c>
      <c r="R4770">
        <v>-7.0945</v>
      </c>
      <c r="S4770" t="s">
        <v>128</v>
      </c>
      <c r="T4770">
        <v>0</v>
      </c>
      <c r="U4770">
        <v>0</v>
      </c>
      <c r="V4770">
        <v>4</v>
      </c>
      <c r="W4770">
        <v>146.6345</v>
      </c>
    </row>
    <row r="4771" spans="1:23" x14ac:dyDescent="0.35">
      <c r="A4771" t="s">
        <v>6630</v>
      </c>
      <c r="B4771" t="s">
        <v>1996</v>
      </c>
      <c r="C4771" t="s">
        <v>2592</v>
      </c>
      <c r="D4771" t="s">
        <v>12</v>
      </c>
      <c r="E4771" t="s">
        <v>16</v>
      </c>
      <c r="F4771" t="s">
        <v>300</v>
      </c>
      <c r="G4771">
        <v>31.76</v>
      </c>
      <c r="H4771">
        <v>3</v>
      </c>
      <c r="I4771">
        <v>0.15</v>
      </c>
      <c r="J4771">
        <v>3.76</v>
      </c>
      <c r="K4771" t="s">
        <v>102</v>
      </c>
      <c r="L4771" t="s">
        <v>48</v>
      </c>
      <c r="M4771">
        <v>6.2</v>
      </c>
      <c r="N4771" t="s">
        <v>83</v>
      </c>
      <c r="O4771" t="b">
        <v>0</v>
      </c>
      <c r="P4771">
        <v>80.988</v>
      </c>
      <c r="Q4771">
        <v>23.82</v>
      </c>
      <c r="R4771">
        <v>13.86</v>
      </c>
      <c r="S4771" t="s">
        <v>91</v>
      </c>
      <c r="T4771">
        <v>0</v>
      </c>
      <c r="U4771">
        <v>0</v>
      </c>
      <c r="V4771">
        <v>4</v>
      </c>
      <c r="W4771">
        <v>53.617700000000013</v>
      </c>
    </row>
    <row r="4772" spans="1:23" x14ac:dyDescent="0.35">
      <c r="A4772" t="s">
        <v>6631</v>
      </c>
      <c r="B4772" t="s">
        <v>208</v>
      </c>
      <c r="C4772" t="s">
        <v>4737</v>
      </c>
      <c r="D4772" t="s">
        <v>20</v>
      </c>
      <c r="E4772" t="s">
        <v>95</v>
      </c>
      <c r="F4772" t="s">
        <v>140</v>
      </c>
      <c r="G4772">
        <v>577.36</v>
      </c>
      <c r="H4772">
        <v>2</v>
      </c>
      <c r="I4772">
        <v>0.03</v>
      </c>
      <c r="J4772">
        <v>8.06</v>
      </c>
      <c r="K4772" t="s">
        <v>115</v>
      </c>
      <c r="L4772" t="s">
        <v>45</v>
      </c>
      <c r="M4772">
        <v>0.73</v>
      </c>
      <c r="N4772" t="s">
        <v>141</v>
      </c>
      <c r="O4772" t="b">
        <v>0</v>
      </c>
      <c r="P4772">
        <v>1120.0784000000001</v>
      </c>
      <c r="Q4772">
        <v>427.24640000000011</v>
      </c>
      <c r="R4772">
        <v>418.45640000000009</v>
      </c>
      <c r="S4772" t="s">
        <v>183</v>
      </c>
      <c r="T4772">
        <v>1</v>
      </c>
      <c r="U4772">
        <v>0</v>
      </c>
      <c r="V4772">
        <v>18</v>
      </c>
      <c r="W4772">
        <v>2172.4623999999999</v>
      </c>
    </row>
    <row r="4773" spans="1:23" x14ac:dyDescent="0.35">
      <c r="A4773" t="s">
        <v>6632</v>
      </c>
      <c r="B4773" t="s">
        <v>787</v>
      </c>
      <c r="C4773" t="s">
        <v>1111</v>
      </c>
      <c r="D4773" t="s">
        <v>17</v>
      </c>
      <c r="E4773" t="s">
        <v>95</v>
      </c>
      <c r="F4773" t="s">
        <v>127</v>
      </c>
      <c r="G4773">
        <v>420.37</v>
      </c>
      <c r="H4773">
        <v>2</v>
      </c>
      <c r="I4773">
        <v>0.16</v>
      </c>
      <c r="J4773">
        <v>7.3</v>
      </c>
      <c r="K4773" t="s">
        <v>102</v>
      </c>
      <c r="L4773" t="s">
        <v>41</v>
      </c>
      <c r="M4773">
        <v>9.9700000000000006</v>
      </c>
      <c r="N4773" t="s">
        <v>83</v>
      </c>
      <c r="O4773" t="b">
        <v>0</v>
      </c>
      <c r="P4773">
        <v>706.22159999999997</v>
      </c>
      <c r="Q4773">
        <v>201.77760000000001</v>
      </c>
      <c r="R4773">
        <v>184.5076</v>
      </c>
      <c r="S4773" t="s">
        <v>97</v>
      </c>
      <c r="T4773">
        <v>0</v>
      </c>
      <c r="U4773">
        <v>0</v>
      </c>
      <c r="V4773">
        <v>13</v>
      </c>
      <c r="W4773">
        <v>1139.0393999999999</v>
      </c>
    </row>
    <row r="4774" spans="1:23" x14ac:dyDescent="0.35">
      <c r="A4774" t="s">
        <v>6633</v>
      </c>
      <c r="B4774" t="s">
        <v>521</v>
      </c>
      <c r="C4774" t="s">
        <v>6634</v>
      </c>
      <c r="D4774" t="s">
        <v>17</v>
      </c>
      <c r="E4774" t="s">
        <v>16</v>
      </c>
      <c r="F4774" t="s">
        <v>427</v>
      </c>
      <c r="G4774">
        <v>35.479999999999997</v>
      </c>
      <c r="H4774">
        <v>2</v>
      </c>
      <c r="I4774">
        <v>0.25</v>
      </c>
      <c r="J4774">
        <v>6.84</v>
      </c>
      <c r="K4774" t="s">
        <v>90</v>
      </c>
      <c r="L4774" t="s">
        <v>41</v>
      </c>
      <c r="M4774">
        <v>7.04</v>
      </c>
      <c r="N4774" t="s">
        <v>279</v>
      </c>
      <c r="O4774" t="b">
        <v>0</v>
      </c>
      <c r="P4774">
        <v>53.22</v>
      </c>
      <c r="Q4774">
        <v>10.644</v>
      </c>
      <c r="R4774">
        <v>-3.2359999999999931</v>
      </c>
      <c r="S4774" t="s">
        <v>84</v>
      </c>
      <c r="T4774">
        <v>0</v>
      </c>
      <c r="U4774">
        <v>1</v>
      </c>
      <c r="V4774">
        <v>2</v>
      </c>
      <c r="W4774">
        <v>-11.400999999999989</v>
      </c>
    </row>
    <row r="4775" spans="1:23" x14ac:dyDescent="0.35">
      <c r="A4775" t="s">
        <v>6635</v>
      </c>
      <c r="B4775" t="s">
        <v>398</v>
      </c>
      <c r="C4775" t="s">
        <v>752</v>
      </c>
      <c r="D4775" t="s">
        <v>15</v>
      </c>
      <c r="E4775" t="s">
        <v>16</v>
      </c>
      <c r="F4775" t="s">
        <v>259</v>
      </c>
      <c r="G4775">
        <v>67.290000000000006</v>
      </c>
      <c r="H4775">
        <v>1</v>
      </c>
      <c r="I4775">
        <v>0.26</v>
      </c>
      <c r="J4775">
        <v>6.88</v>
      </c>
      <c r="K4775" t="s">
        <v>115</v>
      </c>
      <c r="L4775" t="s">
        <v>41</v>
      </c>
      <c r="M4775">
        <v>9.91</v>
      </c>
      <c r="N4775" t="s">
        <v>83</v>
      </c>
      <c r="O4775" t="b">
        <v>0</v>
      </c>
      <c r="P4775">
        <v>49.794600000000003</v>
      </c>
      <c r="Q4775">
        <v>9.4206000000000003</v>
      </c>
      <c r="R4775">
        <v>-7.3693999999999988</v>
      </c>
      <c r="S4775" t="s">
        <v>183</v>
      </c>
      <c r="T4775">
        <v>0</v>
      </c>
      <c r="U4775">
        <v>0</v>
      </c>
      <c r="V4775">
        <v>3</v>
      </c>
      <c r="W4775">
        <v>299.80360000000002</v>
      </c>
    </row>
    <row r="4776" spans="1:23" x14ac:dyDescent="0.35">
      <c r="A4776" t="s">
        <v>6636</v>
      </c>
      <c r="B4776" t="s">
        <v>594</v>
      </c>
      <c r="C4776" t="s">
        <v>1493</v>
      </c>
      <c r="D4776" t="s">
        <v>17</v>
      </c>
      <c r="E4776" t="s">
        <v>16</v>
      </c>
      <c r="F4776" t="s">
        <v>132</v>
      </c>
      <c r="G4776">
        <v>35.630000000000003</v>
      </c>
      <c r="H4776">
        <v>3</v>
      </c>
      <c r="I4776">
        <v>0.28000000000000003</v>
      </c>
      <c r="J4776">
        <v>3.82</v>
      </c>
      <c r="K4776" t="s">
        <v>102</v>
      </c>
      <c r="L4776" t="s">
        <v>41</v>
      </c>
      <c r="M4776">
        <v>14.6</v>
      </c>
      <c r="N4776" t="s">
        <v>83</v>
      </c>
      <c r="O4776" t="b">
        <v>0</v>
      </c>
      <c r="P4776">
        <v>76.960800000000006</v>
      </c>
      <c r="Q4776">
        <v>12.826800000000009</v>
      </c>
      <c r="R4776">
        <v>-5.5931999999999924</v>
      </c>
      <c r="S4776" t="s">
        <v>128</v>
      </c>
      <c r="T4776">
        <v>0</v>
      </c>
      <c r="U4776">
        <v>0</v>
      </c>
      <c r="V4776">
        <v>13</v>
      </c>
      <c r="W4776">
        <v>2570.383800000001</v>
      </c>
    </row>
    <row r="4777" spans="1:23" x14ac:dyDescent="0.35">
      <c r="A4777" t="s">
        <v>6637</v>
      </c>
      <c r="B4777" t="s">
        <v>1185</v>
      </c>
      <c r="C4777" t="s">
        <v>4425</v>
      </c>
      <c r="D4777" t="s">
        <v>15</v>
      </c>
      <c r="E4777" t="s">
        <v>95</v>
      </c>
      <c r="F4777" t="s">
        <v>400</v>
      </c>
      <c r="G4777">
        <v>343.23</v>
      </c>
      <c r="H4777">
        <v>3</v>
      </c>
      <c r="I4777">
        <v>0.09</v>
      </c>
      <c r="J4777">
        <v>9.7899999999999991</v>
      </c>
      <c r="K4777" t="s">
        <v>90</v>
      </c>
      <c r="L4777" t="s">
        <v>41</v>
      </c>
      <c r="M4777">
        <v>13.77</v>
      </c>
      <c r="N4777" t="s">
        <v>83</v>
      </c>
      <c r="O4777" t="b">
        <v>0</v>
      </c>
      <c r="P4777">
        <v>937.01790000000005</v>
      </c>
      <c r="Q4777">
        <v>319.20390000000009</v>
      </c>
      <c r="R4777">
        <v>295.64390000000009</v>
      </c>
      <c r="S4777" t="s">
        <v>183</v>
      </c>
      <c r="T4777">
        <v>0</v>
      </c>
      <c r="U4777">
        <v>0</v>
      </c>
      <c r="V4777">
        <v>10</v>
      </c>
      <c r="W4777">
        <v>1506.014300000001</v>
      </c>
    </row>
    <row r="4778" spans="1:23" x14ac:dyDescent="0.35">
      <c r="A4778" t="s">
        <v>6638</v>
      </c>
      <c r="B4778" t="s">
        <v>925</v>
      </c>
      <c r="C4778" t="s">
        <v>2587</v>
      </c>
      <c r="D4778" t="s">
        <v>12</v>
      </c>
      <c r="E4778" t="s">
        <v>95</v>
      </c>
      <c r="F4778" t="s">
        <v>667</v>
      </c>
      <c r="G4778">
        <v>307.23</v>
      </c>
      <c r="H4778">
        <v>2</v>
      </c>
      <c r="I4778">
        <v>0.02</v>
      </c>
      <c r="J4778">
        <v>4.58</v>
      </c>
      <c r="K4778" t="s">
        <v>102</v>
      </c>
      <c r="L4778" t="s">
        <v>43</v>
      </c>
      <c r="M4778">
        <v>4.08</v>
      </c>
      <c r="N4778" t="s">
        <v>83</v>
      </c>
      <c r="O4778" t="b">
        <v>0</v>
      </c>
      <c r="P4778">
        <v>602.17079999999999</v>
      </c>
      <c r="Q4778">
        <v>233.4948</v>
      </c>
      <c r="R4778">
        <v>224.8348</v>
      </c>
      <c r="S4778" t="s">
        <v>91</v>
      </c>
      <c r="T4778">
        <v>0</v>
      </c>
      <c r="U4778">
        <v>0</v>
      </c>
      <c r="V4778">
        <v>14</v>
      </c>
      <c r="W4778">
        <v>704.06530000000009</v>
      </c>
    </row>
    <row r="4779" spans="1:23" x14ac:dyDescent="0.35">
      <c r="A4779" t="s">
        <v>6639</v>
      </c>
      <c r="B4779" t="s">
        <v>440</v>
      </c>
      <c r="C4779" t="s">
        <v>3795</v>
      </c>
      <c r="D4779" t="s">
        <v>12</v>
      </c>
      <c r="E4779" t="s">
        <v>95</v>
      </c>
      <c r="F4779" t="s">
        <v>328</v>
      </c>
      <c r="G4779">
        <v>471.62</v>
      </c>
      <c r="H4779">
        <v>2</v>
      </c>
      <c r="I4779">
        <v>0.1</v>
      </c>
      <c r="J4779">
        <v>8.0299999999999994</v>
      </c>
      <c r="K4779" t="s">
        <v>102</v>
      </c>
      <c r="L4779" t="s">
        <v>45</v>
      </c>
      <c r="M4779">
        <v>0.86</v>
      </c>
      <c r="N4779" t="s">
        <v>83</v>
      </c>
      <c r="O4779" t="b">
        <v>0</v>
      </c>
      <c r="P4779">
        <v>848.91600000000005</v>
      </c>
      <c r="Q4779">
        <v>282.97200000000009</v>
      </c>
      <c r="R4779">
        <v>274.08200000000011</v>
      </c>
      <c r="S4779" t="s">
        <v>97</v>
      </c>
      <c r="T4779">
        <v>0</v>
      </c>
      <c r="U4779">
        <v>0</v>
      </c>
      <c r="V4779">
        <v>9</v>
      </c>
      <c r="W4779">
        <v>1351.8021000000001</v>
      </c>
    </row>
    <row r="4780" spans="1:23" x14ac:dyDescent="0.35">
      <c r="A4780" t="s">
        <v>6640</v>
      </c>
      <c r="B4780" t="s">
        <v>113</v>
      </c>
      <c r="C4780" t="s">
        <v>1457</v>
      </c>
      <c r="D4780" t="s">
        <v>15</v>
      </c>
      <c r="E4780" t="s">
        <v>14</v>
      </c>
      <c r="F4780" t="s">
        <v>396</v>
      </c>
      <c r="G4780">
        <v>140.19</v>
      </c>
      <c r="H4780">
        <v>3</v>
      </c>
      <c r="I4780">
        <v>0.11</v>
      </c>
      <c r="J4780">
        <v>7.68</v>
      </c>
      <c r="K4780" t="s">
        <v>82</v>
      </c>
      <c r="L4780" t="s">
        <v>41</v>
      </c>
      <c r="M4780">
        <v>14.98</v>
      </c>
      <c r="N4780" t="s">
        <v>83</v>
      </c>
      <c r="O4780" t="b">
        <v>0</v>
      </c>
      <c r="P4780">
        <v>374.3073</v>
      </c>
      <c r="Q4780">
        <v>121.9653</v>
      </c>
      <c r="R4780">
        <v>99.305300000000017</v>
      </c>
      <c r="S4780" t="s">
        <v>84</v>
      </c>
      <c r="T4780">
        <v>0</v>
      </c>
      <c r="U4780">
        <v>0</v>
      </c>
      <c r="V4780">
        <v>17</v>
      </c>
      <c r="W4780">
        <v>1435.7421999999999</v>
      </c>
    </row>
    <row r="4781" spans="1:23" x14ac:dyDescent="0.35">
      <c r="A4781" t="s">
        <v>6641</v>
      </c>
      <c r="B4781" t="s">
        <v>1007</v>
      </c>
      <c r="C4781" t="s">
        <v>6642</v>
      </c>
      <c r="D4781" t="s">
        <v>19</v>
      </c>
      <c r="E4781" t="s">
        <v>88</v>
      </c>
      <c r="F4781" t="s">
        <v>857</v>
      </c>
      <c r="G4781">
        <v>14.99</v>
      </c>
      <c r="H4781">
        <v>2</v>
      </c>
      <c r="I4781">
        <v>0.11</v>
      </c>
      <c r="J4781">
        <v>7.54</v>
      </c>
      <c r="K4781" t="s">
        <v>102</v>
      </c>
      <c r="L4781" t="s">
        <v>41</v>
      </c>
      <c r="M4781">
        <v>5.69</v>
      </c>
      <c r="N4781" t="s">
        <v>83</v>
      </c>
      <c r="O4781" t="b">
        <v>0</v>
      </c>
      <c r="P4781">
        <v>26.682200000000002</v>
      </c>
      <c r="Q4781">
        <v>8.6942000000000021</v>
      </c>
      <c r="R4781">
        <v>-4.5357999999999983</v>
      </c>
      <c r="S4781" t="s">
        <v>103</v>
      </c>
      <c r="T4781">
        <v>0</v>
      </c>
      <c r="U4781">
        <v>0</v>
      </c>
      <c r="V4781">
        <v>1</v>
      </c>
      <c r="W4781">
        <v>-4.5357999999999983</v>
      </c>
    </row>
    <row r="4782" spans="1:23" x14ac:dyDescent="0.35">
      <c r="A4782" t="s">
        <v>6643</v>
      </c>
      <c r="B4782" t="s">
        <v>622</v>
      </c>
      <c r="C4782" t="s">
        <v>443</v>
      </c>
      <c r="D4782" t="s">
        <v>12</v>
      </c>
      <c r="E4782" t="s">
        <v>14</v>
      </c>
      <c r="F4782" t="s">
        <v>1419</v>
      </c>
      <c r="G4782">
        <v>146.53</v>
      </c>
      <c r="H4782">
        <v>1</v>
      </c>
      <c r="I4782">
        <v>0.01</v>
      </c>
      <c r="J4782">
        <v>4.67</v>
      </c>
      <c r="K4782" t="s">
        <v>82</v>
      </c>
      <c r="L4782" t="s">
        <v>45</v>
      </c>
      <c r="M4782">
        <v>0.64</v>
      </c>
      <c r="N4782" t="s">
        <v>83</v>
      </c>
      <c r="O4782" t="b">
        <v>0</v>
      </c>
      <c r="P4782">
        <v>145.06469999999999</v>
      </c>
      <c r="Q4782">
        <v>57.146700000000003</v>
      </c>
      <c r="R4782">
        <v>51.836699999999993</v>
      </c>
      <c r="S4782" t="s">
        <v>97</v>
      </c>
      <c r="T4782">
        <v>0</v>
      </c>
      <c r="U4782">
        <v>0</v>
      </c>
      <c r="V4782">
        <v>13</v>
      </c>
      <c r="W4782">
        <v>469.81369999999998</v>
      </c>
    </row>
    <row r="4783" spans="1:23" x14ac:dyDescent="0.35">
      <c r="A4783" t="s">
        <v>6644</v>
      </c>
      <c r="B4783" t="s">
        <v>689</v>
      </c>
      <c r="C4783" t="s">
        <v>1111</v>
      </c>
      <c r="D4783" t="s">
        <v>20</v>
      </c>
      <c r="E4783" t="s">
        <v>88</v>
      </c>
      <c r="F4783" t="s">
        <v>760</v>
      </c>
      <c r="G4783">
        <v>17.309999999999999</v>
      </c>
      <c r="H4783">
        <v>1</v>
      </c>
      <c r="I4783">
        <v>0.04</v>
      </c>
      <c r="J4783">
        <v>7.93</v>
      </c>
      <c r="K4783" t="s">
        <v>90</v>
      </c>
      <c r="L4783" t="s">
        <v>45</v>
      </c>
      <c r="M4783">
        <v>1.88</v>
      </c>
      <c r="N4783" t="s">
        <v>83</v>
      </c>
      <c r="O4783" t="b">
        <v>0</v>
      </c>
      <c r="P4783">
        <v>16.617599999999999</v>
      </c>
      <c r="Q4783">
        <v>6.2316000000000003</v>
      </c>
      <c r="R4783">
        <v>-3.578399999999998</v>
      </c>
      <c r="S4783" t="s">
        <v>103</v>
      </c>
      <c r="T4783">
        <v>0</v>
      </c>
      <c r="U4783">
        <v>0</v>
      </c>
      <c r="V4783">
        <v>13</v>
      </c>
      <c r="W4783">
        <v>1139.0393999999999</v>
      </c>
    </row>
    <row r="4784" spans="1:23" x14ac:dyDescent="0.35">
      <c r="A4784" t="s">
        <v>6645</v>
      </c>
      <c r="B4784" t="s">
        <v>1340</v>
      </c>
      <c r="C4784" t="s">
        <v>2401</v>
      </c>
      <c r="D4784" t="s">
        <v>12</v>
      </c>
      <c r="E4784" t="s">
        <v>95</v>
      </c>
      <c r="F4784" t="s">
        <v>782</v>
      </c>
      <c r="G4784">
        <v>386.7</v>
      </c>
      <c r="H4784">
        <v>3</v>
      </c>
      <c r="I4784">
        <v>0.06</v>
      </c>
      <c r="J4784">
        <v>3.25</v>
      </c>
      <c r="K4784" t="s">
        <v>90</v>
      </c>
      <c r="L4784" t="s">
        <v>45</v>
      </c>
      <c r="M4784">
        <v>1.88</v>
      </c>
      <c r="N4784" t="s">
        <v>83</v>
      </c>
      <c r="O4784" t="b">
        <v>0</v>
      </c>
      <c r="P4784">
        <v>1090.4939999999999</v>
      </c>
      <c r="Q4784">
        <v>394.43400000000003</v>
      </c>
      <c r="R4784">
        <v>389.30399999999997</v>
      </c>
      <c r="S4784" t="s">
        <v>84</v>
      </c>
      <c r="T4784">
        <v>0</v>
      </c>
      <c r="U4784">
        <v>0</v>
      </c>
      <c r="V4784">
        <v>16</v>
      </c>
      <c r="W4784">
        <v>1734.7913000000001</v>
      </c>
    </row>
    <row r="4785" spans="1:23" x14ac:dyDescent="0.35">
      <c r="A4785" t="s">
        <v>6646</v>
      </c>
      <c r="B4785" t="s">
        <v>405</v>
      </c>
      <c r="C4785" t="s">
        <v>2108</v>
      </c>
      <c r="D4785" t="s">
        <v>20</v>
      </c>
      <c r="E4785" t="s">
        <v>16</v>
      </c>
      <c r="F4785" t="s">
        <v>360</v>
      </c>
      <c r="G4785">
        <v>30.01</v>
      </c>
      <c r="H4785">
        <v>2</v>
      </c>
      <c r="I4785">
        <v>0.28999999999999998</v>
      </c>
      <c r="J4785">
        <v>7.38</v>
      </c>
      <c r="K4785" t="s">
        <v>102</v>
      </c>
      <c r="L4785" t="s">
        <v>41</v>
      </c>
      <c r="M4785">
        <v>7.16</v>
      </c>
      <c r="N4785" t="s">
        <v>83</v>
      </c>
      <c r="O4785" t="b">
        <v>0</v>
      </c>
      <c r="P4785">
        <v>42.614199999999997</v>
      </c>
      <c r="Q4785">
        <v>6.6021999999999963</v>
      </c>
      <c r="R4785">
        <v>-7.9378000000000029</v>
      </c>
      <c r="S4785" t="s">
        <v>103</v>
      </c>
      <c r="T4785">
        <v>0</v>
      </c>
      <c r="U4785">
        <v>0</v>
      </c>
      <c r="V4785">
        <v>18</v>
      </c>
      <c r="W4785">
        <v>1247.6645000000001</v>
      </c>
    </row>
    <row r="4786" spans="1:23" x14ac:dyDescent="0.35">
      <c r="A4786" t="s">
        <v>6647</v>
      </c>
      <c r="B4786" t="s">
        <v>2158</v>
      </c>
      <c r="C4786" t="s">
        <v>904</v>
      </c>
      <c r="D4786" t="s">
        <v>20</v>
      </c>
      <c r="E4786" t="s">
        <v>95</v>
      </c>
      <c r="F4786" t="s">
        <v>985</v>
      </c>
      <c r="G4786">
        <v>347.91</v>
      </c>
      <c r="H4786">
        <v>2</v>
      </c>
      <c r="I4786">
        <v>0.01</v>
      </c>
      <c r="J4786">
        <v>2.0299999999999998</v>
      </c>
      <c r="K4786" t="s">
        <v>115</v>
      </c>
      <c r="L4786" t="s">
        <v>43</v>
      </c>
      <c r="M4786">
        <v>7.69</v>
      </c>
      <c r="N4786" t="s">
        <v>83</v>
      </c>
      <c r="O4786" t="b">
        <v>0</v>
      </c>
      <c r="P4786">
        <v>688.86180000000002</v>
      </c>
      <c r="Q4786">
        <v>271.3698</v>
      </c>
      <c r="R4786">
        <v>261.64980000000003</v>
      </c>
      <c r="S4786" t="s">
        <v>128</v>
      </c>
      <c r="T4786">
        <v>0</v>
      </c>
      <c r="U4786">
        <v>0</v>
      </c>
      <c r="V4786">
        <v>18</v>
      </c>
      <c r="W4786">
        <v>1454.9709</v>
      </c>
    </row>
    <row r="4787" spans="1:23" x14ac:dyDescent="0.35">
      <c r="A4787" t="s">
        <v>6648</v>
      </c>
      <c r="B4787" t="s">
        <v>832</v>
      </c>
      <c r="C4787" t="s">
        <v>661</v>
      </c>
      <c r="D4787" t="s">
        <v>12</v>
      </c>
      <c r="E4787" t="s">
        <v>16</v>
      </c>
      <c r="F4787" t="s">
        <v>854</v>
      </c>
      <c r="G4787">
        <v>55.44</v>
      </c>
      <c r="H4787">
        <v>2</v>
      </c>
      <c r="I4787">
        <v>0.12</v>
      </c>
      <c r="J4787">
        <v>7.7</v>
      </c>
      <c r="K4787" t="s">
        <v>115</v>
      </c>
      <c r="L4787" t="s">
        <v>41</v>
      </c>
      <c r="M4787">
        <v>14.32</v>
      </c>
      <c r="N4787" t="s">
        <v>83</v>
      </c>
      <c r="O4787" t="b">
        <v>0</v>
      </c>
      <c r="P4787">
        <v>97.574399999999997</v>
      </c>
      <c r="Q4787">
        <v>31.046400000000009</v>
      </c>
      <c r="R4787">
        <v>9.026400000000006</v>
      </c>
      <c r="S4787" t="s">
        <v>97</v>
      </c>
      <c r="T4787">
        <v>0</v>
      </c>
      <c r="U4787">
        <v>0</v>
      </c>
      <c r="V4787">
        <v>20</v>
      </c>
      <c r="W4787">
        <v>715.11930000000018</v>
      </c>
    </row>
    <row r="4788" spans="1:23" x14ac:dyDescent="0.35">
      <c r="A4788" t="s">
        <v>6649</v>
      </c>
      <c r="B4788" t="s">
        <v>751</v>
      </c>
      <c r="C4788" t="s">
        <v>1359</v>
      </c>
      <c r="D4788" t="s">
        <v>12</v>
      </c>
      <c r="E4788" t="s">
        <v>14</v>
      </c>
      <c r="F4788" t="s">
        <v>617</v>
      </c>
      <c r="G4788">
        <v>74.34</v>
      </c>
      <c r="H4788">
        <v>1</v>
      </c>
      <c r="I4788">
        <v>0.1</v>
      </c>
      <c r="J4788">
        <v>2.21</v>
      </c>
      <c r="K4788" t="s">
        <v>102</v>
      </c>
      <c r="L4788" t="s">
        <v>41</v>
      </c>
      <c r="M4788">
        <v>8.98</v>
      </c>
      <c r="N4788" t="s">
        <v>83</v>
      </c>
      <c r="O4788" t="b">
        <v>1</v>
      </c>
      <c r="P4788">
        <v>66.906000000000006</v>
      </c>
      <c r="Q4788">
        <v>22.30200000000001</v>
      </c>
      <c r="R4788">
        <v>11.112</v>
      </c>
      <c r="S4788" t="s">
        <v>97</v>
      </c>
      <c r="T4788">
        <v>0</v>
      </c>
      <c r="U4788">
        <v>0</v>
      </c>
      <c r="V4788">
        <v>3</v>
      </c>
      <c r="W4788">
        <v>132.036</v>
      </c>
    </row>
    <row r="4789" spans="1:23" x14ac:dyDescent="0.35">
      <c r="A4789" t="s">
        <v>6650</v>
      </c>
      <c r="B4789" t="s">
        <v>787</v>
      </c>
      <c r="C4789" t="s">
        <v>1285</v>
      </c>
      <c r="D4789" t="s">
        <v>24</v>
      </c>
      <c r="E4789" t="s">
        <v>16</v>
      </c>
      <c r="F4789" t="s">
        <v>919</v>
      </c>
      <c r="G4789">
        <v>69.44</v>
      </c>
      <c r="H4789">
        <v>1</v>
      </c>
      <c r="I4789">
        <v>0.17</v>
      </c>
      <c r="J4789">
        <v>4.3600000000000003</v>
      </c>
      <c r="K4789" t="s">
        <v>82</v>
      </c>
      <c r="L4789" t="s">
        <v>48</v>
      </c>
      <c r="M4789">
        <v>18.170000000000002</v>
      </c>
      <c r="N4789" t="s">
        <v>83</v>
      </c>
      <c r="O4789" t="b">
        <v>0</v>
      </c>
      <c r="P4789">
        <v>57.635199999999998</v>
      </c>
      <c r="Q4789">
        <v>15.9712</v>
      </c>
      <c r="R4789">
        <v>-6.558799999999998</v>
      </c>
      <c r="S4789" t="s">
        <v>97</v>
      </c>
      <c r="T4789">
        <v>0</v>
      </c>
      <c r="U4789">
        <v>0</v>
      </c>
      <c r="V4789">
        <v>12</v>
      </c>
      <c r="W4789">
        <v>914.2029</v>
      </c>
    </row>
    <row r="4790" spans="1:23" x14ac:dyDescent="0.35">
      <c r="A4790" t="s">
        <v>6651</v>
      </c>
      <c r="B4790" t="s">
        <v>1301</v>
      </c>
      <c r="C4790" t="s">
        <v>2781</v>
      </c>
      <c r="D4790" t="s">
        <v>19</v>
      </c>
      <c r="E4790" t="s">
        <v>95</v>
      </c>
      <c r="F4790" t="s">
        <v>1709</v>
      </c>
      <c r="G4790">
        <v>387.52</v>
      </c>
      <c r="H4790">
        <v>1</v>
      </c>
      <c r="I4790">
        <v>0.03</v>
      </c>
      <c r="J4790">
        <v>8.74</v>
      </c>
      <c r="K4790" t="s">
        <v>82</v>
      </c>
      <c r="L4790" t="s">
        <v>43</v>
      </c>
      <c r="M4790">
        <v>3.88</v>
      </c>
      <c r="N4790" t="s">
        <v>83</v>
      </c>
      <c r="O4790" t="b">
        <v>0</v>
      </c>
      <c r="P4790">
        <v>375.89440000000002</v>
      </c>
      <c r="Q4790">
        <v>143.38239999999999</v>
      </c>
      <c r="R4790">
        <v>130.76240000000001</v>
      </c>
      <c r="S4790" t="s">
        <v>91</v>
      </c>
      <c r="T4790">
        <v>0</v>
      </c>
      <c r="U4790">
        <v>0</v>
      </c>
      <c r="V4790">
        <v>5</v>
      </c>
      <c r="W4790">
        <v>785.54840000000013</v>
      </c>
    </row>
    <row r="4791" spans="1:23" x14ac:dyDescent="0.35">
      <c r="A4791" t="s">
        <v>6652</v>
      </c>
      <c r="B4791" t="s">
        <v>1586</v>
      </c>
      <c r="C4791" t="s">
        <v>4771</v>
      </c>
      <c r="D4791" t="s">
        <v>28</v>
      </c>
      <c r="E4791" t="s">
        <v>88</v>
      </c>
      <c r="F4791" t="s">
        <v>708</v>
      </c>
      <c r="G4791">
        <v>42.44</v>
      </c>
      <c r="H4791">
        <v>2</v>
      </c>
      <c r="I4791">
        <v>0.06</v>
      </c>
      <c r="J4791">
        <v>2.71</v>
      </c>
      <c r="K4791" t="s">
        <v>102</v>
      </c>
      <c r="L4791" t="s">
        <v>45</v>
      </c>
      <c r="M4791">
        <v>1.23</v>
      </c>
      <c r="N4791" t="s">
        <v>83</v>
      </c>
      <c r="O4791" t="b">
        <v>0</v>
      </c>
      <c r="P4791">
        <v>79.787199999999984</v>
      </c>
      <c r="Q4791">
        <v>28.859199999999991</v>
      </c>
      <c r="R4791">
        <v>24.919199999999979</v>
      </c>
      <c r="S4791" t="s">
        <v>183</v>
      </c>
      <c r="T4791">
        <v>0</v>
      </c>
      <c r="U4791">
        <v>0</v>
      </c>
      <c r="V4791">
        <v>3</v>
      </c>
      <c r="W4791">
        <v>146.81020000000001</v>
      </c>
    </row>
    <row r="4792" spans="1:23" x14ac:dyDescent="0.35">
      <c r="A4792" t="s">
        <v>6653</v>
      </c>
      <c r="B4792" t="s">
        <v>390</v>
      </c>
      <c r="C4792" t="s">
        <v>4179</v>
      </c>
      <c r="D4792" t="s">
        <v>24</v>
      </c>
      <c r="E4792" t="s">
        <v>14</v>
      </c>
      <c r="F4792" t="s">
        <v>671</v>
      </c>
      <c r="G4792">
        <v>117.82</v>
      </c>
      <c r="H4792">
        <v>1</v>
      </c>
      <c r="I4792">
        <v>0.03</v>
      </c>
      <c r="J4792">
        <v>3.29</v>
      </c>
      <c r="K4792" t="s">
        <v>102</v>
      </c>
      <c r="L4792" t="s">
        <v>48</v>
      </c>
      <c r="M4792">
        <v>14.66</v>
      </c>
      <c r="N4792" t="s">
        <v>83</v>
      </c>
      <c r="O4792" t="b">
        <v>0</v>
      </c>
      <c r="P4792">
        <v>114.2854</v>
      </c>
      <c r="Q4792">
        <v>43.593400000000003</v>
      </c>
      <c r="R4792">
        <v>25.6434</v>
      </c>
      <c r="S4792" t="s">
        <v>91</v>
      </c>
      <c r="T4792">
        <v>0</v>
      </c>
      <c r="U4792">
        <v>0</v>
      </c>
      <c r="V4792">
        <v>15</v>
      </c>
      <c r="W4792">
        <v>1235.5637999999999</v>
      </c>
    </row>
    <row r="4793" spans="1:23" x14ac:dyDescent="0.35">
      <c r="A4793" t="s">
        <v>6654</v>
      </c>
      <c r="B4793" t="s">
        <v>832</v>
      </c>
      <c r="C4793" t="s">
        <v>1160</v>
      </c>
      <c r="D4793" t="s">
        <v>12</v>
      </c>
      <c r="E4793" t="s">
        <v>14</v>
      </c>
      <c r="F4793" t="s">
        <v>355</v>
      </c>
      <c r="G4793">
        <v>106.56</v>
      </c>
      <c r="H4793">
        <v>2</v>
      </c>
      <c r="I4793">
        <v>0.05</v>
      </c>
      <c r="J4793">
        <v>2.0299999999999998</v>
      </c>
      <c r="K4793" t="s">
        <v>82</v>
      </c>
      <c r="L4793" t="s">
        <v>48</v>
      </c>
      <c r="M4793">
        <v>18.41</v>
      </c>
      <c r="N4793" t="s">
        <v>83</v>
      </c>
      <c r="O4793" t="b">
        <v>0</v>
      </c>
      <c r="P4793">
        <v>202.464</v>
      </c>
      <c r="Q4793">
        <v>74.591999999999999</v>
      </c>
      <c r="R4793">
        <v>54.152000000000001</v>
      </c>
      <c r="S4793" t="s">
        <v>97</v>
      </c>
      <c r="T4793">
        <v>0</v>
      </c>
      <c r="U4793">
        <v>0</v>
      </c>
      <c r="V4793">
        <v>24</v>
      </c>
      <c r="W4793">
        <v>1026.3376000000001</v>
      </c>
    </row>
    <row r="4794" spans="1:23" x14ac:dyDescent="0.35">
      <c r="A4794" t="s">
        <v>6655</v>
      </c>
      <c r="B4794" t="s">
        <v>800</v>
      </c>
      <c r="C4794" t="s">
        <v>174</v>
      </c>
      <c r="D4794" t="s">
        <v>15</v>
      </c>
      <c r="E4794" t="s">
        <v>14</v>
      </c>
      <c r="F4794" t="s">
        <v>332</v>
      </c>
      <c r="G4794">
        <v>109.06</v>
      </c>
      <c r="H4794">
        <v>3</v>
      </c>
      <c r="I4794">
        <v>0.09</v>
      </c>
      <c r="J4794">
        <v>4.21</v>
      </c>
      <c r="K4794" t="s">
        <v>90</v>
      </c>
      <c r="L4794" t="s">
        <v>43</v>
      </c>
      <c r="M4794">
        <v>4.41</v>
      </c>
      <c r="N4794" t="s">
        <v>83</v>
      </c>
      <c r="O4794" t="b">
        <v>0</v>
      </c>
      <c r="P4794">
        <v>297.73379999999997</v>
      </c>
      <c r="Q4794">
        <v>101.4258</v>
      </c>
      <c r="R4794">
        <v>92.805800000000033</v>
      </c>
      <c r="S4794" t="s">
        <v>84</v>
      </c>
      <c r="T4794">
        <v>0</v>
      </c>
      <c r="U4794">
        <v>0</v>
      </c>
      <c r="V4794">
        <v>5</v>
      </c>
      <c r="W4794">
        <v>663.25300000000004</v>
      </c>
    </row>
    <row r="4795" spans="1:23" x14ac:dyDescent="0.35">
      <c r="A4795" t="s">
        <v>6656</v>
      </c>
      <c r="B4795" t="s">
        <v>161</v>
      </c>
      <c r="C4795" t="s">
        <v>1804</v>
      </c>
      <c r="D4795" t="s">
        <v>20</v>
      </c>
      <c r="E4795" t="s">
        <v>95</v>
      </c>
      <c r="F4795" t="s">
        <v>1251</v>
      </c>
      <c r="G4795">
        <v>240.94</v>
      </c>
      <c r="H4795">
        <v>3</v>
      </c>
      <c r="I4795">
        <v>0.08</v>
      </c>
      <c r="J4795">
        <v>7.21</v>
      </c>
      <c r="K4795" t="s">
        <v>102</v>
      </c>
      <c r="L4795" t="s">
        <v>41</v>
      </c>
      <c r="M4795">
        <v>5.0599999999999996</v>
      </c>
      <c r="N4795" t="s">
        <v>83</v>
      </c>
      <c r="O4795" t="b">
        <v>0</v>
      </c>
      <c r="P4795">
        <v>664.99439999999993</v>
      </c>
      <c r="Q4795">
        <v>231.30240000000001</v>
      </c>
      <c r="R4795">
        <v>219.0324</v>
      </c>
      <c r="S4795" t="s">
        <v>91</v>
      </c>
      <c r="T4795">
        <v>0</v>
      </c>
      <c r="U4795">
        <v>0</v>
      </c>
      <c r="V4795">
        <v>11</v>
      </c>
      <c r="W4795">
        <v>347.0933</v>
      </c>
    </row>
    <row r="4796" spans="1:23" x14ac:dyDescent="0.35">
      <c r="A4796" t="s">
        <v>6657</v>
      </c>
      <c r="B4796" t="s">
        <v>105</v>
      </c>
      <c r="C4796" t="s">
        <v>373</v>
      </c>
      <c r="D4796" t="s">
        <v>28</v>
      </c>
      <c r="E4796" t="s">
        <v>95</v>
      </c>
      <c r="F4796" t="s">
        <v>662</v>
      </c>
      <c r="G4796">
        <v>96.86</v>
      </c>
      <c r="H4796">
        <v>1</v>
      </c>
      <c r="I4796">
        <v>0.01</v>
      </c>
      <c r="J4796">
        <v>6.01</v>
      </c>
      <c r="K4796" t="s">
        <v>102</v>
      </c>
      <c r="L4796" t="s">
        <v>45</v>
      </c>
      <c r="M4796">
        <v>0.86</v>
      </c>
      <c r="N4796" t="s">
        <v>141</v>
      </c>
      <c r="O4796" t="b">
        <v>0</v>
      </c>
      <c r="P4796">
        <v>95.891400000000004</v>
      </c>
      <c r="Q4796">
        <v>37.775399999999998</v>
      </c>
      <c r="R4796">
        <v>30.9054</v>
      </c>
      <c r="S4796" t="s">
        <v>91</v>
      </c>
      <c r="T4796">
        <v>1</v>
      </c>
      <c r="U4796">
        <v>0</v>
      </c>
      <c r="V4796">
        <v>16</v>
      </c>
      <c r="W4796">
        <v>819.02729999999997</v>
      </c>
    </row>
    <row r="4797" spans="1:23" x14ac:dyDescent="0.35">
      <c r="A4797" t="s">
        <v>6658</v>
      </c>
      <c r="B4797" t="s">
        <v>212</v>
      </c>
      <c r="C4797" t="s">
        <v>725</v>
      </c>
      <c r="D4797" t="s">
        <v>26</v>
      </c>
      <c r="E4797" t="s">
        <v>88</v>
      </c>
      <c r="F4797" t="s">
        <v>944</v>
      </c>
      <c r="G4797">
        <v>27.01</v>
      </c>
      <c r="H4797">
        <v>3</v>
      </c>
      <c r="I4797">
        <v>0.03</v>
      </c>
      <c r="J4797">
        <v>7.86</v>
      </c>
      <c r="K4797" t="s">
        <v>102</v>
      </c>
      <c r="L4797" t="s">
        <v>43</v>
      </c>
      <c r="M4797">
        <v>3.36</v>
      </c>
      <c r="N4797" t="s">
        <v>83</v>
      </c>
      <c r="O4797" t="b">
        <v>0</v>
      </c>
      <c r="P4797">
        <v>78.599099999999993</v>
      </c>
      <c r="Q4797">
        <v>29.981099999999991</v>
      </c>
      <c r="R4797">
        <v>18.761099999999988</v>
      </c>
      <c r="S4797" t="s">
        <v>91</v>
      </c>
      <c r="T4797">
        <v>0</v>
      </c>
      <c r="U4797">
        <v>0</v>
      </c>
      <c r="V4797">
        <v>14</v>
      </c>
      <c r="W4797">
        <v>814.14519999999993</v>
      </c>
    </row>
    <row r="4798" spans="1:23" x14ac:dyDescent="0.35">
      <c r="A4798" t="s">
        <v>6659</v>
      </c>
      <c r="B4798" t="s">
        <v>572</v>
      </c>
      <c r="C4798" t="s">
        <v>679</v>
      </c>
      <c r="D4798" t="s">
        <v>20</v>
      </c>
      <c r="E4798" t="s">
        <v>95</v>
      </c>
      <c r="F4798" t="s">
        <v>985</v>
      </c>
      <c r="G4798">
        <v>410.84</v>
      </c>
      <c r="H4798">
        <v>2</v>
      </c>
      <c r="I4798">
        <v>0.06</v>
      </c>
      <c r="J4798">
        <v>7.94</v>
      </c>
      <c r="K4798" t="s">
        <v>115</v>
      </c>
      <c r="L4798" t="s">
        <v>48</v>
      </c>
      <c r="M4798">
        <v>18.329999999999998</v>
      </c>
      <c r="N4798" t="s">
        <v>83</v>
      </c>
      <c r="O4798" t="b">
        <v>0</v>
      </c>
      <c r="P4798">
        <v>772.37919999999986</v>
      </c>
      <c r="Q4798">
        <v>279.37119999999999</v>
      </c>
      <c r="R4798">
        <v>253.10119999999989</v>
      </c>
      <c r="S4798" t="s">
        <v>183</v>
      </c>
      <c r="T4798">
        <v>0</v>
      </c>
      <c r="U4798">
        <v>0</v>
      </c>
      <c r="V4798">
        <v>10</v>
      </c>
      <c r="W4798">
        <v>1466.404</v>
      </c>
    </row>
    <row r="4799" spans="1:23" x14ac:dyDescent="0.35">
      <c r="A4799" t="s">
        <v>6660</v>
      </c>
      <c r="B4799" t="s">
        <v>909</v>
      </c>
      <c r="C4799" t="s">
        <v>1444</v>
      </c>
      <c r="D4799" t="s">
        <v>19</v>
      </c>
      <c r="E4799" t="s">
        <v>95</v>
      </c>
      <c r="F4799" t="s">
        <v>140</v>
      </c>
      <c r="G4799">
        <v>649.28</v>
      </c>
      <c r="H4799">
        <v>2</v>
      </c>
      <c r="I4799">
        <v>0.06</v>
      </c>
      <c r="J4799">
        <v>9.4700000000000006</v>
      </c>
      <c r="K4799" t="s">
        <v>82</v>
      </c>
      <c r="L4799" t="s">
        <v>43</v>
      </c>
      <c r="M4799">
        <v>7.87</v>
      </c>
      <c r="N4799" t="s">
        <v>141</v>
      </c>
      <c r="O4799" t="b">
        <v>0</v>
      </c>
      <c r="P4799">
        <v>1220.6464000000001</v>
      </c>
      <c r="Q4799">
        <v>441.51039999999989</v>
      </c>
      <c r="R4799">
        <v>424.17039999999992</v>
      </c>
      <c r="S4799" t="s">
        <v>183</v>
      </c>
      <c r="T4799">
        <v>1</v>
      </c>
      <c r="U4799">
        <v>0</v>
      </c>
      <c r="V4799">
        <v>17</v>
      </c>
      <c r="W4799">
        <v>1703.8866</v>
      </c>
    </row>
    <row r="4800" spans="1:23" x14ac:dyDescent="0.35">
      <c r="A4800" t="s">
        <v>6661</v>
      </c>
      <c r="B4800" t="s">
        <v>284</v>
      </c>
      <c r="C4800" t="s">
        <v>1365</v>
      </c>
      <c r="D4800" t="s">
        <v>19</v>
      </c>
      <c r="E4800" t="s">
        <v>88</v>
      </c>
      <c r="F4800" t="s">
        <v>944</v>
      </c>
      <c r="G4800">
        <v>29.18</v>
      </c>
      <c r="H4800">
        <v>1</v>
      </c>
      <c r="I4800">
        <v>0.09</v>
      </c>
      <c r="J4800">
        <v>3.68</v>
      </c>
      <c r="K4800" t="s">
        <v>115</v>
      </c>
      <c r="L4800" t="s">
        <v>41</v>
      </c>
      <c r="M4800">
        <v>12.8</v>
      </c>
      <c r="N4800" t="s">
        <v>83</v>
      </c>
      <c r="O4800" t="b">
        <v>0</v>
      </c>
      <c r="P4800">
        <v>26.553799999999999</v>
      </c>
      <c r="Q4800">
        <v>9.0457999999999998</v>
      </c>
      <c r="R4800">
        <v>-7.4342000000000006</v>
      </c>
      <c r="S4800" t="s">
        <v>91</v>
      </c>
      <c r="T4800">
        <v>0</v>
      </c>
      <c r="U4800">
        <v>0</v>
      </c>
      <c r="V4800">
        <v>17</v>
      </c>
      <c r="W4800">
        <v>922.68780000000015</v>
      </c>
    </row>
    <row r="4801" spans="1:23" x14ac:dyDescent="0.35">
      <c r="A4801" t="s">
        <v>6662</v>
      </c>
      <c r="B4801" t="s">
        <v>225</v>
      </c>
      <c r="C4801" t="s">
        <v>2781</v>
      </c>
      <c r="D4801" t="s">
        <v>12</v>
      </c>
      <c r="E4801" t="s">
        <v>16</v>
      </c>
      <c r="F4801" t="s">
        <v>223</v>
      </c>
      <c r="G4801">
        <v>53.44</v>
      </c>
      <c r="H4801">
        <v>3</v>
      </c>
      <c r="I4801">
        <v>0.05</v>
      </c>
      <c r="J4801">
        <v>8.5299999999999994</v>
      </c>
      <c r="K4801" t="s">
        <v>102</v>
      </c>
      <c r="L4801" t="s">
        <v>43</v>
      </c>
      <c r="M4801">
        <v>3.08</v>
      </c>
      <c r="N4801" t="s">
        <v>83</v>
      </c>
      <c r="O4801" t="b">
        <v>0</v>
      </c>
      <c r="P4801">
        <v>152.304</v>
      </c>
      <c r="Q4801">
        <v>56.111999999999981</v>
      </c>
      <c r="R4801">
        <v>44.501999999999981</v>
      </c>
      <c r="S4801" t="s">
        <v>183</v>
      </c>
      <c r="T4801">
        <v>0</v>
      </c>
      <c r="U4801">
        <v>0</v>
      </c>
      <c r="V4801">
        <v>5</v>
      </c>
      <c r="W4801">
        <v>785.54840000000013</v>
      </c>
    </row>
    <row r="4802" spans="1:23" x14ac:dyDescent="0.35">
      <c r="A4802" t="s">
        <v>6663</v>
      </c>
      <c r="B4802" t="s">
        <v>1007</v>
      </c>
      <c r="C4802" t="s">
        <v>2804</v>
      </c>
      <c r="D4802" t="s">
        <v>12</v>
      </c>
      <c r="E4802" t="s">
        <v>88</v>
      </c>
      <c r="F4802" t="s">
        <v>964</v>
      </c>
      <c r="G4802">
        <v>28.91</v>
      </c>
      <c r="H4802">
        <v>3</v>
      </c>
      <c r="I4802">
        <v>0.11</v>
      </c>
      <c r="J4802">
        <v>9.2100000000000009</v>
      </c>
      <c r="K4802" t="s">
        <v>90</v>
      </c>
      <c r="L4802" t="s">
        <v>41</v>
      </c>
      <c r="M4802">
        <v>8.1300000000000008</v>
      </c>
      <c r="N4802" t="s">
        <v>83</v>
      </c>
      <c r="O4802" t="b">
        <v>0</v>
      </c>
      <c r="P4802">
        <v>77.189700000000002</v>
      </c>
      <c r="Q4802">
        <v>25.151700000000002</v>
      </c>
      <c r="R4802">
        <v>7.8116999999999948</v>
      </c>
      <c r="S4802" t="s">
        <v>103</v>
      </c>
      <c r="T4802">
        <v>0</v>
      </c>
      <c r="U4802">
        <v>0</v>
      </c>
      <c r="V4802">
        <v>14</v>
      </c>
      <c r="W4802">
        <v>128.99529999999999</v>
      </c>
    </row>
    <row r="4803" spans="1:23" x14ac:dyDescent="0.35">
      <c r="A4803" t="s">
        <v>6664</v>
      </c>
      <c r="B4803" t="s">
        <v>610</v>
      </c>
      <c r="C4803" t="s">
        <v>2148</v>
      </c>
      <c r="D4803" t="s">
        <v>19</v>
      </c>
      <c r="E4803" t="s">
        <v>16</v>
      </c>
      <c r="F4803" t="s">
        <v>293</v>
      </c>
      <c r="G4803">
        <v>46.78</v>
      </c>
      <c r="H4803">
        <v>2</v>
      </c>
      <c r="I4803">
        <v>0.1</v>
      </c>
      <c r="J4803">
        <v>8.19</v>
      </c>
      <c r="K4803" t="s">
        <v>115</v>
      </c>
      <c r="L4803" t="s">
        <v>45</v>
      </c>
      <c r="M4803">
        <v>1.18</v>
      </c>
      <c r="N4803" t="s">
        <v>141</v>
      </c>
      <c r="O4803" t="b">
        <v>1</v>
      </c>
      <c r="P4803">
        <v>84.204000000000008</v>
      </c>
      <c r="Q4803">
        <v>28.068000000000001</v>
      </c>
      <c r="R4803">
        <v>18.698000000000011</v>
      </c>
      <c r="S4803" t="s">
        <v>97</v>
      </c>
      <c r="T4803">
        <v>1</v>
      </c>
      <c r="U4803">
        <v>0</v>
      </c>
      <c r="V4803">
        <v>12</v>
      </c>
      <c r="W4803">
        <v>585.78229999999996</v>
      </c>
    </row>
    <row r="4804" spans="1:23" x14ac:dyDescent="0.35">
      <c r="A4804" t="s">
        <v>6665</v>
      </c>
      <c r="B4804" t="s">
        <v>1340</v>
      </c>
      <c r="C4804" t="s">
        <v>1570</v>
      </c>
      <c r="D4804" t="s">
        <v>12</v>
      </c>
      <c r="E4804" t="s">
        <v>95</v>
      </c>
      <c r="F4804" t="s">
        <v>289</v>
      </c>
      <c r="G4804">
        <v>421.42</v>
      </c>
      <c r="H4804">
        <v>2</v>
      </c>
      <c r="I4804">
        <v>0.05</v>
      </c>
      <c r="J4804">
        <v>5.21</v>
      </c>
      <c r="K4804" t="s">
        <v>90</v>
      </c>
      <c r="L4804" t="s">
        <v>41</v>
      </c>
      <c r="M4804">
        <v>5.47</v>
      </c>
      <c r="N4804" t="s">
        <v>83</v>
      </c>
      <c r="O4804" t="b">
        <v>0</v>
      </c>
      <c r="P4804">
        <v>800.69799999999998</v>
      </c>
      <c r="Q4804">
        <v>294.99400000000003</v>
      </c>
      <c r="R4804">
        <v>284.31400000000002</v>
      </c>
      <c r="S4804" t="s">
        <v>84</v>
      </c>
      <c r="T4804">
        <v>0</v>
      </c>
      <c r="U4804">
        <v>0</v>
      </c>
      <c r="V4804">
        <v>9</v>
      </c>
      <c r="W4804">
        <v>659.01419999999996</v>
      </c>
    </row>
    <row r="4805" spans="1:23" x14ac:dyDescent="0.35">
      <c r="A4805" t="s">
        <v>6666</v>
      </c>
      <c r="B4805" t="s">
        <v>954</v>
      </c>
      <c r="C4805" t="s">
        <v>2228</v>
      </c>
      <c r="D4805" t="s">
        <v>28</v>
      </c>
      <c r="E4805" t="s">
        <v>16</v>
      </c>
      <c r="F4805" t="s">
        <v>435</v>
      </c>
      <c r="G4805">
        <v>30.22</v>
      </c>
      <c r="H4805">
        <v>3</v>
      </c>
      <c r="I4805">
        <v>0.24</v>
      </c>
      <c r="J4805">
        <v>9.82</v>
      </c>
      <c r="K4805" t="s">
        <v>90</v>
      </c>
      <c r="L4805" t="s">
        <v>45</v>
      </c>
      <c r="M4805">
        <v>1.56</v>
      </c>
      <c r="N4805" t="s">
        <v>83</v>
      </c>
      <c r="O4805" t="b">
        <v>0</v>
      </c>
      <c r="P4805">
        <v>68.901600000000002</v>
      </c>
      <c r="Q4805">
        <v>14.50560000000001</v>
      </c>
      <c r="R4805">
        <v>3.125600000000007</v>
      </c>
      <c r="S4805" t="s">
        <v>91</v>
      </c>
      <c r="T4805">
        <v>0</v>
      </c>
      <c r="U4805">
        <v>0</v>
      </c>
      <c r="V4805">
        <v>13</v>
      </c>
      <c r="W4805">
        <v>478.67059999999998</v>
      </c>
    </row>
    <row r="4806" spans="1:23" x14ac:dyDescent="0.35">
      <c r="A4806" t="s">
        <v>6667</v>
      </c>
      <c r="B4806" t="s">
        <v>394</v>
      </c>
      <c r="C4806" t="s">
        <v>6668</v>
      </c>
      <c r="D4806" t="s">
        <v>15</v>
      </c>
      <c r="E4806" t="s">
        <v>95</v>
      </c>
      <c r="F4806" t="s">
        <v>489</v>
      </c>
      <c r="G4806">
        <v>466.96</v>
      </c>
      <c r="H4806">
        <v>2</v>
      </c>
      <c r="I4806">
        <v>7.0000000000000007E-2</v>
      </c>
      <c r="J4806">
        <v>9.39</v>
      </c>
      <c r="K4806" t="s">
        <v>102</v>
      </c>
      <c r="L4806" t="s">
        <v>41</v>
      </c>
      <c r="M4806">
        <v>12.04</v>
      </c>
      <c r="N4806" t="s">
        <v>83</v>
      </c>
      <c r="O4806" t="b">
        <v>0</v>
      </c>
      <c r="P4806">
        <v>868.54559999999992</v>
      </c>
      <c r="Q4806">
        <v>308.19359999999989</v>
      </c>
      <c r="R4806">
        <v>286.76359999999988</v>
      </c>
      <c r="S4806" t="s">
        <v>91</v>
      </c>
      <c r="T4806">
        <v>0</v>
      </c>
      <c r="U4806">
        <v>0</v>
      </c>
      <c r="V4806">
        <v>2</v>
      </c>
      <c r="W4806">
        <v>282.75490000000002</v>
      </c>
    </row>
    <row r="4807" spans="1:23" x14ac:dyDescent="0.35">
      <c r="A4807" t="s">
        <v>6669</v>
      </c>
      <c r="B4807" t="s">
        <v>177</v>
      </c>
      <c r="C4807" t="s">
        <v>974</v>
      </c>
      <c r="D4807" t="s">
        <v>12</v>
      </c>
      <c r="E4807" t="s">
        <v>16</v>
      </c>
      <c r="F4807" t="s">
        <v>624</v>
      </c>
      <c r="G4807">
        <v>51.27</v>
      </c>
      <c r="H4807">
        <v>1</v>
      </c>
      <c r="I4807">
        <v>0.21</v>
      </c>
      <c r="J4807">
        <v>8.6999999999999993</v>
      </c>
      <c r="K4807" t="s">
        <v>82</v>
      </c>
      <c r="L4807" t="s">
        <v>43</v>
      </c>
      <c r="M4807">
        <v>7.12</v>
      </c>
      <c r="N4807" t="s">
        <v>83</v>
      </c>
      <c r="O4807" t="b">
        <v>0</v>
      </c>
      <c r="P4807">
        <v>40.503300000000003</v>
      </c>
      <c r="Q4807">
        <v>9.7413000000000043</v>
      </c>
      <c r="R4807">
        <v>-6.0786999999999978</v>
      </c>
      <c r="S4807" t="s">
        <v>128</v>
      </c>
      <c r="T4807">
        <v>0</v>
      </c>
      <c r="U4807">
        <v>0</v>
      </c>
      <c r="V4807">
        <v>13</v>
      </c>
      <c r="W4807">
        <v>1473.0153</v>
      </c>
    </row>
    <row r="4808" spans="1:23" x14ac:dyDescent="0.35">
      <c r="A4808" t="s">
        <v>6670</v>
      </c>
      <c r="B4808" t="s">
        <v>1011</v>
      </c>
      <c r="C4808" t="s">
        <v>611</v>
      </c>
      <c r="D4808" t="s">
        <v>19</v>
      </c>
      <c r="E4808" t="s">
        <v>16</v>
      </c>
      <c r="F4808" t="s">
        <v>435</v>
      </c>
      <c r="G4808">
        <v>38.86</v>
      </c>
      <c r="H4808">
        <v>3</v>
      </c>
      <c r="I4808">
        <v>0.22</v>
      </c>
      <c r="J4808">
        <v>8.83</v>
      </c>
      <c r="K4808" t="s">
        <v>102</v>
      </c>
      <c r="L4808" t="s">
        <v>43</v>
      </c>
      <c r="M4808">
        <v>4.55</v>
      </c>
      <c r="N4808" t="s">
        <v>83</v>
      </c>
      <c r="O4808" t="b">
        <v>0</v>
      </c>
      <c r="P4808">
        <v>90.932400000000001</v>
      </c>
      <c r="Q4808">
        <v>20.984400000000011</v>
      </c>
      <c r="R4808">
        <v>7.6044000000000089</v>
      </c>
      <c r="S4808" t="s">
        <v>91</v>
      </c>
      <c r="T4808">
        <v>0</v>
      </c>
      <c r="U4808">
        <v>0</v>
      </c>
      <c r="V4808">
        <v>17</v>
      </c>
      <c r="W4808">
        <v>1212.4319</v>
      </c>
    </row>
    <row r="4809" spans="1:23" x14ac:dyDescent="0.35">
      <c r="A4809" t="s">
        <v>6671</v>
      </c>
      <c r="B4809" t="s">
        <v>1054</v>
      </c>
      <c r="C4809" t="s">
        <v>3369</v>
      </c>
      <c r="D4809" t="s">
        <v>20</v>
      </c>
      <c r="E4809" t="s">
        <v>88</v>
      </c>
      <c r="F4809" t="s">
        <v>1221</v>
      </c>
      <c r="G4809">
        <v>25.24</v>
      </c>
      <c r="H4809">
        <v>2</v>
      </c>
      <c r="I4809">
        <v>0.05</v>
      </c>
      <c r="J4809">
        <v>4.2699999999999996</v>
      </c>
      <c r="K4809" t="s">
        <v>90</v>
      </c>
      <c r="L4809" t="s">
        <v>43</v>
      </c>
      <c r="M4809">
        <v>4.03</v>
      </c>
      <c r="N4809" t="s">
        <v>83</v>
      </c>
      <c r="O4809" t="b">
        <v>0</v>
      </c>
      <c r="P4809">
        <v>47.956000000000003</v>
      </c>
      <c r="Q4809">
        <v>17.667999999999999</v>
      </c>
      <c r="R4809">
        <v>9.3680000000000003</v>
      </c>
      <c r="S4809" t="s">
        <v>128</v>
      </c>
      <c r="T4809">
        <v>0</v>
      </c>
      <c r="U4809">
        <v>0</v>
      </c>
      <c r="V4809">
        <v>2</v>
      </c>
      <c r="W4809">
        <v>21.70190000000002</v>
      </c>
    </row>
    <row r="4810" spans="1:23" x14ac:dyDescent="0.35">
      <c r="A4810" t="s">
        <v>6672</v>
      </c>
      <c r="B4810" t="s">
        <v>610</v>
      </c>
      <c r="C4810" t="s">
        <v>2139</v>
      </c>
      <c r="D4810" t="s">
        <v>17</v>
      </c>
      <c r="E4810" t="s">
        <v>14</v>
      </c>
      <c r="F4810" t="s">
        <v>1299</v>
      </c>
      <c r="G4810">
        <v>154.9</v>
      </c>
      <c r="H4810">
        <v>2</v>
      </c>
      <c r="I4810">
        <v>0.1</v>
      </c>
      <c r="J4810">
        <v>9.18</v>
      </c>
      <c r="K4810" t="s">
        <v>82</v>
      </c>
      <c r="L4810" t="s">
        <v>45</v>
      </c>
      <c r="M4810">
        <v>1.04</v>
      </c>
      <c r="N4810" t="s">
        <v>279</v>
      </c>
      <c r="O4810" t="b">
        <v>1</v>
      </c>
      <c r="P4810">
        <v>278.82</v>
      </c>
      <c r="Q4810">
        <v>92.94</v>
      </c>
      <c r="R4810">
        <v>82.72</v>
      </c>
      <c r="S4810" t="s">
        <v>97</v>
      </c>
      <c r="T4810">
        <v>0</v>
      </c>
      <c r="U4810">
        <v>1</v>
      </c>
      <c r="V4810">
        <v>4</v>
      </c>
      <c r="W4810">
        <v>60.66020000000001</v>
      </c>
    </row>
    <row r="4811" spans="1:23" x14ac:dyDescent="0.35">
      <c r="A4811" t="s">
        <v>6673</v>
      </c>
      <c r="B4811" t="s">
        <v>383</v>
      </c>
      <c r="C4811" t="s">
        <v>5489</v>
      </c>
      <c r="D4811" t="s">
        <v>17</v>
      </c>
      <c r="E4811" t="s">
        <v>95</v>
      </c>
      <c r="F4811" t="s">
        <v>96</v>
      </c>
      <c r="G4811">
        <v>326.27999999999997</v>
      </c>
      <c r="H4811">
        <v>1</v>
      </c>
      <c r="I4811">
        <v>0.1</v>
      </c>
      <c r="J4811">
        <v>5.92</v>
      </c>
      <c r="K4811" t="s">
        <v>82</v>
      </c>
      <c r="L4811" t="s">
        <v>41</v>
      </c>
      <c r="M4811">
        <v>13.06</v>
      </c>
      <c r="N4811" t="s">
        <v>83</v>
      </c>
      <c r="O4811" t="b">
        <v>0</v>
      </c>
      <c r="P4811">
        <v>293.65199999999999</v>
      </c>
      <c r="Q4811">
        <v>97.884</v>
      </c>
      <c r="R4811">
        <v>78.904000000000011</v>
      </c>
      <c r="S4811" t="s">
        <v>128</v>
      </c>
      <c r="T4811">
        <v>0</v>
      </c>
      <c r="U4811">
        <v>0</v>
      </c>
      <c r="V4811">
        <v>2</v>
      </c>
      <c r="W4811">
        <v>80.623400000000004</v>
      </c>
    </row>
    <row r="4812" spans="1:23" x14ac:dyDescent="0.35">
      <c r="A4812" t="s">
        <v>6674</v>
      </c>
      <c r="B4812" t="s">
        <v>339</v>
      </c>
      <c r="C4812" t="s">
        <v>576</v>
      </c>
      <c r="D4812" t="s">
        <v>15</v>
      </c>
      <c r="E4812" t="s">
        <v>16</v>
      </c>
      <c r="F4812" t="s">
        <v>444</v>
      </c>
      <c r="G4812">
        <v>50.76</v>
      </c>
      <c r="H4812">
        <v>1</v>
      </c>
      <c r="I4812">
        <v>0.3</v>
      </c>
      <c r="J4812">
        <v>6.55</v>
      </c>
      <c r="K4812" t="s">
        <v>102</v>
      </c>
      <c r="L4812" t="s">
        <v>43</v>
      </c>
      <c r="M4812">
        <v>6.41</v>
      </c>
      <c r="N4812" t="s">
        <v>83</v>
      </c>
      <c r="O4812" t="b">
        <v>0</v>
      </c>
      <c r="P4812">
        <v>35.531999999999996</v>
      </c>
      <c r="Q4812">
        <v>5.0760000000000014</v>
      </c>
      <c r="R4812">
        <v>-7.8840000000000003</v>
      </c>
      <c r="S4812" t="s">
        <v>97</v>
      </c>
      <c r="T4812">
        <v>0</v>
      </c>
      <c r="U4812">
        <v>0</v>
      </c>
      <c r="V4812">
        <v>12</v>
      </c>
      <c r="W4812">
        <v>831.1645000000002</v>
      </c>
    </row>
    <row r="4813" spans="1:23" x14ac:dyDescent="0.35">
      <c r="A4813" t="s">
        <v>6675</v>
      </c>
      <c r="B4813" t="s">
        <v>257</v>
      </c>
      <c r="C4813" t="s">
        <v>6676</v>
      </c>
      <c r="D4813" t="s">
        <v>17</v>
      </c>
      <c r="E4813" t="s">
        <v>16</v>
      </c>
      <c r="F4813" t="s">
        <v>645</v>
      </c>
      <c r="G4813">
        <v>53.84</v>
      </c>
      <c r="H4813">
        <v>2</v>
      </c>
      <c r="I4813">
        <v>0.28000000000000003</v>
      </c>
      <c r="J4813">
        <v>5.23</v>
      </c>
      <c r="K4813" t="s">
        <v>102</v>
      </c>
      <c r="L4813" t="s">
        <v>41</v>
      </c>
      <c r="M4813">
        <v>10.42</v>
      </c>
      <c r="N4813" t="s">
        <v>279</v>
      </c>
      <c r="O4813" t="b">
        <v>0</v>
      </c>
      <c r="P4813">
        <v>77.529600000000002</v>
      </c>
      <c r="Q4813">
        <v>12.9216</v>
      </c>
      <c r="R4813">
        <v>-2.7284000000000019</v>
      </c>
      <c r="S4813" t="s">
        <v>128</v>
      </c>
      <c r="T4813">
        <v>0</v>
      </c>
      <c r="U4813">
        <v>1</v>
      </c>
      <c r="V4813">
        <v>1</v>
      </c>
      <c r="W4813">
        <v>-2.7284000000000019</v>
      </c>
    </row>
    <row r="4814" spans="1:23" x14ac:dyDescent="0.35">
      <c r="A4814" t="s">
        <v>6677</v>
      </c>
      <c r="B4814" t="s">
        <v>221</v>
      </c>
      <c r="C4814" t="s">
        <v>488</v>
      </c>
      <c r="D4814" t="s">
        <v>19</v>
      </c>
      <c r="E4814" t="s">
        <v>95</v>
      </c>
      <c r="F4814" t="s">
        <v>127</v>
      </c>
      <c r="G4814">
        <v>328.85</v>
      </c>
      <c r="H4814">
        <v>3</v>
      </c>
      <c r="I4814">
        <v>0.01</v>
      </c>
      <c r="J4814">
        <v>5.37</v>
      </c>
      <c r="K4814" t="s">
        <v>82</v>
      </c>
      <c r="L4814" t="s">
        <v>45</v>
      </c>
      <c r="M4814">
        <v>0.97</v>
      </c>
      <c r="N4814" t="s">
        <v>83</v>
      </c>
      <c r="O4814" t="b">
        <v>0</v>
      </c>
      <c r="P4814">
        <v>976.68449999999996</v>
      </c>
      <c r="Q4814">
        <v>384.75450000000001</v>
      </c>
      <c r="R4814">
        <v>378.41449999999998</v>
      </c>
      <c r="S4814" t="s">
        <v>103</v>
      </c>
      <c r="T4814">
        <v>0</v>
      </c>
      <c r="U4814">
        <v>0</v>
      </c>
      <c r="V4814">
        <v>19</v>
      </c>
      <c r="W4814">
        <v>1311.8425999999999</v>
      </c>
    </row>
    <row r="4815" spans="1:23" x14ac:dyDescent="0.35">
      <c r="A4815" t="s">
        <v>6678</v>
      </c>
      <c r="B4815" t="s">
        <v>633</v>
      </c>
      <c r="C4815" t="s">
        <v>747</v>
      </c>
      <c r="D4815" t="s">
        <v>19</v>
      </c>
      <c r="E4815" t="s">
        <v>88</v>
      </c>
      <c r="F4815" t="s">
        <v>964</v>
      </c>
      <c r="G4815">
        <v>31.42</v>
      </c>
      <c r="H4815">
        <v>3</v>
      </c>
      <c r="I4815">
        <v>0.06</v>
      </c>
      <c r="J4815">
        <v>8.69</v>
      </c>
      <c r="K4815" t="s">
        <v>102</v>
      </c>
      <c r="L4815" t="s">
        <v>43</v>
      </c>
      <c r="M4815">
        <v>4.13</v>
      </c>
      <c r="N4815" t="s">
        <v>83</v>
      </c>
      <c r="O4815" t="b">
        <v>0</v>
      </c>
      <c r="P4815">
        <v>88.604399999999998</v>
      </c>
      <c r="Q4815">
        <v>32.048399999999987</v>
      </c>
      <c r="R4815">
        <v>19.228400000000001</v>
      </c>
      <c r="S4815" t="s">
        <v>103</v>
      </c>
      <c r="T4815">
        <v>0</v>
      </c>
      <c r="U4815">
        <v>0</v>
      </c>
      <c r="V4815">
        <v>21</v>
      </c>
      <c r="W4815">
        <v>2461.3791999999999</v>
      </c>
    </row>
    <row r="4816" spans="1:23" x14ac:dyDescent="0.35">
      <c r="A4816" t="s">
        <v>6679</v>
      </c>
      <c r="B4816" t="s">
        <v>298</v>
      </c>
      <c r="C4816" t="s">
        <v>5038</v>
      </c>
      <c r="D4816" t="s">
        <v>19</v>
      </c>
      <c r="E4816" t="s">
        <v>16</v>
      </c>
      <c r="F4816" t="s">
        <v>828</v>
      </c>
      <c r="G4816">
        <v>17.57</v>
      </c>
      <c r="H4816">
        <v>1</v>
      </c>
      <c r="I4816">
        <v>0.28000000000000003</v>
      </c>
      <c r="J4816">
        <v>8.06</v>
      </c>
      <c r="K4816" t="s">
        <v>90</v>
      </c>
      <c r="L4816" t="s">
        <v>48</v>
      </c>
      <c r="M4816">
        <v>6.65</v>
      </c>
      <c r="N4816" t="s">
        <v>83</v>
      </c>
      <c r="O4816" t="b">
        <v>0</v>
      </c>
      <c r="P4816">
        <v>12.650399999999999</v>
      </c>
      <c r="Q4816">
        <v>2.1084000000000001</v>
      </c>
      <c r="R4816">
        <v>-12.601599999999999</v>
      </c>
      <c r="S4816" t="s">
        <v>183</v>
      </c>
      <c r="T4816">
        <v>0</v>
      </c>
      <c r="U4816">
        <v>0</v>
      </c>
      <c r="V4816">
        <v>3</v>
      </c>
      <c r="W4816">
        <v>-10.282</v>
      </c>
    </row>
    <row r="4817" spans="1:23" x14ac:dyDescent="0.35">
      <c r="A4817" t="s">
        <v>6680</v>
      </c>
      <c r="B4817" t="s">
        <v>405</v>
      </c>
      <c r="C4817" t="s">
        <v>1313</v>
      </c>
      <c r="D4817" t="s">
        <v>12</v>
      </c>
      <c r="E4817" t="s">
        <v>95</v>
      </c>
      <c r="F4817" t="s">
        <v>400</v>
      </c>
      <c r="G4817">
        <v>326.27</v>
      </c>
      <c r="H4817">
        <v>1</v>
      </c>
      <c r="I4817">
        <v>0.06</v>
      </c>
      <c r="J4817">
        <v>4.33</v>
      </c>
      <c r="K4817" t="s">
        <v>82</v>
      </c>
      <c r="L4817" t="s">
        <v>41</v>
      </c>
      <c r="M4817">
        <v>11.74</v>
      </c>
      <c r="N4817" t="s">
        <v>83</v>
      </c>
      <c r="O4817" t="b">
        <v>0</v>
      </c>
      <c r="P4817">
        <v>306.69380000000001</v>
      </c>
      <c r="Q4817">
        <v>110.9318</v>
      </c>
      <c r="R4817">
        <v>94.861800000000002</v>
      </c>
      <c r="S4817" t="s">
        <v>103</v>
      </c>
      <c r="T4817">
        <v>0</v>
      </c>
      <c r="U4817">
        <v>0</v>
      </c>
      <c r="V4817">
        <v>9</v>
      </c>
      <c r="W4817">
        <v>1292.7988</v>
      </c>
    </row>
    <row r="4818" spans="1:23" x14ac:dyDescent="0.35">
      <c r="A4818" t="s">
        <v>6681</v>
      </c>
      <c r="B4818" t="s">
        <v>1301</v>
      </c>
      <c r="C4818" t="s">
        <v>1174</v>
      </c>
      <c r="D4818" t="s">
        <v>12</v>
      </c>
      <c r="E4818" t="s">
        <v>88</v>
      </c>
      <c r="F4818" t="s">
        <v>415</v>
      </c>
      <c r="G4818">
        <v>25.18</v>
      </c>
      <c r="H4818">
        <v>1</v>
      </c>
      <c r="I4818">
        <v>0.08</v>
      </c>
      <c r="J4818">
        <v>6.34</v>
      </c>
      <c r="K4818" t="s">
        <v>115</v>
      </c>
      <c r="L4818" t="s">
        <v>43</v>
      </c>
      <c r="M4818">
        <v>6.98</v>
      </c>
      <c r="N4818" t="s">
        <v>83</v>
      </c>
      <c r="O4818" t="b">
        <v>0</v>
      </c>
      <c r="P4818">
        <v>23.165600000000001</v>
      </c>
      <c r="Q4818">
        <v>8.0576000000000025</v>
      </c>
      <c r="R4818">
        <v>-5.2623999999999977</v>
      </c>
      <c r="S4818" t="s">
        <v>91</v>
      </c>
      <c r="T4818">
        <v>0</v>
      </c>
      <c r="U4818">
        <v>0</v>
      </c>
      <c r="V4818">
        <v>17</v>
      </c>
      <c r="W4818">
        <v>907.95410000000038</v>
      </c>
    </row>
    <row r="4819" spans="1:23" x14ac:dyDescent="0.35">
      <c r="A4819" t="s">
        <v>6682</v>
      </c>
      <c r="B4819" t="s">
        <v>925</v>
      </c>
      <c r="C4819" t="s">
        <v>106</v>
      </c>
      <c r="D4819" t="s">
        <v>15</v>
      </c>
      <c r="E4819" t="s">
        <v>95</v>
      </c>
      <c r="F4819" t="s">
        <v>1363</v>
      </c>
      <c r="G4819">
        <v>273.33</v>
      </c>
      <c r="H4819">
        <v>2</v>
      </c>
      <c r="I4819">
        <v>0.2</v>
      </c>
      <c r="J4819">
        <v>9.84</v>
      </c>
      <c r="K4819" t="s">
        <v>115</v>
      </c>
      <c r="L4819" t="s">
        <v>41</v>
      </c>
      <c r="M4819">
        <v>14.07</v>
      </c>
      <c r="N4819" t="s">
        <v>83</v>
      </c>
      <c r="O4819" t="b">
        <v>0</v>
      </c>
      <c r="P4819">
        <v>437.32799999999997</v>
      </c>
      <c r="Q4819">
        <v>109.33199999999999</v>
      </c>
      <c r="R4819">
        <v>85.421999999999997</v>
      </c>
      <c r="S4819" t="s">
        <v>91</v>
      </c>
      <c r="T4819">
        <v>0</v>
      </c>
      <c r="U4819">
        <v>0</v>
      </c>
      <c r="V4819">
        <v>14</v>
      </c>
      <c r="W4819">
        <v>687.77050000000008</v>
      </c>
    </row>
    <row r="4820" spans="1:23" x14ac:dyDescent="0.35">
      <c r="A4820" t="s">
        <v>6683</v>
      </c>
      <c r="B4820" t="s">
        <v>1345</v>
      </c>
      <c r="C4820" t="s">
        <v>6684</v>
      </c>
      <c r="D4820" t="s">
        <v>17</v>
      </c>
      <c r="E4820" t="s">
        <v>95</v>
      </c>
      <c r="F4820" t="s">
        <v>96</v>
      </c>
      <c r="G4820">
        <v>276.13</v>
      </c>
      <c r="H4820">
        <v>2</v>
      </c>
      <c r="I4820">
        <v>0.18</v>
      </c>
      <c r="J4820">
        <v>8.85</v>
      </c>
      <c r="K4820" t="s">
        <v>102</v>
      </c>
      <c r="L4820" t="s">
        <v>41</v>
      </c>
      <c r="M4820">
        <v>6.78</v>
      </c>
      <c r="N4820" t="s">
        <v>83</v>
      </c>
      <c r="O4820" t="b">
        <v>0</v>
      </c>
      <c r="P4820">
        <v>452.85320000000002</v>
      </c>
      <c r="Q4820">
        <v>121.49720000000001</v>
      </c>
      <c r="R4820">
        <v>105.8672</v>
      </c>
      <c r="S4820" t="s">
        <v>183</v>
      </c>
      <c r="T4820">
        <v>0</v>
      </c>
      <c r="U4820">
        <v>0</v>
      </c>
      <c r="V4820">
        <v>3</v>
      </c>
      <c r="W4820">
        <v>250.25919999999999</v>
      </c>
    </row>
    <row r="4821" spans="1:23" x14ac:dyDescent="0.35">
      <c r="A4821" t="s">
        <v>6685</v>
      </c>
      <c r="B4821" t="s">
        <v>455</v>
      </c>
      <c r="C4821" t="s">
        <v>6686</v>
      </c>
      <c r="D4821" t="s">
        <v>20</v>
      </c>
      <c r="E4821" t="s">
        <v>95</v>
      </c>
      <c r="F4821" t="s">
        <v>314</v>
      </c>
      <c r="G4821">
        <v>478.53</v>
      </c>
      <c r="H4821">
        <v>1</v>
      </c>
      <c r="I4821">
        <v>0</v>
      </c>
      <c r="J4821">
        <v>4.87</v>
      </c>
      <c r="K4821" t="s">
        <v>82</v>
      </c>
      <c r="L4821" t="s">
        <v>43</v>
      </c>
      <c r="M4821">
        <v>5.26</v>
      </c>
      <c r="N4821" t="s">
        <v>83</v>
      </c>
      <c r="O4821" t="b">
        <v>0</v>
      </c>
      <c r="P4821">
        <v>478.53</v>
      </c>
      <c r="Q4821">
        <v>191.41200000000001</v>
      </c>
      <c r="R4821">
        <v>181.28200000000001</v>
      </c>
      <c r="S4821" t="s">
        <v>128</v>
      </c>
      <c r="T4821">
        <v>0</v>
      </c>
      <c r="U4821">
        <v>0</v>
      </c>
      <c r="V4821">
        <v>2</v>
      </c>
      <c r="W4821">
        <v>211.44</v>
      </c>
    </row>
    <row r="4822" spans="1:23" x14ac:dyDescent="0.35">
      <c r="A4822" t="s">
        <v>6687</v>
      </c>
      <c r="B4822" t="s">
        <v>138</v>
      </c>
      <c r="C4822" t="s">
        <v>5782</v>
      </c>
      <c r="D4822" t="s">
        <v>12</v>
      </c>
      <c r="E4822" t="s">
        <v>95</v>
      </c>
      <c r="F4822" t="s">
        <v>332</v>
      </c>
      <c r="G4822">
        <v>127.81</v>
      </c>
      <c r="H4822">
        <v>1</v>
      </c>
      <c r="I4822">
        <v>7.0000000000000007E-2</v>
      </c>
      <c r="J4822">
        <v>9.73</v>
      </c>
      <c r="K4822" t="s">
        <v>90</v>
      </c>
      <c r="L4822" t="s">
        <v>48</v>
      </c>
      <c r="M4822">
        <v>9.4499999999999993</v>
      </c>
      <c r="N4822" t="s">
        <v>83</v>
      </c>
      <c r="O4822" t="b">
        <v>0</v>
      </c>
      <c r="P4822">
        <v>118.8633</v>
      </c>
      <c r="Q4822">
        <v>42.177300000000002</v>
      </c>
      <c r="R4822">
        <v>22.997299999999999</v>
      </c>
      <c r="S4822" t="s">
        <v>128</v>
      </c>
      <c r="T4822">
        <v>0</v>
      </c>
      <c r="U4822">
        <v>0</v>
      </c>
      <c r="V4822">
        <v>2</v>
      </c>
      <c r="W4822">
        <v>152.8571</v>
      </c>
    </row>
    <row r="4823" spans="1:23" x14ac:dyDescent="0.35">
      <c r="A4823" t="s">
        <v>6688</v>
      </c>
      <c r="B4823" t="s">
        <v>229</v>
      </c>
      <c r="C4823" t="s">
        <v>1469</v>
      </c>
      <c r="D4823" t="s">
        <v>17</v>
      </c>
      <c r="E4823" t="s">
        <v>16</v>
      </c>
      <c r="F4823" t="s">
        <v>1762</v>
      </c>
      <c r="G4823">
        <v>36.119999999999997</v>
      </c>
      <c r="H4823">
        <v>3</v>
      </c>
      <c r="I4823">
        <v>0.25</v>
      </c>
      <c r="J4823">
        <v>9.51</v>
      </c>
      <c r="K4823" t="s">
        <v>82</v>
      </c>
      <c r="L4823" t="s">
        <v>41</v>
      </c>
      <c r="M4823">
        <v>12.32</v>
      </c>
      <c r="N4823" t="s">
        <v>83</v>
      </c>
      <c r="O4823" t="b">
        <v>0</v>
      </c>
      <c r="P4823">
        <v>81.269999999999982</v>
      </c>
      <c r="Q4823">
        <v>16.253999999999991</v>
      </c>
      <c r="R4823">
        <v>-5.5760000000000076</v>
      </c>
      <c r="S4823" t="s">
        <v>103</v>
      </c>
      <c r="T4823">
        <v>0</v>
      </c>
      <c r="U4823">
        <v>0</v>
      </c>
      <c r="V4823">
        <v>24</v>
      </c>
      <c r="W4823">
        <v>1849.9422999999999</v>
      </c>
    </row>
    <row r="4824" spans="1:23" x14ac:dyDescent="0.35">
      <c r="A4824" t="s">
        <v>6689</v>
      </c>
      <c r="B4824" t="s">
        <v>402</v>
      </c>
      <c r="C4824" t="s">
        <v>6495</v>
      </c>
      <c r="D4824" t="s">
        <v>17</v>
      </c>
      <c r="E4824" t="s">
        <v>95</v>
      </c>
      <c r="F4824" t="s">
        <v>631</v>
      </c>
      <c r="G4824">
        <v>536.33000000000004</v>
      </c>
      <c r="H4824">
        <v>2</v>
      </c>
      <c r="I4824">
        <v>0.04</v>
      </c>
      <c r="J4824">
        <v>3.21</v>
      </c>
      <c r="K4824" t="s">
        <v>102</v>
      </c>
      <c r="L4824" t="s">
        <v>45</v>
      </c>
      <c r="M4824">
        <v>1.66</v>
      </c>
      <c r="N4824" t="s">
        <v>279</v>
      </c>
      <c r="O4824" t="b">
        <v>0</v>
      </c>
      <c r="P4824">
        <v>1029.7536</v>
      </c>
      <c r="Q4824">
        <v>386.1576</v>
      </c>
      <c r="R4824">
        <v>381.2876</v>
      </c>
      <c r="S4824" t="s">
        <v>97</v>
      </c>
      <c r="T4824">
        <v>0</v>
      </c>
      <c r="U4824">
        <v>1</v>
      </c>
      <c r="V4824">
        <v>2</v>
      </c>
      <c r="W4824">
        <v>413.01389999999998</v>
      </c>
    </row>
    <row r="4825" spans="1:23" x14ac:dyDescent="0.35">
      <c r="A4825" t="s">
        <v>6690</v>
      </c>
      <c r="B4825" t="s">
        <v>383</v>
      </c>
      <c r="C4825" t="s">
        <v>2412</v>
      </c>
      <c r="D4825" t="s">
        <v>28</v>
      </c>
      <c r="E4825" t="s">
        <v>95</v>
      </c>
      <c r="F4825" t="s">
        <v>527</v>
      </c>
      <c r="G4825">
        <v>65.47</v>
      </c>
      <c r="H4825">
        <v>3</v>
      </c>
      <c r="I4825">
        <v>0.15</v>
      </c>
      <c r="J4825">
        <v>2.68</v>
      </c>
      <c r="K4825" t="s">
        <v>102</v>
      </c>
      <c r="L4825" t="s">
        <v>45</v>
      </c>
      <c r="M4825">
        <v>0.57999999999999996</v>
      </c>
      <c r="N4825" t="s">
        <v>83</v>
      </c>
      <c r="O4825" t="b">
        <v>0</v>
      </c>
      <c r="P4825">
        <v>166.9485</v>
      </c>
      <c r="Q4825">
        <v>49.102500000000013</v>
      </c>
      <c r="R4825">
        <v>45.842500000000008</v>
      </c>
      <c r="S4825" t="s">
        <v>128</v>
      </c>
      <c r="T4825">
        <v>0</v>
      </c>
      <c r="U4825">
        <v>0</v>
      </c>
      <c r="V4825">
        <v>20</v>
      </c>
      <c r="W4825">
        <v>1201.8497</v>
      </c>
    </row>
    <row r="4826" spans="1:23" x14ac:dyDescent="0.35">
      <c r="A4826" t="s">
        <v>6691</v>
      </c>
      <c r="B4826" t="s">
        <v>960</v>
      </c>
      <c r="C4826" t="s">
        <v>240</v>
      </c>
      <c r="D4826" t="s">
        <v>12</v>
      </c>
      <c r="E4826" t="s">
        <v>16</v>
      </c>
      <c r="F4826" t="s">
        <v>624</v>
      </c>
      <c r="G4826">
        <v>54.15</v>
      </c>
      <c r="H4826">
        <v>3</v>
      </c>
      <c r="I4826">
        <v>0.24</v>
      </c>
      <c r="J4826">
        <v>9.76</v>
      </c>
      <c r="K4826" t="s">
        <v>102</v>
      </c>
      <c r="L4826" t="s">
        <v>45</v>
      </c>
      <c r="M4826">
        <v>1.08</v>
      </c>
      <c r="N4826" t="s">
        <v>141</v>
      </c>
      <c r="O4826" t="b">
        <v>0</v>
      </c>
      <c r="P4826">
        <v>123.462</v>
      </c>
      <c r="Q4826">
        <v>25.992000000000001</v>
      </c>
      <c r="R4826">
        <v>15.151999999999999</v>
      </c>
      <c r="S4826" t="s">
        <v>84</v>
      </c>
      <c r="T4826">
        <v>1</v>
      </c>
      <c r="U4826">
        <v>0</v>
      </c>
      <c r="V4826">
        <v>11</v>
      </c>
      <c r="W4826">
        <v>606.35590000000002</v>
      </c>
    </row>
    <row r="4827" spans="1:23" x14ac:dyDescent="0.35">
      <c r="A4827" t="s">
        <v>6692</v>
      </c>
      <c r="B4827" t="s">
        <v>610</v>
      </c>
      <c r="C4827" t="s">
        <v>1467</v>
      </c>
      <c r="D4827" t="s">
        <v>12</v>
      </c>
      <c r="E4827" t="s">
        <v>14</v>
      </c>
      <c r="F4827" t="s">
        <v>460</v>
      </c>
      <c r="G4827">
        <v>62.79</v>
      </c>
      <c r="H4827">
        <v>2</v>
      </c>
      <c r="I4827">
        <v>0.1</v>
      </c>
      <c r="J4827">
        <v>9.5500000000000007</v>
      </c>
      <c r="K4827" t="s">
        <v>115</v>
      </c>
      <c r="L4827" t="s">
        <v>45</v>
      </c>
      <c r="M4827">
        <v>1.98</v>
      </c>
      <c r="N4827" t="s">
        <v>83</v>
      </c>
      <c r="O4827" t="b">
        <v>0</v>
      </c>
      <c r="P4827">
        <v>113.02200000000001</v>
      </c>
      <c r="Q4827">
        <v>37.674000000000007</v>
      </c>
      <c r="R4827">
        <v>26.144000000000009</v>
      </c>
      <c r="S4827" t="s">
        <v>97</v>
      </c>
      <c r="T4827">
        <v>0</v>
      </c>
      <c r="U4827">
        <v>0</v>
      </c>
      <c r="V4827">
        <v>11</v>
      </c>
      <c r="W4827">
        <v>337.70530000000008</v>
      </c>
    </row>
    <row r="4828" spans="1:23" x14ac:dyDescent="0.35">
      <c r="A4828" t="s">
        <v>6693</v>
      </c>
      <c r="B4828" t="s">
        <v>197</v>
      </c>
      <c r="C4828" t="s">
        <v>1155</v>
      </c>
      <c r="D4828" t="s">
        <v>15</v>
      </c>
      <c r="E4828" t="s">
        <v>16</v>
      </c>
      <c r="F4828" t="s">
        <v>223</v>
      </c>
      <c r="G4828">
        <v>58.64</v>
      </c>
      <c r="H4828">
        <v>1</v>
      </c>
      <c r="I4828">
        <v>0.16</v>
      </c>
      <c r="J4828">
        <v>7.35</v>
      </c>
      <c r="K4828" t="s">
        <v>82</v>
      </c>
      <c r="L4828" t="s">
        <v>41</v>
      </c>
      <c r="M4828">
        <v>13.76</v>
      </c>
      <c r="N4828" t="s">
        <v>83</v>
      </c>
      <c r="O4828" t="b">
        <v>0</v>
      </c>
      <c r="P4828">
        <v>49.257599999999996</v>
      </c>
      <c r="Q4828">
        <v>14.073600000000001</v>
      </c>
      <c r="R4828">
        <v>-7.0364000000000004</v>
      </c>
      <c r="S4828" t="s">
        <v>84</v>
      </c>
      <c r="T4828">
        <v>0</v>
      </c>
      <c r="U4828">
        <v>0</v>
      </c>
      <c r="V4828">
        <v>13</v>
      </c>
      <c r="W4828">
        <v>1050.3983000000001</v>
      </c>
    </row>
    <row r="4829" spans="1:23" x14ac:dyDescent="0.35">
      <c r="A4829" t="s">
        <v>6694</v>
      </c>
      <c r="B4829" t="s">
        <v>121</v>
      </c>
      <c r="C4829" t="s">
        <v>1898</v>
      </c>
      <c r="D4829" t="s">
        <v>28</v>
      </c>
      <c r="E4829" t="s">
        <v>95</v>
      </c>
      <c r="F4829" t="s">
        <v>985</v>
      </c>
      <c r="G4829">
        <v>312.82</v>
      </c>
      <c r="H4829">
        <v>2</v>
      </c>
      <c r="I4829">
        <v>0.08</v>
      </c>
      <c r="J4829">
        <v>4.93</v>
      </c>
      <c r="K4829" t="s">
        <v>115</v>
      </c>
      <c r="L4829" t="s">
        <v>43</v>
      </c>
      <c r="M4829">
        <v>7.29</v>
      </c>
      <c r="N4829" t="s">
        <v>83</v>
      </c>
      <c r="O4829" t="b">
        <v>0</v>
      </c>
      <c r="P4829">
        <v>575.58879999999999</v>
      </c>
      <c r="Q4829">
        <v>200.20480000000001</v>
      </c>
      <c r="R4829">
        <v>187.98480000000001</v>
      </c>
      <c r="S4829" t="s">
        <v>103</v>
      </c>
      <c r="T4829">
        <v>0</v>
      </c>
      <c r="U4829">
        <v>0</v>
      </c>
      <c r="V4829">
        <v>2</v>
      </c>
      <c r="W4829">
        <v>203.02560000000011</v>
      </c>
    </row>
    <row r="4830" spans="1:23" x14ac:dyDescent="0.35">
      <c r="A4830" t="s">
        <v>6695</v>
      </c>
      <c r="B4830" t="s">
        <v>417</v>
      </c>
      <c r="C4830" t="s">
        <v>2406</v>
      </c>
      <c r="D4830" t="s">
        <v>17</v>
      </c>
      <c r="E4830" t="s">
        <v>14</v>
      </c>
      <c r="F4830" t="s">
        <v>733</v>
      </c>
      <c r="G4830">
        <v>178.69</v>
      </c>
      <c r="H4830">
        <v>2</v>
      </c>
      <c r="I4830">
        <v>7.0000000000000007E-2</v>
      </c>
      <c r="J4830">
        <v>7.79</v>
      </c>
      <c r="K4830" t="s">
        <v>82</v>
      </c>
      <c r="L4830" t="s">
        <v>41</v>
      </c>
      <c r="M4830">
        <v>7.56</v>
      </c>
      <c r="N4830" t="s">
        <v>83</v>
      </c>
      <c r="O4830" t="b">
        <v>0</v>
      </c>
      <c r="P4830">
        <v>332.36340000000001</v>
      </c>
      <c r="Q4830">
        <v>117.9354</v>
      </c>
      <c r="R4830">
        <v>102.58540000000001</v>
      </c>
      <c r="S4830" t="s">
        <v>84</v>
      </c>
      <c r="T4830">
        <v>0</v>
      </c>
      <c r="U4830">
        <v>0</v>
      </c>
      <c r="V4830">
        <v>10</v>
      </c>
      <c r="W4830">
        <v>650.54720000000009</v>
      </c>
    </row>
    <row r="4831" spans="1:23" x14ac:dyDescent="0.35">
      <c r="A4831" t="s">
        <v>6696</v>
      </c>
      <c r="B4831" t="s">
        <v>507</v>
      </c>
      <c r="C4831" t="s">
        <v>6697</v>
      </c>
      <c r="D4831" t="s">
        <v>15</v>
      </c>
      <c r="E4831" t="s">
        <v>88</v>
      </c>
      <c r="F4831" t="s">
        <v>1844</v>
      </c>
      <c r="G4831">
        <v>24.93</v>
      </c>
      <c r="H4831">
        <v>3</v>
      </c>
      <c r="I4831">
        <v>0.28999999999999998</v>
      </c>
      <c r="J4831">
        <v>4.88</v>
      </c>
      <c r="K4831" t="s">
        <v>115</v>
      </c>
      <c r="L4831" t="s">
        <v>41</v>
      </c>
      <c r="M4831">
        <v>11.4</v>
      </c>
      <c r="N4831" t="s">
        <v>83</v>
      </c>
      <c r="O4831" t="b">
        <v>0</v>
      </c>
      <c r="P4831">
        <v>53.100899999999989</v>
      </c>
      <c r="Q4831">
        <v>8.2268999999999934</v>
      </c>
      <c r="R4831">
        <v>-8.0531000000000077</v>
      </c>
      <c r="S4831" t="s">
        <v>84</v>
      </c>
      <c r="T4831">
        <v>0</v>
      </c>
      <c r="U4831">
        <v>0</v>
      </c>
      <c r="V4831">
        <v>1</v>
      </c>
      <c r="W4831">
        <v>-8.0531000000000077</v>
      </c>
    </row>
    <row r="4832" spans="1:23" x14ac:dyDescent="0.35">
      <c r="A4832" t="s">
        <v>6698</v>
      </c>
      <c r="B4832" t="s">
        <v>268</v>
      </c>
      <c r="C4832" t="s">
        <v>243</v>
      </c>
      <c r="D4832" t="s">
        <v>20</v>
      </c>
      <c r="E4832" t="s">
        <v>14</v>
      </c>
      <c r="F4832" t="s">
        <v>1029</v>
      </c>
      <c r="G4832">
        <v>127.68</v>
      </c>
      <c r="H4832">
        <v>1</v>
      </c>
      <c r="I4832">
        <v>0</v>
      </c>
      <c r="J4832">
        <v>8.3800000000000008</v>
      </c>
      <c r="K4832" t="s">
        <v>90</v>
      </c>
      <c r="L4832" t="s">
        <v>48</v>
      </c>
      <c r="M4832">
        <v>16.010000000000002</v>
      </c>
      <c r="N4832" t="s">
        <v>83</v>
      </c>
      <c r="O4832" t="b">
        <v>0</v>
      </c>
      <c r="P4832">
        <v>127.68</v>
      </c>
      <c r="Q4832">
        <v>51.072000000000003</v>
      </c>
      <c r="R4832">
        <v>26.681999999999999</v>
      </c>
      <c r="S4832" t="s">
        <v>91</v>
      </c>
      <c r="T4832">
        <v>0</v>
      </c>
      <c r="U4832">
        <v>0</v>
      </c>
      <c r="V4832">
        <v>2</v>
      </c>
      <c r="W4832">
        <v>17.280200000000001</v>
      </c>
    </row>
    <row r="4833" spans="1:23" x14ac:dyDescent="0.35">
      <c r="A4833" t="s">
        <v>6699</v>
      </c>
      <c r="B4833" t="s">
        <v>1576</v>
      </c>
      <c r="C4833" t="s">
        <v>704</v>
      </c>
      <c r="D4833" t="s">
        <v>17</v>
      </c>
      <c r="E4833" t="s">
        <v>14</v>
      </c>
      <c r="F4833" t="s">
        <v>1332</v>
      </c>
      <c r="G4833">
        <v>122.65</v>
      </c>
      <c r="H4833">
        <v>2</v>
      </c>
      <c r="I4833">
        <v>0.14000000000000001</v>
      </c>
      <c r="J4833">
        <v>9.6999999999999993</v>
      </c>
      <c r="K4833" t="s">
        <v>90</v>
      </c>
      <c r="L4833" t="s">
        <v>41</v>
      </c>
      <c r="M4833">
        <v>13.52</v>
      </c>
      <c r="N4833" t="s">
        <v>83</v>
      </c>
      <c r="O4833" t="b">
        <v>0</v>
      </c>
      <c r="P4833">
        <v>210.958</v>
      </c>
      <c r="Q4833">
        <v>63.777999999999992</v>
      </c>
      <c r="R4833">
        <v>40.557999999999993</v>
      </c>
      <c r="S4833" t="s">
        <v>97</v>
      </c>
      <c r="T4833">
        <v>0</v>
      </c>
      <c r="U4833">
        <v>0</v>
      </c>
      <c r="V4833">
        <v>18</v>
      </c>
      <c r="W4833">
        <v>2368.9762999999998</v>
      </c>
    </row>
    <row r="4834" spans="1:23" x14ac:dyDescent="0.35">
      <c r="A4834" t="s">
        <v>6700</v>
      </c>
      <c r="B4834" t="s">
        <v>208</v>
      </c>
      <c r="C4834" t="s">
        <v>1450</v>
      </c>
      <c r="D4834" t="s">
        <v>12</v>
      </c>
      <c r="E4834" t="s">
        <v>95</v>
      </c>
      <c r="F4834" t="s">
        <v>512</v>
      </c>
      <c r="G4834">
        <v>208.39</v>
      </c>
      <c r="H4834">
        <v>2</v>
      </c>
      <c r="I4834">
        <v>0.19</v>
      </c>
      <c r="J4834">
        <v>6.8</v>
      </c>
      <c r="K4834" t="s">
        <v>102</v>
      </c>
      <c r="L4834" t="s">
        <v>41</v>
      </c>
      <c r="M4834">
        <v>5.19</v>
      </c>
      <c r="N4834" t="s">
        <v>83</v>
      </c>
      <c r="O4834" t="b">
        <v>0</v>
      </c>
      <c r="P4834">
        <v>337.59179999999998</v>
      </c>
      <c r="Q4834">
        <v>87.523799999999994</v>
      </c>
      <c r="R4834">
        <v>75.533799999999999</v>
      </c>
      <c r="S4834" t="s">
        <v>183</v>
      </c>
      <c r="T4834">
        <v>0</v>
      </c>
      <c r="U4834">
        <v>0</v>
      </c>
      <c r="V4834">
        <v>12</v>
      </c>
      <c r="W4834">
        <v>861.80650000000003</v>
      </c>
    </row>
    <row r="4835" spans="1:23" x14ac:dyDescent="0.35">
      <c r="A4835" t="s">
        <v>6701</v>
      </c>
      <c r="B4835" t="s">
        <v>346</v>
      </c>
      <c r="C4835" t="s">
        <v>148</v>
      </c>
      <c r="D4835" t="s">
        <v>12</v>
      </c>
      <c r="E4835" t="s">
        <v>14</v>
      </c>
      <c r="F4835" t="s">
        <v>677</v>
      </c>
      <c r="G4835">
        <v>107.25</v>
      </c>
      <c r="H4835">
        <v>1</v>
      </c>
      <c r="I4835">
        <v>0.04</v>
      </c>
      <c r="J4835">
        <v>3.68</v>
      </c>
      <c r="K4835" t="s">
        <v>90</v>
      </c>
      <c r="L4835" t="s">
        <v>48</v>
      </c>
      <c r="M4835">
        <v>12.56</v>
      </c>
      <c r="N4835" t="s">
        <v>83</v>
      </c>
      <c r="O4835" t="b">
        <v>0</v>
      </c>
      <c r="P4835">
        <v>102.96</v>
      </c>
      <c r="Q4835">
        <v>38.61</v>
      </c>
      <c r="R4835">
        <v>22.37</v>
      </c>
      <c r="S4835" t="s">
        <v>97</v>
      </c>
      <c r="T4835">
        <v>0</v>
      </c>
      <c r="U4835">
        <v>0</v>
      </c>
      <c r="V4835">
        <v>15</v>
      </c>
      <c r="W4835">
        <v>339.33949999999999</v>
      </c>
    </row>
    <row r="4836" spans="1:23" x14ac:dyDescent="0.35">
      <c r="A4836" t="s">
        <v>6702</v>
      </c>
      <c r="B4836" t="s">
        <v>740</v>
      </c>
      <c r="C4836" t="s">
        <v>904</v>
      </c>
      <c r="D4836" t="s">
        <v>12</v>
      </c>
      <c r="E4836" t="s">
        <v>88</v>
      </c>
      <c r="F4836" t="s">
        <v>1395</v>
      </c>
      <c r="G4836">
        <v>34.53</v>
      </c>
      <c r="H4836">
        <v>3</v>
      </c>
      <c r="I4836">
        <v>0.01</v>
      </c>
      <c r="J4836">
        <v>3.39</v>
      </c>
      <c r="K4836" t="s">
        <v>102</v>
      </c>
      <c r="L4836" t="s">
        <v>45</v>
      </c>
      <c r="M4836">
        <v>1.75</v>
      </c>
      <c r="N4836" t="s">
        <v>83</v>
      </c>
      <c r="O4836" t="b">
        <v>0</v>
      </c>
      <c r="P4836">
        <v>102.55410000000001</v>
      </c>
      <c r="Q4836">
        <v>40.400100000000009</v>
      </c>
      <c r="R4836">
        <v>35.260100000000008</v>
      </c>
      <c r="S4836" t="s">
        <v>128</v>
      </c>
      <c r="T4836">
        <v>0</v>
      </c>
      <c r="U4836">
        <v>0</v>
      </c>
      <c r="V4836">
        <v>18</v>
      </c>
      <c r="W4836">
        <v>1454.9709</v>
      </c>
    </row>
    <row r="4837" spans="1:23" x14ac:dyDescent="0.35">
      <c r="A4837" t="s">
        <v>6703</v>
      </c>
      <c r="B4837" t="s">
        <v>147</v>
      </c>
      <c r="C4837" t="s">
        <v>1126</v>
      </c>
      <c r="D4837" t="s">
        <v>24</v>
      </c>
      <c r="E4837" t="s">
        <v>95</v>
      </c>
      <c r="F4837" t="s">
        <v>715</v>
      </c>
      <c r="G4837">
        <v>385.55</v>
      </c>
      <c r="H4837">
        <v>1</v>
      </c>
      <c r="I4837">
        <v>0.12</v>
      </c>
      <c r="J4837">
        <v>4.03</v>
      </c>
      <c r="K4837" t="s">
        <v>102</v>
      </c>
      <c r="L4837" t="s">
        <v>41</v>
      </c>
      <c r="M4837">
        <v>14.4</v>
      </c>
      <c r="N4837" t="s">
        <v>83</v>
      </c>
      <c r="O4837" t="b">
        <v>0</v>
      </c>
      <c r="P4837">
        <v>339.28399999999999</v>
      </c>
      <c r="Q4837">
        <v>107.95399999999999</v>
      </c>
      <c r="R4837">
        <v>89.524000000000001</v>
      </c>
      <c r="S4837" t="s">
        <v>84</v>
      </c>
      <c r="T4837">
        <v>0</v>
      </c>
      <c r="U4837">
        <v>0</v>
      </c>
      <c r="V4837">
        <v>20</v>
      </c>
      <c r="W4837">
        <v>1687.2603999999999</v>
      </c>
    </row>
    <row r="4838" spans="1:23" x14ac:dyDescent="0.35">
      <c r="A4838" t="s">
        <v>6704</v>
      </c>
      <c r="B4838" t="s">
        <v>316</v>
      </c>
      <c r="C4838" t="s">
        <v>1570</v>
      </c>
      <c r="D4838" t="s">
        <v>19</v>
      </c>
      <c r="E4838" t="s">
        <v>95</v>
      </c>
      <c r="F4838" t="s">
        <v>217</v>
      </c>
      <c r="G4838">
        <v>117.5</v>
      </c>
      <c r="H4838">
        <v>2</v>
      </c>
      <c r="I4838">
        <v>7.0000000000000007E-2</v>
      </c>
      <c r="J4838">
        <v>5.85</v>
      </c>
      <c r="K4838" t="s">
        <v>102</v>
      </c>
      <c r="L4838" t="s">
        <v>41</v>
      </c>
      <c r="M4838">
        <v>13.59</v>
      </c>
      <c r="N4838" t="s">
        <v>83</v>
      </c>
      <c r="O4838" t="b">
        <v>0</v>
      </c>
      <c r="P4838">
        <v>218.55</v>
      </c>
      <c r="Q4838">
        <v>77.549999999999983</v>
      </c>
      <c r="R4838">
        <v>58.109999999999992</v>
      </c>
      <c r="S4838" t="s">
        <v>91</v>
      </c>
      <c r="T4838">
        <v>0</v>
      </c>
      <c r="U4838">
        <v>0</v>
      </c>
      <c r="V4838">
        <v>9</v>
      </c>
      <c r="W4838">
        <v>659.01419999999996</v>
      </c>
    </row>
    <row r="4839" spans="1:23" x14ac:dyDescent="0.35">
      <c r="A4839" t="s">
        <v>6705</v>
      </c>
      <c r="B4839" t="s">
        <v>1831</v>
      </c>
      <c r="C4839" t="s">
        <v>824</v>
      </c>
      <c r="D4839" t="s">
        <v>12</v>
      </c>
      <c r="E4839" t="s">
        <v>16</v>
      </c>
      <c r="F4839" t="s">
        <v>478</v>
      </c>
      <c r="G4839">
        <v>70.180000000000007</v>
      </c>
      <c r="H4839">
        <v>3</v>
      </c>
      <c r="I4839">
        <v>0.1</v>
      </c>
      <c r="J4839">
        <v>2.99</v>
      </c>
      <c r="K4839" t="s">
        <v>102</v>
      </c>
      <c r="L4839" t="s">
        <v>45</v>
      </c>
      <c r="M4839">
        <v>1.9</v>
      </c>
      <c r="N4839" t="s">
        <v>83</v>
      </c>
      <c r="O4839" t="b">
        <v>0</v>
      </c>
      <c r="P4839">
        <v>189.48599999999999</v>
      </c>
      <c r="Q4839">
        <v>63.162000000000013</v>
      </c>
      <c r="R4839">
        <v>58.272000000000013</v>
      </c>
      <c r="S4839" t="s">
        <v>128</v>
      </c>
      <c r="T4839">
        <v>0</v>
      </c>
      <c r="U4839">
        <v>0</v>
      </c>
      <c r="V4839">
        <v>13</v>
      </c>
      <c r="W4839">
        <v>341.28570000000002</v>
      </c>
    </row>
    <row r="4840" spans="1:23" x14ac:dyDescent="0.35">
      <c r="A4840" t="s">
        <v>6706</v>
      </c>
      <c r="B4840" t="s">
        <v>79</v>
      </c>
      <c r="C4840" t="s">
        <v>6707</v>
      </c>
      <c r="D4840" t="s">
        <v>17</v>
      </c>
      <c r="E4840" t="s">
        <v>88</v>
      </c>
      <c r="F4840" t="s">
        <v>693</v>
      </c>
      <c r="G4840">
        <v>27.97</v>
      </c>
      <c r="H4840">
        <v>2</v>
      </c>
      <c r="I4840">
        <v>0.03</v>
      </c>
      <c r="J4840">
        <v>4.75</v>
      </c>
      <c r="K4840" t="s">
        <v>90</v>
      </c>
      <c r="L4840" t="s">
        <v>43</v>
      </c>
      <c r="M4840">
        <v>3.48</v>
      </c>
      <c r="N4840" t="s">
        <v>83</v>
      </c>
      <c r="O4840" t="b">
        <v>0</v>
      </c>
      <c r="P4840">
        <v>54.261800000000001</v>
      </c>
      <c r="Q4840">
        <v>20.697800000000001</v>
      </c>
      <c r="R4840">
        <v>12.46779999999999</v>
      </c>
      <c r="S4840" t="s">
        <v>84</v>
      </c>
      <c r="T4840">
        <v>0</v>
      </c>
      <c r="U4840">
        <v>0</v>
      </c>
      <c r="V4840">
        <v>2</v>
      </c>
      <c r="W4840">
        <v>218.08940000000001</v>
      </c>
    </row>
    <row r="4841" spans="1:23" x14ac:dyDescent="0.35">
      <c r="A4841" t="s">
        <v>6708</v>
      </c>
      <c r="B4841" t="s">
        <v>368</v>
      </c>
      <c r="C4841" t="s">
        <v>6709</v>
      </c>
      <c r="D4841" t="s">
        <v>28</v>
      </c>
      <c r="E4841" t="s">
        <v>88</v>
      </c>
      <c r="F4841" t="s">
        <v>760</v>
      </c>
      <c r="G4841">
        <v>13.09</v>
      </c>
      <c r="H4841">
        <v>1</v>
      </c>
      <c r="I4841">
        <v>0.19</v>
      </c>
      <c r="J4841">
        <v>7.22</v>
      </c>
      <c r="K4841" t="s">
        <v>82</v>
      </c>
      <c r="L4841" t="s">
        <v>41</v>
      </c>
      <c r="M4841">
        <v>11.29</v>
      </c>
      <c r="N4841" t="s">
        <v>83</v>
      </c>
      <c r="O4841" t="b">
        <v>0</v>
      </c>
      <c r="P4841">
        <v>10.6029</v>
      </c>
      <c r="Q4841">
        <v>2.7489000000000008</v>
      </c>
      <c r="R4841">
        <v>-15.761100000000001</v>
      </c>
      <c r="S4841" t="s">
        <v>97</v>
      </c>
      <c r="T4841">
        <v>0</v>
      </c>
      <c r="U4841">
        <v>0</v>
      </c>
      <c r="V4841">
        <v>1</v>
      </c>
      <c r="W4841">
        <v>-15.761100000000001</v>
      </c>
    </row>
    <row r="4842" spans="1:23" x14ac:dyDescent="0.35">
      <c r="A4842" t="s">
        <v>6710</v>
      </c>
      <c r="B4842" t="s">
        <v>536</v>
      </c>
      <c r="C4842" t="s">
        <v>327</v>
      </c>
      <c r="D4842" t="s">
        <v>12</v>
      </c>
      <c r="E4842" t="s">
        <v>14</v>
      </c>
      <c r="F4842" t="s">
        <v>775</v>
      </c>
      <c r="G4842">
        <v>114.85</v>
      </c>
      <c r="H4842">
        <v>2</v>
      </c>
      <c r="I4842">
        <v>0.03</v>
      </c>
      <c r="J4842">
        <v>3.38</v>
      </c>
      <c r="K4842" t="s">
        <v>115</v>
      </c>
      <c r="L4842" t="s">
        <v>45</v>
      </c>
      <c r="M4842">
        <v>0.61</v>
      </c>
      <c r="N4842" t="s">
        <v>83</v>
      </c>
      <c r="O4842" t="b">
        <v>0</v>
      </c>
      <c r="P4842">
        <v>222.809</v>
      </c>
      <c r="Q4842">
        <v>84.988999999999976</v>
      </c>
      <c r="R4842">
        <v>80.998999999999981</v>
      </c>
      <c r="S4842" t="s">
        <v>97</v>
      </c>
      <c r="T4842">
        <v>0</v>
      </c>
      <c r="U4842">
        <v>0</v>
      </c>
      <c r="V4842">
        <v>20</v>
      </c>
      <c r="W4842">
        <v>1411.9567</v>
      </c>
    </row>
    <row r="4843" spans="1:23" x14ac:dyDescent="0.35">
      <c r="A4843" t="s">
        <v>6711</v>
      </c>
      <c r="B4843" t="s">
        <v>1135</v>
      </c>
      <c r="C4843" t="s">
        <v>418</v>
      </c>
      <c r="D4843" t="s">
        <v>15</v>
      </c>
      <c r="E4843" t="s">
        <v>88</v>
      </c>
      <c r="F4843" t="s">
        <v>857</v>
      </c>
      <c r="G4843">
        <v>18.75</v>
      </c>
      <c r="H4843">
        <v>2</v>
      </c>
      <c r="I4843">
        <v>0.09</v>
      </c>
      <c r="J4843">
        <v>4.28</v>
      </c>
      <c r="K4843" t="s">
        <v>115</v>
      </c>
      <c r="L4843" t="s">
        <v>45</v>
      </c>
      <c r="M4843">
        <v>0.85</v>
      </c>
      <c r="N4843" t="s">
        <v>83</v>
      </c>
      <c r="O4843" t="b">
        <v>0</v>
      </c>
      <c r="P4843">
        <v>34.125</v>
      </c>
      <c r="Q4843">
        <v>11.625</v>
      </c>
      <c r="R4843">
        <v>6.4950000000000001</v>
      </c>
      <c r="S4843" t="s">
        <v>103</v>
      </c>
      <c r="T4843">
        <v>0</v>
      </c>
      <c r="U4843">
        <v>0</v>
      </c>
      <c r="V4843">
        <v>11</v>
      </c>
      <c r="W4843">
        <v>1394.7299</v>
      </c>
    </row>
    <row r="4844" spans="1:23" x14ac:dyDescent="0.35">
      <c r="A4844" t="s">
        <v>6712</v>
      </c>
      <c r="B4844" t="s">
        <v>581</v>
      </c>
      <c r="C4844" t="s">
        <v>764</v>
      </c>
      <c r="D4844" t="s">
        <v>12</v>
      </c>
      <c r="E4844" t="s">
        <v>95</v>
      </c>
      <c r="F4844" t="s">
        <v>874</v>
      </c>
      <c r="G4844">
        <v>241.07</v>
      </c>
      <c r="H4844">
        <v>2</v>
      </c>
      <c r="I4844">
        <v>0.02</v>
      </c>
      <c r="J4844">
        <v>7.3</v>
      </c>
      <c r="K4844" t="s">
        <v>115</v>
      </c>
      <c r="L4844" t="s">
        <v>43</v>
      </c>
      <c r="M4844">
        <v>5.55</v>
      </c>
      <c r="N4844" t="s">
        <v>83</v>
      </c>
      <c r="O4844" t="b">
        <v>0</v>
      </c>
      <c r="P4844">
        <v>472.49720000000002</v>
      </c>
      <c r="Q4844">
        <v>183.2132</v>
      </c>
      <c r="R4844">
        <v>170.36320000000001</v>
      </c>
      <c r="S4844" t="s">
        <v>84</v>
      </c>
      <c r="T4844">
        <v>0</v>
      </c>
      <c r="U4844">
        <v>0</v>
      </c>
      <c r="V4844">
        <v>13</v>
      </c>
      <c r="W4844">
        <v>693.52629999999999</v>
      </c>
    </row>
    <row r="4845" spans="1:23" x14ac:dyDescent="0.35">
      <c r="A4845" t="s">
        <v>6713</v>
      </c>
      <c r="B4845" t="s">
        <v>1936</v>
      </c>
      <c r="C4845" t="s">
        <v>1323</v>
      </c>
      <c r="D4845" t="s">
        <v>12</v>
      </c>
      <c r="E4845" t="s">
        <v>16</v>
      </c>
      <c r="F4845" t="s">
        <v>527</v>
      </c>
      <c r="G4845">
        <v>56.74</v>
      </c>
      <c r="H4845">
        <v>1</v>
      </c>
      <c r="I4845">
        <v>0.19</v>
      </c>
      <c r="J4845">
        <v>6.03</v>
      </c>
      <c r="K4845" t="s">
        <v>82</v>
      </c>
      <c r="L4845" t="s">
        <v>43</v>
      </c>
      <c r="M4845">
        <v>4.0599999999999996</v>
      </c>
      <c r="N4845" t="s">
        <v>83</v>
      </c>
      <c r="O4845" t="b">
        <v>0</v>
      </c>
      <c r="P4845">
        <v>45.959400000000002</v>
      </c>
      <c r="Q4845">
        <v>11.9154</v>
      </c>
      <c r="R4845">
        <v>1.825400000000005</v>
      </c>
      <c r="S4845" t="s">
        <v>103</v>
      </c>
      <c r="T4845">
        <v>0</v>
      </c>
      <c r="U4845">
        <v>0</v>
      </c>
      <c r="V4845">
        <v>14</v>
      </c>
      <c r="W4845">
        <v>693.67319999999995</v>
      </c>
    </row>
    <row r="4846" spans="1:23" x14ac:dyDescent="0.35">
      <c r="A4846" t="s">
        <v>6714</v>
      </c>
      <c r="B4846" t="s">
        <v>197</v>
      </c>
      <c r="C4846" t="s">
        <v>1209</v>
      </c>
      <c r="D4846" t="s">
        <v>15</v>
      </c>
      <c r="E4846" t="s">
        <v>88</v>
      </c>
      <c r="F4846" t="s">
        <v>1554</v>
      </c>
      <c r="G4846">
        <v>31</v>
      </c>
      <c r="H4846">
        <v>3</v>
      </c>
      <c r="I4846">
        <v>0.05</v>
      </c>
      <c r="J4846">
        <v>7.95</v>
      </c>
      <c r="K4846" t="s">
        <v>82</v>
      </c>
      <c r="L4846" t="s">
        <v>41</v>
      </c>
      <c r="M4846">
        <v>14.07</v>
      </c>
      <c r="N4846" t="s">
        <v>141</v>
      </c>
      <c r="O4846" t="b">
        <v>0</v>
      </c>
      <c r="P4846">
        <v>88.35</v>
      </c>
      <c r="Q4846">
        <v>32.549999999999997</v>
      </c>
      <c r="R4846">
        <v>10.53</v>
      </c>
      <c r="S4846" t="s">
        <v>84</v>
      </c>
      <c r="T4846">
        <v>1</v>
      </c>
      <c r="U4846">
        <v>0</v>
      </c>
      <c r="V4846">
        <v>23</v>
      </c>
      <c r="W4846">
        <v>1892.7003</v>
      </c>
    </row>
    <row r="4847" spans="1:23" x14ac:dyDescent="0.35">
      <c r="A4847" t="s">
        <v>6715</v>
      </c>
      <c r="B4847" t="s">
        <v>386</v>
      </c>
      <c r="C4847" t="s">
        <v>2587</v>
      </c>
      <c r="D4847" t="s">
        <v>19</v>
      </c>
      <c r="E4847" t="s">
        <v>88</v>
      </c>
      <c r="F4847" t="s">
        <v>502</v>
      </c>
      <c r="G4847">
        <v>14.18</v>
      </c>
      <c r="H4847">
        <v>2</v>
      </c>
      <c r="I4847">
        <v>0</v>
      </c>
      <c r="J4847">
        <v>7.12</v>
      </c>
      <c r="K4847" t="s">
        <v>102</v>
      </c>
      <c r="L4847" t="s">
        <v>45</v>
      </c>
      <c r="M4847">
        <v>0.65</v>
      </c>
      <c r="N4847" t="s">
        <v>83</v>
      </c>
      <c r="O4847" t="b">
        <v>0</v>
      </c>
      <c r="P4847">
        <v>28.36</v>
      </c>
      <c r="Q4847">
        <v>11.343999999999999</v>
      </c>
      <c r="R4847">
        <v>3.5740000000000012</v>
      </c>
      <c r="S4847" t="s">
        <v>97</v>
      </c>
      <c r="T4847">
        <v>0</v>
      </c>
      <c r="U4847">
        <v>0</v>
      </c>
      <c r="V4847">
        <v>14</v>
      </c>
      <c r="W4847">
        <v>704.06530000000009</v>
      </c>
    </row>
    <row r="4848" spans="1:23" x14ac:dyDescent="0.35">
      <c r="A4848" t="s">
        <v>6716</v>
      </c>
      <c r="B4848" t="s">
        <v>545</v>
      </c>
      <c r="C4848" t="s">
        <v>1976</v>
      </c>
      <c r="D4848" t="s">
        <v>15</v>
      </c>
      <c r="E4848" t="s">
        <v>16</v>
      </c>
      <c r="F4848" t="s">
        <v>81</v>
      </c>
      <c r="G4848">
        <v>45.1</v>
      </c>
      <c r="H4848">
        <v>1</v>
      </c>
      <c r="I4848">
        <v>0.1</v>
      </c>
      <c r="J4848">
        <v>3.86</v>
      </c>
      <c r="K4848" t="s">
        <v>102</v>
      </c>
      <c r="L4848" t="s">
        <v>45</v>
      </c>
      <c r="M4848">
        <v>1.69</v>
      </c>
      <c r="N4848" t="s">
        <v>83</v>
      </c>
      <c r="O4848" t="b">
        <v>1</v>
      </c>
      <c r="P4848">
        <v>40.590000000000003</v>
      </c>
      <c r="Q4848">
        <v>13.53</v>
      </c>
      <c r="R4848">
        <v>7.9800000000000049</v>
      </c>
      <c r="S4848" t="s">
        <v>91</v>
      </c>
      <c r="T4848">
        <v>0</v>
      </c>
      <c r="U4848">
        <v>0</v>
      </c>
      <c r="V4848">
        <v>23</v>
      </c>
      <c r="W4848">
        <v>1284.9342999999999</v>
      </c>
    </row>
    <row r="4849" spans="1:23" x14ac:dyDescent="0.35">
      <c r="A4849" t="s">
        <v>6717</v>
      </c>
      <c r="B4849" t="s">
        <v>264</v>
      </c>
      <c r="C4849" t="s">
        <v>793</v>
      </c>
      <c r="D4849" t="s">
        <v>28</v>
      </c>
      <c r="E4849" t="s">
        <v>14</v>
      </c>
      <c r="F4849" t="s">
        <v>377</v>
      </c>
      <c r="G4849">
        <v>108.87</v>
      </c>
      <c r="H4849">
        <v>3</v>
      </c>
      <c r="I4849">
        <v>0.08</v>
      </c>
      <c r="J4849">
        <v>4.54</v>
      </c>
      <c r="K4849" t="s">
        <v>82</v>
      </c>
      <c r="L4849" t="s">
        <v>48</v>
      </c>
      <c r="M4849">
        <v>14.85</v>
      </c>
      <c r="N4849" t="s">
        <v>141</v>
      </c>
      <c r="O4849" t="b">
        <v>0</v>
      </c>
      <c r="P4849">
        <v>300.4812</v>
      </c>
      <c r="Q4849">
        <v>104.51519999999999</v>
      </c>
      <c r="R4849">
        <v>85.125199999999992</v>
      </c>
      <c r="S4849" t="s">
        <v>97</v>
      </c>
      <c r="T4849">
        <v>1</v>
      </c>
      <c r="U4849">
        <v>0</v>
      </c>
      <c r="V4849">
        <v>16</v>
      </c>
      <c r="W4849">
        <v>1121.5859</v>
      </c>
    </row>
    <row r="4850" spans="1:23" x14ac:dyDescent="0.35">
      <c r="A4850" t="s">
        <v>6718</v>
      </c>
      <c r="B4850" t="s">
        <v>1563</v>
      </c>
      <c r="C4850" t="s">
        <v>4457</v>
      </c>
      <c r="D4850" t="s">
        <v>20</v>
      </c>
      <c r="E4850" t="s">
        <v>16</v>
      </c>
      <c r="F4850" t="s">
        <v>527</v>
      </c>
      <c r="G4850">
        <v>50.91</v>
      </c>
      <c r="H4850">
        <v>2</v>
      </c>
      <c r="I4850">
        <v>0.06</v>
      </c>
      <c r="J4850">
        <v>8.5399999999999991</v>
      </c>
      <c r="K4850" t="s">
        <v>90</v>
      </c>
      <c r="L4850" t="s">
        <v>41</v>
      </c>
      <c r="M4850">
        <v>13.69</v>
      </c>
      <c r="N4850" t="s">
        <v>83</v>
      </c>
      <c r="O4850" t="b">
        <v>0</v>
      </c>
      <c r="P4850">
        <v>95.710800000000006</v>
      </c>
      <c r="Q4850">
        <v>34.6188</v>
      </c>
      <c r="R4850">
        <v>12.3888</v>
      </c>
      <c r="S4850" t="s">
        <v>91</v>
      </c>
      <c r="T4850">
        <v>0</v>
      </c>
      <c r="U4850">
        <v>0</v>
      </c>
      <c r="V4850">
        <v>4</v>
      </c>
      <c r="W4850">
        <v>390.96690000000012</v>
      </c>
    </row>
    <row r="4851" spans="1:23" x14ac:dyDescent="0.35">
      <c r="A4851" t="s">
        <v>6719</v>
      </c>
      <c r="B4851" t="s">
        <v>559</v>
      </c>
      <c r="C4851" t="s">
        <v>2419</v>
      </c>
      <c r="D4851" t="s">
        <v>12</v>
      </c>
      <c r="E4851" t="s">
        <v>95</v>
      </c>
      <c r="F4851" t="s">
        <v>844</v>
      </c>
      <c r="G4851">
        <v>314.29000000000002</v>
      </c>
      <c r="H4851">
        <v>3</v>
      </c>
      <c r="I4851">
        <v>0.15</v>
      </c>
      <c r="J4851">
        <v>6.37</v>
      </c>
      <c r="K4851" t="s">
        <v>115</v>
      </c>
      <c r="L4851" t="s">
        <v>41</v>
      </c>
      <c r="M4851">
        <v>5.03</v>
      </c>
      <c r="N4851" t="s">
        <v>83</v>
      </c>
      <c r="O4851" t="b">
        <v>0</v>
      </c>
      <c r="P4851">
        <v>801.43950000000007</v>
      </c>
      <c r="Q4851">
        <v>235.7175</v>
      </c>
      <c r="R4851">
        <v>224.3175</v>
      </c>
      <c r="S4851" t="s">
        <v>128</v>
      </c>
      <c r="T4851">
        <v>0</v>
      </c>
      <c r="U4851">
        <v>0</v>
      </c>
      <c r="V4851">
        <v>13</v>
      </c>
      <c r="W4851">
        <v>1753.325000000001</v>
      </c>
    </row>
    <row r="4852" spans="1:23" x14ac:dyDescent="0.35">
      <c r="A4852" t="s">
        <v>6720</v>
      </c>
      <c r="B4852" t="s">
        <v>814</v>
      </c>
      <c r="C4852" t="s">
        <v>1308</v>
      </c>
      <c r="D4852" t="s">
        <v>15</v>
      </c>
      <c r="E4852" t="s">
        <v>95</v>
      </c>
      <c r="F4852" t="s">
        <v>667</v>
      </c>
      <c r="G4852">
        <v>233.77</v>
      </c>
      <c r="H4852">
        <v>1</v>
      </c>
      <c r="I4852">
        <v>7.0000000000000007E-2</v>
      </c>
      <c r="J4852">
        <v>7.21</v>
      </c>
      <c r="K4852" t="s">
        <v>90</v>
      </c>
      <c r="L4852" t="s">
        <v>48</v>
      </c>
      <c r="M4852">
        <v>11.44</v>
      </c>
      <c r="N4852" t="s">
        <v>83</v>
      </c>
      <c r="O4852" t="b">
        <v>0</v>
      </c>
      <c r="P4852">
        <v>217.40610000000001</v>
      </c>
      <c r="Q4852">
        <v>77.14409999999998</v>
      </c>
      <c r="R4852">
        <v>58.494099999999982</v>
      </c>
      <c r="S4852" t="s">
        <v>183</v>
      </c>
      <c r="T4852">
        <v>0</v>
      </c>
      <c r="U4852">
        <v>0</v>
      </c>
      <c r="V4852">
        <v>7</v>
      </c>
      <c r="W4852">
        <v>7.4411999999999843</v>
      </c>
    </row>
    <row r="4853" spans="1:23" x14ac:dyDescent="0.35">
      <c r="A4853" t="s">
        <v>6721</v>
      </c>
      <c r="B4853" t="s">
        <v>2158</v>
      </c>
      <c r="C4853" t="s">
        <v>158</v>
      </c>
      <c r="D4853" t="s">
        <v>19</v>
      </c>
      <c r="E4853" t="s">
        <v>95</v>
      </c>
      <c r="F4853" t="s">
        <v>2069</v>
      </c>
      <c r="G4853">
        <v>530.29999999999995</v>
      </c>
      <c r="H4853">
        <v>1</v>
      </c>
      <c r="I4853">
        <v>0.02</v>
      </c>
      <c r="J4853">
        <v>9.58</v>
      </c>
      <c r="K4853" t="s">
        <v>115</v>
      </c>
      <c r="L4853" t="s">
        <v>43</v>
      </c>
      <c r="M4853">
        <v>3.08</v>
      </c>
      <c r="N4853" t="s">
        <v>83</v>
      </c>
      <c r="O4853" t="b">
        <v>0</v>
      </c>
      <c r="P4853">
        <v>519.69399999999996</v>
      </c>
      <c r="Q4853">
        <v>201.51400000000001</v>
      </c>
      <c r="R4853">
        <v>188.85400000000001</v>
      </c>
      <c r="S4853" t="s">
        <v>128</v>
      </c>
      <c r="T4853">
        <v>0</v>
      </c>
      <c r="U4853">
        <v>0</v>
      </c>
      <c r="V4853">
        <v>22</v>
      </c>
      <c r="W4853">
        <v>1549.7446</v>
      </c>
    </row>
    <row r="4854" spans="1:23" x14ac:dyDescent="0.35">
      <c r="A4854" t="s">
        <v>6722</v>
      </c>
      <c r="B4854" t="s">
        <v>442</v>
      </c>
      <c r="C4854" t="s">
        <v>4166</v>
      </c>
      <c r="D4854" t="s">
        <v>24</v>
      </c>
      <c r="E4854" t="s">
        <v>95</v>
      </c>
      <c r="F4854" t="s">
        <v>314</v>
      </c>
      <c r="G4854">
        <v>554.13</v>
      </c>
      <c r="H4854">
        <v>2</v>
      </c>
      <c r="I4854">
        <v>0.02</v>
      </c>
      <c r="J4854">
        <v>6.18</v>
      </c>
      <c r="K4854" t="s">
        <v>90</v>
      </c>
      <c r="L4854" t="s">
        <v>43</v>
      </c>
      <c r="M4854">
        <v>4.5999999999999996</v>
      </c>
      <c r="N4854" t="s">
        <v>83</v>
      </c>
      <c r="O4854" t="b">
        <v>0</v>
      </c>
      <c r="P4854">
        <v>1086.0948000000001</v>
      </c>
      <c r="Q4854">
        <v>421.13880000000012</v>
      </c>
      <c r="R4854">
        <v>410.35880000000009</v>
      </c>
      <c r="S4854" t="s">
        <v>128</v>
      </c>
      <c r="T4854">
        <v>0</v>
      </c>
      <c r="U4854">
        <v>0</v>
      </c>
      <c r="V4854">
        <v>4</v>
      </c>
      <c r="W4854">
        <v>1020.0784</v>
      </c>
    </row>
    <row r="4855" spans="1:23" x14ac:dyDescent="0.35">
      <c r="A4855" t="s">
        <v>6723</v>
      </c>
      <c r="B4855" t="s">
        <v>466</v>
      </c>
      <c r="C4855" t="s">
        <v>4726</v>
      </c>
      <c r="D4855" t="s">
        <v>15</v>
      </c>
      <c r="E4855" t="s">
        <v>16</v>
      </c>
      <c r="F4855" t="s">
        <v>932</v>
      </c>
      <c r="G4855">
        <v>33.869999999999997</v>
      </c>
      <c r="H4855">
        <v>1</v>
      </c>
      <c r="I4855">
        <v>0.12</v>
      </c>
      <c r="J4855">
        <v>5.77</v>
      </c>
      <c r="K4855" t="s">
        <v>102</v>
      </c>
      <c r="L4855" t="s">
        <v>43</v>
      </c>
      <c r="M4855">
        <v>3.68</v>
      </c>
      <c r="N4855" t="s">
        <v>83</v>
      </c>
      <c r="O4855" t="b">
        <v>0</v>
      </c>
      <c r="P4855">
        <v>29.805599999999998</v>
      </c>
      <c r="Q4855">
        <v>9.4835999999999991</v>
      </c>
      <c r="R4855">
        <v>3.3599999999999797E-2</v>
      </c>
      <c r="S4855" t="s">
        <v>183</v>
      </c>
      <c r="T4855">
        <v>0</v>
      </c>
      <c r="U4855">
        <v>0</v>
      </c>
      <c r="V4855">
        <v>15</v>
      </c>
      <c r="W4855">
        <v>405.86239999999998</v>
      </c>
    </row>
    <row r="4856" spans="1:23" x14ac:dyDescent="0.35">
      <c r="A4856" t="s">
        <v>6724</v>
      </c>
      <c r="B4856" t="s">
        <v>556</v>
      </c>
      <c r="C4856" t="s">
        <v>2512</v>
      </c>
      <c r="D4856" t="s">
        <v>19</v>
      </c>
      <c r="E4856" t="s">
        <v>16</v>
      </c>
      <c r="F4856" t="s">
        <v>472</v>
      </c>
      <c r="G4856">
        <v>43.55</v>
      </c>
      <c r="H4856">
        <v>2</v>
      </c>
      <c r="I4856">
        <v>0.2</v>
      </c>
      <c r="J4856">
        <v>2.89</v>
      </c>
      <c r="K4856" t="s">
        <v>82</v>
      </c>
      <c r="L4856" t="s">
        <v>41</v>
      </c>
      <c r="M4856">
        <v>9.8699999999999992</v>
      </c>
      <c r="N4856" t="s">
        <v>83</v>
      </c>
      <c r="O4856" t="b">
        <v>0</v>
      </c>
      <c r="P4856">
        <v>69.679999999999993</v>
      </c>
      <c r="Q4856">
        <v>17.419999999999991</v>
      </c>
      <c r="R4856">
        <v>4.6599999999999948</v>
      </c>
      <c r="S4856" t="s">
        <v>128</v>
      </c>
      <c r="T4856">
        <v>0</v>
      </c>
      <c r="U4856">
        <v>0</v>
      </c>
      <c r="V4856">
        <v>3</v>
      </c>
      <c r="W4856">
        <v>461.9099999999998</v>
      </c>
    </row>
    <row r="4857" spans="1:23" x14ac:dyDescent="0.35">
      <c r="A4857" t="s">
        <v>6725</v>
      </c>
      <c r="B4857" t="s">
        <v>802</v>
      </c>
      <c r="C4857" t="s">
        <v>6726</v>
      </c>
      <c r="D4857" t="s">
        <v>19</v>
      </c>
      <c r="E4857" t="s">
        <v>95</v>
      </c>
      <c r="F4857" t="s">
        <v>140</v>
      </c>
      <c r="G4857">
        <v>248.57</v>
      </c>
      <c r="H4857">
        <v>1</v>
      </c>
      <c r="I4857">
        <v>0.18</v>
      </c>
      <c r="J4857">
        <v>9.8699999999999992</v>
      </c>
      <c r="K4857" t="s">
        <v>90</v>
      </c>
      <c r="L4857" t="s">
        <v>41</v>
      </c>
      <c r="M4857">
        <v>12.21</v>
      </c>
      <c r="N4857" t="s">
        <v>141</v>
      </c>
      <c r="O4857" t="b">
        <v>0</v>
      </c>
      <c r="P4857">
        <v>203.82740000000001</v>
      </c>
      <c r="Q4857">
        <v>54.685400000000023</v>
      </c>
      <c r="R4857">
        <v>32.605400000000017</v>
      </c>
      <c r="S4857" t="s">
        <v>84</v>
      </c>
      <c r="T4857">
        <v>1</v>
      </c>
      <c r="U4857">
        <v>0</v>
      </c>
      <c r="V4857">
        <v>2</v>
      </c>
      <c r="W4857">
        <v>24.926100000000019</v>
      </c>
    </row>
    <row r="4858" spans="1:23" x14ac:dyDescent="0.35">
      <c r="A4858" t="s">
        <v>6727</v>
      </c>
      <c r="B4858" t="s">
        <v>394</v>
      </c>
      <c r="C4858" t="s">
        <v>1623</v>
      </c>
      <c r="D4858" t="s">
        <v>15</v>
      </c>
      <c r="E4858" t="s">
        <v>16</v>
      </c>
      <c r="F4858" t="s">
        <v>259</v>
      </c>
      <c r="G4858">
        <v>59.92</v>
      </c>
      <c r="H4858">
        <v>3</v>
      </c>
      <c r="I4858">
        <v>0.21</v>
      </c>
      <c r="J4858">
        <v>6.17</v>
      </c>
      <c r="K4858" t="s">
        <v>82</v>
      </c>
      <c r="L4858" t="s">
        <v>41</v>
      </c>
      <c r="M4858">
        <v>14.17</v>
      </c>
      <c r="N4858" t="s">
        <v>83</v>
      </c>
      <c r="O4858" t="b">
        <v>0</v>
      </c>
      <c r="P4858">
        <v>142.0104</v>
      </c>
      <c r="Q4858">
        <v>34.15440000000001</v>
      </c>
      <c r="R4858">
        <v>13.81440000000001</v>
      </c>
      <c r="S4858" t="s">
        <v>91</v>
      </c>
      <c r="T4858">
        <v>0</v>
      </c>
      <c r="U4858">
        <v>0</v>
      </c>
      <c r="V4858">
        <v>20</v>
      </c>
      <c r="W4858">
        <v>2434.6143999999999</v>
      </c>
    </row>
    <row r="4859" spans="1:23" x14ac:dyDescent="0.35">
      <c r="A4859" t="s">
        <v>6728</v>
      </c>
      <c r="B4859" t="s">
        <v>1597</v>
      </c>
      <c r="C4859" t="s">
        <v>1682</v>
      </c>
      <c r="D4859" t="s">
        <v>17</v>
      </c>
      <c r="E4859" t="s">
        <v>95</v>
      </c>
      <c r="F4859" t="s">
        <v>123</v>
      </c>
      <c r="G4859">
        <v>575.62</v>
      </c>
      <c r="H4859">
        <v>3</v>
      </c>
      <c r="I4859">
        <v>7.0000000000000007E-2</v>
      </c>
      <c r="J4859">
        <v>2.08</v>
      </c>
      <c r="K4859" t="s">
        <v>115</v>
      </c>
      <c r="L4859" t="s">
        <v>48</v>
      </c>
      <c r="M4859">
        <v>16.260000000000002</v>
      </c>
      <c r="N4859" t="s">
        <v>83</v>
      </c>
      <c r="O4859" t="b">
        <v>0</v>
      </c>
      <c r="P4859">
        <v>1605.9798000000001</v>
      </c>
      <c r="Q4859">
        <v>569.86380000000008</v>
      </c>
      <c r="R4859">
        <v>551.52380000000005</v>
      </c>
      <c r="S4859" t="s">
        <v>183</v>
      </c>
      <c r="T4859">
        <v>0</v>
      </c>
      <c r="U4859">
        <v>0</v>
      </c>
      <c r="V4859">
        <v>5</v>
      </c>
      <c r="W4859">
        <v>1036.5282</v>
      </c>
    </row>
    <row r="4860" spans="1:23" x14ac:dyDescent="0.35">
      <c r="A4860" t="s">
        <v>6729</v>
      </c>
      <c r="B4860" t="s">
        <v>379</v>
      </c>
      <c r="C4860" t="s">
        <v>720</v>
      </c>
      <c r="D4860" t="s">
        <v>24</v>
      </c>
      <c r="E4860" t="s">
        <v>95</v>
      </c>
      <c r="F4860" t="s">
        <v>444</v>
      </c>
      <c r="G4860">
        <v>61.22</v>
      </c>
      <c r="H4860">
        <v>1</v>
      </c>
      <c r="I4860">
        <v>0.1</v>
      </c>
      <c r="J4860">
        <v>7.57</v>
      </c>
      <c r="K4860" t="s">
        <v>102</v>
      </c>
      <c r="L4860" t="s">
        <v>43</v>
      </c>
      <c r="M4860">
        <v>6.25</v>
      </c>
      <c r="N4860" t="s">
        <v>83</v>
      </c>
      <c r="O4860" t="b">
        <v>0</v>
      </c>
      <c r="P4860">
        <v>55.097999999999999</v>
      </c>
      <c r="Q4860">
        <v>18.366</v>
      </c>
      <c r="R4860">
        <v>4.5459999999999994</v>
      </c>
      <c r="S4860" t="s">
        <v>103</v>
      </c>
      <c r="T4860">
        <v>0</v>
      </c>
      <c r="U4860">
        <v>0</v>
      </c>
      <c r="V4860">
        <v>20</v>
      </c>
      <c r="W4860">
        <v>2012.6106</v>
      </c>
    </row>
    <row r="4861" spans="1:23" x14ac:dyDescent="0.35">
      <c r="A4861" t="s">
        <v>6730</v>
      </c>
      <c r="B4861" t="s">
        <v>375</v>
      </c>
      <c r="C4861" t="s">
        <v>1503</v>
      </c>
      <c r="D4861" t="s">
        <v>26</v>
      </c>
      <c r="E4861" t="s">
        <v>88</v>
      </c>
      <c r="F4861" t="s">
        <v>199</v>
      </c>
      <c r="G4861">
        <v>36.619999999999997</v>
      </c>
      <c r="H4861">
        <v>2</v>
      </c>
      <c r="I4861">
        <v>0.22</v>
      </c>
      <c r="J4861">
        <v>9.2200000000000006</v>
      </c>
      <c r="K4861" t="s">
        <v>102</v>
      </c>
      <c r="L4861" t="s">
        <v>41</v>
      </c>
      <c r="M4861">
        <v>10.63</v>
      </c>
      <c r="N4861" t="s">
        <v>83</v>
      </c>
      <c r="O4861" t="b">
        <v>0</v>
      </c>
      <c r="P4861">
        <v>57.127200000000002</v>
      </c>
      <c r="Q4861">
        <v>13.183199999999999</v>
      </c>
      <c r="R4861">
        <v>-6.6668000000000021</v>
      </c>
      <c r="S4861" t="s">
        <v>128</v>
      </c>
      <c r="T4861">
        <v>0</v>
      </c>
      <c r="U4861">
        <v>0</v>
      </c>
      <c r="V4861">
        <v>9</v>
      </c>
      <c r="W4861">
        <v>580.17960000000005</v>
      </c>
    </row>
    <row r="4862" spans="1:23" x14ac:dyDescent="0.35">
      <c r="A4862" t="s">
        <v>6731</v>
      </c>
      <c r="B4862" t="s">
        <v>973</v>
      </c>
      <c r="C4862" t="s">
        <v>5826</v>
      </c>
      <c r="D4862" t="s">
        <v>19</v>
      </c>
      <c r="E4862" t="s">
        <v>88</v>
      </c>
      <c r="F4862" t="s">
        <v>877</v>
      </c>
      <c r="G4862">
        <v>18.55</v>
      </c>
      <c r="H4862">
        <v>2</v>
      </c>
      <c r="I4862">
        <v>0.04</v>
      </c>
      <c r="J4862">
        <v>7.19</v>
      </c>
      <c r="K4862" t="s">
        <v>82</v>
      </c>
      <c r="L4862" t="s">
        <v>45</v>
      </c>
      <c r="M4862">
        <v>1.28</v>
      </c>
      <c r="N4862" t="s">
        <v>83</v>
      </c>
      <c r="O4862" t="b">
        <v>0</v>
      </c>
      <c r="P4862">
        <v>35.616</v>
      </c>
      <c r="Q4862">
        <v>13.356</v>
      </c>
      <c r="R4862">
        <v>4.8859999999999966</v>
      </c>
      <c r="S4862" t="s">
        <v>183</v>
      </c>
      <c r="T4862">
        <v>0</v>
      </c>
      <c r="U4862">
        <v>0</v>
      </c>
      <c r="V4862">
        <v>3</v>
      </c>
      <c r="W4862">
        <v>37.705699999999993</v>
      </c>
    </row>
    <row r="4863" spans="1:23" x14ac:dyDescent="0.35">
      <c r="A4863" t="s">
        <v>6732</v>
      </c>
      <c r="B4863" t="s">
        <v>703</v>
      </c>
      <c r="C4863" t="s">
        <v>779</v>
      </c>
      <c r="D4863" t="s">
        <v>12</v>
      </c>
      <c r="E4863" t="s">
        <v>14</v>
      </c>
      <c r="F4863" t="s">
        <v>817</v>
      </c>
      <c r="G4863">
        <v>219.08</v>
      </c>
      <c r="H4863">
        <v>3</v>
      </c>
      <c r="I4863">
        <v>0.02</v>
      </c>
      <c r="J4863">
        <v>3.17</v>
      </c>
      <c r="K4863" t="s">
        <v>115</v>
      </c>
      <c r="L4863" t="s">
        <v>45</v>
      </c>
      <c r="M4863">
        <v>1.81</v>
      </c>
      <c r="N4863" t="s">
        <v>83</v>
      </c>
      <c r="O4863" t="b">
        <v>0</v>
      </c>
      <c r="P4863">
        <v>644.09519999999998</v>
      </c>
      <c r="Q4863">
        <v>249.75120000000001</v>
      </c>
      <c r="R4863">
        <v>244.77119999999999</v>
      </c>
      <c r="S4863" t="s">
        <v>84</v>
      </c>
      <c r="T4863">
        <v>0</v>
      </c>
      <c r="U4863">
        <v>0</v>
      </c>
      <c r="V4863">
        <v>20</v>
      </c>
      <c r="W4863">
        <v>1330.2448999999999</v>
      </c>
    </row>
    <row r="4864" spans="1:23" x14ac:dyDescent="0.35">
      <c r="A4864" t="s">
        <v>6733</v>
      </c>
      <c r="B4864" t="s">
        <v>1124</v>
      </c>
      <c r="C4864" t="s">
        <v>6734</v>
      </c>
      <c r="D4864" t="s">
        <v>12</v>
      </c>
      <c r="E4864" t="s">
        <v>95</v>
      </c>
      <c r="F4864" t="s">
        <v>715</v>
      </c>
      <c r="G4864">
        <v>336.07</v>
      </c>
      <c r="H4864">
        <v>2</v>
      </c>
      <c r="I4864">
        <v>0.1</v>
      </c>
      <c r="J4864">
        <v>7.21</v>
      </c>
      <c r="K4864" t="s">
        <v>90</v>
      </c>
      <c r="L4864" t="s">
        <v>43</v>
      </c>
      <c r="M4864">
        <v>7.31</v>
      </c>
      <c r="N4864" t="s">
        <v>83</v>
      </c>
      <c r="O4864" t="b">
        <v>1</v>
      </c>
      <c r="P4864">
        <v>604.92600000000004</v>
      </c>
      <c r="Q4864">
        <v>201.64200000000011</v>
      </c>
      <c r="R4864">
        <v>187.12200000000001</v>
      </c>
      <c r="S4864" t="s">
        <v>103</v>
      </c>
      <c r="T4864">
        <v>0</v>
      </c>
      <c r="U4864">
        <v>0</v>
      </c>
      <c r="V4864">
        <v>1</v>
      </c>
      <c r="W4864">
        <v>187.12200000000001</v>
      </c>
    </row>
    <row r="4865" spans="1:23" x14ac:dyDescent="0.35">
      <c r="A4865" t="s">
        <v>6735</v>
      </c>
      <c r="B4865" t="s">
        <v>954</v>
      </c>
      <c r="C4865" t="s">
        <v>1000</v>
      </c>
      <c r="D4865" t="s">
        <v>15</v>
      </c>
      <c r="E4865" t="s">
        <v>88</v>
      </c>
      <c r="F4865" t="s">
        <v>877</v>
      </c>
      <c r="G4865">
        <v>34.299999999999997</v>
      </c>
      <c r="H4865">
        <v>1</v>
      </c>
      <c r="I4865">
        <v>0.27</v>
      </c>
      <c r="J4865">
        <v>3.19</v>
      </c>
      <c r="K4865" t="s">
        <v>115</v>
      </c>
      <c r="L4865" t="s">
        <v>41</v>
      </c>
      <c r="M4865">
        <v>12.67</v>
      </c>
      <c r="N4865" t="s">
        <v>83</v>
      </c>
      <c r="O4865" t="b">
        <v>0</v>
      </c>
      <c r="P4865">
        <v>25.039000000000001</v>
      </c>
      <c r="Q4865">
        <v>4.4589999999999996</v>
      </c>
      <c r="R4865">
        <v>-11.401</v>
      </c>
      <c r="S4865" t="s">
        <v>91</v>
      </c>
      <c r="T4865">
        <v>0</v>
      </c>
      <c r="U4865">
        <v>0</v>
      </c>
      <c r="V4865">
        <v>13</v>
      </c>
      <c r="W4865">
        <v>2039.6865</v>
      </c>
    </row>
    <row r="4866" spans="1:23" x14ac:dyDescent="0.35">
      <c r="A4866" t="s">
        <v>6736</v>
      </c>
      <c r="B4866" t="s">
        <v>229</v>
      </c>
      <c r="C4866" t="s">
        <v>1720</v>
      </c>
      <c r="D4866" t="s">
        <v>17</v>
      </c>
      <c r="E4866" t="s">
        <v>88</v>
      </c>
      <c r="F4866" t="s">
        <v>964</v>
      </c>
      <c r="G4866">
        <v>20.71</v>
      </c>
      <c r="H4866">
        <v>2</v>
      </c>
      <c r="I4866">
        <v>0.08</v>
      </c>
      <c r="J4866">
        <v>5.95</v>
      </c>
      <c r="K4866" t="s">
        <v>90</v>
      </c>
      <c r="L4866" t="s">
        <v>45</v>
      </c>
      <c r="M4866">
        <v>1.35</v>
      </c>
      <c r="N4866" t="s">
        <v>83</v>
      </c>
      <c r="O4866" t="b">
        <v>0</v>
      </c>
      <c r="P4866">
        <v>38.106400000000001</v>
      </c>
      <c r="Q4866">
        <v>13.2544</v>
      </c>
      <c r="R4866">
        <v>5.9543999999999997</v>
      </c>
      <c r="S4866" t="s">
        <v>103</v>
      </c>
      <c r="T4866">
        <v>0</v>
      </c>
      <c r="U4866">
        <v>0</v>
      </c>
      <c r="V4866">
        <v>19</v>
      </c>
      <c r="W4866">
        <v>961.03410000000019</v>
      </c>
    </row>
    <row r="4867" spans="1:23" x14ac:dyDescent="0.35">
      <c r="A4867" t="s">
        <v>6737</v>
      </c>
      <c r="B4867" t="s">
        <v>320</v>
      </c>
      <c r="C4867" t="s">
        <v>148</v>
      </c>
      <c r="D4867" t="s">
        <v>19</v>
      </c>
      <c r="E4867" t="s">
        <v>14</v>
      </c>
      <c r="F4867" t="s">
        <v>817</v>
      </c>
      <c r="G4867">
        <v>97.09</v>
      </c>
      <c r="H4867">
        <v>3</v>
      </c>
      <c r="I4867">
        <v>0.16</v>
      </c>
      <c r="J4867">
        <v>4.68</v>
      </c>
      <c r="K4867" t="s">
        <v>90</v>
      </c>
      <c r="L4867" t="s">
        <v>41</v>
      </c>
      <c r="M4867">
        <v>11.88</v>
      </c>
      <c r="N4867" t="s">
        <v>83</v>
      </c>
      <c r="O4867" t="b">
        <v>0</v>
      </c>
      <c r="P4867">
        <v>244.66679999999999</v>
      </c>
      <c r="Q4867">
        <v>69.904799999999994</v>
      </c>
      <c r="R4867">
        <v>53.344799999999992</v>
      </c>
      <c r="S4867" t="s">
        <v>84</v>
      </c>
      <c r="T4867">
        <v>0</v>
      </c>
      <c r="U4867">
        <v>0</v>
      </c>
      <c r="V4867">
        <v>15</v>
      </c>
      <c r="W4867">
        <v>339.33949999999999</v>
      </c>
    </row>
    <row r="4868" spans="1:23" x14ac:dyDescent="0.35">
      <c r="A4868" t="s">
        <v>6738</v>
      </c>
      <c r="B4868" t="s">
        <v>586</v>
      </c>
      <c r="C4868" t="s">
        <v>3338</v>
      </c>
      <c r="D4868" t="s">
        <v>28</v>
      </c>
      <c r="E4868" t="s">
        <v>88</v>
      </c>
      <c r="F4868" t="s">
        <v>219</v>
      </c>
      <c r="G4868">
        <v>25.84</v>
      </c>
      <c r="H4868">
        <v>1</v>
      </c>
      <c r="I4868">
        <v>0</v>
      </c>
      <c r="J4868">
        <v>7.22</v>
      </c>
      <c r="K4868" t="s">
        <v>115</v>
      </c>
      <c r="L4868" t="s">
        <v>48</v>
      </c>
      <c r="M4868">
        <v>9.84</v>
      </c>
      <c r="N4868" t="s">
        <v>83</v>
      </c>
      <c r="O4868" t="b">
        <v>0</v>
      </c>
      <c r="P4868">
        <v>25.84</v>
      </c>
      <c r="Q4868">
        <v>10.336</v>
      </c>
      <c r="R4868">
        <v>-6.7239999999999984</v>
      </c>
      <c r="S4868" t="s">
        <v>91</v>
      </c>
      <c r="T4868">
        <v>0</v>
      </c>
      <c r="U4868">
        <v>0</v>
      </c>
      <c r="V4868">
        <v>3</v>
      </c>
      <c r="W4868">
        <v>530.75610000000006</v>
      </c>
    </row>
    <row r="4869" spans="1:23" x14ac:dyDescent="0.35">
      <c r="A4869" t="s">
        <v>6739</v>
      </c>
      <c r="B4869" t="s">
        <v>909</v>
      </c>
      <c r="C4869" t="s">
        <v>1088</v>
      </c>
      <c r="D4869" t="s">
        <v>15</v>
      </c>
      <c r="E4869" t="s">
        <v>14</v>
      </c>
      <c r="F4869" t="s">
        <v>255</v>
      </c>
      <c r="G4869">
        <v>148.79</v>
      </c>
      <c r="H4869">
        <v>2</v>
      </c>
      <c r="I4869">
        <v>0.03</v>
      </c>
      <c r="J4869">
        <v>7.03</v>
      </c>
      <c r="K4869" t="s">
        <v>115</v>
      </c>
      <c r="L4869" t="s">
        <v>45</v>
      </c>
      <c r="M4869">
        <v>0.92</v>
      </c>
      <c r="N4869" t="s">
        <v>83</v>
      </c>
      <c r="O4869" t="b">
        <v>0</v>
      </c>
      <c r="P4869">
        <v>288.65259999999989</v>
      </c>
      <c r="Q4869">
        <v>110.1046</v>
      </c>
      <c r="R4869">
        <v>102.1546</v>
      </c>
      <c r="S4869" t="s">
        <v>183</v>
      </c>
      <c r="T4869">
        <v>0</v>
      </c>
      <c r="U4869">
        <v>0</v>
      </c>
      <c r="V4869">
        <v>12</v>
      </c>
      <c r="W4869">
        <v>1213.271</v>
      </c>
    </row>
    <row r="4870" spans="1:23" x14ac:dyDescent="0.35">
      <c r="A4870" t="s">
        <v>6740</v>
      </c>
      <c r="B4870" t="s">
        <v>413</v>
      </c>
      <c r="C4870" t="s">
        <v>673</v>
      </c>
      <c r="D4870" t="s">
        <v>12</v>
      </c>
      <c r="E4870" t="s">
        <v>16</v>
      </c>
      <c r="F4870" t="s">
        <v>605</v>
      </c>
      <c r="G4870">
        <v>26.48</v>
      </c>
      <c r="H4870">
        <v>2</v>
      </c>
      <c r="I4870">
        <v>0.1</v>
      </c>
      <c r="J4870">
        <v>2.17</v>
      </c>
      <c r="K4870" t="s">
        <v>82</v>
      </c>
      <c r="L4870" t="s">
        <v>45</v>
      </c>
      <c r="M4870">
        <v>1.64</v>
      </c>
      <c r="N4870" t="s">
        <v>83</v>
      </c>
      <c r="O4870" t="b">
        <v>0</v>
      </c>
      <c r="P4870">
        <v>47.664000000000001</v>
      </c>
      <c r="Q4870">
        <v>15.888</v>
      </c>
      <c r="R4870">
        <v>12.077999999999999</v>
      </c>
      <c r="S4870" t="s">
        <v>84</v>
      </c>
      <c r="T4870">
        <v>0</v>
      </c>
      <c r="U4870">
        <v>0</v>
      </c>
      <c r="V4870">
        <v>15</v>
      </c>
      <c r="W4870">
        <v>1127.8425</v>
      </c>
    </row>
    <row r="4871" spans="1:23" x14ac:dyDescent="0.35">
      <c r="A4871" t="s">
        <v>6741</v>
      </c>
      <c r="B4871" t="s">
        <v>1124</v>
      </c>
      <c r="C4871" t="s">
        <v>6742</v>
      </c>
      <c r="D4871" t="s">
        <v>24</v>
      </c>
      <c r="E4871" t="s">
        <v>88</v>
      </c>
      <c r="F4871" t="s">
        <v>2335</v>
      </c>
      <c r="G4871">
        <v>20.39</v>
      </c>
      <c r="H4871">
        <v>3</v>
      </c>
      <c r="I4871">
        <v>0.17</v>
      </c>
      <c r="J4871">
        <v>5.23</v>
      </c>
      <c r="K4871" t="s">
        <v>115</v>
      </c>
      <c r="L4871" t="s">
        <v>41</v>
      </c>
      <c r="M4871">
        <v>11.84</v>
      </c>
      <c r="N4871" t="s">
        <v>83</v>
      </c>
      <c r="O4871" t="b">
        <v>0</v>
      </c>
      <c r="P4871">
        <v>50.771099999999997</v>
      </c>
      <c r="Q4871">
        <v>14.069100000000001</v>
      </c>
      <c r="R4871">
        <v>-3.000900000000001</v>
      </c>
      <c r="S4871" t="s">
        <v>103</v>
      </c>
      <c r="T4871">
        <v>0</v>
      </c>
      <c r="U4871">
        <v>0</v>
      </c>
      <c r="V4871">
        <v>3</v>
      </c>
      <c r="W4871">
        <v>208.64660000000009</v>
      </c>
    </row>
    <row r="4872" spans="1:23" x14ac:dyDescent="0.35">
      <c r="A4872" t="s">
        <v>6743</v>
      </c>
      <c r="B4872" t="s">
        <v>1018</v>
      </c>
      <c r="C4872" t="s">
        <v>1111</v>
      </c>
      <c r="D4872" t="s">
        <v>12</v>
      </c>
      <c r="E4872" t="s">
        <v>95</v>
      </c>
      <c r="F4872" t="s">
        <v>314</v>
      </c>
      <c r="G4872">
        <v>436.39</v>
      </c>
      <c r="H4872">
        <v>1</v>
      </c>
      <c r="I4872">
        <v>7.0000000000000007E-2</v>
      </c>
      <c r="J4872">
        <v>2.2200000000000002</v>
      </c>
      <c r="K4872" t="s">
        <v>90</v>
      </c>
      <c r="L4872" t="s">
        <v>45</v>
      </c>
      <c r="M4872">
        <v>1.63</v>
      </c>
      <c r="N4872" t="s">
        <v>83</v>
      </c>
      <c r="O4872" t="b">
        <v>0</v>
      </c>
      <c r="P4872">
        <v>405.84269999999998</v>
      </c>
      <c r="Q4872">
        <v>144.0087</v>
      </c>
      <c r="R4872">
        <v>140.15870000000001</v>
      </c>
      <c r="S4872" t="s">
        <v>183</v>
      </c>
      <c r="T4872">
        <v>0</v>
      </c>
      <c r="U4872">
        <v>0</v>
      </c>
      <c r="V4872">
        <v>13</v>
      </c>
      <c r="W4872">
        <v>1139.0393999999999</v>
      </c>
    </row>
    <row r="4873" spans="1:23" x14ac:dyDescent="0.35">
      <c r="A4873" t="s">
        <v>6744</v>
      </c>
      <c r="B4873" t="s">
        <v>189</v>
      </c>
      <c r="C4873" t="s">
        <v>1812</v>
      </c>
      <c r="D4873" t="s">
        <v>15</v>
      </c>
      <c r="E4873" t="s">
        <v>95</v>
      </c>
      <c r="F4873" t="s">
        <v>643</v>
      </c>
      <c r="G4873">
        <v>135.66999999999999</v>
      </c>
      <c r="H4873">
        <v>2</v>
      </c>
      <c r="I4873">
        <v>0.06</v>
      </c>
      <c r="J4873">
        <v>2.87</v>
      </c>
      <c r="K4873" t="s">
        <v>82</v>
      </c>
      <c r="L4873" t="s">
        <v>43</v>
      </c>
      <c r="M4873">
        <v>7.86</v>
      </c>
      <c r="N4873" t="s">
        <v>83</v>
      </c>
      <c r="O4873" t="b">
        <v>0</v>
      </c>
      <c r="P4873">
        <v>255.05959999999999</v>
      </c>
      <c r="Q4873">
        <v>92.255600000000001</v>
      </c>
      <c r="R4873">
        <v>81.525599999999983</v>
      </c>
      <c r="S4873" t="s">
        <v>91</v>
      </c>
      <c r="T4873">
        <v>0</v>
      </c>
      <c r="U4873">
        <v>0</v>
      </c>
      <c r="V4873">
        <v>12</v>
      </c>
      <c r="W4873">
        <v>754.26030000000003</v>
      </c>
    </row>
    <row r="4874" spans="1:23" x14ac:dyDescent="0.35">
      <c r="A4874" t="s">
        <v>6745</v>
      </c>
      <c r="B4874" t="s">
        <v>405</v>
      </c>
      <c r="C4874" t="s">
        <v>2519</v>
      </c>
      <c r="D4874" t="s">
        <v>17</v>
      </c>
      <c r="E4874" t="s">
        <v>88</v>
      </c>
      <c r="F4874" t="s">
        <v>502</v>
      </c>
      <c r="G4874">
        <v>20.53</v>
      </c>
      <c r="H4874">
        <v>3</v>
      </c>
      <c r="I4874">
        <v>0.08</v>
      </c>
      <c r="J4874">
        <v>2.15</v>
      </c>
      <c r="K4874" t="s">
        <v>102</v>
      </c>
      <c r="L4874" t="s">
        <v>45</v>
      </c>
      <c r="M4874">
        <v>0.98</v>
      </c>
      <c r="N4874" t="s">
        <v>83</v>
      </c>
      <c r="O4874" t="b">
        <v>0</v>
      </c>
      <c r="P4874">
        <v>56.662799999999997</v>
      </c>
      <c r="Q4874">
        <v>19.7088</v>
      </c>
      <c r="R4874">
        <v>16.578800000000001</v>
      </c>
      <c r="S4874" t="s">
        <v>103</v>
      </c>
      <c r="T4874">
        <v>0</v>
      </c>
      <c r="U4874">
        <v>0</v>
      </c>
      <c r="V4874">
        <v>16</v>
      </c>
      <c r="W4874">
        <v>835.06150000000002</v>
      </c>
    </row>
    <row r="4875" spans="1:23" x14ac:dyDescent="0.35">
      <c r="A4875" t="s">
        <v>6746</v>
      </c>
      <c r="B4875" t="s">
        <v>339</v>
      </c>
      <c r="C4875" t="s">
        <v>1354</v>
      </c>
      <c r="D4875" t="s">
        <v>17</v>
      </c>
      <c r="E4875" t="s">
        <v>95</v>
      </c>
      <c r="F4875" t="s">
        <v>1709</v>
      </c>
      <c r="G4875">
        <v>232.53</v>
      </c>
      <c r="H4875">
        <v>2</v>
      </c>
      <c r="I4875">
        <v>0.06</v>
      </c>
      <c r="J4875">
        <v>3.63</v>
      </c>
      <c r="K4875" t="s">
        <v>115</v>
      </c>
      <c r="L4875" t="s">
        <v>41</v>
      </c>
      <c r="M4875">
        <v>14.68</v>
      </c>
      <c r="N4875" t="s">
        <v>83</v>
      </c>
      <c r="O4875" t="b">
        <v>0</v>
      </c>
      <c r="P4875">
        <v>437.15640000000002</v>
      </c>
      <c r="Q4875">
        <v>158.12039999999999</v>
      </c>
      <c r="R4875">
        <v>139.81039999999999</v>
      </c>
      <c r="S4875" t="s">
        <v>97</v>
      </c>
      <c r="T4875">
        <v>0</v>
      </c>
      <c r="U4875">
        <v>0</v>
      </c>
      <c r="V4875">
        <v>14</v>
      </c>
      <c r="W4875">
        <v>753.40749999999991</v>
      </c>
    </row>
    <row r="4876" spans="1:23" x14ac:dyDescent="0.35">
      <c r="A4876" t="s">
        <v>6747</v>
      </c>
      <c r="B4876" t="s">
        <v>398</v>
      </c>
      <c r="C4876" t="s">
        <v>2406</v>
      </c>
      <c r="D4876" t="s">
        <v>19</v>
      </c>
      <c r="E4876" t="s">
        <v>14</v>
      </c>
      <c r="F4876" t="s">
        <v>1419</v>
      </c>
      <c r="G4876">
        <v>172.04</v>
      </c>
      <c r="H4876">
        <v>2</v>
      </c>
      <c r="I4876">
        <v>0.02</v>
      </c>
      <c r="J4876">
        <v>3.31</v>
      </c>
      <c r="K4876" t="s">
        <v>102</v>
      </c>
      <c r="L4876" t="s">
        <v>45</v>
      </c>
      <c r="M4876">
        <v>0.93</v>
      </c>
      <c r="N4876" t="s">
        <v>83</v>
      </c>
      <c r="O4876" t="b">
        <v>0</v>
      </c>
      <c r="P4876">
        <v>337.19839999999999</v>
      </c>
      <c r="Q4876">
        <v>130.75040000000001</v>
      </c>
      <c r="R4876">
        <v>126.5104</v>
      </c>
      <c r="S4876" t="s">
        <v>183</v>
      </c>
      <c r="T4876">
        <v>0</v>
      </c>
      <c r="U4876">
        <v>0</v>
      </c>
      <c r="V4876">
        <v>10</v>
      </c>
      <c r="W4876">
        <v>650.54720000000009</v>
      </c>
    </row>
    <row r="4877" spans="1:23" x14ac:dyDescent="0.35">
      <c r="A4877" t="s">
        <v>6748</v>
      </c>
      <c r="B4877" t="s">
        <v>491</v>
      </c>
      <c r="C4877" t="s">
        <v>6749</v>
      </c>
      <c r="D4877" t="s">
        <v>17</v>
      </c>
      <c r="E4877" t="s">
        <v>16</v>
      </c>
      <c r="F4877" t="s">
        <v>645</v>
      </c>
      <c r="G4877">
        <v>44.92</v>
      </c>
      <c r="H4877">
        <v>3</v>
      </c>
      <c r="I4877">
        <v>0.13</v>
      </c>
      <c r="J4877">
        <v>3.95</v>
      </c>
      <c r="K4877" t="s">
        <v>102</v>
      </c>
      <c r="L4877" t="s">
        <v>41</v>
      </c>
      <c r="M4877">
        <v>13.46</v>
      </c>
      <c r="N4877" t="s">
        <v>83</v>
      </c>
      <c r="O4877" t="b">
        <v>0</v>
      </c>
      <c r="P4877">
        <v>117.24120000000001</v>
      </c>
      <c r="Q4877">
        <v>36.385199999999998</v>
      </c>
      <c r="R4877">
        <v>18.975200000000001</v>
      </c>
      <c r="S4877" t="s">
        <v>103</v>
      </c>
      <c r="T4877">
        <v>0</v>
      </c>
      <c r="U4877">
        <v>0</v>
      </c>
      <c r="V4877">
        <v>3</v>
      </c>
      <c r="W4877">
        <v>41.531500000000008</v>
      </c>
    </row>
    <row r="4878" spans="1:23" x14ac:dyDescent="0.35">
      <c r="A4878" t="s">
        <v>6750</v>
      </c>
      <c r="B4878" t="s">
        <v>236</v>
      </c>
      <c r="C4878" t="s">
        <v>190</v>
      </c>
      <c r="D4878" t="s">
        <v>20</v>
      </c>
      <c r="E4878" t="s">
        <v>88</v>
      </c>
      <c r="F4878" t="s">
        <v>989</v>
      </c>
      <c r="G4878">
        <v>22.01</v>
      </c>
      <c r="H4878">
        <v>2</v>
      </c>
      <c r="I4878">
        <v>0.02</v>
      </c>
      <c r="J4878">
        <v>5.0199999999999996</v>
      </c>
      <c r="K4878" t="s">
        <v>115</v>
      </c>
      <c r="L4878" t="s">
        <v>45</v>
      </c>
      <c r="M4878">
        <v>0.91</v>
      </c>
      <c r="N4878" t="s">
        <v>83</v>
      </c>
      <c r="O4878" t="b">
        <v>0</v>
      </c>
      <c r="P4878">
        <v>43.139600000000002</v>
      </c>
      <c r="Q4878">
        <v>16.727599999999999</v>
      </c>
      <c r="R4878">
        <v>10.797599999999999</v>
      </c>
      <c r="S4878" t="s">
        <v>103</v>
      </c>
      <c r="T4878">
        <v>0</v>
      </c>
      <c r="U4878">
        <v>0</v>
      </c>
      <c r="V4878">
        <v>21</v>
      </c>
      <c r="W4878">
        <v>1065.6361999999999</v>
      </c>
    </row>
    <row r="4879" spans="1:23" x14ac:dyDescent="0.35">
      <c r="A4879" t="s">
        <v>6751</v>
      </c>
      <c r="B4879" t="s">
        <v>826</v>
      </c>
      <c r="C4879" t="s">
        <v>5063</v>
      </c>
      <c r="D4879" t="s">
        <v>15</v>
      </c>
      <c r="E4879" t="s">
        <v>16</v>
      </c>
      <c r="F4879" t="s">
        <v>427</v>
      </c>
      <c r="G4879">
        <v>62.85</v>
      </c>
      <c r="H4879">
        <v>1</v>
      </c>
      <c r="I4879">
        <v>0.05</v>
      </c>
      <c r="J4879">
        <v>9.43</v>
      </c>
      <c r="K4879" t="s">
        <v>82</v>
      </c>
      <c r="L4879" t="s">
        <v>41</v>
      </c>
      <c r="M4879">
        <v>14.68</v>
      </c>
      <c r="N4879" t="s">
        <v>83</v>
      </c>
      <c r="O4879" t="b">
        <v>0</v>
      </c>
      <c r="P4879">
        <v>59.707500000000003</v>
      </c>
      <c r="Q4879">
        <v>21.997499999999999</v>
      </c>
      <c r="R4879">
        <v>-2.1125000000000038</v>
      </c>
      <c r="S4879" t="s">
        <v>103</v>
      </c>
      <c r="T4879">
        <v>0</v>
      </c>
      <c r="U4879">
        <v>0</v>
      </c>
      <c r="V4879">
        <v>3</v>
      </c>
      <c r="W4879">
        <v>489.75269999999989</v>
      </c>
    </row>
    <row r="4880" spans="1:23" x14ac:dyDescent="0.35">
      <c r="A4880" t="s">
        <v>6752</v>
      </c>
      <c r="B4880" t="s">
        <v>583</v>
      </c>
      <c r="C4880" t="s">
        <v>273</v>
      </c>
      <c r="D4880" t="s">
        <v>20</v>
      </c>
      <c r="E4880" t="s">
        <v>95</v>
      </c>
      <c r="F4880" t="s">
        <v>1202</v>
      </c>
      <c r="G4880">
        <v>323.95999999999998</v>
      </c>
      <c r="H4880">
        <v>2</v>
      </c>
      <c r="I4880">
        <v>0.01</v>
      </c>
      <c r="J4880">
        <v>5.6</v>
      </c>
      <c r="K4880" t="s">
        <v>90</v>
      </c>
      <c r="L4880" t="s">
        <v>43</v>
      </c>
      <c r="M4880">
        <v>5.24</v>
      </c>
      <c r="N4880" t="s">
        <v>83</v>
      </c>
      <c r="O4880" t="b">
        <v>0</v>
      </c>
      <c r="P4880">
        <v>641.44079999999997</v>
      </c>
      <c r="Q4880">
        <v>252.68879999999999</v>
      </c>
      <c r="R4880">
        <v>241.84880000000001</v>
      </c>
      <c r="S4880" t="s">
        <v>84</v>
      </c>
      <c r="T4880">
        <v>0</v>
      </c>
      <c r="U4880">
        <v>0</v>
      </c>
      <c r="V4880">
        <v>9</v>
      </c>
      <c r="W4880">
        <v>1008.3239</v>
      </c>
    </row>
    <row r="4881" spans="1:23" x14ac:dyDescent="0.35">
      <c r="A4881" t="s">
        <v>6753</v>
      </c>
      <c r="B4881" t="s">
        <v>689</v>
      </c>
      <c r="C4881" t="s">
        <v>1164</v>
      </c>
      <c r="D4881" t="s">
        <v>19</v>
      </c>
      <c r="E4881" t="s">
        <v>95</v>
      </c>
      <c r="F4881" t="s">
        <v>489</v>
      </c>
      <c r="G4881">
        <v>702.8</v>
      </c>
      <c r="H4881">
        <v>1</v>
      </c>
      <c r="I4881">
        <v>0.1</v>
      </c>
      <c r="J4881">
        <v>6.36</v>
      </c>
      <c r="K4881" t="s">
        <v>90</v>
      </c>
      <c r="L4881" t="s">
        <v>41</v>
      </c>
      <c r="M4881">
        <v>11.01</v>
      </c>
      <c r="N4881" t="s">
        <v>83</v>
      </c>
      <c r="O4881" t="b">
        <v>0</v>
      </c>
      <c r="P4881">
        <v>632.52</v>
      </c>
      <c r="Q4881">
        <v>210.84</v>
      </c>
      <c r="R4881">
        <v>193.47</v>
      </c>
      <c r="S4881" t="s">
        <v>103</v>
      </c>
      <c r="T4881">
        <v>0</v>
      </c>
      <c r="U4881">
        <v>0</v>
      </c>
      <c r="V4881">
        <v>12</v>
      </c>
      <c r="W4881">
        <v>699.42399999999998</v>
      </c>
    </row>
    <row r="4882" spans="1:23" x14ac:dyDescent="0.35">
      <c r="A4882" t="s">
        <v>6754</v>
      </c>
      <c r="B4882" t="s">
        <v>440</v>
      </c>
      <c r="C4882" t="s">
        <v>764</v>
      </c>
      <c r="D4882" t="s">
        <v>12</v>
      </c>
      <c r="E4882" t="s">
        <v>16</v>
      </c>
      <c r="F4882" t="s">
        <v>293</v>
      </c>
      <c r="G4882">
        <v>52.76</v>
      </c>
      <c r="H4882">
        <v>3</v>
      </c>
      <c r="I4882">
        <v>0.22</v>
      </c>
      <c r="J4882">
        <v>9.4700000000000006</v>
      </c>
      <c r="K4882" t="s">
        <v>102</v>
      </c>
      <c r="L4882" t="s">
        <v>48</v>
      </c>
      <c r="M4882">
        <v>12.77</v>
      </c>
      <c r="N4882" t="s">
        <v>141</v>
      </c>
      <c r="O4882" t="b">
        <v>0</v>
      </c>
      <c r="P4882">
        <v>123.4584</v>
      </c>
      <c r="Q4882">
        <v>28.490400000000012</v>
      </c>
      <c r="R4882">
        <v>6.2504000000000062</v>
      </c>
      <c r="S4882" t="s">
        <v>97</v>
      </c>
      <c r="T4882">
        <v>1</v>
      </c>
      <c r="U4882">
        <v>0</v>
      </c>
      <c r="V4882">
        <v>13</v>
      </c>
      <c r="W4882">
        <v>693.52629999999999</v>
      </c>
    </row>
    <row r="4883" spans="1:23" x14ac:dyDescent="0.35">
      <c r="A4883" t="s">
        <v>6755</v>
      </c>
      <c r="B4883" t="s">
        <v>1054</v>
      </c>
      <c r="C4883" t="s">
        <v>166</v>
      </c>
      <c r="D4883" t="s">
        <v>15</v>
      </c>
      <c r="E4883" t="s">
        <v>16</v>
      </c>
      <c r="F4883" t="s">
        <v>895</v>
      </c>
      <c r="G4883">
        <v>49.89</v>
      </c>
      <c r="H4883">
        <v>1</v>
      </c>
      <c r="I4883">
        <v>0.19</v>
      </c>
      <c r="J4883">
        <v>7.68</v>
      </c>
      <c r="K4883" t="s">
        <v>115</v>
      </c>
      <c r="L4883" t="s">
        <v>43</v>
      </c>
      <c r="M4883">
        <v>3.67</v>
      </c>
      <c r="N4883" t="s">
        <v>83</v>
      </c>
      <c r="O4883" t="b">
        <v>0</v>
      </c>
      <c r="P4883">
        <v>40.410900000000012</v>
      </c>
      <c r="Q4883">
        <v>10.476900000000009</v>
      </c>
      <c r="R4883">
        <v>-0.87309999999999199</v>
      </c>
      <c r="S4883" t="s">
        <v>128</v>
      </c>
      <c r="T4883">
        <v>0</v>
      </c>
      <c r="U4883">
        <v>0</v>
      </c>
      <c r="V4883">
        <v>20</v>
      </c>
      <c r="W4883">
        <v>1878.5492999999999</v>
      </c>
    </row>
    <row r="4884" spans="1:23" x14ac:dyDescent="0.35">
      <c r="A4884" t="s">
        <v>6756</v>
      </c>
      <c r="B4884" t="s">
        <v>1563</v>
      </c>
      <c r="C4884" t="s">
        <v>1561</v>
      </c>
      <c r="D4884" t="s">
        <v>12</v>
      </c>
      <c r="E4884" t="s">
        <v>16</v>
      </c>
      <c r="F4884" t="s">
        <v>244</v>
      </c>
      <c r="G4884">
        <v>37.26</v>
      </c>
      <c r="H4884">
        <v>2</v>
      </c>
      <c r="I4884">
        <v>0.28999999999999998</v>
      </c>
      <c r="J4884">
        <v>2.2799999999999998</v>
      </c>
      <c r="K4884" t="s">
        <v>90</v>
      </c>
      <c r="L4884" t="s">
        <v>41</v>
      </c>
      <c r="M4884">
        <v>14.99</v>
      </c>
      <c r="N4884" t="s">
        <v>83</v>
      </c>
      <c r="O4884" t="b">
        <v>0</v>
      </c>
      <c r="P4884">
        <v>52.909199999999991</v>
      </c>
      <c r="Q4884">
        <v>8.1971999999999952</v>
      </c>
      <c r="R4884">
        <v>-9.0728000000000044</v>
      </c>
      <c r="S4884" t="s">
        <v>91</v>
      </c>
      <c r="T4884">
        <v>0</v>
      </c>
      <c r="U4884">
        <v>0</v>
      </c>
      <c r="V4884">
        <v>11</v>
      </c>
      <c r="W4884">
        <v>738.87560000000008</v>
      </c>
    </row>
    <row r="4885" spans="1:23" x14ac:dyDescent="0.35">
      <c r="A4885" t="s">
        <v>6757</v>
      </c>
      <c r="B4885" t="s">
        <v>832</v>
      </c>
      <c r="C4885" t="s">
        <v>2225</v>
      </c>
      <c r="D4885" t="s">
        <v>12</v>
      </c>
      <c r="E4885" t="s">
        <v>14</v>
      </c>
      <c r="F4885" t="s">
        <v>677</v>
      </c>
      <c r="G4885">
        <v>74.44</v>
      </c>
      <c r="H4885">
        <v>1</v>
      </c>
      <c r="I4885">
        <v>0.24</v>
      </c>
      <c r="J4885">
        <v>4.33</v>
      </c>
      <c r="K4885" t="s">
        <v>82</v>
      </c>
      <c r="L4885" t="s">
        <v>41</v>
      </c>
      <c r="M4885">
        <v>11.5</v>
      </c>
      <c r="N4885" t="s">
        <v>83</v>
      </c>
      <c r="O4885" t="b">
        <v>0</v>
      </c>
      <c r="P4885">
        <v>56.574399999999997</v>
      </c>
      <c r="Q4885">
        <v>11.910399999999999</v>
      </c>
      <c r="R4885">
        <v>-3.9195999999999969</v>
      </c>
      <c r="S4885" t="s">
        <v>97</v>
      </c>
      <c r="T4885">
        <v>0</v>
      </c>
      <c r="U4885">
        <v>0</v>
      </c>
      <c r="V4885">
        <v>17</v>
      </c>
      <c r="W4885">
        <v>713.60439999999994</v>
      </c>
    </row>
    <row r="4886" spans="1:23" x14ac:dyDescent="0.35">
      <c r="A4886" t="s">
        <v>6758</v>
      </c>
      <c r="B4886" t="s">
        <v>669</v>
      </c>
      <c r="C4886" t="s">
        <v>1934</v>
      </c>
      <c r="D4886" t="s">
        <v>15</v>
      </c>
      <c r="E4886" t="s">
        <v>14</v>
      </c>
      <c r="F4886" t="s">
        <v>1419</v>
      </c>
      <c r="G4886">
        <v>177.01</v>
      </c>
      <c r="H4886">
        <v>1</v>
      </c>
      <c r="I4886">
        <v>7.0000000000000007E-2</v>
      </c>
      <c r="J4886">
        <v>2.89</v>
      </c>
      <c r="K4886" t="s">
        <v>90</v>
      </c>
      <c r="L4886" t="s">
        <v>41</v>
      </c>
      <c r="M4886">
        <v>8.3000000000000007</v>
      </c>
      <c r="N4886" t="s">
        <v>83</v>
      </c>
      <c r="O4886" t="b">
        <v>0</v>
      </c>
      <c r="P4886">
        <v>164.61930000000001</v>
      </c>
      <c r="Q4886">
        <v>58.413299999999992</v>
      </c>
      <c r="R4886">
        <v>47.223300000000002</v>
      </c>
      <c r="S4886" t="s">
        <v>183</v>
      </c>
      <c r="T4886">
        <v>0</v>
      </c>
      <c r="U4886">
        <v>0</v>
      </c>
      <c r="V4886">
        <v>3</v>
      </c>
      <c r="W4886">
        <v>69.223699999999994</v>
      </c>
    </row>
    <row r="4887" spans="1:23" x14ac:dyDescent="0.35">
      <c r="A4887" t="s">
        <v>6759</v>
      </c>
      <c r="B4887" t="s">
        <v>549</v>
      </c>
      <c r="C4887" t="s">
        <v>1729</v>
      </c>
      <c r="D4887" t="s">
        <v>12</v>
      </c>
      <c r="E4887" t="s">
        <v>16</v>
      </c>
      <c r="F4887" t="s">
        <v>505</v>
      </c>
      <c r="G4887">
        <v>51.52</v>
      </c>
      <c r="H4887">
        <v>3</v>
      </c>
      <c r="I4887">
        <v>0.15</v>
      </c>
      <c r="J4887">
        <v>5.78</v>
      </c>
      <c r="K4887" t="s">
        <v>90</v>
      </c>
      <c r="L4887" t="s">
        <v>43</v>
      </c>
      <c r="M4887">
        <v>5.76</v>
      </c>
      <c r="N4887" t="s">
        <v>83</v>
      </c>
      <c r="O4887" t="b">
        <v>0</v>
      </c>
      <c r="P4887">
        <v>131.376</v>
      </c>
      <c r="Q4887">
        <v>38.64</v>
      </c>
      <c r="R4887">
        <v>27.1</v>
      </c>
      <c r="S4887" t="s">
        <v>91</v>
      </c>
      <c r="T4887">
        <v>0</v>
      </c>
      <c r="U4887">
        <v>0</v>
      </c>
      <c r="V4887">
        <v>16</v>
      </c>
      <c r="W4887">
        <v>1103.1713</v>
      </c>
    </row>
    <row r="4888" spans="1:23" x14ac:dyDescent="0.35">
      <c r="A4888" t="s">
        <v>6760</v>
      </c>
      <c r="B4888" t="s">
        <v>660</v>
      </c>
      <c r="C4888" t="s">
        <v>459</v>
      </c>
      <c r="D4888" t="s">
        <v>28</v>
      </c>
      <c r="E4888" t="s">
        <v>88</v>
      </c>
      <c r="F4888" t="s">
        <v>191</v>
      </c>
      <c r="G4888">
        <v>26.29</v>
      </c>
      <c r="H4888">
        <v>1</v>
      </c>
      <c r="I4888">
        <v>0.09</v>
      </c>
      <c r="J4888">
        <v>6.26</v>
      </c>
      <c r="K4888" t="s">
        <v>90</v>
      </c>
      <c r="L4888" t="s">
        <v>45</v>
      </c>
      <c r="M4888">
        <v>1.59</v>
      </c>
      <c r="N4888" t="s">
        <v>83</v>
      </c>
      <c r="O4888" t="b">
        <v>0</v>
      </c>
      <c r="P4888">
        <v>23.9239</v>
      </c>
      <c r="Q4888">
        <v>8.1499000000000006</v>
      </c>
      <c r="R4888">
        <v>0.29990000000000089</v>
      </c>
      <c r="S4888" t="s">
        <v>84</v>
      </c>
      <c r="T4888">
        <v>0</v>
      </c>
      <c r="U4888">
        <v>0</v>
      </c>
      <c r="V4888">
        <v>17</v>
      </c>
      <c r="W4888">
        <v>516.81659999999999</v>
      </c>
    </row>
    <row r="4889" spans="1:23" x14ac:dyDescent="0.35">
      <c r="A4889" t="s">
        <v>6761</v>
      </c>
      <c r="B4889" t="s">
        <v>425</v>
      </c>
      <c r="C4889" t="s">
        <v>824</v>
      </c>
      <c r="D4889" t="s">
        <v>17</v>
      </c>
      <c r="E4889" t="s">
        <v>16</v>
      </c>
      <c r="F4889" t="s">
        <v>505</v>
      </c>
      <c r="G4889">
        <v>67.14</v>
      </c>
      <c r="H4889">
        <v>1</v>
      </c>
      <c r="I4889">
        <v>0.17</v>
      </c>
      <c r="J4889">
        <v>4.84</v>
      </c>
      <c r="K4889" t="s">
        <v>82</v>
      </c>
      <c r="L4889" t="s">
        <v>41</v>
      </c>
      <c r="M4889">
        <v>9.68</v>
      </c>
      <c r="N4889" t="s">
        <v>279</v>
      </c>
      <c r="O4889" t="b">
        <v>0</v>
      </c>
      <c r="P4889">
        <v>55.726199999999999</v>
      </c>
      <c r="Q4889">
        <v>15.4422</v>
      </c>
      <c r="R4889">
        <v>0.92220000000000002</v>
      </c>
      <c r="S4889" t="s">
        <v>84</v>
      </c>
      <c r="T4889">
        <v>0</v>
      </c>
      <c r="U4889">
        <v>1</v>
      </c>
      <c r="V4889">
        <v>13</v>
      </c>
      <c r="W4889">
        <v>341.28570000000002</v>
      </c>
    </row>
    <row r="4890" spans="1:23" x14ac:dyDescent="0.35">
      <c r="A4890" t="s">
        <v>6762</v>
      </c>
      <c r="B4890" t="s">
        <v>1228</v>
      </c>
      <c r="C4890" t="s">
        <v>6763</v>
      </c>
      <c r="D4890" t="s">
        <v>12</v>
      </c>
      <c r="E4890" t="s">
        <v>16</v>
      </c>
      <c r="F4890" t="s">
        <v>481</v>
      </c>
      <c r="G4890">
        <v>17.98</v>
      </c>
      <c r="H4890">
        <v>1</v>
      </c>
      <c r="I4890">
        <v>7.0000000000000007E-2</v>
      </c>
      <c r="J4890">
        <v>9.8699999999999992</v>
      </c>
      <c r="K4890" t="s">
        <v>102</v>
      </c>
      <c r="L4890" t="s">
        <v>43</v>
      </c>
      <c r="M4890">
        <v>6.43</v>
      </c>
      <c r="N4890" t="s">
        <v>83</v>
      </c>
      <c r="O4890" t="b">
        <v>0</v>
      </c>
      <c r="P4890">
        <v>16.721399999999999</v>
      </c>
      <c r="Q4890">
        <v>5.9333999999999989</v>
      </c>
      <c r="R4890">
        <v>-10.3666</v>
      </c>
      <c r="S4890" t="s">
        <v>84</v>
      </c>
      <c r="T4890">
        <v>0</v>
      </c>
      <c r="U4890">
        <v>0</v>
      </c>
      <c r="V4890">
        <v>3</v>
      </c>
      <c r="W4890">
        <v>-21.780899999999988</v>
      </c>
    </row>
    <row r="4891" spans="1:23" x14ac:dyDescent="0.35">
      <c r="A4891" t="s">
        <v>6764</v>
      </c>
      <c r="B4891" t="s">
        <v>1705</v>
      </c>
      <c r="C4891" t="s">
        <v>6765</v>
      </c>
      <c r="D4891" t="s">
        <v>17</v>
      </c>
      <c r="E4891" t="s">
        <v>95</v>
      </c>
      <c r="F4891" t="s">
        <v>2069</v>
      </c>
      <c r="G4891">
        <v>368.69</v>
      </c>
      <c r="H4891">
        <v>3</v>
      </c>
      <c r="I4891">
        <v>0.28999999999999998</v>
      </c>
      <c r="J4891">
        <v>6.3</v>
      </c>
      <c r="K4891" t="s">
        <v>90</v>
      </c>
      <c r="L4891" t="s">
        <v>41</v>
      </c>
      <c r="M4891">
        <v>12.6</v>
      </c>
      <c r="N4891" t="s">
        <v>279</v>
      </c>
      <c r="O4891" t="b">
        <v>0</v>
      </c>
      <c r="P4891">
        <v>785.30969999999991</v>
      </c>
      <c r="Q4891">
        <v>121.6677</v>
      </c>
      <c r="R4891">
        <v>102.7677</v>
      </c>
      <c r="S4891" t="s">
        <v>97</v>
      </c>
      <c r="T4891">
        <v>0</v>
      </c>
      <c r="U4891">
        <v>1</v>
      </c>
      <c r="V4891">
        <v>3</v>
      </c>
      <c r="W4891">
        <v>821.80869999999993</v>
      </c>
    </row>
    <row r="4892" spans="1:23" x14ac:dyDescent="0.35">
      <c r="A4892" t="s">
        <v>6766</v>
      </c>
      <c r="B4892" t="s">
        <v>1687</v>
      </c>
      <c r="C4892" t="s">
        <v>1570</v>
      </c>
      <c r="D4892" t="s">
        <v>15</v>
      </c>
      <c r="E4892" t="s">
        <v>16</v>
      </c>
      <c r="F4892" t="s">
        <v>81</v>
      </c>
      <c r="G4892">
        <v>46.01</v>
      </c>
      <c r="H4892">
        <v>3</v>
      </c>
      <c r="I4892">
        <v>0.21</v>
      </c>
      <c r="J4892">
        <v>5.19</v>
      </c>
      <c r="K4892" t="s">
        <v>102</v>
      </c>
      <c r="L4892" t="s">
        <v>48</v>
      </c>
      <c r="M4892">
        <v>11</v>
      </c>
      <c r="N4892" t="s">
        <v>83</v>
      </c>
      <c r="O4892" t="b">
        <v>0</v>
      </c>
      <c r="P4892">
        <v>109.0437</v>
      </c>
      <c r="Q4892">
        <v>26.2257</v>
      </c>
      <c r="R4892">
        <v>10.0357</v>
      </c>
      <c r="S4892" t="s">
        <v>97</v>
      </c>
      <c r="T4892">
        <v>0</v>
      </c>
      <c r="U4892">
        <v>0</v>
      </c>
      <c r="V4892">
        <v>9</v>
      </c>
      <c r="W4892">
        <v>659.01419999999996</v>
      </c>
    </row>
    <row r="4893" spans="1:23" x14ac:dyDescent="0.35">
      <c r="A4893" t="s">
        <v>6767</v>
      </c>
      <c r="B4893" t="s">
        <v>1107</v>
      </c>
      <c r="C4893" t="s">
        <v>6768</v>
      </c>
      <c r="D4893" t="s">
        <v>15</v>
      </c>
      <c r="E4893" t="s">
        <v>16</v>
      </c>
      <c r="F4893" t="s">
        <v>435</v>
      </c>
      <c r="G4893">
        <v>30.02</v>
      </c>
      <c r="H4893">
        <v>2</v>
      </c>
      <c r="I4893">
        <v>0.14000000000000001</v>
      </c>
      <c r="J4893">
        <v>2.11</v>
      </c>
      <c r="K4893" t="s">
        <v>90</v>
      </c>
      <c r="L4893" t="s">
        <v>43</v>
      </c>
      <c r="M4893">
        <v>6.89</v>
      </c>
      <c r="N4893" t="s">
        <v>141</v>
      </c>
      <c r="O4893" t="b">
        <v>0</v>
      </c>
      <c r="P4893">
        <v>51.634399999999999</v>
      </c>
      <c r="Q4893">
        <v>15.6104</v>
      </c>
      <c r="R4893">
        <v>6.6103999999999994</v>
      </c>
      <c r="S4893" t="s">
        <v>97</v>
      </c>
      <c r="T4893">
        <v>1</v>
      </c>
      <c r="U4893">
        <v>0</v>
      </c>
      <c r="V4893">
        <v>2</v>
      </c>
      <c r="W4893">
        <v>69.438400000000001</v>
      </c>
    </row>
    <row r="4894" spans="1:23" x14ac:dyDescent="0.35">
      <c r="A4894" t="s">
        <v>6769</v>
      </c>
      <c r="B4894" t="s">
        <v>462</v>
      </c>
      <c r="C4894" t="s">
        <v>1729</v>
      </c>
      <c r="D4894" t="s">
        <v>15</v>
      </c>
      <c r="E4894" t="s">
        <v>16</v>
      </c>
      <c r="F4894" t="s">
        <v>645</v>
      </c>
      <c r="G4894">
        <v>39.28</v>
      </c>
      <c r="H4894">
        <v>3</v>
      </c>
      <c r="I4894">
        <v>0.14000000000000001</v>
      </c>
      <c r="J4894">
        <v>5.22</v>
      </c>
      <c r="K4894" t="s">
        <v>90</v>
      </c>
      <c r="L4894" t="s">
        <v>41</v>
      </c>
      <c r="M4894">
        <v>5.0199999999999996</v>
      </c>
      <c r="N4894" t="s">
        <v>83</v>
      </c>
      <c r="O4894" t="b">
        <v>0</v>
      </c>
      <c r="P4894">
        <v>101.3424</v>
      </c>
      <c r="Q4894">
        <v>30.638400000000001</v>
      </c>
      <c r="R4894">
        <v>20.398400000000009</v>
      </c>
      <c r="S4894" t="s">
        <v>84</v>
      </c>
      <c r="T4894">
        <v>0</v>
      </c>
      <c r="U4894">
        <v>0</v>
      </c>
      <c r="V4894">
        <v>16</v>
      </c>
      <c r="W4894">
        <v>1103.1713</v>
      </c>
    </row>
    <row r="4895" spans="1:23" x14ac:dyDescent="0.35">
      <c r="A4895" t="s">
        <v>6770</v>
      </c>
      <c r="B4895" t="s">
        <v>86</v>
      </c>
      <c r="C4895" t="s">
        <v>3834</v>
      </c>
      <c r="D4895" t="s">
        <v>20</v>
      </c>
      <c r="E4895" t="s">
        <v>16</v>
      </c>
      <c r="F4895" t="s">
        <v>464</v>
      </c>
      <c r="G4895">
        <v>53.38</v>
      </c>
      <c r="H4895">
        <v>2</v>
      </c>
      <c r="I4895">
        <v>0.12</v>
      </c>
      <c r="J4895">
        <v>5.63</v>
      </c>
      <c r="K4895" t="s">
        <v>115</v>
      </c>
      <c r="L4895" t="s">
        <v>41</v>
      </c>
      <c r="M4895">
        <v>9.09</v>
      </c>
      <c r="N4895" t="s">
        <v>83</v>
      </c>
      <c r="O4895" t="b">
        <v>0</v>
      </c>
      <c r="P4895">
        <v>93.948800000000006</v>
      </c>
      <c r="Q4895">
        <v>29.892800000000008</v>
      </c>
      <c r="R4895">
        <v>15.172800000000009</v>
      </c>
      <c r="S4895" t="s">
        <v>91</v>
      </c>
      <c r="T4895">
        <v>0</v>
      </c>
      <c r="U4895">
        <v>0</v>
      </c>
      <c r="V4895">
        <v>9</v>
      </c>
      <c r="W4895">
        <v>491.66809999999998</v>
      </c>
    </row>
    <row r="4896" spans="1:23" x14ac:dyDescent="0.35">
      <c r="A4896" t="s">
        <v>6771</v>
      </c>
      <c r="B4896" t="s">
        <v>189</v>
      </c>
      <c r="C4896" t="s">
        <v>767</v>
      </c>
      <c r="D4896" t="s">
        <v>12</v>
      </c>
      <c r="E4896" t="s">
        <v>95</v>
      </c>
      <c r="F4896" t="s">
        <v>304</v>
      </c>
      <c r="G4896">
        <v>348.37</v>
      </c>
      <c r="H4896">
        <v>1</v>
      </c>
      <c r="I4896">
        <v>0.14000000000000001</v>
      </c>
      <c r="J4896">
        <v>8.5299999999999994</v>
      </c>
      <c r="K4896" t="s">
        <v>82</v>
      </c>
      <c r="L4896" t="s">
        <v>41</v>
      </c>
      <c r="M4896">
        <v>10.88</v>
      </c>
      <c r="N4896" t="s">
        <v>141</v>
      </c>
      <c r="O4896" t="b">
        <v>0</v>
      </c>
      <c r="P4896">
        <v>299.59820000000002</v>
      </c>
      <c r="Q4896">
        <v>90.576200000000043</v>
      </c>
      <c r="R4896">
        <v>71.166200000000032</v>
      </c>
      <c r="S4896" t="s">
        <v>91</v>
      </c>
      <c r="T4896">
        <v>1</v>
      </c>
      <c r="U4896">
        <v>0</v>
      </c>
      <c r="V4896">
        <v>17</v>
      </c>
      <c r="W4896">
        <v>1537.2258999999999</v>
      </c>
    </row>
    <row r="4897" spans="1:23" x14ac:dyDescent="0.35">
      <c r="A4897" t="s">
        <v>6772</v>
      </c>
      <c r="B4897" t="s">
        <v>99</v>
      </c>
      <c r="C4897" t="s">
        <v>2485</v>
      </c>
      <c r="D4897" t="s">
        <v>12</v>
      </c>
      <c r="E4897" t="s">
        <v>16</v>
      </c>
      <c r="F4897" t="s">
        <v>1316</v>
      </c>
      <c r="G4897">
        <v>27.54</v>
      </c>
      <c r="H4897">
        <v>2</v>
      </c>
      <c r="I4897">
        <v>0.08</v>
      </c>
      <c r="J4897">
        <v>3.52</v>
      </c>
      <c r="K4897" t="s">
        <v>90</v>
      </c>
      <c r="L4897" t="s">
        <v>48</v>
      </c>
      <c r="M4897">
        <v>13.19</v>
      </c>
      <c r="N4897" t="s">
        <v>83</v>
      </c>
      <c r="O4897" t="b">
        <v>0</v>
      </c>
      <c r="P4897">
        <v>50.6736</v>
      </c>
      <c r="Q4897">
        <v>17.625600000000009</v>
      </c>
      <c r="R4897">
        <v>0.91560000000000485</v>
      </c>
      <c r="S4897" t="s">
        <v>103</v>
      </c>
      <c r="T4897">
        <v>0</v>
      </c>
      <c r="U4897">
        <v>0</v>
      </c>
      <c r="V4897">
        <v>3</v>
      </c>
      <c r="W4897">
        <v>15.91740000000002</v>
      </c>
    </row>
    <row r="4898" spans="1:23" x14ac:dyDescent="0.35">
      <c r="A4898" t="s">
        <v>6773</v>
      </c>
      <c r="B4898" t="s">
        <v>121</v>
      </c>
      <c r="C4898" t="s">
        <v>2029</v>
      </c>
      <c r="D4898" t="s">
        <v>15</v>
      </c>
      <c r="E4898" t="s">
        <v>88</v>
      </c>
      <c r="F4898" t="s">
        <v>381</v>
      </c>
      <c r="G4898">
        <v>31.52</v>
      </c>
      <c r="H4898">
        <v>1</v>
      </c>
      <c r="I4898">
        <v>0.02</v>
      </c>
      <c r="J4898">
        <v>5.14</v>
      </c>
      <c r="K4898" t="s">
        <v>102</v>
      </c>
      <c r="L4898" t="s">
        <v>48</v>
      </c>
      <c r="M4898">
        <v>17.57</v>
      </c>
      <c r="N4898" t="s">
        <v>83</v>
      </c>
      <c r="O4898" t="b">
        <v>0</v>
      </c>
      <c r="P4898">
        <v>30.889600000000002</v>
      </c>
      <c r="Q4898">
        <v>11.977600000000001</v>
      </c>
      <c r="R4898">
        <v>-10.7324</v>
      </c>
      <c r="S4898" t="s">
        <v>103</v>
      </c>
      <c r="T4898">
        <v>0</v>
      </c>
      <c r="U4898">
        <v>0</v>
      </c>
      <c r="V4898">
        <v>17</v>
      </c>
      <c r="W4898">
        <v>1688.6007999999999</v>
      </c>
    </row>
    <row r="4899" spans="1:23" x14ac:dyDescent="0.35">
      <c r="A4899" t="s">
        <v>6774</v>
      </c>
      <c r="B4899" t="s">
        <v>1240</v>
      </c>
      <c r="C4899" t="s">
        <v>6775</v>
      </c>
      <c r="D4899" t="s">
        <v>26</v>
      </c>
      <c r="E4899" t="s">
        <v>88</v>
      </c>
      <c r="F4899" t="s">
        <v>89</v>
      </c>
      <c r="G4899">
        <v>35.58</v>
      </c>
      <c r="H4899">
        <v>2</v>
      </c>
      <c r="I4899">
        <v>0.04</v>
      </c>
      <c r="J4899">
        <v>2.6</v>
      </c>
      <c r="K4899" t="s">
        <v>115</v>
      </c>
      <c r="L4899" t="s">
        <v>45</v>
      </c>
      <c r="M4899">
        <v>2</v>
      </c>
      <c r="N4899" t="s">
        <v>83</v>
      </c>
      <c r="O4899" t="b">
        <v>0</v>
      </c>
      <c r="P4899">
        <v>68.313599999999994</v>
      </c>
      <c r="Q4899">
        <v>25.617599999999999</v>
      </c>
      <c r="R4899">
        <v>21.017599999999991</v>
      </c>
      <c r="S4899" t="s">
        <v>91</v>
      </c>
      <c r="T4899">
        <v>0</v>
      </c>
      <c r="U4899">
        <v>0</v>
      </c>
      <c r="V4899">
        <v>1</v>
      </c>
      <c r="W4899">
        <v>21.017599999999991</v>
      </c>
    </row>
    <row r="4900" spans="1:23" x14ac:dyDescent="0.35">
      <c r="A4900" t="s">
        <v>6776</v>
      </c>
      <c r="B4900" t="s">
        <v>610</v>
      </c>
      <c r="C4900" t="s">
        <v>2804</v>
      </c>
      <c r="D4900" t="s">
        <v>24</v>
      </c>
      <c r="E4900" t="s">
        <v>14</v>
      </c>
      <c r="F4900" t="s">
        <v>101</v>
      </c>
      <c r="G4900">
        <v>142.29</v>
      </c>
      <c r="H4900">
        <v>3</v>
      </c>
      <c r="I4900">
        <v>0.27</v>
      </c>
      <c r="J4900">
        <v>9.33</v>
      </c>
      <c r="K4900" t="s">
        <v>115</v>
      </c>
      <c r="L4900" t="s">
        <v>41</v>
      </c>
      <c r="M4900">
        <v>10.81</v>
      </c>
      <c r="N4900" t="s">
        <v>83</v>
      </c>
      <c r="O4900" t="b">
        <v>0</v>
      </c>
      <c r="P4900">
        <v>311.61509999999998</v>
      </c>
      <c r="Q4900">
        <v>55.49309999999997</v>
      </c>
      <c r="R4900">
        <v>35.353099999999969</v>
      </c>
      <c r="S4900" t="s">
        <v>97</v>
      </c>
      <c r="T4900">
        <v>0</v>
      </c>
      <c r="U4900">
        <v>0</v>
      </c>
      <c r="V4900">
        <v>14</v>
      </c>
      <c r="W4900">
        <v>128.99529999999999</v>
      </c>
    </row>
    <row r="4901" spans="1:23" x14ac:dyDescent="0.35">
      <c r="A4901" t="s">
        <v>6777</v>
      </c>
      <c r="B4901" t="s">
        <v>536</v>
      </c>
      <c r="C4901" t="s">
        <v>790</v>
      </c>
      <c r="D4901" t="s">
        <v>15</v>
      </c>
      <c r="E4901" t="s">
        <v>16</v>
      </c>
      <c r="F4901" t="s">
        <v>435</v>
      </c>
      <c r="G4901">
        <v>38.68</v>
      </c>
      <c r="H4901">
        <v>2</v>
      </c>
      <c r="I4901">
        <v>0.05</v>
      </c>
      <c r="J4901">
        <v>8.17</v>
      </c>
      <c r="K4901" t="s">
        <v>82</v>
      </c>
      <c r="L4901" t="s">
        <v>48</v>
      </c>
      <c r="M4901">
        <v>7.18</v>
      </c>
      <c r="N4901" t="s">
        <v>141</v>
      </c>
      <c r="O4901" t="b">
        <v>0</v>
      </c>
      <c r="P4901">
        <v>73.49199999999999</v>
      </c>
      <c r="Q4901">
        <v>27.076000000000001</v>
      </c>
      <c r="R4901">
        <v>11.72599999999999</v>
      </c>
      <c r="S4901" t="s">
        <v>97</v>
      </c>
      <c r="T4901">
        <v>1</v>
      </c>
      <c r="U4901">
        <v>0</v>
      </c>
      <c r="V4901">
        <v>14</v>
      </c>
      <c r="W4901">
        <v>572.77920000000006</v>
      </c>
    </row>
    <row r="4902" spans="1:23" x14ac:dyDescent="0.35">
      <c r="A4902" t="s">
        <v>6778</v>
      </c>
      <c r="B4902" t="s">
        <v>639</v>
      </c>
      <c r="C4902" t="s">
        <v>1766</v>
      </c>
      <c r="D4902" t="s">
        <v>15</v>
      </c>
      <c r="E4902" t="s">
        <v>95</v>
      </c>
      <c r="F4902" t="s">
        <v>596</v>
      </c>
      <c r="G4902">
        <v>233.28</v>
      </c>
      <c r="H4902">
        <v>3</v>
      </c>
      <c r="I4902">
        <v>0.01</v>
      </c>
      <c r="J4902">
        <v>6.79</v>
      </c>
      <c r="K4902" t="s">
        <v>90</v>
      </c>
      <c r="L4902" t="s">
        <v>43</v>
      </c>
      <c r="M4902">
        <v>4.42</v>
      </c>
      <c r="N4902" t="s">
        <v>83</v>
      </c>
      <c r="O4902" t="b">
        <v>0</v>
      </c>
      <c r="P4902">
        <v>692.84159999999997</v>
      </c>
      <c r="Q4902">
        <v>272.93759999999997</v>
      </c>
      <c r="R4902">
        <v>261.7276</v>
      </c>
      <c r="S4902" t="s">
        <v>103</v>
      </c>
      <c r="T4902">
        <v>0</v>
      </c>
      <c r="U4902">
        <v>0</v>
      </c>
      <c r="V4902">
        <v>19</v>
      </c>
      <c r="W4902">
        <v>2240.0264999999999</v>
      </c>
    </row>
    <row r="4903" spans="1:23" x14ac:dyDescent="0.35">
      <c r="A4903" t="s">
        <v>6779</v>
      </c>
      <c r="B4903" t="s">
        <v>249</v>
      </c>
      <c r="C4903" t="s">
        <v>1532</v>
      </c>
      <c r="D4903" t="s">
        <v>15</v>
      </c>
      <c r="E4903" t="s">
        <v>14</v>
      </c>
      <c r="F4903" t="s">
        <v>324</v>
      </c>
      <c r="G4903">
        <v>154.63999999999999</v>
      </c>
      <c r="H4903">
        <v>3</v>
      </c>
      <c r="I4903">
        <v>7.0000000000000007E-2</v>
      </c>
      <c r="J4903">
        <v>6.93</v>
      </c>
      <c r="K4903" t="s">
        <v>90</v>
      </c>
      <c r="L4903" t="s">
        <v>41</v>
      </c>
      <c r="M4903">
        <v>6.79</v>
      </c>
      <c r="N4903" t="s">
        <v>83</v>
      </c>
      <c r="O4903" t="b">
        <v>0</v>
      </c>
      <c r="P4903">
        <v>431.44560000000001</v>
      </c>
      <c r="Q4903">
        <v>153.09360000000001</v>
      </c>
      <c r="R4903">
        <v>139.37360000000001</v>
      </c>
      <c r="S4903" t="s">
        <v>91</v>
      </c>
      <c r="T4903">
        <v>0</v>
      </c>
      <c r="U4903">
        <v>0</v>
      </c>
      <c r="V4903">
        <v>13</v>
      </c>
      <c r="W4903">
        <v>1066.0084999999999</v>
      </c>
    </row>
    <row r="4904" spans="1:23" x14ac:dyDescent="0.35">
      <c r="A4904" t="s">
        <v>6780</v>
      </c>
      <c r="B4904" t="s">
        <v>2232</v>
      </c>
      <c r="C4904" t="s">
        <v>3256</v>
      </c>
      <c r="D4904" t="s">
        <v>12</v>
      </c>
      <c r="E4904" t="s">
        <v>88</v>
      </c>
      <c r="F4904" t="s">
        <v>760</v>
      </c>
      <c r="G4904">
        <v>17.96</v>
      </c>
      <c r="H4904">
        <v>2</v>
      </c>
      <c r="I4904">
        <v>0.22</v>
      </c>
      <c r="J4904">
        <v>7.39</v>
      </c>
      <c r="K4904" t="s">
        <v>90</v>
      </c>
      <c r="L4904" t="s">
        <v>41</v>
      </c>
      <c r="M4904">
        <v>12.02</v>
      </c>
      <c r="N4904" t="s">
        <v>83</v>
      </c>
      <c r="O4904" t="b">
        <v>0</v>
      </c>
      <c r="P4904">
        <v>28.017600000000002</v>
      </c>
      <c r="Q4904">
        <v>6.465600000000002</v>
      </c>
      <c r="R4904">
        <v>-12.9444</v>
      </c>
      <c r="S4904" t="s">
        <v>84</v>
      </c>
      <c r="T4904">
        <v>0</v>
      </c>
      <c r="U4904">
        <v>0</v>
      </c>
      <c r="V4904">
        <v>3</v>
      </c>
      <c r="W4904">
        <v>478.17259999999999</v>
      </c>
    </row>
    <row r="4905" spans="1:23" x14ac:dyDescent="0.35">
      <c r="A4905" t="s">
        <v>6781</v>
      </c>
      <c r="B4905" t="s">
        <v>581</v>
      </c>
      <c r="C4905" t="s">
        <v>6455</v>
      </c>
      <c r="D4905" t="s">
        <v>12</v>
      </c>
      <c r="E4905" t="s">
        <v>14</v>
      </c>
      <c r="F4905" t="s">
        <v>159</v>
      </c>
      <c r="G4905">
        <v>157.08000000000001</v>
      </c>
      <c r="H4905">
        <v>3</v>
      </c>
      <c r="I4905">
        <v>0.09</v>
      </c>
      <c r="J4905">
        <v>3.69</v>
      </c>
      <c r="K4905" t="s">
        <v>82</v>
      </c>
      <c r="L4905" t="s">
        <v>43</v>
      </c>
      <c r="M4905">
        <v>4.8099999999999996</v>
      </c>
      <c r="N4905" t="s">
        <v>83</v>
      </c>
      <c r="O4905" t="b">
        <v>0</v>
      </c>
      <c r="P4905">
        <v>428.82839999999999</v>
      </c>
      <c r="Q4905">
        <v>146.0844000000001</v>
      </c>
      <c r="R4905">
        <v>137.5844000000001</v>
      </c>
      <c r="S4905" t="s">
        <v>84</v>
      </c>
      <c r="T4905">
        <v>0</v>
      </c>
      <c r="U4905">
        <v>0</v>
      </c>
      <c r="V4905">
        <v>2</v>
      </c>
      <c r="W4905">
        <v>171.68940000000009</v>
      </c>
    </row>
    <row r="4906" spans="1:23" x14ac:dyDescent="0.35">
      <c r="A4906" t="s">
        <v>6782</v>
      </c>
      <c r="B4906" t="s">
        <v>99</v>
      </c>
      <c r="C4906" t="s">
        <v>411</v>
      </c>
      <c r="D4906" t="s">
        <v>12</v>
      </c>
      <c r="E4906" t="s">
        <v>14</v>
      </c>
      <c r="F4906" t="s">
        <v>1419</v>
      </c>
      <c r="G4906">
        <v>126.06</v>
      </c>
      <c r="H4906">
        <v>3</v>
      </c>
      <c r="I4906">
        <v>0.01</v>
      </c>
      <c r="J4906">
        <v>3.78</v>
      </c>
      <c r="K4906" t="s">
        <v>102</v>
      </c>
      <c r="L4906" t="s">
        <v>48</v>
      </c>
      <c r="M4906">
        <v>19.829999999999998</v>
      </c>
      <c r="N4906" t="s">
        <v>83</v>
      </c>
      <c r="O4906" t="b">
        <v>0</v>
      </c>
      <c r="P4906">
        <v>374.39819999999997</v>
      </c>
      <c r="Q4906">
        <v>147.49019999999999</v>
      </c>
      <c r="R4906">
        <v>123.8802</v>
      </c>
      <c r="S4906" t="s">
        <v>103</v>
      </c>
      <c r="T4906">
        <v>0</v>
      </c>
      <c r="U4906">
        <v>0</v>
      </c>
      <c r="V4906">
        <v>10</v>
      </c>
      <c r="W4906">
        <v>700.08530000000007</v>
      </c>
    </row>
    <row r="4907" spans="1:23" x14ac:dyDescent="0.35">
      <c r="A4907" t="s">
        <v>6783</v>
      </c>
      <c r="B4907" t="s">
        <v>398</v>
      </c>
      <c r="C4907" t="s">
        <v>873</v>
      </c>
      <c r="D4907" t="s">
        <v>17</v>
      </c>
      <c r="E4907" t="s">
        <v>95</v>
      </c>
      <c r="F4907" t="s">
        <v>328</v>
      </c>
      <c r="G4907">
        <v>352.48</v>
      </c>
      <c r="H4907">
        <v>2</v>
      </c>
      <c r="I4907">
        <v>7.0000000000000007E-2</v>
      </c>
      <c r="J4907">
        <v>6.19</v>
      </c>
      <c r="K4907" t="s">
        <v>102</v>
      </c>
      <c r="L4907" t="s">
        <v>43</v>
      </c>
      <c r="M4907">
        <v>4.38</v>
      </c>
      <c r="N4907" t="s">
        <v>83</v>
      </c>
      <c r="O4907" t="b">
        <v>0</v>
      </c>
      <c r="P4907">
        <v>655.61279999999999</v>
      </c>
      <c r="Q4907">
        <v>232.63679999999999</v>
      </c>
      <c r="R4907">
        <v>222.0668</v>
      </c>
      <c r="S4907" t="s">
        <v>183</v>
      </c>
      <c r="T4907">
        <v>0</v>
      </c>
      <c r="U4907">
        <v>0</v>
      </c>
      <c r="V4907">
        <v>19</v>
      </c>
      <c r="W4907">
        <v>1610.9115999999999</v>
      </c>
    </row>
    <row r="4908" spans="1:23" x14ac:dyDescent="0.35">
      <c r="A4908" t="s">
        <v>6784</v>
      </c>
      <c r="B4908" t="s">
        <v>413</v>
      </c>
      <c r="C4908" t="s">
        <v>928</v>
      </c>
      <c r="D4908" t="s">
        <v>19</v>
      </c>
      <c r="E4908" t="s">
        <v>14</v>
      </c>
      <c r="F4908" t="s">
        <v>1299</v>
      </c>
      <c r="G4908">
        <v>131.62</v>
      </c>
      <c r="H4908">
        <v>1</v>
      </c>
      <c r="I4908">
        <v>0.27</v>
      </c>
      <c r="J4908">
        <v>8.2100000000000009</v>
      </c>
      <c r="K4908" t="s">
        <v>102</v>
      </c>
      <c r="L4908" t="s">
        <v>41</v>
      </c>
      <c r="M4908">
        <v>11.2</v>
      </c>
      <c r="N4908" t="s">
        <v>83</v>
      </c>
      <c r="O4908" t="b">
        <v>0</v>
      </c>
      <c r="P4908">
        <v>96.082599999999999</v>
      </c>
      <c r="Q4908">
        <v>17.110600000000009</v>
      </c>
      <c r="R4908">
        <v>-2.299399999999995</v>
      </c>
      <c r="S4908" t="s">
        <v>84</v>
      </c>
      <c r="T4908">
        <v>0</v>
      </c>
      <c r="U4908">
        <v>0</v>
      </c>
      <c r="V4908">
        <v>16</v>
      </c>
      <c r="W4908">
        <v>798.92430000000002</v>
      </c>
    </row>
    <row r="4909" spans="1:23" x14ac:dyDescent="0.35">
      <c r="A4909" t="s">
        <v>6785</v>
      </c>
      <c r="B4909" t="s">
        <v>257</v>
      </c>
      <c r="C4909" t="s">
        <v>6786</v>
      </c>
      <c r="D4909" t="s">
        <v>20</v>
      </c>
      <c r="E4909" t="s">
        <v>88</v>
      </c>
      <c r="F4909" t="s">
        <v>760</v>
      </c>
      <c r="G4909">
        <v>12.32</v>
      </c>
      <c r="H4909">
        <v>3</v>
      </c>
      <c r="I4909">
        <v>0.09</v>
      </c>
      <c r="J4909">
        <v>7.76</v>
      </c>
      <c r="K4909" t="s">
        <v>115</v>
      </c>
      <c r="L4909" t="s">
        <v>43</v>
      </c>
      <c r="M4909">
        <v>5.81</v>
      </c>
      <c r="N4909" t="s">
        <v>83</v>
      </c>
      <c r="O4909" t="b">
        <v>0</v>
      </c>
      <c r="P4909">
        <v>33.633600000000001</v>
      </c>
      <c r="Q4909">
        <v>11.457599999999999</v>
      </c>
      <c r="R4909">
        <v>-2.1123999999999969</v>
      </c>
      <c r="S4909" t="s">
        <v>128</v>
      </c>
      <c r="T4909">
        <v>0</v>
      </c>
      <c r="U4909">
        <v>0</v>
      </c>
      <c r="V4909">
        <v>1</v>
      </c>
      <c r="W4909">
        <v>-2.1123999999999969</v>
      </c>
    </row>
    <row r="4910" spans="1:23" x14ac:dyDescent="0.35">
      <c r="A4910" t="s">
        <v>6787</v>
      </c>
      <c r="B4910" t="s">
        <v>633</v>
      </c>
      <c r="C4910" t="s">
        <v>1976</v>
      </c>
      <c r="D4910" t="s">
        <v>15</v>
      </c>
      <c r="E4910" t="s">
        <v>16</v>
      </c>
      <c r="F4910" t="s">
        <v>1762</v>
      </c>
      <c r="G4910">
        <v>51.05</v>
      </c>
      <c r="H4910">
        <v>2</v>
      </c>
      <c r="I4910">
        <v>0.14000000000000001</v>
      </c>
      <c r="J4910">
        <v>5.59</v>
      </c>
      <c r="K4910" t="s">
        <v>82</v>
      </c>
      <c r="L4910" t="s">
        <v>43</v>
      </c>
      <c r="M4910">
        <v>5.83</v>
      </c>
      <c r="N4910" t="s">
        <v>83</v>
      </c>
      <c r="O4910" t="b">
        <v>0</v>
      </c>
      <c r="P4910">
        <v>87.805999999999997</v>
      </c>
      <c r="Q4910">
        <v>26.54600000000001</v>
      </c>
      <c r="R4910">
        <v>15.12600000000001</v>
      </c>
      <c r="S4910" t="s">
        <v>103</v>
      </c>
      <c r="T4910">
        <v>0</v>
      </c>
      <c r="U4910">
        <v>0</v>
      </c>
      <c r="V4910">
        <v>23</v>
      </c>
      <c r="W4910">
        <v>1284.9342999999999</v>
      </c>
    </row>
    <row r="4911" spans="1:23" x14ac:dyDescent="0.35">
      <c r="A4911" t="s">
        <v>6788</v>
      </c>
      <c r="B4911" t="s">
        <v>99</v>
      </c>
      <c r="C4911" t="s">
        <v>4397</v>
      </c>
      <c r="D4911" t="s">
        <v>19</v>
      </c>
      <c r="E4911" t="s">
        <v>16</v>
      </c>
      <c r="F4911" t="s">
        <v>132</v>
      </c>
      <c r="G4911">
        <v>45.91</v>
      </c>
      <c r="H4911">
        <v>2</v>
      </c>
      <c r="I4911">
        <v>0.3</v>
      </c>
      <c r="J4911">
        <v>6.83</v>
      </c>
      <c r="K4911" t="s">
        <v>90</v>
      </c>
      <c r="L4911" t="s">
        <v>41</v>
      </c>
      <c r="M4911">
        <v>6.57</v>
      </c>
      <c r="N4911" t="s">
        <v>83</v>
      </c>
      <c r="O4911" t="b">
        <v>0</v>
      </c>
      <c r="P4911">
        <v>64.273999999999987</v>
      </c>
      <c r="Q4911">
        <v>9.1819999999999968</v>
      </c>
      <c r="R4911">
        <v>-4.2180000000000053</v>
      </c>
      <c r="S4911" t="s">
        <v>103</v>
      </c>
      <c r="T4911">
        <v>0</v>
      </c>
      <c r="U4911">
        <v>0</v>
      </c>
      <c r="V4911">
        <v>2</v>
      </c>
      <c r="W4911">
        <v>6.1637999999999913</v>
      </c>
    </row>
    <row r="4912" spans="1:23" x14ac:dyDescent="0.35">
      <c r="A4912" t="s">
        <v>6789</v>
      </c>
      <c r="B4912" t="s">
        <v>433</v>
      </c>
      <c r="C4912" t="s">
        <v>1450</v>
      </c>
      <c r="D4912" t="s">
        <v>19</v>
      </c>
      <c r="E4912" t="s">
        <v>14</v>
      </c>
      <c r="F4912" t="s">
        <v>451</v>
      </c>
      <c r="G4912">
        <v>157.72999999999999</v>
      </c>
      <c r="H4912">
        <v>2</v>
      </c>
      <c r="I4912">
        <v>0.04</v>
      </c>
      <c r="J4912">
        <v>9.76</v>
      </c>
      <c r="K4912" t="s">
        <v>115</v>
      </c>
      <c r="L4912" t="s">
        <v>48</v>
      </c>
      <c r="M4912">
        <v>6.03</v>
      </c>
      <c r="N4912" t="s">
        <v>83</v>
      </c>
      <c r="O4912" t="b">
        <v>0</v>
      </c>
      <c r="P4912">
        <v>302.84160000000003</v>
      </c>
      <c r="Q4912">
        <v>113.5656</v>
      </c>
      <c r="R4912">
        <v>97.775599999999997</v>
      </c>
      <c r="S4912" t="s">
        <v>97</v>
      </c>
      <c r="T4912">
        <v>0</v>
      </c>
      <c r="U4912">
        <v>0</v>
      </c>
      <c r="V4912">
        <v>12</v>
      </c>
      <c r="W4912">
        <v>861.80650000000003</v>
      </c>
    </row>
    <row r="4913" spans="1:23" x14ac:dyDescent="0.35">
      <c r="A4913" t="s">
        <v>6790</v>
      </c>
      <c r="B4913" t="s">
        <v>703</v>
      </c>
      <c r="C4913" t="s">
        <v>6791</v>
      </c>
      <c r="D4913" t="s">
        <v>17</v>
      </c>
      <c r="E4913" t="s">
        <v>14</v>
      </c>
      <c r="F4913" t="s">
        <v>451</v>
      </c>
      <c r="G4913">
        <v>116.95</v>
      </c>
      <c r="H4913">
        <v>2</v>
      </c>
      <c r="I4913">
        <v>0.1</v>
      </c>
      <c r="J4913">
        <v>9.92</v>
      </c>
      <c r="K4913" t="s">
        <v>90</v>
      </c>
      <c r="L4913" t="s">
        <v>41</v>
      </c>
      <c r="M4913">
        <v>10.95</v>
      </c>
      <c r="N4913" t="s">
        <v>83</v>
      </c>
      <c r="O4913" t="b">
        <v>1</v>
      </c>
      <c r="P4913">
        <v>210.51</v>
      </c>
      <c r="Q4913">
        <v>70.170000000000016</v>
      </c>
      <c r="R4913">
        <v>49.300000000000018</v>
      </c>
      <c r="S4913" t="s">
        <v>84</v>
      </c>
      <c r="T4913">
        <v>0</v>
      </c>
      <c r="U4913">
        <v>0</v>
      </c>
      <c r="V4913">
        <v>3</v>
      </c>
      <c r="W4913">
        <v>61.138500000000029</v>
      </c>
    </row>
    <row r="4914" spans="1:23" x14ac:dyDescent="0.35">
      <c r="A4914" t="s">
        <v>6792</v>
      </c>
      <c r="B4914" t="s">
        <v>751</v>
      </c>
      <c r="C4914" t="s">
        <v>1095</v>
      </c>
      <c r="D4914" t="s">
        <v>15</v>
      </c>
      <c r="E4914" t="s">
        <v>14</v>
      </c>
      <c r="F4914" t="s">
        <v>677</v>
      </c>
      <c r="G4914">
        <v>131.51</v>
      </c>
      <c r="H4914">
        <v>1</v>
      </c>
      <c r="I4914">
        <v>7.0000000000000007E-2</v>
      </c>
      <c r="J4914">
        <v>6.25</v>
      </c>
      <c r="K4914" t="s">
        <v>115</v>
      </c>
      <c r="L4914" t="s">
        <v>41</v>
      </c>
      <c r="M4914">
        <v>8.26</v>
      </c>
      <c r="N4914" t="s">
        <v>83</v>
      </c>
      <c r="O4914" t="b">
        <v>0</v>
      </c>
      <c r="P4914">
        <v>122.3043</v>
      </c>
      <c r="Q4914">
        <v>43.398299999999992</v>
      </c>
      <c r="R4914">
        <v>28.888300000000001</v>
      </c>
      <c r="S4914" t="s">
        <v>97</v>
      </c>
      <c r="T4914">
        <v>0</v>
      </c>
      <c r="U4914">
        <v>0</v>
      </c>
      <c r="V4914">
        <v>14</v>
      </c>
      <c r="W4914">
        <v>923.14070000000004</v>
      </c>
    </row>
    <row r="4915" spans="1:23" x14ac:dyDescent="0.35">
      <c r="A4915" t="s">
        <v>6793</v>
      </c>
      <c r="B4915" t="s">
        <v>189</v>
      </c>
      <c r="C4915" t="s">
        <v>1720</v>
      </c>
      <c r="D4915" t="s">
        <v>12</v>
      </c>
      <c r="E4915" t="s">
        <v>16</v>
      </c>
      <c r="F4915" t="s">
        <v>241</v>
      </c>
      <c r="G4915">
        <v>64.06</v>
      </c>
      <c r="H4915">
        <v>2</v>
      </c>
      <c r="I4915">
        <v>0.28000000000000003</v>
      </c>
      <c r="J4915">
        <v>3</v>
      </c>
      <c r="K4915" t="s">
        <v>82</v>
      </c>
      <c r="L4915" t="s">
        <v>45</v>
      </c>
      <c r="M4915">
        <v>0.92</v>
      </c>
      <c r="N4915" t="s">
        <v>83</v>
      </c>
      <c r="O4915" t="b">
        <v>0</v>
      </c>
      <c r="P4915">
        <v>92.246399999999994</v>
      </c>
      <c r="Q4915">
        <v>15.374399999999991</v>
      </c>
      <c r="R4915">
        <v>11.454399999999991</v>
      </c>
      <c r="S4915" t="s">
        <v>91</v>
      </c>
      <c r="T4915">
        <v>0</v>
      </c>
      <c r="U4915">
        <v>0</v>
      </c>
      <c r="V4915">
        <v>19</v>
      </c>
      <c r="W4915">
        <v>961.03410000000019</v>
      </c>
    </row>
    <row r="4916" spans="1:23" x14ac:dyDescent="0.35">
      <c r="A4916" t="s">
        <v>6794</v>
      </c>
      <c r="B4916" t="s">
        <v>323</v>
      </c>
      <c r="C4916" t="s">
        <v>5780</v>
      </c>
      <c r="D4916" t="s">
        <v>20</v>
      </c>
      <c r="E4916" t="s">
        <v>95</v>
      </c>
      <c r="F4916" t="s">
        <v>612</v>
      </c>
      <c r="G4916">
        <v>418.93</v>
      </c>
      <c r="H4916">
        <v>2</v>
      </c>
      <c r="I4916">
        <v>0.06</v>
      </c>
      <c r="J4916">
        <v>5.43</v>
      </c>
      <c r="K4916" t="s">
        <v>102</v>
      </c>
      <c r="L4916" t="s">
        <v>43</v>
      </c>
      <c r="M4916">
        <v>6.12</v>
      </c>
      <c r="N4916" t="s">
        <v>83</v>
      </c>
      <c r="O4916" t="b">
        <v>0</v>
      </c>
      <c r="P4916">
        <v>787.58839999999998</v>
      </c>
      <c r="Q4916">
        <v>284.87240000000003</v>
      </c>
      <c r="R4916">
        <v>273.32240000000002</v>
      </c>
      <c r="S4916" t="s">
        <v>91</v>
      </c>
      <c r="T4916">
        <v>0</v>
      </c>
      <c r="U4916">
        <v>0</v>
      </c>
      <c r="V4916">
        <v>3</v>
      </c>
      <c r="W4916">
        <v>298.8236</v>
      </c>
    </row>
    <row r="4917" spans="1:23" x14ac:dyDescent="0.35">
      <c r="A4917" t="s">
        <v>6795</v>
      </c>
      <c r="B4917" t="s">
        <v>487</v>
      </c>
      <c r="C4917" t="s">
        <v>4151</v>
      </c>
      <c r="D4917" t="s">
        <v>20</v>
      </c>
      <c r="E4917" t="s">
        <v>95</v>
      </c>
      <c r="F4917" t="s">
        <v>266</v>
      </c>
      <c r="G4917">
        <v>257.95999999999998</v>
      </c>
      <c r="H4917">
        <v>2</v>
      </c>
      <c r="I4917">
        <v>0.02</v>
      </c>
      <c r="J4917">
        <v>6.81</v>
      </c>
      <c r="K4917" t="s">
        <v>82</v>
      </c>
      <c r="L4917" t="s">
        <v>43</v>
      </c>
      <c r="M4917">
        <v>6.15</v>
      </c>
      <c r="N4917" t="s">
        <v>83</v>
      </c>
      <c r="O4917" t="b">
        <v>0</v>
      </c>
      <c r="P4917">
        <v>505.60160000000002</v>
      </c>
      <c r="Q4917">
        <v>196.0496</v>
      </c>
      <c r="R4917">
        <v>183.08959999999999</v>
      </c>
      <c r="S4917" t="s">
        <v>97</v>
      </c>
      <c r="T4917">
        <v>0</v>
      </c>
      <c r="U4917">
        <v>0</v>
      </c>
      <c r="V4917">
        <v>3</v>
      </c>
      <c r="W4917">
        <v>254.34209999999999</v>
      </c>
    </row>
    <row r="4918" spans="1:23" x14ac:dyDescent="0.35">
      <c r="A4918" t="s">
        <v>6796</v>
      </c>
      <c r="B4918" t="s">
        <v>639</v>
      </c>
      <c r="C4918" t="s">
        <v>3261</v>
      </c>
      <c r="D4918" t="s">
        <v>12</v>
      </c>
      <c r="E4918" t="s">
        <v>16</v>
      </c>
      <c r="F4918" t="s">
        <v>854</v>
      </c>
      <c r="G4918">
        <v>34.94</v>
      </c>
      <c r="H4918">
        <v>1</v>
      </c>
      <c r="I4918">
        <v>0.28999999999999998</v>
      </c>
      <c r="J4918">
        <v>6.25</v>
      </c>
      <c r="K4918" t="s">
        <v>90</v>
      </c>
      <c r="L4918" t="s">
        <v>48</v>
      </c>
      <c r="M4918">
        <v>12.75</v>
      </c>
      <c r="N4918" t="s">
        <v>83</v>
      </c>
      <c r="O4918" t="b">
        <v>0</v>
      </c>
      <c r="P4918">
        <v>24.807400000000001</v>
      </c>
      <c r="Q4918">
        <v>3.843399999999999</v>
      </c>
      <c r="R4918">
        <v>-15.156599999999999</v>
      </c>
      <c r="S4918" t="s">
        <v>103</v>
      </c>
      <c r="T4918">
        <v>0</v>
      </c>
      <c r="U4918">
        <v>0</v>
      </c>
      <c r="V4918">
        <v>2</v>
      </c>
      <c r="W4918">
        <v>267.78140000000008</v>
      </c>
    </row>
    <row r="4919" spans="1:23" x14ac:dyDescent="0.35">
      <c r="A4919" t="s">
        <v>6797</v>
      </c>
      <c r="B4919" t="s">
        <v>402</v>
      </c>
      <c r="C4919" t="s">
        <v>4425</v>
      </c>
      <c r="D4919" t="s">
        <v>24</v>
      </c>
      <c r="E4919" t="s">
        <v>14</v>
      </c>
      <c r="F4919" t="s">
        <v>744</v>
      </c>
      <c r="G4919">
        <v>160.97</v>
      </c>
      <c r="H4919">
        <v>3</v>
      </c>
      <c r="I4919">
        <v>0.01</v>
      </c>
      <c r="J4919">
        <v>8.99</v>
      </c>
      <c r="K4919" t="s">
        <v>115</v>
      </c>
      <c r="L4919" t="s">
        <v>45</v>
      </c>
      <c r="M4919">
        <v>0.99</v>
      </c>
      <c r="N4919" t="s">
        <v>83</v>
      </c>
      <c r="O4919" t="b">
        <v>0</v>
      </c>
      <c r="P4919">
        <v>478.08089999999999</v>
      </c>
      <c r="Q4919">
        <v>188.3349</v>
      </c>
      <c r="R4919">
        <v>178.35489999999999</v>
      </c>
      <c r="S4919" t="s">
        <v>97</v>
      </c>
      <c r="T4919">
        <v>0</v>
      </c>
      <c r="U4919">
        <v>0</v>
      </c>
      <c r="V4919">
        <v>10</v>
      </c>
      <c r="W4919">
        <v>1506.014300000001</v>
      </c>
    </row>
    <row r="4920" spans="1:23" x14ac:dyDescent="0.35">
      <c r="A4920" t="s">
        <v>6798</v>
      </c>
      <c r="B4920" t="s">
        <v>205</v>
      </c>
      <c r="C4920" t="s">
        <v>456</v>
      </c>
      <c r="D4920" t="s">
        <v>17</v>
      </c>
      <c r="E4920" t="s">
        <v>88</v>
      </c>
      <c r="F4920" t="s">
        <v>381</v>
      </c>
      <c r="G4920">
        <v>8.99</v>
      </c>
      <c r="H4920">
        <v>3</v>
      </c>
      <c r="I4920">
        <v>0.14000000000000001</v>
      </c>
      <c r="J4920">
        <v>3.99</v>
      </c>
      <c r="K4920" t="s">
        <v>102</v>
      </c>
      <c r="L4920" t="s">
        <v>41</v>
      </c>
      <c r="M4920">
        <v>9.65</v>
      </c>
      <c r="N4920" t="s">
        <v>83</v>
      </c>
      <c r="O4920" t="b">
        <v>0</v>
      </c>
      <c r="P4920">
        <v>23.194199999999999</v>
      </c>
      <c r="Q4920">
        <v>7.0122</v>
      </c>
      <c r="R4920">
        <v>-6.6278000000000006</v>
      </c>
      <c r="S4920" t="s">
        <v>97</v>
      </c>
      <c r="T4920">
        <v>0</v>
      </c>
      <c r="U4920">
        <v>0</v>
      </c>
      <c r="V4920">
        <v>14</v>
      </c>
      <c r="W4920">
        <v>1444.0427999999999</v>
      </c>
    </row>
    <row r="4921" spans="1:23" x14ac:dyDescent="0.35">
      <c r="A4921" t="s">
        <v>6799</v>
      </c>
      <c r="B4921" t="s">
        <v>802</v>
      </c>
      <c r="C4921" t="s">
        <v>1241</v>
      </c>
      <c r="D4921" t="s">
        <v>12</v>
      </c>
      <c r="E4921" t="s">
        <v>95</v>
      </c>
      <c r="F4921" t="s">
        <v>127</v>
      </c>
      <c r="G4921">
        <v>457.78</v>
      </c>
      <c r="H4921">
        <v>3</v>
      </c>
      <c r="I4921">
        <v>0.1</v>
      </c>
      <c r="J4921">
        <v>7.69</v>
      </c>
      <c r="K4921" t="s">
        <v>102</v>
      </c>
      <c r="L4921" t="s">
        <v>43</v>
      </c>
      <c r="M4921">
        <v>7.58</v>
      </c>
      <c r="N4921" t="s">
        <v>83</v>
      </c>
      <c r="O4921" t="b">
        <v>0</v>
      </c>
      <c r="P4921">
        <v>1236.0060000000001</v>
      </c>
      <c r="Q4921">
        <v>412.00200000000001</v>
      </c>
      <c r="R4921">
        <v>396.73200000000003</v>
      </c>
      <c r="S4921" t="s">
        <v>84</v>
      </c>
      <c r="T4921">
        <v>0</v>
      </c>
      <c r="U4921">
        <v>0</v>
      </c>
      <c r="V4921">
        <v>11</v>
      </c>
      <c r="W4921">
        <v>1331.6206</v>
      </c>
    </row>
    <row r="4922" spans="1:23" x14ac:dyDescent="0.35">
      <c r="A4922" t="s">
        <v>6800</v>
      </c>
      <c r="B4922" t="s">
        <v>208</v>
      </c>
      <c r="C4922" t="s">
        <v>463</v>
      </c>
      <c r="D4922" t="s">
        <v>15</v>
      </c>
      <c r="E4922" t="s">
        <v>95</v>
      </c>
      <c r="F4922" t="s">
        <v>541</v>
      </c>
      <c r="G4922">
        <v>424.85</v>
      </c>
      <c r="H4922">
        <v>1</v>
      </c>
      <c r="I4922">
        <v>0.1</v>
      </c>
      <c r="J4922">
        <v>2.98</v>
      </c>
      <c r="K4922" t="s">
        <v>90</v>
      </c>
      <c r="L4922" t="s">
        <v>41</v>
      </c>
      <c r="M4922">
        <v>5.65</v>
      </c>
      <c r="N4922" t="s">
        <v>83</v>
      </c>
      <c r="O4922" t="b">
        <v>1</v>
      </c>
      <c r="P4922">
        <v>382.36500000000001</v>
      </c>
      <c r="Q4922">
        <v>127.455</v>
      </c>
      <c r="R4922">
        <v>118.825</v>
      </c>
      <c r="S4922" t="s">
        <v>183</v>
      </c>
      <c r="T4922">
        <v>0</v>
      </c>
      <c r="U4922">
        <v>0</v>
      </c>
      <c r="V4922">
        <v>23</v>
      </c>
      <c r="W4922">
        <v>2182.6779999999999</v>
      </c>
    </row>
    <row r="4923" spans="1:23" x14ac:dyDescent="0.35">
      <c r="A4923" t="s">
        <v>6801</v>
      </c>
      <c r="B4923" t="s">
        <v>626</v>
      </c>
      <c r="C4923" t="s">
        <v>1904</v>
      </c>
      <c r="D4923" t="s">
        <v>12</v>
      </c>
      <c r="E4923" t="s">
        <v>16</v>
      </c>
      <c r="F4923" t="s">
        <v>464</v>
      </c>
      <c r="G4923">
        <v>25.99</v>
      </c>
      <c r="H4923">
        <v>2</v>
      </c>
      <c r="I4923">
        <v>0.3</v>
      </c>
      <c r="J4923">
        <v>2.2000000000000002</v>
      </c>
      <c r="K4923" t="s">
        <v>90</v>
      </c>
      <c r="L4923" t="s">
        <v>41</v>
      </c>
      <c r="M4923">
        <v>7.84</v>
      </c>
      <c r="N4923" t="s">
        <v>83</v>
      </c>
      <c r="O4923" t="b">
        <v>0</v>
      </c>
      <c r="P4923">
        <v>36.386000000000003</v>
      </c>
      <c r="Q4923">
        <v>5.1980000000000004</v>
      </c>
      <c r="R4923">
        <v>-4.8419999999999987</v>
      </c>
      <c r="S4923" t="s">
        <v>97</v>
      </c>
      <c r="T4923">
        <v>0</v>
      </c>
      <c r="U4923">
        <v>0</v>
      </c>
      <c r="V4923">
        <v>15</v>
      </c>
      <c r="W4923">
        <v>513.01609999999994</v>
      </c>
    </row>
    <row r="4924" spans="1:23" x14ac:dyDescent="0.35">
      <c r="A4924" t="s">
        <v>6802</v>
      </c>
      <c r="B4924" t="s">
        <v>1301</v>
      </c>
      <c r="C4924" t="s">
        <v>573</v>
      </c>
      <c r="D4924" t="s">
        <v>12</v>
      </c>
      <c r="E4924" t="s">
        <v>88</v>
      </c>
      <c r="F4924" t="s">
        <v>251</v>
      </c>
      <c r="G4924">
        <v>29.25</v>
      </c>
      <c r="H4924">
        <v>1</v>
      </c>
      <c r="I4924">
        <v>0.01</v>
      </c>
      <c r="J4924">
        <v>5.2</v>
      </c>
      <c r="K4924" t="s">
        <v>90</v>
      </c>
      <c r="L4924" t="s">
        <v>45</v>
      </c>
      <c r="M4924">
        <v>1.73</v>
      </c>
      <c r="N4924" t="s">
        <v>83</v>
      </c>
      <c r="O4924" t="b">
        <v>0</v>
      </c>
      <c r="P4924">
        <v>28.9575</v>
      </c>
      <c r="Q4924">
        <v>11.407500000000001</v>
      </c>
      <c r="R4924">
        <v>4.4774999999999991</v>
      </c>
      <c r="S4924" t="s">
        <v>91</v>
      </c>
      <c r="T4924">
        <v>0</v>
      </c>
      <c r="U4924">
        <v>0</v>
      </c>
      <c r="V4924">
        <v>17</v>
      </c>
      <c r="W4924">
        <v>804.03819999999996</v>
      </c>
    </row>
    <row r="4925" spans="1:23" x14ac:dyDescent="0.35">
      <c r="A4925" t="s">
        <v>6803</v>
      </c>
      <c r="B4925" t="s">
        <v>291</v>
      </c>
      <c r="C4925" t="s">
        <v>3042</v>
      </c>
      <c r="D4925" t="s">
        <v>28</v>
      </c>
      <c r="E4925" t="s">
        <v>95</v>
      </c>
      <c r="F4925" t="s">
        <v>985</v>
      </c>
      <c r="G4925">
        <v>40.03</v>
      </c>
      <c r="H4925">
        <v>2</v>
      </c>
      <c r="I4925">
        <v>0.22</v>
      </c>
      <c r="J4925">
        <v>4.78</v>
      </c>
      <c r="K4925" t="s">
        <v>82</v>
      </c>
      <c r="L4925" t="s">
        <v>41</v>
      </c>
      <c r="M4925">
        <v>8.7799999999999994</v>
      </c>
      <c r="N4925" t="s">
        <v>83</v>
      </c>
      <c r="O4925" t="b">
        <v>0</v>
      </c>
      <c r="P4925">
        <v>62.446800000000003</v>
      </c>
      <c r="Q4925">
        <v>14.4108</v>
      </c>
      <c r="R4925">
        <v>0.85080000000000311</v>
      </c>
      <c r="S4925" t="s">
        <v>183</v>
      </c>
      <c r="T4925">
        <v>0</v>
      </c>
      <c r="U4925">
        <v>0</v>
      </c>
      <c r="V4925">
        <v>10</v>
      </c>
      <c r="W4925">
        <v>197.87870000000001</v>
      </c>
    </row>
    <row r="4926" spans="1:23" x14ac:dyDescent="0.35">
      <c r="A4926" t="s">
        <v>6804</v>
      </c>
      <c r="B4926" t="s">
        <v>205</v>
      </c>
      <c r="C4926" t="s">
        <v>6805</v>
      </c>
      <c r="D4926" t="s">
        <v>15</v>
      </c>
      <c r="E4926" t="s">
        <v>16</v>
      </c>
      <c r="F4926" t="s">
        <v>475</v>
      </c>
      <c r="G4926">
        <v>20.38</v>
      </c>
      <c r="H4926">
        <v>3</v>
      </c>
      <c r="I4926">
        <v>0.05</v>
      </c>
      <c r="J4926">
        <v>8.52</v>
      </c>
      <c r="K4926" t="s">
        <v>115</v>
      </c>
      <c r="L4926" t="s">
        <v>41</v>
      </c>
      <c r="M4926">
        <v>9.01</v>
      </c>
      <c r="N4926" t="s">
        <v>83</v>
      </c>
      <c r="O4926" t="b">
        <v>0</v>
      </c>
      <c r="P4926">
        <v>58.082999999999998</v>
      </c>
      <c r="Q4926">
        <v>21.399000000000001</v>
      </c>
      <c r="R4926">
        <v>3.8690000000000002</v>
      </c>
      <c r="S4926" t="s">
        <v>97</v>
      </c>
      <c r="T4926">
        <v>0</v>
      </c>
      <c r="U4926">
        <v>0</v>
      </c>
      <c r="V4926">
        <v>1</v>
      </c>
      <c r="W4926">
        <v>3.8690000000000002</v>
      </c>
    </row>
    <row r="4927" spans="1:23" x14ac:dyDescent="0.35">
      <c r="A4927" t="s">
        <v>6806</v>
      </c>
      <c r="B4927" t="s">
        <v>800</v>
      </c>
      <c r="C4927" t="s">
        <v>1115</v>
      </c>
      <c r="D4927" t="s">
        <v>12</v>
      </c>
      <c r="E4927" t="s">
        <v>88</v>
      </c>
      <c r="F4927" t="s">
        <v>457</v>
      </c>
      <c r="G4927">
        <v>26.3</v>
      </c>
      <c r="H4927">
        <v>1</v>
      </c>
      <c r="I4927">
        <v>0.17</v>
      </c>
      <c r="J4927">
        <v>5.14</v>
      </c>
      <c r="K4927" t="s">
        <v>102</v>
      </c>
      <c r="L4927" t="s">
        <v>41</v>
      </c>
      <c r="M4927">
        <v>14.53</v>
      </c>
      <c r="N4927" t="s">
        <v>83</v>
      </c>
      <c r="O4927" t="b">
        <v>0</v>
      </c>
      <c r="P4927">
        <v>21.829000000000001</v>
      </c>
      <c r="Q4927">
        <v>6.0490000000000013</v>
      </c>
      <c r="R4927">
        <v>-13.621</v>
      </c>
      <c r="S4927" t="s">
        <v>84</v>
      </c>
      <c r="T4927">
        <v>0</v>
      </c>
      <c r="U4927">
        <v>0</v>
      </c>
      <c r="V4927">
        <v>13</v>
      </c>
      <c r="W4927">
        <v>590.20570000000009</v>
      </c>
    </row>
    <row r="4928" spans="1:23" x14ac:dyDescent="0.35">
      <c r="A4928" t="s">
        <v>6807</v>
      </c>
      <c r="B4928" t="s">
        <v>960</v>
      </c>
      <c r="C4928" t="s">
        <v>131</v>
      </c>
      <c r="D4928" t="s">
        <v>12</v>
      </c>
      <c r="E4928" t="s">
        <v>95</v>
      </c>
      <c r="F4928" t="s">
        <v>421</v>
      </c>
      <c r="G4928">
        <v>289.95</v>
      </c>
      <c r="H4928">
        <v>1</v>
      </c>
      <c r="I4928">
        <v>7.0000000000000007E-2</v>
      </c>
      <c r="J4928">
        <v>9.4600000000000009</v>
      </c>
      <c r="K4928" t="s">
        <v>90</v>
      </c>
      <c r="L4928" t="s">
        <v>43</v>
      </c>
      <c r="M4928">
        <v>4.8</v>
      </c>
      <c r="N4928" t="s">
        <v>83</v>
      </c>
      <c r="O4928" t="b">
        <v>0</v>
      </c>
      <c r="P4928">
        <v>269.65350000000001</v>
      </c>
      <c r="Q4928">
        <v>95.683499999999967</v>
      </c>
      <c r="R4928">
        <v>81.423499999999947</v>
      </c>
      <c r="S4928" t="s">
        <v>84</v>
      </c>
      <c r="T4928">
        <v>0</v>
      </c>
      <c r="U4928">
        <v>0</v>
      </c>
      <c r="V4928">
        <v>18</v>
      </c>
      <c r="W4928">
        <v>988.7876</v>
      </c>
    </row>
    <row r="4929" spans="1:23" x14ac:dyDescent="0.35">
      <c r="A4929" t="s">
        <v>6808</v>
      </c>
      <c r="B4929" t="s">
        <v>379</v>
      </c>
      <c r="C4929" t="s">
        <v>1343</v>
      </c>
      <c r="D4929" t="s">
        <v>28</v>
      </c>
      <c r="E4929" t="s">
        <v>16</v>
      </c>
      <c r="F4929" t="s">
        <v>472</v>
      </c>
      <c r="G4929">
        <v>49.75</v>
      </c>
      <c r="H4929">
        <v>2</v>
      </c>
      <c r="I4929">
        <v>0.11</v>
      </c>
      <c r="J4929">
        <v>7.96</v>
      </c>
      <c r="K4929" t="s">
        <v>90</v>
      </c>
      <c r="L4929" t="s">
        <v>41</v>
      </c>
      <c r="M4929">
        <v>13.27</v>
      </c>
      <c r="N4929" t="s">
        <v>83</v>
      </c>
      <c r="O4929" t="b">
        <v>0</v>
      </c>
      <c r="P4929">
        <v>88.555000000000007</v>
      </c>
      <c r="Q4929">
        <v>28.855000000000011</v>
      </c>
      <c r="R4929">
        <v>7.6250000000000107</v>
      </c>
      <c r="S4929" t="s">
        <v>103</v>
      </c>
      <c r="T4929">
        <v>0</v>
      </c>
      <c r="U4929">
        <v>0</v>
      </c>
      <c r="V4929">
        <v>17</v>
      </c>
      <c r="W4929">
        <v>1079.2648999999999</v>
      </c>
    </row>
    <row r="4930" spans="1:23" x14ac:dyDescent="0.35">
      <c r="A4930" t="s">
        <v>6809</v>
      </c>
      <c r="B4930" t="s">
        <v>1604</v>
      </c>
      <c r="C4930" t="s">
        <v>6810</v>
      </c>
      <c r="D4930" t="s">
        <v>17</v>
      </c>
      <c r="E4930" t="s">
        <v>95</v>
      </c>
      <c r="F4930" t="s">
        <v>1709</v>
      </c>
      <c r="G4930">
        <v>499.98</v>
      </c>
      <c r="H4930">
        <v>1</v>
      </c>
      <c r="I4930">
        <v>0.1</v>
      </c>
      <c r="J4930">
        <v>9.07</v>
      </c>
      <c r="K4930" t="s">
        <v>82</v>
      </c>
      <c r="L4930" t="s">
        <v>45</v>
      </c>
      <c r="M4930">
        <v>1.93</v>
      </c>
      <c r="N4930" t="s">
        <v>83</v>
      </c>
      <c r="O4930" t="b">
        <v>1</v>
      </c>
      <c r="P4930">
        <v>449.98200000000003</v>
      </c>
      <c r="Q4930">
        <v>149.994</v>
      </c>
      <c r="R4930">
        <v>138.994</v>
      </c>
      <c r="S4930" t="s">
        <v>97</v>
      </c>
      <c r="T4930">
        <v>0</v>
      </c>
      <c r="U4930">
        <v>0</v>
      </c>
      <c r="V4930">
        <v>1</v>
      </c>
      <c r="W4930">
        <v>138.994</v>
      </c>
    </row>
    <row r="4931" spans="1:23" x14ac:dyDescent="0.35">
      <c r="A4931" t="s">
        <v>6811</v>
      </c>
      <c r="B4931" t="s">
        <v>173</v>
      </c>
      <c r="C4931" t="s">
        <v>166</v>
      </c>
      <c r="D4931" t="s">
        <v>12</v>
      </c>
      <c r="E4931" t="s">
        <v>14</v>
      </c>
      <c r="F4931" t="s">
        <v>1072</v>
      </c>
      <c r="G4931">
        <v>99.3</v>
      </c>
      <c r="H4931">
        <v>1</v>
      </c>
      <c r="I4931">
        <v>0.08</v>
      </c>
      <c r="J4931">
        <v>6.71</v>
      </c>
      <c r="K4931" t="s">
        <v>102</v>
      </c>
      <c r="L4931" t="s">
        <v>41</v>
      </c>
      <c r="M4931">
        <v>7.5</v>
      </c>
      <c r="N4931" t="s">
        <v>83</v>
      </c>
      <c r="O4931" t="b">
        <v>0</v>
      </c>
      <c r="P4931">
        <v>91.355999999999995</v>
      </c>
      <c r="Q4931">
        <v>31.776</v>
      </c>
      <c r="R4931">
        <v>17.565999999999999</v>
      </c>
      <c r="S4931" t="s">
        <v>128</v>
      </c>
      <c r="T4931">
        <v>0</v>
      </c>
      <c r="U4931">
        <v>0</v>
      </c>
      <c r="V4931">
        <v>20</v>
      </c>
      <c r="W4931">
        <v>1878.5492999999999</v>
      </c>
    </row>
    <row r="4932" spans="1:23" x14ac:dyDescent="0.35">
      <c r="A4932" t="s">
        <v>6812</v>
      </c>
      <c r="B4932" t="s">
        <v>157</v>
      </c>
      <c r="C4932" t="s">
        <v>3525</v>
      </c>
      <c r="D4932" t="s">
        <v>12</v>
      </c>
      <c r="E4932" t="s">
        <v>95</v>
      </c>
      <c r="F4932" t="s">
        <v>318</v>
      </c>
      <c r="G4932">
        <v>368.7</v>
      </c>
      <c r="H4932">
        <v>2</v>
      </c>
      <c r="I4932">
        <v>0.06</v>
      </c>
      <c r="J4932">
        <v>3.68</v>
      </c>
      <c r="K4932" t="s">
        <v>82</v>
      </c>
      <c r="L4932" t="s">
        <v>41</v>
      </c>
      <c r="M4932">
        <v>9.2100000000000009</v>
      </c>
      <c r="N4932" t="s">
        <v>83</v>
      </c>
      <c r="O4932" t="b">
        <v>0</v>
      </c>
      <c r="P4932">
        <v>693.15599999999995</v>
      </c>
      <c r="Q4932">
        <v>250.71600000000001</v>
      </c>
      <c r="R4932">
        <v>237.82599999999999</v>
      </c>
      <c r="S4932" t="s">
        <v>91</v>
      </c>
      <c r="T4932">
        <v>0</v>
      </c>
      <c r="U4932">
        <v>0</v>
      </c>
      <c r="V4932">
        <v>2</v>
      </c>
      <c r="W4932">
        <v>237.44900000000001</v>
      </c>
    </row>
    <row r="4933" spans="1:23" x14ac:dyDescent="0.35">
      <c r="A4933" t="s">
        <v>6813</v>
      </c>
      <c r="B4933" t="s">
        <v>562</v>
      </c>
      <c r="C4933" t="s">
        <v>2428</v>
      </c>
      <c r="D4933" t="s">
        <v>15</v>
      </c>
      <c r="E4933" t="s">
        <v>95</v>
      </c>
      <c r="F4933" t="s">
        <v>2069</v>
      </c>
      <c r="G4933">
        <v>172.69</v>
      </c>
      <c r="H4933">
        <v>3</v>
      </c>
      <c r="I4933">
        <v>0.06</v>
      </c>
      <c r="J4933">
        <v>5.53</v>
      </c>
      <c r="K4933" t="s">
        <v>90</v>
      </c>
      <c r="L4933" t="s">
        <v>43</v>
      </c>
      <c r="M4933">
        <v>3.47</v>
      </c>
      <c r="N4933" t="s">
        <v>83</v>
      </c>
      <c r="O4933" t="b">
        <v>0</v>
      </c>
      <c r="P4933">
        <v>486.98579999999993</v>
      </c>
      <c r="Q4933">
        <v>176.1438</v>
      </c>
      <c r="R4933">
        <v>167.1438</v>
      </c>
      <c r="S4933" t="s">
        <v>103</v>
      </c>
      <c r="T4933">
        <v>0</v>
      </c>
      <c r="U4933">
        <v>0</v>
      </c>
      <c r="V4933">
        <v>3</v>
      </c>
      <c r="W4933">
        <v>186.93680000000001</v>
      </c>
    </row>
    <row r="4934" spans="1:23" x14ac:dyDescent="0.35">
      <c r="A4934" t="s">
        <v>6814</v>
      </c>
      <c r="B4934" t="s">
        <v>201</v>
      </c>
      <c r="C4934" t="s">
        <v>1045</v>
      </c>
      <c r="D4934" t="s">
        <v>12</v>
      </c>
      <c r="E4934" t="s">
        <v>16</v>
      </c>
      <c r="F4934" t="s">
        <v>448</v>
      </c>
      <c r="G4934">
        <v>53.05</v>
      </c>
      <c r="H4934">
        <v>3</v>
      </c>
      <c r="I4934">
        <v>0.16</v>
      </c>
      <c r="J4934">
        <v>8.1</v>
      </c>
      <c r="K4934" t="s">
        <v>102</v>
      </c>
      <c r="L4934" t="s">
        <v>41</v>
      </c>
      <c r="M4934">
        <v>8.1999999999999993</v>
      </c>
      <c r="N4934" t="s">
        <v>83</v>
      </c>
      <c r="O4934" t="b">
        <v>0</v>
      </c>
      <c r="P4934">
        <v>133.68600000000001</v>
      </c>
      <c r="Q4934">
        <v>38.195999999999998</v>
      </c>
      <c r="R4934">
        <v>21.896000000000001</v>
      </c>
      <c r="S4934" t="s">
        <v>97</v>
      </c>
      <c r="T4934">
        <v>0</v>
      </c>
      <c r="U4934">
        <v>0</v>
      </c>
      <c r="V4934">
        <v>20</v>
      </c>
      <c r="W4934">
        <v>851.01980000000015</v>
      </c>
    </row>
    <row r="4935" spans="1:23" x14ac:dyDescent="0.35">
      <c r="A4935" t="s">
        <v>6815</v>
      </c>
      <c r="B4935" t="s">
        <v>346</v>
      </c>
      <c r="C4935" t="s">
        <v>1444</v>
      </c>
      <c r="D4935" t="s">
        <v>19</v>
      </c>
      <c r="E4935" t="s">
        <v>88</v>
      </c>
      <c r="F4935" t="s">
        <v>415</v>
      </c>
      <c r="G4935">
        <v>32.700000000000003</v>
      </c>
      <c r="H4935">
        <v>1</v>
      </c>
      <c r="I4935">
        <v>0.19</v>
      </c>
      <c r="J4935">
        <v>9.9499999999999993</v>
      </c>
      <c r="K4935" t="s">
        <v>115</v>
      </c>
      <c r="L4935" t="s">
        <v>41</v>
      </c>
      <c r="M4935">
        <v>11.14</v>
      </c>
      <c r="N4935" t="s">
        <v>83</v>
      </c>
      <c r="O4935" t="b">
        <v>0</v>
      </c>
      <c r="P4935">
        <v>26.487000000000009</v>
      </c>
      <c r="Q4935">
        <v>6.8670000000000044</v>
      </c>
      <c r="R4935">
        <v>-14.223000000000001</v>
      </c>
      <c r="S4935" t="s">
        <v>97</v>
      </c>
      <c r="T4935">
        <v>0</v>
      </c>
      <c r="U4935">
        <v>0</v>
      </c>
      <c r="V4935">
        <v>17</v>
      </c>
      <c r="W4935">
        <v>1703.8866</v>
      </c>
    </row>
    <row r="4936" spans="1:23" x14ac:dyDescent="0.35">
      <c r="A4936" t="s">
        <v>6816</v>
      </c>
      <c r="B4936" t="s">
        <v>309</v>
      </c>
      <c r="C4936" t="s">
        <v>1985</v>
      </c>
      <c r="D4936" t="s">
        <v>12</v>
      </c>
      <c r="E4936" t="s">
        <v>16</v>
      </c>
      <c r="F4936" t="s">
        <v>464</v>
      </c>
      <c r="G4936">
        <v>18.46</v>
      </c>
      <c r="H4936">
        <v>1</v>
      </c>
      <c r="I4936">
        <v>0.24</v>
      </c>
      <c r="J4936">
        <v>4.58</v>
      </c>
      <c r="K4936" t="s">
        <v>82</v>
      </c>
      <c r="L4936" t="s">
        <v>48</v>
      </c>
      <c r="M4936">
        <v>9.73</v>
      </c>
      <c r="N4936" t="s">
        <v>83</v>
      </c>
      <c r="O4936" t="b">
        <v>0</v>
      </c>
      <c r="P4936">
        <v>14.0296</v>
      </c>
      <c r="Q4936">
        <v>2.9535999999999998</v>
      </c>
      <c r="R4936">
        <v>-11.356400000000001</v>
      </c>
      <c r="S4936" t="s">
        <v>128</v>
      </c>
      <c r="T4936">
        <v>0</v>
      </c>
      <c r="U4936">
        <v>0</v>
      </c>
      <c r="V4936">
        <v>21</v>
      </c>
      <c r="W4936">
        <v>694.11470000000008</v>
      </c>
    </row>
    <row r="4937" spans="1:23" x14ac:dyDescent="0.35">
      <c r="A4937" t="s">
        <v>6817</v>
      </c>
      <c r="B4937" t="s">
        <v>622</v>
      </c>
      <c r="C4937" t="s">
        <v>6818</v>
      </c>
      <c r="D4937" t="s">
        <v>20</v>
      </c>
      <c r="E4937" t="s">
        <v>95</v>
      </c>
      <c r="F4937" t="s">
        <v>96</v>
      </c>
      <c r="G4937">
        <v>486.98</v>
      </c>
      <c r="H4937">
        <v>3</v>
      </c>
      <c r="I4937">
        <v>0</v>
      </c>
      <c r="J4937">
        <v>3.75</v>
      </c>
      <c r="K4937" t="s">
        <v>115</v>
      </c>
      <c r="L4937" t="s">
        <v>43</v>
      </c>
      <c r="M4937">
        <v>5.24</v>
      </c>
      <c r="N4937" t="s">
        <v>83</v>
      </c>
      <c r="O4937" t="b">
        <v>0</v>
      </c>
      <c r="P4937">
        <v>1460.94</v>
      </c>
      <c r="Q4937">
        <v>584.37600000000009</v>
      </c>
      <c r="R4937">
        <v>575.38600000000008</v>
      </c>
      <c r="S4937" t="s">
        <v>97</v>
      </c>
      <c r="T4937">
        <v>0</v>
      </c>
      <c r="U4937">
        <v>0</v>
      </c>
      <c r="V4937">
        <v>2</v>
      </c>
      <c r="W4937">
        <v>622.11050000000012</v>
      </c>
    </row>
    <row r="4938" spans="1:23" x14ac:dyDescent="0.35">
      <c r="A4938" t="s">
        <v>6819</v>
      </c>
      <c r="B4938" t="s">
        <v>383</v>
      </c>
      <c r="C4938" t="s">
        <v>6820</v>
      </c>
      <c r="D4938" t="s">
        <v>17</v>
      </c>
      <c r="E4938" t="s">
        <v>88</v>
      </c>
      <c r="F4938" t="s">
        <v>1368</v>
      </c>
      <c r="G4938">
        <v>16.25</v>
      </c>
      <c r="H4938">
        <v>3</v>
      </c>
      <c r="I4938">
        <v>0.21</v>
      </c>
      <c r="J4938">
        <v>5.15</v>
      </c>
      <c r="K4938" t="s">
        <v>115</v>
      </c>
      <c r="L4938" t="s">
        <v>41</v>
      </c>
      <c r="M4938">
        <v>7.45</v>
      </c>
      <c r="N4938" t="s">
        <v>83</v>
      </c>
      <c r="O4938" t="b">
        <v>0</v>
      </c>
      <c r="P4938">
        <v>38.512500000000003</v>
      </c>
      <c r="Q4938">
        <v>9.2625000000000046</v>
      </c>
      <c r="R4938">
        <v>-3.337499999999999</v>
      </c>
      <c r="S4938" t="s">
        <v>128</v>
      </c>
      <c r="T4938">
        <v>0</v>
      </c>
      <c r="U4938">
        <v>0</v>
      </c>
      <c r="V4938">
        <v>1</v>
      </c>
      <c r="W4938">
        <v>-3.337499999999999</v>
      </c>
    </row>
    <row r="4939" spans="1:23" x14ac:dyDescent="0.35">
      <c r="A4939" t="s">
        <v>6821</v>
      </c>
      <c r="B4939" t="s">
        <v>291</v>
      </c>
      <c r="C4939" t="s">
        <v>1590</v>
      </c>
      <c r="D4939" t="s">
        <v>12</v>
      </c>
      <c r="E4939" t="s">
        <v>16</v>
      </c>
      <c r="F4939" t="s">
        <v>241</v>
      </c>
      <c r="G4939">
        <v>29.14</v>
      </c>
      <c r="H4939">
        <v>2</v>
      </c>
      <c r="I4939">
        <v>0.05</v>
      </c>
      <c r="J4939">
        <v>8.64</v>
      </c>
      <c r="K4939" t="s">
        <v>102</v>
      </c>
      <c r="L4939" t="s">
        <v>43</v>
      </c>
      <c r="M4939">
        <v>5.57</v>
      </c>
      <c r="N4939" t="s">
        <v>83</v>
      </c>
      <c r="O4939" t="b">
        <v>0</v>
      </c>
      <c r="P4939">
        <v>55.366</v>
      </c>
      <c r="Q4939">
        <v>20.398</v>
      </c>
      <c r="R4939">
        <v>6.1880000000000024</v>
      </c>
      <c r="S4939" t="s">
        <v>183</v>
      </c>
      <c r="T4939">
        <v>0</v>
      </c>
      <c r="U4939">
        <v>0</v>
      </c>
      <c r="V4939">
        <v>4</v>
      </c>
      <c r="W4939">
        <v>-0.19569999999998439</v>
      </c>
    </row>
    <row r="4940" spans="1:23" x14ac:dyDescent="0.35">
      <c r="A4940" t="s">
        <v>6822</v>
      </c>
      <c r="B4940" t="s">
        <v>1135</v>
      </c>
      <c r="C4940" t="s">
        <v>6823</v>
      </c>
      <c r="D4940" t="s">
        <v>12</v>
      </c>
      <c r="E4940" t="s">
        <v>16</v>
      </c>
      <c r="F4940" t="s">
        <v>293</v>
      </c>
      <c r="G4940">
        <v>36.880000000000003</v>
      </c>
      <c r="H4940">
        <v>2</v>
      </c>
      <c r="I4940">
        <v>0.17</v>
      </c>
      <c r="J4940">
        <v>4.28</v>
      </c>
      <c r="K4940" t="s">
        <v>102</v>
      </c>
      <c r="L4940" t="s">
        <v>41</v>
      </c>
      <c r="M4940">
        <v>13.88</v>
      </c>
      <c r="N4940" t="s">
        <v>83</v>
      </c>
      <c r="O4940" t="b">
        <v>0</v>
      </c>
      <c r="P4940">
        <v>61.220799999999997</v>
      </c>
      <c r="Q4940">
        <v>16.9648</v>
      </c>
      <c r="R4940">
        <v>-1.195199999999996</v>
      </c>
      <c r="S4940" t="s">
        <v>103</v>
      </c>
      <c r="T4940">
        <v>0</v>
      </c>
      <c r="U4940">
        <v>0</v>
      </c>
      <c r="V4940">
        <v>1</v>
      </c>
      <c r="W4940">
        <v>-1.195199999999996</v>
      </c>
    </row>
    <row r="4941" spans="1:23" x14ac:dyDescent="0.35">
      <c r="A4941" t="s">
        <v>6824</v>
      </c>
      <c r="B4941" t="s">
        <v>143</v>
      </c>
      <c r="C4941" t="s">
        <v>216</v>
      </c>
      <c r="D4941" t="s">
        <v>19</v>
      </c>
      <c r="E4941" t="s">
        <v>88</v>
      </c>
      <c r="F4941" t="s">
        <v>219</v>
      </c>
      <c r="G4941">
        <v>21.26</v>
      </c>
      <c r="H4941">
        <v>3</v>
      </c>
      <c r="I4941">
        <v>0.14000000000000001</v>
      </c>
      <c r="J4941">
        <v>3.68</v>
      </c>
      <c r="K4941" t="s">
        <v>82</v>
      </c>
      <c r="L4941" t="s">
        <v>41</v>
      </c>
      <c r="M4941">
        <v>14.47</v>
      </c>
      <c r="N4941" t="s">
        <v>83</v>
      </c>
      <c r="O4941" t="b">
        <v>0</v>
      </c>
      <c r="P4941">
        <v>54.8508</v>
      </c>
      <c r="Q4941">
        <v>16.582799999999999</v>
      </c>
      <c r="R4941">
        <v>-1.567200000000003</v>
      </c>
      <c r="S4941" t="s">
        <v>103</v>
      </c>
      <c r="T4941">
        <v>0</v>
      </c>
      <c r="U4941">
        <v>0</v>
      </c>
      <c r="V4941">
        <v>20</v>
      </c>
      <c r="W4941">
        <v>2591.3310999999999</v>
      </c>
    </row>
    <row r="4942" spans="1:23" x14ac:dyDescent="0.35">
      <c r="A4942" t="s">
        <v>6825</v>
      </c>
      <c r="B4942" t="s">
        <v>1936</v>
      </c>
      <c r="C4942" t="s">
        <v>720</v>
      </c>
      <c r="D4942" t="s">
        <v>20</v>
      </c>
      <c r="E4942" t="s">
        <v>14</v>
      </c>
      <c r="F4942" t="s">
        <v>451</v>
      </c>
      <c r="G4942">
        <v>167.07</v>
      </c>
      <c r="H4942">
        <v>2</v>
      </c>
      <c r="I4942">
        <v>0.05</v>
      </c>
      <c r="J4942">
        <v>3.17</v>
      </c>
      <c r="K4942" t="s">
        <v>102</v>
      </c>
      <c r="L4942" t="s">
        <v>43</v>
      </c>
      <c r="M4942">
        <v>5.84</v>
      </c>
      <c r="N4942" t="s">
        <v>83</v>
      </c>
      <c r="O4942" t="b">
        <v>0</v>
      </c>
      <c r="P4942">
        <v>317.43299999999999</v>
      </c>
      <c r="Q4942">
        <v>116.949</v>
      </c>
      <c r="R4942">
        <v>107.93899999999999</v>
      </c>
      <c r="S4942" t="s">
        <v>103</v>
      </c>
      <c r="T4942">
        <v>0</v>
      </c>
      <c r="U4942">
        <v>0</v>
      </c>
      <c r="V4942">
        <v>20</v>
      </c>
      <c r="W4942">
        <v>2012.6106</v>
      </c>
    </row>
    <row r="4943" spans="1:23" x14ac:dyDescent="0.35">
      <c r="A4943" t="s">
        <v>6826</v>
      </c>
      <c r="B4943" t="s">
        <v>394</v>
      </c>
      <c r="C4943" t="s">
        <v>6827</v>
      </c>
      <c r="D4943" t="s">
        <v>12</v>
      </c>
      <c r="E4943" t="s">
        <v>88</v>
      </c>
      <c r="F4943" t="s">
        <v>89</v>
      </c>
      <c r="G4943">
        <v>21.49</v>
      </c>
      <c r="H4943">
        <v>1</v>
      </c>
      <c r="I4943">
        <v>0.01</v>
      </c>
      <c r="J4943">
        <v>8.39</v>
      </c>
      <c r="K4943" t="s">
        <v>90</v>
      </c>
      <c r="L4943" t="s">
        <v>45</v>
      </c>
      <c r="M4943">
        <v>1.53</v>
      </c>
      <c r="N4943" t="s">
        <v>83</v>
      </c>
      <c r="O4943" t="b">
        <v>0</v>
      </c>
      <c r="P4943">
        <v>21.275099999999998</v>
      </c>
      <c r="Q4943">
        <v>8.3811</v>
      </c>
      <c r="R4943">
        <v>-1.5388999999999999</v>
      </c>
      <c r="S4943" t="s">
        <v>91</v>
      </c>
      <c r="T4943">
        <v>0</v>
      </c>
      <c r="U4943">
        <v>0</v>
      </c>
      <c r="V4943">
        <v>2</v>
      </c>
      <c r="W4943">
        <v>14.2935</v>
      </c>
    </row>
    <row r="4944" spans="1:23" x14ac:dyDescent="0.35">
      <c r="A4944" t="s">
        <v>6828</v>
      </c>
      <c r="B4944" t="s">
        <v>539</v>
      </c>
      <c r="C4944" t="s">
        <v>2951</v>
      </c>
      <c r="D4944" t="s">
        <v>19</v>
      </c>
      <c r="E4944" t="s">
        <v>95</v>
      </c>
      <c r="F4944" t="s">
        <v>217</v>
      </c>
      <c r="G4944">
        <v>284.11</v>
      </c>
      <c r="H4944">
        <v>2</v>
      </c>
      <c r="I4944">
        <v>7.0000000000000007E-2</v>
      </c>
      <c r="J4944">
        <v>4.59</v>
      </c>
      <c r="K4944" t="s">
        <v>102</v>
      </c>
      <c r="L4944" t="s">
        <v>43</v>
      </c>
      <c r="M4944">
        <v>4.4400000000000004</v>
      </c>
      <c r="N4944" t="s">
        <v>83</v>
      </c>
      <c r="O4944" t="b">
        <v>0</v>
      </c>
      <c r="P4944">
        <v>528.44460000000004</v>
      </c>
      <c r="Q4944">
        <v>187.51259999999999</v>
      </c>
      <c r="R4944">
        <v>178.48259999999999</v>
      </c>
      <c r="S4944" t="s">
        <v>183</v>
      </c>
      <c r="T4944">
        <v>0</v>
      </c>
      <c r="U4944">
        <v>0</v>
      </c>
      <c r="V4944">
        <v>5</v>
      </c>
      <c r="W4944">
        <v>677.38310000000001</v>
      </c>
    </row>
    <row r="4945" spans="1:23" x14ac:dyDescent="0.35">
      <c r="A4945" t="s">
        <v>6829</v>
      </c>
      <c r="B4945" t="s">
        <v>150</v>
      </c>
      <c r="C4945" t="s">
        <v>2003</v>
      </c>
      <c r="D4945" t="s">
        <v>12</v>
      </c>
      <c r="E4945" t="s">
        <v>88</v>
      </c>
      <c r="F4945" t="s">
        <v>989</v>
      </c>
      <c r="G4945">
        <v>29.86</v>
      </c>
      <c r="H4945">
        <v>2</v>
      </c>
      <c r="I4945">
        <v>0.02</v>
      </c>
      <c r="J4945">
        <v>6.65</v>
      </c>
      <c r="K4945" t="s">
        <v>82</v>
      </c>
      <c r="L4945" t="s">
        <v>45</v>
      </c>
      <c r="M4945">
        <v>0.65</v>
      </c>
      <c r="N4945" t="s">
        <v>83</v>
      </c>
      <c r="O4945" t="b">
        <v>0</v>
      </c>
      <c r="P4945">
        <v>58.525599999999997</v>
      </c>
      <c r="Q4945">
        <v>22.6936</v>
      </c>
      <c r="R4945">
        <v>15.393599999999999</v>
      </c>
      <c r="S4945" t="s">
        <v>128</v>
      </c>
      <c r="T4945">
        <v>0</v>
      </c>
      <c r="U4945">
        <v>0</v>
      </c>
      <c r="V4945">
        <v>9</v>
      </c>
      <c r="W4945">
        <v>198.91290000000001</v>
      </c>
    </row>
    <row r="4946" spans="1:23" x14ac:dyDescent="0.35">
      <c r="A4946" t="s">
        <v>6830</v>
      </c>
      <c r="B4946" t="s">
        <v>425</v>
      </c>
      <c r="C4946" t="s">
        <v>4181</v>
      </c>
      <c r="D4946" t="s">
        <v>15</v>
      </c>
      <c r="E4946" t="s">
        <v>14</v>
      </c>
      <c r="F4946" t="s">
        <v>617</v>
      </c>
      <c r="G4946">
        <v>151.69</v>
      </c>
      <c r="H4946">
        <v>3</v>
      </c>
      <c r="I4946">
        <v>0.16</v>
      </c>
      <c r="J4946">
        <v>8.94</v>
      </c>
      <c r="K4946" t="s">
        <v>90</v>
      </c>
      <c r="L4946" t="s">
        <v>41</v>
      </c>
      <c r="M4946">
        <v>5.65</v>
      </c>
      <c r="N4946" t="s">
        <v>83</v>
      </c>
      <c r="O4946" t="b">
        <v>0</v>
      </c>
      <c r="P4946">
        <v>382.25880000000001</v>
      </c>
      <c r="Q4946">
        <v>109.21680000000001</v>
      </c>
      <c r="R4946">
        <v>94.626800000000046</v>
      </c>
      <c r="S4946" t="s">
        <v>84</v>
      </c>
      <c r="T4946">
        <v>0</v>
      </c>
      <c r="U4946">
        <v>0</v>
      </c>
      <c r="V4946">
        <v>5</v>
      </c>
      <c r="W4946">
        <v>165.78180000000009</v>
      </c>
    </row>
    <row r="4947" spans="1:23" x14ac:dyDescent="0.35">
      <c r="A4947" t="s">
        <v>6831</v>
      </c>
      <c r="B4947" t="s">
        <v>413</v>
      </c>
      <c r="C4947" t="s">
        <v>963</v>
      </c>
      <c r="D4947" t="s">
        <v>12</v>
      </c>
      <c r="E4947" t="s">
        <v>14</v>
      </c>
      <c r="F4947" t="s">
        <v>577</v>
      </c>
      <c r="G4947">
        <v>157.22999999999999</v>
      </c>
      <c r="H4947">
        <v>2</v>
      </c>
      <c r="I4947">
        <v>0.16</v>
      </c>
      <c r="J4947">
        <v>2.5099999999999998</v>
      </c>
      <c r="K4947" t="s">
        <v>102</v>
      </c>
      <c r="L4947" t="s">
        <v>41</v>
      </c>
      <c r="M4947">
        <v>13.54</v>
      </c>
      <c r="N4947" t="s">
        <v>83</v>
      </c>
      <c r="O4947" t="b">
        <v>0</v>
      </c>
      <c r="P4947">
        <v>264.14640000000003</v>
      </c>
      <c r="Q4947">
        <v>75.470399999999984</v>
      </c>
      <c r="R4947">
        <v>59.420399999999987</v>
      </c>
      <c r="S4947" t="s">
        <v>84</v>
      </c>
      <c r="T4947">
        <v>0</v>
      </c>
      <c r="U4947">
        <v>0</v>
      </c>
      <c r="V4947">
        <v>15</v>
      </c>
      <c r="W4947">
        <v>956.32300000000021</v>
      </c>
    </row>
    <row r="4948" spans="1:23" x14ac:dyDescent="0.35">
      <c r="A4948" t="s">
        <v>6832</v>
      </c>
      <c r="B4948" t="s">
        <v>225</v>
      </c>
      <c r="C4948" t="s">
        <v>4723</v>
      </c>
      <c r="D4948" t="s">
        <v>17</v>
      </c>
      <c r="E4948" t="s">
        <v>88</v>
      </c>
      <c r="F4948" t="s">
        <v>199</v>
      </c>
      <c r="G4948">
        <v>24.08</v>
      </c>
      <c r="H4948">
        <v>2</v>
      </c>
      <c r="I4948">
        <v>0.13</v>
      </c>
      <c r="J4948">
        <v>2.38</v>
      </c>
      <c r="K4948" t="s">
        <v>115</v>
      </c>
      <c r="L4948" t="s">
        <v>41</v>
      </c>
      <c r="M4948">
        <v>7.62</v>
      </c>
      <c r="N4948" t="s">
        <v>83</v>
      </c>
      <c r="O4948" t="b">
        <v>0</v>
      </c>
      <c r="P4948">
        <v>41.899199999999993</v>
      </c>
      <c r="Q4948">
        <v>13.0032</v>
      </c>
      <c r="R4948">
        <v>3.0031999999999961</v>
      </c>
      <c r="S4948" t="s">
        <v>183</v>
      </c>
      <c r="T4948">
        <v>0</v>
      </c>
      <c r="U4948">
        <v>0</v>
      </c>
      <c r="V4948">
        <v>2</v>
      </c>
      <c r="W4948">
        <v>16.5822</v>
      </c>
    </row>
    <row r="4949" spans="1:23" x14ac:dyDescent="0.35">
      <c r="A4949" t="s">
        <v>6833</v>
      </c>
      <c r="B4949" t="s">
        <v>832</v>
      </c>
      <c r="C4949" t="s">
        <v>4958</v>
      </c>
      <c r="D4949" t="s">
        <v>15</v>
      </c>
      <c r="E4949" t="s">
        <v>14</v>
      </c>
      <c r="F4949" t="s">
        <v>163</v>
      </c>
      <c r="G4949">
        <v>149.16999999999999</v>
      </c>
      <c r="H4949">
        <v>2</v>
      </c>
      <c r="I4949">
        <v>0.12</v>
      </c>
      <c r="J4949">
        <v>4.01</v>
      </c>
      <c r="K4949" t="s">
        <v>82</v>
      </c>
      <c r="L4949" t="s">
        <v>41</v>
      </c>
      <c r="M4949">
        <v>13.8</v>
      </c>
      <c r="N4949" t="s">
        <v>83</v>
      </c>
      <c r="O4949" t="b">
        <v>0</v>
      </c>
      <c r="P4949">
        <v>262.53919999999999</v>
      </c>
      <c r="Q4949">
        <v>83.535200000000003</v>
      </c>
      <c r="R4949">
        <v>65.725200000000001</v>
      </c>
      <c r="S4949" t="s">
        <v>97</v>
      </c>
      <c r="T4949">
        <v>0</v>
      </c>
      <c r="U4949">
        <v>0</v>
      </c>
      <c r="V4949">
        <v>2</v>
      </c>
      <c r="W4949">
        <v>54.168799999999997</v>
      </c>
    </row>
    <row r="4950" spans="1:23" x14ac:dyDescent="0.35">
      <c r="A4950" t="s">
        <v>6834</v>
      </c>
      <c r="B4950" t="s">
        <v>193</v>
      </c>
      <c r="C4950" t="s">
        <v>2230</v>
      </c>
      <c r="D4950" t="s">
        <v>19</v>
      </c>
      <c r="E4950" t="s">
        <v>16</v>
      </c>
      <c r="F4950" t="s">
        <v>505</v>
      </c>
      <c r="G4950">
        <v>50.28</v>
      </c>
      <c r="H4950">
        <v>2</v>
      </c>
      <c r="I4950">
        <v>0.28000000000000003</v>
      </c>
      <c r="J4950">
        <v>8.66</v>
      </c>
      <c r="K4950" t="s">
        <v>90</v>
      </c>
      <c r="L4950" t="s">
        <v>43</v>
      </c>
      <c r="M4950">
        <v>3.77</v>
      </c>
      <c r="N4950" t="s">
        <v>83</v>
      </c>
      <c r="O4950" t="b">
        <v>0</v>
      </c>
      <c r="P4950">
        <v>72.403199999999998</v>
      </c>
      <c r="Q4950">
        <v>12.0672</v>
      </c>
      <c r="R4950">
        <v>-0.36280000000000001</v>
      </c>
      <c r="S4950" t="s">
        <v>97</v>
      </c>
      <c r="T4950">
        <v>0</v>
      </c>
      <c r="U4950">
        <v>0</v>
      </c>
      <c r="V4950">
        <v>11</v>
      </c>
      <c r="W4950">
        <v>1983.5051000000001</v>
      </c>
    </row>
    <row r="4951" spans="1:23" x14ac:dyDescent="0.35">
      <c r="A4951" t="s">
        <v>6835</v>
      </c>
      <c r="B4951" t="s">
        <v>1054</v>
      </c>
      <c r="C4951" t="s">
        <v>391</v>
      </c>
      <c r="D4951" t="s">
        <v>15</v>
      </c>
      <c r="E4951" t="s">
        <v>16</v>
      </c>
      <c r="F4951" t="s">
        <v>344</v>
      </c>
      <c r="G4951">
        <v>29.69</v>
      </c>
      <c r="H4951">
        <v>3</v>
      </c>
      <c r="I4951">
        <v>0.12</v>
      </c>
      <c r="J4951">
        <v>3.27</v>
      </c>
      <c r="K4951" t="s">
        <v>102</v>
      </c>
      <c r="L4951" t="s">
        <v>41</v>
      </c>
      <c r="M4951">
        <v>9.99</v>
      </c>
      <c r="N4951" t="s">
        <v>83</v>
      </c>
      <c r="O4951" t="b">
        <v>0</v>
      </c>
      <c r="P4951">
        <v>78.381600000000006</v>
      </c>
      <c r="Q4951">
        <v>24.939600000000009</v>
      </c>
      <c r="R4951">
        <v>11.67960000000001</v>
      </c>
      <c r="S4951" t="s">
        <v>128</v>
      </c>
      <c r="T4951">
        <v>0</v>
      </c>
      <c r="U4951">
        <v>0</v>
      </c>
      <c r="V4951">
        <v>3</v>
      </c>
      <c r="W4951">
        <v>425.50930000000011</v>
      </c>
    </row>
    <row r="4952" spans="1:23" x14ac:dyDescent="0.35">
      <c r="A4952" t="s">
        <v>6836</v>
      </c>
      <c r="B4952" t="s">
        <v>143</v>
      </c>
      <c r="C4952" t="s">
        <v>2184</v>
      </c>
      <c r="D4952" t="s">
        <v>15</v>
      </c>
      <c r="E4952" t="s">
        <v>16</v>
      </c>
      <c r="F4952" t="s">
        <v>696</v>
      </c>
      <c r="G4952">
        <v>47.98</v>
      </c>
      <c r="H4952">
        <v>3</v>
      </c>
      <c r="I4952">
        <v>0.24</v>
      </c>
      <c r="J4952">
        <v>7.62</v>
      </c>
      <c r="K4952" t="s">
        <v>102</v>
      </c>
      <c r="L4952" t="s">
        <v>43</v>
      </c>
      <c r="M4952">
        <v>3.48</v>
      </c>
      <c r="N4952" t="s">
        <v>83</v>
      </c>
      <c r="O4952" t="b">
        <v>0</v>
      </c>
      <c r="P4952">
        <v>109.3944</v>
      </c>
      <c r="Q4952">
        <v>23.030400000000011</v>
      </c>
      <c r="R4952">
        <v>11.93040000000002</v>
      </c>
      <c r="S4952" t="s">
        <v>103</v>
      </c>
      <c r="T4952">
        <v>0</v>
      </c>
      <c r="U4952">
        <v>0</v>
      </c>
      <c r="V4952">
        <v>15</v>
      </c>
      <c r="W4952">
        <v>859.42560000000003</v>
      </c>
    </row>
    <row r="4953" spans="1:23" x14ac:dyDescent="0.35">
      <c r="A4953" t="s">
        <v>6837</v>
      </c>
      <c r="B4953" t="s">
        <v>773</v>
      </c>
      <c r="C4953" t="s">
        <v>863</v>
      </c>
      <c r="D4953" t="s">
        <v>12</v>
      </c>
      <c r="E4953" t="s">
        <v>14</v>
      </c>
      <c r="F4953" t="s">
        <v>780</v>
      </c>
      <c r="G4953">
        <v>116.27</v>
      </c>
      <c r="H4953">
        <v>2</v>
      </c>
      <c r="I4953">
        <v>0.08</v>
      </c>
      <c r="J4953">
        <v>7.32</v>
      </c>
      <c r="K4953" t="s">
        <v>82</v>
      </c>
      <c r="L4953" t="s">
        <v>45</v>
      </c>
      <c r="M4953">
        <v>1.39</v>
      </c>
      <c r="N4953" t="s">
        <v>83</v>
      </c>
      <c r="O4953" t="b">
        <v>0</v>
      </c>
      <c r="P4953">
        <v>213.93680000000001</v>
      </c>
      <c r="Q4953">
        <v>74.412800000000004</v>
      </c>
      <c r="R4953">
        <v>65.702799999999996</v>
      </c>
      <c r="S4953" t="s">
        <v>97</v>
      </c>
      <c r="T4953">
        <v>0</v>
      </c>
      <c r="U4953">
        <v>0</v>
      </c>
      <c r="V4953">
        <v>13</v>
      </c>
      <c r="W4953">
        <v>754.42380000000003</v>
      </c>
    </row>
    <row r="4954" spans="1:23" x14ac:dyDescent="0.35">
      <c r="A4954" t="s">
        <v>6838</v>
      </c>
      <c r="B4954" t="s">
        <v>814</v>
      </c>
      <c r="C4954" t="s">
        <v>952</v>
      </c>
      <c r="D4954" t="s">
        <v>12</v>
      </c>
      <c r="E4954" t="s">
        <v>95</v>
      </c>
      <c r="F4954" t="s">
        <v>318</v>
      </c>
      <c r="G4954">
        <v>517.69000000000005</v>
      </c>
      <c r="H4954">
        <v>3</v>
      </c>
      <c r="I4954">
        <v>0.1</v>
      </c>
      <c r="J4954">
        <v>6.63</v>
      </c>
      <c r="K4954" t="s">
        <v>90</v>
      </c>
      <c r="L4954" t="s">
        <v>48</v>
      </c>
      <c r="M4954">
        <v>10.51</v>
      </c>
      <c r="N4954" t="s">
        <v>83</v>
      </c>
      <c r="O4954" t="b">
        <v>0</v>
      </c>
      <c r="P4954">
        <v>1397.7629999999999</v>
      </c>
      <c r="Q4954">
        <v>465.92100000000011</v>
      </c>
      <c r="R4954">
        <v>448.78100000000012</v>
      </c>
      <c r="S4954" t="s">
        <v>183</v>
      </c>
      <c r="T4954">
        <v>0</v>
      </c>
      <c r="U4954">
        <v>0</v>
      </c>
      <c r="V4954">
        <v>14</v>
      </c>
      <c r="W4954">
        <v>1617.7791999999999</v>
      </c>
    </row>
    <row r="4955" spans="1:23" x14ac:dyDescent="0.35">
      <c r="A4955" t="s">
        <v>6839</v>
      </c>
      <c r="B4955" t="s">
        <v>93</v>
      </c>
      <c r="C4955" t="s">
        <v>2262</v>
      </c>
      <c r="D4955" t="s">
        <v>15</v>
      </c>
      <c r="E4955" t="s">
        <v>16</v>
      </c>
      <c r="F4955" t="s">
        <v>828</v>
      </c>
      <c r="G4955">
        <v>16.98</v>
      </c>
      <c r="H4955">
        <v>3</v>
      </c>
      <c r="I4955">
        <v>0.28999999999999998</v>
      </c>
      <c r="J4955">
        <v>6.05</v>
      </c>
      <c r="K4955" t="s">
        <v>102</v>
      </c>
      <c r="L4955" t="s">
        <v>43</v>
      </c>
      <c r="M4955">
        <v>6.67</v>
      </c>
      <c r="N4955" t="s">
        <v>83</v>
      </c>
      <c r="O4955" t="b">
        <v>0</v>
      </c>
      <c r="P4955">
        <v>36.167400000000001</v>
      </c>
      <c r="Q4955">
        <v>5.603399999999997</v>
      </c>
      <c r="R4955">
        <v>-7.1166000000000018</v>
      </c>
      <c r="S4955" t="s">
        <v>97</v>
      </c>
      <c r="T4955">
        <v>0</v>
      </c>
      <c r="U4955">
        <v>0</v>
      </c>
      <c r="V4955">
        <v>3</v>
      </c>
      <c r="W4955">
        <v>284.35300000000012</v>
      </c>
    </row>
    <row r="4956" spans="1:23" x14ac:dyDescent="0.35">
      <c r="A4956" t="s">
        <v>6840</v>
      </c>
      <c r="B4956" t="s">
        <v>440</v>
      </c>
      <c r="C4956" t="s">
        <v>1941</v>
      </c>
      <c r="D4956" t="s">
        <v>19</v>
      </c>
      <c r="E4956" t="s">
        <v>14</v>
      </c>
      <c r="F4956" t="s">
        <v>203</v>
      </c>
      <c r="G4956">
        <v>112.26</v>
      </c>
      <c r="H4956">
        <v>3</v>
      </c>
      <c r="I4956">
        <v>0.06</v>
      </c>
      <c r="J4956">
        <v>6.53</v>
      </c>
      <c r="K4956" t="s">
        <v>102</v>
      </c>
      <c r="L4956" t="s">
        <v>48</v>
      </c>
      <c r="M4956">
        <v>9.15</v>
      </c>
      <c r="N4956" t="s">
        <v>83</v>
      </c>
      <c r="O4956" t="b">
        <v>0</v>
      </c>
      <c r="P4956">
        <v>316.57319999999999</v>
      </c>
      <c r="Q4956">
        <v>114.5052</v>
      </c>
      <c r="R4956">
        <v>98.825199999999967</v>
      </c>
      <c r="S4956" t="s">
        <v>97</v>
      </c>
      <c r="T4956">
        <v>0</v>
      </c>
      <c r="U4956">
        <v>0</v>
      </c>
      <c r="V4956">
        <v>16</v>
      </c>
      <c r="W4956">
        <v>1002.6642000000001</v>
      </c>
    </row>
    <row r="4957" spans="1:23" x14ac:dyDescent="0.35">
      <c r="A4957" t="s">
        <v>6841</v>
      </c>
      <c r="B4957" t="s">
        <v>284</v>
      </c>
      <c r="C4957" t="s">
        <v>1276</v>
      </c>
      <c r="D4957" t="s">
        <v>19</v>
      </c>
      <c r="E4957" t="s">
        <v>88</v>
      </c>
      <c r="F4957" t="s">
        <v>760</v>
      </c>
      <c r="G4957">
        <v>15.17</v>
      </c>
      <c r="H4957">
        <v>3</v>
      </c>
      <c r="I4957">
        <v>7.0000000000000007E-2</v>
      </c>
      <c r="J4957">
        <v>8.0299999999999994</v>
      </c>
      <c r="K4957" t="s">
        <v>82</v>
      </c>
      <c r="L4957" t="s">
        <v>43</v>
      </c>
      <c r="M4957">
        <v>5.69</v>
      </c>
      <c r="N4957" t="s">
        <v>83</v>
      </c>
      <c r="O4957" t="b">
        <v>0</v>
      </c>
      <c r="P4957">
        <v>42.324300000000001</v>
      </c>
      <c r="Q4957">
        <v>15.0183</v>
      </c>
      <c r="R4957">
        <v>1.298299999999998</v>
      </c>
      <c r="S4957" t="s">
        <v>91</v>
      </c>
      <c r="T4957">
        <v>0</v>
      </c>
      <c r="U4957">
        <v>0</v>
      </c>
      <c r="V4957">
        <v>22</v>
      </c>
      <c r="W4957">
        <v>1844.2474</v>
      </c>
    </row>
    <row r="4958" spans="1:23" x14ac:dyDescent="0.35">
      <c r="A4958" t="s">
        <v>6842</v>
      </c>
      <c r="B4958" t="s">
        <v>398</v>
      </c>
      <c r="C4958" t="s">
        <v>4942</v>
      </c>
      <c r="D4958" t="s">
        <v>24</v>
      </c>
      <c r="E4958" t="s">
        <v>88</v>
      </c>
      <c r="F4958" t="s">
        <v>718</v>
      </c>
      <c r="G4958">
        <v>28.32</v>
      </c>
      <c r="H4958">
        <v>1</v>
      </c>
      <c r="I4958">
        <v>0.01</v>
      </c>
      <c r="J4958">
        <v>3.09</v>
      </c>
      <c r="K4958" t="s">
        <v>90</v>
      </c>
      <c r="L4958" t="s">
        <v>43</v>
      </c>
      <c r="M4958">
        <v>3.28</v>
      </c>
      <c r="N4958" t="s">
        <v>83</v>
      </c>
      <c r="O4958" t="b">
        <v>0</v>
      </c>
      <c r="P4958">
        <v>28.036799999999999</v>
      </c>
      <c r="Q4958">
        <v>11.0448</v>
      </c>
      <c r="R4958">
        <v>4.6747999999999994</v>
      </c>
      <c r="S4958" t="s">
        <v>183</v>
      </c>
      <c r="T4958">
        <v>0</v>
      </c>
      <c r="U4958">
        <v>0</v>
      </c>
      <c r="V4958">
        <v>5</v>
      </c>
      <c r="W4958">
        <v>837.68239999999992</v>
      </c>
    </row>
    <row r="4959" spans="1:23" x14ac:dyDescent="0.35">
      <c r="A4959" t="s">
        <v>6843</v>
      </c>
      <c r="B4959" t="s">
        <v>398</v>
      </c>
      <c r="C4959" t="s">
        <v>922</v>
      </c>
      <c r="D4959" t="s">
        <v>15</v>
      </c>
      <c r="E4959" t="s">
        <v>14</v>
      </c>
      <c r="F4959" t="s">
        <v>588</v>
      </c>
      <c r="G4959">
        <v>102.9</v>
      </c>
      <c r="H4959">
        <v>1</v>
      </c>
      <c r="I4959">
        <v>0.25</v>
      </c>
      <c r="J4959">
        <v>7.1</v>
      </c>
      <c r="K4959" t="s">
        <v>82</v>
      </c>
      <c r="L4959" t="s">
        <v>41</v>
      </c>
      <c r="M4959">
        <v>11.03</v>
      </c>
      <c r="N4959" t="s">
        <v>83</v>
      </c>
      <c r="O4959" t="b">
        <v>0</v>
      </c>
      <c r="P4959">
        <v>77.175000000000011</v>
      </c>
      <c r="Q4959">
        <v>15.435000000000009</v>
      </c>
      <c r="R4959">
        <v>-2.6949999999999901</v>
      </c>
      <c r="S4959" t="s">
        <v>183</v>
      </c>
      <c r="T4959">
        <v>0</v>
      </c>
      <c r="U4959">
        <v>0</v>
      </c>
      <c r="V4959">
        <v>16</v>
      </c>
      <c r="W4959">
        <v>1780.6849999999999</v>
      </c>
    </row>
    <row r="4960" spans="1:23" x14ac:dyDescent="0.35">
      <c r="A4960" t="s">
        <v>6844</v>
      </c>
      <c r="B4960" t="s">
        <v>121</v>
      </c>
      <c r="C4960" t="s">
        <v>170</v>
      </c>
      <c r="D4960" t="s">
        <v>15</v>
      </c>
      <c r="E4960" t="s">
        <v>14</v>
      </c>
      <c r="F4960" t="s">
        <v>247</v>
      </c>
      <c r="G4960">
        <v>124.01</v>
      </c>
      <c r="H4960">
        <v>2</v>
      </c>
      <c r="I4960">
        <v>0.02</v>
      </c>
      <c r="J4960">
        <v>9.84</v>
      </c>
      <c r="K4960" t="s">
        <v>90</v>
      </c>
      <c r="L4960" t="s">
        <v>48</v>
      </c>
      <c r="M4960">
        <v>14.09</v>
      </c>
      <c r="N4960" t="s">
        <v>83</v>
      </c>
      <c r="O4960" t="b">
        <v>0</v>
      </c>
      <c r="P4960">
        <v>243.05959999999999</v>
      </c>
      <c r="Q4960">
        <v>94.247600000000006</v>
      </c>
      <c r="R4960">
        <v>70.317599999999999</v>
      </c>
      <c r="S4960" t="s">
        <v>103</v>
      </c>
      <c r="T4960">
        <v>0</v>
      </c>
      <c r="U4960">
        <v>0</v>
      </c>
      <c r="V4960">
        <v>14</v>
      </c>
      <c r="W4960">
        <v>1066.5287000000001</v>
      </c>
    </row>
    <row r="4961" spans="1:23" x14ac:dyDescent="0.35">
      <c r="A4961" t="s">
        <v>6845</v>
      </c>
      <c r="B4961" t="s">
        <v>1604</v>
      </c>
      <c r="C4961" t="s">
        <v>1793</v>
      </c>
      <c r="D4961" t="s">
        <v>15</v>
      </c>
      <c r="E4961" t="s">
        <v>14</v>
      </c>
      <c r="F4961" t="s">
        <v>674</v>
      </c>
      <c r="G4961">
        <v>141.41999999999999</v>
      </c>
      <c r="H4961">
        <v>3</v>
      </c>
      <c r="I4961">
        <v>0.02</v>
      </c>
      <c r="J4961">
        <v>8.39</v>
      </c>
      <c r="K4961" t="s">
        <v>102</v>
      </c>
      <c r="L4961" t="s">
        <v>43</v>
      </c>
      <c r="M4961">
        <v>7.96</v>
      </c>
      <c r="N4961" t="s">
        <v>83</v>
      </c>
      <c r="O4961" t="b">
        <v>0</v>
      </c>
      <c r="P4961">
        <v>415.77480000000003</v>
      </c>
      <c r="Q4961">
        <v>161.21879999999999</v>
      </c>
      <c r="R4961">
        <v>144.86879999999999</v>
      </c>
      <c r="S4961" t="s">
        <v>97</v>
      </c>
      <c r="T4961">
        <v>0</v>
      </c>
      <c r="U4961">
        <v>0</v>
      </c>
      <c r="V4961">
        <v>17</v>
      </c>
      <c r="W4961">
        <v>1419.2664</v>
      </c>
    </row>
    <row r="4962" spans="1:23" x14ac:dyDescent="0.35">
      <c r="A4962" t="s">
        <v>6846</v>
      </c>
      <c r="B4962" t="s">
        <v>1497</v>
      </c>
      <c r="C4962" t="s">
        <v>321</v>
      </c>
      <c r="D4962" t="s">
        <v>26</v>
      </c>
      <c r="E4962" t="s">
        <v>16</v>
      </c>
      <c r="F4962" t="s">
        <v>464</v>
      </c>
      <c r="G4962">
        <v>61.15</v>
      </c>
      <c r="H4962">
        <v>2</v>
      </c>
      <c r="I4962">
        <v>0.2</v>
      </c>
      <c r="J4962">
        <v>4.5</v>
      </c>
      <c r="K4962" t="s">
        <v>115</v>
      </c>
      <c r="L4962" t="s">
        <v>45</v>
      </c>
      <c r="M4962">
        <v>0.56999999999999995</v>
      </c>
      <c r="N4962" t="s">
        <v>83</v>
      </c>
      <c r="O4962" t="b">
        <v>0</v>
      </c>
      <c r="P4962">
        <v>97.84</v>
      </c>
      <c r="Q4962">
        <v>24.460000000000012</v>
      </c>
      <c r="R4962">
        <v>19.390000000000011</v>
      </c>
      <c r="S4962" t="s">
        <v>103</v>
      </c>
      <c r="T4962">
        <v>0</v>
      </c>
      <c r="U4962">
        <v>0</v>
      </c>
      <c r="V4962">
        <v>15</v>
      </c>
      <c r="W4962">
        <v>1951.8117999999999</v>
      </c>
    </row>
    <row r="4963" spans="1:23" x14ac:dyDescent="0.35">
      <c r="A4963" t="s">
        <v>6847</v>
      </c>
      <c r="B4963" t="s">
        <v>442</v>
      </c>
      <c r="C4963" t="s">
        <v>3154</v>
      </c>
      <c r="D4963" t="s">
        <v>20</v>
      </c>
      <c r="E4963" t="s">
        <v>95</v>
      </c>
      <c r="F4963" t="s">
        <v>515</v>
      </c>
      <c r="G4963">
        <v>619.05999999999995</v>
      </c>
      <c r="H4963">
        <v>2</v>
      </c>
      <c r="I4963">
        <v>7.0000000000000007E-2</v>
      </c>
      <c r="J4963">
        <v>7.08</v>
      </c>
      <c r="K4963" t="s">
        <v>90</v>
      </c>
      <c r="L4963" t="s">
        <v>43</v>
      </c>
      <c r="M4963">
        <v>3.88</v>
      </c>
      <c r="N4963" t="s">
        <v>83</v>
      </c>
      <c r="O4963" t="b">
        <v>0</v>
      </c>
      <c r="P4963">
        <v>1151.4516000000001</v>
      </c>
      <c r="Q4963">
        <v>408.57959999999991</v>
      </c>
      <c r="R4963">
        <v>397.61959999999988</v>
      </c>
      <c r="S4963" t="s">
        <v>128</v>
      </c>
      <c r="T4963">
        <v>0</v>
      </c>
      <c r="U4963">
        <v>0</v>
      </c>
      <c r="V4963">
        <v>17</v>
      </c>
      <c r="W4963">
        <v>1115.5671</v>
      </c>
    </row>
    <row r="4964" spans="1:23" x14ac:dyDescent="0.35">
      <c r="A4964" t="s">
        <v>6848</v>
      </c>
      <c r="B4964" t="s">
        <v>787</v>
      </c>
      <c r="C4964" t="s">
        <v>1692</v>
      </c>
      <c r="D4964" t="s">
        <v>12</v>
      </c>
      <c r="E4964" t="s">
        <v>16</v>
      </c>
      <c r="F4964" t="s">
        <v>854</v>
      </c>
      <c r="G4964">
        <v>25.05</v>
      </c>
      <c r="H4964">
        <v>2</v>
      </c>
      <c r="I4964">
        <v>0.18</v>
      </c>
      <c r="J4964">
        <v>9.49</v>
      </c>
      <c r="K4964" t="s">
        <v>115</v>
      </c>
      <c r="L4964" t="s">
        <v>41</v>
      </c>
      <c r="M4964">
        <v>7.34</v>
      </c>
      <c r="N4964" t="s">
        <v>83</v>
      </c>
      <c r="O4964" t="b">
        <v>0</v>
      </c>
      <c r="P4964">
        <v>41.082000000000001</v>
      </c>
      <c r="Q4964">
        <v>11.022</v>
      </c>
      <c r="R4964">
        <v>-5.8079999999999963</v>
      </c>
      <c r="S4964" t="s">
        <v>97</v>
      </c>
      <c r="T4964">
        <v>0</v>
      </c>
      <c r="U4964">
        <v>0</v>
      </c>
      <c r="V4964">
        <v>14</v>
      </c>
      <c r="W4964">
        <v>948.8134</v>
      </c>
    </row>
    <row r="4965" spans="1:23" x14ac:dyDescent="0.35">
      <c r="A4965" t="s">
        <v>6849</v>
      </c>
      <c r="B4965" t="s">
        <v>390</v>
      </c>
      <c r="C4965" t="s">
        <v>327</v>
      </c>
      <c r="D4965" t="s">
        <v>12</v>
      </c>
      <c r="E4965" t="s">
        <v>14</v>
      </c>
      <c r="F4965" t="s">
        <v>1740</v>
      </c>
      <c r="G4965">
        <v>103.06</v>
      </c>
      <c r="H4965">
        <v>3</v>
      </c>
      <c r="I4965">
        <v>7.0000000000000007E-2</v>
      </c>
      <c r="J4965">
        <v>5.41</v>
      </c>
      <c r="K4965" t="s">
        <v>82</v>
      </c>
      <c r="L4965" t="s">
        <v>43</v>
      </c>
      <c r="M4965">
        <v>6.97</v>
      </c>
      <c r="N4965" t="s">
        <v>83</v>
      </c>
      <c r="O4965" t="b">
        <v>0</v>
      </c>
      <c r="P4965">
        <v>287.53739999999999</v>
      </c>
      <c r="Q4965">
        <v>102.0294</v>
      </c>
      <c r="R4965">
        <v>89.649399999999986</v>
      </c>
      <c r="S4965" t="s">
        <v>91</v>
      </c>
      <c r="T4965">
        <v>0</v>
      </c>
      <c r="U4965">
        <v>0</v>
      </c>
      <c r="V4965">
        <v>20</v>
      </c>
      <c r="W4965">
        <v>1411.9567</v>
      </c>
    </row>
    <row r="4966" spans="1:23" x14ac:dyDescent="0.35">
      <c r="A4966" t="s">
        <v>6850</v>
      </c>
      <c r="B4966" t="s">
        <v>79</v>
      </c>
      <c r="C4966" t="s">
        <v>3213</v>
      </c>
      <c r="D4966" t="s">
        <v>12</v>
      </c>
      <c r="E4966" t="s">
        <v>88</v>
      </c>
      <c r="F4966" t="s">
        <v>457</v>
      </c>
      <c r="G4966">
        <v>13.71</v>
      </c>
      <c r="H4966">
        <v>2</v>
      </c>
      <c r="I4966">
        <v>0.01</v>
      </c>
      <c r="J4966">
        <v>8</v>
      </c>
      <c r="K4966" t="s">
        <v>102</v>
      </c>
      <c r="L4966" t="s">
        <v>45</v>
      </c>
      <c r="M4966">
        <v>1.58</v>
      </c>
      <c r="N4966" t="s">
        <v>83</v>
      </c>
      <c r="O4966" t="b">
        <v>0</v>
      </c>
      <c r="P4966">
        <v>27.145800000000001</v>
      </c>
      <c r="Q4966">
        <v>10.6938</v>
      </c>
      <c r="R4966">
        <v>1.1137999999999999</v>
      </c>
      <c r="S4966" t="s">
        <v>84</v>
      </c>
      <c r="T4966">
        <v>0</v>
      </c>
      <c r="U4966">
        <v>0</v>
      </c>
      <c r="V4966">
        <v>2</v>
      </c>
      <c r="W4966">
        <v>27.671299999999999</v>
      </c>
    </row>
    <row r="4967" spans="1:23" x14ac:dyDescent="0.35">
      <c r="A4967" t="s">
        <v>6851</v>
      </c>
      <c r="B4967" t="s">
        <v>536</v>
      </c>
      <c r="C4967" t="s">
        <v>5419</v>
      </c>
      <c r="D4967" t="s">
        <v>15</v>
      </c>
      <c r="E4967" t="s">
        <v>14</v>
      </c>
      <c r="F4967" t="s">
        <v>780</v>
      </c>
      <c r="G4967">
        <v>172.65</v>
      </c>
      <c r="H4967">
        <v>2</v>
      </c>
      <c r="I4967">
        <v>0.13</v>
      </c>
      <c r="J4967">
        <v>2.37</v>
      </c>
      <c r="K4967" t="s">
        <v>102</v>
      </c>
      <c r="L4967" t="s">
        <v>41</v>
      </c>
      <c r="M4967">
        <v>11.45</v>
      </c>
      <c r="N4967" t="s">
        <v>141</v>
      </c>
      <c r="O4967" t="b">
        <v>0</v>
      </c>
      <c r="P4967">
        <v>300.411</v>
      </c>
      <c r="Q4967">
        <v>93.230999999999995</v>
      </c>
      <c r="R4967">
        <v>79.411000000000001</v>
      </c>
      <c r="S4967" t="s">
        <v>97</v>
      </c>
      <c r="T4967">
        <v>1</v>
      </c>
      <c r="U4967">
        <v>0</v>
      </c>
      <c r="V4967">
        <v>2</v>
      </c>
      <c r="W4967">
        <v>95.795400000000001</v>
      </c>
    </row>
    <row r="4968" spans="1:23" x14ac:dyDescent="0.35">
      <c r="A4968" t="s">
        <v>6852</v>
      </c>
      <c r="B4968" t="s">
        <v>497</v>
      </c>
      <c r="C4968" t="s">
        <v>851</v>
      </c>
      <c r="D4968" t="s">
        <v>15</v>
      </c>
      <c r="E4968" t="s">
        <v>16</v>
      </c>
      <c r="F4968" t="s">
        <v>145</v>
      </c>
      <c r="G4968">
        <v>54.06</v>
      </c>
      <c r="H4968">
        <v>2</v>
      </c>
      <c r="I4968">
        <v>0.2</v>
      </c>
      <c r="J4968">
        <v>7.68</v>
      </c>
      <c r="K4968" t="s">
        <v>90</v>
      </c>
      <c r="L4968" t="s">
        <v>45</v>
      </c>
      <c r="M4968">
        <v>1.64</v>
      </c>
      <c r="N4968" t="s">
        <v>83</v>
      </c>
      <c r="O4968" t="b">
        <v>0</v>
      </c>
      <c r="P4968">
        <v>86.496000000000009</v>
      </c>
      <c r="Q4968">
        <v>21.624000000000009</v>
      </c>
      <c r="R4968">
        <v>12.304000000000009</v>
      </c>
      <c r="S4968" t="s">
        <v>183</v>
      </c>
      <c r="T4968">
        <v>0</v>
      </c>
      <c r="U4968">
        <v>0</v>
      </c>
      <c r="V4968">
        <v>19</v>
      </c>
      <c r="W4968">
        <v>1781.393</v>
      </c>
    </row>
    <row r="4969" spans="1:23" x14ac:dyDescent="0.35">
      <c r="A4969" t="s">
        <v>6853</v>
      </c>
      <c r="B4969" t="s">
        <v>699</v>
      </c>
      <c r="C4969" t="s">
        <v>139</v>
      </c>
      <c r="D4969" t="s">
        <v>15</v>
      </c>
      <c r="E4969" t="s">
        <v>88</v>
      </c>
      <c r="F4969" t="s">
        <v>238</v>
      </c>
      <c r="G4969">
        <v>8.67</v>
      </c>
      <c r="H4969">
        <v>1</v>
      </c>
      <c r="I4969">
        <v>7.0000000000000007E-2</v>
      </c>
      <c r="J4969">
        <v>5.13</v>
      </c>
      <c r="K4969" t="s">
        <v>82</v>
      </c>
      <c r="L4969" t="s">
        <v>45</v>
      </c>
      <c r="M4969">
        <v>0.51</v>
      </c>
      <c r="N4969" t="s">
        <v>83</v>
      </c>
      <c r="O4969" t="b">
        <v>0</v>
      </c>
      <c r="P4969">
        <v>8.0630999999999986</v>
      </c>
      <c r="Q4969">
        <v>2.8610999999999982</v>
      </c>
      <c r="R4969">
        <v>-2.778900000000001</v>
      </c>
      <c r="S4969" t="s">
        <v>91</v>
      </c>
      <c r="T4969">
        <v>0</v>
      </c>
      <c r="U4969">
        <v>0</v>
      </c>
      <c r="V4969">
        <v>4</v>
      </c>
      <c r="W4969">
        <v>152.31110000000001</v>
      </c>
    </row>
    <row r="4970" spans="1:23" x14ac:dyDescent="0.35">
      <c r="A4970" t="s">
        <v>6854</v>
      </c>
      <c r="B4970" t="s">
        <v>339</v>
      </c>
      <c r="C4970" t="s">
        <v>4179</v>
      </c>
      <c r="D4970" t="s">
        <v>17</v>
      </c>
      <c r="E4970" t="s">
        <v>16</v>
      </c>
      <c r="F4970" t="s">
        <v>409</v>
      </c>
      <c r="G4970">
        <v>44.14</v>
      </c>
      <c r="H4970">
        <v>1</v>
      </c>
      <c r="I4970">
        <v>0.19</v>
      </c>
      <c r="J4970">
        <v>5.36</v>
      </c>
      <c r="K4970" t="s">
        <v>82</v>
      </c>
      <c r="L4970" t="s">
        <v>41</v>
      </c>
      <c r="M4970">
        <v>14.83</v>
      </c>
      <c r="N4970" t="s">
        <v>141</v>
      </c>
      <c r="O4970" t="b">
        <v>0</v>
      </c>
      <c r="P4970">
        <v>35.753400000000013</v>
      </c>
      <c r="Q4970">
        <v>9.2694000000000081</v>
      </c>
      <c r="R4970">
        <v>-10.92059999999999</v>
      </c>
      <c r="S4970" t="s">
        <v>97</v>
      </c>
      <c r="T4970">
        <v>1</v>
      </c>
      <c r="U4970">
        <v>0</v>
      </c>
      <c r="V4970">
        <v>15</v>
      </c>
      <c r="W4970">
        <v>1235.5637999999999</v>
      </c>
    </row>
    <row r="4971" spans="1:23" x14ac:dyDescent="0.35">
      <c r="A4971" t="s">
        <v>6855</v>
      </c>
      <c r="B4971" t="s">
        <v>2158</v>
      </c>
      <c r="C4971" t="s">
        <v>6856</v>
      </c>
      <c r="D4971" t="s">
        <v>12</v>
      </c>
      <c r="E4971" t="s">
        <v>16</v>
      </c>
      <c r="F4971" t="s">
        <v>605</v>
      </c>
      <c r="G4971">
        <v>37.33</v>
      </c>
      <c r="H4971">
        <v>2</v>
      </c>
      <c r="I4971">
        <v>7.0000000000000007E-2</v>
      </c>
      <c r="J4971">
        <v>6.96</v>
      </c>
      <c r="K4971" t="s">
        <v>82</v>
      </c>
      <c r="L4971" t="s">
        <v>43</v>
      </c>
      <c r="M4971">
        <v>4.3099999999999996</v>
      </c>
      <c r="N4971" t="s">
        <v>83</v>
      </c>
      <c r="O4971" t="b">
        <v>0</v>
      </c>
      <c r="P4971">
        <v>69.433799999999991</v>
      </c>
      <c r="Q4971">
        <v>24.637799999999991</v>
      </c>
      <c r="R4971">
        <v>13.36779999999999</v>
      </c>
      <c r="S4971" t="s">
        <v>128</v>
      </c>
      <c r="T4971">
        <v>0</v>
      </c>
      <c r="U4971">
        <v>0</v>
      </c>
      <c r="V4971">
        <v>2</v>
      </c>
      <c r="W4971">
        <v>6.8881999999999923</v>
      </c>
    </row>
    <row r="4972" spans="1:23" x14ac:dyDescent="0.35">
      <c r="A4972" t="s">
        <v>6857</v>
      </c>
      <c r="B4972" t="s">
        <v>689</v>
      </c>
      <c r="C4972" t="s">
        <v>2286</v>
      </c>
      <c r="D4972" t="s">
        <v>19</v>
      </c>
      <c r="E4972" t="s">
        <v>14</v>
      </c>
      <c r="F4972" t="s">
        <v>101</v>
      </c>
      <c r="G4972">
        <v>211.8</v>
      </c>
      <c r="H4972">
        <v>2</v>
      </c>
      <c r="I4972">
        <v>0.17</v>
      </c>
      <c r="J4972">
        <v>4.26</v>
      </c>
      <c r="K4972" t="s">
        <v>102</v>
      </c>
      <c r="L4972" t="s">
        <v>41</v>
      </c>
      <c r="M4972">
        <v>10.220000000000001</v>
      </c>
      <c r="N4972" t="s">
        <v>83</v>
      </c>
      <c r="O4972" t="b">
        <v>0</v>
      </c>
      <c r="P4972">
        <v>351.58800000000002</v>
      </c>
      <c r="Q4972">
        <v>97.42800000000004</v>
      </c>
      <c r="R4972">
        <v>82.948000000000022</v>
      </c>
      <c r="S4972" t="s">
        <v>103</v>
      </c>
      <c r="T4972">
        <v>0</v>
      </c>
      <c r="U4972">
        <v>0</v>
      </c>
      <c r="V4972">
        <v>5</v>
      </c>
      <c r="W4972">
        <v>452.57200000000012</v>
      </c>
    </row>
    <row r="4973" spans="1:23" x14ac:dyDescent="0.35">
      <c r="A4973" t="s">
        <v>6858</v>
      </c>
      <c r="B4973" t="s">
        <v>86</v>
      </c>
      <c r="C4973" t="s">
        <v>1761</v>
      </c>
      <c r="D4973" t="s">
        <v>15</v>
      </c>
      <c r="E4973" t="s">
        <v>14</v>
      </c>
      <c r="F4973" t="s">
        <v>324</v>
      </c>
      <c r="G4973">
        <v>104.25</v>
      </c>
      <c r="H4973">
        <v>1</v>
      </c>
      <c r="I4973">
        <v>0.08</v>
      </c>
      <c r="J4973">
        <v>2.44</v>
      </c>
      <c r="K4973" t="s">
        <v>115</v>
      </c>
      <c r="L4973" t="s">
        <v>43</v>
      </c>
      <c r="M4973">
        <v>3.19</v>
      </c>
      <c r="N4973" t="s">
        <v>83</v>
      </c>
      <c r="O4973" t="b">
        <v>0</v>
      </c>
      <c r="P4973">
        <v>95.91</v>
      </c>
      <c r="Q4973">
        <v>33.360000000000007</v>
      </c>
      <c r="R4973">
        <v>27.730000000000011</v>
      </c>
      <c r="S4973" t="s">
        <v>91</v>
      </c>
      <c r="T4973">
        <v>0</v>
      </c>
      <c r="U4973">
        <v>0</v>
      </c>
      <c r="V4973">
        <v>12</v>
      </c>
      <c r="W4973">
        <v>717.49640000000022</v>
      </c>
    </row>
    <row r="4974" spans="1:23" x14ac:dyDescent="0.35">
      <c r="A4974" t="s">
        <v>6859</v>
      </c>
      <c r="B4974" t="s">
        <v>386</v>
      </c>
      <c r="C4974" t="s">
        <v>767</v>
      </c>
      <c r="D4974" t="s">
        <v>15</v>
      </c>
      <c r="E4974" t="s">
        <v>14</v>
      </c>
      <c r="F4974" t="s">
        <v>377</v>
      </c>
      <c r="G4974">
        <v>90.76</v>
      </c>
      <c r="H4974">
        <v>3</v>
      </c>
      <c r="I4974">
        <v>0.24</v>
      </c>
      <c r="J4974">
        <v>4.28</v>
      </c>
      <c r="K4974" t="s">
        <v>90</v>
      </c>
      <c r="L4974" t="s">
        <v>41</v>
      </c>
      <c r="M4974">
        <v>14.11</v>
      </c>
      <c r="N4974" t="s">
        <v>83</v>
      </c>
      <c r="O4974" t="b">
        <v>0</v>
      </c>
      <c r="P4974">
        <v>206.93279999999999</v>
      </c>
      <c r="Q4974">
        <v>43.564799999999991</v>
      </c>
      <c r="R4974">
        <v>25.174799999999991</v>
      </c>
      <c r="S4974" t="s">
        <v>97</v>
      </c>
      <c r="T4974">
        <v>0</v>
      </c>
      <c r="U4974">
        <v>0</v>
      </c>
      <c r="V4974">
        <v>17</v>
      </c>
      <c r="W4974">
        <v>1537.2258999999999</v>
      </c>
    </row>
    <row r="4975" spans="1:23" x14ac:dyDescent="0.35">
      <c r="A4975" t="s">
        <v>6860</v>
      </c>
      <c r="B4975" t="s">
        <v>309</v>
      </c>
      <c r="C4975" t="s">
        <v>508</v>
      </c>
      <c r="D4975" t="s">
        <v>12</v>
      </c>
      <c r="E4975" t="s">
        <v>95</v>
      </c>
      <c r="F4975" t="s">
        <v>645</v>
      </c>
      <c r="G4975">
        <v>34.950000000000003</v>
      </c>
      <c r="H4975">
        <v>2</v>
      </c>
      <c r="I4975">
        <v>0.09</v>
      </c>
      <c r="J4975">
        <v>3.8</v>
      </c>
      <c r="K4975" t="s">
        <v>90</v>
      </c>
      <c r="L4975" t="s">
        <v>48</v>
      </c>
      <c r="M4975">
        <v>11.05</v>
      </c>
      <c r="N4975" t="s">
        <v>83</v>
      </c>
      <c r="O4975" t="b">
        <v>0</v>
      </c>
      <c r="P4975">
        <v>63.609000000000009</v>
      </c>
      <c r="Q4975">
        <v>21.669</v>
      </c>
      <c r="R4975">
        <v>6.8190000000000026</v>
      </c>
      <c r="S4975" t="s">
        <v>128</v>
      </c>
      <c r="T4975">
        <v>0</v>
      </c>
      <c r="U4975">
        <v>0</v>
      </c>
      <c r="V4975">
        <v>21</v>
      </c>
      <c r="W4975">
        <v>1777.9158</v>
      </c>
    </row>
    <row r="4976" spans="1:23" x14ac:dyDescent="0.35">
      <c r="A4976" t="s">
        <v>6861</v>
      </c>
      <c r="B4976" t="s">
        <v>1097</v>
      </c>
      <c r="C4976" t="s">
        <v>684</v>
      </c>
      <c r="D4976" t="s">
        <v>20</v>
      </c>
      <c r="E4976" t="s">
        <v>16</v>
      </c>
      <c r="F4976" t="s">
        <v>427</v>
      </c>
      <c r="G4976">
        <v>40.26</v>
      </c>
      <c r="H4976">
        <v>2</v>
      </c>
      <c r="I4976">
        <v>0.08</v>
      </c>
      <c r="J4976">
        <v>7.59</v>
      </c>
      <c r="K4976" t="s">
        <v>115</v>
      </c>
      <c r="L4976" t="s">
        <v>43</v>
      </c>
      <c r="M4976">
        <v>7.35</v>
      </c>
      <c r="N4976" t="s">
        <v>83</v>
      </c>
      <c r="O4976" t="b">
        <v>0</v>
      </c>
      <c r="P4976">
        <v>74.078400000000002</v>
      </c>
      <c r="Q4976">
        <v>25.766400000000001</v>
      </c>
      <c r="R4976">
        <v>10.8264</v>
      </c>
      <c r="S4976" t="s">
        <v>183</v>
      </c>
      <c r="T4976">
        <v>0</v>
      </c>
      <c r="U4976">
        <v>0</v>
      </c>
      <c r="V4976">
        <v>19</v>
      </c>
      <c r="W4976">
        <v>2541.4793</v>
      </c>
    </row>
    <row r="4977" spans="1:23" x14ac:dyDescent="0.35">
      <c r="A4977" t="s">
        <v>6862</v>
      </c>
      <c r="B4977" t="s">
        <v>180</v>
      </c>
      <c r="C4977" t="s">
        <v>1349</v>
      </c>
      <c r="D4977" t="s">
        <v>15</v>
      </c>
      <c r="E4977" t="s">
        <v>95</v>
      </c>
      <c r="F4977" t="s">
        <v>96</v>
      </c>
      <c r="G4977">
        <v>419.25</v>
      </c>
      <c r="H4977">
        <v>2</v>
      </c>
      <c r="I4977">
        <v>0.23</v>
      </c>
      <c r="J4977">
        <v>3.36</v>
      </c>
      <c r="K4977" t="s">
        <v>90</v>
      </c>
      <c r="L4977" t="s">
        <v>41</v>
      </c>
      <c r="M4977">
        <v>8.08</v>
      </c>
      <c r="N4977" t="s">
        <v>83</v>
      </c>
      <c r="O4977" t="b">
        <v>0</v>
      </c>
      <c r="P4977">
        <v>645.64499999999998</v>
      </c>
      <c r="Q4977">
        <v>142.54499999999999</v>
      </c>
      <c r="R4977">
        <v>131.10499999999999</v>
      </c>
      <c r="S4977" t="s">
        <v>183</v>
      </c>
      <c r="T4977">
        <v>0</v>
      </c>
      <c r="U4977">
        <v>0</v>
      </c>
      <c r="V4977">
        <v>19</v>
      </c>
      <c r="W4977">
        <v>560.5712000000002</v>
      </c>
    </row>
    <row r="4978" spans="1:23" x14ac:dyDescent="0.35">
      <c r="A4978" t="s">
        <v>6863</v>
      </c>
      <c r="B4978" t="s">
        <v>261</v>
      </c>
      <c r="C4978" t="s">
        <v>1229</v>
      </c>
      <c r="D4978" t="s">
        <v>19</v>
      </c>
      <c r="E4978" t="s">
        <v>88</v>
      </c>
      <c r="F4978" t="s">
        <v>415</v>
      </c>
      <c r="G4978">
        <v>25.89</v>
      </c>
      <c r="H4978">
        <v>2</v>
      </c>
      <c r="I4978">
        <v>0.18</v>
      </c>
      <c r="J4978">
        <v>2.84</v>
      </c>
      <c r="K4978" t="s">
        <v>82</v>
      </c>
      <c r="L4978" t="s">
        <v>41</v>
      </c>
      <c r="M4978">
        <v>5.53</v>
      </c>
      <c r="N4978" t="s">
        <v>83</v>
      </c>
      <c r="O4978" t="b">
        <v>0</v>
      </c>
      <c r="P4978">
        <v>42.459600000000002</v>
      </c>
      <c r="Q4978">
        <v>11.3916</v>
      </c>
      <c r="R4978">
        <v>3.021600000000003</v>
      </c>
      <c r="S4978" t="s">
        <v>103</v>
      </c>
      <c r="T4978">
        <v>0</v>
      </c>
      <c r="U4978">
        <v>0</v>
      </c>
      <c r="V4978">
        <v>18</v>
      </c>
      <c r="W4978">
        <v>1211.7243000000001</v>
      </c>
    </row>
    <row r="4979" spans="1:23" x14ac:dyDescent="0.35">
      <c r="A4979" t="s">
        <v>6864</v>
      </c>
      <c r="B4979" t="s">
        <v>802</v>
      </c>
      <c r="C4979" t="s">
        <v>6865</v>
      </c>
      <c r="D4979" t="s">
        <v>17</v>
      </c>
      <c r="E4979" t="s">
        <v>95</v>
      </c>
      <c r="F4979" t="s">
        <v>596</v>
      </c>
      <c r="G4979">
        <v>228.99</v>
      </c>
      <c r="H4979">
        <v>2</v>
      </c>
      <c r="I4979">
        <v>0.02</v>
      </c>
      <c r="J4979">
        <v>2.2599999999999998</v>
      </c>
      <c r="K4979" t="s">
        <v>102</v>
      </c>
      <c r="L4979" t="s">
        <v>48</v>
      </c>
      <c r="M4979">
        <v>10.050000000000001</v>
      </c>
      <c r="N4979" t="s">
        <v>83</v>
      </c>
      <c r="O4979" t="b">
        <v>0</v>
      </c>
      <c r="P4979">
        <v>448.82040000000001</v>
      </c>
      <c r="Q4979">
        <v>174.0324</v>
      </c>
      <c r="R4979">
        <v>161.72239999999999</v>
      </c>
      <c r="S4979" t="s">
        <v>84</v>
      </c>
      <c r="T4979">
        <v>0</v>
      </c>
      <c r="U4979">
        <v>0</v>
      </c>
      <c r="V4979">
        <v>3</v>
      </c>
      <c r="W4979">
        <v>597.56560000000002</v>
      </c>
    </row>
    <row r="4980" spans="1:23" x14ac:dyDescent="0.35">
      <c r="A4980" t="s">
        <v>6866</v>
      </c>
      <c r="B4980" t="s">
        <v>437</v>
      </c>
      <c r="C4980" t="s">
        <v>1166</v>
      </c>
      <c r="D4980" t="s">
        <v>19</v>
      </c>
      <c r="E4980" t="s">
        <v>16</v>
      </c>
      <c r="F4980" t="s">
        <v>145</v>
      </c>
      <c r="G4980">
        <v>33.979999999999997</v>
      </c>
      <c r="H4980">
        <v>2</v>
      </c>
      <c r="I4980">
        <v>0.15</v>
      </c>
      <c r="J4980">
        <v>7.31</v>
      </c>
      <c r="K4980" t="s">
        <v>102</v>
      </c>
      <c r="L4980" t="s">
        <v>41</v>
      </c>
      <c r="M4980">
        <v>13.48</v>
      </c>
      <c r="N4980" t="s">
        <v>83</v>
      </c>
      <c r="O4980" t="b">
        <v>0</v>
      </c>
      <c r="P4980">
        <v>57.765999999999991</v>
      </c>
      <c r="Q4980">
        <v>16.989999999999991</v>
      </c>
      <c r="R4980">
        <v>-3.8000000000000038</v>
      </c>
      <c r="S4980" t="s">
        <v>103</v>
      </c>
      <c r="T4980">
        <v>0</v>
      </c>
      <c r="U4980">
        <v>0</v>
      </c>
      <c r="V4980">
        <v>18</v>
      </c>
      <c r="W4980">
        <v>1599.6829</v>
      </c>
    </row>
    <row r="4981" spans="1:23" x14ac:dyDescent="0.35">
      <c r="A4981" t="s">
        <v>6867</v>
      </c>
      <c r="B4981" t="s">
        <v>699</v>
      </c>
      <c r="C4981" t="s">
        <v>1262</v>
      </c>
      <c r="D4981" t="s">
        <v>19</v>
      </c>
      <c r="E4981" t="s">
        <v>16</v>
      </c>
      <c r="F4981" t="s">
        <v>932</v>
      </c>
      <c r="G4981">
        <v>52.48</v>
      </c>
      <c r="H4981">
        <v>2</v>
      </c>
      <c r="I4981">
        <v>0.05</v>
      </c>
      <c r="J4981">
        <v>3.08</v>
      </c>
      <c r="K4981" t="s">
        <v>82</v>
      </c>
      <c r="L4981" t="s">
        <v>48</v>
      </c>
      <c r="M4981">
        <v>8.69</v>
      </c>
      <c r="N4981" t="s">
        <v>141</v>
      </c>
      <c r="O4981" t="b">
        <v>0</v>
      </c>
      <c r="P4981">
        <v>99.712000000000003</v>
      </c>
      <c r="Q4981">
        <v>36.735999999999997</v>
      </c>
      <c r="R4981">
        <v>24.966000000000001</v>
      </c>
      <c r="S4981" t="s">
        <v>91</v>
      </c>
      <c r="T4981">
        <v>1</v>
      </c>
      <c r="U4981">
        <v>0</v>
      </c>
      <c r="V4981">
        <v>18</v>
      </c>
      <c r="W4981">
        <v>1561.0561</v>
      </c>
    </row>
    <row r="4982" spans="1:23" x14ac:dyDescent="0.35">
      <c r="A4982" t="s">
        <v>6868</v>
      </c>
      <c r="B4982" t="s">
        <v>751</v>
      </c>
      <c r="C4982" t="s">
        <v>1642</v>
      </c>
      <c r="D4982" t="s">
        <v>17</v>
      </c>
      <c r="E4982" t="s">
        <v>95</v>
      </c>
      <c r="F4982" t="s">
        <v>1709</v>
      </c>
      <c r="G4982">
        <v>376.93</v>
      </c>
      <c r="H4982">
        <v>2</v>
      </c>
      <c r="I4982">
        <v>0.14000000000000001</v>
      </c>
      <c r="J4982">
        <v>9.27</v>
      </c>
      <c r="K4982" t="s">
        <v>90</v>
      </c>
      <c r="L4982" t="s">
        <v>41</v>
      </c>
      <c r="M4982">
        <v>9.65</v>
      </c>
      <c r="N4982" t="s">
        <v>83</v>
      </c>
      <c r="O4982" t="b">
        <v>0</v>
      </c>
      <c r="P4982">
        <v>648.31960000000004</v>
      </c>
      <c r="Q4982">
        <v>196.00360000000009</v>
      </c>
      <c r="R4982">
        <v>177.08359999999999</v>
      </c>
      <c r="S4982" t="s">
        <v>97</v>
      </c>
      <c r="T4982">
        <v>0</v>
      </c>
      <c r="U4982">
        <v>0</v>
      </c>
      <c r="V4982">
        <v>11</v>
      </c>
      <c r="W4982">
        <v>828.41820000000007</v>
      </c>
    </row>
    <row r="4983" spans="1:23" x14ac:dyDescent="0.35">
      <c r="A4983" t="s">
        <v>6869</v>
      </c>
      <c r="B4983" t="s">
        <v>1124</v>
      </c>
      <c r="C4983" t="s">
        <v>1459</v>
      </c>
      <c r="D4983" t="s">
        <v>19</v>
      </c>
      <c r="E4983" t="s">
        <v>95</v>
      </c>
      <c r="F4983" t="s">
        <v>489</v>
      </c>
      <c r="G4983">
        <v>487.23</v>
      </c>
      <c r="H4983">
        <v>3</v>
      </c>
      <c r="I4983">
        <v>0.09</v>
      </c>
      <c r="J4983">
        <v>3.99</v>
      </c>
      <c r="K4983" t="s">
        <v>90</v>
      </c>
      <c r="L4983" t="s">
        <v>45</v>
      </c>
      <c r="M4983">
        <v>1.2</v>
      </c>
      <c r="N4983" t="s">
        <v>83</v>
      </c>
      <c r="O4983" t="b">
        <v>0</v>
      </c>
      <c r="P4983">
        <v>1330.1378999999999</v>
      </c>
      <c r="Q4983">
        <v>453.12390000000022</v>
      </c>
      <c r="R4983">
        <v>447.93390000000022</v>
      </c>
      <c r="S4983" t="s">
        <v>103</v>
      </c>
      <c r="T4983">
        <v>0</v>
      </c>
      <c r="U4983">
        <v>0</v>
      </c>
      <c r="V4983">
        <v>21</v>
      </c>
      <c r="W4983">
        <v>2879.7907</v>
      </c>
    </row>
    <row r="4984" spans="1:23" x14ac:dyDescent="0.35">
      <c r="A4984" t="s">
        <v>6870</v>
      </c>
      <c r="B4984" t="s">
        <v>2232</v>
      </c>
      <c r="C4984" t="s">
        <v>369</v>
      </c>
      <c r="D4984" t="s">
        <v>20</v>
      </c>
      <c r="E4984" t="s">
        <v>16</v>
      </c>
      <c r="F4984" t="s">
        <v>107</v>
      </c>
      <c r="G4984">
        <v>22.43</v>
      </c>
      <c r="H4984">
        <v>1</v>
      </c>
      <c r="I4984">
        <v>0.24</v>
      </c>
      <c r="J4984">
        <v>2.78</v>
      </c>
      <c r="K4984" t="s">
        <v>115</v>
      </c>
      <c r="L4984" t="s">
        <v>48</v>
      </c>
      <c r="M4984">
        <v>18.559999999999999</v>
      </c>
      <c r="N4984" t="s">
        <v>83</v>
      </c>
      <c r="O4984" t="b">
        <v>0</v>
      </c>
      <c r="P4984">
        <v>17.046800000000001</v>
      </c>
      <c r="Q4984">
        <v>3.5888000000000009</v>
      </c>
      <c r="R4984">
        <v>-17.751200000000001</v>
      </c>
      <c r="S4984" t="s">
        <v>84</v>
      </c>
      <c r="T4984">
        <v>0</v>
      </c>
      <c r="U4984">
        <v>0</v>
      </c>
      <c r="V4984">
        <v>20</v>
      </c>
      <c r="W4984">
        <v>1391.7496000000001</v>
      </c>
    </row>
    <row r="4985" spans="1:23" x14ac:dyDescent="0.35">
      <c r="A4985" t="s">
        <v>6871</v>
      </c>
      <c r="B4985" t="s">
        <v>201</v>
      </c>
      <c r="C4985" t="s">
        <v>3649</v>
      </c>
      <c r="D4985" t="s">
        <v>12</v>
      </c>
      <c r="E4985" t="s">
        <v>95</v>
      </c>
      <c r="F4985" t="s">
        <v>1202</v>
      </c>
      <c r="G4985">
        <v>538.54</v>
      </c>
      <c r="H4985">
        <v>2</v>
      </c>
      <c r="I4985">
        <v>7.0000000000000007E-2</v>
      </c>
      <c r="J4985">
        <v>5.26</v>
      </c>
      <c r="K4985" t="s">
        <v>82</v>
      </c>
      <c r="L4985" t="s">
        <v>45</v>
      </c>
      <c r="M4985">
        <v>0.61</v>
      </c>
      <c r="N4985" t="s">
        <v>141</v>
      </c>
      <c r="O4985" t="b">
        <v>0</v>
      </c>
      <c r="P4985">
        <v>1001.6844</v>
      </c>
      <c r="Q4985">
        <v>355.43639999999988</v>
      </c>
      <c r="R4985">
        <v>349.56639999999999</v>
      </c>
      <c r="S4985" t="s">
        <v>97</v>
      </c>
      <c r="T4985">
        <v>1</v>
      </c>
      <c r="U4985">
        <v>0</v>
      </c>
      <c r="V4985">
        <v>2</v>
      </c>
      <c r="W4985">
        <v>620.07839999999987</v>
      </c>
    </row>
    <row r="4986" spans="1:23" x14ac:dyDescent="0.35">
      <c r="A4986" t="s">
        <v>6872</v>
      </c>
      <c r="B4986" t="s">
        <v>109</v>
      </c>
      <c r="C4986" t="s">
        <v>350</v>
      </c>
      <c r="D4986" t="s">
        <v>12</v>
      </c>
      <c r="E4986" t="s">
        <v>16</v>
      </c>
      <c r="F4986" t="s">
        <v>311</v>
      </c>
      <c r="G4986">
        <v>52.3</v>
      </c>
      <c r="H4986">
        <v>2</v>
      </c>
      <c r="I4986">
        <v>0.16</v>
      </c>
      <c r="J4986">
        <v>5.96</v>
      </c>
      <c r="K4986" t="s">
        <v>90</v>
      </c>
      <c r="L4986" t="s">
        <v>41</v>
      </c>
      <c r="M4986">
        <v>11.59</v>
      </c>
      <c r="N4986" t="s">
        <v>83</v>
      </c>
      <c r="O4986" t="b">
        <v>0</v>
      </c>
      <c r="P4986">
        <v>87.86399999999999</v>
      </c>
      <c r="Q4986">
        <v>25.103999999999999</v>
      </c>
      <c r="R4986">
        <v>7.5539999999999976</v>
      </c>
      <c r="S4986" t="s">
        <v>103</v>
      </c>
      <c r="T4986">
        <v>0</v>
      </c>
      <c r="U4986">
        <v>0</v>
      </c>
      <c r="V4986">
        <v>18</v>
      </c>
      <c r="W4986">
        <v>832.04550000000006</v>
      </c>
    </row>
    <row r="4987" spans="1:23" x14ac:dyDescent="0.35">
      <c r="A4987" t="s">
        <v>6873</v>
      </c>
      <c r="B4987" t="s">
        <v>539</v>
      </c>
      <c r="C4987" t="s">
        <v>3874</v>
      </c>
      <c r="D4987" t="s">
        <v>17</v>
      </c>
      <c r="E4987" t="s">
        <v>88</v>
      </c>
      <c r="F4987" t="s">
        <v>227</v>
      </c>
      <c r="G4987">
        <v>34.840000000000003</v>
      </c>
      <c r="H4987">
        <v>3</v>
      </c>
      <c r="I4987">
        <v>0.04</v>
      </c>
      <c r="J4987">
        <v>2.11</v>
      </c>
      <c r="K4987" t="s">
        <v>90</v>
      </c>
      <c r="L4987" t="s">
        <v>45</v>
      </c>
      <c r="M4987">
        <v>1.33</v>
      </c>
      <c r="N4987" t="s">
        <v>83</v>
      </c>
      <c r="O4987" t="b">
        <v>0</v>
      </c>
      <c r="P4987">
        <v>100.33920000000001</v>
      </c>
      <c r="Q4987">
        <v>37.627200000000002</v>
      </c>
      <c r="R4987">
        <v>34.187199999999997</v>
      </c>
      <c r="S4987" t="s">
        <v>183</v>
      </c>
      <c r="T4987">
        <v>0</v>
      </c>
      <c r="U4987">
        <v>0</v>
      </c>
      <c r="V4987">
        <v>2</v>
      </c>
      <c r="W4987">
        <v>177.26849999999999</v>
      </c>
    </row>
    <row r="4988" spans="1:23" x14ac:dyDescent="0.35">
      <c r="A4988" t="s">
        <v>6874</v>
      </c>
      <c r="B4988" t="s">
        <v>784</v>
      </c>
      <c r="C4988" t="s">
        <v>6875</v>
      </c>
      <c r="D4988" t="s">
        <v>26</v>
      </c>
      <c r="E4988" t="s">
        <v>14</v>
      </c>
      <c r="F4988" t="s">
        <v>355</v>
      </c>
      <c r="G4988">
        <v>116.73</v>
      </c>
      <c r="H4988">
        <v>3</v>
      </c>
      <c r="I4988">
        <v>0.12</v>
      </c>
      <c r="J4988">
        <v>3.19</v>
      </c>
      <c r="K4988" t="s">
        <v>102</v>
      </c>
      <c r="L4988" t="s">
        <v>41</v>
      </c>
      <c r="M4988">
        <v>6.07</v>
      </c>
      <c r="N4988" t="s">
        <v>83</v>
      </c>
      <c r="O4988" t="b">
        <v>0</v>
      </c>
      <c r="P4988">
        <v>308.16719999999998</v>
      </c>
      <c r="Q4988">
        <v>98.053199999999975</v>
      </c>
      <c r="R4988">
        <v>88.79319999999997</v>
      </c>
      <c r="S4988" t="s">
        <v>84</v>
      </c>
      <c r="T4988">
        <v>0</v>
      </c>
      <c r="U4988">
        <v>0</v>
      </c>
      <c r="V4988">
        <v>1</v>
      </c>
      <c r="W4988">
        <v>88.79319999999997</v>
      </c>
    </row>
    <row r="4989" spans="1:23" x14ac:dyDescent="0.35">
      <c r="A4989" t="s">
        <v>6876</v>
      </c>
      <c r="B4989" t="s">
        <v>1831</v>
      </c>
      <c r="C4989" t="s">
        <v>158</v>
      </c>
      <c r="D4989" t="s">
        <v>17</v>
      </c>
      <c r="E4989" t="s">
        <v>95</v>
      </c>
      <c r="F4989" t="s">
        <v>1251</v>
      </c>
      <c r="G4989">
        <v>571.59</v>
      </c>
      <c r="H4989">
        <v>1</v>
      </c>
      <c r="I4989">
        <v>0.21</v>
      </c>
      <c r="J4989">
        <v>4.4400000000000004</v>
      </c>
      <c r="K4989" t="s">
        <v>115</v>
      </c>
      <c r="L4989" t="s">
        <v>41</v>
      </c>
      <c r="M4989">
        <v>6.56</v>
      </c>
      <c r="N4989" t="s">
        <v>83</v>
      </c>
      <c r="O4989" t="b">
        <v>0</v>
      </c>
      <c r="P4989">
        <v>451.55610000000007</v>
      </c>
      <c r="Q4989">
        <v>108.60210000000011</v>
      </c>
      <c r="R4989">
        <v>97.602100000000064</v>
      </c>
      <c r="S4989" t="s">
        <v>128</v>
      </c>
      <c r="T4989">
        <v>0</v>
      </c>
      <c r="U4989">
        <v>0</v>
      </c>
      <c r="V4989">
        <v>22</v>
      </c>
      <c r="W4989">
        <v>1549.7446</v>
      </c>
    </row>
    <row r="4990" spans="1:23" x14ac:dyDescent="0.35">
      <c r="A4990" t="s">
        <v>6877</v>
      </c>
      <c r="B4990" t="s">
        <v>185</v>
      </c>
      <c r="C4990" t="s">
        <v>6018</v>
      </c>
      <c r="D4990" t="s">
        <v>24</v>
      </c>
      <c r="E4990" t="s">
        <v>95</v>
      </c>
      <c r="F4990" t="s">
        <v>195</v>
      </c>
      <c r="G4990">
        <v>26.53</v>
      </c>
      <c r="H4990">
        <v>1</v>
      </c>
      <c r="I4990">
        <v>0.05</v>
      </c>
      <c r="J4990">
        <v>2.36</v>
      </c>
      <c r="K4990" t="s">
        <v>90</v>
      </c>
      <c r="L4990" t="s">
        <v>45</v>
      </c>
      <c r="M4990">
        <v>1.2</v>
      </c>
      <c r="N4990" t="s">
        <v>83</v>
      </c>
      <c r="O4990" t="b">
        <v>0</v>
      </c>
      <c r="P4990">
        <v>25.203499999999998</v>
      </c>
      <c r="Q4990">
        <v>9.2855000000000008</v>
      </c>
      <c r="R4990">
        <v>5.7254999999999994</v>
      </c>
      <c r="S4990" t="s">
        <v>128</v>
      </c>
      <c r="T4990">
        <v>0</v>
      </c>
      <c r="U4990">
        <v>0</v>
      </c>
      <c r="V4990">
        <v>2</v>
      </c>
      <c r="W4990">
        <v>141.16850000000011</v>
      </c>
    </row>
    <row r="4991" spans="1:23" x14ac:dyDescent="0.35">
      <c r="A4991" t="s">
        <v>6878</v>
      </c>
      <c r="B4991" t="s">
        <v>487</v>
      </c>
      <c r="C4991" t="s">
        <v>1036</v>
      </c>
      <c r="D4991" t="s">
        <v>17</v>
      </c>
      <c r="E4991" t="s">
        <v>16</v>
      </c>
      <c r="F4991" t="s">
        <v>241</v>
      </c>
      <c r="G4991">
        <v>3.12</v>
      </c>
      <c r="H4991">
        <v>3</v>
      </c>
      <c r="I4991">
        <v>0.17</v>
      </c>
      <c r="J4991">
        <v>8.66</v>
      </c>
      <c r="K4991" t="s">
        <v>102</v>
      </c>
      <c r="L4991" t="s">
        <v>48</v>
      </c>
      <c r="M4991">
        <v>8.5399999999999991</v>
      </c>
      <c r="N4991" t="s">
        <v>83</v>
      </c>
      <c r="O4991" t="b">
        <v>0</v>
      </c>
      <c r="P4991">
        <v>7.7687999999999988</v>
      </c>
      <c r="Q4991">
        <v>2.1527999999999992</v>
      </c>
      <c r="R4991">
        <v>-15.0472</v>
      </c>
      <c r="S4991" t="s">
        <v>97</v>
      </c>
      <c r="T4991">
        <v>0</v>
      </c>
      <c r="U4991">
        <v>0</v>
      </c>
      <c r="V4991">
        <v>16</v>
      </c>
      <c r="W4991">
        <v>1151.5438999999999</v>
      </c>
    </row>
    <row r="4992" spans="1:23" x14ac:dyDescent="0.35">
      <c r="A4992" t="s">
        <v>6879</v>
      </c>
      <c r="B4992" t="s">
        <v>500</v>
      </c>
      <c r="C4992" t="s">
        <v>2419</v>
      </c>
      <c r="D4992" t="s">
        <v>20</v>
      </c>
      <c r="E4992" t="s">
        <v>16</v>
      </c>
      <c r="F4992" t="s">
        <v>427</v>
      </c>
      <c r="G4992">
        <v>56.95</v>
      </c>
      <c r="H4992">
        <v>3</v>
      </c>
      <c r="I4992">
        <v>0.24</v>
      </c>
      <c r="J4992">
        <v>8.99</v>
      </c>
      <c r="K4992" t="s">
        <v>82</v>
      </c>
      <c r="L4992" t="s">
        <v>41</v>
      </c>
      <c r="M4992">
        <v>8.32</v>
      </c>
      <c r="N4992" t="s">
        <v>83</v>
      </c>
      <c r="O4992" t="b">
        <v>0</v>
      </c>
      <c r="P4992">
        <v>129.846</v>
      </c>
      <c r="Q4992">
        <v>27.33600000000003</v>
      </c>
      <c r="R4992">
        <v>10.026000000000019</v>
      </c>
      <c r="S4992" t="s">
        <v>91</v>
      </c>
      <c r="T4992">
        <v>0</v>
      </c>
      <c r="U4992">
        <v>0</v>
      </c>
      <c r="V4992">
        <v>13</v>
      </c>
      <c r="W4992">
        <v>1753.325000000001</v>
      </c>
    </row>
    <row r="4993" spans="1:23" x14ac:dyDescent="0.35">
      <c r="A4993" t="s">
        <v>6880</v>
      </c>
      <c r="B4993" t="s">
        <v>740</v>
      </c>
      <c r="C4993" t="s">
        <v>265</v>
      </c>
      <c r="D4993" t="s">
        <v>15</v>
      </c>
      <c r="E4993" t="s">
        <v>16</v>
      </c>
      <c r="F4993" t="s">
        <v>723</v>
      </c>
      <c r="G4993">
        <v>40.19</v>
      </c>
      <c r="H4993">
        <v>1</v>
      </c>
      <c r="I4993">
        <v>0.12</v>
      </c>
      <c r="J4993">
        <v>5.0999999999999996</v>
      </c>
      <c r="K4993" t="s">
        <v>82</v>
      </c>
      <c r="L4993" t="s">
        <v>41</v>
      </c>
      <c r="M4993">
        <v>7.22</v>
      </c>
      <c r="N4993" t="s">
        <v>83</v>
      </c>
      <c r="O4993" t="b">
        <v>0</v>
      </c>
      <c r="P4993">
        <v>35.367199999999997</v>
      </c>
      <c r="Q4993">
        <v>11.2532</v>
      </c>
      <c r="R4993">
        <v>-1.0668000000000011</v>
      </c>
      <c r="S4993" t="s">
        <v>128</v>
      </c>
      <c r="T4993">
        <v>0</v>
      </c>
      <c r="U4993">
        <v>0</v>
      </c>
      <c r="V4993">
        <v>16</v>
      </c>
      <c r="W4993">
        <v>1097.520600000001</v>
      </c>
    </row>
    <row r="4994" spans="1:23" x14ac:dyDescent="0.35">
      <c r="A4994" t="s">
        <v>6881</v>
      </c>
      <c r="B4994" t="s">
        <v>500</v>
      </c>
      <c r="C4994" t="s">
        <v>1714</v>
      </c>
      <c r="D4994" t="s">
        <v>26</v>
      </c>
      <c r="E4994" t="s">
        <v>14</v>
      </c>
      <c r="F4994" t="s">
        <v>366</v>
      </c>
      <c r="G4994">
        <v>46.44</v>
      </c>
      <c r="H4994">
        <v>1</v>
      </c>
      <c r="I4994">
        <v>0.1</v>
      </c>
      <c r="J4994">
        <v>3.06</v>
      </c>
      <c r="K4994" t="s">
        <v>115</v>
      </c>
      <c r="L4994" t="s">
        <v>43</v>
      </c>
      <c r="M4994">
        <v>3.73</v>
      </c>
      <c r="N4994" t="s">
        <v>83</v>
      </c>
      <c r="O4994" t="b">
        <v>1</v>
      </c>
      <c r="P4994">
        <v>41.795999999999999</v>
      </c>
      <c r="Q4994">
        <v>13.932</v>
      </c>
      <c r="R4994">
        <v>7.1420000000000021</v>
      </c>
      <c r="S4994" t="s">
        <v>91</v>
      </c>
      <c r="T4994">
        <v>0</v>
      </c>
      <c r="U4994">
        <v>0</v>
      </c>
      <c r="V4994">
        <v>10</v>
      </c>
      <c r="W4994">
        <v>1126.3078</v>
      </c>
    </row>
    <row r="4995" spans="1:23" x14ac:dyDescent="0.35">
      <c r="A4995" t="s">
        <v>6882</v>
      </c>
      <c r="B4995" t="s">
        <v>1810</v>
      </c>
      <c r="C4995" t="s">
        <v>434</v>
      </c>
      <c r="D4995" t="s">
        <v>12</v>
      </c>
      <c r="E4995" t="s">
        <v>95</v>
      </c>
      <c r="F4995" t="s">
        <v>446</v>
      </c>
      <c r="G4995">
        <v>476.43</v>
      </c>
      <c r="H4995">
        <v>1</v>
      </c>
      <c r="I4995">
        <v>0.04</v>
      </c>
      <c r="J4995">
        <v>6.38</v>
      </c>
      <c r="K4995" t="s">
        <v>102</v>
      </c>
      <c r="L4995" t="s">
        <v>45</v>
      </c>
      <c r="M4995">
        <v>1.59</v>
      </c>
      <c r="N4995" t="s">
        <v>83</v>
      </c>
      <c r="O4995" t="b">
        <v>0</v>
      </c>
      <c r="P4995">
        <v>457.37279999999998</v>
      </c>
      <c r="Q4995">
        <v>171.51480000000001</v>
      </c>
      <c r="R4995">
        <v>163.54480000000001</v>
      </c>
      <c r="S4995" t="s">
        <v>84</v>
      </c>
      <c r="T4995">
        <v>0</v>
      </c>
      <c r="U4995">
        <v>0</v>
      </c>
      <c r="V4995">
        <v>17</v>
      </c>
      <c r="W4995">
        <v>709.66280000000006</v>
      </c>
    </row>
    <row r="4996" spans="1:23" x14ac:dyDescent="0.35">
      <c r="A4996" t="s">
        <v>6883</v>
      </c>
      <c r="B4996" t="s">
        <v>455</v>
      </c>
      <c r="C4996" t="s">
        <v>5038</v>
      </c>
      <c r="D4996" t="s">
        <v>12</v>
      </c>
      <c r="E4996" t="s">
        <v>16</v>
      </c>
      <c r="F4996" t="s">
        <v>107</v>
      </c>
      <c r="G4996">
        <v>30.32</v>
      </c>
      <c r="H4996">
        <v>1</v>
      </c>
      <c r="I4996">
        <v>7.0000000000000007E-2</v>
      </c>
      <c r="J4996">
        <v>8.89</v>
      </c>
      <c r="K4996" t="s">
        <v>82</v>
      </c>
      <c r="L4996" t="s">
        <v>43</v>
      </c>
      <c r="M4996">
        <v>6.71</v>
      </c>
      <c r="N4996" t="s">
        <v>83</v>
      </c>
      <c r="O4996" t="b">
        <v>0</v>
      </c>
      <c r="P4996">
        <v>28.197600000000001</v>
      </c>
      <c r="Q4996">
        <v>10.005599999999999</v>
      </c>
      <c r="R4996">
        <v>-5.5944000000000038</v>
      </c>
      <c r="S4996" t="s">
        <v>128</v>
      </c>
      <c r="T4996">
        <v>0</v>
      </c>
      <c r="U4996">
        <v>0</v>
      </c>
      <c r="V4996">
        <v>3</v>
      </c>
      <c r="W4996">
        <v>-10.282</v>
      </c>
    </row>
    <row r="4997" spans="1:23" x14ac:dyDescent="0.35">
      <c r="A4997" t="s">
        <v>6884</v>
      </c>
      <c r="B4997" t="s">
        <v>731</v>
      </c>
      <c r="C4997" t="s">
        <v>354</v>
      </c>
      <c r="D4997" t="s">
        <v>12</v>
      </c>
      <c r="E4997" t="s">
        <v>16</v>
      </c>
      <c r="F4997" t="s">
        <v>547</v>
      </c>
      <c r="G4997">
        <v>28.87</v>
      </c>
      <c r="H4997">
        <v>2</v>
      </c>
      <c r="I4997">
        <v>0.23</v>
      </c>
      <c r="J4997">
        <v>3.16</v>
      </c>
      <c r="K4997" t="s">
        <v>102</v>
      </c>
      <c r="L4997" t="s">
        <v>43</v>
      </c>
      <c r="M4997">
        <v>3.76</v>
      </c>
      <c r="N4997" t="s">
        <v>83</v>
      </c>
      <c r="O4997" t="b">
        <v>0</v>
      </c>
      <c r="P4997">
        <v>44.459800000000001</v>
      </c>
      <c r="Q4997">
        <v>9.8158000000000047</v>
      </c>
      <c r="R4997">
        <v>2.895800000000003</v>
      </c>
      <c r="S4997" t="s">
        <v>84</v>
      </c>
      <c r="T4997">
        <v>0</v>
      </c>
      <c r="U4997">
        <v>0</v>
      </c>
      <c r="V4997">
        <v>17</v>
      </c>
      <c r="W4997">
        <v>667.01100000000008</v>
      </c>
    </row>
    <row r="4998" spans="1:23" x14ac:dyDescent="0.35">
      <c r="A4998" t="s">
        <v>6885</v>
      </c>
      <c r="B4998" t="s">
        <v>302</v>
      </c>
      <c r="C4998" t="s">
        <v>1804</v>
      </c>
      <c r="D4998" t="s">
        <v>12</v>
      </c>
      <c r="E4998" t="s">
        <v>88</v>
      </c>
      <c r="F4998" t="s">
        <v>608</v>
      </c>
      <c r="G4998">
        <v>17.46</v>
      </c>
      <c r="H4998">
        <v>1</v>
      </c>
      <c r="I4998">
        <v>0.22</v>
      </c>
      <c r="J4998">
        <v>2.11</v>
      </c>
      <c r="K4998" t="s">
        <v>82</v>
      </c>
      <c r="L4998" t="s">
        <v>41</v>
      </c>
      <c r="M4998">
        <v>10.63</v>
      </c>
      <c r="N4998" t="s">
        <v>83</v>
      </c>
      <c r="O4998" t="b">
        <v>0</v>
      </c>
      <c r="P4998">
        <v>13.6188</v>
      </c>
      <c r="Q4998">
        <v>3.1428000000000011</v>
      </c>
      <c r="R4998">
        <v>-9.5972000000000008</v>
      </c>
      <c r="S4998" t="s">
        <v>183</v>
      </c>
      <c r="T4998">
        <v>0</v>
      </c>
      <c r="U4998">
        <v>0</v>
      </c>
      <c r="V4998">
        <v>11</v>
      </c>
      <c r="W4998">
        <v>347.0933</v>
      </c>
    </row>
    <row r="4999" spans="1:23" x14ac:dyDescent="0.35">
      <c r="A4999" t="s">
        <v>6886</v>
      </c>
      <c r="B4999" t="s">
        <v>189</v>
      </c>
      <c r="C4999" t="s">
        <v>131</v>
      </c>
      <c r="D4999" t="s">
        <v>26</v>
      </c>
      <c r="E4999" t="s">
        <v>16</v>
      </c>
      <c r="F4999" t="s">
        <v>828</v>
      </c>
      <c r="G4999">
        <v>41.93</v>
      </c>
      <c r="H4999">
        <v>3</v>
      </c>
      <c r="I4999">
        <v>0.15</v>
      </c>
      <c r="J4999">
        <v>2.14</v>
      </c>
      <c r="K4999" t="s">
        <v>82</v>
      </c>
      <c r="L4999" t="s">
        <v>41</v>
      </c>
      <c r="M4999">
        <v>10.38</v>
      </c>
      <c r="N4999" t="s">
        <v>83</v>
      </c>
      <c r="O4999" t="b">
        <v>0</v>
      </c>
      <c r="P4999">
        <v>106.92149999999999</v>
      </c>
      <c r="Q4999">
        <v>31.447500000000009</v>
      </c>
      <c r="R4999">
        <v>18.927499999999998</v>
      </c>
      <c r="S4999" t="s">
        <v>91</v>
      </c>
      <c r="T4999">
        <v>0</v>
      </c>
      <c r="U4999">
        <v>0</v>
      </c>
      <c r="V4999">
        <v>18</v>
      </c>
      <c r="W4999">
        <v>988.7876</v>
      </c>
    </row>
    <row r="5000" spans="1:23" x14ac:dyDescent="0.35">
      <c r="A5000" t="s">
        <v>6887</v>
      </c>
      <c r="B5000" t="s">
        <v>462</v>
      </c>
      <c r="C5000" t="s">
        <v>889</v>
      </c>
      <c r="D5000" t="s">
        <v>15</v>
      </c>
      <c r="E5000" t="s">
        <v>88</v>
      </c>
      <c r="F5000" t="s">
        <v>1677</v>
      </c>
      <c r="G5000">
        <v>27.24</v>
      </c>
      <c r="H5000">
        <v>3</v>
      </c>
      <c r="I5000">
        <v>0.08</v>
      </c>
      <c r="J5000">
        <v>4.47</v>
      </c>
      <c r="K5000" t="s">
        <v>90</v>
      </c>
      <c r="L5000" t="s">
        <v>43</v>
      </c>
      <c r="M5000">
        <v>6.07</v>
      </c>
      <c r="N5000" t="s">
        <v>83</v>
      </c>
      <c r="O5000" t="b">
        <v>0</v>
      </c>
      <c r="P5000">
        <v>75.182400000000001</v>
      </c>
      <c r="Q5000">
        <v>26.150400000000001</v>
      </c>
      <c r="R5000">
        <v>15.610400000000009</v>
      </c>
      <c r="S5000" t="s">
        <v>84</v>
      </c>
      <c r="T5000">
        <v>0</v>
      </c>
      <c r="U5000">
        <v>0</v>
      </c>
      <c r="V5000">
        <v>17</v>
      </c>
      <c r="W5000">
        <v>599.96180000000004</v>
      </c>
    </row>
    <row r="5001" spans="1:23" x14ac:dyDescent="0.35">
      <c r="A5001" t="s">
        <v>6888</v>
      </c>
      <c r="B5001" t="s">
        <v>2158</v>
      </c>
      <c r="C5001" t="s">
        <v>3480</v>
      </c>
      <c r="D5001" t="s">
        <v>17</v>
      </c>
      <c r="E5001" t="s">
        <v>88</v>
      </c>
      <c r="F5001" t="s">
        <v>791</v>
      </c>
      <c r="G5001">
        <v>44.36</v>
      </c>
      <c r="H5001">
        <v>2</v>
      </c>
      <c r="I5001">
        <v>0.13</v>
      </c>
      <c r="J5001">
        <v>7.58</v>
      </c>
      <c r="K5001" t="s">
        <v>115</v>
      </c>
      <c r="L5001" t="s">
        <v>41</v>
      </c>
      <c r="M5001">
        <v>6.91</v>
      </c>
      <c r="N5001" t="s">
        <v>83</v>
      </c>
      <c r="O5001" t="b">
        <v>0</v>
      </c>
      <c r="P5001">
        <v>77.186399999999992</v>
      </c>
      <c r="Q5001">
        <v>23.9544</v>
      </c>
      <c r="R5001">
        <v>9.4643999999999924</v>
      </c>
      <c r="S5001" t="s">
        <v>128</v>
      </c>
      <c r="T5001">
        <v>0</v>
      </c>
      <c r="U5001">
        <v>0</v>
      </c>
      <c r="V5001">
        <v>4</v>
      </c>
      <c r="W5001">
        <v>410.41140000000001</v>
      </c>
    </row>
    <row r="5002" spans="1:23" x14ac:dyDescent="0.35">
      <c r="A5002" t="s">
        <v>6889</v>
      </c>
      <c r="B5002" t="s">
        <v>425</v>
      </c>
      <c r="C5002" t="s">
        <v>902</v>
      </c>
      <c r="D5002" t="s">
        <v>15</v>
      </c>
      <c r="E5002" t="s">
        <v>14</v>
      </c>
      <c r="F5002" t="s">
        <v>1127</v>
      </c>
      <c r="G5002">
        <v>137.25</v>
      </c>
      <c r="H5002">
        <v>2</v>
      </c>
      <c r="I5002">
        <v>0.21</v>
      </c>
      <c r="J5002">
        <v>2.2599999999999998</v>
      </c>
      <c r="K5002" t="s">
        <v>102</v>
      </c>
      <c r="L5002" t="s">
        <v>41</v>
      </c>
      <c r="M5002">
        <v>14.61</v>
      </c>
      <c r="N5002" t="s">
        <v>83</v>
      </c>
      <c r="O5002" t="b">
        <v>0</v>
      </c>
      <c r="P5002">
        <v>216.85499999999999</v>
      </c>
      <c r="Q5002">
        <v>52.15500000000003</v>
      </c>
      <c r="R5002">
        <v>35.285000000000032</v>
      </c>
      <c r="S5002" t="s">
        <v>84</v>
      </c>
      <c r="T5002">
        <v>0</v>
      </c>
      <c r="U5002">
        <v>0</v>
      </c>
      <c r="V5002">
        <v>17</v>
      </c>
      <c r="W5002">
        <v>1078.1324</v>
      </c>
    </row>
    <row r="5003" spans="1:23" x14ac:dyDescent="0.35">
      <c r="A5003" t="s">
        <v>6890</v>
      </c>
      <c r="B5003" t="s">
        <v>197</v>
      </c>
      <c r="C5003" t="s">
        <v>1541</v>
      </c>
      <c r="D5003" t="s">
        <v>17</v>
      </c>
      <c r="E5003" t="s">
        <v>95</v>
      </c>
      <c r="F5003" t="s">
        <v>475</v>
      </c>
      <c r="G5003">
        <v>16.22</v>
      </c>
      <c r="H5003">
        <v>2</v>
      </c>
      <c r="I5003">
        <v>7.0000000000000007E-2</v>
      </c>
      <c r="J5003">
        <v>8.4600000000000009</v>
      </c>
      <c r="K5003" t="s">
        <v>115</v>
      </c>
      <c r="L5003" t="s">
        <v>48</v>
      </c>
      <c r="M5003">
        <v>15.03</v>
      </c>
      <c r="N5003" t="s">
        <v>83</v>
      </c>
      <c r="O5003" t="b">
        <v>0</v>
      </c>
      <c r="P5003">
        <v>30.1692</v>
      </c>
      <c r="Q5003">
        <v>10.7052</v>
      </c>
      <c r="R5003">
        <v>-12.784800000000001</v>
      </c>
      <c r="S5003" t="s">
        <v>84</v>
      </c>
      <c r="T5003">
        <v>0</v>
      </c>
      <c r="U5003">
        <v>0</v>
      </c>
      <c r="V5003">
        <v>13</v>
      </c>
      <c r="W5003">
        <v>971.74609999999996</v>
      </c>
    </row>
    <row r="5004" spans="1:23" x14ac:dyDescent="0.35">
      <c r="A5004" t="s">
        <v>6891</v>
      </c>
      <c r="B5004" t="s">
        <v>295</v>
      </c>
      <c r="C5004" t="s">
        <v>1541</v>
      </c>
      <c r="D5004" t="s">
        <v>15</v>
      </c>
      <c r="E5004" t="s">
        <v>16</v>
      </c>
      <c r="F5004" t="s">
        <v>696</v>
      </c>
      <c r="G5004">
        <v>39.35</v>
      </c>
      <c r="H5004">
        <v>3</v>
      </c>
      <c r="I5004">
        <v>0.12</v>
      </c>
      <c r="J5004">
        <v>4.2699999999999996</v>
      </c>
      <c r="K5004" t="s">
        <v>102</v>
      </c>
      <c r="L5004" t="s">
        <v>48</v>
      </c>
      <c r="M5004">
        <v>4.54</v>
      </c>
      <c r="N5004" t="s">
        <v>83</v>
      </c>
      <c r="O5004" t="b">
        <v>0</v>
      </c>
      <c r="P5004">
        <v>103.884</v>
      </c>
      <c r="Q5004">
        <v>33.054000000000023</v>
      </c>
      <c r="R5004">
        <v>24.244000000000021</v>
      </c>
      <c r="S5004" t="s">
        <v>91</v>
      </c>
      <c r="T5004">
        <v>0</v>
      </c>
      <c r="U5004">
        <v>0</v>
      </c>
      <c r="V5004">
        <v>13</v>
      </c>
      <c r="W5004">
        <v>971.74609999999996</v>
      </c>
    </row>
    <row r="5005" spans="1:23" x14ac:dyDescent="0.35">
      <c r="A5005" t="s">
        <v>6892</v>
      </c>
      <c r="B5005" t="s">
        <v>1219</v>
      </c>
      <c r="C5005" t="s">
        <v>2983</v>
      </c>
      <c r="D5005" t="s">
        <v>12</v>
      </c>
      <c r="E5005" t="s">
        <v>14</v>
      </c>
      <c r="F5005" t="s">
        <v>332</v>
      </c>
      <c r="G5005">
        <v>143.22</v>
      </c>
      <c r="H5005">
        <v>2</v>
      </c>
      <c r="I5005">
        <v>0.18</v>
      </c>
      <c r="J5005">
        <v>9.65</v>
      </c>
      <c r="K5005" t="s">
        <v>82</v>
      </c>
      <c r="L5005" t="s">
        <v>41</v>
      </c>
      <c r="M5005">
        <v>13.68</v>
      </c>
      <c r="N5005" t="s">
        <v>83</v>
      </c>
      <c r="O5005" t="b">
        <v>0</v>
      </c>
      <c r="P5005">
        <v>234.88079999999999</v>
      </c>
      <c r="Q5005">
        <v>63.016800000000018</v>
      </c>
      <c r="R5005">
        <v>39.686800000000019</v>
      </c>
      <c r="S5005" t="s">
        <v>183</v>
      </c>
      <c r="T5005">
        <v>0</v>
      </c>
      <c r="U5005">
        <v>0</v>
      </c>
      <c r="V5005">
        <v>2</v>
      </c>
      <c r="W5005">
        <v>37.905900000000017</v>
      </c>
    </row>
    <row r="5006" spans="1:23" x14ac:dyDescent="0.35">
      <c r="A5006" t="s">
        <v>6893</v>
      </c>
      <c r="B5006" t="s">
        <v>429</v>
      </c>
      <c r="C5006" t="s">
        <v>1105</v>
      </c>
      <c r="D5006" t="s">
        <v>12</v>
      </c>
      <c r="E5006" t="s">
        <v>14</v>
      </c>
      <c r="F5006" t="s">
        <v>1299</v>
      </c>
      <c r="G5006">
        <v>132.75</v>
      </c>
      <c r="H5006">
        <v>1</v>
      </c>
      <c r="I5006">
        <v>0.27</v>
      </c>
      <c r="J5006">
        <v>8.2200000000000006</v>
      </c>
      <c r="K5006" t="s">
        <v>115</v>
      </c>
      <c r="L5006" t="s">
        <v>41</v>
      </c>
      <c r="M5006">
        <v>5.67</v>
      </c>
      <c r="N5006" t="s">
        <v>83</v>
      </c>
      <c r="O5006" t="b">
        <v>0</v>
      </c>
      <c r="P5006">
        <v>96.907499999999999</v>
      </c>
      <c r="Q5006">
        <v>17.257500000000011</v>
      </c>
      <c r="R5006">
        <v>3.3675000000000068</v>
      </c>
      <c r="S5006" t="s">
        <v>128</v>
      </c>
      <c r="T5006">
        <v>0</v>
      </c>
      <c r="U5006">
        <v>0</v>
      </c>
      <c r="V5006">
        <v>15</v>
      </c>
      <c r="W5006">
        <v>813.85820000000024</v>
      </c>
    </row>
    <row r="5007" spans="1:23" x14ac:dyDescent="0.35">
      <c r="A5007" t="s">
        <v>6894</v>
      </c>
      <c r="B5007" t="s">
        <v>253</v>
      </c>
      <c r="C5007" t="s">
        <v>6895</v>
      </c>
      <c r="D5007" t="s">
        <v>12</v>
      </c>
      <c r="E5007" t="s">
        <v>95</v>
      </c>
      <c r="F5007" t="s">
        <v>266</v>
      </c>
      <c r="G5007">
        <v>475.45</v>
      </c>
      <c r="H5007">
        <v>3</v>
      </c>
      <c r="I5007">
        <v>7.0000000000000007E-2</v>
      </c>
      <c r="J5007">
        <v>2.16</v>
      </c>
      <c r="K5007" t="s">
        <v>82</v>
      </c>
      <c r="L5007" t="s">
        <v>45</v>
      </c>
      <c r="M5007">
        <v>1.82</v>
      </c>
      <c r="N5007" t="s">
        <v>83</v>
      </c>
      <c r="O5007" t="b">
        <v>0</v>
      </c>
      <c r="P5007">
        <v>1326.5055</v>
      </c>
      <c r="Q5007">
        <v>470.69549999999981</v>
      </c>
      <c r="R5007">
        <v>466.71549999999979</v>
      </c>
      <c r="S5007" t="s">
        <v>183</v>
      </c>
      <c r="T5007">
        <v>0</v>
      </c>
      <c r="U5007">
        <v>0</v>
      </c>
      <c r="V5007">
        <v>1</v>
      </c>
      <c r="W5007">
        <v>466.71549999999979</v>
      </c>
    </row>
    <row r="5008" spans="1:23" x14ac:dyDescent="0.35">
      <c r="A5008" t="s">
        <v>6896</v>
      </c>
      <c r="B5008" t="s">
        <v>626</v>
      </c>
      <c r="C5008" t="s">
        <v>1752</v>
      </c>
      <c r="D5008" t="s">
        <v>26</v>
      </c>
      <c r="E5008" t="s">
        <v>95</v>
      </c>
      <c r="F5008" t="s">
        <v>127</v>
      </c>
      <c r="G5008">
        <v>136.72999999999999</v>
      </c>
      <c r="H5008">
        <v>2</v>
      </c>
      <c r="I5008">
        <v>0.13</v>
      </c>
      <c r="J5008">
        <v>2.86</v>
      </c>
      <c r="K5008" t="s">
        <v>82</v>
      </c>
      <c r="L5008" t="s">
        <v>41</v>
      </c>
      <c r="M5008">
        <v>10.62</v>
      </c>
      <c r="N5008" t="s">
        <v>141</v>
      </c>
      <c r="O5008" t="b">
        <v>0</v>
      </c>
      <c r="P5008">
        <v>237.9102</v>
      </c>
      <c r="Q5008">
        <v>73.834199999999981</v>
      </c>
      <c r="R5008">
        <v>60.354199999999992</v>
      </c>
      <c r="S5008" t="s">
        <v>97</v>
      </c>
      <c r="T5008">
        <v>1</v>
      </c>
      <c r="U5008">
        <v>0</v>
      </c>
      <c r="V5008">
        <v>3</v>
      </c>
      <c r="W5008">
        <v>181.4084</v>
      </c>
    </row>
    <row r="5009" spans="1:23" x14ac:dyDescent="0.35">
      <c r="A5009" t="s">
        <v>6897</v>
      </c>
      <c r="B5009" t="s">
        <v>507</v>
      </c>
      <c r="C5009" t="s">
        <v>6898</v>
      </c>
      <c r="D5009" t="s">
        <v>12</v>
      </c>
      <c r="E5009" t="s">
        <v>95</v>
      </c>
      <c r="F5009" t="s">
        <v>318</v>
      </c>
      <c r="G5009">
        <v>179.25</v>
      </c>
      <c r="H5009">
        <v>2</v>
      </c>
      <c r="I5009">
        <v>0.23</v>
      </c>
      <c r="J5009">
        <v>6.37</v>
      </c>
      <c r="K5009" t="s">
        <v>90</v>
      </c>
      <c r="L5009" t="s">
        <v>41</v>
      </c>
      <c r="M5009">
        <v>7.05</v>
      </c>
      <c r="N5009" t="s">
        <v>83</v>
      </c>
      <c r="O5009" t="b">
        <v>0</v>
      </c>
      <c r="P5009">
        <v>276.04500000000002</v>
      </c>
      <c r="Q5009">
        <v>60.945000000000022</v>
      </c>
      <c r="R5009">
        <v>47.52500000000002</v>
      </c>
      <c r="S5009" t="s">
        <v>84</v>
      </c>
      <c r="T5009">
        <v>0</v>
      </c>
      <c r="U5009">
        <v>0</v>
      </c>
      <c r="V5009">
        <v>1</v>
      </c>
      <c r="W5009">
        <v>47.52500000000002</v>
      </c>
    </row>
    <row r="5010" spans="1:23" x14ac:dyDescent="0.35">
      <c r="A5010" t="s">
        <v>6899</v>
      </c>
      <c r="B5010" t="s">
        <v>832</v>
      </c>
      <c r="C5010" t="s">
        <v>880</v>
      </c>
      <c r="D5010" t="s">
        <v>19</v>
      </c>
      <c r="E5010" t="s">
        <v>14</v>
      </c>
      <c r="F5010" t="s">
        <v>671</v>
      </c>
      <c r="G5010">
        <v>119.69</v>
      </c>
      <c r="H5010">
        <v>3</v>
      </c>
      <c r="I5010">
        <v>0.02</v>
      </c>
      <c r="J5010">
        <v>5.97</v>
      </c>
      <c r="K5010" t="s">
        <v>102</v>
      </c>
      <c r="L5010" t="s">
        <v>48</v>
      </c>
      <c r="M5010">
        <v>9.32</v>
      </c>
      <c r="N5010" t="s">
        <v>83</v>
      </c>
      <c r="O5010" t="b">
        <v>0</v>
      </c>
      <c r="P5010">
        <v>351.8886</v>
      </c>
      <c r="Q5010">
        <v>136.44659999999999</v>
      </c>
      <c r="R5010">
        <v>121.1566</v>
      </c>
      <c r="S5010" t="s">
        <v>97</v>
      </c>
      <c r="T5010">
        <v>0</v>
      </c>
      <c r="U5010">
        <v>0</v>
      </c>
      <c r="V5010">
        <v>22</v>
      </c>
      <c r="W5010">
        <v>1415.412</v>
      </c>
    </row>
    <row r="5011" spans="1:23" x14ac:dyDescent="0.35">
      <c r="A5011" t="s">
        <v>6900</v>
      </c>
      <c r="B5011" t="s">
        <v>268</v>
      </c>
      <c r="C5011" t="s">
        <v>1349</v>
      </c>
      <c r="D5011" t="s">
        <v>12</v>
      </c>
      <c r="E5011" t="s">
        <v>16</v>
      </c>
      <c r="F5011" t="s">
        <v>351</v>
      </c>
      <c r="G5011">
        <v>22.13</v>
      </c>
      <c r="H5011">
        <v>1</v>
      </c>
      <c r="I5011">
        <v>0.24</v>
      </c>
      <c r="J5011">
        <v>5.47</v>
      </c>
      <c r="K5011" t="s">
        <v>82</v>
      </c>
      <c r="L5011" t="s">
        <v>41</v>
      </c>
      <c r="M5011">
        <v>5.91</v>
      </c>
      <c r="N5011" t="s">
        <v>141</v>
      </c>
      <c r="O5011" t="b">
        <v>0</v>
      </c>
      <c r="P5011">
        <v>16.8188</v>
      </c>
      <c r="Q5011">
        <v>3.5408000000000008</v>
      </c>
      <c r="R5011">
        <v>-7.8391999999999982</v>
      </c>
      <c r="S5011" t="s">
        <v>91</v>
      </c>
      <c r="T5011">
        <v>1</v>
      </c>
      <c r="U5011">
        <v>0</v>
      </c>
      <c r="V5011">
        <v>19</v>
      </c>
      <c r="W5011">
        <v>560.5712000000002</v>
      </c>
    </row>
    <row r="5012" spans="1:23" x14ac:dyDescent="0.35">
      <c r="A5012" t="s">
        <v>6901</v>
      </c>
      <c r="B5012" t="s">
        <v>1301</v>
      </c>
      <c r="C5012" t="s">
        <v>426</v>
      </c>
      <c r="D5012" t="s">
        <v>12</v>
      </c>
      <c r="E5012" t="s">
        <v>16</v>
      </c>
      <c r="F5012" t="s">
        <v>259</v>
      </c>
      <c r="G5012">
        <v>34.61</v>
      </c>
      <c r="H5012">
        <v>2</v>
      </c>
      <c r="I5012">
        <v>0.1</v>
      </c>
      <c r="J5012">
        <v>3.74</v>
      </c>
      <c r="K5012" t="s">
        <v>115</v>
      </c>
      <c r="L5012" t="s">
        <v>45</v>
      </c>
      <c r="M5012">
        <v>1.1499999999999999</v>
      </c>
      <c r="N5012" t="s">
        <v>83</v>
      </c>
      <c r="O5012" t="b">
        <v>1</v>
      </c>
      <c r="P5012">
        <v>62.298000000000002</v>
      </c>
      <c r="Q5012">
        <v>20.766000000000009</v>
      </c>
      <c r="R5012">
        <v>15.875999999999999</v>
      </c>
      <c r="S5012" t="s">
        <v>91</v>
      </c>
      <c r="T5012">
        <v>0</v>
      </c>
      <c r="U5012">
        <v>0</v>
      </c>
      <c r="V5012">
        <v>13</v>
      </c>
      <c r="W5012">
        <v>1079.6733999999999</v>
      </c>
    </row>
    <row r="5013" spans="1:23" x14ac:dyDescent="0.35">
      <c r="A5013" t="s">
        <v>6902</v>
      </c>
      <c r="B5013" t="s">
        <v>113</v>
      </c>
      <c r="C5013" t="s">
        <v>1349</v>
      </c>
      <c r="D5013" t="s">
        <v>28</v>
      </c>
      <c r="E5013" t="s">
        <v>95</v>
      </c>
      <c r="F5013" t="s">
        <v>2069</v>
      </c>
      <c r="G5013">
        <v>385.11</v>
      </c>
      <c r="H5013">
        <v>2</v>
      </c>
      <c r="I5013">
        <v>0.1</v>
      </c>
      <c r="J5013">
        <v>5.23</v>
      </c>
      <c r="K5013" t="s">
        <v>115</v>
      </c>
      <c r="L5013" t="s">
        <v>45</v>
      </c>
      <c r="M5013">
        <v>1.59</v>
      </c>
      <c r="N5013" t="s">
        <v>141</v>
      </c>
      <c r="O5013" t="b">
        <v>0</v>
      </c>
      <c r="P5013">
        <v>693.19800000000009</v>
      </c>
      <c r="Q5013">
        <v>231.06600000000009</v>
      </c>
      <c r="R5013">
        <v>224.24600000000009</v>
      </c>
      <c r="S5013" t="s">
        <v>84</v>
      </c>
      <c r="T5013">
        <v>1</v>
      </c>
      <c r="U5013">
        <v>0</v>
      </c>
      <c r="V5013">
        <v>19</v>
      </c>
      <c r="W5013">
        <v>560.5712000000002</v>
      </c>
    </row>
    <row r="5014" spans="1:23" x14ac:dyDescent="0.35">
      <c r="A5014" t="s">
        <v>6903</v>
      </c>
      <c r="B5014" t="s">
        <v>121</v>
      </c>
      <c r="C5014" t="s">
        <v>997</v>
      </c>
      <c r="D5014" t="s">
        <v>12</v>
      </c>
      <c r="E5014" t="s">
        <v>16</v>
      </c>
      <c r="F5014" t="s">
        <v>223</v>
      </c>
      <c r="G5014">
        <v>45.82</v>
      </c>
      <c r="H5014">
        <v>2</v>
      </c>
      <c r="I5014">
        <v>0.06</v>
      </c>
      <c r="J5014">
        <v>6.86</v>
      </c>
      <c r="K5014" t="s">
        <v>82</v>
      </c>
      <c r="L5014" t="s">
        <v>43</v>
      </c>
      <c r="M5014">
        <v>5.32</v>
      </c>
      <c r="N5014" t="s">
        <v>83</v>
      </c>
      <c r="O5014" t="b">
        <v>0</v>
      </c>
      <c r="P5014">
        <v>86.141599999999997</v>
      </c>
      <c r="Q5014">
        <v>31.157599999999999</v>
      </c>
      <c r="R5014">
        <v>18.977599999999999</v>
      </c>
      <c r="S5014" t="s">
        <v>103</v>
      </c>
      <c r="T5014">
        <v>0</v>
      </c>
      <c r="U5014">
        <v>0</v>
      </c>
      <c r="V5014">
        <v>6</v>
      </c>
      <c r="W5014">
        <v>77.309800000000024</v>
      </c>
    </row>
    <row r="5015" spans="1:23" x14ac:dyDescent="0.35">
      <c r="A5015" t="s">
        <v>6904</v>
      </c>
      <c r="B5015" t="s">
        <v>268</v>
      </c>
      <c r="C5015" t="s">
        <v>1821</v>
      </c>
      <c r="D5015" t="s">
        <v>24</v>
      </c>
      <c r="E5015" t="s">
        <v>14</v>
      </c>
      <c r="F5015" t="s">
        <v>677</v>
      </c>
      <c r="G5015">
        <v>146.47999999999999</v>
      </c>
      <c r="H5015">
        <v>1</v>
      </c>
      <c r="I5015">
        <v>0.09</v>
      </c>
      <c r="J5015">
        <v>6.22</v>
      </c>
      <c r="K5015" t="s">
        <v>115</v>
      </c>
      <c r="L5015" t="s">
        <v>43</v>
      </c>
      <c r="M5015">
        <v>7.37</v>
      </c>
      <c r="N5015" t="s">
        <v>83</v>
      </c>
      <c r="O5015" t="b">
        <v>0</v>
      </c>
      <c r="P5015">
        <v>133.29679999999999</v>
      </c>
      <c r="Q5015">
        <v>45.408799999999999</v>
      </c>
      <c r="R5015">
        <v>31.8188</v>
      </c>
      <c r="S5015" t="s">
        <v>91</v>
      </c>
      <c r="T5015">
        <v>0</v>
      </c>
      <c r="U5015">
        <v>0</v>
      </c>
      <c r="V5015">
        <v>13</v>
      </c>
      <c r="W5015">
        <v>930.44320000000005</v>
      </c>
    </row>
    <row r="5016" spans="1:23" x14ac:dyDescent="0.35">
      <c r="A5016" t="s">
        <v>6905</v>
      </c>
      <c r="B5016" t="s">
        <v>291</v>
      </c>
      <c r="C5016" t="s">
        <v>418</v>
      </c>
      <c r="D5016" t="s">
        <v>26</v>
      </c>
      <c r="E5016" t="s">
        <v>95</v>
      </c>
      <c r="F5016" t="s">
        <v>360</v>
      </c>
      <c r="G5016">
        <v>64.430000000000007</v>
      </c>
      <c r="H5016">
        <v>1</v>
      </c>
      <c r="I5016">
        <v>0.22</v>
      </c>
      <c r="J5016">
        <v>3.57</v>
      </c>
      <c r="K5016" t="s">
        <v>90</v>
      </c>
      <c r="L5016" t="s">
        <v>45</v>
      </c>
      <c r="M5016">
        <v>0.89</v>
      </c>
      <c r="N5016" t="s">
        <v>83</v>
      </c>
      <c r="O5016" t="b">
        <v>0</v>
      </c>
      <c r="P5016">
        <v>50.255400000000009</v>
      </c>
      <c r="Q5016">
        <v>11.597400000000009</v>
      </c>
      <c r="R5016">
        <v>7.1374000000000084</v>
      </c>
      <c r="S5016" t="s">
        <v>183</v>
      </c>
      <c r="T5016">
        <v>0</v>
      </c>
      <c r="U5016">
        <v>0</v>
      </c>
      <c r="V5016">
        <v>11</v>
      </c>
      <c r="W5016">
        <v>1394.7299</v>
      </c>
    </row>
    <row r="5017" spans="1:23" x14ac:dyDescent="0.35">
      <c r="A5017" t="s">
        <v>6906</v>
      </c>
      <c r="B5017" t="s">
        <v>784</v>
      </c>
      <c r="C5017" t="s">
        <v>764</v>
      </c>
      <c r="D5017" t="s">
        <v>12</v>
      </c>
      <c r="E5017" t="s">
        <v>88</v>
      </c>
      <c r="F5017" t="s">
        <v>708</v>
      </c>
      <c r="G5017">
        <v>12.13</v>
      </c>
      <c r="H5017">
        <v>3</v>
      </c>
      <c r="I5017">
        <v>0.04</v>
      </c>
      <c r="J5017">
        <v>7.82</v>
      </c>
      <c r="K5017" t="s">
        <v>82</v>
      </c>
      <c r="L5017" t="s">
        <v>45</v>
      </c>
      <c r="M5017">
        <v>0.89</v>
      </c>
      <c r="N5017" t="s">
        <v>83</v>
      </c>
      <c r="O5017" t="b">
        <v>0</v>
      </c>
      <c r="P5017">
        <v>34.934399999999997</v>
      </c>
      <c r="Q5017">
        <v>13.1004</v>
      </c>
      <c r="R5017">
        <v>4.3903999999999961</v>
      </c>
      <c r="S5017" t="s">
        <v>84</v>
      </c>
      <c r="T5017">
        <v>0</v>
      </c>
      <c r="U5017">
        <v>0</v>
      </c>
      <c r="V5017">
        <v>13</v>
      </c>
      <c r="W5017">
        <v>693.52629999999999</v>
      </c>
    </row>
    <row r="5018" spans="1:23" x14ac:dyDescent="0.35">
      <c r="A5018" t="s">
        <v>6907</v>
      </c>
      <c r="B5018" t="s">
        <v>326</v>
      </c>
      <c r="C5018" t="s">
        <v>6908</v>
      </c>
      <c r="D5018" t="s">
        <v>12</v>
      </c>
      <c r="E5018" t="s">
        <v>14</v>
      </c>
      <c r="F5018" t="s">
        <v>1113</v>
      </c>
      <c r="G5018">
        <v>130.29</v>
      </c>
      <c r="H5018">
        <v>3</v>
      </c>
      <c r="I5018">
        <v>0.21</v>
      </c>
      <c r="J5018">
        <v>7.81</v>
      </c>
      <c r="K5018" t="s">
        <v>115</v>
      </c>
      <c r="L5018" t="s">
        <v>41</v>
      </c>
      <c r="M5018">
        <v>5.9</v>
      </c>
      <c r="N5018" t="s">
        <v>83</v>
      </c>
      <c r="O5018" t="b">
        <v>0</v>
      </c>
      <c r="P5018">
        <v>308.78730000000002</v>
      </c>
      <c r="Q5018">
        <v>74.265300000000025</v>
      </c>
      <c r="R5018">
        <v>60.555300000000017</v>
      </c>
      <c r="S5018" t="s">
        <v>103</v>
      </c>
      <c r="T5018">
        <v>0</v>
      </c>
      <c r="U5018">
        <v>0</v>
      </c>
      <c r="V5018">
        <v>1</v>
      </c>
      <c r="W5018">
        <v>60.555300000000017</v>
      </c>
    </row>
    <row r="5019" spans="1:23" x14ac:dyDescent="0.35">
      <c r="A5019" t="s">
        <v>6909</v>
      </c>
      <c r="B5019" t="s">
        <v>147</v>
      </c>
      <c r="C5019" t="s">
        <v>369</v>
      </c>
      <c r="D5019" t="s">
        <v>17</v>
      </c>
      <c r="E5019" t="s">
        <v>14</v>
      </c>
      <c r="F5019" t="s">
        <v>677</v>
      </c>
      <c r="G5019">
        <v>116.19</v>
      </c>
      <c r="H5019">
        <v>1</v>
      </c>
      <c r="I5019">
        <v>0.04</v>
      </c>
      <c r="J5019">
        <v>2.42</v>
      </c>
      <c r="K5019" t="s">
        <v>115</v>
      </c>
      <c r="L5019" t="s">
        <v>43</v>
      </c>
      <c r="M5019">
        <v>3.22</v>
      </c>
      <c r="N5019" t="s">
        <v>83</v>
      </c>
      <c r="O5019" t="b">
        <v>0</v>
      </c>
      <c r="P5019">
        <v>111.5424</v>
      </c>
      <c r="Q5019">
        <v>41.828400000000002</v>
      </c>
      <c r="R5019">
        <v>36.188400000000001</v>
      </c>
      <c r="S5019" t="s">
        <v>84</v>
      </c>
      <c r="T5019">
        <v>0</v>
      </c>
      <c r="U5019">
        <v>0</v>
      </c>
      <c r="V5019">
        <v>20</v>
      </c>
      <c r="W5019">
        <v>1391.7496000000001</v>
      </c>
    </row>
    <row r="5020" spans="1:23" x14ac:dyDescent="0.35">
      <c r="A5020" t="s">
        <v>6910</v>
      </c>
      <c r="B5020" t="s">
        <v>1135</v>
      </c>
      <c r="C5020" t="s">
        <v>2523</v>
      </c>
      <c r="D5020" t="s">
        <v>26</v>
      </c>
      <c r="E5020" t="s">
        <v>88</v>
      </c>
      <c r="F5020" t="s">
        <v>483</v>
      </c>
      <c r="G5020">
        <v>36.14</v>
      </c>
      <c r="H5020">
        <v>2</v>
      </c>
      <c r="I5020">
        <v>0.19</v>
      </c>
      <c r="J5020">
        <v>5.9</v>
      </c>
      <c r="K5020" t="s">
        <v>115</v>
      </c>
      <c r="L5020" t="s">
        <v>41</v>
      </c>
      <c r="M5020">
        <v>9.5299999999999994</v>
      </c>
      <c r="N5020" t="s">
        <v>83</v>
      </c>
      <c r="O5020" t="b">
        <v>0</v>
      </c>
      <c r="P5020">
        <v>58.546799999999998</v>
      </c>
      <c r="Q5020">
        <v>15.178800000000001</v>
      </c>
      <c r="R5020">
        <v>-0.2511999999999972</v>
      </c>
      <c r="S5020" t="s">
        <v>103</v>
      </c>
      <c r="T5020">
        <v>0</v>
      </c>
      <c r="U5020">
        <v>0</v>
      </c>
      <c r="V5020">
        <v>13</v>
      </c>
      <c r="W5020">
        <v>464.18990000000008</v>
      </c>
    </row>
    <row r="5021" spans="1:23" x14ac:dyDescent="0.35">
      <c r="A5021" t="s">
        <v>6911</v>
      </c>
      <c r="B5021" t="s">
        <v>372</v>
      </c>
      <c r="C5021" t="s">
        <v>2389</v>
      </c>
      <c r="D5021" t="s">
        <v>15</v>
      </c>
      <c r="E5021" t="s">
        <v>95</v>
      </c>
      <c r="F5021" t="s">
        <v>726</v>
      </c>
      <c r="G5021">
        <v>316.20999999999998</v>
      </c>
      <c r="H5021">
        <v>3</v>
      </c>
      <c r="I5021">
        <v>0.1</v>
      </c>
      <c r="J5021">
        <v>8.8000000000000007</v>
      </c>
      <c r="K5021" t="s">
        <v>82</v>
      </c>
      <c r="L5021" t="s">
        <v>41</v>
      </c>
      <c r="M5021">
        <v>14.82</v>
      </c>
      <c r="N5021" t="s">
        <v>83</v>
      </c>
      <c r="O5021" t="b">
        <v>0</v>
      </c>
      <c r="P5021">
        <v>853.76699999999994</v>
      </c>
      <c r="Q5021">
        <v>284.58900000000011</v>
      </c>
      <c r="R5021">
        <v>260.96900000000011</v>
      </c>
      <c r="S5021" t="s">
        <v>183</v>
      </c>
      <c r="T5021">
        <v>0</v>
      </c>
      <c r="U5021">
        <v>0</v>
      </c>
      <c r="V5021">
        <v>4</v>
      </c>
      <c r="W5021">
        <v>280.86290000000002</v>
      </c>
    </row>
    <row r="5022" spans="1:23" x14ac:dyDescent="0.35">
      <c r="A5022" t="s">
        <v>6912</v>
      </c>
      <c r="B5022" t="s">
        <v>819</v>
      </c>
      <c r="C5022" t="s">
        <v>2182</v>
      </c>
      <c r="D5022" t="s">
        <v>15</v>
      </c>
      <c r="E5022" t="s">
        <v>16</v>
      </c>
      <c r="F5022" t="s">
        <v>723</v>
      </c>
      <c r="G5022">
        <v>25.25</v>
      </c>
      <c r="H5022">
        <v>2</v>
      </c>
      <c r="I5022">
        <v>0.16</v>
      </c>
      <c r="J5022">
        <v>3.94</v>
      </c>
      <c r="K5022" t="s">
        <v>102</v>
      </c>
      <c r="L5022" t="s">
        <v>41</v>
      </c>
      <c r="M5022">
        <v>12.5</v>
      </c>
      <c r="N5022" t="s">
        <v>83</v>
      </c>
      <c r="O5022" t="b">
        <v>0</v>
      </c>
      <c r="P5022">
        <v>42.42</v>
      </c>
      <c r="Q5022">
        <v>12.12</v>
      </c>
      <c r="R5022">
        <v>-4.3199999999999967</v>
      </c>
      <c r="S5022" t="s">
        <v>128</v>
      </c>
      <c r="T5022">
        <v>0</v>
      </c>
      <c r="U5022">
        <v>0</v>
      </c>
      <c r="V5022">
        <v>3</v>
      </c>
      <c r="W5022">
        <v>506.24579999999997</v>
      </c>
    </row>
    <row r="5023" spans="1:23" x14ac:dyDescent="0.35">
      <c r="A5023" t="s">
        <v>6913</v>
      </c>
      <c r="B5023" t="s">
        <v>425</v>
      </c>
      <c r="C5023" t="s">
        <v>443</v>
      </c>
      <c r="D5023" t="s">
        <v>12</v>
      </c>
      <c r="E5023" t="s">
        <v>14</v>
      </c>
      <c r="F5023" t="s">
        <v>460</v>
      </c>
      <c r="G5023">
        <v>175.63</v>
      </c>
      <c r="H5023">
        <v>3</v>
      </c>
      <c r="I5023">
        <v>0.02</v>
      </c>
      <c r="J5023">
        <v>4.79</v>
      </c>
      <c r="K5023" t="s">
        <v>82</v>
      </c>
      <c r="L5023" t="s">
        <v>45</v>
      </c>
      <c r="M5023">
        <v>1.99</v>
      </c>
      <c r="N5023" t="s">
        <v>83</v>
      </c>
      <c r="O5023" t="b">
        <v>0</v>
      </c>
      <c r="P5023">
        <v>516.35219999999993</v>
      </c>
      <c r="Q5023">
        <v>200.2182</v>
      </c>
      <c r="R5023">
        <v>193.43819999999999</v>
      </c>
      <c r="S5023" t="s">
        <v>84</v>
      </c>
      <c r="T5023">
        <v>0</v>
      </c>
      <c r="U5023">
        <v>0</v>
      </c>
      <c r="V5023">
        <v>13</v>
      </c>
      <c r="W5023">
        <v>469.81369999999998</v>
      </c>
    </row>
    <row r="5024" spans="1:23" x14ac:dyDescent="0.35">
      <c r="A5024" t="s">
        <v>6914</v>
      </c>
      <c r="B5024" t="s">
        <v>1340</v>
      </c>
      <c r="C5024" t="s">
        <v>6915</v>
      </c>
      <c r="D5024" t="s">
        <v>19</v>
      </c>
      <c r="E5024" t="s">
        <v>95</v>
      </c>
      <c r="F5024" t="s">
        <v>568</v>
      </c>
      <c r="G5024">
        <v>462.71</v>
      </c>
      <c r="H5024">
        <v>2</v>
      </c>
      <c r="I5024">
        <v>0.09</v>
      </c>
      <c r="J5024">
        <v>7.88</v>
      </c>
      <c r="K5024" t="s">
        <v>115</v>
      </c>
      <c r="L5024" t="s">
        <v>43</v>
      </c>
      <c r="M5024">
        <v>7.41</v>
      </c>
      <c r="N5024" t="s">
        <v>83</v>
      </c>
      <c r="O5024" t="b">
        <v>0</v>
      </c>
      <c r="P5024">
        <v>842.13220000000001</v>
      </c>
      <c r="Q5024">
        <v>286.88020000000012</v>
      </c>
      <c r="R5024">
        <v>271.59019999999998</v>
      </c>
      <c r="S5024" t="s">
        <v>84</v>
      </c>
      <c r="T5024">
        <v>0</v>
      </c>
      <c r="U5024">
        <v>0</v>
      </c>
      <c r="V5024">
        <v>2</v>
      </c>
      <c r="W5024">
        <v>393.4366</v>
      </c>
    </row>
    <row r="5025" spans="1:23" x14ac:dyDescent="0.35">
      <c r="A5025" t="s">
        <v>6916</v>
      </c>
      <c r="B5025" t="s">
        <v>909</v>
      </c>
      <c r="C5025" t="s">
        <v>403</v>
      </c>
      <c r="D5025" t="s">
        <v>20</v>
      </c>
      <c r="E5025" t="s">
        <v>88</v>
      </c>
      <c r="F5025" t="s">
        <v>989</v>
      </c>
      <c r="G5025">
        <v>25.92</v>
      </c>
      <c r="H5025">
        <v>3</v>
      </c>
      <c r="I5025">
        <v>0.01</v>
      </c>
      <c r="J5025">
        <v>8.2899999999999991</v>
      </c>
      <c r="K5025" t="s">
        <v>90</v>
      </c>
      <c r="L5025" t="s">
        <v>43</v>
      </c>
      <c r="M5025">
        <v>3.93</v>
      </c>
      <c r="N5025" t="s">
        <v>83</v>
      </c>
      <c r="O5025" t="b">
        <v>0</v>
      </c>
      <c r="P5025">
        <v>76.982399999999998</v>
      </c>
      <c r="Q5025">
        <v>30.3264</v>
      </c>
      <c r="R5025">
        <v>18.106400000000001</v>
      </c>
      <c r="S5025" t="s">
        <v>183</v>
      </c>
      <c r="T5025">
        <v>0</v>
      </c>
      <c r="U5025">
        <v>0</v>
      </c>
      <c r="V5025">
        <v>13</v>
      </c>
      <c r="W5025">
        <v>752.6536000000001</v>
      </c>
    </row>
    <row r="5026" spans="1:23" x14ac:dyDescent="0.35">
      <c r="A5026" t="s">
        <v>6917</v>
      </c>
      <c r="B5026" t="s">
        <v>626</v>
      </c>
      <c r="C5026" t="s">
        <v>2410</v>
      </c>
      <c r="D5026" t="s">
        <v>15</v>
      </c>
      <c r="E5026" t="s">
        <v>16</v>
      </c>
      <c r="F5026" t="s">
        <v>527</v>
      </c>
      <c r="G5026">
        <v>21.08</v>
      </c>
      <c r="H5026">
        <v>1</v>
      </c>
      <c r="I5026">
        <v>0.08</v>
      </c>
      <c r="J5026">
        <v>3.33</v>
      </c>
      <c r="K5026" t="s">
        <v>115</v>
      </c>
      <c r="L5026" t="s">
        <v>48</v>
      </c>
      <c r="M5026">
        <v>9.1199999999999992</v>
      </c>
      <c r="N5026" t="s">
        <v>83</v>
      </c>
      <c r="O5026" t="b">
        <v>0</v>
      </c>
      <c r="P5026">
        <v>19.393599999999999</v>
      </c>
      <c r="Q5026">
        <v>6.7456000000000014</v>
      </c>
      <c r="R5026">
        <v>-5.7043999999999979</v>
      </c>
      <c r="S5026" t="s">
        <v>97</v>
      </c>
      <c r="T5026">
        <v>0</v>
      </c>
      <c r="U5026">
        <v>0</v>
      </c>
      <c r="V5026">
        <v>11</v>
      </c>
      <c r="W5026">
        <v>239.26870000000011</v>
      </c>
    </row>
    <row r="5027" spans="1:23" x14ac:dyDescent="0.35">
      <c r="A5027" t="s">
        <v>6918</v>
      </c>
      <c r="B5027" t="s">
        <v>1228</v>
      </c>
      <c r="C5027" t="s">
        <v>6919</v>
      </c>
      <c r="D5027" t="s">
        <v>15</v>
      </c>
      <c r="E5027" t="s">
        <v>14</v>
      </c>
      <c r="F5027" t="s">
        <v>755</v>
      </c>
      <c r="G5027">
        <v>98.42</v>
      </c>
      <c r="H5027">
        <v>3</v>
      </c>
      <c r="I5027">
        <v>7.0000000000000007E-2</v>
      </c>
      <c r="J5027">
        <v>8.31</v>
      </c>
      <c r="K5027" t="s">
        <v>115</v>
      </c>
      <c r="L5027" t="s">
        <v>43</v>
      </c>
      <c r="M5027">
        <v>6.56</v>
      </c>
      <c r="N5027" t="s">
        <v>83</v>
      </c>
      <c r="O5027" t="b">
        <v>0</v>
      </c>
      <c r="P5027">
        <v>274.59179999999998</v>
      </c>
      <c r="Q5027">
        <v>97.4358</v>
      </c>
      <c r="R5027">
        <v>82.565799999999996</v>
      </c>
      <c r="S5027" t="s">
        <v>84</v>
      </c>
      <c r="T5027">
        <v>0</v>
      </c>
      <c r="U5027">
        <v>0</v>
      </c>
      <c r="V5027">
        <v>2</v>
      </c>
      <c r="W5027">
        <v>191.51820000000001</v>
      </c>
    </row>
    <row r="5028" spans="1:23" x14ac:dyDescent="0.35">
      <c r="A5028" t="s">
        <v>6920</v>
      </c>
      <c r="B5028" t="s">
        <v>610</v>
      </c>
      <c r="C5028" t="s">
        <v>6921</v>
      </c>
      <c r="D5028" t="s">
        <v>28</v>
      </c>
      <c r="E5028" t="s">
        <v>95</v>
      </c>
      <c r="F5028" t="s">
        <v>318</v>
      </c>
      <c r="G5028">
        <v>389.9</v>
      </c>
      <c r="H5028">
        <v>2</v>
      </c>
      <c r="I5028">
        <v>0.08</v>
      </c>
      <c r="J5028">
        <v>8.2899999999999991</v>
      </c>
      <c r="K5028" t="s">
        <v>115</v>
      </c>
      <c r="L5028" t="s">
        <v>41</v>
      </c>
      <c r="M5028">
        <v>12.05</v>
      </c>
      <c r="N5028" t="s">
        <v>83</v>
      </c>
      <c r="O5028" t="b">
        <v>0</v>
      </c>
      <c r="P5028">
        <v>717.41599999999994</v>
      </c>
      <c r="Q5028">
        <v>249.536</v>
      </c>
      <c r="R5028">
        <v>229.196</v>
      </c>
      <c r="S5028" t="s">
        <v>97</v>
      </c>
      <c r="T5028">
        <v>0</v>
      </c>
      <c r="U5028">
        <v>0</v>
      </c>
      <c r="V5028">
        <v>5</v>
      </c>
      <c r="W5028">
        <v>359.18950000000001</v>
      </c>
    </row>
    <row r="5029" spans="1:23" x14ac:dyDescent="0.35">
      <c r="A5029" t="s">
        <v>6922</v>
      </c>
      <c r="B5029" t="s">
        <v>143</v>
      </c>
      <c r="C5029" t="s">
        <v>1599</v>
      </c>
      <c r="D5029" t="s">
        <v>12</v>
      </c>
      <c r="E5029" t="s">
        <v>88</v>
      </c>
      <c r="F5029" t="s">
        <v>1195</v>
      </c>
      <c r="G5029">
        <v>28.45</v>
      </c>
      <c r="H5029">
        <v>2</v>
      </c>
      <c r="I5029">
        <v>0.09</v>
      </c>
      <c r="J5029">
        <v>7.4</v>
      </c>
      <c r="K5029" t="s">
        <v>102</v>
      </c>
      <c r="L5029" t="s">
        <v>43</v>
      </c>
      <c r="M5029">
        <v>6.19</v>
      </c>
      <c r="N5029" t="s">
        <v>141</v>
      </c>
      <c r="O5029" t="b">
        <v>0</v>
      </c>
      <c r="P5029">
        <v>51.779000000000003</v>
      </c>
      <c r="Q5029">
        <v>17.638999999999999</v>
      </c>
      <c r="R5029">
        <v>4.049000000000003</v>
      </c>
      <c r="S5029" t="s">
        <v>103</v>
      </c>
      <c r="T5029">
        <v>1</v>
      </c>
      <c r="U5029">
        <v>0</v>
      </c>
      <c r="V5029">
        <v>16</v>
      </c>
      <c r="W5029">
        <v>1139.4492</v>
      </c>
    </row>
    <row r="5030" spans="1:23" x14ac:dyDescent="0.35">
      <c r="A5030" t="s">
        <v>6923</v>
      </c>
      <c r="B5030" t="s">
        <v>1576</v>
      </c>
      <c r="C5030" t="s">
        <v>6827</v>
      </c>
      <c r="D5030" t="s">
        <v>12</v>
      </c>
      <c r="E5030" t="s">
        <v>16</v>
      </c>
      <c r="F5030" t="s">
        <v>475</v>
      </c>
      <c r="G5030">
        <v>65.709999999999994</v>
      </c>
      <c r="H5030">
        <v>2</v>
      </c>
      <c r="I5030">
        <v>0.18</v>
      </c>
      <c r="J5030">
        <v>5.53</v>
      </c>
      <c r="K5030" t="s">
        <v>82</v>
      </c>
      <c r="L5030" t="s">
        <v>41</v>
      </c>
      <c r="M5030">
        <v>7.55</v>
      </c>
      <c r="N5030" t="s">
        <v>83</v>
      </c>
      <c r="O5030" t="b">
        <v>0</v>
      </c>
      <c r="P5030">
        <v>107.76439999999999</v>
      </c>
      <c r="Q5030">
        <v>28.912400000000009</v>
      </c>
      <c r="R5030">
        <v>15.8324</v>
      </c>
      <c r="S5030" t="s">
        <v>97</v>
      </c>
      <c r="T5030">
        <v>0</v>
      </c>
      <c r="U5030">
        <v>0</v>
      </c>
      <c r="V5030">
        <v>2</v>
      </c>
      <c r="W5030">
        <v>14.2935</v>
      </c>
    </row>
    <row r="5031" spans="1:23" x14ac:dyDescent="0.35">
      <c r="A5031" t="s">
        <v>6924</v>
      </c>
      <c r="B5031" t="s">
        <v>814</v>
      </c>
      <c r="C5031" t="s">
        <v>6925</v>
      </c>
      <c r="D5031" t="s">
        <v>28</v>
      </c>
      <c r="E5031" t="s">
        <v>88</v>
      </c>
      <c r="F5031" t="s">
        <v>219</v>
      </c>
      <c r="G5031">
        <v>12.27</v>
      </c>
      <c r="H5031">
        <v>1</v>
      </c>
      <c r="I5031">
        <v>0.1</v>
      </c>
      <c r="J5031">
        <v>7.21</v>
      </c>
      <c r="K5031" t="s">
        <v>90</v>
      </c>
      <c r="L5031" t="s">
        <v>45</v>
      </c>
      <c r="M5031">
        <v>1.82</v>
      </c>
      <c r="N5031" t="s">
        <v>83</v>
      </c>
      <c r="O5031" t="b">
        <v>0</v>
      </c>
      <c r="P5031">
        <v>11.042999999999999</v>
      </c>
      <c r="Q5031">
        <v>3.681</v>
      </c>
      <c r="R5031">
        <v>-5.3489999999999993</v>
      </c>
      <c r="S5031" t="s">
        <v>183</v>
      </c>
      <c r="T5031">
        <v>0</v>
      </c>
      <c r="U5031">
        <v>0</v>
      </c>
      <c r="V5031">
        <v>1</v>
      </c>
      <c r="W5031">
        <v>-5.3489999999999993</v>
      </c>
    </row>
    <row r="5032" spans="1:23" x14ac:dyDescent="0.35">
      <c r="A5032" t="s">
        <v>6926</v>
      </c>
      <c r="B5032" t="s">
        <v>394</v>
      </c>
      <c r="C5032" t="s">
        <v>467</v>
      </c>
      <c r="D5032" t="s">
        <v>12</v>
      </c>
      <c r="E5032" t="s">
        <v>95</v>
      </c>
      <c r="F5032" t="s">
        <v>612</v>
      </c>
      <c r="G5032">
        <v>493.41</v>
      </c>
      <c r="H5032">
        <v>1</v>
      </c>
      <c r="I5032">
        <v>0.21</v>
      </c>
      <c r="J5032">
        <v>5.62</v>
      </c>
      <c r="K5032" t="s">
        <v>115</v>
      </c>
      <c r="L5032" t="s">
        <v>41</v>
      </c>
      <c r="M5032">
        <v>7.72</v>
      </c>
      <c r="N5032" t="s">
        <v>83</v>
      </c>
      <c r="O5032" t="b">
        <v>0</v>
      </c>
      <c r="P5032">
        <v>389.79390000000012</v>
      </c>
      <c r="Q5032">
        <v>93.747900000000087</v>
      </c>
      <c r="R5032">
        <v>80.407900000000069</v>
      </c>
      <c r="S5032" t="s">
        <v>91</v>
      </c>
      <c r="T5032">
        <v>0</v>
      </c>
      <c r="U5032">
        <v>0</v>
      </c>
      <c r="V5032">
        <v>17</v>
      </c>
      <c r="W5032">
        <v>460.26070000000021</v>
      </c>
    </row>
    <row r="5033" spans="1:23" x14ac:dyDescent="0.35">
      <c r="A5033" t="s">
        <v>6927</v>
      </c>
      <c r="B5033" t="s">
        <v>622</v>
      </c>
      <c r="C5033" t="s">
        <v>1057</v>
      </c>
      <c r="D5033" t="s">
        <v>15</v>
      </c>
      <c r="E5033" t="s">
        <v>16</v>
      </c>
      <c r="F5033" t="s">
        <v>360</v>
      </c>
      <c r="G5033">
        <v>31.83</v>
      </c>
      <c r="H5033">
        <v>3</v>
      </c>
      <c r="I5033">
        <v>0.27</v>
      </c>
      <c r="J5033">
        <v>9.8699999999999992</v>
      </c>
      <c r="K5033" t="s">
        <v>115</v>
      </c>
      <c r="L5033" t="s">
        <v>43</v>
      </c>
      <c r="M5033">
        <v>4.8600000000000003</v>
      </c>
      <c r="N5033" t="s">
        <v>83</v>
      </c>
      <c r="O5033" t="b">
        <v>0</v>
      </c>
      <c r="P5033">
        <v>69.707699999999988</v>
      </c>
      <c r="Q5033">
        <v>12.41369999999999</v>
      </c>
      <c r="R5033">
        <v>-2.3163000000000089</v>
      </c>
      <c r="S5033" t="s">
        <v>97</v>
      </c>
      <c r="T5033">
        <v>0</v>
      </c>
      <c r="U5033">
        <v>0</v>
      </c>
      <c r="V5033">
        <v>18</v>
      </c>
      <c r="W5033">
        <v>2092.913700000001</v>
      </c>
    </row>
    <row r="5034" spans="1:23" x14ac:dyDescent="0.35">
      <c r="A5034" t="s">
        <v>6928</v>
      </c>
      <c r="B5034" t="s">
        <v>437</v>
      </c>
      <c r="C5034" t="s">
        <v>2636</v>
      </c>
      <c r="D5034" t="s">
        <v>15</v>
      </c>
      <c r="E5034" t="s">
        <v>95</v>
      </c>
      <c r="F5034" t="s">
        <v>612</v>
      </c>
      <c r="G5034">
        <v>171.65</v>
      </c>
      <c r="H5034">
        <v>2</v>
      </c>
      <c r="I5034">
        <v>0.06</v>
      </c>
      <c r="J5034">
        <v>9.1199999999999992</v>
      </c>
      <c r="K5034" t="s">
        <v>82</v>
      </c>
      <c r="L5034" t="s">
        <v>41</v>
      </c>
      <c r="M5034">
        <v>13.84</v>
      </c>
      <c r="N5034" t="s">
        <v>83</v>
      </c>
      <c r="O5034" t="b">
        <v>0</v>
      </c>
      <c r="P5034">
        <v>322.702</v>
      </c>
      <c r="Q5034">
        <v>116.72199999999999</v>
      </c>
      <c r="R5034">
        <v>93.762</v>
      </c>
      <c r="S5034" t="s">
        <v>103</v>
      </c>
      <c r="T5034">
        <v>0</v>
      </c>
      <c r="U5034">
        <v>0</v>
      </c>
      <c r="V5034">
        <v>15</v>
      </c>
      <c r="W5034">
        <v>1009.6579</v>
      </c>
    </row>
    <row r="5035" spans="1:23" x14ac:dyDescent="0.35">
      <c r="A5035" t="s">
        <v>6929</v>
      </c>
      <c r="B5035" t="s">
        <v>221</v>
      </c>
      <c r="C5035" t="s">
        <v>1136</v>
      </c>
      <c r="D5035" t="s">
        <v>24</v>
      </c>
      <c r="E5035" t="s">
        <v>16</v>
      </c>
      <c r="F5035" t="s">
        <v>241</v>
      </c>
      <c r="G5035">
        <v>33.74</v>
      </c>
      <c r="H5035">
        <v>1</v>
      </c>
      <c r="I5035">
        <v>0.09</v>
      </c>
      <c r="J5035">
        <v>4.5199999999999996</v>
      </c>
      <c r="K5035" t="s">
        <v>102</v>
      </c>
      <c r="L5035" t="s">
        <v>41</v>
      </c>
      <c r="M5035">
        <v>6.82</v>
      </c>
      <c r="N5035" t="s">
        <v>83</v>
      </c>
      <c r="O5035" t="b">
        <v>0</v>
      </c>
      <c r="P5035">
        <v>30.703399999999998</v>
      </c>
      <c r="Q5035">
        <v>10.4594</v>
      </c>
      <c r="R5035">
        <v>-0.88059999999999761</v>
      </c>
      <c r="S5035" t="s">
        <v>103</v>
      </c>
      <c r="T5035">
        <v>0</v>
      </c>
      <c r="U5035">
        <v>0</v>
      </c>
      <c r="V5035">
        <v>22</v>
      </c>
      <c r="W5035">
        <v>2267.721500000001</v>
      </c>
    </row>
    <row r="5036" spans="1:23" x14ac:dyDescent="0.35">
      <c r="A5036" t="s">
        <v>6930</v>
      </c>
      <c r="B5036" t="s">
        <v>784</v>
      </c>
      <c r="C5036" t="s">
        <v>1329</v>
      </c>
      <c r="D5036" t="s">
        <v>19</v>
      </c>
      <c r="E5036" t="s">
        <v>95</v>
      </c>
      <c r="F5036" t="s">
        <v>187</v>
      </c>
      <c r="G5036">
        <v>127.66</v>
      </c>
      <c r="H5036">
        <v>2</v>
      </c>
      <c r="I5036">
        <v>0.02</v>
      </c>
      <c r="J5036">
        <v>9.92</v>
      </c>
      <c r="K5036" t="s">
        <v>82</v>
      </c>
      <c r="L5036" t="s">
        <v>48</v>
      </c>
      <c r="M5036">
        <v>5.57</v>
      </c>
      <c r="N5036" t="s">
        <v>83</v>
      </c>
      <c r="O5036" t="b">
        <v>0</v>
      </c>
      <c r="P5036">
        <v>250.21360000000001</v>
      </c>
      <c r="Q5036">
        <v>97.021600000000007</v>
      </c>
      <c r="R5036">
        <v>81.531600000000012</v>
      </c>
      <c r="S5036" t="s">
        <v>84</v>
      </c>
      <c r="T5036">
        <v>0</v>
      </c>
      <c r="U5036">
        <v>0</v>
      </c>
      <c r="V5036">
        <v>18</v>
      </c>
      <c r="W5036">
        <v>1767.3756000000001</v>
      </c>
    </row>
    <row r="5037" spans="1:23" x14ac:dyDescent="0.35">
      <c r="A5037" t="s">
        <v>6931</v>
      </c>
      <c r="B5037" t="s">
        <v>1936</v>
      </c>
      <c r="C5037" t="s">
        <v>1804</v>
      </c>
      <c r="D5037" t="s">
        <v>12</v>
      </c>
      <c r="E5037" t="s">
        <v>16</v>
      </c>
      <c r="F5037" t="s">
        <v>828</v>
      </c>
      <c r="G5037">
        <v>41.18</v>
      </c>
      <c r="H5037">
        <v>1</v>
      </c>
      <c r="I5037">
        <v>0.25</v>
      </c>
      <c r="J5037">
        <v>8.44</v>
      </c>
      <c r="K5037" t="s">
        <v>90</v>
      </c>
      <c r="L5037" t="s">
        <v>41</v>
      </c>
      <c r="M5037">
        <v>14.58</v>
      </c>
      <c r="N5037" t="s">
        <v>141</v>
      </c>
      <c r="O5037" t="b">
        <v>0</v>
      </c>
      <c r="P5037">
        <v>30.885000000000002</v>
      </c>
      <c r="Q5037">
        <v>6.1769999999999996</v>
      </c>
      <c r="R5037">
        <v>-16.843</v>
      </c>
      <c r="S5037" t="s">
        <v>103</v>
      </c>
      <c r="T5037">
        <v>1</v>
      </c>
      <c r="U5037">
        <v>0</v>
      </c>
      <c r="V5037">
        <v>11</v>
      </c>
      <c r="W5037">
        <v>347.0933</v>
      </c>
    </row>
    <row r="5038" spans="1:23" x14ac:dyDescent="0.35">
      <c r="A5038" t="s">
        <v>6932</v>
      </c>
      <c r="B5038" t="s">
        <v>1147</v>
      </c>
      <c r="C5038" t="s">
        <v>743</v>
      </c>
      <c r="D5038" t="s">
        <v>15</v>
      </c>
      <c r="E5038" t="s">
        <v>95</v>
      </c>
      <c r="F5038" t="s">
        <v>874</v>
      </c>
      <c r="G5038">
        <v>468.34</v>
      </c>
      <c r="H5038">
        <v>3</v>
      </c>
      <c r="I5038">
        <v>0.11</v>
      </c>
      <c r="J5038">
        <v>4.74</v>
      </c>
      <c r="K5038" t="s">
        <v>82</v>
      </c>
      <c r="L5038" t="s">
        <v>41</v>
      </c>
      <c r="M5038">
        <v>13.57</v>
      </c>
      <c r="N5038" t="s">
        <v>83</v>
      </c>
      <c r="O5038" t="b">
        <v>0</v>
      </c>
      <c r="P5038">
        <v>1250.4677999999999</v>
      </c>
      <c r="Q5038">
        <v>407.45580000000001</v>
      </c>
      <c r="R5038">
        <v>389.14580000000001</v>
      </c>
      <c r="S5038" t="s">
        <v>183</v>
      </c>
      <c r="T5038">
        <v>0</v>
      </c>
      <c r="U5038">
        <v>0</v>
      </c>
      <c r="V5038">
        <v>14</v>
      </c>
      <c r="W5038">
        <v>775.56020000000001</v>
      </c>
    </row>
    <row r="5039" spans="1:23" x14ac:dyDescent="0.35">
      <c r="A5039" t="s">
        <v>6933</v>
      </c>
      <c r="B5039" t="s">
        <v>1996</v>
      </c>
      <c r="C5039" t="s">
        <v>1126</v>
      </c>
      <c r="D5039" t="s">
        <v>12</v>
      </c>
      <c r="E5039" t="s">
        <v>14</v>
      </c>
      <c r="F5039" t="s">
        <v>817</v>
      </c>
      <c r="G5039">
        <v>86.7</v>
      </c>
      <c r="H5039">
        <v>2</v>
      </c>
      <c r="I5039">
        <v>0.1</v>
      </c>
      <c r="J5039">
        <v>6.99</v>
      </c>
      <c r="K5039" t="s">
        <v>90</v>
      </c>
      <c r="L5039" t="s">
        <v>41</v>
      </c>
      <c r="M5039">
        <v>14.29</v>
      </c>
      <c r="N5039" t="s">
        <v>83</v>
      </c>
      <c r="O5039" t="b">
        <v>1</v>
      </c>
      <c r="P5039">
        <v>156.06</v>
      </c>
      <c r="Q5039">
        <v>52.02</v>
      </c>
      <c r="R5039">
        <v>30.739999999999991</v>
      </c>
      <c r="S5039" t="s">
        <v>91</v>
      </c>
      <c r="T5039">
        <v>0</v>
      </c>
      <c r="U5039">
        <v>0</v>
      </c>
      <c r="V5039">
        <v>20</v>
      </c>
      <c r="W5039">
        <v>1687.2603999999999</v>
      </c>
    </row>
    <row r="5040" spans="1:23" x14ac:dyDescent="0.35">
      <c r="A5040" t="s">
        <v>6934</v>
      </c>
      <c r="B5040" t="s">
        <v>497</v>
      </c>
      <c r="C5040" t="s">
        <v>6935</v>
      </c>
      <c r="D5040" t="s">
        <v>19</v>
      </c>
      <c r="E5040" t="s">
        <v>16</v>
      </c>
      <c r="F5040" t="s">
        <v>895</v>
      </c>
      <c r="G5040">
        <v>47.86</v>
      </c>
      <c r="H5040">
        <v>2</v>
      </c>
      <c r="I5040">
        <v>0.1</v>
      </c>
      <c r="J5040">
        <v>5.3</v>
      </c>
      <c r="K5040" t="s">
        <v>82</v>
      </c>
      <c r="L5040" t="s">
        <v>43</v>
      </c>
      <c r="M5040">
        <v>7.19</v>
      </c>
      <c r="N5040" t="s">
        <v>83</v>
      </c>
      <c r="O5040" t="b">
        <v>1</v>
      </c>
      <c r="P5040">
        <v>86.147999999999996</v>
      </c>
      <c r="Q5040">
        <v>28.716000000000001</v>
      </c>
      <c r="R5040">
        <v>16.225999999999999</v>
      </c>
      <c r="S5040" t="s">
        <v>183</v>
      </c>
      <c r="T5040">
        <v>0</v>
      </c>
      <c r="U5040">
        <v>0</v>
      </c>
      <c r="V5040">
        <v>4</v>
      </c>
      <c r="W5040">
        <v>38.475000000000009</v>
      </c>
    </row>
    <row r="5041" spans="1:23" x14ac:dyDescent="0.35">
      <c r="A5041" t="s">
        <v>6936</v>
      </c>
      <c r="B5041" t="s">
        <v>984</v>
      </c>
      <c r="C5041" t="s">
        <v>1367</v>
      </c>
      <c r="D5041" t="s">
        <v>17</v>
      </c>
      <c r="E5041" t="s">
        <v>14</v>
      </c>
      <c r="F5041" t="s">
        <v>1029</v>
      </c>
      <c r="G5041">
        <v>62.78</v>
      </c>
      <c r="H5041">
        <v>3</v>
      </c>
      <c r="I5041">
        <v>0.15</v>
      </c>
      <c r="J5041">
        <v>2.88</v>
      </c>
      <c r="K5041" t="s">
        <v>90</v>
      </c>
      <c r="L5041" t="s">
        <v>41</v>
      </c>
      <c r="M5041">
        <v>7.25</v>
      </c>
      <c r="N5041" t="s">
        <v>83</v>
      </c>
      <c r="O5041" t="b">
        <v>0</v>
      </c>
      <c r="P5041">
        <v>160.089</v>
      </c>
      <c r="Q5041">
        <v>47.085000000000001</v>
      </c>
      <c r="R5041">
        <v>36.954999999999998</v>
      </c>
      <c r="S5041" t="s">
        <v>97</v>
      </c>
      <c r="T5041">
        <v>0</v>
      </c>
      <c r="U5041">
        <v>0</v>
      </c>
      <c r="V5041">
        <v>17</v>
      </c>
      <c r="W5041">
        <v>926.81089999999995</v>
      </c>
    </row>
    <row r="5042" spans="1:23" x14ac:dyDescent="0.35">
      <c r="A5042" t="s">
        <v>6937</v>
      </c>
      <c r="B5042" t="s">
        <v>130</v>
      </c>
      <c r="C5042" t="s">
        <v>1076</v>
      </c>
      <c r="D5042" t="s">
        <v>12</v>
      </c>
      <c r="E5042" t="s">
        <v>14</v>
      </c>
      <c r="F5042" t="s">
        <v>1419</v>
      </c>
      <c r="G5042">
        <v>100.13</v>
      </c>
      <c r="H5042">
        <v>3</v>
      </c>
      <c r="I5042">
        <v>0.01</v>
      </c>
      <c r="J5042">
        <v>3.78</v>
      </c>
      <c r="K5042" t="s">
        <v>115</v>
      </c>
      <c r="L5042" t="s">
        <v>48</v>
      </c>
      <c r="M5042">
        <v>4.32</v>
      </c>
      <c r="N5042" t="s">
        <v>83</v>
      </c>
      <c r="O5042" t="b">
        <v>0</v>
      </c>
      <c r="P5042">
        <v>297.3861</v>
      </c>
      <c r="Q5042">
        <v>117.1521</v>
      </c>
      <c r="R5042">
        <v>109.0521</v>
      </c>
      <c r="S5042" t="s">
        <v>84</v>
      </c>
      <c r="T5042">
        <v>0</v>
      </c>
      <c r="U5042">
        <v>0</v>
      </c>
      <c r="V5042">
        <v>16</v>
      </c>
      <c r="W5042">
        <v>1201.6855</v>
      </c>
    </row>
    <row r="5043" spans="1:23" x14ac:dyDescent="0.35">
      <c r="A5043" t="s">
        <v>6938</v>
      </c>
      <c r="B5043" t="s">
        <v>581</v>
      </c>
      <c r="C5043" t="s">
        <v>1701</v>
      </c>
      <c r="D5043" t="s">
        <v>12</v>
      </c>
      <c r="E5043" t="s">
        <v>88</v>
      </c>
      <c r="F5043" t="s">
        <v>381</v>
      </c>
      <c r="G5043">
        <v>40.36</v>
      </c>
      <c r="H5043">
        <v>1</v>
      </c>
      <c r="I5043">
        <v>0.1</v>
      </c>
      <c r="J5043">
        <v>5.12</v>
      </c>
      <c r="K5043" t="s">
        <v>102</v>
      </c>
      <c r="L5043" t="s">
        <v>45</v>
      </c>
      <c r="M5043">
        <v>1.76</v>
      </c>
      <c r="N5043" t="s">
        <v>83</v>
      </c>
      <c r="O5043" t="b">
        <v>0</v>
      </c>
      <c r="P5043">
        <v>36.323999999999998</v>
      </c>
      <c r="Q5043">
        <v>12.108000000000001</v>
      </c>
      <c r="R5043">
        <v>5.2280000000000006</v>
      </c>
      <c r="S5043" t="s">
        <v>84</v>
      </c>
      <c r="T5043">
        <v>0</v>
      </c>
      <c r="U5043">
        <v>0</v>
      </c>
      <c r="V5043">
        <v>21</v>
      </c>
      <c r="W5043">
        <v>785.52559999999983</v>
      </c>
    </row>
    <row r="5044" spans="1:23" x14ac:dyDescent="0.35">
      <c r="A5044" t="s">
        <v>6939</v>
      </c>
      <c r="B5044" t="s">
        <v>437</v>
      </c>
      <c r="C5044" t="s">
        <v>6940</v>
      </c>
      <c r="D5044" t="s">
        <v>15</v>
      </c>
      <c r="E5044" t="s">
        <v>95</v>
      </c>
      <c r="F5044" t="s">
        <v>1363</v>
      </c>
      <c r="G5044">
        <v>620.29</v>
      </c>
      <c r="H5044">
        <v>2</v>
      </c>
      <c r="I5044">
        <v>0.02</v>
      </c>
      <c r="J5044">
        <v>7.25</v>
      </c>
      <c r="K5044" t="s">
        <v>90</v>
      </c>
      <c r="L5044" t="s">
        <v>43</v>
      </c>
      <c r="M5044">
        <v>5.6</v>
      </c>
      <c r="N5044" t="s">
        <v>83</v>
      </c>
      <c r="O5044" t="b">
        <v>0</v>
      </c>
      <c r="P5044">
        <v>1215.7683999999999</v>
      </c>
      <c r="Q5044">
        <v>471.42039999999997</v>
      </c>
      <c r="R5044">
        <v>458.57040000000001</v>
      </c>
      <c r="S5044" t="s">
        <v>103</v>
      </c>
      <c r="T5044">
        <v>0</v>
      </c>
      <c r="U5044">
        <v>0</v>
      </c>
      <c r="V5044">
        <v>1</v>
      </c>
      <c r="W5044">
        <v>458.57040000000001</v>
      </c>
    </row>
    <row r="5045" spans="1:23" x14ac:dyDescent="0.35">
      <c r="A5045" t="s">
        <v>6941</v>
      </c>
      <c r="B5045" t="s">
        <v>996</v>
      </c>
      <c r="C5045" t="s">
        <v>2110</v>
      </c>
      <c r="D5045" t="s">
        <v>15</v>
      </c>
      <c r="E5045" t="s">
        <v>14</v>
      </c>
      <c r="F5045" t="s">
        <v>671</v>
      </c>
      <c r="G5045">
        <v>180.67</v>
      </c>
      <c r="H5045">
        <v>1</v>
      </c>
      <c r="I5045">
        <v>0.27</v>
      </c>
      <c r="J5045">
        <v>9.5399999999999991</v>
      </c>
      <c r="K5045" t="s">
        <v>115</v>
      </c>
      <c r="L5045" t="s">
        <v>41</v>
      </c>
      <c r="M5045">
        <v>14.34</v>
      </c>
      <c r="N5045" t="s">
        <v>83</v>
      </c>
      <c r="O5045" t="b">
        <v>0</v>
      </c>
      <c r="P5045">
        <v>131.88910000000001</v>
      </c>
      <c r="Q5045">
        <v>23.487100000000002</v>
      </c>
      <c r="R5045">
        <v>-0.39290000000000092</v>
      </c>
      <c r="S5045" t="s">
        <v>128</v>
      </c>
      <c r="T5045">
        <v>0</v>
      </c>
      <c r="U5045">
        <v>0</v>
      </c>
      <c r="V5045">
        <v>13</v>
      </c>
      <c r="W5045">
        <v>459.34150000000011</v>
      </c>
    </row>
    <row r="5046" spans="1:23" x14ac:dyDescent="0.35">
      <c r="A5046" t="s">
        <v>6942</v>
      </c>
      <c r="B5046" t="s">
        <v>1705</v>
      </c>
      <c r="C5046" t="s">
        <v>2225</v>
      </c>
      <c r="D5046" t="s">
        <v>12</v>
      </c>
      <c r="E5046" t="s">
        <v>14</v>
      </c>
      <c r="F5046" t="s">
        <v>460</v>
      </c>
      <c r="G5046">
        <v>117.74</v>
      </c>
      <c r="H5046">
        <v>3</v>
      </c>
      <c r="I5046">
        <v>0.09</v>
      </c>
      <c r="J5046">
        <v>4.4400000000000004</v>
      </c>
      <c r="K5046" t="s">
        <v>102</v>
      </c>
      <c r="L5046" t="s">
        <v>43</v>
      </c>
      <c r="M5046">
        <v>3.5</v>
      </c>
      <c r="N5046" t="s">
        <v>141</v>
      </c>
      <c r="O5046" t="b">
        <v>0</v>
      </c>
      <c r="P5046">
        <v>321.43020000000001</v>
      </c>
      <c r="Q5046">
        <v>109.4982</v>
      </c>
      <c r="R5046">
        <v>101.5582</v>
      </c>
      <c r="S5046" t="s">
        <v>97</v>
      </c>
      <c r="T5046">
        <v>1</v>
      </c>
      <c r="U5046">
        <v>0</v>
      </c>
      <c r="V5046">
        <v>17</v>
      </c>
      <c r="W5046">
        <v>713.60439999999994</v>
      </c>
    </row>
    <row r="5047" spans="1:23" x14ac:dyDescent="0.35">
      <c r="A5047" t="s">
        <v>6943</v>
      </c>
      <c r="B5047" t="s">
        <v>346</v>
      </c>
      <c r="C5047" t="s">
        <v>2797</v>
      </c>
      <c r="D5047" t="s">
        <v>12</v>
      </c>
      <c r="E5047" t="s">
        <v>16</v>
      </c>
      <c r="F5047" t="s">
        <v>409</v>
      </c>
      <c r="G5047">
        <v>17.09</v>
      </c>
      <c r="H5047">
        <v>1</v>
      </c>
      <c r="I5047">
        <v>0.23</v>
      </c>
      <c r="J5047">
        <v>9.3000000000000007</v>
      </c>
      <c r="K5047" t="s">
        <v>102</v>
      </c>
      <c r="L5047" t="s">
        <v>41</v>
      </c>
      <c r="M5047">
        <v>8.4700000000000006</v>
      </c>
      <c r="N5047" t="s">
        <v>83</v>
      </c>
      <c r="O5047" t="b">
        <v>0</v>
      </c>
      <c r="P5047">
        <v>13.1593</v>
      </c>
      <c r="Q5047">
        <v>2.9053</v>
      </c>
      <c r="R5047">
        <v>-14.864699999999999</v>
      </c>
      <c r="S5047" t="s">
        <v>97</v>
      </c>
      <c r="T5047">
        <v>0</v>
      </c>
      <c r="U5047">
        <v>0</v>
      </c>
      <c r="V5047">
        <v>13</v>
      </c>
      <c r="W5047">
        <v>922.11009999999999</v>
      </c>
    </row>
    <row r="5048" spans="1:23" x14ac:dyDescent="0.35">
      <c r="A5048" t="s">
        <v>6944</v>
      </c>
      <c r="B5048" t="s">
        <v>249</v>
      </c>
      <c r="C5048" t="s">
        <v>1564</v>
      </c>
      <c r="D5048" t="s">
        <v>12</v>
      </c>
      <c r="E5048" t="s">
        <v>14</v>
      </c>
      <c r="F5048" t="s">
        <v>1127</v>
      </c>
      <c r="G5048">
        <v>80.08</v>
      </c>
      <c r="H5048">
        <v>3</v>
      </c>
      <c r="I5048">
        <v>0.11</v>
      </c>
      <c r="J5048">
        <v>8.06</v>
      </c>
      <c r="K5048" t="s">
        <v>102</v>
      </c>
      <c r="L5048" t="s">
        <v>41</v>
      </c>
      <c r="M5048">
        <v>9.91</v>
      </c>
      <c r="N5048" t="s">
        <v>83</v>
      </c>
      <c r="O5048" t="b">
        <v>0</v>
      </c>
      <c r="P5048">
        <v>213.81360000000001</v>
      </c>
      <c r="Q5048">
        <v>69.669600000000003</v>
      </c>
      <c r="R5048">
        <v>51.699599999999997</v>
      </c>
      <c r="S5048" t="s">
        <v>91</v>
      </c>
      <c r="T5048">
        <v>0</v>
      </c>
      <c r="U5048">
        <v>0</v>
      </c>
      <c r="V5048">
        <v>12</v>
      </c>
      <c r="W5048">
        <v>854.08709999999985</v>
      </c>
    </row>
    <row r="5049" spans="1:23" x14ac:dyDescent="0.35">
      <c r="A5049" t="s">
        <v>6945</v>
      </c>
      <c r="B5049" t="s">
        <v>497</v>
      </c>
      <c r="C5049" t="s">
        <v>6085</v>
      </c>
      <c r="D5049" t="s">
        <v>17</v>
      </c>
      <c r="E5049" t="s">
        <v>16</v>
      </c>
      <c r="F5049" t="s">
        <v>282</v>
      </c>
      <c r="G5049">
        <v>58.78</v>
      </c>
      <c r="H5049">
        <v>2</v>
      </c>
      <c r="I5049">
        <v>0.22</v>
      </c>
      <c r="J5049">
        <v>3.5</v>
      </c>
      <c r="K5049" t="s">
        <v>90</v>
      </c>
      <c r="L5049" t="s">
        <v>43</v>
      </c>
      <c r="M5049">
        <v>4.37</v>
      </c>
      <c r="N5049" t="s">
        <v>279</v>
      </c>
      <c r="O5049" t="b">
        <v>0</v>
      </c>
      <c r="P5049">
        <v>91.696799999999996</v>
      </c>
      <c r="Q5049">
        <v>21.160800000000009</v>
      </c>
      <c r="R5049">
        <v>13.29080000000001</v>
      </c>
      <c r="S5049" t="s">
        <v>183</v>
      </c>
      <c r="T5049">
        <v>0</v>
      </c>
      <c r="U5049">
        <v>1</v>
      </c>
      <c r="V5049">
        <v>2</v>
      </c>
      <c r="W5049">
        <v>12.62240000000001</v>
      </c>
    </row>
    <row r="5050" spans="1:23" x14ac:dyDescent="0.35">
      <c r="A5050" t="s">
        <v>6946</v>
      </c>
      <c r="B5050" t="s">
        <v>121</v>
      </c>
      <c r="C5050" t="s">
        <v>514</v>
      </c>
      <c r="D5050" t="s">
        <v>15</v>
      </c>
      <c r="E5050" t="s">
        <v>95</v>
      </c>
      <c r="F5050" t="s">
        <v>844</v>
      </c>
      <c r="G5050">
        <v>427.82</v>
      </c>
      <c r="H5050">
        <v>3</v>
      </c>
      <c r="I5050">
        <v>0.01</v>
      </c>
      <c r="J5050">
        <v>8.34</v>
      </c>
      <c r="K5050" t="s">
        <v>115</v>
      </c>
      <c r="L5050" t="s">
        <v>43</v>
      </c>
      <c r="M5050">
        <v>5.39</v>
      </c>
      <c r="N5050" t="s">
        <v>83</v>
      </c>
      <c r="O5050" t="b">
        <v>0</v>
      </c>
      <c r="P5050">
        <v>1270.6253999999999</v>
      </c>
      <c r="Q5050">
        <v>500.54940000000011</v>
      </c>
      <c r="R5050">
        <v>486.81940000000009</v>
      </c>
      <c r="S5050" t="s">
        <v>103</v>
      </c>
      <c r="T5050">
        <v>0</v>
      </c>
      <c r="U5050">
        <v>0</v>
      </c>
      <c r="V5050">
        <v>26</v>
      </c>
      <c r="W5050">
        <v>3580.811200000001</v>
      </c>
    </row>
    <row r="5051" spans="1:23" x14ac:dyDescent="0.35">
      <c r="A5051" t="s">
        <v>6947</v>
      </c>
      <c r="B5051" t="s">
        <v>1124</v>
      </c>
      <c r="C5051" t="s">
        <v>785</v>
      </c>
      <c r="D5051" t="s">
        <v>12</v>
      </c>
      <c r="E5051" t="s">
        <v>95</v>
      </c>
      <c r="F5051" t="s">
        <v>370</v>
      </c>
      <c r="G5051">
        <v>473.56</v>
      </c>
      <c r="H5051">
        <v>1</v>
      </c>
      <c r="I5051">
        <v>0.08</v>
      </c>
      <c r="J5051">
        <v>6.79</v>
      </c>
      <c r="K5051" t="s">
        <v>90</v>
      </c>
      <c r="L5051" t="s">
        <v>41</v>
      </c>
      <c r="M5051">
        <v>13.46</v>
      </c>
      <c r="N5051" t="s">
        <v>83</v>
      </c>
      <c r="O5051" t="b">
        <v>0</v>
      </c>
      <c r="P5051">
        <v>435.67520000000002</v>
      </c>
      <c r="Q5051">
        <v>151.53920000000011</v>
      </c>
      <c r="R5051">
        <v>131.28920000000011</v>
      </c>
      <c r="S5051" t="s">
        <v>103</v>
      </c>
      <c r="T5051">
        <v>0</v>
      </c>
      <c r="U5051">
        <v>0</v>
      </c>
      <c r="V5051">
        <v>7</v>
      </c>
      <c r="W5051">
        <v>1279.0387000000001</v>
      </c>
    </row>
    <row r="5052" spans="1:23" x14ac:dyDescent="0.35">
      <c r="A5052" t="s">
        <v>6948</v>
      </c>
      <c r="B5052" t="s">
        <v>925</v>
      </c>
      <c r="C5052" t="s">
        <v>4160</v>
      </c>
      <c r="D5052" t="s">
        <v>15</v>
      </c>
      <c r="E5052" t="s">
        <v>16</v>
      </c>
      <c r="F5052" t="s">
        <v>132</v>
      </c>
      <c r="G5052">
        <v>25.15</v>
      </c>
      <c r="H5052">
        <v>2</v>
      </c>
      <c r="I5052">
        <v>0.14000000000000001</v>
      </c>
      <c r="J5052">
        <v>4.29</v>
      </c>
      <c r="K5052" t="s">
        <v>102</v>
      </c>
      <c r="L5052" t="s">
        <v>41</v>
      </c>
      <c r="M5052">
        <v>8.43</v>
      </c>
      <c r="N5052" t="s">
        <v>83</v>
      </c>
      <c r="O5052" t="b">
        <v>0</v>
      </c>
      <c r="P5052">
        <v>43.258000000000003</v>
      </c>
      <c r="Q5052">
        <v>13.077999999999999</v>
      </c>
      <c r="R5052">
        <v>0.35800000000000048</v>
      </c>
      <c r="S5052" t="s">
        <v>91</v>
      </c>
      <c r="T5052">
        <v>0</v>
      </c>
      <c r="U5052">
        <v>0</v>
      </c>
      <c r="V5052">
        <v>3</v>
      </c>
      <c r="W5052">
        <v>57.2879</v>
      </c>
    </row>
    <row r="5053" spans="1:23" x14ac:dyDescent="0.35">
      <c r="A5053" t="s">
        <v>6949</v>
      </c>
      <c r="B5053" t="s">
        <v>257</v>
      </c>
      <c r="C5053" t="s">
        <v>991</v>
      </c>
      <c r="D5053" t="s">
        <v>15</v>
      </c>
      <c r="E5053" t="s">
        <v>16</v>
      </c>
      <c r="F5053" t="s">
        <v>132</v>
      </c>
      <c r="G5053">
        <v>71.84</v>
      </c>
      <c r="H5053">
        <v>2</v>
      </c>
      <c r="I5053">
        <v>0.27</v>
      </c>
      <c r="J5053">
        <v>4.5599999999999996</v>
      </c>
      <c r="K5053" t="s">
        <v>82</v>
      </c>
      <c r="L5053" t="s">
        <v>43</v>
      </c>
      <c r="M5053">
        <v>7.15</v>
      </c>
      <c r="N5053" t="s">
        <v>83</v>
      </c>
      <c r="O5053" t="b">
        <v>0</v>
      </c>
      <c r="P5053">
        <v>104.88639999999999</v>
      </c>
      <c r="Q5053">
        <v>18.678400000000011</v>
      </c>
      <c r="R5053">
        <v>6.9684000000000097</v>
      </c>
      <c r="S5053" t="s">
        <v>128</v>
      </c>
      <c r="T5053">
        <v>0</v>
      </c>
      <c r="U5053">
        <v>0</v>
      </c>
      <c r="V5053">
        <v>15</v>
      </c>
      <c r="W5053">
        <v>1013.4441</v>
      </c>
    </row>
    <row r="5054" spans="1:23" x14ac:dyDescent="0.35">
      <c r="A5054" t="s">
        <v>6950</v>
      </c>
      <c r="B5054" t="s">
        <v>689</v>
      </c>
      <c r="C5054" t="s">
        <v>126</v>
      </c>
      <c r="D5054" t="s">
        <v>19</v>
      </c>
      <c r="E5054" t="s">
        <v>16</v>
      </c>
      <c r="F5054" t="s">
        <v>241</v>
      </c>
      <c r="G5054">
        <v>22.9</v>
      </c>
      <c r="H5054">
        <v>1</v>
      </c>
      <c r="I5054">
        <v>0.14000000000000001</v>
      </c>
      <c r="J5054">
        <v>9.36</v>
      </c>
      <c r="K5054" t="s">
        <v>82</v>
      </c>
      <c r="L5054" t="s">
        <v>41</v>
      </c>
      <c r="M5054">
        <v>12.95</v>
      </c>
      <c r="N5054" t="s">
        <v>83</v>
      </c>
      <c r="O5054" t="b">
        <v>0</v>
      </c>
      <c r="P5054">
        <v>19.693999999999999</v>
      </c>
      <c r="Q5054">
        <v>5.9540000000000006</v>
      </c>
      <c r="R5054">
        <v>-16.356000000000002</v>
      </c>
      <c r="S5054" t="s">
        <v>103</v>
      </c>
      <c r="T5054">
        <v>0</v>
      </c>
      <c r="U5054">
        <v>0</v>
      </c>
      <c r="V5054">
        <v>12</v>
      </c>
      <c r="W5054">
        <v>1206.3514</v>
      </c>
    </row>
    <row r="5055" spans="1:23" x14ac:dyDescent="0.35">
      <c r="A5055" t="s">
        <v>6951</v>
      </c>
      <c r="B5055" t="s">
        <v>802</v>
      </c>
      <c r="C5055" t="s">
        <v>1000</v>
      </c>
      <c r="D5055" t="s">
        <v>12</v>
      </c>
      <c r="E5055" t="s">
        <v>16</v>
      </c>
      <c r="F5055" t="s">
        <v>932</v>
      </c>
      <c r="G5055">
        <v>65.69</v>
      </c>
      <c r="H5055">
        <v>3</v>
      </c>
      <c r="I5055">
        <v>0.23</v>
      </c>
      <c r="J5055">
        <v>6.92</v>
      </c>
      <c r="K5055" t="s">
        <v>102</v>
      </c>
      <c r="L5055" t="s">
        <v>45</v>
      </c>
      <c r="M5055">
        <v>1.81</v>
      </c>
      <c r="N5055" t="s">
        <v>83</v>
      </c>
      <c r="O5055" t="b">
        <v>0</v>
      </c>
      <c r="P5055">
        <v>151.7439</v>
      </c>
      <c r="Q5055">
        <v>33.501900000000013</v>
      </c>
      <c r="R5055">
        <v>24.771900000000009</v>
      </c>
      <c r="S5055" t="s">
        <v>84</v>
      </c>
      <c r="T5055">
        <v>0</v>
      </c>
      <c r="U5055">
        <v>0</v>
      </c>
      <c r="V5055">
        <v>13</v>
      </c>
      <c r="W5055">
        <v>2039.6865</v>
      </c>
    </row>
    <row r="5056" spans="1:23" x14ac:dyDescent="0.35">
      <c r="A5056" t="s">
        <v>6952</v>
      </c>
      <c r="B5056" t="s">
        <v>125</v>
      </c>
      <c r="C5056" t="s">
        <v>3108</v>
      </c>
      <c r="D5056" t="s">
        <v>15</v>
      </c>
      <c r="E5056" t="s">
        <v>88</v>
      </c>
      <c r="F5056" t="s">
        <v>1677</v>
      </c>
      <c r="G5056">
        <v>25.54</v>
      </c>
      <c r="H5056">
        <v>2</v>
      </c>
      <c r="I5056">
        <v>0.24</v>
      </c>
      <c r="J5056">
        <v>8.44</v>
      </c>
      <c r="K5056" t="s">
        <v>115</v>
      </c>
      <c r="L5056" t="s">
        <v>41</v>
      </c>
      <c r="M5056">
        <v>9.1</v>
      </c>
      <c r="N5056" t="s">
        <v>83</v>
      </c>
      <c r="O5056" t="b">
        <v>0</v>
      </c>
      <c r="P5056">
        <v>38.820799999999998</v>
      </c>
      <c r="Q5056">
        <v>8.1728000000000023</v>
      </c>
      <c r="R5056">
        <v>-9.3671999999999969</v>
      </c>
      <c r="S5056" t="s">
        <v>128</v>
      </c>
      <c r="T5056">
        <v>0</v>
      </c>
      <c r="U5056">
        <v>0</v>
      </c>
      <c r="V5056">
        <v>4</v>
      </c>
      <c r="W5056">
        <v>435.09230000000002</v>
      </c>
    </row>
    <row r="5057" spans="1:23" x14ac:dyDescent="0.35">
      <c r="A5057" t="s">
        <v>6953</v>
      </c>
      <c r="B5057" t="s">
        <v>390</v>
      </c>
      <c r="C5057" t="s">
        <v>434</v>
      </c>
      <c r="D5057" t="s">
        <v>12</v>
      </c>
      <c r="E5057" t="s">
        <v>16</v>
      </c>
      <c r="F5057" t="s">
        <v>231</v>
      </c>
      <c r="G5057">
        <v>30.52</v>
      </c>
      <c r="H5057">
        <v>3</v>
      </c>
      <c r="I5057">
        <v>0.23</v>
      </c>
      <c r="J5057">
        <v>5.42</v>
      </c>
      <c r="K5057" t="s">
        <v>90</v>
      </c>
      <c r="L5057" t="s">
        <v>43</v>
      </c>
      <c r="M5057">
        <v>5.17</v>
      </c>
      <c r="N5057" t="s">
        <v>83</v>
      </c>
      <c r="O5057" t="b">
        <v>0</v>
      </c>
      <c r="P5057">
        <v>70.501199999999997</v>
      </c>
      <c r="Q5057">
        <v>15.565200000000001</v>
      </c>
      <c r="R5057">
        <v>4.9751999999999974</v>
      </c>
      <c r="S5057" t="s">
        <v>91</v>
      </c>
      <c r="T5057">
        <v>0</v>
      </c>
      <c r="U5057">
        <v>0</v>
      </c>
      <c r="V5057">
        <v>17</v>
      </c>
      <c r="W5057">
        <v>709.66280000000006</v>
      </c>
    </row>
    <row r="5058" spans="1:23" x14ac:dyDescent="0.35">
      <c r="A5058" t="s">
        <v>6954</v>
      </c>
      <c r="B5058" t="s">
        <v>814</v>
      </c>
      <c r="C5058" t="s">
        <v>3304</v>
      </c>
      <c r="D5058" t="s">
        <v>15</v>
      </c>
      <c r="E5058" t="s">
        <v>16</v>
      </c>
      <c r="F5058" t="s">
        <v>624</v>
      </c>
      <c r="G5058">
        <v>25.63</v>
      </c>
      <c r="H5058">
        <v>1</v>
      </c>
      <c r="I5058">
        <v>0.18</v>
      </c>
      <c r="J5058">
        <v>3.05</v>
      </c>
      <c r="K5058" t="s">
        <v>82</v>
      </c>
      <c r="L5058" t="s">
        <v>43</v>
      </c>
      <c r="M5058">
        <v>6.66</v>
      </c>
      <c r="N5058" t="s">
        <v>83</v>
      </c>
      <c r="O5058" t="b">
        <v>0</v>
      </c>
      <c r="P5058">
        <v>21.0166</v>
      </c>
      <c r="Q5058">
        <v>5.6386000000000021</v>
      </c>
      <c r="R5058">
        <v>-4.0713999999999988</v>
      </c>
      <c r="S5058" t="s">
        <v>183</v>
      </c>
      <c r="T5058">
        <v>0</v>
      </c>
      <c r="U5058">
        <v>0</v>
      </c>
      <c r="V5058">
        <v>10</v>
      </c>
      <c r="W5058">
        <v>541.53330000000005</v>
      </c>
    </row>
    <row r="5059" spans="1:23" x14ac:dyDescent="0.35">
      <c r="A5059" t="s">
        <v>6955</v>
      </c>
      <c r="B5059" t="s">
        <v>1124</v>
      </c>
      <c r="C5059" t="s">
        <v>6956</v>
      </c>
      <c r="D5059" t="s">
        <v>17</v>
      </c>
      <c r="E5059" t="s">
        <v>16</v>
      </c>
      <c r="F5059" t="s">
        <v>231</v>
      </c>
      <c r="G5059">
        <v>24.62</v>
      </c>
      <c r="H5059">
        <v>2</v>
      </c>
      <c r="I5059">
        <v>0.21</v>
      </c>
      <c r="J5059">
        <v>5.74</v>
      </c>
      <c r="K5059" t="s">
        <v>115</v>
      </c>
      <c r="L5059" t="s">
        <v>43</v>
      </c>
      <c r="M5059">
        <v>7.6</v>
      </c>
      <c r="N5059" t="s">
        <v>83</v>
      </c>
      <c r="O5059" t="b">
        <v>0</v>
      </c>
      <c r="P5059">
        <v>38.899600000000007</v>
      </c>
      <c r="Q5059">
        <v>9.3556000000000061</v>
      </c>
      <c r="R5059">
        <v>-3.9843999999999942</v>
      </c>
      <c r="S5059" t="s">
        <v>103</v>
      </c>
      <c r="T5059">
        <v>0</v>
      </c>
      <c r="U5059">
        <v>0</v>
      </c>
      <c r="V5059">
        <v>2</v>
      </c>
      <c r="W5059">
        <v>27.604200000000009</v>
      </c>
    </row>
    <row r="5060" spans="1:23" x14ac:dyDescent="0.35">
      <c r="A5060" t="s">
        <v>6957</v>
      </c>
      <c r="B5060" t="s">
        <v>229</v>
      </c>
      <c r="C5060" t="s">
        <v>6389</v>
      </c>
      <c r="D5060" t="s">
        <v>12</v>
      </c>
      <c r="E5060" t="s">
        <v>95</v>
      </c>
      <c r="F5060" t="s">
        <v>392</v>
      </c>
      <c r="G5060">
        <v>318.79000000000002</v>
      </c>
      <c r="H5060">
        <v>2</v>
      </c>
      <c r="I5060">
        <v>0.01</v>
      </c>
      <c r="J5060">
        <v>4.2699999999999996</v>
      </c>
      <c r="K5060" t="s">
        <v>82</v>
      </c>
      <c r="L5060" t="s">
        <v>48</v>
      </c>
      <c r="M5060">
        <v>10.97</v>
      </c>
      <c r="N5060" t="s">
        <v>83</v>
      </c>
      <c r="O5060" t="b">
        <v>0</v>
      </c>
      <c r="P5060">
        <v>631.20420000000001</v>
      </c>
      <c r="Q5060">
        <v>248.65620000000001</v>
      </c>
      <c r="R5060">
        <v>233.4162</v>
      </c>
      <c r="S5060" t="s">
        <v>103</v>
      </c>
      <c r="T5060">
        <v>0</v>
      </c>
      <c r="U5060">
        <v>0</v>
      </c>
      <c r="V5060">
        <v>3</v>
      </c>
      <c r="W5060">
        <v>709.27420000000006</v>
      </c>
    </row>
    <row r="5061" spans="1:23" x14ac:dyDescent="0.35">
      <c r="A5061" t="s">
        <v>6958</v>
      </c>
      <c r="B5061" t="s">
        <v>636</v>
      </c>
      <c r="C5061" t="s">
        <v>6148</v>
      </c>
      <c r="D5061" t="s">
        <v>12</v>
      </c>
      <c r="E5061" t="s">
        <v>95</v>
      </c>
      <c r="F5061" t="s">
        <v>874</v>
      </c>
      <c r="G5061">
        <v>402.8</v>
      </c>
      <c r="H5061">
        <v>1</v>
      </c>
      <c r="I5061">
        <v>0.23</v>
      </c>
      <c r="J5061">
        <v>3.98</v>
      </c>
      <c r="K5061" t="s">
        <v>102</v>
      </c>
      <c r="L5061" t="s">
        <v>41</v>
      </c>
      <c r="M5061">
        <v>11.46</v>
      </c>
      <c r="N5061" t="s">
        <v>141</v>
      </c>
      <c r="O5061" t="b">
        <v>0</v>
      </c>
      <c r="P5061">
        <v>310.15600000000001</v>
      </c>
      <c r="Q5061">
        <v>68.475999999999999</v>
      </c>
      <c r="R5061">
        <v>53.036000000000001</v>
      </c>
      <c r="S5061" t="s">
        <v>103</v>
      </c>
      <c r="T5061">
        <v>1</v>
      </c>
      <c r="U5061">
        <v>0</v>
      </c>
      <c r="V5061">
        <v>2</v>
      </c>
      <c r="W5061">
        <v>116.4992</v>
      </c>
    </row>
    <row r="5062" spans="1:23" x14ac:dyDescent="0.35">
      <c r="A5062" t="s">
        <v>6959</v>
      </c>
      <c r="B5062" t="s">
        <v>1810</v>
      </c>
      <c r="C5062" t="s">
        <v>1437</v>
      </c>
      <c r="D5062" t="s">
        <v>20</v>
      </c>
      <c r="E5062" t="s">
        <v>88</v>
      </c>
      <c r="F5062" t="s">
        <v>964</v>
      </c>
      <c r="G5062">
        <v>21.72</v>
      </c>
      <c r="H5062">
        <v>3</v>
      </c>
      <c r="I5062">
        <v>0.28999999999999998</v>
      </c>
      <c r="J5062">
        <v>5.39</v>
      </c>
      <c r="K5062" t="s">
        <v>115</v>
      </c>
      <c r="L5062" t="s">
        <v>41</v>
      </c>
      <c r="M5062">
        <v>8.41</v>
      </c>
      <c r="N5062" t="s">
        <v>83</v>
      </c>
      <c r="O5062" t="b">
        <v>0</v>
      </c>
      <c r="P5062">
        <v>46.263599999999997</v>
      </c>
      <c r="Q5062">
        <v>7.1676000000000002</v>
      </c>
      <c r="R5062">
        <v>-6.6324000000000014</v>
      </c>
      <c r="S5062" t="s">
        <v>84</v>
      </c>
      <c r="T5062">
        <v>0</v>
      </c>
      <c r="U5062">
        <v>0</v>
      </c>
      <c r="V5062">
        <v>18</v>
      </c>
      <c r="W5062">
        <v>1591.9094</v>
      </c>
    </row>
    <row r="5063" spans="1:23" x14ac:dyDescent="0.35">
      <c r="A5063" t="s">
        <v>6960</v>
      </c>
      <c r="B5063" t="s">
        <v>425</v>
      </c>
      <c r="C5063" t="s">
        <v>488</v>
      </c>
      <c r="D5063" t="s">
        <v>15</v>
      </c>
      <c r="E5063" t="s">
        <v>88</v>
      </c>
      <c r="F5063" t="s">
        <v>89</v>
      </c>
      <c r="G5063">
        <v>29.52</v>
      </c>
      <c r="H5063">
        <v>1</v>
      </c>
      <c r="I5063">
        <v>7.0000000000000007E-2</v>
      </c>
      <c r="J5063">
        <v>7.55</v>
      </c>
      <c r="K5063" t="s">
        <v>102</v>
      </c>
      <c r="L5063" t="s">
        <v>48</v>
      </c>
      <c r="M5063">
        <v>19.88</v>
      </c>
      <c r="N5063" t="s">
        <v>83</v>
      </c>
      <c r="O5063" t="b">
        <v>0</v>
      </c>
      <c r="P5063">
        <v>27.453600000000002</v>
      </c>
      <c r="Q5063">
        <v>9.7415999999999983</v>
      </c>
      <c r="R5063">
        <v>-17.688400000000001</v>
      </c>
      <c r="S5063" t="s">
        <v>84</v>
      </c>
      <c r="T5063">
        <v>0</v>
      </c>
      <c r="U5063">
        <v>0</v>
      </c>
      <c r="V5063">
        <v>19</v>
      </c>
      <c r="W5063">
        <v>1311.8425999999999</v>
      </c>
    </row>
    <row r="5064" spans="1:23" x14ac:dyDescent="0.35">
      <c r="A5064" t="s">
        <v>6961</v>
      </c>
      <c r="B5064" t="s">
        <v>832</v>
      </c>
      <c r="C5064" t="s">
        <v>1976</v>
      </c>
      <c r="D5064" t="s">
        <v>24</v>
      </c>
      <c r="E5064" t="s">
        <v>16</v>
      </c>
      <c r="F5064" t="s">
        <v>155</v>
      </c>
      <c r="G5064">
        <v>28.48</v>
      </c>
      <c r="H5064">
        <v>1</v>
      </c>
      <c r="I5064">
        <v>0.09</v>
      </c>
      <c r="J5064">
        <v>7.95</v>
      </c>
      <c r="K5064" t="s">
        <v>102</v>
      </c>
      <c r="L5064" t="s">
        <v>43</v>
      </c>
      <c r="M5064">
        <v>5.95</v>
      </c>
      <c r="N5064" t="s">
        <v>83</v>
      </c>
      <c r="O5064" t="b">
        <v>0</v>
      </c>
      <c r="P5064">
        <v>25.916799999999999</v>
      </c>
      <c r="Q5064">
        <v>8.8288000000000011</v>
      </c>
      <c r="R5064">
        <v>-5.0711999999999993</v>
      </c>
      <c r="S5064" t="s">
        <v>97</v>
      </c>
      <c r="T5064">
        <v>0</v>
      </c>
      <c r="U5064">
        <v>0</v>
      </c>
      <c r="V5064">
        <v>23</v>
      </c>
      <c r="W5064">
        <v>1284.9342999999999</v>
      </c>
    </row>
    <row r="5065" spans="1:23" x14ac:dyDescent="0.35">
      <c r="A5065" t="s">
        <v>6962</v>
      </c>
      <c r="B5065" t="s">
        <v>954</v>
      </c>
      <c r="C5065" t="s">
        <v>2683</v>
      </c>
      <c r="D5065" t="s">
        <v>12</v>
      </c>
      <c r="E5065" t="s">
        <v>95</v>
      </c>
      <c r="F5065" t="s">
        <v>844</v>
      </c>
      <c r="G5065">
        <v>445.66</v>
      </c>
      <c r="H5065">
        <v>1</v>
      </c>
      <c r="I5065">
        <v>0.02</v>
      </c>
      <c r="J5065">
        <v>3.46</v>
      </c>
      <c r="K5065" t="s">
        <v>102</v>
      </c>
      <c r="L5065" t="s">
        <v>45</v>
      </c>
      <c r="M5065">
        <v>0.8</v>
      </c>
      <c r="N5065" t="s">
        <v>83</v>
      </c>
      <c r="O5065" t="b">
        <v>0</v>
      </c>
      <c r="P5065">
        <v>436.74680000000001</v>
      </c>
      <c r="Q5065">
        <v>169.35079999999999</v>
      </c>
      <c r="R5065">
        <v>165.0908</v>
      </c>
      <c r="S5065" t="s">
        <v>91</v>
      </c>
      <c r="T5065">
        <v>0</v>
      </c>
      <c r="U5065">
        <v>0</v>
      </c>
      <c r="V5065">
        <v>11</v>
      </c>
      <c r="W5065">
        <v>785.52650000000006</v>
      </c>
    </row>
    <row r="5066" spans="1:23" x14ac:dyDescent="0.35">
      <c r="A5066" t="s">
        <v>6963</v>
      </c>
      <c r="B5066" t="s">
        <v>949</v>
      </c>
      <c r="C5066" t="s">
        <v>1793</v>
      </c>
      <c r="D5066" t="s">
        <v>12</v>
      </c>
      <c r="E5066" t="s">
        <v>16</v>
      </c>
      <c r="F5066" t="s">
        <v>828</v>
      </c>
      <c r="G5066">
        <v>33.130000000000003</v>
      </c>
      <c r="H5066">
        <v>3</v>
      </c>
      <c r="I5066">
        <v>0.23</v>
      </c>
      <c r="J5066">
        <v>2.57</v>
      </c>
      <c r="K5066" t="s">
        <v>90</v>
      </c>
      <c r="L5066" t="s">
        <v>41</v>
      </c>
      <c r="M5066">
        <v>11.61</v>
      </c>
      <c r="N5066" t="s">
        <v>141</v>
      </c>
      <c r="O5066" t="b">
        <v>0</v>
      </c>
      <c r="P5066">
        <v>76.530300000000011</v>
      </c>
      <c r="Q5066">
        <v>16.8963</v>
      </c>
      <c r="R5066">
        <v>2.7163000000000039</v>
      </c>
      <c r="S5066" t="s">
        <v>103</v>
      </c>
      <c r="T5066">
        <v>1</v>
      </c>
      <c r="U5066">
        <v>0</v>
      </c>
      <c r="V5066">
        <v>17</v>
      </c>
      <c r="W5066">
        <v>1419.2664</v>
      </c>
    </row>
    <row r="5067" spans="1:23" x14ac:dyDescent="0.35">
      <c r="A5067" t="s">
        <v>6964</v>
      </c>
      <c r="B5067" t="s">
        <v>193</v>
      </c>
      <c r="C5067" t="s">
        <v>988</v>
      </c>
      <c r="D5067" t="s">
        <v>20</v>
      </c>
      <c r="E5067" t="s">
        <v>14</v>
      </c>
      <c r="F5067" t="s">
        <v>1127</v>
      </c>
      <c r="G5067">
        <v>154.63</v>
      </c>
      <c r="H5067">
        <v>2</v>
      </c>
      <c r="I5067">
        <v>0.09</v>
      </c>
      <c r="J5067">
        <v>6.78</v>
      </c>
      <c r="K5067" t="s">
        <v>102</v>
      </c>
      <c r="L5067" t="s">
        <v>43</v>
      </c>
      <c r="M5067">
        <v>4.24</v>
      </c>
      <c r="N5067" t="s">
        <v>83</v>
      </c>
      <c r="O5067" t="b">
        <v>0</v>
      </c>
      <c r="P5067">
        <v>281.42660000000001</v>
      </c>
      <c r="Q5067">
        <v>95.870600000000024</v>
      </c>
      <c r="R5067">
        <v>84.850600000000028</v>
      </c>
      <c r="S5067" t="s">
        <v>97</v>
      </c>
      <c r="T5067">
        <v>0</v>
      </c>
      <c r="U5067">
        <v>0</v>
      </c>
      <c r="V5067">
        <v>3</v>
      </c>
      <c r="W5067">
        <v>123.6696</v>
      </c>
    </row>
    <row r="5068" spans="1:23" x14ac:dyDescent="0.35">
      <c r="A5068" t="s">
        <v>6965</v>
      </c>
      <c r="B5068" t="s">
        <v>330</v>
      </c>
      <c r="C5068" t="s">
        <v>1694</v>
      </c>
      <c r="D5068" t="s">
        <v>15</v>
      </c>
      <c r="E5068" t="s">
        <v>95</v>
      </c>
      <c r="F5068" t="s">
        <v>266</v>
      </c>
      <c r="G5068">
        <v>498.41</v>
      </c>
      <c r="H5068">
        <v>3</v>
      </c>
      <c r="I5068">
        <v>0.05</v>
      </c>
      <c r="J5068">
        <v>5.3</v>
      </c>
      <c r="K5068" t="s">
        <v>102</v>
      </c>
      <c r="L5068" t="s">
        <v>43</v>
      </c>
      <c r="M5068">
        <v>5.08</v>
      </c>
      <c r="N5068" t="s">
        <v>83</v>
      </c>
      <c r="O5068" t="b">
        <v>0</v>
      </c>
      <c r="P5068">
        <v>1420.4684999999999</v>
      </c>
      <c r="Q5068">
        <v>523.33049999999992</v>
      </c>
      <c r="R5068">
        <v>512.95049999999992</v>
      </c>
      <c r="S5068" t="s">
        <v>183</v>
      </c>
      <c r="T5068">
        <v>0</v>
      </c>
      <c r="U5068">
        <v>0</v>
      </c>
      <c r="V5068">
        <v>16</v>
      </c>
      <c r="W5068">
        <v>1367.6271999999999</v>
      </c>
    </row>
    <row r="5069" spans="1:23" x14ac:dyDescent="0.35">
      <c r="A5069" t="s">
        <v>6966</v>
      </c>
      <c r="B5069" t="s">
        <v>814</v>
      </c>
      <c r="C5069" t="s">
        <v>6967</v>
      </c>
      <c r="D5069" t="s">
        <v>19</v>
      </c>
      <c r="E5069" t="s">
        <v>14</v>
      </c>
      <c r="F5069" t="s">
        <v>744</v>
      </c>
      <c r="G5069">
        <v>122.41</v>
      </c>
      <c r="H5069">
        <v>3</v>
      </c>
      <c r="I5069">
        <v>0.11</v>
      </c>
      <c r="J5069">
        <v>5.23</v>
      </c>
      <c r="K5069" t="s">
        <v>90</v>
      </c>
      <c r="L5069" t="s">
        <v>41</v>
      </c>
      <c r="M5069">
        <v>9.8699999999999992</v>
      </c>
      <c r="N5069" t="s">
        <v>83</v>
      </c>
      <c r="O5069" t="b">
        <v>0</v>
      </c>
      <c r="P5069">
        <v>326.8347</v>
      </c>
      <c r="Q5069">
        <v>106.4967</v>
      </c>
      <c r="R5069">
        <v>91.396699999999996</v>
      </c>
      <c r="S5069" t="s">
        <v>183</v>
      </c>
      <c r="T5069">
        <v>0</v>
      </c>
      <c r="U5069">
        <v>0</v>
      </c>
      <c r="V5069">
        <v>2</v>
      </c>
      <c r="W5069">
        <v>87.662700000000015</v>
      </c>
    </row>
    <row r="5070" spans="1:23" x14ac:dyDescent="0.35">
      <c r="A5070" t="s">
        <v>6968</v>
      </c>
      <c r="B5070" t="s">
        <v>784</v>
      </c>
      <c r="C5070" t="s">
        <v>5903</v>
      </c>
      <c r="D5070" t="s">
        <v>28</v>
      </c>
      <c r="E5070" t="s">
        <v>14</v>
      </c>
      <c r="F5070" t="s">
        <v>780</v>
      </c>
      <c r="G5070">
        <v>125.57</v>
      </c>
      <c r="H5070">
        <v>1</v>
      </c>
      <c r="I5070">
        <v>0.04</v>
      </c>
      <c r="J5070">
        <v>8.5</v>
      </c>
      <c r="K5070" t="s">
        <v>90</v>
      </c>
      <c r="L5070" t="s">
        <v>48</v>
      </c>
      <c r="M5070">
        <v>7.54</v>
      </c>
      <c r="N5070" t="s">
        <v>83</v>
      </c>
      <c r="O5070" t="b">
        <v>0</v>
      </c>
      <c r="P5070">
        <v>120.5472</v>
      </c>
      <c r="Q5070">
        <v>45.205199999999991</v>
      </c>
      <c r="R5070">
        <v>29.165199999999992</v>
      </c>
      <c r="S5070" t="s">
        <v>84</v>
      </c>
      <c r="T5070">
        <v>0</v>
      </c>
      <c r="U5070">
        <v>0</v>
      </c>
      <c r="V5070">
        <v>2</v>
      </c>
      <c r="W5070">
        <v>42.414400000000001</v>
      </c>
    </row>
    <row r="5071" spans="1:23" x14ac:dyDescent="0.35">
      <c r="A5071" t="s">
        <v>6969</v>
      </c>
      <c r="B5071" t="s">
        <v>1586</v>
      </c>
      <c r="C5071" t="s">
        <v>480</v>
      </c>
      <c r="D5071" t="s">
        <v>24</v>
      </c>
      <c r="E5071" t="s">
        <v>95</v>
      </c>
      <c r="F5071" t="s">
        <v>782</v>
      </c>
      <c r="G5071">
        <v>235.57</v>
      </c>
      <c r="H5071">
        <v>1</v>
      </c>
      <c r="I5071">
        <v>0.19</v>
      </c>
      <c r="J5071">
        <v>2.46</v>
      </c>
      <c r="K5071" t="s">
        <v>115</v>
      </c>
      <c r="L5071" t="s">
        <v>41</v>
      </c>
      <c r="M5071">
        <v>7.79</v>
      </c>
      <c r="N5071" t="s">
        <v>141</v>
      </c>
      <c r="O5071" t="b">
        <v>0</v>
      </c>
      <c r="P5071">
        <v>190.8117</v>
      </c>
      <c r="Q5071">
        <v>49.469700000000017</v>
      </c>
      <c r="R5071">
        <v>39.219700000000017</v>
      </c>
      <c r="S5071" t="s">
        <v>183</v>
      </c>
      <c r="T5071">
        <v>1</v>
      </c>
      <c r="U5071">
        <v>0</v>
      </c>
      <c r="V5071">
        <v>16</v>
      </c>
      <c r="W5071">
        <v>483.59550000000002</v>
      </c>
    </row>
    <row r="5072" spans="1:23" x14ac:dyDescent="0.35">
      <c r="A5072" t="s">
        <v>6970</v>
      </c>
      <c r="B5072" t="s">
        <v>562</v>
      </c>
      <c r="C5072" t="s">
        <v>463</v>
      </c>
      <c r="D5072" t="s">
        <v>12</v>
      </c>
      <c r="E5072" t="s">
        <v>16</v>
      </c>
      <c r="F5072" t="s">
        <v>427</v>
      </c>
      <c r="G5072">
        <v>21.97</v>
      </c>
      <c r="H5072">
        <v>1</v>
      </c>
      <c r="I5072">
        <v>0.28000000000000003</v>
      </c>
      <c r="J5072">
        <v>7.71</v>
      </c>
      <c r="K5072" t="s">
        <v>102</v>
      </c>
      <c r="L5072" t="s">
        <v>41</v>
      </c>
      <c r="M5072">
        <v>9.9499999999999993</v>
      </c>
      <c r="N5072" t="s">
        <v>83</v>
      </c>
      <c r="O5072" t="b">
        <v>0</v>
      </c>
      <c r="P5072">
        <v>15.8184</v>
      </c>
      <c r="Q5072">
        <v>2.6364000000000001</v>
      </c>
      <c r="R5072">
        <v>-15.0236</v>
      </c>
      <c r="S5072" t="s">
        <v>103</v>
      </c>
      <c r="T5072">
        <v>0</v>
      </c>
      <c r="U5072">
        <v>0</v>
      </c>
      <c r="V5072">
        <v>23</v>
      </c>
      <c r="W5072">
        <v>2182.6779999999999</v>
      </c>
    </row>
    <row r="5073" spans="1:23" x14ac:dyDescent="0.35">
      <c r="A5073" t="s">
        <v>6971</v>
      </c>
      <c r="B5073" t="s">
        <v>1054</v>
      </c>
      <c r="C5073" t="s">
        <v>640</v>
      </c>
      <c r="D5073" t="s">
        <v>19</v>
      </c>
      <c r="E5073" t="s">
        <v>16</v>
      </c>
      <c r="F5073" t="s">
        <v>293</v>
      </c>
      <c r="G5073">
        <v>56.61</v>
      </c>
      <c r="H5073">
        <v>3</v>
      </c>
      <c r="I5073">
        <v>0.23</v>
      </c>
      <c r="J5073">
        <v>5.18</v>
      </c>
      <c r="K5073" t="s">
        <v>115</v>
      </c>
      <c r="L5073" t="s">
        <v>48</v>
      </c>
      <c r="M5073">
        <v>15.17</v>
      </c>
      <c r="N5073" t="s">
        <v>83</v>
      </c>
      <c r="O5073" t="b">
        <v>0</v>
      </c>
      <c r="P5073">
        <v>130.76910000000001</v>
      </c>
      <c r="Q5073">
        <v>28.871099999999998</v>
      </c>
      <c r="R5073">
        <v>8.521099999999997</v>
      </c>
      <c r="S5073" t="s">
        <v>128</v>
      </c>
      <c r="T5073">
        <v>0</v>
      </c>
      <c r="U5073">
        <v>0</v>
      </c>
      <c r="V5073">
        <v>21</v>
      </c>
      <c r="W5073">
        <v>1856.1396999999999</v>
      </c>
    </row>
    <row r="5074" spans="1:23" x14ac:dyDescent="0.35">
      <c r="A5074" t="s">
        <v>6972</v>
      </c>
      <c r="B5074" t="s">
        <v>940</v>
      </c>
      <c r="C5074" t="s">
        <v>2367</v>
      </c>
      <c r="D5074" t="s">
        <v>17</v>
      </c>
      <c r="E5074" t="s">
        <v>14</v>
      </c>
      <c r="F5074" t="s">
        <v>1127</v>
      </c>
      <c r="G5074">
        <v>182.94</v>
      </c>
      <c r="H5074">
        <v>2</v>
      </c>
      <c r="I5074">
        <v>0.05</v>
      </c>
      <c r="J5074">
        <v>9.94</v>
      </c>
      <c r="K5074" t="s">
        <v>90</v>
      </c>
      <c r="L5074" t="s">
        <v>48</v>
      </c>
      <c r="M5074">
        <v>4.28</v>
      </c>
      <c r="N5074" t="s">
        <v>83</v>
      </c>
      <c r="O5074" t="b">
        <v>0</v>
      </c>
      <c r="P5074">
        <v>347.58600000000001</v>
      </c>
      <c r="Q5074">
        <v>128.05799999999999</v>
      </c>
      <c r="R5074">
        <v>113.83799999999999</v>
      </c>
      <c r="S5074" t="s">
        <v>84</v>
      </c>
      <c r="T5074">
        <v>0</v>
      </c>
      <c r="U5074">
        <v>0</v>
      </c>
      <c r="V5074">
        <v>8</v>
      </c>
      <c r="W5074">
        <v>559.90920000000006</v>
      </c>
    </row>
    <row r="5075" spans="1:23" x14ac:dyDescent="0.35">
      <c r="A5075" t="s">
        <v>6973</v>
      </c>
      <c r="B5075" t="s">
        <v>105</v>
      </c>
      <c r="C5075" t="s">
        <v>6974</v>
      </c>
      <c r="D5075" t="s">
        <v>20</v>
      </c>
      <c r="E5075" t="s">
        <v>16</v>
      </c>
      <c r="F5075" t="s">
        <v>696</v>
      </c>
      <c r="G5075">
        <v>47.37</v>
      </c>
      <c r="H5075">
        <v>1</v>
      </c>
      <c r="I5075">
        <v>0.06</v>
      </c>
      <c r="J5075">
        <v>7.63</v>
      </c>
      <c r="K5075" t="s">
        <v>115</v>
      </c>
      <c r="L5075" t="s">
        <v>41</v>
      </c>
      <c r="M5075">
        <v>6.74</v>
      </c>
      <c r="N5075" t="s">
        <v>83</v>
      </c>
      <c r="O5075" t="b">
        <v>0</v>
      </c>
      <c r="P5075">
        <v>44.527799999999992</v>
      </c>
      <c r="Q5075">
        <v>16.105799999999999</v>
      </c>
      <c r="R5075">
        <v>1.735799999999994</v>
      </c>
      <c r="S5075" t="s">
        <v>91</v>
      </c>
      <c r="T5075">
        <v>0</v>
      </c>
      <c r="U5075">
        <v>0</v>
      </c>
      <c r="V5075">
        <v>2</v>
      </c>
      <c r="W5075">
        <v>27.165800000000001</v>
      </c>
    </row>
    <row r="5076" spans="1:23" x14ac:dyDescent="0.35">
      <c r="A5076" t="s">
        <v>6975</v>
      </c>
      <c r="B5076" t="s">
        <v>229</v>
      </c>
      <c r="C5076" t="s">
        <v>2702</v>
      </c>
      <c r="D5076" t="s">
        <v>17</v>
      </c>
      <c r="E5076" t="s">
        <v>16</v>
      </c>
      <c r="F5076" t="s">
        <v>478</v>
      </c>
      <c r="G5076">
        <v>44.97</v>
      </c>
      <c r="H5076">
        <v>2</v>
      </c>
      <c r="I5076">
        <v>0.21</v>
      </c>
      <c r="J5076">
        <v>9.31</v>
      </c>
      <c r="K5076" t="s">
        <v>102</v>
      </c>
      <c r="L5076" t="s">
        <v>43</v>
      </c>
      <c r="M5076">
        <v>7.51</v>
      </c>
      <c r="N5076" t="s">
        <v>83</v>
      </c>
      <c r="O5076" t="b">
        <v>0</v>
      </c>
      <c r="P5076">
        <v>71.052599999999998</v>
      </c>
      <c r="Q5076">
        <v>17.0886</v>
      </c>
      <c r="R5076">
        <v>0.26859999999999928</v>
      </c>
      <c r="S5076" t="s">
        <v>103</v>
      </c>
      <c r="T5076">
        <v>0</v>
      </c>
      <c r="U5076">
        <v>0</v>
      </c>
      <c r="V5076">
        <v>19</v>
      </c>
      <c r="W5076">
        <v>1054.8798999999999</v>
      </c>
    </row>
    <row r="5077" spans="1:23" x14ac:dyDescent="0.35">
      <c r="A5077" t="s">
        <v>6976</v>
      </c>
      <c r="B5077" t="s">
        <v>147</v>
      </c>
      <c r="C5077" t="s">
        <v>1623</v>
      </c>
      <c r="D5077" t="s">
        <v>12</v>
      </c>
      <c r="E5077" t="s">
        <v>95</v>
      </c>
      <c r="F5077" t="s">
        <v>314</v>
      </c>
      <c r="G5077">
        <v>435.02</v>
      </c>
      <c r="H5077">
        <v>3</v>
      </c>
      <c r="I5077">
        <v>0.05</v>
      </c>
      <c r="J5077">
        <v>3.84</v>
      </c>
      <c r="K5077" t="s">
        <v>82</v>
      </c>
      <c r="L5077" t="s">
        <v>41</v>
      </c>
      <c r="M5077">
        <v>8.92</v>
      </c>
      <c r="N5077" t="s">
        <v>83</v>
      </c>
      <c r="O5077" t="b">
        <v>0</v>
      </c>
      <c r="P5077">
        <v>1239.807</v>
      </c>
      <c r="Q5077">
        <v>456.77099999999979</v>
      </c>
      <c r="R5077">
        <v>444.01099999999991</v>
      </c>
      <c r="S5077" t="s">
        <v>84</v>
      </c>
      <c r="T5077">
        <v>0</v>
      </c>
      <c r="U5077">
        <v>0</v>
      </c>
      <c r="V5077">
        <v>20</v>
      </c>
      <c r="W5077">
        <v>2434.6143999999999</v>
      </c>
    </row>
    <row r="5078" spans="1:23" x14ac:dyDescent="0.35">
      <c r="A5078" t="s">
        <v>6977</v>
      </c>
      <c r="B5078" t="s">
        <v>134</v>
      </c>
      <c r="C5078" t="s">
        <v>1471</v>
      </c>
      <c r="D5078" t="s">
        <v>17</v>
      </c>
      <c r="E5078" t="s">
        <v>16</v>
      </c>
      <c r="F5078" t="s">
        <v>696</v>
      </c>
      <c r="G5078">
        <v>46.83</v>
      </c>
      <c r="H5078">
        <v>2</v>
      </c>
      <c r="I5078">
        <v>0.1</v>
      </c>
      <c r="J5078">
        <v>4.83</v>
      </c>
      <c r="K5078" t="s">
        <v>102</v>
      </c>
      <c r="L5078" t="s">
        <v>48</v>
      </c>
      <c r="M5078">
        <v>9.7200000000000006</v>
      </c>
      <c r="N5078" t="s">
        <v>83</v>
      </c>
      <c r="O5078" t="b">
        <v>1</v>
      </c>
      <c r="P5078">
        <v>84.293999999999997</v>
      </c>
      <c r="Q5078">
        <v>28.097999999999999</v>
      </c>
      <c r="R5078">
        <v>13.548</v>
      </c>
      <c r="S5078" t="s">
        <v>128</v>
      </c>
      <c r="T5078">
        <v>0</v>
      </c>
      <c r="U5078">
        <v>0</v>
      </c>
      <c r="V5078">
        <v>2</v>
      </c>
      <c r="W5078">
        <v>11.134399999999999</v>
      </c>
    </row>
    <row r="5079" spans="1:23" x14ac:dyDescent="0.35">
      <c r="A5079" t="s">
        <v>6978</v>
      </c>
      <c r="B5079" t="s">
        <v>784</v>
      </c>
      <c r="C5079" t="s">
        <v>2600</v>
      </c>
      <c r="D5079" t="s">
        <v>28</v>
      </c>
      <c r="E5079" t="s">
        <v>95</v>
      </c>
      <c r="F5079" t="s">
        <v>140</v>
      </c>
      <c r="G5079">
        <v>349.34</v>
      </c>
      <c r="H5079">
        <v>3</v>
      </c>
      <c r="I5079">
        <v>0.02</v>
      </c>
      <c r="J5079">
        <v>4.17</v>
      </c>
      <c r="K5079" t="s">
        <v>82</v>
      </c>
      <c r="L5079" t="s">
        <v>45</v>
      </c>
      <c r="M5079">
        <v>0.84</v>
      </c>
      <c r="N5079" t="s">
        <v>83</v>
      </c>
      <c r="O5079" t="b">
        <v>0</v>
      </c>
      <c r="P5079">
        <v>1027.0596</v>
      </c>
      <c r="Q5079">
        <v>398.24759999999998</v>
      </c>
      <c r="R5079">
        <v>393.23759999999999</v>
      </c>
      <c r="S5079" t="s">
        <v>84</v>
      </c>
      <c r="T5079">
        <v>0</v>
      </c>
      <c r="U5079">
        <v>0</v>
      </c>
      <c r="V5079">
        <v>4</v>
      </c>
      <c r="W5079">
        <v>406.16670000000011</v>
      </c>
    </row>
    <row r="5080" spans="1:23" x14ac:dyDescent="0.35">
      <c r="A5080" t="s">
        <v>6979</v>
      </c>
      <c r="B5080" t="s">
        <v>940</v>
      </c>
      <c r="C5080" t="s">
        <v>820</v>
      </c>
      <c r="D5080" t="s">
        <v>12</v>
      </c>
      <c r="E5080" t="s">
        <v>14</v>
      </c>
      <c r="F5080" t="s">
        <v>617</v>
      </c>
      <c r="G5080">
        <v>110.32</v>
      </c>
      <c r="H5080">
        <v>2</v>
      </c>
      <c r="I5080">
        <v>0.05</v>
      </c>
      <c r="J5080">
        <v>9.7799999999999994</v>
      </c>
      <c r="K5080" t="s">
        <v>82</v>
      </c>
      <c r="L5080" t="s">
        <v>48</v>
      </c>
      <c r="M5080">
        <v>4.95</v>
      </c>
      <c r="N5080" t="s">
        <v>83</v>
      </c>
      <c r="O5080" t="b">
        <v>0</v>
      </c>
      <c r="P5080">
        <v>209.608</v>
      </c>
      <c r="Q5080">
        <v>77.22399999999999</v>
      </c>
      <c r="R5080">
        <v>62.493999999999993</v>
      </c>
      <c r="S5080" t="s">
        <v>84</v>
      </c>
      <c r="T5080">
        <v>0</v>
      </c>
      <c r="U5080">
        <v>0</v>
      </c>
      <c r="V5080">
        <v>17</v>
      </c>
      <c r="W5080">
        <v>1105.1192000000001</v>
      </c>
    </row>
    <row r="5081" spans="1:23" x14ac:dyDescent="0.35">
      <c r="A5081" t="s">
        <v>6980</v>
      </c>
      <c r="B5081" t="s">
        <v>497</v>
      </c>
      <c r="C5081" t="s">
        <v>1532</v>
      </c>
      <c r="D5081" t="s">
        <v>24</v>
      </c>
      <c r="E5081" t="s">
        <v>95</v>
      </c>
      <c r="F5081" t="s">
        <v>1363</v>
      </c>
      <c r="G5081">
        <v>287.97000000000003</v>
      </c>
      <c r="H5081">
        <v>1</v>
      </c>
      <c r="I5081">
        <v>0.02</v>
      </c>
      <c r="J5081">
        <v>8.1199999999999992</v>
      </c>
      <c r="K5081" t="s">
        <v>90</v>
      </c>
      <c r="L5081" t="s">
        <v>48</v>
      </c>
      <c r="M5081">
        <v>4.51</v>
      </c>
      <c r="N5081" t="s">
        <v>83</v>
      </c>
      <c r="O5081" t="b">
        <v>0</v>
      </c>
      <c r="P5081">
        <v>282.2106</v>
      </c>
      <c r="Q5081">
        <v>109.4286</v>
      </c>
      <c r="R5081">
        <v>96.798599999999993</v>
      </c>
      <c r="S5081" t="s">
        <v>183</v>
      </c>
      <c r="T5081">
        <v>0</v>
      </c>
      <c r="U5081">
        <v>0</v>
      </c>
      <c r="V5081">
        <v>13</v>
      </c>
      <c r="W5081">
        <v>1066.0084999999999</v>
      </c>
    </row>
    <row r="5082" spans="1:23" x14ac:dyDescent="0.35">
      <c r="A5082" t="s">
        <v>6981</v>
      </c>
      <c r="B5082" t="s">
        <v>594</v>
      </c>
      <c r="C5082" t="s">
        <v>6430</v>
      </c>
      <c r="D5082" t="s">
        <v>12</v>
      </c>
      <c r="E5082" t="s">
        <v>95</v>
      </c>
      <c r="F5082" t="s">
        <v>328</v>
      </c>
      <c r="G5082">
        <v>175.78</v>
      </c>
      <c r="H5082">
        <v>1</v>
      </c>
      <c r="I5082">
        <v>0.09</v>
      </c>
      <c r="J5082">
        <v>8.01</v>
      </c>
      <c r="K5082" t="s">
        <v>115</v>
      </c>
      <c r="L5082" t="s">
        <v>48</v>
      </c>
      <c r="M5082">
        <v>13.27</v>
      </c>
      <c r="N5082" t="s">
        <v>83</v>
      </c>
      <c r="O5082" t="b">
        <v>0</v>
      </c>
      <c r="P5082">
        <v>159.9598</v>
      </c>
      <c r="Q5082">
        <v>54.491799999999998</v>
      </c>
      <c r="R5082">
        <v>33.211799999999997</v>
      </c>
      <c r="S5082" t="s">
        <v>128</v>
      </c>
      <c r="T5082">
        <v>0</v>
      </c>
      <c r="U5082">
        <v>0</v>
      </c>
      <c r="V5082">
        <v>3</v>
      </c>
      <c r="W5082">
        <v>35.695500000000003</v>
      </c>
    </row>
    <row r="5083" spans="1:23" x14ac:dyDescent="0.35">
      <c r="A5083" t="s">
        <v>6982</v>
      </c>
      <c r="B5083" t="s">
        <v>909</v>
      </c>
      <c r="C5083" t="s">
        <v>154</v>
      </c>
      <c r="D5083" t="s">
        <v>17</v>
      </c>
      <c r="E5083" t="s">
        <v>14</v>
      </c>
      <c r="F5083" t="s">
        <v>617</v>
      </c>
      <c r="G5083">
        <v>94.1</v>
      </c>
      <c r="H5083">
        <v>1</v>
      </c>
      <c r="I5083">
        <v>0.1</v>
      </c>
      <c r="J5083">
        <v>2.02</v>
      </c>
      <c r="K5083" t="s">
        <v>102</v>
      </c>
      <c r="L5083" t="s">
        <v>45</v>
      </c>
      <c r="M5083">
        <v>0.93</v>
      </c>
      <c r="N5083" t="s">
        <v>83</v>
      </c>
      <c r="O5083" t="b">
        <v>0</v>
      </c>
      <c r="P5083">
        <v>84.69</v>
      </c>
      <c r="Q5083">
        <v>28.23</v>
      </c>
      <c r="R5083">
        <v>25.28</v>
      </c>
      <c r="S5083" t="s">
        <v>183</v>
      </c>
      <c r="T5083">
        <v>0</v>
      </c>
      <c r="U5083">
        <v>0</v>
      </c>
      <c r="V5083">
        <v>17</v>
      </c>
      <c r="W5083">
        <v>697.92079999999976</v>
      </c>
    </row>
    <row r="5084" spans="1:23" x14ac:dyDescent="0.35">
      <c r="A5084" t="s">
        <v>6983</v>
      </c>
      <c r="B5084" t="s">
        <v>1936</v>
      </c>
      <c r="C5084" t="s">
        <v>4432</v>
      </c>
      <c r="D5084" t="s">
        <v>20</v>
      </c>
      <c r="E5084" t="s">
        <v>16</v>
      </c>
      <c r="F5084" t="s">
        <v>505</v>
      </c>
      <c r="G5084">
        <v>48.68</v>
      </c>
      <c r="H5084">
        <v>1</v>
      </c>
      <c r="I5084">
        <v>0.14000000000000001</v>
      </c>
      <c r="J5084">
        <v>3.55</v>
      </c>
      <c r="K5084" t="s">
        <v>102</v>
      </c>
      <c r="L5084" t="s">
        <v>43</v>
      </c>
      <c r="M5084">
        <v>7</v>
      </c>
      <c r="N5084" t="s">
        <v>83</v>
      </c>
      <c r="O5084" t="b">
        <v>0</v>
      </c>
      <c r="P5084">
        <v>41.864800000000002</v>
      </c>
      <c r="Q5084">
        <v>12.6568</v>
      </c>
      <c r="R5084">
        <v>2.1068000000000038</v>
      </c>
      <c r="S5084" t="s">
        <v>103</v>
      </c>
      <c r="T5084">
        <v>0</v>
      </c>
      <c r="U5084">
        <v>0</v>
      </c>
      <c r="V5084">
        <v>3</v>
      </c>
      <c r="W5084">
        <v>3.283099999999997</v>
      </c>
    </row>
    <row r="5085" spans="1:23" x14ac:dyDescent="0.35">
      <c r="A5085" t="s">
        <v>6984</v>
      </c>
      <c r="B5085" t="s">
        <v>1011</v>
      </c>
      <c r="C5085" t="s">
        <v>2406</v>
      </c>
      <c r="D5085" t="s">
        <v>15</v>
      </c>
      <c r="E5085" t="s">
        <v>16</v>
      </c>
      <c r="F5085" t="s">
        <v>919</v>
      </c>
      <c r="G5085">
        <v>62.32</v>
      </c>
      <c r="H5085">
        <v>2</v>
      </c>
      <c r="I5085">
        <v>0.17</v>
      </c>
      <c r="J5085">
        <v>4.57</v>
      </c>
      <c r="K5085" t="s">
        <v>90</v>
      </c>
      <c r="L5085" t="s">
        <v>41</v>
      </c>
      <c r="M5085">
        <v>6.15</v>
      </c>
      <c r="N5085" t="s">
        <v>83</v>
      </c>
      <c r="O5085" t="b">
        <v>0</v>
      </c>
      <c r="P5085">
        <v>103.4512</v>
      </c>
      <c r="Q5085">
        <v>28.667200000000008</v>
      </c>
      <c r="R5085">
        <v>17.947200000000009</v>
      </c>
      <c r="S5085" t="s">
        <v>91</v>
      </c>
      <c r="T5085">
        <v>0</v>
      </c>
      <c r="U5085">
        <v>0</v>
      </c>
      <c r="V5085">
        <v>10</v>
      </c>
      <c r="W5085">
        <v>650.54720000000009</v>
      </c>
    </row>
    <row r="5086" spans="1:23" x14ac:dyDescent="0.35">
      <c r="A5086" t="s">
        <v>6985</v>
      </c>
      <c r="B5086" t="s">
        <v>500</v>
      </c>
      <c r="C5086" t="s">
        <v>993</v>
      </c>
      <c r="D5086" t="s">
        <v>17</v>
      </c>
      <c r="E5086" t="s">
        <v>16</v>
      </c>
      <c r="F5086" t="s">
        <v>472</v>
      </c>
      <c r="G5086">
        <v>52.56</v>
      </c>
      <c r="H5086">
        <v>1</v>
      </c>
      <c r="I5086">
        <v>0.16</v>
      </c>
      <c r="J5086">
        <v>8.52</v>
      </c>
      <c r="K5086" t="s">
        <v>115</v>
      </c>
      <c r="L5086" t="s">
        <v>41</v>
      </c>
      <c r="M5086">
        <v>11.54</v>
      </c>
      <c r="N5086" t="s">
        <v>83</v>
      </c>
      <c r="O5086" t="b">
        <v>0</v>
      </c>
      <c r="P5086">
        <v>44.150399999999998</v>
      </c>
      <c r="Q5086">
        <v>12.6144</v>
      </c>
      <c r="R5086">
        <v>-7.4456000000000024</v>
      </c>
      <c r="S5086" t="s">
        <v>91</v>
      </c>
      <c r="T5086">
        <v>0</v>
      </c>
      <c r="U5086">
        <v>0</v>
      </c>
      <c r="V5086">
        <v>18</v>
      </c>
      <c r="W5086">
        <v>977.64260000000024</v>
      </c>
    </row>
    <row r="5087" spans="1:23" x14ac:dyDescent="0.35">
      <c r="A5087" t="s">
        <v>6986</v>
      </c>
      <c r="B5087" t="s">
        <v>386</v>
      </c>
      <c r="C5087" t="s">
        <v>6987</v>
      </c>
      <c r="D5087" t="s">
        <v>15</v>
      </c>
      <c r="E5087" t="s">
        <v>95</v>
      </c>
      <c r="F5087" t="s">
        <v>123</v>
      </c>
      <c r="G5087">
        <v>468.98</v>
      </c>
      <c r="H5087">
        <v>2</v>
      </c>
      <c r="I5087">
        <v>0.28999999999999998</v>
      </c>
      <c r="J5087">
        <v>6.52</v>
      </c>
      <c r="K5087" t="s">
        <v>90</v>
      </c>
      <c r="L5087" t="s">
        <v>41</v>
      </c>
      <c r="M5087">
        <v>6.71</v>
      </c>
      <c r="N5087" t="s">
        <v>141</v>
      </c>
      <c r="O5087" t="b">
        <v>0</v>
      </c>
      <c r="P5087">
        <v>665.95159999999998</v>
      </c>
      <c r="Q5087">
        <v>103.1756</v>
      </c>
      <c r="R5087">
        <v>89.945600000000027</v>
      </c>
      <c r="S5087" t="s">
        <v>97</v>
      </c>
      <c r="T5087">
        <v>1</v>
      </c>
      <c r="U5087">
        <v>0</v>
      </c>
      <c r="V5087">
        <v>1</v>
      </c>
      <c r="W5087">
        <v>89.945600000000027</v>
      </c>
    </row>
    <row r="5088" spans="1:23" x14ac:dyDescent="0.35">
      <c r="A5088" t="s">
        <v>6988</v>
      </c>
      <c r="B5088" t="s">
        <v>429</v>
      </c>
      <c r="C5088" t="s">
        <v>793</v>
      </c>
      <c r="D5088" t="s">
        <v>17</v>
      </c>
      <c r="E5088" t="s">
        <v>95</v>
      </c>
      <c r="F5088" t="s">
        <v>1061</v>
      </c>
      <c r="G5088">
        <v>326.48</v>
      </c>
      <c r="H5088">
        <v>3</v>
      </c>
      <c r="I5088">
        <v>0.01</v>
      </c>
      <c r="J5088">
        <v>4.38</v>
      </c>
      <c r="K5088" t="s">
        <v>82</v>
      </c>
      <c r="L5088" t="s">
        <v>45</v>
      </c>
      <c r="M5088">
        <v>1.93</v>
      </c>
      <c r="N5088" t="s">
        <v>83</v>
      </c>
      <c r="O5088" t="b">
        <v>0</v>
      </c>
      <c r="P5088">
        <v>969.64559999999994</v>
      </c>
      <c r="Q5088">
        <v>381.98160000000013</v>
      </c>
      <c r="R5088">
        <v>375.67160000000013</v>
      </c>
      <c r="S5088" t="s">
        <v>128</v>
      </c>
      <c r="T5088">
        <v>0</v>
      </c>
      <c r="U5088">
        <v>0</v>
      </c>
      <c r="V5088">
        <v>16</v>
      </c>
      <c r="W5088">
        <v>1121.5859</v>
      </c>
    </row>
    <row r="5089" spans="1:23" x14ac:dyDescent="0.35">
      <c r="A5089" t="s">
        <v>6989</v>
      </c>
      <c r="B5089" t="s">
        <v>417</v>
      </c>
      <c r="C5089" t="s">
        <v>2903</v>
      </c>
      <c r="D5089" t="s">
        <v>17</v>
      </c>
      <c r="E5089" t="s">
        <v>16</v>
      </c>
      <c r="F5089" t="s">
        <v>444</v>
      </c>
      <c r="G5089">
        <v>36.03</v>
      </c>
      <c r="H5089">
        <v>1</v>
      </c>
      <c r="I5089">
        <v>0.09</v>
      </c>
      <c r="J5089">
        <v>5.5</v>
      </c>
      <c r="K5089" t="s">
        <v>82</v>
      </c>
      <c r="L5089" t="s">
        <v>41</v>
      </c>
      <c r="M5089">
        <v>7.02</v>
      </c>
      <c r="N5089" t="s">
        <v>83</v>
      </c>
      <c r="O5089" t="b">
        <v>0</v>
      </c>
      <c r="P5089">
        <v>32.787300000000002</v>
      </c>
      <c r="Q5089">
        <v>11.1693</v>
      </c>
      <c r="R5089">
        <v>-1.350699999999996</v>
      </c>
      <c r="S5089" t="s">
        <v>84</v>
      </c>
      <c r="T5089">
        <v>0</v>
      </c>
      <c r="U5089">
        <v>0</v>
      </c>
      <c r="V5089">
        <v>7</v>
      </c>
      <c r="W5089">
        <v>374.85550000000012</v>
      </c>
    </row>
    <row r="5090" spans="1:23" x14ac:dyDescent="0.35">
      <c r="A5090" t="s">
        <v>6990</v>
      </c>
      <c r="B5090" t="s">
        <v>536</v>
      </c>
      <c r="C5090" t="s">
        <v>5699</v>
      </c>
      <c r="D5090" t="s">
        <v>15</v>
      </c>
      <c r="E5090" t="s">
        <v>88</v>
      </c>
      <c r="F5090" t="s">
        <v>1167</v>
      </c>
      <c r="G5090">
        <v>26.43</v>
      </c>
      <c r="H5090">
        <v>1</v>
      </c>
      <c r="I5090">
        <v>0.01</v>
      </c>
      <c r="J5090">
        <v>2.12</v>
      </c>
      <c r="K5090" t="s">
        <v>102</v>
      </c>
      <c r="L5090" t="s">
        <v>43</v>
      </c>
      <c r="M5090">
        <v>6.59</v>
      </c>
      <c r="N5090" t="s">
        <v>83</v>
      </c>
      <c r="O5090" t="b">
        <v>0</v>
      </c>
      <c r="P5090">
        <v>26.165700000000001</v>
      </c>
      <c r="Q5090">
        <v>10.307700000000001</v>
      </c>
      <c r="R5090">
        <v>1.5977000000000019</v>
      </c>
      <c r="S5090" t="s">
        <v>97</v>
      </c>
      <c r="T5090">
        <v>0</v>
      </c>
      <c r="U5090">
        <v>0</v>
      </c>
      <c r="V5090">
        <v>3</v>
      </c>
      <c r="W5090">
        <v>56.000700000000002</v>
      </c>
    </row>
    <row r="5091" spans="1:23" x14ac:dyDescent="0.35">
      <c r="A5091" t="s">
        <v>6991</v>
      </c>
      <c r="B5091" t="s">
        <v>521</v>
      </c>
      <c r="C5091" t="s">
        <v>6992</v>
      </c>
      <c r="D5091" t="s">
        <v>26</v>
      </c>
      <c r="E5091" t="s">
        <v>16</v>
      </c>
      <c r="F5091" t="s">
        <v>723</v>
      </c>
      <c r="G5091">
        <v>44.04</v>
      </c>
      <c r="H5091">
        <v>2</v>
      </c>
      <c r="I5091">
        <v>0.13</v>
      </c>
      <c r="J5091">
        <v>7.4</v>
      </c>
      <c r="K5091" t="s">
        <v>115</v>
      </c>
      <c r="L5091" t="s">
        <v>41</v>
      </c>
      <c r="M5091">
        <v>7.68</v>
      </c>
      <c r="N5091" t="s">
        <v>83</v>
      </c>
      <c r="O5091" t="b">
        <v>0</v>
      </c>
      <c r="P5091">
        <v>76.629599999999996</v>
      </c>
      <c r="Q5091">
        <v>23.781600000000001</v>
      </c>
      <c r="R5091">
        <v>8.7015999999999973</v>
      </c>
      <c r="S5091" t="s">
        <v>84</v>
      </c>
      <c r="T5091">
        <v>0</v>
      </c>
      <c r="U5091">
        <v>0</v>
      </c>
      <c r="V5091">
        <v>1</v>
      </c>
      <c r="W5091">
        <v>8.7015999999999973</v>
      </c>
    </row>
    <row r="5092" spans="1:23" x14ac:dyDescent="0.35">
      <c r="A5092" t="s">
        <v>6993</v>
      </c>
      <c r="B5092" t="s">
        <v>1497</v>
      </c>
      <c r="C5092" t="s">
        <v>2018</v>
      </c>
      <c r="D5092" t="s">
        <v>12</v>
      </c>
      <c r="E5092" t="s">
        <v>16</v>
      </c>
      <c r="F5092" t="s">
        <v>444</v>
      </c>
      <c r="G5092">
        <v>16.559999999999999</v>
      </c>
      <c r="H5092">
        <v>3</v>
      </c>
      <c r="I5092">
        <v>0.23</v>
      </c>
      <c r="J5092">
        <v>7.18</v>
      </c>
      <c r="K5092" t="s">
        <v>102</v>
      </c>
      <c r="L5092" t="s">
        <v>43</v>
      </c>
      <c r="M5092">
        <v>7.97</v>
      </c>
      <c r="N5092" t="s">
        <v>83</v>
      </c>
      <c r="O5092" t="b">
        <v>0</v>
      </c>
      <c r="P5092">
        <v>38.253599999999999</v>
      </c>
      <c r="Q5092">
        <v>8.445600000000006</v>
      </c>
      <c r="R5092">
        <v>-6.7043999999999926</v>
      </c>
      <c r="S5092" t="s">
        <v>103</v>
      </c>
      <c r="T5092">
        <v>0</v>
      </c>
      <c r="U5092">
        <v>0</v>
      </c>
      <c r="V5092">
        <v>21</v>
      </c>
      <c r="W5092">
        <v>1190.9679000000001</v>
      </c>
    </row>
    <row r="5093" spans="1:23" x14ac:dyDescent="0.35">
      <c r="A5093" t="s">
        <v>6994</v>
      </c>
      <c r="B5093" t="s">
        <v>598</v>
      </c>
      <c r="C5093" t="s">
        <v>1271</v>
      </c>
      <c r="D5093" t="s">
        <v>12</v>
      </c>
      <c r="E5093" t="s">
        <v>14</v>
      </c>
      <c r="F5093" t="s">
        <v>163</v>
      </c>
      <c r="G5093">
        <v>170.53</v>
      </c>
      <c r="H5093">
        <v>1</v>
      </c>
      <c r="I5093">
        <v>0.02</v>
      </c>
      <c r="J5093">
        <v>9.56</v>
      </c>
      <c r="K5093" t="s">
        <v>115</v>
      </c>
      <c r="L5093" t="s">
        <v>48</v>
      </c>
      <c r="M5093">
        <v>9.6300000000000008</v>
      </c>
      <c r="N5093" t="s">
        <v>83</v>
      </c>
      <c r="O5093" t="b">
        <v>0</v>
      </c>
      <c r="P5093">
        <v>167.11940000000001</v>
      </c>
      <c r="Q5093">
        <v>64.801399999999987</v>
      </c>
      <c r="R5093">
        <v>45.611399999999989</v>
      </c>
      <c r="S5093" t="s">
        <v>183</v>
      </c>
      <c r="T5093">
        <v>0</v>
      </c>
      <c r="U5093">
        <v>0</v>
      </c>
      <c r="V5093">
        <v>13</v>
      </c>
      <c r="W5093">
        <v>572.79690000000005</v>
      </c>
    </row>
    <row r="5094" spans="1:23" x14ac:dyDescent="0.35">
      <c r="A5094" t="s">
        <v>6995</v>
      </c>
      <c r="B5094" t="s">
        <v>180</v>
      </c>
      <c r="C5094" t="s">
        <v>3986</v>
      </c>
      <c r="D5094" t="s">
        <v>20</v>
      </c>
      <c r="E5094" t="s">
        <v>16</v>
      </c>
      <c r="F5094" t="s">
        <v>351</v>
      </c>
      <c r="G5094">
        <v>50.95</v>
      </c>
      <c r="H5094">
        <v>2</v>
      </c>
      <c r="I5094">
        <v>0.26</v>
      </c>
      <c r="J5094">
        <v>8.9600000000000009</v>
      </c>
      <c r="K5094" t="s">
        <v>115</v>
      </c>
      <c r="L5094" t="s">
        <v>45</v>
      </c>
      <c r="M5094">
        <v>1.17</v>
      </c>
      <c r="N5094" t="s">
        <v>83</v>
      </c>
      <c r="O5094" t="b">
        <v>0</v>
      </c>
      <c r="P5094">
        <v>75.406000000000006</v>
      </c>
      <c r="Q5094">
        <v>14.266</v>
      </c>
      <c r="R5094">
        <v>4.1360000000000046</v>
      </c>
      <c r="S5094" t="s">
        <v>183</v>
      </c>
      <c r="T5094">
        <v>0</v>
      </c>
      <c r="U5094">
        <v>0</v>
      </c>
      <c r="V5094">
        <v>3</v>
      </c>
      <c r="W5094">
        <v>147.47229999999999</v>
      </c>
    </row>
    <row r="5095" spans="1:23" x14ac:dyDescent="0.35">
      <c r="A5095" t="s">
        <v>6996</v>
      </c>
      <c r="B5095" t="s">
        <v>236</v>
      </c>
      <c r="C5095" t="s">
        <v>2216</v>
      </c>
      <c r="D5095" t="s">
        <v>19</v>
      </c>
      <c r="E5095" t="s">
        <v>16</v>
      </c>
      <c r="F5095" t="s">
        <v>282</v>
      </c>
      <c r="G5095">
        <v>62.3</v>
      </c>
      <c r="H5095">
        <v>2</v>
      </c>
      <c r="I5095">
        <v>0.28000000000000003</v>
      </c>
      <c r="J5095">
        <v>4.8899999999999997</v>
      </c>
      <c r="K5095" t="s">
        <v>82</v>
      </c>
      <c r="L5095" t="s">
        <v>45</v>
      </c>
      <c r="M5095">
        <v>1.32</v>
      </c>
      <c r="N5095" t="s">
        <v>83</v>
      </c>
      <c r="O5095" t="b">
        <v>0</v>
      </c>
      <c r="P5095">
        <v>89.711999999999989</v>
      </c>
      <c r="Q5095">
        <v>14.952</v>
      </c>
      <c r="R5095">
        <v>8.7419999999999973</v>
      </c>
      <c r="S5095" t="s">
        <v>103</v>
      </c>
      <c r="T5095">
        <v>0</v>
      </c>
      <c r="U5095">
        <v>0</v>
      </c>
      <c r="V5095">
        <v>3</v>
      </c>
      <c r="W5095">
        <v>152.04900000000001</v>
      </c>
    </row>
    <row r="5096" spans="1:23" x14ac:dyDescent="0.35">
      <c r="A5096" t="s">
        <v>6997</v>
      </c>
      <c r="B5096" t="s">
        <v>326</v>
      </c>
      <c r="C5096" t="s">
        <v>453</v>
      </c>
      <c r="D5096" t="s">
        <v>15</v>
      </c>
      <c r="E5096" t="s">
        <v>16</v>
      </c>
      <c r="F5096" t="s">
        <v>932</v>
      </c>
      <c r="G5096">
        <v>39.659999999999997</v>
      </c>
      <c r="H5096">
        <v>2</v>
      </c>
      <c r="I5096">
        <v>0.24</v>
      </c>
      <c r="J5096">
        <v>2.3199999999999998</v>
      </c>
      <c r="K5096" t="s">
        <v>82</v>
      </c>
      <c r="L5096" t="s">
        <v>43</v>
      </c>
      <c r="M5096">
        <v>4.09</v>
      </c>
      <c r="N5096" t="s">
        <v>83</v>
      </c>
      <c r="O5096" t="b">
        <v>0</v>
      </c>
      <c r="P5096">
        <v>60.283200000000001</v>
      </c>
      <c r="Q5096">
        <v>12.6912</v>
      </c>
      <c r="R5096">
        <v>6.2812000000000019</v>
      </c>
      <c r="S5096" t="s">
        <v>103</v>
      </c>
      <c r="T5096">
        <v>0</v>
      </c>
      <c r="U5096">
        <v>0</v>
      </c>
      <c r="V5096">
        <v>24</v>
      </c>
      <c r="W5096">
        <v>1094.1242999999999</v>
      </c>
    </row>
    <row r="5097" spans="1:23" x14ac:dyDescent="0.35">
      <c r="A5097" t="s">
        <v>6998</v>
      </c>
      <c r="B5097" t="s">
        <v>660</v>
      </c>
      <c r="C5097" t="s">
        <v>6915</v>
      </c>
      <c r="D5097" t="s">
        <v>28</v>
      </c>
      <c r="E5097" t="s">
        <v>95</v>
      </c>
      <c r="F5097" t="s">
        <v>400</v>
      </c>
      <c r="G5097">
        <v>372.99</v>
      </c>
      <c r="H5097">
        <v>1</v>
      </c>
      <c r="I5097">
        <v>0.04</v>
      </c>
      <c r="J5097">
        <v>7.7</v>
      </c>
      <c r="K5097" t="s">
        <v>102</v>
      </c>
      <c r="L5097" t="s">
        <v>43</v>
      </c>
      <c r="M5097">
        <v>4.7300000000000004</v>
      </c>
      <c r="N5097" t="s">
        <v>141</v>
      </c>
      <c r="O5097" t="b">
        <v>0</v>
      </c>
      <c r="P5097">
        <v>358.07040000000001</v>
      </c>
      <c r="Q5097">
        <v>134.2764</v>
      </c>
      <c r="R5097">
        <v>121.8464</v>
      </c>
      <c r="S5097" t="s">
        <v>84</v>
      </c>
      <c r="T5097">
        <v>1</v>
      </c>
      <c r="U5097">
        <v>0</v>
      </c>
      <c r="V5097">
        <v>2</v>
      </c>
      <c r="W5097">
        <v>393.4366</v>
      </c>
    </row>
    <row r="5098" spans="1:23" x14ac:dyDescent="0.35">
      <c r="A5098" t="s">
        <v>6999</v>
      </c>
      <c r="B5098" t="s">
        <v>323</v>
      </c>
      <c r="C5098" t="s">
        <v>1708</v>
      </c>
      <c r="D5098" t="s">
        <v>12</v>
      </c>
      <c r="E5098" t="s">
        <v>95</v>
      </c>
      <c r="F5098" t="s">
        <v>958</v>
      </c>
      <c r="G5098">
        <v>285.44</v>
      </c>
      <c r="H5098">
        <v>3</v>
      </c>
      <c r="I5098">
        <v>0</v>
      </c>
      <c r="J5098">
        <v>9.8000000000000007</v>
      </c>
      <c r="K5098" t="s">
        <v>115</v>
      </c>
      <c r="L5098" t="s">
        <v>45</v>
      </c>
      <c r="M5098">
        <v>1.52</v>
      </c>
      <c r="N5098" t="s">
        <v>83</v>
      </c>
      <c r="O5098" t="b">
        <v>0</v>
      </c>
      <c r="P5098">
        <v>856.31999999999994</v>
      </c>
      <c r="Q5098">
        <v>342.52800000000002</v>
      </c>
      <c r="R5098">
        <v>331.20800000000003</v>
      </c>
      <c r="S5098" t="s">
        <v>91</v>
      </c>
      <c r="T5098">
        <v>0</v>
      </c>
      <c r="U5098">
        <v>0</v>
      </c>
      <c r="V5098">
        <v>2</v>
      </c>
      <c r="W5098">
        <v>565.18400000000008</v>
      </c>
    </row>
    <row r="5099" spans="1:23" x14ac:dyDescent="0.35">
      <c r="A5099" t="s">
        <v>7000</v>
      </c>
      <c r="B5099" t="s">
        <v>1810</v>
      </c>
      <c r="C5099" t="s">
        <v>837</v>
      </c>
      <c r="D5099" t="s">
        <v>19</v>
      </c>
      <c r="E5099" t="s">
        <v>16</v>
      </c>
      <c r="F5099" t="s">
        <v>155</v>
      </c>
      <c r="G5099">
        <v>20.55</v>
      </c>
      <c r="H5099">
        <v>3</v>
      </c>
      <c r="I5099">
        <v>0.11</v>
      </c>
      <c r="J5099">
        <v>8.57</v>
      </c>
      <c r="K5099" t="s">
        <v>90</v>
      </c>
      <c r="L5099" t="s">
        <v>43</v>
      </c>
      <c r="M5099">
        <v>6.19</v>
      </c>
      <c r="N5099" t="s">
        <v>83</v>
      </c>
      <c r="O5099" t="b">
        <v>0</v>
      </c>
      <c r="P5099">
        <v>54.868499999999997</v>
      </c>
      <c r="Q5099">
        <v>17.878499999999999</v>
      </c>
      <c r="R5099">
        <v>3.1185000000000009</v>
      </c>
      <c r="S5099" t="s">
        <v>84</v>
      </c>
      <c r="T5099">
        <v>0</v>
      </c>
      <c r="U5099">
        <v>0</v>
      </c>
      <c r="V5099">
        <v>15</v>
      </c>
      <c r="W5099">
        <v>634.02250000000004</v>
      </c>
    </row>
    <row r="5100" spans="1:23" x14ac:dyDescent="0.35">
      <c r="A5100" t="s">
        <v>7001</v>
      </c>
      <c r="B5100" t="s">
        <v>622</v>
      </c>
      <c r="C5100" t="s">
        <v>1595</v>
      </c>
      <c r="D5100" t="s">
        <v>28</v>
      </c>
      <c r="E5100" t="s">
        <v>14</v>
      </c>
      <c r="F5100" t="s">
        <v>1029</v>
      </c>
      <c r="G5100">
        <v>122.66</v>
      </c>
      <c r="H5100">
        <v>2</v>
      </c>
      <c r="I5100">
        <v>0.14000000000000001</v>
      </c>
      <c r="J5100">
        <v>3.86</v>
      </c>
      <c r="K5100" t="s">
        <v>115</v>
      </c>
      <c r="L5100" t="s">
        <v>41</v>
      </c>
      <c r="M5100">
        <v>12.67</v>
      </c>
      <c r="N5100" t="s">
        <v>83</v>
      </c>
      <c r="O5100" t="b">
        <v>0</v>
      </c>
      <c r="P5100">
        <v>210.9752</v>
      </c>
      <c r="Q5100">
        <v>63.783200000000022</v>
      </c>
      <c r="R5100">
        <v>47.253200000000021</v>
      </c>
      <c r="S5100" t="s">
        <v>97</v>
      </c>
      <c r="T5100">
        <v>0</v>
      </c>
      <c r="U5100">
        <v>0</v>
      </c>
      <c r="V5100">
        <v>11</v>
      </c>
      <c r="W5100">
        <v>729.00710000000015</v>
      </c>
    </row>
    <row r="5101" spans="1:23" x14ac:dyDescent="0.35">
      <c r="A5101" t="s">
        <v>7002</v>
      </c>
      <c r="B5101" t="s">
        <v>346</v>
      </c>
      <c r="C5101" t="s">
        <v>3154</v>
      </c>
      <c r="D5101" t="s">
        <v>15</v>
      </c>
      <c r="E5101" t="s">
        <v>95</v>
      </c>
      <c r="F5101" t="s">
        <v>136</v>
      </c>
      <c r="G5101">
        <v>75.459999999999994</v>
      </c>
      <c r="H5101">
        <v>2</v>
      </c>
      <c r="I5101">
        <v>0.26</v>
      </c>
      <c r="J5101">
        <v>9.0399999999999991</v>
      </c>
      <c r="K5101" t="s">
        <v>82</v>
      </c>
      <c r="L5101" t="s">
        <v>48</v>
      </c>
      <c r="M5101">
        <v>9.34</v>
      </c>
      <c r="N5101" t="s">
        <v>83</v>
      </c>
      <c r="O5101" t="b">
        <v>0</v>
      </c>
      <c r="P5101">
        <v>111.6808</v>
      </c>
      <c r="Q5101">
        <v>21.128799999999998</v>
      </c>
      <c r="R5101">
        <v>2.7487999999999988</v>
      </c>
      <c r="S5101" t="s">
        <v>97</v>
      </c>
      <c r="T5101">
        <v>0</v>
      </c>
      <c r="U5101">
        <v>0</v>
      </c>
      <c r="V5101">
        <v>17</v>
      </c>
      <c r="W5101">
        <v>1115.5671</v>
      </c>
    </row>
    <row r="5102" spans="1:23" x14ac:dyDescent="0.35">
      <c r="A5102" t="s">
        <v>7003</v>
      </c>
      <c r="B5102" t="s">
        <v>1345</v>
      </c>
      <c r="C5102" t="s">
        <v>3195</v>
      </c>
      <c r="D5102" t="s">
        <v>15</v>
      </c>
      <c r="E5102" t="s">
        <v>16</v>
      </c>
      <c r="F5102" t="s">
        <v>241</v>
      </c>
      <c r="G5102">
        <v>61.79</v>
      </c>
      <c r="H5102">
        <v>3</v>
      </c>
      <c r="I5102">
        <v>0.15</v>
      </c>
      <c r="J5102">
        <v>2.87</v>
      </c>
      <c r="K5102" t="s">
        <v>90</v>
      </c>
      <c r="L5102" t="s">
        <v>41</v>
      </c>
      <c r="M5102">
        <v>8.7899999999999991</v>
      </c>
      <c r="N5102" t="s">
        <v>141</v>
      </c>
      <c r="O5102" t="b">
        <v>0</v>
      </c>
      <c r="P5102">
        <v>157.56450000000001</v>
      </c>
      <c r="Q5102">
        <v>46.342500000000022</v>
      </c>
      <c r="R5102">
        <v>34.682500000000019</v>
      </c>
      <c r="S5102" t="s">
        <v>183</v>
      </c>
      <c r="T5102">
        <v>1</v>
      </c>
      <c r="U5102">
        <v>0</v>
      </c>
      <c r="V5102">
        <v>4</v>
      </c>
      <c r="W5102">
        <v>41.454700000000052</v>
      </c>
    </row>
    <row r="5103" spans="1:23" x14ac:dyDescent="0.35">
      <c r="A5103" t="s">
        <v>7004</v>
      </c>
      <c r="B5103" t="s">
        <v>521</v>
      </c>
      <c r="C5103" t="s">
        <v>5892</v>
      </c>
      <c r="D5103" t="s">
        <v>19</v>
      </c>
      <c r="E5103" t="s">
        <v>16</v>
      </c>
      <c r="F5103" t="s">
        <v>1762</v>
      </c>
      <c r="G5103">
        <v>37.51</v>
      </c>
      <c r="H5103">
        <v>1</v>
      </c>
      <c r="I5103">
        <v>0.14000000000000001</v>
      </c>
      <c r="J5103">
        <v>4.17</v>
      </c>
      <c r="K5103" t="s">
        <v>102</v>
      </c>
      <c r="L5103" t="s">
        <v>41</v>
      </c>
      <c r="M5103">
        <v>11.99</v>
      </c>
      <c r="N5103" t="s">
        <v>83</v>
      </c>
      <c r="O5103" t="b">
        <v>0</v>
      </c>
      <c r="P5103">
        <v>32.258600000000001</v>
      </c>
      <c r="Q5103">
        <v>9.7526000000000046</v>
      </c>
      <c r="R5103">
        <v>-6.4073999999999964</v>
      </c>
      <c r="S5103" t="s">
        <v>84</v>
      </c>
      <c r="T5103">
        <v>0</v>
      </c>
      <c r="U5103">
        <v>0</v>
      </c>
      <c r="V5103">
        <v>4</v>
      </c>
      <c r="W5103">
        <v>248.84600000000009</v>
      </c>
    </row>
    <row r="5104" spans="1:23" x14ac:dyDescent="0.35">
      <c r="A5104" t="s">
        <v>7005</v>
      </c>
      <c r="B5104" t="s">
        <v>1219</v>
      </c>
      <c r="C5104" t="s">
        <v>634</v>
      </c>
      <c r="D5104" t="s">
        <v>12</v>
      </c>
      <c r="E5104" t="s">
        <v>88</v>
      </c>
      <c r="F5104" t="s">
        <v>718</v>
      </c>
      <c r="G5104">
        <v>25.37</v>
      </c>
      <c r="H5104">
        <v>1</v>
      </c>
      <c r="I5104">
        <v>0.05</v>
      </c>
      <c r="J5104">
        <v>7.69</v>
      </c>
      <c r="K5104" t="s">
        <v>102</v>
      </c>
      <c r="L5104" t="s">
        <v>43</v>
      </c>
      <c r="M5104">
        <v>4.78</v>
      </c>
      <c r="N5104" t="s">
        <v>83</v>
      </c>
      <c r="O5104" t="b">
        <v>0</v>
      </c>
      <c r="P5104">
        <v>24.101500000000001</v>
      </c>
      <c r="Q5104">
        <v>8.8795000000000019</v>
      </c>
      <c r="R5104">
        <v>-3.5904999999999991</v>
      </c>
      <c r="S5104" t="s">
        <v>183</v>
      </c>
      <c r="T5104">
        <v>0</v>
      </c>
      <c r="U5104">
        <v>0</v>
      </c>
      <c r="V5104">
        <v>14</v>
      </c>
      <c r="W5104">
        <v>781.37540000000013</v>
      </c>
    </row>
    <row r="5105" spans="1:23" x14ac:dyDescent="0.35">
      <c r="A5105" t="s">
        <v>7006</v>
      </c>
      <c r="B5105" t="s">
        <v>1135</v>
      </c>
      <c r="C5105" t="s">
        <v>1972</v>
      </c>
      <c r="D5105" t="s">
        <v>15</v>
      </c>
      <c r="E5105" t="s">
        <v>16</v>
      </c>
      <c r="F5105" t="s">
        <v>223</v>
      </c>
      <c r="G5105">
        <v>37.47</v>
      </c>
      <c r="H5105">
        <v>3</v>
      </c>
      <c r="I5105">
        <v>0.28999999999999998</v>
      </c>
      <c r="J5105">
        <v>2.96</v>
      </c>
      <c r="K5105" t="s">
        <v>115</v>
      </c>
      <c r="L5105" t="s">
        <v>41</v>
      </c>
      <c r="M5105">
        <v>6.09</v>
      </c>
      <c r="N5105" t="s">
        <v>83</v>
      </c>
      <c r="O5105" t="b">
        <v>0</v>
      </c>
      <c r="P5105">
        <v>79.811099999999996</v>
      </c>
      <c r="Q5105">
        <v>12.3651</v>
      </c>
      <c r="R5105">
        <v>3.315099999999997</v>
      </c>
      <c r="S5105" t="s">
        <v>103</v>
      </c>
      <c r="T5105">
        <v>0</v>
      </c>
      <c r="U5105">
        <v>0</v>
      </c>
      <c r="V5105">
        <v>24</v>
      </c>
      <c r="W5105">
        <v>2290.0473000000002</v>
      </c>
    </row>
    <row r="5106" spans="1:23" x14ac:dyDescent="0.35">
      <c r="A5106" t="s">
        <v>7007</v>
      </c>
      <c r="B5106" t="s">
        <v>946</v>
      </c>
      <c r="C5106" t="s">
        <v>216</v>
      </c>
      <c r="D5106" t="s">
        <v>19</v>
      </c>
      <c r="E5106" t="s">
        <v>16</v>
      </c>
      <c r="F5106" t="s">
        <v>828</v>
      </c>
      <c r="G5106">
        <v>22.84</v>
      </c>
      <c r="H5106">
        <v>2</v>
      </c>
      <c r="I5106">
        <v>0.18</v>
      </c>
      <c r="J5106">
        <v>5.51</v>
      </c>
      <c r="K5106" t="s">
        <v>115</v>
      </c>
      <c r="L5106" t="s">
        <v>48</v>
      </c>
      <c r="M5106">
        <v>16.28</v>
      </c>
      <c r="N5106" t="s">
        <v>83</v>
      </c>
      <c r="O5106" t="b">
        <v>0</v>
      </c>
      <c r="P5106">
        <v>37.457599999999999</v>
      </c>
      <c r="Q5106">
        <v>10.0496</v>
      </c>
      <c r="R5106">
        <v>-11.740399999999999</v>
      </c>
      <c r="S5106" t="s">
        <v>128</v>
      </c>
      <c r="T5106">
        <v>0</v>
      </c>
      <c r="U5106">
        <v>0</v>
      </c>
      <c r="V5106">
        <v>20</v>
      </c>
      <c r="W5106">
        <v>2591.3310999999999</v>
      </c>
    </row>
    <row r="5107" spans="1:23" x14ac:dyDescent="0.35">
      <c r="A5107" t="s">
        <v>7008</v>
      </c>
      <c r="B5107" t="s">
        <v>867</v>
      </c>
      <c r="C5107" t="s">
        <v>7009</v>
      </c>
      <c r="D5107" t="s">
        <v>15</v>
      </c>
      <c r="E5107" t="s">
        <v>16</v>
      </c>
      <c r="F5107" t="s">
        <v>723</v>
      </c>
      <c r="G5107">
        <v>61.94</v>
      </c>
      <c r="H5107">
        <v>1</v>
      </c>
      <c r="I5107">
        <v>0.08</v>
      </c>
      <c r="J5107">
        <v>5.0599999999999996</v>
      </c>
      <c r="K5107" t="s">
        <v>82</v>
      </c>
      <c r="L5107" t="s">
        <v>45</v>
      </c>
      <c r="M5107">
        <v>1.66</v>
      </c>
      <c r="N5107" t="s">
        <v>83</v>
      </c>
      <c r="O5107" t="b">
        <v>0</v>
      </c>
      <c r="P5107">
        <v>56.9848</v>
      </c>
      <c r="Q5107">
        <v>19.820800000000009</v>
      </c>
      <c r="R5107">
        <v>13.10080000000001</v>
      </c>
      <c r="S5107" t="s">
        <v>103</v>
      </c>
      <c r="T5107">
        <v>0</v>
      </c>
      <c r="U5107">
        <v>0</v>
      </c>
      <c r="V5107">
        <v>1</v>
      </c>
      <c r="W5107">
        <v>13.10080000000001</v>
      </c>
    </row>
    <row r="5108" spans="1:23" x14ac:dyDescent="0.35">
      <c r="A5108" t="s">
        <v>7010</v>
      </c>
      <c r="B5108" t="s">
        <v>470</v>
      </c>
      <c r="C5108" t="s">
        <v>467</v>
      </c>
      <c r="D5108" t="s">
        <v>26</v>
      </c>
      <c r="E5108" t="s">
        <v>14</v>
      </c>
      <c r="F5108" t="s">
        <v>460</v>
      </c>
      <c r="G5108">
        <v>123.93</v>
      </c>
      <c r="H5108">
        <v>2</v>
      </c>
      <c r="I5108">
        <v>0.06</v>
      </c>
      <c r="J5108">
        <v>3.13</v>
      </c>
      <c r="K5108" t="s">
        <v>102</v>
      </c>
      <c r="L5108" t="s">
        <v>43</v>
      </c>
      <c r="M5108">
        <v>3.63</v>
      </c>
      <c r="N5108" t="s">
        <v>83</v>
      </c>
      <c r="O5108" t="b">
        <v>0</v>
      </c>
      <c r="P5108">
        <v>232.98840000000001</v>
      </c>
      <c r="Q5108">
        <v>84.272400000000005</v>
      </c>
      <c r="R5108">
        <v>77.5124</v>
      </c>
      <c r="S5108" t="s">
        <v>183</v>
      </c>
      <c r="T5108">
        <v>0</v>
      </c>
      <c r="U5108">
        <v>0</v>
      </c>
      <c r="V5108">
        <v>17</v>
      </c>
      <c r="W5108">
        <v>460.26070000000021</v>
      </c>
    </row>
    <row r="5109" spans="1:23" x14ac:dyDescent="0.35">
      <c r="A5109" t="s">
        <v>7011</v>
      </c>
      <c r="B5109" t="s">
        <v>1586</v>
      </c>
      <c r="C5109" t="s">
        <v>7012</v>
      </c>
      <c r="D5109" t="s">
        <v>24</v>
      </c>
      <c r="E5109" t="s">
        <v>95</v>
      </c>
      <c r="F5109" t="s">
        <v>415</v>
      </c>
      <c r="G5109">
        <v>24.49</v>
      </c>
      <c r="H5109">
        <v>2</v>
      </c>
      <c r="I5109">
        <v>0.28999999999999998</v>
      </c>
      <c r="J5109">
        <v>2.0299999999999998</v>
      </c>
      <c r="K5109" t="s">
        <v>82</v>
      </c>
      <c r="L5109" t="s">
        <v>41</v>
      </c>
      <c r="M5109">
        <v>12.05</v>
      </c>
      <c r="N5109" t="s">
        <v>83</v>
      </c>
      <c r="O5109" t="b">
        <v>0</v>
      </c>
      <c r="P5109">
        <v>34.775799999999997</v>
      </c>
      <c r="Q5109">
        <v>5.3877999999999986</v>
      </c>
      <c r="R5109">
        <v>-8.6922000000000015</v>
      </c>
      <c r="S5109" t="s">
        <v>183</v>
      </c>
      <c r="T5109">
        <v>0</v>
      </c>
      <c r="U5109">
        <v>0</v>
      </c>
      <c r="V5109">
        <v>1</v>
      </c>
      <c r="W5109">
        <v>-8.6922000000000015</v>
      </c>
    </row>
    <row r="5110" spans="1:23" x14ac:dyDescent="0.35">
      <c r="A5110" t="s">
        <v>7013</v>
      </c>
      <c r="B5110" t="s">
        <v>165</v>
      </c>
      <c r="C5110" t="s">
        <v>7014</v>
      </c>
      <c r="D5110" t="s">
        <v>15</v>
      </c>
      <c r="E5110" t="s">
        <v>16</v>
      </c>
      <c r="F5110" t="s">
        <v>155</v>
      </c>
      <c r="G5110">
        <v>32.729999999999997</v>
      </c>
      <c r="H5110">
        <v>1</v>
      </c>
      <c r="I5110">
        <v>0.3</v>
      </c>
      <c r="J5110">
        <v>4.3</v>
      </c>
      <c r="K5110" t="s">
        <v>90</v>
      </c>
      <c r="L5110" t="s">
        <v>41</v>
      </c>
      <c r="M5110">
        <v>12.2</v>
      </c>
      <c r="N5110" t="s">
        <v>83</v>
      </c>
      <c r="O5110" t="b">
        <v>0</v>
      </c>
      <c r="P5110">
        <v>22.911000000000001</v>
      </c>
      <c r="Q5110">
        <v>3.2730000000000001</v>
      </c>
      <c r="R5110">
        <v>-13.227</v>
      </c>
      <c r="S5110" t="s">
        <v>91</v>
      </c>
      <c r="T5110">
        <v>0</v>
      </c>
      <c r="U5110">
        <v>0</v>
      </c>
      <c r="V5110">
        <v>2</v>
      </c>
      <c r="W5110">
        <v>-29.460999999999999</v>
      </c>
    </row>
    <row r="5111" spans="1:23" x14ac:dyDescent="0.35">
      <c r="A5111" t="s">
        <v>7015</v>
      </c>
      <c r="B5111" t="s">
        <v>1052</v>
      </c>
      <c r="C5111" t="s">
        <v>1941</v>
      </c>
      <c r="D5111" t="s">
        <v>12</v>
      </c>
      <c r="E5111" t="s">
        <v>14</v>
      </c>
      <c r="F5111" t="s">
        <v>588</v>
      </c>
      <c r="G5111">
        <v>138.97999999999999</v>
      </c>
      <c r="H5111">
        <v>2</v>
      </c>
      <c r="I5111">
        <v>0.16</v>
      </c>
      <c r="J5111">
        <v>2.12</v>
      </c>
      <c r="K5111" t="s">
        <v>115</v>
      </c>
      <c r="L5111" t="s">
        <v>41</v>
      </c>
      <c r="M5111">
        <v>13.46</v>
      </c>
      <c r="N5111" t="s">
        <v>83</v>
      </c>
      <c r="O5111" t="b">
        <v>0</v>
      </c>
      <c r="P5111">
        <v>233.4864</v>
      </c>
      <c r="Q5111">
        <v>66.710399999999993</v>
      </c>
      <c r="R5111">
        <v>51.130400000000002</v>
      </c>
      <c r="S5111" t="s">
        <v>128</v>
      </c>
      <c r="T5111">
        <v>0</v>
      </c>
      <c r="U5111">
        <v>0</v>
      </c>
      <c r="V5111">
        <v>16</v>
      </c>
      <c r="W5111">
        <v>1002.6642000000001</v>
      </c>
    </row>
    <row r="5112" spans="1:23" x14ac:dyDescent="0.35">
      <c r="A5112" t="s">
        <v>7016</v>
      </c>
      <c r="B5112" t="s">
        <v>346</v>
      </c>
      <c r="C5112" t="s">
        <v>511</v>
      </c>
      <c r="D5112" t="s">
        <v>12</v>
      </c>
      <c r="E5112" t="s">
        <v>16</v>
      </c>
      <c r="F5112" t="s">
        <v>337</v>
      </c>
      <c r="G5112">
        <v>12.64</v>
      </c>
      <c r="H5112">
        <v>1</v>
      </c>
      <c r="I5112">
        <v>0.09</v>
      </c>
      <c r="J5112">
        <v>2.3199999999999998</v>
      </c>
      <c r="K5112" t="s">
        <v>90</v>
      </c>
      <c r="L5112" t="s">
        <v>43</v>
      </c>
      <c r="M5112">
        <v>3.51</v>
      </c>
      <c r="N5112" t="s">
        <v>83</v>
      </c>
      <c r="O5112" t="b">
        <v>0</v>
      </c>
      <c r="P5112">
        <v>11.5024</v>
      </c>
      <c r="Q5112">
        <v>3.9184000000000019</v>
      </c>
      <c r="R5112">
        <v>-1.911599999999998</v>
      </c>
      <c r="S5112" t="s">
        <v>97</v>
      </c>
      <c r="T5112">
        <v>0</v>
      </c>
      <c r="U5112">
        <v>0</v>
      </c>
      <c r="V5112">
        <v>15</v>
      </c>
      <c r="W5112">
        <v>518.36400000000003</v>
      </c>
    </row>
    <row r="5113" spans="1:23" x14ac:dyDescent="0.35">
      <c r="A5113" t="s">
        <v>7017</v>
      </c>
      <c r="B5113" t="s">
        <v>1135</v>
      </c>
      <c r="C5113" t="s">
        <v>666</v>
      </c>
      <c r="D5113" t="s">
        <v>24</v>
      </c>
      <c r="E5113" t="s">
        <v>16</v>
      </c>
      <c r="F5113" t="s">
        <v>481</v>
      </c>
      <c r="G5113">
        <v>49.89</v>
      </c>
      <c r="H5113">
        <v>3</v>
      </c>
      <c r="I5113">
        <v>0.08</v>
      </c>
      <c r="J5113">
        <v>5.12</v>
      </c>
      <c r="K5113" t="s">
        <v>82</v>
      </c>
      <c r="L5113" t="s">
        <v>45</v>
      </c>
      <c r="M5113">
        <v>0.63</v>
      </c>
      <c r="N5113" t="s">
        <v>83</v>
      </c>
      <c r="O5113" t="b">
        <v>0</v>
      </c>
      <c r="P5113">
        <v>137.69640000000001</v>
      </c>
      <c r="Q5113">
        <v>47.894399999999997</v>
      </c>
      <c r="R5113">
        <v>42.144399999999997</v>
      </c>
      <c r="S5113" t="s">
        <v>103</v>
      </c>
      <c r="T5113">
        <v>0</v>
      </c>
      <c r="U5113">
        <v>0</v>
      </c>
      <c r="V5113">
        <v>10</v>
      </c>
      <c r="W5113">
        <v>639.40990000000011</v>
      </c>
    </row>
    <row r="5114" spans="1:23" x14ac:dyDescent="0.35">
      <c r="A5114" t="s">
        <v>7018</v>
      </c>
      <c r="B5114" t="s">
        <v>130</v>
      </c>
      <c r="C5114" t="s">
        <v>1527</v>
      </c>
      <c r="D5114" t="s">
        <v>12</v>
      </c>
      <c r="E5114" t="s">
        <v>95</v>
      </c>
      <c r="F5114" t="s">
        <v>1202</v>
      </c>
      <c r="G5114">
        <v>306.97000000000003</v>
      </c>
      <c r="H5114">
        <v>1</v>
      </c>
      <c r="I5114">
        <v>0.01</v>
      </c>
      <c r="J5114">
        <v>3.55</v>
      </c>
      <c r="K5114" t="s">
        <v>102</v>
      </c>
      <c r="L5114" t="s">
        <v>45</v>
      </c>
      <c r="M5114">
        <v>1.51</v>
      </c>
      <c r="N5114" t="s">
        <v>141</v>
      </c>
      <c r="O5114" t="b">
        <v>0</v>
      </c>
      <c r="P5114">
        <v>303.90030000000002</v>
      </c>
      <c r="Q5114">
        <v>119.7183</v>
      </c>
      <c r="R5114">
        <v>114.6583</v>
      </c>
      <c r="S5114" t="s">
        <v>84</v>
      </c>
      <c r="T5114">
        <v>1</v>
      </c>
      <c r="U5114">
        <v>0</v>
      </c>
      <c r="V5114">
        <v>19</v>
      </c>
      <c r="W5114">
        <v>1549.5698</v>
      </c>
    </row>
    <row r="5115" spans="1:23" x14ac:dyDescent="0.35">
      <c r="A5115" t="s">
        <v>7019</v>
      </c>
      <c r="B5115" t="s">
        <v>143</v>
      </c>
      <c r="C5115" t="s">
        <v>7020</v>
      </c>
      <c r="D5115" t="s">
        <v>12</v>
      </c>
      <c r="E5115" t="s">
        <v>95</v>
      </c>
      <c r="F5115" t="s">
        <v>844</v>
      </c>
      <c r="G5115">
        <v>376.69</v>
      </c>
      <c r="H5115">
        <v>3</v>
      </c>
      <c r="I5115">
        <v>0.27</v>
      </c>
      <c r="J5115">
        <v>7.32</v>
      </c>
      <c r="K5115" t="s">
        <v>82</v>
      </c>
      <c r="L5115" t="s">
        <v>41</v>
      </c>
      <c r="M5115">
        <v>14.61</v>
      </c>
      <c r="N5115" t="s">
        <v>83</v>
      </c>
      <c r="O5115" t="b">
        <v>0</v>
      </c>
      <c r="P5115">
        <v>824.95109999999988</v>
      </c>
      <c r="Q5115">
        <v>146.9091</v>
      </c>
      <c r="R5115">
        <v>124.9791</v>
      </c>
      <c r="S5115" t="s">
        <v>103</v>
      </c>
      <c r="T5115">
        <v>0</v>
      </c>
      <c r="U5115">
        <v>0</v>
      </c>
      <c r="V5115">
        <v>3</v>
      </c>
      <c r="W5115">
        <v>423.59429999999998</v>
      </c>
    </row>
    <row r="5116" spans="1:23" x14ac:dyDescent="0.35">
      <c r="A5116" t="s">
        <v>7021</v>
      </c>
      <c r="B5116" t="s">
        <v>1219</v>
      </c>
      <c r="C5116" t="s">
        <v>2110</v>
      </c>
      <c r="D5116" t="s">
        <v>28</v>
      </c>
      <c r="E5116" t="s">
        <v>95</v>
      </c>
      <c r="F5116" t="s">
        <v>286</v>
      </c>
      <c r="G5116">
        <v>253.65</v>
      </c>
      <c r="H5116">
        <v>3</v>
      </c>
      <c r="I5116">
        <v>0.14000000000000001</v>
      </c>
      <c r="J5116">
        <v>5.14</v>
      </c>
      <c r="K5116" t="s">
        <v>102</v>
      </c>
      <c r="L5116" t="s">
        <v>41</v>
      </c>
      <c r="M5116">
        <v>13.96</v>
      </c>
      <c r="N5116" t="s">
        <v>83</v>
      </c>
      <c r="O5116" t="b">
        <v>0</v>
      </c>
      <c r="P5116">
        <v>654.41700000000003</v>
      </c>
      <c r="Q5116">
        <v>197.84700000000001</v>
      </c>
      <c r="R5116">
        <v>178.74700000000001</v>
      </c>
      <c r="S5116" t="s">
        <v>183</v>
      </c>
      <c r="T5116">
        <v>0</v>
      </c>
      <c r="U5116">
        <v>0</v>
      </c>
      <c r="V5116">
        <v>13</v>
      </c>
      <c r="W5116">
        <v>459.34150000000011</v>
      </c>
    </row>
    <row r="5117" spans="1:23" x14ac:dyDescent="0.35">
      <c r="A5117" t="s">
        <v>7022</v>
      </c>
      <c r="B5117" t="s">
        <v>1597</v>
      </c>
      <c r="C5117" t="s">
        <v>2184</v>
      </c>
      <c r="D5117" t="s">
        <v>26</v>
      </c>
      <c r="E5117" t="s">
        <v>88</v>
      </c>
      <c r="F5117" t="s">
        <v>964</v>
      </c>
      <c r="G5117">
        <v>34.07</v>
      </c>
      <c r="H5117">
        <v>1</v>
      </c>
      <c r="I5117">
        <v>0.23</v>
      </c>
      <c r="J5117">
        <v>4.41</v>
      </c>
      <c r="K5117" t="s">
        <v>82</v>
      </c>
      <c r="L5117" t="s">
        <v>41</v>
      </c>
      <c r="M5117">
        <v>14.64</v>
      </c>
      <c r="N5117" t="s">
        <v>83</v>
      </c>
      <c r="O5117" t="b">
        <v>0</v>
      </c>
      <c r="P5117">
        <v>26.233899999999998</v>
      </c>
      <c r="Q5117">
        <v>5.7919000000000018</v>
      </c>
      <c r="R5117">
        <v>-13.258100000000001</v>
      </c>
      <c r="S5117" t="s">
        <v>183</v>
      </c>
      <c r="T5117">
        <v>0</v>
      </c>
      <c r="U5117">
        <v>0</v>
      </c>
      <c r="V5117">
        <v>15</v>
      </c>
      <c r="W5117">
        <v>859.42560000000003</v>
      </c>
    </row>
    <row r="5118" spans="1:23" x14ac:dyDescent="0.35">
      <c r="A5118" t="s">
        <v>7023</v>
      </c>
      <c r="B5118" t="s">
        <v>773</v>
      </c>
      <c r="C5118" t="s">
        <v>226</v>
      </c>
      <c r="D5118" t="s">
        <v>15</v>
      </c>
      <c r="E5118" t="s">
        <v>95</v>
      </c>
      <c r="F5118" t="s">
        <v>645</v>
      </c>
      <c r="G5118">
        <v>26.25</v>
      </c>
      <c r="H5118">
        <v>1</v>
      </c>
      <c r="I5118">
        <v>0.1</v>
      </c>
      <c r="J5118">
        <v>4.43</v>
      </c>
      <c r="K5118" t="s">
        <v>82</v>
      </c>
      <c r="L5118" t="s">
        <v>41</v>
      </c>
      <c r="M5118">
        <v>13.76</v>
      </c>
      <c r="N5118" t="s">
        <v>83</v>
      </c>
      <c r="O5118" t="b">
        <v>1</v>
      </c>
      <c r="P5118">
        <v>23.625</v>
      </c>
      <c r="Q5118">
        <v>7.875</v>
      </c>
      <c r="R5118">
        <v>-10.315</v>
      </c>
      <c r="S5118" t="s">
        <v>97</v>
      </c>
      <c r="T5118">
        <v>0</v>
      </c>
      <c r="U5118">
        <v>0</v>
      </c>
      <c r="V5118">
        <v>14</v>
      </c>
      <c r="W5118">
        <v>789.34999999999991</v>
      </c>
    </row>
    <row r="5119" spans="1:23" x14ac:dyDescent="0.35">
      <c r="A5119" t="s">
        <v>7024</v>
      </c>
      <c r="B5119" t="s">
        <v>521</v>
      </c>
      <c r="C5119" t="s">
        <v>1720</v>
      </c>
      <c r="D5119" t="s">
        <v>15</v>
      </c>
      <c r="E5119" t="s">
        <v>88</v>
      </c>
      <c r="F5119" t="s">
        <v>975</v>
      </c>
      <c r="G5119">
        <v>14.36</v>
      </c>
      <c r="H5119">
        <v>2</v>
      </c>
      <c r="I5119">
        <v>0.18</v>
      </c>
      <c r="J5119">
        <v>3.76</v>
      </c>
      <c r="K5119" t="s">
        <v>82</v>
      </c>
      <c r="L5119" t="s">
        <v>41</v>
      </c>
      <c r="M5119">
        <v>10.029999999999999</v>
      </c>
      <c r="N5119" t="s">
        <v>83</v>
      </c>
      <c r="O5119" t="b">
        <v>0</v>
      </c>
      <c r="P5119">
        <v>23.5504</v>
      </c>
      <c r="Q5119">
        <v>6.3183999999999996</v>
      </c>
      <c r="R5119">
        <v>-7.4715999999999987</v>
      </c>
      <c r="S5119" t="s">
        <v>84</v>
      </c>
      <c r="T5119">
        <v>0</v>
      </c>
      <c r="U5119">
        <v>0</v>
      </c>
      <c r="V5119">
        <v>19</v>
      </c>
      <c r="W5119">
        <v>961.03410000000019</v>
      </c>
    </row>
    <row r="5120" spans="1:23" x14ac:dyDescent="0.35">
      <c r="A5120" t="s">
        <v>7025</v>
      </c>
      <c r="B5120" t="s">
        <v>284</v>
      </c>
      <c r="C5120" t="s">
        <v>738</v>
      </c>
      <c r="D5120" t="s">
        <v>28</v>
      </c>
      <c r="E5120" t="s">
        <v>88</v>
      </c>
      <c r="F5120" t="s">
        <v>171</v>
      </c>
      <c r="G5120">
        <v>22.17</v>
      </c>
      <c r="H5120">
        <v>2</v>
      </c>
      <c r="I5120">
        <v>0.21</v>
      </c>
      <c r="J5120">
        <v>9.66</v>
      </c>
      <c r="K5120" t="s">
        <v>115</v>
      </c>
      <c r="L5120" t="s">
        <v>41</v>
      </c>
      <c r="M5120">
        <v>8.64</v>
      </c>
      <c r="N5120" t="s">
        <v>83</v>
      </c>
      <c r="O5120" t="b">
        <v>0</v>
      </c>
      <c r="P5120">
        <v>35.028599999999997</v>
      </c>
      <c r="Q5120">
        <v>8.4246000000000016</v>
      </c>
      <c r="R5120">
        <v>-9.8754000000000008</v>
      </c>
      <c r="S5120" t="s">
        <v>91</v>
      </c>
      <c r="T5120">
        <v>0</v>
      </c>
      <c r="U5120">
        <v>0</v>
      </c>
      <c r="V5120">
        <v>16</v>
      </c>
      <c r="W5120">
        <v>2256.5427</v>
      </c>
    </row>
    <row r="5121" spans="1:23" x14ac:dyDescent="0.35">
      <c r="A5121" t="s">
        <v>7026</v>
      </c>
      <c r="B5121" t="s">
        <v>832</v>
      </c>
      <c r="C5121" t="s">
        <v>1452</v>
      </c>
      <c r="D5121" t="s">
        <v>17</v>
      </c>
      <c r="E5121" t="s">
        <v>88</v>
      </c>
      <c r="F5121" t="s">
        <v>199</v>
      </c>
      <c r="G5121">
        <v>35.22</v>
      </c>
      <c r="H5121">
        <v>3</v>
      </c>
      <c r="I5121">
        <v>0.08</v>
      </c>
      <c r="J5121">
        <v>8.4499999999999993</v>
      </c>
      <c r="K5121" t="s">
        <v>115</v>
      </c>
      <c r="L5121" t="s">
        <v>41</v>
      </c>
      <c r="M5121">
        <v>7.42</v>
      </c>
      <c r="N5121" t="s">
        <v>83</v>
      </c>
      <c r="O5121" t="b">
        <v>0</v>
      </c>
      <c r="P5121">
        <v>97.2072</v>
      </c>
      <c r="Q5121">
        <v>33.811200000000007</v>
      </c>
      <c r="R5121">
        <v>17.941200000000009</v>
      </c>
      <c r="S5121" t="s">
        <v>97</v>
      </c>
      <c r="T5121">
        <v>0</v>
      </c>
      <c r="U5121">
        <v>0</v>
      </c>
      <c r="V5121">
        <v>2</v>
      </c>
      <c r="W5121">
        <v>14.24580000000001</v>
      </c>
    </row>
    <row r="5122" spans="1:23" x14ac:dyDescent="0.35">
      <c r="A5122" t="s">
        <v>7027</v>
      </c>
      <c r="B5122" t="s">
        <v>562</v>
      </c>
      <c r="C5122" t="s">
        <v>350</v>
      </c>
      <c r="D5122" t="s">
        <v>24</v>
      </c>
      <c r="E5122" t="s">
        <v>88</v>
      </c>
      <c r="F5122" t="s">
        <v>760</v>
      </c>
      <c r="G5122">
        <v>17.600000000000001</v>
      </c>
      <c r="H5122">
        <v>2</v>
      </c>
      <c r="I5122">
        <v>0.13</v>
      </c>
      <c r="J5122">
        <v>4.58</v>
      </c>
      <c r="K5122" t="s">
        <v>82</v>
      </c>
      <c r="L5122" t="s">
        <v>41</v>
      </c>
      <c r="M5122">
        <v>5.18</v>
      </c>
      <c r="N5122" t="s">
        <v>83</v>
      </c>
      <c r="O5122" t="b">
        <v>0</v>
      </c>
      <c r="P5122">
        <v>30.623999999999999</v>
      </c>
      <c r="Q5122">
        <v>9.5039999999999996</v>
      </c>
      <c r="R5122">
        <v>-0.2559999999999984</v>
      </c>
      <c r="S5122" t="s">
        <v>103</v>
      </c>
      <c r="T5122">
        <v>0</v>
      </c>
      <c r="U5122">
        <v>0</v>
      </c>
      <c r="V5122">
        <v>18</v>
      </c>
      <c r="W5122">
        <v>832.04550000000006</v>
      </c>
    </row>
    <row r="5123" spans="1:23" x14ac:dyDescent="0.35">
      <c r="A5123" t="s">
        <v>7028</v>
      </c>
      <c r="B5123" t="s">
        <v>330</v>
      </c>
      <c r="C5123" t="s">
        <v>2180</v>
      </c>
      <c r="D5123" t="s">
        <v>26</v>
      </c>
      <c r="E5123" t="s">
        <v>16</v>
      </c>
      <c r="F5123" t="s">
        <v>282</v>
      </c>
      <c r="G5123">
        <v>54.19</v>
      </c>
      <c r="H5123">
        <v>2</v>
      </c>
      <c r="I5123">
        <v>0.12</v>
      </c>
      <c r="J5123">
        <v>9.6999999999999993</v>
      </c>
      <c r="K5123" t="s">
        <v>82</v>
      </c>
      <c r="L5123" t="s">
        <v>43</v>
      </c>
      <c r="M5123">
        <v>7.7</v>
      </c>
      <c r="N5123" t="s">
        <v>83</v>
      </c>
      <c r="O5123" t="b">
        <v>0</v>
      </c>
      <c r="P5123">
        <v>95.374399999999994</v>
      </c>
      <c r="Q5123">
        <v>30.346399999999999</v>
      </c>
      <c r="R5123">
        <v>12.946400000000001</v>
      </c>
      <c r="S5123" t="s">
        <v>183</v>
      </c>
      <c r="T5123">
        <v>0</v>
      </c>
      <c r="U5123">
        <v>0</v>
      </c>
      <c r="V5123">
        <v>4</v>
      </c>
      <c r="W5123">
        <v>377.822</v>
      </c>
    </row>
    <row r="5124" spans="1:23" x14ac:dyDescent="0.35">
      <c r="A5124" t="s">
        <v>7029</v>
      </c>
      <c r="B5124" t="s">
        <v>309</v>
      </c>
      <c r="C5124" t="s">
        <v>1101</v>
      </c>
      <c r="D5124" t="s">
        <v>17</v>
      </c>
      <c r="E5124" t="s">
        <v>14</v>
      </c>
      <c r="F5124" t="s">
        <v>643</v>
      </c>
      <c r="G5124">
        <v>90.03</v>
      </c>
      <c r="H5124">
        <v>3</v>
      </c>
      <c r="I5124">
        <v>7.0000000000000007E-2</v>
      </c>
      <c r="J5124">
        <v>4.38</v>
      </c>
      <c r="K5124" t="s">
        <v>102</v>
      </c>
      <c r="L5124" t="s">
        <v>43</v>
      </c>
      <c r="M5124">
        <v>4.84</v>
      </c>
      <c r="N5124" t="s">
        <v>83</v>
      </c>
      <c r="O5124" t="b">
        <v>0</v>
      </c>
      <c r="P5124">
        <v>251.18369999999999</v>
      </c>
      <c r="Q5124">
        <v>89.129700000000014</v>
      </c>
      <c r="R5124">
        <v>79.909700000000015</v>
      </c>
      <c r="S5124" t="s">
        <v>128</v>
      </c>
      <c r="T5124">
        <v>0</v>
      </c>
      <c r="U5124">
        <v>0</v>
      </c>
      <c r="V5124">
        <v>17</v>
      </c>
      <c r="W5124">
        <v>1059.6406999999999</v>
      </c>
    </row>
    <row r="5125" spans="1:23" x14ac:dyDescent="0.35">
      <c r="A5125" t="s">
        <v>7030</v>
      </c>
      <c r="B5125" t="s">
        <v>193</v>
      </c>
      <c r="C5125" t="s">
        <v>5979</v>
      </c>
      <c r="D5125" t="s">
        <v>15</v>
      </c>
      <c r="E5125" t="s">
        <v>16</v>
      </c>
      <c r="F5125" t="s">
        <v>547</v>
      </c>
      <c r="G5125">
        <v>33.659999999999997</v>
      </c>
      <c r="H5125">
        <v>1</v>
      </c>
      <c r="I5125">
        <v>0.14000000000000001</v>
      </c>
      <c r="J5125">
        <v>8.1300000000000008</v>
      </c>
      <c r="K5125" t="s">
        <v>102</v>
      </c>
      <c r="L5125" t="s">
        <v>45</v>
      </c>
      <c r="M5125">
        <v>1.8</v>
      </c>
      <c r="N5125" t="s">
        <v>83</v>
      </c>
      <c r="O5125" t="b">
        <v>0</v>
      </c>
      <c r="P5125">
        <v>28.947600000000001</v>
      </c>
      <c r="Q5125">
        <v>8.7515999999999998</v>
      </c>
      <c r="R5125">
        <v>-1.1784000000000019</v>
      </c>
      <c r="S5125" t="s">
        <v>97</v>
      </c>
      <c r="T5125">
        <v>0</v>
      </c>
      <c r="U5125">
        <v>0</v>
      </c>
      <c r="V5125">
        <v>2</v>
      </c>
      <c r="W5125">
        <v>3.9687999999999981</v>
      </c>
    </row>
    <row r="5126" spans="1:23" x14ac:dyDescent="0.35">
      <c r="A5126" t="s">
        <v>7031</v>
      </c>
      <c r="B5126" t="s">
        <v>208</v>
      </c>
      <c r="C5126" t="s">
        <v>426</v>
      </c>
      <c r="D5126" t="s">
        <v>19</v>
      </c>
      <c r="E5126" t="s">
        <v>95</v>
      </c>
      <c r="F5126" t="s">
        <v>631</v>
      </c>
      <c r="G5126">
        <v>400.83</v>
      </c>
      <c r="H5126">
        <v>1</v>
      </c>
      <c r="I5126">
        <v>0.08</v>
      </c>
      <c r="J5126">
        <v>6.07</v>
      </c>
      <c r="K5126" t="s">
        <v>102</v>
      </c>
      <c r="L5126" t="s">
        <v>48</v>
      </c>
      <c r="M5126">
        <v>15.51</v>
      </c>
      <c r="N5126" t="s">
        <v>83</v>
      </c>
      <c r="O5126" t="b">
        <v>0</v>
      </c>
      <c r="P5126">
        <v>368.7636</v>
      </c>
      <c r="Q5126">
        <v>128.26560000000001</v>
      </c>
      <c r="R5126">
        <v>106.68559999999999</v>
      </c>
      <c r="S5126" t="s">
        <v>183</v>
      </c>
      <c r="T5126">
        <v>0</v>
      </c>
      <c r="U5126">
        <v>0</v>
      </c>
      <c r="V5126">
        <v>13</v>
      </c>
      <c r="W5126">
        <v>1079.6733999999999</v>
      </c>
    </row>
    <row r="5127" spans="1:23" x14ac:dyDescent="0.35">
      <c r="A5127" t="s">
        <v>7032</v>
      </c>
      <c r="B5127" t="s">
        <v>954</v>
      </c>
      <c r="C5127" t="s">
        <v>5460</v>
      </c>
      <c r="D5127" t="s">
        <v>12</v>
      </c>
      <c r="E5127" t="s">
        <v>16</v>
      </c>
      <c r="F5127" t="s">
        <v>648</v>
      </c>
      <c r="G5127">
        <v>59.35</v>
      </c>
      <c r="H5127">
        <v>3</v>
      </c>
      <c r="I5127">
        <v>0.21</v>
      </c>
      <c r="J5127">
        <v>9.6</v>
      </c>
      <c r="K5127" t="s">
        <v>102</v>
      </c>
      <c r="L5127" t="s">
        <v>41</v>
      </c>
      <c r="M5127">
        <v>11.7</v>
      </c>
      <c r="N5127" t="s">
        <v>83</v>
      </c>
      <c r="O5127" t="b">
        <v>0</v>
      </c>
      <c r="P5127">
        <v>140.65950000000001</v>
      </c>
      <c r="Q5127">
        <v>33.82950000000001</v>
      </c>
      <c r="R5127">
        <v>12.529500000000009</v>
      </c>
      <c r="S5127" t="s">
        <v>91</v>
      </c>
      <c r="T5127">
        <v>0</v>
      </c>
      <c r="U5127">
        <v>0</v>
      </c>
      <c r="V5127">
        <v>3</v>
      </c>
      <c r="W5127">
        <v>132.73830000000009</v>
      </c>
    </row>
    <row r="5128" spans="1:23" x14ac:dyDescent="0.35">
      <c r="A5128" t="s">
        <v>7033</v>
      </c>
      <c r="B5128" t="s">
        <v>553</v>
      </c>
      <c r="C5128" t="s">
        <v>1416</v>
      </c>
      <c r="D5128" t="s">
        <v>12</v>
      </c>
      <c r="E5128" t="s">
        <v>14</v>
      </c>
      <c r="F5128" t="s">
        <v>101</v>
      </c>
      <c r="G5128">
        <v>92.67</v>
      </c>
      <c r="H5128">
        <v>1</v>
      </c>
      <c r="I5128">
        <v>0.09</v>
      </c>
      <c r="J5128">
        <v>2.08</v>
      </c>
      <c r="K5128" t="s">
        <v>82</v>
      </c>
      <c r="L5128" t="s">
        <v>43</v>
      </c>
      <c r="M5128">
        <v>5.91</v>
      </c>
      <c r="N5128" t="s">
        <v>83</v>
      </c>
      <c r="O5128" t="b">
        <v>0</v>
      </c>
      <c r="P5128">
        <v>84.329700000000003</v>
      </c>
      <c r="Q5128">
        <v>28.727700000000009</v>
      </c>
      <c r="R5128">
        <v>20.7377</v>
      </c>
      <c r="S5128" t="s">
        <v>84</v>
      </c>
      <c r="T5128">
        <v>0</v>
      </c>
      <c r="U5128">
        <v>0</v>
      </c>
      <c r="V5128">
        <v>12</v>
      </c>
      <c r="W5128">
        <v>537.27520000000027</v>
      </c>
    </row>
    <row r="5129" spans="1:23" x14ac:dyDescent="0.35">
      <c r="A5129" t="s">
        <v>7034</v>
      </c>
      <c r="B5129" t="s">
        <v>636</v>
      </c>
      <c r="C5129" t="s">
        <v>359</v>
      </c>
      <c r="D5129" t="s">
        <v>12</v>
      </c>
      <c r="E5129" t="s">
        <v>95</v>
      </c>
      <c r="F5129" t="s">
        <v>1080</v>
      </c>
      <c r="G5129">
        <v>450.77</v>
      </c>
      <c r="H5129">
        <v>3</v>
      </c>
      <c r="I5129">
        <v>0.02</v>
      </c>
      <c r="J5129">
        <v>6.13</v>
      </c>
      <c r="K5129" t="s">
        <v>82</v>
      </c>
      <c r="L5129" t="s">
        <v>45</v>
      </c>
      <c r="M5129">
        <v>1.78</v>
      </c>
      <c r="N5129" t="s">
        <v>83</v>
      </c>
      <c r="O5129" t="b">
        <v>0</v>
      </c>
      <c r="P5129">
        <v>1325.2637999999999</v>
      </c>
      <c r="Q5129">
        <v>513.87779999999998</v>
      </c>
      <c r="R5129">
        <v>505.96780000000001</v>
      </c>
      <c r="S5129" t="s">
        <v>103</v>
      </c>
      <c r="T5129">
        <v>0</v>
      </c>
      <c r="U5129">
        <v>0</v>
      </c>
      <c r="V5129">
        <v>18</v>
      </c>
      <c r="W5129">
        <v>1656.8806999999999</v>
      </c>
    </row>
    <row r="5130" spans="1:23" x14ac:dyDescent="0.35">
      <c r="A5130" t="s">
        <v>7035</v>
      </c>
      <c r="B5130" t="s">
        <v>113</v>
      </c>
      <c r="C5130" t="s">
        <v>3921</v>
      </c>
      <c r="D5130" t="s">
        <v>15</v>
      </c>
      <c r="E5130" t="s">
        <v>14</v>
      </c>
      <c r="F5130" t="s">
        <v>655</v>
      </c>
      <c r="G5130">
        <v>106.01</v>
      </c>
      <c r="H5130">
        <v>2</v>
      </c>
      <c r="I5130">
        <v>0.08</v>
      </c>
      <c r="J5130">
        <v>8.56</v>
      </c>
      <c r="K5130" t="s">
        <v>102</v>
      </c>
      <c r="L5130" t="s">
        <v>45</v>
      </c>
      <c r="M5130">
        <v>1.74</v>
      </c>
      <c r="N5130" t="s">
        <v>83</v>
      </c>
      <c r="O5130" t="b">
        <v>0</v>
      </c>
      <c r="P5130">
        <v>195.05840000000001</v>
      </c>
      <c r="Q5130">
        <v>67.846400000000003</v>
      </c>
      <c r="R5130">
        <v>57.546400000000013</v>
      </c>
      <c r="S5130" t="s">
        <v>84</v>
      </c>
      <c r="T5130">
        <v>0</v>
      </c>
      <c r="U5130">
        <v>0</v>
      </c>
      <c r="V5130">
        <v>7</v>
      </c>
      <c r="W5130">
        <v>837.01239999999996</v>
      </c>
    </row>
    <row r="5131" spans="1:23" x14ac:dyDescent="0.35">
      <c r="A5131" t="s">
        <v>7036</v>
      </c>
      <c r="B5131" t="s">
        <v>940</v>
      </c>
      <c r="C5131" t="s">
        <v>2345</v>
      </c>
      <c r="D5131" t="s">
        <v>12</v>
      </c>
      <c r="E5131" t="s">
        <v>14</v>
      </c>
      <c r="F5131" t="s">
        <v>451</v>
      </c>
      <c r="G5131">
        <v>73.209999999999994</v>
      </c>
      <c r="H5131">
        <v>2</v>
      </c>
      <c r="I5131">
        <v>7.0000000000000007E-2</v>
      </c>
      <c r="J5131">
        <v>4.33</v>
      </c>
      <c r="K5131" t="s">
        <v>90</v>
      </c>
      <c r="L5131" t="s">
        <v>43</v>
      </c>
      <c r="M5131">
        <v>6.08</v>
      </c>
      <c r="N5131" t="s">
        <v>83</v>
      </c>
      <c r="O5131" t="b">
        <v>0</v>
      </c>
      <c r="P5131">
        <v>136.17060000000001</v>
      </c>
      <c r="Q5131">
        <v>48.318599999999989</v>
      </c>
      <c r="R5131">
        <v>37.908599999999993</v>
      </c>
      <c r="S5131" t="s">
        <v>84</v>
      </c>
      <c r="T5131">
        <v>0</v>
      </c>
      <c r="U5131">
        <v>0</v>
      </c>
      <c r="V5131">
        <v>13</v>
      </c>
      <c r="W5131">
        <v>2024.7270000000001</v>
      </c>
    </row>
    <row r="5132" spans="1:23" x14ac:dyDescent="0.35">
      <c r="A5132" t="s">
        <v>7037</v>
      </c>
      <c r="B5132" t="s">
        <v>364</v>
      </c>
      <c r="C5132" t="s">
        <v>2804</v>
      </c>
      <c r="D5132" t="s">
        <v>26</v>
      </c>
      <c r="E5132" t="s">
        <v>14</v>
      </c>
      <c r="F5132" t="s">
        <v>451</v>
      </c>
      <c r="G5132">
        <v>110.87</v>
      </c>
      <c r="H5132">
        <v>2</v>
      </c>
      <c r="I5132">
        <v>0.17</v>
      </c>
      <c r="J5132">
        <v>5.76</v>
      </c>
      <c r="K5132" t="s">
        <v>82</v>
      </c>
      <c r="L5132" t="s">
        <v>41</v>
      </c>
      <c r="M5132">
        <v>9.41</v>
      </c>
      <c r="N5132" t="s">
        <v>83</v>
      </c>
      <c r="O5132" t="b">
        <v>0</v>
      </c>
      <c r="P5132">
        <v>184.04419999999999</v>
      </c>
      <c r="Q5132">
        <v>51.000199999999978</v>
      </c>
      <c r="R5132">
        <v>35.830199999999977</v>
      </c>
      <c r="S5132" t="s">
        <v>97</v>
      </c>
      <c r="T5132">
        <v>0</v>
      </c>
      <c r="U5132">
        <v>0</v>
      </c>
      <c r="V5132">
        <v>14</v>
      </c>
      <c r="W5132">
        <v>128.99529999999999</v>
      </c>
    </row>
    <row r="5133" spans="1:23" x14ac:dyDescent="0.35">
      <c r="A5133" t="s">
        <v>7038</v>
      </c>
      <c r="B5133" t="s">
        <v>1107</v>
      </c>
      <c r="C5133" t="s">
        <v>2250</v>
      </c>
      <c r="D5133" t="s">
        <v>15</v>
      </c>
      <c r="E5133" t="s">
        <v>88</v>
      </c>
      <c r="F5133" t="s">
        <v>1221</v>
      </c>
      <c r="G5133">
        <v>22.17</v>
      </c>
      <c r="H5133">
        <v>1</v>
      </c>
      <c r="I5133">
        <v>0.04</v>
      </c>
      <c r="J5133">
        <v>3.23</v>
      </c>
      <c r="K5133" t="s">
        <v>90</v>
      </c>
      <c r="L5133" t="s">
        <v>43</v>
      </c>
      <c r="M5133">
        <v>6.48</v>
      </c>
      <c r="N5133" t="s">
        <v>83</v>
      </c>
      <c r="O5133" t="b">
        <v>0</v>
      </c>
      <c r="P5133">
        <v>21.283200000000001</v>
      </c>
      <c r="Q5133">
        <v>7.9811999999999994</v>
      </c>
      <c r="R5133">
        <v>-1.728800000000001</v>
      </c>
      <c r="S5133" t="s">
        <v>97</v>
      </c>
      <c r="T5133">
        <v>0</v>
      </c>
      <c r="U5133">
        <v>0</v>
      </c>
      <c r="V5133">
        <v>17</v>
      </c>
      <c r="W5133">
        <v>920.29610000000002</v>
      </c>
    </row>
    <row r="5134" spans="1:23" x14ac:dyDescent="0.35">
      <c r="A5134" t="s">
        <v>7039</v>
      </c>
      <c r="B5134" t="s">
        <v>320</v>
      </c>
      <c r="C5134" t="s">
        <v>1450</v>
      </c>
      <c r="D5134" t="s">
        <v>24</v>
      </c>
      <c r="E5134" t="s">
        <v>14</v>
      </c>
      <c r="F5134" t="s">
        <v>1207</v>
      </c>
      <c r="G5134">
        <v>200.69</v>
      </c>
      <c r="H5134">
        <v>2</v>
      </c>
      <c r="I5134">
        <v>0.2</v>
      </c>
      <c r="J5134">
        <v>3.39</v>
      </c>
      <c r="K5134" t="s">
        <v>82</v>
      </c>
      <c r="L5134" t="s">
        <v>41</v>
      </c>
      <c r="M5134">
        <v>12.79</v>
      </c>
      <c r="N5134" t="s">
        <v>83</v>
      </c>
      <c r="O5134" t="b">
        <v>0</v>
      </c>
      <c r="P5134">
        <v>321.10399999999998</v>
      </c>
      <c r="Q5134">
        <v>80.276000000000067</v>
      </c>
      <c r="R5134">
        <v>64.09600000000006</v>
      </c>
      <c r="S5134" t="s">
        <v>84</v>
      </c>
      <c r="T5134">
        <v>0</v>
      </c>
      <c r="U5134">
        <v>0</v>
      </c>
      <c r="V5134">
        <v>12</v>
      </c>
      <c r="W5134">
        <v>861.80650000000003</v>
      </c>
    </row>
    <row r="5135" spans="1:23" x14ac:dyDescent="0.35">
      <c r="A5135" t="s">
        <v>7040</v>
      </c>
      <c r="B5135" t="s">
        <v>497</v>
      </c>
      <c r="C5135" t="s">
        <v>2410</v>
      </c>
      <c r="D5135" t="s">
        <v>19</v>
      </c>
      <c r="E5135" t="s">
        <v>16</v>
      </c>
      <c r="F5135" t="s">
        <v>472</v>
      </c>
      <c r="G5135">
        <v>44.05</v>
      </c>
      <c r="H5135">
        <v>3</v>
      </c>
      <c r="I5135">
        <v>0.2</v>
      </c>
      <c r="J5135">
        <v>5.93</v>
      </c>
      <c r="K5135" t="s">
        <v>82</v>
      </c>
      <c r="L5135" t="s">
        <v>43</v>
      </c>
      <c r="M5135">
        <v>3.31</v>
      </c>
      <c r="N5135" t="s">
        <v>141</v>
      </c>
      <c r="O5135" t="b">
        <v>0</v>
      </c>
      <c r="P5135">
        <v>105.72</v>
      </c>
      <c r="Q5135">
        <v>26.43000000000001</v>
      </c>
      <c r="R5135">
        <v>17.190000000000001</v>
      </c>
      <c r="S5135" t="s">
        <v>183</v>
      </c>
      <c r="T5135">
        <v>1</v>
      </c>
      <c r="U5135">
        <v>0</v>
      </c>
      <c r="V5135">
        <v>11</v>
      </c>
      <c r="W5135">
        <v>239.26870000000011</v>
      </c>
    </row>
    <row r="5136" spans="1:23" x14ac:dyDescent="0.35">
      <c r="A5136" t="s">
        <v>7041</v>
      </c>
      <c r="B5136" t="s">
        <v>1576</v>
      </c>
      <c r="C5136" t="s">
        <v>1827</v>
      </c>
      <c r="D5136" t="s">
        <v>17</v>
      </c>
      <c r="E5136" t="s">
        <v>16</v>
      </c>
      <c r="F5136" t="s">
        <v>648</v>
      </c>
      <c r="G5136">
        <v>38.07</v>
      </c>
      <c r="H5136">
        <v>1</v>
      </c>
      <c r="I5136">
        <v>0.24</v>
      </c>
      <c r="J5136">
        <v>4.66</v>
      </c>
      <c r="K5136" t="s">
        <v>102</v>
      </c>
      <c r="L5136" t="s">
        <v>41</v>
      </c>
      <c r="M5136">
        <v>7.91</v>
      </c>
      <c r="N5136" t="s">
        <v>83</v>
      </c>
      <c r="O5136" t="b">
        <v>0</v>
      </c>
      <c r="P5136">
        <v>28.933199999999999</v>
      </c>
      <c r="Q5136">
        <v>6.0912000000000006</v>
      </c>
      <c r="R5136">
        <v>-6.4787999999999997</v>
      </c>
      <c r="S5136" t="s">
        <v>97</v>
      </c>
      <c r="T5136">
        <v>0</v>
      </c>
      <c r="U5136">
        <v>0</v>
      </c>
      <c r="V5136">
        <v>16</v>
      </c>
      <c r="W5136">
        <v>894.23690000000011</v>
      </c>
    </row>
    <row r="5137" spans="1:23" x14ac:dyDescent="0.35">
      <c r="A5137" t="s">
        <v>7042</v>
      </c>
      <c r="B5137" t="s">
        <v>249</v>
      </c>
      <c r="C5137" t="s">
        <v>7043</v>
      </c>
      <c r="D5137" t="s">
        <v>17</v>
      </c>
      <c r="E5137" t="s">
        <v>88</v>
      </c>
      <c r="F5137" t="s">
        <v>171</v>
      </c>
      <c r="G5137">
        <v>21.54</v>
      </c>
      <c r="H5137">
        <v>2</v>
      </c>
      <c r="I5137">
        <v>0.06</v>
      </c>
      <c r="J5137">
        <v>2.54</v>
      </c>
      <c r="K5137" t="s">
        <v>102</v>
      </c>
      <c r="L5137" t="s">
        <v>45</v>
      </c>
      <c r="M5137">
        <v>0.71</v>
      </c>
      <c r="N5137" t="s">
        <v>279</v>
      </c>
      <c r="O5137" t="b">
        <v>0</v>
      </c>
      <c r="P5137">
        <v>40.495199999999997</v>
      </c>
      <c r="Q5137">
        <v>14.6472</v>
      </c>
      <c r="R5137">
        <v>11.3972</v>
      </c>
      <c r="S5137" t="s">
        <v>91</v>
      </c>
      <c r="T5137">
        <v>0</v>
      </c>
      <c r="U5137">
        <v>1</v>
      </c>
      <c r="V5137">
        <v>5</v>
      </c>
      <c r="W5137">
        <v>281.25589999999988</v>
      </c>
    </row>
    <row r="5138" spans="1:23" x14ac:dyDescent="0.35">
      <c r="A5138" t="s">
        <v>7044</v>
      </c>
      <c r="B5138" t="s">
        <v>848</v>
      </c>
      <c r="C5138" t="s">
        <v>1186</v>
      </c>
      <c r="D5138" t="s">
        <v>24</v>
      </c>
      <c r="E5138" t="s">
        <v>16</v>
      </c>
      <c r="F5138" t="s">
        <v>478</v>
      </c>
      <c r="G5138">
        <v>42.84</v>
      </c>
      <c r="H5138">
        <v>1</v>
      </c>
      <c r="I5138">
        <v>0.1</v>
      </c>
      <c r="J5138">
        <v>3.06</v>
      </c>
      <c r="K5138" t="s">
        <v>90</v>
      </c>
      <c r="L5138" t="s">
        <v>45</v>
      </c>
      <c r="M5138">
        <v>1.8</v>
      </c>
      <c r="N5138" t="s">
        <v>83</v>
      </c>
      <c r="O5138" t="b">
        <v>1</v>
      </c>
      <c r="P5138">
        <v>38.555999999999997</v>
      </c>
      <c r="Q5138">
        <v>12.852</v>
      </c>
      <c r="R5138">
        <v>7.9920000000000044</v>
      </c>
      <c r="S5138" t="s">
        <v>103</v>
      </c>
      <c r="T5138">
        <v>0</v>
      </c>
      <c r="U5138">
        <v>0</v>
      </c>
      <c r="V5138">
        <v>14</v>
      </c>
      <c r="W5138">
        <v>851.52060000000017</v>
      </c>
    </row>
    <row r="5139" spans="1:23" x14ac:dyDescent="0.35">
      <c r="A5139" t="s">
        <v>7045</v>
      </c>
      <c r="B5139" t="s">
        <v>417</v>
      </c>
      <c r="C5139" t="s">
        <v>4142</v>
      </c>
      <c r="D5139" t="s">
        <v>28</v>
      </c>
      <c r="E5139" t="s">
        <v>95</v>
      </c>
      <c r="F5139" t="s">
        <v>421</v>
      </c>
      <c r="G5139">
        <v>485.36</v>
      </c>
      <c r="H5139">
        <v>3</v>
      </c>
      <c r="I5139">
        <v>0.28000000000000003</v>
      </c>
      <c r="J5139">
        <v>5.71</v>
      </c>
      <c r="K5139" t="s">
        <v>82</v>
      </c>
      <c r="L5139" t="s">
        <v>41</v>
      </c>
      <c r="M5139">
        <v>9.4700000000000006</v>
      </c>
      <c r="N5139" t="s">
        <v>83</v>
      </c>
      <c r="O5139" t="b">
        <v>0</v>
      </c>
      <c r="P5139">
        <v>1048.3776</v>
      </c>
      <c r="Q5139">
        <v>174.72959999999989</v>
      </c>
      <c r="R5139">
        <v>159.54959999999991</v>
      </c>
      <c r="S5139" t="s">
        <v>84</v>
      </c>
      <c r="T5139">
        <v>0</v>
      </c>
      <c r="U5139">
        <v>0</v>
      </c>
      <c r="V5139">
        <v>4</v>
      </c>
      <c r="W5139">
        <v>306.30549999999988</v>
      </c>
    </row>
    <row r="5140" spans="1:23" x14ac:dyDescent="0.35">
      <c r="A5140" t="s">
        <v>7046</v>
      </c>
      <c r="B5140" t="s">
        <v>984</v>
      </c>
      <c r="C5140" t="s">
        <v>546</v>
      </c>
      <c r="D5140" t="s">
        <v>26</v>
      </c>
      <c r="E5140" t="s">
        <v>88</v>
      </c>
      <c r="F5140" t="s">
        <v>415</v>
      </c>
      <c r="G5140">
        <v>23.89</v>
      </c>
      <c r="H5140">
        <v>1</v>
      </c>
      <c r="I5140">
        <v>0.01</v>
      </c>
      <c r="J5140">
        <v>2.85</v>
      </c>
      <c r="K5140" t="s">
        <v>90</v>
      </c>
      <c r="L5140" t="s">
        <v>45</v>
      </c>
      <c r="M5140">
        <v>1.56</v>
      </c>
      <c r="N5140" t="s">
        <v>83</v>
      </c>
      <c r="O5140" t="b">
        <v>0</v>
      </c>
      <c r="P5140">
        <v>23.6511</v>
      </c>
      <c r="Q5140">
        <v>9.3170999999999999</v>
      </c>
      <c r="R5140">
        <v>4.9070999999999998</v>
      </c>
      <c r="S5140" t="s">
        <v>97</v>
      </c>
      <c r="T5140">
        <v>0</v>
      </c>
      <c r="U5140">
        <v>0</v>
      </c>
      <c r="V5140">
        <v>15</v>
      </c>
      <c r="W5140">
        <v>998.18510000000003</v>
      </c>
    </row>
    <row r="5141" spans="1:23" x14ac:dyDescent="0.35">
      <c r="A5141" t="s">
        <v>7047</v>
      </c>
      <c r="B5141" t="s">
        <v>121</v>
      </c>
      <c r="C5141" t="s">
        <v>519</v>
      </c>
      <c r="D5141" t="s">
        <v>17</v>
      </c>
      <c r="E5141" t="s">
        <v>95</v>
      </c>
      <c r="F5141" t="s">
        <v>217</v>
      </c>
      <c r="G5141">
        <v>386.96</v>
      </c>
      <c r="H5141">
        <v>2</v>
      </c>
      <c r="I5141">
        <v>0.08</v>
      </c>
      <c r="J5141">
        <v>7.68</v>
      </c>
      <c r="K5141" t="s">
        <v>90</v>
      </c>
      <c r="L5141" t="s">
        <v>43</v>
      </c>
      <c r="M5141">
        <v>5.88</v>
      </c>
      <c r="N5141" t="s">
        <v>83</v>
      </c>
      <c r="O5141" t="b">
        <v>0</v>
      </c>
      <c r="P5141">
        <v>712.00639999999999</v>
      </c>
      <c r="Q5141">
        <v>247.65440000000001</v>
      </c>
      <c r="R5141">
        <v>234.09440000000001</v>
      </c>
      <c r="S5141" t="s">
        <v>103</v>
      </c>
      <c r="T5141">
        <v>0</v>
      </c>
      <c r="U5141">
        <v>0</v>
      </c>
      <c r="V5141">
        <v>18</v>
      </c>
      <c r="W5141">
        <v>828.07060000000013</v>
      </c>
    </row>
    <row r="5142" spans="1:23" x14ac:dyDescent="0.35">
      <c r="A5142" t="s">
        <v>7048</v>
      </c>
      <c r="B5142" t="s">
        <v>802</v>
      </c>
      <c r="C5142" t="s">
        <v>1367</v>
      </c>
      <c r="D5142" t="s">
        <v>17</v>
      </c>
      <c r="E5142" t="s">
        <v>88</v>
      </c>
      <c r="F5142" t="s">
        <v>182</v>
      </c>
      <c r="G5142">
        <v>28.65</v>
      </c>
      <c r="H5142">
        <v>3</v>
      </c>
      <c r="I5142">
        <v>0.03</v>
      </c>
      <c r="J5142">
        <v>2.4900000000000002</v>
      </c>
      <c r="K5142" t="s">
        <v>82</v>
      </c>
      <c r="L5142" t="s">
        <v>43</v>
      </c>
      <c r="M5142">
        <v>6.98</v>
      </c>
      <c r="N5142" t="s">
        <v>83</v>
      </c>
      <c r="O5142" t="b">
        <v>0</v>
      </c>
      <c r="P5142">
        <v>83.371499999999983</v>
      </c>
      <c r="Q5142">
        <v>31.80149999999999</v>
      </c>
      <c r="R5142">
        <v>22.331499999999991</v>
      </c>
      <c r="S5142" t="s">
        <v>84</v>
      </c>
      <c r="T5142">
        <v>0</v>
      </c>
      <c r="U5142">
        <v>0</v>
      </c>
      <c r="V5142">
        <v>17</v>
      </c>
      <c r="W5142">
        <v>926.81089999999995</v>
      </c>
    </row>
    <row r="5143" spans="1:23" x14ac:dyDescent="0.35">
      <c r="A5143" t="s">
        <v>7049</v>
      </c>
      <c r="B5143" t="s">
        <v>272</v>
      </c>
      <c r="C5143" t="s">
        <v>1720</v>
      </c>
      <c r="D5143" t="s">
        <v>26</v>
      </c>
      <c r="E5143" t="s">
        <v>14</v>
      </c>
      <c r="F5143" t="s">
        <v>733</v>
      </c>
      <c r="G5143">
        <v>159.21</v>
      </c>
      <c r="H5143">
        <v>2</v>
      </c>
      <c r="I5143">
        <v>0.09</v>
      </c>
      <c r="J5143">
        <v>8.8699999999999992</v>
      </c>
      <c r="K5143" t="s">
        <v>102</v>
      </c>
      <c r="L5143" t="s">
        <v>48</v>
      </c>
      <c r="M5143">
        <v>4.4800000000000004</v>
      </c>
      <c r="N5143" t="s">
        <v>83</v>
      </c>
      <c r="O5143" t="b">
        <v>0</v>
      </c>
      <c r="P5143">
        <v>289.76220000000001</v>
      </c>
      <c r="Q5143">
        <v>98.7102</v>
      </c>
      <c r="R5143">
        <v>85.36020000000002</v>
      </c>
      <c r="S5143" t="s">
        <v>84</v>
      </c>
      <c r="T5143">
        <v>0</v>
      </c>
      <c r="U5143">
        <v>0</v>
      </c>
      <c r="V5143">
        <v>19</v>
      </c>
      <c r="W5143">
        <v>961.03410000000019</v>
      </c>
    </row>
    <row r="5144" spans="1:23" x14ac:dyDescent="0.35">
      <c r="A5144" t="s">
        <v>7050</v>
      </c>
      <c r="B5144" t="s">
        <v>302</v>
      </c>
      <c r="C5144" t="s">
        <v>1766</v>
      </c>
      <c r="D5144" t="s">
        <v>20</v>
      </c>
      <c r="E5144" t="s">
        <v>88</v>
      </c>
      <c r="F5144" t="s">
        <v>381</v>
      </c>
      <c r="G5144">
        <v>31.04</v>
      </c>
      <c r="H5144">
        <v>1</v>
      </c>
      <c r="I5144">
        <v>0.05</v>
      </c>
      <c r="J5144">
        <v>4.4400000000000004</v>
      </c>
      <c r="K5144" t="s">
        <v>102</v>
      </c>
      <c r="L5144" t="s">
        <v>48</v>
      </c>
      <c r="M5144">
        <v>18.32</v>
      </c>
      <c r="N5144" t="s">
        <v>83</v>
      </c>
      <c r="O5144" t="b">
        <v>0</v>
      </c>
      <c r="P5144">
        <v>29.488</v>
      </c>
      <c r="Q5144">
        <v>10.864000000000001</v>
      </c>
      <c r="R5144">
        <v>-11.896000000000001</v>
      </c>
      <c r="S5144" t="s">
        <v>183</v>
      </c>
      <c r="T5144">
        <v>0</v>
      </c>
      <c r="U5144">
        <v>0</v>
      </c>
      <c r="V5144">
        <v>19</v>
      </c>
      <c r="W5144">
        <v>2240.0264999999999</v>
      </c>
    </row>
    <row r="5145" spans="1:23" x14ac:dyDescent="0.35">
      <c r="A5145" t="s">
        <v>7051</v>
      </c>
      <c r="B5145" t="s">
        <v>746</v>
      </c>
      <c r="C5145" t="s">
        <v>265</v>
      </c>
      <c r="D5145" t="s">
        <v>12</v>
      </c>
      <c r="E5145" t="s">
        <v>88</v>
      </c>
      <c r="F5145" t="s">
        <v>227</v>
      </c>
      <c r="G5145">
        <v>32.450000000000003</v>
      </c>
      <c r="H5145">
        <v>1</v>
      </c>
      <c r="I5145">
        <v>0.1</v>
      </c>
      <c r="J5145">
        <v>5.66</v>
      </c>
      <c r="K5145" t="s">
        <v>82</v>
      </c>
      <c r="L5145" t="s">
        <v>45</v>
      </c>
      <c r="M5145">
        <v>0.86</v>
      </c>
      <c r="N5145" t="s">
        <v>83</v>
      </c>
      <c r="O5145" t="b">
        <v>1</v>
      </c>
      <c r="P5145">
        <v>29.204999999999998</v>
      </c>
      <c r="Q5145">
        <v>9.7349999999999994</v>
      </c>
      <c r="R5145">
        <v>3.214999999999999</v>
      </c>
      <c r="S5145" t="s">
        <v>103</v>
      </c>
      <c r="T5145">
        <v>0</v>
      </c>
      <c r="U5145">
        <v>0</v>
      </c>
      <c r="V5145">
        <v>16</v>
      </c>
      <c r="W5145">
        <v>1097.520600000001</v>
      </c>
    </row>
    <row r="5146" spans="1:23" x14ac:dyDescent="0.35">
      <c r="A5146" t="s">
        <v>7052</v>
      </c>
      <c r="B5146" t="s">
        <v>1497</v>
      </c>
      <c r="C5146" t="s">
        <v>1327</v>
      </c>
      <c r="D5146" t="s">
        <v>15</v>
      </c>
      <c r="E5146" t="s">
        <v>16</v>
      </c>
      <c r="F5146" t="s">
        <v>244</v>
      </c>
      <c r="G5146">
        <v>27.89</v>
      </c>
      <c r="H5146">
        <v>1</v>
      </c>
      <c r="I5146">
        <v>0.24</v>
      </c>
      <c r="J5146">
        <v>5.66</v>
      </c>
      <c r="K5146" t="s">
        <v>115</v>
      </c>
      <c r="L5146" t="s">
        <v>43</v>
      </c>
      <c r="M5146">
        <v>5.69</v>
      </c>
      <c r="N5146" t="s">
        <v>83</v>
      </c>
      <c r="O5146" t="b">
        <v>0</v>
      </c>
      <c r="P5146">
        <v>21.196400000000001</v>
      </c>
      <c r="Q5146">
        <v>4.4624000000000024</v>
      </c>
      <c r="R5146">
        <v>-6.8875999999999991</v>
      </c>
      <c r="S5146" t="s">
        <v>103</v>
      </c>
      <c r="T5146">
        <v>0</v>
      </c>
      <c r="U5146">
        <v>0</v>
      </c>
      <c r="V5146">
        <v>19</v>
      </c>
      <c r="W5146">
        <v>1271.3681999999999</v>
      </c>
    </row>
    <row r="5147" spans="1:23" x14ac:dyDescent="0.35">
      <c r="A5147" t="s">
        <v>7053</v>
      </c>
      <c r="B5147" t="s">
        <v>105</v>
      </c>
      <c r="C5147" t="s">
        <v>595</v>
      </c>
      <c r="D5147" t="s">
        <v>15</v>
      </c>
      <c r="E5147" t="s">
        <v>16</v>
      </c>
      <c r="F5147" t="s">
        <v>145</v>
      </c>
      <c r="G5147">
        <v>34.72</v>
      </c>
      <c r="H5147">
        <v>2</v>
      </c>
      <c r="I5147">
        <v>0.06</v>
      </c>
      <c r="J5147">
        <v>9.65</v>
      </c>
      <c r="K5147" t="s">
        <v>90</v>
      </c>
      <c r="L5147" t="s">
        <v>45</v>
      </c>
      <c r="M5147">
        <v>1.4</v>
      </c>
      <c r="N5147" t="s">
        <v>83</v>
      </c>
      <c r="O5147" t="b">
        <v>0</v>
      </c>
      <c r="P5147">
        <v>65.273599999999988</v>
      </c>
      <c r="Q5147">
        <v>23.6096</v>
      </c>
      <c r="R5147">
        <v>12.559599999999991</v>
      </c>
      <c r="S5147" t="s">
        <v>91</v>
      </c>
      <c r="T5147">
        <v>0</v>
      </c>
      <c r="U5147">
        <v>0</v>
      </c>
      <c r="V5147">
        <v>11</v>
      </c>
      <c r="W5147">
        <v>708.98270000000014</v>
      </c>
    </row>
    <row r="5148" spans="1:23" x14ac:dyDescent="0.35">
      <c r="A5148" t="s">
        <v>7054</v>
      </c>
      <c r="B5148" t="s">
        <v>121</v>
      </c>
      <c r="C5148" t="s">
        <v>749</v>
      </c>
      <c r="D5148" t="s">
        <v>17</v>
      </c>
      <c r="E5148" t="s">
        <v>95</v>
      </c>
      <c r="F5148" t="s">
        <v>854</v>
      </c>
      <c r="G5148">
        <v>39.520000000000003</v>
      </c>
      <c r="H5148">
        <v>2</v>
      </c>
      <c r="I5148">
        <v>0.26</v>
      </c>
      <c r="J5148">
        <v>4.7</v>
      </c>
      <c r="K5148" t="s">
        <v>102</v>
      </c>
      <c r="L5148" t="s">
        <v>41</v>
      </c>
      <c r="M5148">
        <v>11.48</v>
      </c>
      <c r="N5148" t="s">
        <v>83</v>
      </c>
      <c r="O5148" t="b">
        <v>0</v>
      </c>
      <c r="P5148">
        <v>58.489600000000003</v>
      </c>
      <c r="Q5148">
        <v>11.0656</v>
      </c>
      <c r="R5148">
        <v>-5.1143999999999963</v>
      </c>
      <c r="S5148" t="s">
        <v>103</v>
      </c>
      <c r="T5148">
        <v>0</v>
      </c>
      <c r="U5148">
        <v>0</v>
      </c>
      <c r="V5148">
        <v>2</v>
      </c>
      <c r="W5148">
        <v>15.8781</v>
      </c>
    </row>
    <row r="5149" spans="1:23" x14ac:dyDescent="0.35">
      <c r="A5149" t="s">
        <v>7055</v>
      </c>
      <c r="B5149" t="s">
        <v>1157</v>
      </c>
      <c r="C5149" t="s">
        <v>3033</v>
      </c>
      <c r="D5149" t="s">
        <v>24</v>
      </c>
      <c r="E5149" t="s">
        <v>88</v>
      </c>
      <c r="F5149" t="s">
        <v>238</v>
      </c>
      <c r="G5149">
        <v>22.25</v>
      </c>
      <c r="H5149">
        <v>1</v>
      </c>
      <c r="I5149">
        <v>0.09</v>
      </c>
      <c r="J5149">
        <v>8.6300000000000008</v>
      </c>
      <c r="K5149" t="s">
        <v>82</v>
      </c>
      <c r="L5149" t="s">
        <v>43</v>
      </c>
      <c r="M5149">
        <v>5.43</v>
      </c>
      <c r="N5149" t="s">
        <v>83</v>
      </c>
      <c r="O5149" t="b">
        <v>0</v>
      </c>
      <c r="P5149">
        <v>20.247499999999999</v>
      </c>
      <c r="Q5149">
        <v>6.8975000000000026</v>
      </c>
      <c r="R5149">
        <v>-7.1624999999999979</v>
      </c>
      <c r="S5149" t="s">
        <v>103</v>
      </c>
      <c r="T5149">
        <v>0</v>
      </c>
      <c r="U5149">
        <v>0</v>
      </c>
      <c r="V5149">
        <v>3</v>
      </c>
      <c r="W5149">
        <v>80.117700000000042</v>
      </c>
    </row>
    <row r="5150" spans="1:23" x14ac:dyDescent="0.35">
      <c r="A5150" t="s">
        <v>7056</v>
      </c>
      <c r="B5150" t="s">
        <v>253</v>
      </c>
      <c r="C5150" t="s">
        <v>3154</v>
      </c>
      <c r="D5150" t="s">
        <v>12</v>
      </c>
      <c r="E5150" t="s">
        <v>16</v>
      </c>
      <c r="F5150" t="s">
        <v>1316</v>
      </c>
      <c r="G5150">
        <v>59.99</v>
      </c>
      <c r="H5150">
        <v>1</v>
      </c>
      <c r="I5150">
        <v>0.25</v>
      </c>
      <c r="J5150">
        <v>7.89</v>
      </c>
      <c r="K5150" t="s">
        <v>82</v>
      </c>
      <c r="L5150" t="s">
        <v>41</v>
      </c>
      <c r="M5150">
        <v>6.56</v>
      </c>
      <c r="N5150" t="s">
        <v>83</v>
      </c>
      <c r="O5150" t="b">
        <v>0</v>
      </c>
      <c r="P5150">
        <v>44.9925</v>
      </c>
      <c r="Q5150">
        <v>8.9984999999999999</v>
      </c>
      <c r="R5150">
        <v>-5.4514999999999993</v>
      </c>
      <c r="S5150" t="s">
        <v>183</v>
      </c>
      <c r="T5150">
        <v>0</v>
      </c>
      <c r="U5150">
        <v>0</v>
      </c>
      <c r="V5150">
        <v>17</v>
      </c>
      <c r="W5150">
        <v>1115.5671</v>
      </c>
    </row>
    <row r="5151" spans="1:23" x14ac:dyDescent="0.35">
      <c r="A5151" t="s">
        <v>7057</v>
      </c>
      <c r="B5151" t="s">
        <v>161</v>
      </c>
      <c r="C5151" t="s">
        <v>2105</v>
      </c>
      <c r="D5151" t="s">
        <v>19</v>
      </c>
      <c r="E5151" t="s">
        <v>16</v>
      </c>
      <c r="F5151" t="s">
        <v>605</v>
      </c>
      <c r="G5151">
        <v>48</v>
      </c>
      <c r="H5151">
        <v>2</v>
      </c>
      <c r="I5151">
        <v>0.22</v>
      </c>
      <c r="J5151">
        <v>2.23</v>
      </c>
      <c r="K5151" t="s">
        <v>115</v>
      </c>
      <c r="L5151" t="s">
        <v>41</v>
      </c>
      <c r="M5151">
        <v>10.49</v>
      </c>
      <c r="N5151" t="s">
        <v>141</v>
      </c>
      <c r="O5151" t="b">
        <v>0</v>
      </c>
      <c r="P5151">
        <v>74.88</v>
      </c>
      <c r="Q5151">
        <v>17.28</v>
      </c>
      <c r="R5151">
        <v>4.5599999999999996</v>
      </c>
      <c r="S5151" t="s">
        <v>91</v>
      </c>
      <c r="T5151">
        <v>1</v>
      </c>
      <c r="U5151">
        <v>0</v>
      </c>
      <c r="V5151">
        <v>15</v>
      </c>
      <c r="W5151">
        <v>908.25459999999998</v>
      </c>
    </row>
    <row r="5152" spans="1:23" x14ac:dyDescent="0.35">
      <c r="A5152" t="s">
        <v>7058</v>
      </c>
      <c r="B5152" t="s">
        <v>330</v>
      </c>
      <c r="C5152" t="s">
        <v>2898</v>
      </c>
      <c r="D5152" t="s">
        <v>15</v>
      </c>
      <c r="E5152" t="s">
        <v>95</v>
      </c>
      <c r="F5152" t="s">
        <v>400</v>
      </c>
      <c r="G5152">
        <v>342.6</v>
      </c>
      <c r="H5152">
        <v>1</v>
      </c>
      <c r="I5152">
        <v>0.02</v>
      </c>
      <c r="J5152">
        <v>3.63</v>
      </c>
      <c r="K5152" t="s">
        <v>90</v>
      </c>
      <c r="L5152" t="s">
        <v>48</v>
      </c>
      <c r="M5152">
        <v>12.58</v>
      </c>
      <c r="N5152" t="s">
        <v>83</v>
      </c>
      <c r="O5152" t="b">
        <v>0</v>
      </c>
      <c r="P5152">
        <v>335.74799999999999</v>
      </c>
      <c r="Q5152">
        <v>130.18799999999999</v>
      </c>
      <c r="R5152">
        <v>113.97799999999999</v>
      </c>
      <c r="S5152" t="s">
        <v>183</v>
      </c>
      <c r="T5152">
        <v>0</v>
      </c>
      <c r="U5152">
        <v>0</v>
      </c>
      <c r="V5152">
        <v>21</v>
      </c>
      <c r="W5152">
        <v>1859.8818000000001</v>
      </c>
    </row>
    <row r="5153" spans="1:23" x14ac:dyDescent="0.35">
      <c r="A5153" t="s">
        <v>7059</v>
      </c>
      <c r="B5153" t="s">
        <v>925</v>
      </c>
      <c r="C5153" t="s">
        <v>1287</v>
      </c>
      <c r="D5153" t="s">
        <v>15</v>
      </c>
      <c r="E5153" t="s">
        <v>95</v>
      </c>
      <c r="F5153" t="s">
        <v>1549</v>
      </c>
      <c r="G5153">
        <v>304.26</v>
      </c>
      <c r="H5153">
        <v>1</v>
      </c>
      <c r="I5153">
        <v>7.0000000000000007E-2</v>
      </c>
      <c r="J5153">
        <v>5.79</v>
      </c>
      <c r="K5153" t="s">
        <v>82</v>
      </c>
      <c r="L5153" t="s">
        <v>45</v>
      </c>
      <c r="M5153">
        <v>0.93</v>
      </c>
      <c r="N5153" t="s">
        <v>83</v>
      </c>
      <c r="O5153" t="b">
        <v>0</v>
      </c>
      <c r="P5153">
        <v>282.96179999999998</v>
      </c>
      <c r="Q5153">
        <v>100.4058</v>
      </c>
      <c r="R5153">
        <v>93.6858</v>
      </c>
      <c r="S5153" t="s">
        <v>91</v>
      </c>
      <c r="T5153">
        <v>0</v>
      </c>
      <c r="U5153">
        <v>0</v>
      </c>
      <c r="V5153">
        <v>3</v>
      </c>
      <c r="W5153">
        <v>222.3715</v>
      </c>
    </row>
    <row r="5154" spans="1:23" x14ac:dyDescent="0.35">
      <c r="A5154" t="s">
        <v>7060</v>
      </c>
      <c r="B5154" t="s">
        <v>349</v>
      </c>
      <c r="C5154" t="s">
        <v>759</v>
      </c>
      <c r="D5154" t="s">
        <v>19</v>
      </c>
      <c r="E5154" t="s">
        <v>14</v>
      </c>
      <c r="F5154" t="s">
        <v>1131</v>
      </c>
      <c r="G5154">
        <v>50.69</v>
      </c>
      <c r="H5154">
        <v>3</v>
      </c>
      <c r="I5154">
        <v>0.1</v>
      </c>
      <c r="J5154">
        <v>2.36</v>
      </c>
      <c r="K5154" t="s">
        <v>82</v>
      </c>
      <c r="L5154" t="s">
        <v>45</v>
      </c>
      <c r="M5154">
        <v>1.49</v>
      </c>
      <c r="N5154" t="s">
        <v>83</v>
      </c>
      <c r="O5154" t="b">
        <v>1</v>
      </c>
      <c r="P5154">
        <v>136.863</v>
      </c>
      <c r="Q5154">
        <v>45.621000000000009</v>
      </c>
      <c r="R5154">
        <v>41.771000000000008</v>
      </c>
      <c r="S5154" t="s">
        <v>128</v>
      </c>
      <c r="T5154">
        <v>0</v>
      </c>
      <c r="U5154">
        <v>0</v>
      </c>
      <c r="V5154">
        <v>11</v>
      </c>
      <c r="W5154">
        <v>315.32900000000012</v>
      </c>
    </row>
    <row r="5155" spans="1:23" x14ac:dyDescent="0.35">
      <c r="A5155" t="s">
        <v>7061</v>
      </c>
      <c r="B5155" t="s">
        <v>1497</v>
      </c>
      <c r="C5155" t="s">
        <v>1561</v>
      </c>
      <c r="D5155" t="s">
        <v>19</v>
      </c>
      <c r="E5155" t="s">
        <v>95</v>
      </c>
      <c r="F5155" t="s">
        <v>662</v>
      </c>
      <c r="G5155">
        <v>49.83</v>
      </c>
      <c r="H5155">
        <v>2</v>
      </c>
      <c r="I5155">
        <v>0.1</v>
      </c>
      <c r="J5155">
        <v>9.1999999999999993</v>
      </c>
      <c r="K5155" t="s">
        <v>102</v>
      </c>
      <c r="L5155" t="s">
        <v>45</v>
      </c>
      <c r="M5155">
        <v>1.99</v>
      </c>
      <c r="N5155" t="s">
        <v>83</v>
      </c>
      <c r="O5155" t="b">
        <v>1</v>
      </c>
      <c r="P5155">
        <v>89.694000000000003</v>
      </c>
      <c r="Q5155">
        <v>29.89800000000001</v>
      </c>
      <c r="R5155">
        <v>18.708000000000009</v>
      </c>
      <c r="S5155" t="s">
        <v>103</v>
      </c>
      <c r="T5155">
        <v>0</v>
      </c>
      <c r="U5155">
        <v>0</v>
      </c>
      <c r="V5155">
        <v>11</v>
      </c>
      <c r="W5155">
        <v>738.87560000000008</v>
      </c>
    </row>
    <row r="5156" spans="1:23" x14ac:dyDescent="0.35">
      <c r="A5156" t="s">
        <v>7062</v>
      </c>
      <c r="B5156" t="s">
        <v>1604</v>
      </c>
      <c r="C5156" t="s">
        <v>7063</v>
      </c>
      <c r="D5156" t="s">
        <v>24</v>
      </c>
      <c r="E5156" t="s">
        <v>14</v>
      </c>
      <c r="F5156" t="s">
        <v>159</v>
      </c>
      <c r="G5156">
        <v>191.92</v>
      </c>
      <c r="H5156">
        <v>1</v>
      </c>
      <c r="I5156">
        <v>0.17</v>
      </c>
      <c r="J5156">
        <v>7.55</v>
      </c>
      <c r="K5156" t="s">
        <v>115</v>
      </c>
      <c r="L5156" t="s">
        <v>41</v>
      </c>
      <c r="M5156">
        <v>9.0299999999999994</v>
      </c>
      <c r="N5156" t="s">
        <v>83</v>
      </c>
      <c r="O5156" t="b">
        <v>0</v>
      </c>
      <c r="P5156">
        <v>159.2936</v>
      </c>
      <c r="Q5156">
        <v>44.141599999999983</v>
      </c>
      <c r="R5156">
        <v>27.561599999999981</v>
      </c>
      <c r="S5156" t="s">
        <v>97</v>
      </c>
      <c r="T5156">
        <v>0</v>
      </c>
      <c r="U5156">
        <v>0</v>
      </c>
      <c r="V5156">
        <v>1</v>
      </c>
      <c r="W5156">
        <v>27.561599999999981</v>
      </c>
    </row>
    <row r="5157" spans="1:23" x14ac:dyDescent="0.35">
      <c r="A5157" t="s">
        <v>7064</v>
      </c>
      <c r="B5157" t="s">
        <v>1268</v>
      </c>
      <c r="C5157" t="s">
        <v>384</v>
      </c>
      <c r="D5157" t="s">
        <v>20</v>
      </c>
      <c r="E5157" t="s">
        <v>95</v>
      </c>
      <c r="F5157" t="s">
        <v>175</v>
      </c>
      <c r="G5157">
        <v>256.24</v>
      </c>
      <c r="H5157">
        <v>1</v>
      </c>
      <c r="I5157">
        <v>0.1</v>
      </c>
      <c r="J5157">
        <v>3.29</v>
      </c>
      <c r="K5157" t="s">
        <v>102</v>
      </c>
      <c r="L5157" t="s">
        <v>41</v>
      </c>
      <c r="M5157">
        <v>11.11</v>
      </c>
      <c r="N5157" t="s">
        <v>83</v>
      </c>
      <c r="O5157" t="b">
        <v>0</v>
      </c>
      <c r="P5157">
        <v>230.61600000000001</v>
      </c>
      <c r="Q5157">
        <v>76.872000000000014</v>
      </c>
      <c r="R5157">
        <v>62.472000000000023</v>
      </c>
      <c r="S5157" t="s">
        <v>183</v>
      </c>
      <c r="T5157">
        <v>0</v>
      </c>
      <c r="U5157">
        <v>0</v>
      </c>
      <c r="V5157">
        <v>19</v>
      </c>
      <c r="W5157">
        <v>1505.4456</v>
      </c>
    </row>
    <row r="5158" spans="1:23" x14ac:dyDescent="0.35">
      <c r="A5158" t="s">
        <v>7065</v>
      </c>
      <c r="B5158" t="s">
        <v>787</v>
      </c>
      <c r="C5158" t="s">
        <v>767</v>
      </c>
      <c r="D5158" t="s">
        <v>15</v>
      </c>
      <c r="E5158" t="s">
        <v>14</v>
      </c>
      <c r="F5158" t="s">
        <v>187</v>
      </c>
      <c r="G5158">
        <v>110.32</v>
      </c>
      <c r="H5158">
        <v>1</v>
      </c>
      <c r="I5158">
        <v>0.09</v>
      </c>
      <c r="J5158">
        <v>7.02</v>
      </c>
      <c r="K5158" t="s">
        <v>90</v>
      </c>
      <c r="L5158" t="s">
        <v>43</v>
      </c>
      <c r="M5158">
        <v>5.81</v>
      </c>
      <c r="N5158" t="s">
        <v>83</v>
      </c>
      <c r="O5158" t="b">
        <v>0</v>
      </c>
      <c r="P5158">
        <v>100.3912</v>
      </c>
      <c r="Q5158">
        <v>34.199199999999998</v>
      </c>
      <c r="R5158">
        <v>21.36920000000001</v>
      </c>
      <c r="S5158" t="s">
        <v>97</v>
      </c>
      <c r="T5158">
        <v>0</v>
      </c>
      <c r="U5158">
        <v>0</v>
      </c>
      <c r="V5158">
        <v>17</v>
      </c>
      <c r="W5158">
        <v>1537.2258999999999</v>
      </c>
    </row>
    <row r="5159" spans="1:23" x14ac:dyDescent="0.35">
      <c r="A5159" t="s">
        <v>7066</v>
      </c>
      <c r="B5159" t="s">
        <v>425</v>
      </c>
      <c r="C5159" t="s">
        <v>2008</v>
      </c>
      <c r="D5159" t="s">
        <v>12</v>
      </c>
      <c r="E5159" t="s">
        <v>16</v>
      </c>
      <c r="F5159" t="s">
        <v>409</v>
      </c>
      <c r="G5159">
        <v>23.21</v>
      </c>
      <c r="H5159">
        <v>3</v>
      </c>
      <c r="I5159">
        <v>0.3</v>
      </c>
      <c r="J5159">
        <v>4.84</v>
      </c>
      <c r="K5159" t="s">
        <v>102</v>
      </c>
      <c r="L5159" t="s">
        <v>43</v>
      </c>
      <c r="M5159">
        <v>7.04</v>
      </c>
      <c r="N5159" t="s">
        <v>83</v>
      </c>
      <c r="O5159" t="b">
        <v>0</v>
      </c>
      <c r="P5159">
        <v>48.740999999999993</v>
      </c>
      <c r="Q5159">
        <v>6.9629999999999939</v>
      </c>
      <c r="R5159">
        <v>-4.9170000000000051</v>
      </c>
      <c r="S5159" t="s">
        <v>84</v>
      </c>
      <c r="T5159">
        <v>0</v>
      </c>
      <c r="U5159">
        <v>0</v>
      </c>
      <c r="V5159">
        <v>13</v>
      </c>
      <c r="W5159">
        <v>919.70389999999998</v>
      </c>
    </row>
    <row r="5160" spans="1:23" x14ac:dyDescent="0.35">
      <c r="A5160" t="s">
        <v>7067</v>
      </c>
      <c r="B5160" t="s">
        <v>984</v>
      </c>
      <c r="C5160" t="s">
        <v>7068</v>
      </c>
      <c r="D5160" t="s">
        <v>17</v>
      </c>
      <c r="E5160" t="s">
        <v>95</v>
      </c>
      <c r="F5160" t="s">
        <v>840</v>
      </c>
      <c r="G5160">
        <v>343.86</v>
      </c>
      <c r="H5160">
        <v>3</v>
      </c>
      <c r="I5160">
        <v>0.08</v>
      </c>
      <c r="J5160">
        <v>4.18</v>
      </c>
      <c r="K5160" t="s">
        <v>90</v>
      </c>
      <c r="L5160" t="s">
        <v>45</v>
      </c>
      <c r="M5160">
        <v>1.71</v>
      </c>
      <c r="N5160" t="s">
        <v>83</v>
      </c>
      <c r="O5160" t="b">
        <v>0</v>
      </c>
      <c r="P5160">
        <v>949.05359999999996</v>
      </c>
      <c r="Q5160">
        <v>330.10559999999998</v>
      </c>
      <c r="R5160">
        <v>324.21559999999999</v>
      </c>
      <c r="S5160" t="s">
        <v>97</v>
      </c>
      <c r="T5160">
        <v>0</v>
      </c>
      <c r="U5160">
        <v>0</v>
      </c>
      <c r="V5160">
        <v>2</v>
      </c>
      <c r="W5160">
        <v>333.8546</v>
      </c>
    </row>
    <row r="5161" spans="1:23" x14ac:dyDescent="0.35">
      <c r="A5161" t="s">
        <v>7069</v>
      </c>
      <c r="B5161" t="s">
        <v>339</v>
      </c>
      <c r="C5161" t="s">
        <v>2669</v>
      </c>
      <c r="D5161" t="s">
        <v>12</v>
      </c>
      <c r="E5161" t="s">
        <v>88</v>
      </c>
      <c r="F5161" t="s">
        <v>195</v>
      </c>
      <c r="G5161">
        <v>20.440000000000001</v>
      </c>
      <c r="H5161">
        <v>3</v>
      </c>
      <c r="I5161">
        <v>0.09</v>
      </c>
      <c r="J5161">
        <v>9.11</v>
      </c>
      <c r="K5161" t="s">
        <v>102</v>
      </c>
      <c r="L5161" t="s">
        <v>45</v>
      </c>
      <c r="M5161">
        <v>1.99</v>
      </c>
      <c r="N5161" t="s">
        <v>83</v>
      </c>
      <c r="O5161" t="b">
        <v>0</v>
      </c>
      <c r="P5161">
        <v>55.801200000000009</v>
      </c>
      <c r="Q5161">
        <v>19.009200000000011</v>
      </c>
      <c r="R5161">
        <v>7.9092000000000073</v>
      </c>
      <c r="S5161" t="s">
        <v>97</v>
      </c>
      <c r="T5161">
        <v>0</v>
      </c>
      <c r="U5161">
        <v>0</v>
      </c>
      <c r="V5161">
        <v>4</v>
      </c>
      <c r="W5161">
        <v>420.96400000000011</v>
      </c>
    </row>
    <row r="5162" spans="1:23" x14ac:dyDescent="0.35">
      <c r="A5162" t="s">
        <v>7070</v>
      </c>
      <c r="B5162" t="s">
        <v>626</v>
      </c>
      <c r="C5162" t="s">
        <v>2018</v>
      </c>
      <c r="D5162" t="s">
        <v>19</v>
      </c>
      <c r="E5162" t="s">
        <v>88</v>
      </c>
      <c r="F5162" t="s">
        <v>509</v>
      </c>
      <c r="G5162">
        <v>16.829999999999998</v>
      </c>
      <c r="H5162">
        <v>3</v>
      </c>
      <c r="I5162">
        <v>0.28999999999999998</v>
      </c>
      <c r="J5162">
        <v>8.5399999999999991</v>
      </c>
      <c r="K5162" t="s">
        <v>90</v>
      </c>
      <c r="L5162" t="s">
        <v>41</v>
      </c>
      <c r="M5162">
        <v>12.78</v>
      </c>
      <c r="N5162" t="s">
        <v>83</v>
      </c>
      <c r="O5162" t="b">
        <v>0</v>
      </c>
      <c r="P5162">
        <v>35.847900000000003</v>
      </c>
      <c r="Q5162">
        <v>5.5538999999999987</v>
      </c>
      <c r="R5162">
        <v>-15.7661</v>
      </c>
      <c r="S5162" t="s">
        <v>97</v>
      </c>
      <c r="T5162">
        <v>0</v>
      </c>
      <c r="U5162">
        <v>0</v>
      </c>
      <c r="V5162">
        <v>21</v>
      </c>
      <c r="W5162">
        <v>1190.9679000000001</v>
      </c>
    </row>
    <row r="5163" spans="1:23" x14ac:dyDescent="0.35">
      <c r="A5163" t="s">
        <v>7071</v>
      </c>
      <c r="B5163" t="s">
        <v>1524</v>
      </c>
      <c r="C5163" t="s">
        <v>1223</v>
      </c>
      <c r="D5163" t="s">
        <v>17</v>
      </c>
      <c r="E5163" t="s">
        <v>95</v>
      </c>
      <c r="F5163" t="s">
        <v>854</v>
      </c>
      <c r="G5163">
        <v>35.65</v>
      </c>
      <c r="H5163">
        <v>2</v>
      </c>
      <c r="I5163">
        <v>0.22</v>
      </c>
      <c r="J5163">
        <v>7.32</v>
      </c>
      <c r="K5163" t="s">
        <v>102</v>
      </c>
      <c r="L5163" t="s">
        <v>48</v>
      </c>
      <c r="M5163">
        <v>5.53</v>
      </c>
      <c r="N5163" t="s">
        <v>83</v>
      </c>
      <c r="O5163" t="b">
        <v>0</v>
      </c>
      <c r="P5163">
        <v>55.613999999999997</v>
      </c>
      <c r="Q5163">
        <v>12.834</v>
      </c>
      <c r="R5163">
        <v>-1.59999999999982E-2</v>
      </c>
      <c r="S5163" t="s">
        <v>128</v>
      </c>
      <c r="T5163">
        <v>0</v>
      </c>
      <c r="U5163">
        <v>0</v>
      </c>
      <c r="V5163">
        <v>17</v>
      </c>
      <c r="W5163">
        <v>1379.4491</v>
      </c>
    </row>
    <row r="5164" spans="1:23" x14ac:dyDescent="0.35">
      <c r="A5164" t="s">
        <v>7072</v>
      </c>
      <c r="B5164" t="s">
        <v>689</v>
      </c>
      <c r="C5164" t="s">
        <v>426</v>
      </c>
      <c r="D5164" t="s">
        <v>15</v>
      </c>
      <c r="E5164" t="s">
        <v>95</v>
      </c>
      <c r="F5164" t="s">
        <v>515</v>
      </c>
      <c r="G5164">
        <v>261.69</v>
      </c>
      <c r="H5164">
        <v>1</v>
      </c>
      <c r="I5164">
        <v>0.23</v>
      </c>
      <c r="J5164">
        <v>8.27</v>
      </c>
      <c r="K5164" t="s">
        <v>82</v>
      </c>
      <c r="L5164" t="s">
        <v>41</v>
      </c>
      <c r="M5164">
        <v>11.13</v>
      </c>
      <c r="N5164" t="s">
        <v>83</v>
      </c>
      <c r="O5164" t="b">
        <v>0</v>
      </c>
      <c r="P5164">
        <v>201.50129999999999</v>
      </c>
      <c r="Q5164">
        <v>44.487300000000033</v>
      </c>
      <c r="R5164">
        <v>25.087300000000031</v>
      </c>
      <c r="S5164" t="s">
        <v>103</v>
      </c>
      <c r="T5164">
        <v>0</v>
      </c>
      <c r="U5164">
        <v>0</v>
      </c>
      <c r="V5164">
        <v>13</v>
      </c>
      <c r="W5164">
        <v>1079.6733999999999</v>
      </c>
    </row>
    <row r="5165" spans="1:23" x14ac:dyDescent="0.35">
      <c r="A5165" t="s">
        <v>7073</v>
      </c>
      <c r="B5165" t="s">
        <v>556</v>
      </c>
      <c r="C5165" t="s">
        <v>508</v>
      </c>
      <c r="D5165" t="s">
        <v>28</v>
      </c>
      <c r="E5165" t="s">
        <v>16</v>
      </c>
      <c r="F5165" t="s">
        <v>344</v>
      </c>
      <c r="G5165">
        <v>52.74</v>
      </c>
      <c r="H5165">
        <v>1</v>
      </c>
      <c r="I5165">
        <v>0.26</v>
      </c>
      <c r="J5165">
        <v>6.87</v>
      </c>
      <c r="K5165" t="s">
        <v>90</v>
      </c>
      <c r="L5165" t="s">
        <v>41</v>
      </c>
      <c r="M5165">
        <v>5.95</v>
      </c>
      <c r="N5165" t="s">
        <v>83</v>
      </c>
      <c r="O5165" t="b">
        <v>0</v>
      </c>
      <c r="P5165">
        <v>39.0276</v>
      </c>
      <c r="Q5165">
        <v>7.3836000000000013</v>
      </c>
      <c r="R5165">
        <v>-5.436399999999999</v>
      </c>
      <c r="S5165" t="s">
        <v>128</v>
      </c>
      <c r="T5165">
        <v>0</v>
      </c>
      <c r="U5165">
        <v>0</v>
      </c>
      <c r="V5165">
        <v>21</v>
      </c>
      <c r="W5165">
        <v>1777.9158</v>
      </c>
    </row>
    <row r="5166" spans="1:23" x14ac:dyDescent="0.35">
      <c r="A5166" t="s">
        <v>7074</v>
      </c>
      <c r="B5166" t="s">
        <v>1054</v>
      </c>
      <c r="C5166" t="s">
        <v>3415</v>
      </c>
      <c r="D5166" t="s">
        <v>12</v>
      </c>
      <c r="E5166" t="s">
        <v>16</v>
      </c>
      <c r="F5166" t="s">
        <v>854</v>
      </c>
      <c r="G5166">
        <v>56.87</v>
      </c>
      <c r="H5166">
        <v>2</v>
      </c>
      <c r="I5166">
        <v>0.08</v>
      </c>
      <c r="J5166">
        <v>4.62</v>
      </c>
      <c r="K5166" t="s">
        <v>82</v>
      </c>
      <c r="L5166" t="s">
        <v>48</v>
      </c>
      <c r="M5166">
        <v>6.43</v>
      </c>
      <c r="N5166" t="s">
        <v>141</v>
      </c>
      <c r="O5166" t="b">
        <v>0</v>
      </c>
      <c r="P5166">
        <v>104.6408</v>
      </c>
      <c r="Q5166">
        <v>36.396799999999999</v>
      </c>
      <c r="R5166">
        <v>25.346800000000002</v>
      </c>
      <c r="S5166" t="s">
        <v>128</v>
      </c>
      <c r="T5166">
        <v>1</v>
      </c>
      <c r="U5166">
        <v>0</v>
      </c>
      <c r="V5166">
        <v>3</v>
      </c>
      <c r="W5166">
        <v>317.33260000000001</v>
      </c>
    </row>
    <row r="5167" spans="1:23" x14ac:dyDescent="0.35">
      <c r="A5167" t="s">
        <v>7075</v>
      </c>
      <c r="B5167" t="s">
        <v>185</v>
      </c>
      <c r="C5167" t="s">
        <v>1244</v>
      </c>
      <c r="D5167" t="s">
        <v>28</v>
      </c>
      <c r="E5167" t="s">
        <v>95</v>
      </c>
      <c r="F5167" t="s">
        <v>726</v>
      </c>
      <c r="G5167">
        <v>317.41000000000003</v>
      </c>
      <c r="H5167">
        <v>3</v>
      </c>
      <c r="I5167">
        <v>0.22</v>
      </c>
      <c r="J5167">
        <v>8.07</v>
      </c>
      <c r="K5167" t="s">
        <v>90</v>
      </c>
      <c r="L5167" t="s">
        <v>41</v>
      </c>
      <c r="M5167">
        <v>7.89</v>
      </c>
      <c r="N5167" t="s">
        <v>141</v>
      </c>
      <c r="O5167" t="b">
        <v>0</v>
      </c>
      <c r="P5167">
        <v>742.73940000000005</v>
      </c>
      <c r="Q5167">
        <v>171.40140000000011</v>
      </c>
      <c r="R5167">
        <v>155.4414000000001</v>
      </c>
      <c r="S5167" t="s">
        <v>128</v>
      </c>
      <c r="T5167">
        <v>1</v>
      </c>
      <c r="U5167">
        <v>0</v>
      </c>
      <c r="V5167">
        <v>14</v>
      </c>
      <c r="W5167">
        <v>936.87019999999995</v>
      </c>
    </row>
    <row r="5168" spans="1:23" x14ac:dyDescent="0.35">
      <c r="A5168" t="s">
        <v>7076</v>
      </c>
      <c r="B5168" t="s">
        <v>1572</v>
      </c>
      <c r="C5168" t="s">
        <v>7077</v>
      </c>
      <c r="D5168" t="s">
        <v>19</v>
      </c>
      <c r="E5168" t="s">
        <v>95</v>
      </c>
      <c r="F5168" t="s">
        <v>300</v>
      </c>
      <c r="G5168">
        <v>42.75</v>
      </c>
      <c r="H5168">
        <v>3</v>
      </c>
      <c r="I5168">
        <v>0.1</v>
      </c>
      <c r="J5168">
        <v>5.83</v>
      </c>
      <c r="K5168" t="s">
        <v>102</v>
      </c>
      <c r="L5168" t="s">
        <v>45</v>
      </c>
      <c r="M5168">
        <v>1.35</v>
      </c>
      <c r="N5168" t="s">
        <v>83</v>
      </c>
      <c r="O5168" t="b">
        <v>0</v>
      </c>
      <c r="P5168">
        <v>115.425</v>
      </c>
      <c r="Q5168">
        <v>38.475000000000001</v>
      </c>
      <c r="R5168">
        <v>31.294999999999991</v>
      </c>
      <c r="S5168" t="s">
        <v>103</v>
      </c>
      <c r="T5168">
        <v>0</v>
      </c>
      <c r="U5168">
        <v>0</v>
      </c>
      <c r="V5168">
        <v>1</v>
      </c>
      <c r="W5168">
        <v>31.294999999999991</v>
      </c>
    </row>
    <row r="5169" spans="1:23" x14ac:dyDescent="0.35">
      <c r="A5169" t="s">
        <v>7078</v>
      </c>
      <c r="B5169" t="s">
        <v>594</v>
      </c>
      <c r="C5169" t="s">
        <v>657</v>
      </c>
      <c r="D5169" t="s">
        <v>24</v>
      </c>
      <c r="E5169" t="s">
        <v>95</v>
      </c>
      <c r="F5169" t="s">
        <v>985</v>
      </c>
      <c r="G5169">
        <v>415.44</v>
      </c>
      <c r="H5169">
        <v>2</v>
      </c>
      <c r="I5169">
        <v>0.09</v>
      </c>
      <c r="J5169">
        <v>9.43</v>
      </c>
      <c r="K5169" t="s">
        <v>115</v>
      </c>
      <c r="L5169" t="s">
        <v>48</v>
      </c>
      <c r="M5169">
        <v>17.84</v>
      </c>
      <c r="N5169" t="s">
        <v>83</v>
      </c>
      <c r="O5169" t="b">
        <v>0</v>
      </c>
      <c r="P5169">
        <v>756.10080000000005</v>
      </c>
      <c r="Q5169">
        <v>257.57280000000009</v>
      </c>
      <c r="R5169">
        <v>230.3028000000001</v>
      </c>
      <c r="S5169" t="s">
        <v>128</v>
      </c>
      <c r="T5169">
        <v>0</v>
      </c>
      <c r="U5169">
        <v>0</v>
      </c>
      <c r="V5169">
        <v>28</v>
      </c>
      <c r="W5169">
        <v>2965.6505000000002</v>
      </c>
    </row>
    <row r="5170" spans="1:23" x14ac:dyDescent="0.35">
      <c r="A5170" t="s">
        <v>7079</v>
      </c>
      <c r="B5170" t="s">
        <v>773</v>
      </c>
      <c r="C5170" t="s">
        <v>1904</v>
      </c>
      <c r="D5170" t="s">
        <v>15</v>
      </c>
      <c r="E5170" t="s">
        <v>14</v>
      </c>
      <c r="F5170" t="s">
        <v>577</v>
      </c>
      <c r="G5170">
        <v>83.93</v>
      </c>
      <c r="H5170">
        <v>3</v>
      </c>
      <c r="I5170">
        <v>0.06</v>
      </c>
      <c r="J5170">
        <v>7.63</v>
      </c>
      <c r="K5170" t="s">
        <v>102</v>
      </c>
      <c r="L5170" t="s">
        <v>41</v>
      </c>
      <c r="M5170">
        <v>9.59</v>
      </c>
      <c r="N5170" t="s">
        <v>83</v>
      </c>
      <c r="O5170" t="b">
        <v>0</v>
      </c>
      <c r="P5170">
        <v>236.68260000000001</v>
      </c>
      <c r="Q5170">
        <v>85.608599999999996</v>
      </c>
      <c r="R5170">
        <v>68.388599999999997</v>
      </c>
      <c r="S5170" t="s">
        <v>97</v>
      </c>
      <c r="T5170">
        <v>0</v>
      </c>
      <c r="U5170">
        <v>0</v>
      </c>
      <c r="V5170">
        <v>15</v>
      </c>
      <c r="W5170">
        <v>513.01609999999994</v>
      </c>
    </row>
    <row r="5171" spans="1:23" x14ac:dyDescent="0.35">
      <c r="A5171" t="s">
        <v>7080</v>
      </c>
      <c r="B5171" t="s">
        <v>699</v>
      </c>
      <c r="C5171" t="s">
        <v>1505</v>
      </c>
      <c r="D5171" t="s">
        <v>17</v>
      </c>
      <c r="E5171" t="s">
        <v>95</v>
      </c>
      <c r="F5171" t="s">
        <v>370</v>
      </c>
      <c r="G5171">
        <v>566.30999999999995</v>
      </c>
      <c r="H5171">
        <v>1</v>
      </c>
      <c r="I5171">
        <v>0.09</v>
      </c>
      <c r="J5171">
        <v>2.2400000000000002</v>
      </c>
      <c r="K5171" t="s">
        <v>90</v>
      </c>
      <c r="L5171" t="s">
        <v>45</v>
      </c>
      <c r="M5171">
        <v>0.8</v>
      </c>
      <c r="N5171" t="s">
        <v>83</v>
      </c>
      <c r="O5171" t="b">
        <v>0</v>
      </c>
      <c r="P5171">
        <v>515.34209999999996</v>
      </c>
      <c r="Q5171">
        <v>175.55609999999999</v>
      </c>
      <c r="R5171">
        <v>172.51609999999999</v>
      </c>
      <c r="S5171" t="s">
        <v>91</v>
      </c>
      <c r="T5171">
        <v>0</v>
      </c>
      <c r="U5171">
        <v>0</v>
      </c>
      <c r="V5171">
        <v>12</v>
      </c>
      <c r="W5171">
        <v>1051.6015</v>
      </c>
    </row>
    <row r="5172" spans="1:23" x14ac:dyDescent="0.35">
      <c r="A5172" t="s">
        <v>7081</v>
      </c>
      <c r="B5172" t="s">
        <v>386</v>
      </c>
      <c r="C5172" t="s">
        <v>80</v>
      </c>
      <c r="D5172" t="s">
        <v>12</v>
      </c>
      <c r="E5172" t="s">
        <v>95</v>
      </c>
      <c r="F5172" t="s">
        <v>1709</v>
      </c>
      <c r="G5172">
        <v>435.36</v>
      </c>
      <c r="H5172">
        <v>3</v>
      </c>
      <c r="I5172">
        <v>0.06</v>
      </c>
      <c r="J5172">
        <v>5.74</v>
      </c>
      <c r="K5172" t="s">
        <v>90</v>
      </c>
      <c r="L5172" t="s">
        <v>45</v>
      </c>
      <c r="M5172">
        <v>1.17</v>
      </c>
      <c r="N5172" t="s">
        <v>83</v>
      </c>
      <c r="O5172" t="b">
        <v>0</v>
      </c>
      <c r="P5172">
        <v>1227.7152000000001</v>
      </c>
      <c r="Q5172">
        <v>444.06720000000001</v>
      </c>
      <c r="R5172">
        <v>437.15719999999988</v>
      </c>
      <c r="S5172" t="s">
        <v>97</v>
      </c>
      <c r="T5172">
        <v>0</v>
      </c>
      <c r="U5172">
        <v>0</v>
      </c>
      <c r="V5172">
        <v>23</v>
      </c>
      <c r="W5172">
        <v>2212.105</v>
      </c>
    </row>
    <row r="5173" spans="1:23" x14ac:dyDescent="0.35">
      <c r="A5173" t="s">
        <v>7082</v>
      </c>
      <c r="B5173" t="s">
        <v>1379</v>
      </c>
      <c r="C5173" t="s">
        <v>839</v>
      </c>
      <c r="D5173" t="s">
        <v>12</v>
      </c>
      <c r="E5173" t="s">
        <v>95</v>
      </c>
      <c r="F5173" t="s">
        <v>464</v>
      </c>
      <c r="G5173">
        <v>43.21</v>
      </c>
      <c r="H5173">
        <v>1</v>
      </c>
      <c r="I5173">
        <v>0.13</v>
      </c>
      <c r="J5173">
        <v>3.24</v>
      </c>
      <c r="K5173" t="s">
        <v>82</v>
      </c>
      <c r="L5173" t="s">
        <v>48</v>
      </c>
      <c r="M5173">
        <v>15.3</v>
      </c>
      <c r="N5173" t="s">
        <v>141</v>
      </c>
      <c r="O5173" t="b">
        <v>0</v>
      </c>
      <c r="P5173">
        <v>37.592700000000001</v>
      </c>
      <c r="Q5173">
        <v>11.666700000000001</v>
      </c>
      <c r="R5173">
        <v>-6.8732999999999969</v>
      </c>
      <c r="S5173" t="s">
        <v>183</v>
      </c>
      <c r="T5173">
        <v>1</v>
      </c>
      <c r="U5173">
        <v>0</v>
      </c>
      <c r="V5173">
        <v>16</v>
      </c>
      <c r="W5173">
        <v>1210.0518</v>
      </c>
    </row>
    <row r="5174" spans="1:23" x14ac:dyDescent="0.35">
      <c r="A5174" t="s">
        <v>7083</v>
      </c>
      <c r="B5174" t="s">
        <v>1705</v>
      </c>
      <c r="C5174" t="s">
        <v>7084</v>
      </c>
      <c r="D5174" t="s">
        <v>19</v>
      </c>
      <c r="E5174" t="s">
        <v>16</v>
      </c>
      <c r="F5174" t="s">
        <v>360</v>
      </c>
      <c r="G5174">
        <v>52.21</v>
      </c>
      <c r="H5174">
        <v>2</v>
      </c>
      <c r="I5174">
        <v>0.1</v>
      </c>
      <c r="J5174">
        <v>8.59</v>
      </c>
      <c r="K5174" t="s">
        <v>102</v>
      </c>
      <c r="L5174" t="s">
        <v>43</v>
      </c>
      <c r="M5174">
        <v>6.07</v>
      </c>
      <c r="N5174" t="s">
        <v>83</v>
      </c>
      <c r="O5174" t="b">
        <v>0</v>
      </c>
      <c r="P5174">
        <v>93.977999999999994</v>
      </c>
      <c r="Q5174">
        <v>31.326000000000011</v>
      </c>
      <c r="R5174">
        <v>16.666000000000011</v>
      </c>
      <c r="S5174" t="s">
        <v>97</v>
      </c>
      <c r="T5174">
        <v>0</v>
      </c>
      <c r="U5174">
        <v>0</v>
      </c>
      <c r="V5174">
        <v>2</v>
      </c>
      <c r="W5174">
        <v>69.666000000000039</v>
      </c>
    </row>
    <row r="5175" spans="1:23" x14ac:dyDescent="0.35">
      <c r="A5175" t="s">
        <v>7085</v>
      </c>
      <c r="B5175" t="s">
        <v>236</v>
      </c>
      <c r="C5175" t="s">
        <v>7086</v>
      </c>
      <c r="D5175" t="s">
        <v>20</v>
      </c>
      <c r="E5175" t="s">
        <v>16</v>
      </c>
      <c r="F5175" t="s">
        <v>478</v>
      </c>
      <c r="G5175">
        <v>42.27</v>
      </c>
      <c r="H5175">
        <v>2</v>
      </c>
      <c r="I5175">
        <v>0.17</v>
      </c>
      <c r="J5175">
        <v>2.57</v>
      </c>
      <c r="K5175" t="s">
        <v>115</v>
      </c>
      <c r="L5175" t="s">
        <v>48</v>
      </c>
      <c r="M5175">
        <v>5.1100000000000003</v>
      </c>
      <c r="N5175" t="s">
        <v>83</v>
      </c>
      <c r="O5175" t="b">
        <v>0</v>
      </c>
      <c r="P5175">
        <v>70.168199999999999</v>
      </c>
      <c r="Q5175">
        <v>19.444199999999999</v>
      </c>
      <c r="R5175">
        <v>11.764200000000001</v>
      </c>
      <c r="S5175" t="s">
        <v>103</v>
      </c>
      <c r="T5175">
        <v>0</v>
      </c>
      <c r="U5175">
        <v>0</v>
      </c>
      <c r="V5175">
        <v>2</v>
      </c>
      <c r="W5175">
        <v>12.3322</v>
      </c>
    </row>
    <row r="5176" spans="1:23" x14ac:dyDescent="0.35">
      <c r="A5176" t="s">
        <v>7087</v>
      </c>
      <c r="B5176" t="s">
        <v>487</v>
      </c>
      <c r="C5176" t="s">
        <v>1539</v>
      </c>
      <c r="D5176" t="s">
        <v>12</v>
      </c>
      <c r="E5176" t="s">
        <v>16</v>
      </c>
      <c r="F5176" t="s">
        <v>919</v>
      </c>
      <c r="G5176">
        <v>38.61</v>
      </c>
      <c r="H5176">
        <v>3</v>
      </c>
      <c r="I5176">
        <v>0.18</v>
      </c>
      <c r="J5176">
        <v>3.7</v>
      </c>
      <c r="K5176" t="s">
        <v>102</v>
      </c>
      <c r="L5176" t="s">
        <v>41</v>
      </c>
      <c r="M5176">
        <v>7.91</v>
      </c>
      <c r="N5176" t="s">
        <v>141</v>
      </c>
      <c r="O5176" t="b">
        <v>0</v>
      </c>
      <c r="P5176">
        <v>94.980599999999995</v>
      </c>
      <c r="Q5176">
        <v>25.482600000000019</v>
      </c>
      <c r="R5176">
        <v>13.87260000000002</v>
      </c>
      <c r="S5176" t="s">
        <v>97</v>
      </c>
      <c r="T5176">
        <v>1</v>
      </c>
      <c r="U5176">
        <v>0</v>
      </c>
      <c r="V5176">
        <v>13</v>
      </c>
      <c r="W5176">
        <v>608.22240000000011</v>
      </c>
    </row>
    <row r="5177" spans="1:23" x14ac:dyDescent="0.35">
      <c r="A5177" t="s">
        <v>7088</v>
      </c>
      <c r="B5177" t="s">
        <v>832</v>
      </c>
      <c r="C5177" t="s">
        <v>1258</v>
      </c>
      <c r="D5177" t="s">
        <v>15</v>
      </c>
      <c r="E5177" t="s">
        <v>88</v>
      </c>
      <c r="F5177" t="s">
        <v>975</v>
      </c>
      <c r="G5177">
        <v>16.05</v>
      </c>
      <c r="H5177">
        <v>2</v>
      </c>
      <c r="I5177">
        <v>0.03</v>
      </c>
      <c r="J5177">
        <v>8.7200000000000006</v>
      </c>
      <c r="K5177" t="s">
        <v>115</v>
      </c>
      <c r="L5177" t="s">
        <v>45</v>
      </c>
      <c r="M5177">
        <v>0.74</v>
      </c>
      <c r="N5177" t="s">
        <v>83</v>
      </c>
      <c r="O5177" t="b">
        <v>0</v>
      </c>
      <c r="P5177">
        <v>31.137</v>
      </c>
      <c r="Q5177">
        <v>11.877000000000001</v>
      </c>
      <c r="R5177">
        <v>2.416999999999998</v>
      </c>
      <c r="S5177" t="s">
        <v>97</v>
      </c>
      <c r="T5177">
        <v>0</v>
      </c>
      <c r="U5177">
        <v>0</v>
      </c>
      <c r="V5177">
        <v>11</v>
      </c>
      <c r="W5177">
        <v>357.28230000000002</v>
      </c>
    </row>
    <row r="5178" spans="1:23" x14ac:dyDescent="0.35">
      <c r="A5178" t="s">
        <v>7089</v>
      </c>
      <c r="B5178" t="s">
        <v>1018</v>
      </c>
      <c r="C5178" t="s">
        <v>1079</v>
      </c>
      <c r="D5178" t="s">
        <v>26</v>
      </c>
      <c r="E5178" t="s">
        <v>16</v>
      </c>
      <c r="F5178" t="s">
        <v>259</v>
      </c>
      <c r="G5178">
        <v>42.03</v>
      </c>
      <c r="H5178">
        <v>1</v>
      </c>
      <c r="I5178">
        <v>0.28999999999999998</v>
      </c>
      <c r="J5178">
        <v>4.68</v>
      </c>
      <c r="K5178" t="s">
        <v>115</v>
      </c>
      <c r="L5178" t="s">
        <v>48</v>
      </c>
      <c r="M5178">
        <v>11.61</v>
      </c>
      <c r="N5178" t="s">
        <v>83</v>
      </c>
      <c r="O5178" t="b">
        <v>0</v>
      </c>
      <c r="P5178">
        <v>29.8413</v>
      </c>
      <c r="Q5178">
        <v>4.6233000000000004</v>
      </c>
      <c r="R5178">
        <v>-11.666700000000001</v>
      </c>
      <c r="S5178" t="s">
        <v>183</v>
      </c>
      <c r="T5178">
        <v>0</v>
      </c>
      <c r="U5178">
        <v>0</v>
      </c>
      <c r="V5178">
        <v>16</v>
      </c>
      <c r="W5178">
        <v>1067.1288</v>
      </c>
    </row>
    <row r="5179" spans="1:23" x14ac:dyDescent="0.35">
      <c r="A5179" t="s">
        <v>7090</v>
      </c>
      <c r="B5179" t="s">
        <v>93</v>
      </c>
      <c r="C5179" t="s">
        <v>2504</v>
      </c>
      <c r="D5179" t="s">
        <v>28</v>
      </c>
      <c r="E5179" t="s">
        <v>95</v>
      </c>
      <c r="F5179" t="s">
        <v>101</v>
      </c>
      <c r="G5179">
        <v>120.01</v>
      </c>
      <c r="H5179">
        <v>2</v>
      </c>
      <c r="I5179">
        <v>0.17</v>
      </c>
      <c r="J5179">
        <v>3.05</v>
      </c>
      <c r="K5179" t="s">
        <v>115</v>
      </c>
      <c r="L5179" t="s">
        <v>41</v>
      </c>
      <c r="M5179">
        <v>8.86</v>
      </c>
      <c r="N5179" t="s">
        <v>83</v>
      </c>
      <c r="O5179" t="b">
        <v>0</v>
      </c>
      <c r="P5179">
        <v>199.2166</v>
      </c>
      <c r="Q5179">
        <v>55.204599999999999</v>
      </c>
      <c r="R5179">
        <v>43.294600000000003</v>
      </c>
      <c r="S5179" t="s">
        <v>97</v>
      </c>
      <c r="T5179">
        <v>0</v>
      </c>
      <c r="U5179">
        <v>0</v>
      </c>
      <c r="V5179">
        <v>11</v>
      </c>
      <c r="W5179">
        <v>596.44000000000005</v>
      </c>
    </row>
    <row r="5180" spans="1:23" x14ac:dyDescent="0.35">
      <c r="A5180" t="s">
        <v>7091</v>
      </c>
      <c r="B5180" t="s">
        <v>394</v>
      </c>
      <c r="C5180" t="s">
        <v>170</v>
      </c>
      <c r="D5180" t="s">
        <v>28</v>
      </c>
      <c r="E5180" t="s">
        <v>95</v>
      </c>
      <c r="F5180" t="s">
        <v>119</v>
      </c>
      <c r="G5180">
        <v>492.79</v>
      </c>
      <c r="H5180">
        <v>2</v>
      </c>
      <c r="I5180">
        <v>0.22</v>
      </c>
      <c r="J5180">
        <v>8.82</v>
      </c>
      <c r="K5180" t="s">
        <v>90</v>
      </c>
      <c r="L5180" t="s">
        <v>41</v>
      </c>
      <c r="M5180">
        <v>10.48</v>
      </c>
      <c r="N5180" t="s">
        <v>83</v>
      </c>
      <c r="O5180" t="b">
        <v>0</v>
      </c>
      <c r="P5180">
        <v>768.75240000000008</v>
      </c>
      <c r="Q5180">
        <v>177.40440000000009</v>
      </c>
      <c r="R5180">
        <v>158.10440000000011</v>
      </c>
      <c r="S5180" t="s">
        <v>91</v>
      </c>
      <c r="T5180">
        <v>0</v>
      </c>
      <c r="U5180">
        <v>0</v>
      </c>
      <c r="V5180">
        <v>14</v>
      </c>
      <c r="W5180">
        <v>1066.5287000000001</v>
      </c>
    </row>
    <row r="5181" spans="1:23" x14ac:dyDescent="0.35">
      <c r="A5181" t="s">
        <v>7092</v>
      </c>
      <c r="B5181" t="s">
        <v>201</v>
      </c>
      <c r="C5181" t="s">
        <v>1069</v>
      </c>
      <c r="D5181" t="s">
        <v>17</v>
      </c>
      <c r="E5181" t="s">
        <v>95</v>
      </c>
      <c r="F5181" t="s">
        <v>127</v>
      </c>
      <c r="G5181">
        <v>776.12</v>
      </c>
      <c r="H5181">
        <v>1</v>
      </c>
      <c r="I5181">
        <v>0</v>
      </c>
      <c r="J5181">
        <v>7.02</v>
      </c>
      <c r="K5181" t="s">
        <v>115</v>
      </c>
      <c r="L5181" t="s">
        <v>43</v>
      </c>
      <c r="M5181">
        <v>3.91</v>
      </c>
      <c r="N5181" t="s">
        <v>83</v>
      </c>
      <c r="O5181" t="b">
        <v>0</v>
      </c>
      <c r="P5181">
        <v>776.12</v>
      </c>
      <c r="Q5181">
        <v>310.44799999999998</v>
      </c>
      <c r="R5181">
        <v>299.51799999999997</v>
      </c>
      <c r="S5181" t="s">
        <v>97</v>
      </c>
      <c r="T5181">
        <v>0</v>
      </c>
      <c r="U5181">
        <v>0</v>
      </c>
      <c r="V5181">
        <v>18</v>
      </c>
      <c r="W5181">
        <v>2032.4559999999999</v>
      </c>
    </row>
    <row r="5182" spans="1:23" x14ac:dyDescent="0.35">
      <c r="A5182" t="s">
        <v>7093</v>
      </c>
      <c r="B5182" t="s">
        <v>455</v>
      </c>
      <c r="C5182" t="s">
        <v>7094</v>
      </c>
      <c r="D5182" t="s">
        <v>19</v>
      </c>
      <c r="E5182" t="s">
        <v>14</v>
      </c>
      <c r="F5182" t="s">
        <v>1290</v>
      </c>
      <c r="G5182">
        <v>163.54</v>
      </c>
      <c r="H5182">
        <v>3</v>
      </c>
      <c r="I5182">
        <v>0.06</v>
      </c>
      <c r="J5182">
        <v>7.07</v>
      </c>
      <c r="K5182" t="s">
        <v>82</v>
      </c>
      <c r="L5182" t="s">
        <v>41</v>
      </c>
      <c r="M5182">
        <v>12.41</v>
      </c>
      <c r="N5182" t="s">
        <v>83</v>
      </c>
      <c r="O5182" t="b">
        <v>0</v>
      </c>
      <c r="P5182">
        <v>461.18279999999999</v>
      </c>
      <c r="Q5182">
        <v>166.8108</v>
      </c>
      <c r="R5182">
        <v>147.33080000000001</v>
      </c>
      <c r="S5182" t="s">
        <v>128</v>
      </c>
      <c r="T5182">
        <v>0</v>
      </c>
      <c r="U5182">
        <v>0</v>
      </c>
      <c r="V5182">
        <v>2</v>
      </c>
      <c r="W5182">
        <v>140.285</v>
      </c>
    </row>
    <row r="5183" spans="1:23" x14ac:dyDescent="0.35">
      <c r="A5183" t="s">
        <v>7095</v>
      </c>
      <c r="B5183" t="s">
        <v>583</v>
      </c>
      <c r="C5183" t="s">
        <v>1334</v>
      </c>
      <c r="D5183" t="s">
        <v>12</v>
      </c>
      <c r="E5183" t="s">
        <v>88</v>
      </c>
      <c r="F5183" t="s">
        <v>2335</v>
      </c>
      <c r="G5183">
        <v>29.03</v>
      </c>
      <c r="H5183">
        <v>1</v>
      </c>
      <c r="I5183">
        <v>0.09</v>
      </c>
      <c r="J5183">
        <v>5.58</v>
      </c>
      <c r="K5183" t="s">
        <v>102</v>
      </c>
      <c r="L5183" t="s">
        <v>48</v>
      </c>
      <c r="M5183">
        <v>9.1999999999999993</v>
      </c>
      <c r="N5183" t="s">
        <v>83</v>
      </c>
      <c r="O5183" t="b">
        <v>0</v>
      </c>
      <c r="P5183">
        <v>26.417300000000001</v>
      </c>
      <c r="Q5183">
        <v>8.9993000000000016</v>
      </c>
      <c r="R5183">
        <v>-5.7806999999999977</v>
      </c>
      <c r="S5183" t="s">
        <v>84</v>
      </c>
      <c r="T5183">
        <v>0</v>
      </c>
      <c r="U5183">
        <v>0</v>
      </c>
      <c r="V5183">
        <v>4</v>
      </c>
      <c r="W5183">
        <v>37.799100000000003</v>
      </c>
    </row>
    <row r="5184" spans="1:23" x14ac:dyDescent="0.35">
      <c r="A5184" t="s">
        <v>7096</v>
      </c>
      <c r="B5184" t="s">
        <v>549</v>
      </c>
      <c r="C5184" t="s">
        <v>1155</v>
      </c>
      <c r="D5184" t="s">
        <v>15</v>
      </c>
      <c r="E5184" t="s">
        <v>14</v>
      </c>
      <c r="F5184" t="s">
        <v>1029</v>
      </c>
      <c r="G5184">
        <v>107.1</v>
      </c>
      <c r="H5184">
        <v>2</v>
      </c>
      <c r="I5184">
        <v>0.17</v>
      </c>
      <c r="J5184">
        <v>2.63</v>
      </c>
      <c r="K5184" t="s">
        <v>82</v>
      </c>
      <c r="L5184" t="s">
        <v>41</v>
      </c>
      <c r="M5184">
        <v>5.64</v>
      </c>
      <c r="N5184" t="s">
        <v>83</v>
      </c>
      <c r="O5184" t="b">
        <v>0</v>
      </c>
      <c r="P5184">
        <v>177.786</v>
      </c>
      <c r="Q5184">
        <v>49.265999999999991</v>
      </c>
      <c r="R5184">
        <v>40.996000000000002</v>
      </c>
      <c r="S5184" t="s">
        <v>91</v>
      </c>
      <c r="T5184">
        <v>0</v>
      </c>
      <c r="U5184">
        <v>0</v>
      </c>
      <c r="V5184">
        <v>13</v>
      </c>
      <c r="W5184">
        <v>1050.3983000000001</v>
      </c>
    </row>
    <row r="5185" spans="1:23" x14ac:dyDescent="0.35">
      <c r="A5185" t="s">
        <v>7097</v>
      </c>
      <c r="B5185" t="s">
        <v>1604</v>
      </c>
      <c r="C5185" t="s">
        <v>2898</v>
      </c>
      <c r="D5185" t="s">
        <v>17</v>
      </c>
      <c r="E5185" t="s">
        <v>16</v>
      </c>
      <c r="F5185" t="s">
        <v>1316</v>
      </c>
      <c r="G5185">
        <v>32.630000000000003</v>
      </c>
      <c r="H5185">
        <v>1</v>
      </c>
      <c r="I5185">
        <v>0.2</v>
      </c>
      <c r="J5185">
        <v>3.46</v>
      </c>
      <c r="K5185" t="s">
        <v>82</v>
      </c>
      <c r="L5185" t="s">
        <v>43</v>
      </c>
      <c r="M5185">
        <v>6.93</v>
      </c>
      <c r="N5185" t="s">
        <v>83</v>
      </c>
      <c r="O5185" t="b">
        <v>0</v>
      </c>
      <c r="P5185">
        <v>26.103999999999999</v>
      </c>
      <c r="Q5185">
        <v>6.5260000000000034</v>
      </c>
      <c r="R5185">
        <v>-3.8639999999999972</v>
      </c>
      <c r="S5185" t="s">
        <v>97</v>
      </c>
      <c r="T5185">
        <v>0</v>
      </c>
      <c r="U5185">
        <v>0</v>
      </c>
      <c r="V5185">
        <v>21</v>
      </c>
      <c r="W5185">
        <v>1859.8818000000001</v>
      </c>
    </row>
    <row r="5186" spans="1:23" x14ac:dyDescent="0.35">
      <c r="A5186" t="s">
        <v>7098</v>
      </c>
      <c r="B5186" t="s">
        <v>253</v>
      </c>
      <c r="C5186" t="s">
        <v>7099</v>
      </c>
      <c r="D5186" t="s">
        <v>17</v>
      </c>
      <c r="E5186" t="s">
        <v>95</v>
      </c>
      <c r="F5186" t="s">
        <v>612</v>
      </c>
      <c r="G5186">
        <v>291.83999999999997</v>
      </c>
      <c r="H5186">
        <v>3</v>
      </c>
      <c r="I5186">
        <v>0.06</v>
      </c>
      <c r="J5186">
        <v>8.0299999999999994</v>
      </c>
      <c r="K5186" t="s">
        <v>102</v>
      </c>
      <c r="L5186" t="s">
        <v>43</v>
      </c>
      <c r="M5186">
        <v>4.83</v>
      </c>
      <c r="N5186" t="s">
        <v>83</v>
      </c>
      <c r="O5186" t="b">
        <v>0</v>
      </c>
      <c r="P5186">
        <v>822.98879999999997</v>
      </c>
      <c r="Q5186">
        <v>297.67680000000001</v>
      </c>
      <c r="R5186">
        <v>284.81679999999989</v>
      </c>
      <c r="S5186" t="s">
        <v>183</v>
      </c>
      <c r="T5186">
        <v>0</v>
      </c>
      <c r="U5186">
        <v>0</v>
      </c>
      <c r="V5186">
        <v>1</v>
      </c>
      <c r="W5186">
        <v>284.81679999999989</v>
      </c>
    </row>
    <row r="5187" spans="1:23" x14ac:dyDescent="0.35">
      <c r="A5187" t="s">
        <v>7100</v>
      </c>
      <c r="B5187" t="s">
        <v>276</v>
      </c>
      <c r="C5187" t="s">
        <v>7101</v>
      </c>
      <c r="D5187" t="s">
        <v>12</v>
      </c>
      <c r="E5187" t="s">
        <v>88</v>
      </c>
      <c r="F5187" t="s">
        <v>718</v>
      </c>
      <c r="G5187">
        <v>28.93</v>
      </c>
      <c r="H5187">
        <v>1</v>
      </c>
      <c r="I5187">
        <v>0.08</v>
      </c>
      <c r="J5187">
        <v>8.4700000000000006</v>
      </c>
      <c r="K5187" t="s">
        <v>90</v>
      </c>
      <c r="L5187" t="s">
        <v>43</v>
      </c>
      <c r="M5187">
        <v>3.2</v>
      </c>
      <c r="N5187" t="s">
        <v>83</v>
      </c>
      <c r="O5187" t="b">
        <v>0</v>
      </c>
      <c r="P5187">
        <v>26.615600000000001</v>
      </c>
      <c r="Q5187">
        <v>9.2576000000000001</v>
      </c>
      <c r="R5187">
        <v>-2.4124000000000021</v>
      </c>
      <c r="S5187" t="s">
        <v>97</v>
      </c>
      <c r="T5187">
        <v>0</v>
      </c>
      <c r="U5187">
        <v>0</v>
      </c>
      <c r="V5187">
        <v>2</v>
      </c>
      <c r="W5187">
        <v>1.1585000000000001</v>
      </c>
    </row>
    <row r="5188" spans="1:23" x14ac:dyDescent="0.35">
      <c r="A5188" t="s">
        <v>7102</v>
      </c>
      <c r="B5188" t="s">
        <v>291</v>
      </c>
      <c r="C5188" t="s">
        <v>7103</v>
      </c>
      <c r="D5188" t="s">
        <v>20</v>
      </c>
      <c r="E5188" t="s">
        <v>95</v>
      </c>
      <c r="F5188" t="s">
        <v>227</v>
      </c>
      <c r="G5188">
        <v>23.3</v>
      </c>
      <c r="H5188">
        <v>2</v>
      </c>
      <c r="I5188">
        <v>0.14000000000000001</v>
      </c>
      <c r="J5188">
        <v>8.01</v>
      </c>
      <c r="K5188" t="s">
        <v>82</v>
      </c>
      <c r="L5188" t="s">
        <v>41</v>
      </c>
      <c r="M5188">
        <v>9.5299999999999994</v>
      </c>
      <c r="N5188" t="s">
        <v>83</v>
      </c>
      <c r="O5188" t="b">
        <v>0</v>
      </c>
      <c r="P5188">
        <v>40.076000000000001</v>
      </c>
      <c r="Q5188">
        <v>12.116</v>
      </c>
      <c r="R5188">
        <v>-5.4240000000000004</v>
      </c>
      <c r="S5188" t="s">
        <v>183</v>
      </c>
      <c r="T5188">
        <v>0</v>
      </c>
      <c r="U5188">
        <v>0</v>
      </c>
      <c r="V5188">
        <v>2</v>
      </c>
      <c r="W5188">
        <v>95.842799999999983</v>
      </c>
    </row>
    <row r="5189" spans="1:23" x14ac:dyDescent="0.35">
      <c r="A5189" t="s">
        <v>7104</v>
      </c>
      <c r="B5189" t="s">
        <v>466</v>
      </c>
      <c r="C5189" t="s">
        <v>827</v>
      </c>
      <c r="D5189" t="s">
        <v>19</v>
      </c>
      <c r="E5189" t="s">
        <v>14</v>
      </c>
      <c r="F5189" t="s">
        <v>1306</v>
      </c>
      <c r="G5189">
        <v>160.9</v>
      </c>
      <c r="H5189">
        <v>2</v>
      </c>
      <c r="I5189">
        <v>0.05</v>
      </c>
      <c r="J5189">
        <v>2.1800000000000002</v>
      </c>
      <c r="K5189" t="s">
        <v>82</v>
      </c>
      <c r="L5189" t="s">
        <v>43</v>
      </c>
      <c r="M5189">
        <v>7.22</v>
      </c>
      <c r="N5189" t="s">
        <v>83</v>
      </c>
      <c r="O5189" t="b">
        <v>0</v>
      </c>
      <c r="P5189">
        <v>305.70999999999998</v>
      </c>
      <c r="Q5189">
        <v>112.63</v>
      </c>
      <c r="R5189">
        <v>103.23</v>
      </c>
      <c r="S5189" t="s">
        <v>183</v>
      </c>
      <c r="T5189">
        <v>0</v>
      </c>
      <c r="U5189">
        <v>0</v>
      </c>
      <c r="V5189">
        <v>17</v>
      </c>
      <c r="W5189">
        <v>797.77100000000007</v>
      </c>
    </row>
    <row r="5190" spans="1:23" x14ac:dyDescent="0.35">
      <c r="A5190" t="s">
        <v>7105</v>
      </c>
      <c r="B5190" t="s">
        <v>487</v>
      </c>
      <c r="C5190" t="s">
        <v>6921</v>
      </c>
      <c r="D5190" t="s">
        <v>15</v>
      </c>
      <c r="E5190" t="s">
        <v>95</v>
      </c>
      <c r="F5190" t="s">
        <v>314</v>
      </c>
      <c r="G5190">
        <v>257.76</v>
      </c>
      <c r="H5190">
        <v>1</v>
      </c>
      <c r="I5190">
        <v>0.1</v>
      </c>
      <c r="J5190">
        <v>5.72</v>
      </c>
      <c r="K5190" t="s">
        <v>102</v>
      </c>
      <c r="L5190" t="s">
        <v>48</v>
      </c>
      <c r="M5190">
        <v>10.36</v>
      </c>
      <c r="N5190" t="s">
        <v>83</v>
      </c>
      <c r="O5190" t="b">
        <v>0</v>
      </c>
      <c r="P5190">
        <v>231.98400000000001</v>
      </c>
      <c r="Q5190">
        <v>77.328000000000031</v>
      </c>
      <c r="R5190">
        <v>61.248000000000033</v>
      </c>
      <c r="S5190" t="s">
        <v>97</v>
      </c>
      <c r="T5190">
        <v>0</v>
      </c>
      <c r="U5190">
        <v>0</v>
      </c>
      <c r="V5190">
        <v>5</v>
      </c>
      <c r="W5190">
        <v>359.18950000000001</v>
      </c>
    </row>
    <row r="5191" spans="1:23" x14ac:dyDescent="0.35">
      <c r="A5191" t="s">
        <v>7106</v>
      </c>
      <c r="B5191" t="s">
        <v>731</v>
      </c>
      <c r="C5191" t="s">
        <v>237</v>
      </c>
      <c r="D5191" t="s">
        <v>12</v>
      </c>
      <c r="E5191" t="s">
        <v>95</v>
      </c>
      <c r="F5191" t="s">
        <v>388</v>
      </c>
      <c r="G5191">
        <v>336.84</v>
      </c>
      <c r="H5191">
        <v>1</v>
      </c>
      <c r="I5191">
        <v>0.22</v>
      </c>
      <c r="J5191">
        <v>5.22</v>
      </c>
      <c r="K5191" t="s">
        <v>115</v>
      </c>
      <c r="L5191" t="s">
        <v>41</v>
      </c>
      <c r="M5191">
        <v>11.53</v>
      </c>
      <c r="N5191" t="s">
        <v>83</v>
      </c>
      <c r="O5191" t="b">
        <v>0</v>
      </c>
      <c r="P5191">
        <v>262.73520000000002</v>
      </c>
      <c r="Q5191">
        <v>60.631199999999978</v>
      </c>
      <c r="R5191">
        <v>43.881199999999978</v>
      </c>
      <c r="S5191" t="s">
        <v>84</v>
      </c>
      <c r="T5191">
        <v>0</v>
      </c>
      <c r="U5191">
        <v>0</v>
      </c>
      <c r="V5191">
        <v>6</v>
      </c>
      <c r="W5191">
        <v>288.41199999999998</v>
      </c>
    </row>
    <row r="5192" spans="1:23" x14ac:dyDescent="0.35">
      <c r="A5192" t="s">
        <v>7107</v>
      </c>
      <c r="B5192" t="s">
        <v>984</v>
      </c>
      <c r="C5192" t="s">
        <v>2702</v>
      </c>
      <c r="D5192" t="s">
        <v>12</v>
      </c>
      <c r="E5192" t="s">
        <v>88</v>
      </c>
      <c r="F5192" t="s">
        <v>944</v>
      </c>
      <c r="G5192">
        <v>8.2799999999999994</v>
      </c>
      <c r="H5192">
        <v>1</v>
      </c>
      <c r="I5192">
        <v>0.16</v>
      </c>
      <c r="J5192">
        <v>7.23</v>
      </c>
      <c r="K5192" t="s">
        <v>82</v>
      </c>
      <c r="L5192" t="s">
        <v>41</v>
      </c>
      <c r="M5192">
        <v>8.19</v>
      </c>
      <c r="N5192" t="s">
        <v>83</v>
      </c>
      <c r="O5192" t="b">
        <v>0</v>
      </c>
      <c r="P5192">
        <v>6.9551999999999996</v>
      </c>
      <c r="Q5192">
        <v>1.9872000000000001</v>
      </c>
      <c r="R5192">
        <v>-13.4328</v>
      </c>
      <c r="S5192" t="s">
        <v>97</v>
      </c>
      <c r="T5192">
        <v>0</v>
      </c>
      <c r="U5192">
        <v>0</v>
      </c>
      <c r="V5192">
        <v>19</v>
      </c>
      <c r="W5192">
        <v>1054.8798999999999</v>
      </c>
    </row>
    <row r="5193" spans="1:23" x14ac:dyDescent="0.35">
      <c r="A5193" t="s">
        <v>7108</v>
      </c>
      <c r="B5193" t="s">
        <v>562</v>
      </c>
      <c r="C5193" t="s">
        <v>94</v>
      </c>
      <c r="D5193" t="s">
        <v>17</v>
      </c>
      <c r="E5193" t="s">
        <v>88</v>
      </c>
      <c r="F5193" t="s">
        <v>381</v>
      </c>
      <c r="G5193">
        <v>33.119999999999997</v>
      </c>
      <c r="H5193">
        <v>1</v>
      </c>
      <c r="I5193">
        <v>0.21</v>
      </c>
      <c r="J5193">
        <v>8.77</v>
      </c>
      <c r="K5193" t="s">
        <v>82</v>
      </c>
      <c r="L5193" t="s">
        <v>41</v>
      </c>
      <c r="M5193">
        <v>14.6</v>
      </c>
      <c r="N5193" t="s">
        <v>83</v>
      </c>
      <c r="O5193" t="b">
        <v>0</v>
      </c>
      <c r="P5193">
        <v>26.1648</v>
      </c>
      <c r="Q5193">
        <v>6.2928000000000033</v>
      </c>
      <c r="R5193">
        <v>-17.077199999999991</v>
      </c>
      <c r="S5193" t="s">
        <v>103</v>
      </c>
      <c r="T5193">
        <v>0</v>
      </c>
      <c r="U5193">
        <v>0</v>
      </c>
      <c r="V5193">
        <v>25</v>
      </c>
      <c r="W5193">
        <v>2626.2725</v>
      </c>
    </row>
    <row r="5194" spans="1:23" x14ac:dyDescent="0.35">
      <c r="A5194" t="s">
        <v>7109</v>
      </c>
      <c r="B5194" t="s">
        <v>539</v>
      </c>
      <c r="C5194" t="s">
        <v>4485</v>
      </c>
      <c r="D5194" t="s">
        <v>20</v>
      </c>
      <c r="E5194" t="s">
        <v>88</v>
      </c>
      <c r="F5194" t="s">
        <v>1554</v>
      </c>
      <c r="G5194">
        <v>23.62</v>
      </c>
      <c r="H5194">
        <v>1</v>
      </c>
      <c r="I5194">
        <v>0.04</v>
      </c>
      <c r="J5194">
        <v>9.7799999999999994</v>
      </c>
      <c r="K5194" t="s">
        <v>115</v>
      </c>
      <c r="L5194" t="s">
        <v>48</v>
      </c>
      <c r="M5194">
        <v>6.71</v>
      </c>
      <c r="N5194" t="s">
        <v>83</v>
      </c>
      <c r="O5194" t="b">
        <v>0</v>
      </c>
      <c r="P5194">
        <v>22.6752</v>
      </c>
      <c r="Q5194">
        <v>8.5031999999999996</v>
      </c>
      <c r="R5194">
        <v>-7.9867999999999988</v>
      </c>
      <c r="S5194" t="s">
        <v>183</v>
      </c>
      <c r="T5194">
        <v>0</v>
      </c>
      <c r="U5194">
        <v>0</v>
      </c>
      <c r="V5194">
        <v>3</v>
      </c>
      <c r="W5194">
        <v>8.0116000000000032</v>
      </c>
    </row>
    <row r="5195" spans="1:23" x14ac:dyDescent="0.35">
      <c r="A5195" t="s">
        <v>7110</v>
      </c>
      <c r="B5195" t="s">
        <v>402</v>
      </c>
      <c r="C5195" t="s">
        <v>4748</v>
      </c>
      <c r="D5195" t="s">
        <v>24</v>
      </c>
      <c r="E5195" t="s">
        <v>88</v>
      </c>
      <c r="F5195" t="s">
        <v>916</v>
      </c>
      <c r="G5195">
        <v>39.770000000000003</v>
      </c>
      <c r="H5195">
        <v>2</v>
      </c>
      <c r="I5195">
        <v>0.08</v>
      </c>
      <c r="J5195">
        <v>9.57</v>
      </c>
      <c r="K5195" t="s">
        <v>90</v>
      </c>
      <c r="L5195" t="s">
        <v>43</v>
      </c>
      <c r="M5195">
        <v>7.49</v>
      </c>
      <c r="N5195" t="s">
        <v>83</v>
      </c>
      <c r="O5195" t="b">
        <v>0</v>
      </c>
      <c r="P5195">
        <v>73.176800000000014</v>
      </c>
      <c r="Q5195">
        <v>25.452800000000011</v>
      </c>
      <c r="R5195">
        <v>8.3928000000000083</v>
      </c>
      <c r="S5195" t="s">
        <v>97</v>
      </c>
      <c r="T5195">
        <v>0</v>
      </c>
      <c r="U5195">
        <v>0</v>
      </c>
      <c r="V5195">
        <v>3</v>
      </c>
      <c r="W5195">
        <v>8.2152000000000136</v>
      </c>
    </row>
    <row r="5196" spans="1:23" x14ac:dyDescent="0.35">
      <c r="A5196" t="s">
        <v>7111</v>
      </c>
      <c r="B5196" t="s">
        <v>276</v>
      </c>
      <c r="C5196" t="s">
        <v>1160</v>
      </c>
      <c r="D5196" t="s">
        <v>12</v>
      </c>
      <c r="E5196" t="s">
        <v>16</v>
      </c>
      <c r="F5196" t="s">
        <v>723</v>
      </c>
      <c r="G5196">
        <v>52.82</v>
      </c>
      <c r="H5196">
        <v>3</v>
      </c>
      <c r="I5196">
        <v>0.28999999999999998</v>
      </c>
      <c r="J5196">
        <v>3.6</v>
      </c>
      <c r="K5196" t="s">
        <v>90</v>
      </c>
      <c r="L5196" t="s">
        <v>43</v>
      </c>
      <c r="M5196">
        <v>3.27</v>
      </c>
      <c r="N5196" t="s">
        <v>83</v>
      </c>
      <c r="O5196" t="b">
        <v>0</v>
      </c>
      <c r="P5196">
        <v>112.50660000000001</v>
      </c>
      <c r="Q5196">
        <v>17.430599999999998</v>
      </c>
      <c r="R5196">
        <v>10.560600000000001</v>
      </c>
      <c r="S5196" t="s">
        <v>97</v>
      </c>
      <c r="T5196">
        <v>0</v>
      </c>
      <c r="U5196">
        <v>0</v>
      </c>
      <c r="V5196">
        <v>24</v>
      </c>
      <c r="W5196">
        <v>1026.3376000000001</v>
      </c>
    </row>
    <row r="5197" spans="1:23" x14ac:dyDescent="0.35">
      <c r="A5197" t="s">
        <v>7112</v>
      </c>
      <c r="B5197" t="s">
        <v>699</v>
      </c>
      <c r="C5197" t="s">
        <v>851</v>
      </c>
      <c r="D5197" t="s">
        <v>24</v>
      </c>
      <c r="E5197" t="s">
        <v>88</v>
      </c>
      <c r="F5197" t="s">
        <v>341</v>
      </c>
      <c r="G5197">
        <v>16.309999999999999</v>
      </c>
      <c r="H5197">
        <v>1</v>
      </c>
      <c r="I5197">
        <v>0.08</v>
      </c>
      <c r="J5197">
        <v>5.45</v>
      </c>
      <c r="K5197" t="s">
        <v>90</v>
      </c>
      <c r="L5197" t="s">
        <v>45</v>
      </c>
      <c r="M5197">
        <v>1.54</v>
      </c>
      <c r="N5197" t="s">
        <v>83</v>
      </c>
      <c r="O5197" t="b">
        <v>0</v>
      </c>
      <c r="P5197">
        <v>15.0052</v>
      </c>
      <c r="Q5197">
        <v>5.2192000000000007</v>
      </c>
      <c r="R5197">
        <v>-1.7707999999999999</v>
      </c>
      <c r="S5197" t="s">
        <v>91</v>
      </c>
      <c r="T5197">
        <v>0</v>
      </c>
      <c r="U5197">
        <v>0</v>
      </c>
      <c r="V5197">
        <v>19</v>
      </c>
      <c r="W5197">
        <v>1781.393</v>
      </c>
    </row>
    <row r="5198" spans="1:23" x14ac:dyDescent="0.35">
      <c r="A5198" t="s">
        <v>7113</v>
      </c>
      <c r="B5198" t="s">
        <v>1219</v>
      </c>
      <c r="C5198" t="s">
        <v>2029</v>
      </c>
      <c r="D5198" t="s">
        <v>15</v>
      </c>
      <c r="E5198" t="s">
        <v>14</v>
      </c>
      <c r="F5198" t="s">
        <v>1131</v>
      </c>
      <c r="G5198">
        <v>128.6</v>
      </c>
      <c r="H5198">
        <v>1</v>
      </c>
      <c r="I5198">
        <v>0.01</v>
      </c>
      <c r="J5198">
        <v>7.46</v>
      </c>
      <c r="K5198" t="s">
        <v>102</v>
      </c>
      <c r="L5198" t="s">
        <v>43</v>
      </c>
      <c r="M5198">
        <v>7.59</v>
      </c>
      <c r="N5198" t="s">
        <v>83</v>
      </c>
      <c r="O5198" t="b">
        <v>0</v>
      </c>
      <c r="P5198">
        <v>127.31399999999999</v>
      </c>
      <c r="Q5198">
        <v>50.154000000000003</v>
      </c>
      <c r="R5198">
        <v>35.103999999999999</v>
      </c>
      <c r="S5198" t="s">
        <v>183</v>
      </c>
      <c r="T5198">
        <v>0</v>
      </c>
      <c r="U5198">
        <v>0</v>
      </c>
      <c r="V5198">
        <v>17</v>
      </c>
      <c r="W5198">
        <v>1688.6007999999999</v>
      </c>
    </row>
    <row r="5199" spans="1:23" x14ac:dyDescent="0.35">
      <c r="A5199" t="s">
        <v>7114</v>
      </c>
      <c r="B5199" t="s">
        <v>1831</v>
      </c>
      <c r="C5199" t="s">
        <v>3607</v>
      </c>
      <c r="D5199" t="s">
        <v>20</v>
      </c>
      <c r="E5199" t="s">
        <v>95</v>
      </c>
      <c r="F5199" t="s">
        <v>612</v>
      </c>
      <c r="G5199">
        <v>514.13</v>
      </c>
      <c r="H5199">
        <v>3</v>
      </c>
      <c r="I5199">
        <v>0.1</v>
      </c>
      <c r="J5199">
        <v>7.27</v>
      </c>
      <c r="K5199" t="s">
        <v>115</v>
      </c>
      <c r="L5199" t="s">
        <v>43</v>
      </c>
      <c r="M5199">
        <v>5.62</v>
      </c>
      <c r="N5199" t="s">
        <v>83</v>
      </c>
      <c r="O5199" t="b">
        <v>0</v>
      </c>
      <c r="P5199">
        <v>1388.1510000000001</v>
      </c>
      <c r="Q5199">
        <v>462.71699999999998</v>
      </c>
      <c r="R5199">
        <v>449.827</v>
      </c>
      <c r="S5199" t="s">
        <v>128</v>
      </c>
      <c r="T5199">
        <v>0</v>
      </c>
      <c r="U5199">
        <v>0</v>
      </c>
      <c r="V5199">
        <v>3</v>
      </c>
      <c r="W5199">
        <v>865.04820000000018</v>
      </c>
    </row>
    <row r="5200" spans="1:23" x14ac:dyDescent="0.35">
      <c r="A5200" t="s">
        <v>7115</v>
      </c>
      <c r="B5200" t="s">
        <v>157</v>
      </c>
      <c r="C5200" t="s">
        <v>5053</v>
      </c>
      <c r="D5200" t="s">
        <v>12</v>
      </c>
      <c r="E5200" t="s">
        <v>95</v>
      </c>
      <c r="F5200" t="s">
        <v>1709</v>
      </c>
      <c r="G5200">
        <v>448.23</v>
      </c>
      <c r="H5200">
        <v>3</v>
      </c>
      <c r="I5200">
        <v>0.11</v>
      </c>
      <c r="J5200">
        <v>3.65</v>
      </c>
      <c r="K5200" t="s">
        <v>82</v>
      </c>
      <c r="L5200" t="s">
        <v>41</v>
      </c>
      <c r="M5200">
        <v>11.96</v>
      </c>
      <c r="N5200" t="s">
        <v>141</v>
      </c>
      <c r="O5200" t="b">
        <v>0</v>
      </c>
      <c r="P5200">
        <v>1196.7741000000001</v>
      </c>
      <c r="Q5200">
        <v>389.96010000000012</v>
      </c>
      <c r="R5200">
        <v>374.35010000000011</v>
      </c>
      <c r="S5200" t="s">
        <v>91</v>
      </c>
      <c r="T5200">
        <v>1</v>
      </c>
      <c r="U5200">
        <v>0</v>
      </c>
      <c r="V5200">
        <v>4</v>
      </c>
      <c r="W5200">
        <v>692.30680000000018</v>
      </c>
    </row>
    <row r="5201" spans="1:23" x14ac:dyDescent="0.35">
      <c r="A5201" t="s">
        <v>7116</v>
      </c>
      <c r="B5201" t="s">
        <v>161</v>
      </c>
      <c r="C5201" t="s">
        <v>1392</v>
      </c>
      <c r="D5201" t="s">
        <v>24</v>
      </c>
      <c r="E5201" t="s">
        <v>88</v>
      </c>
      <c r="F5201" t="s">
        <v>171</v>
      </c>
      <c r="G5201">
        <v>15.05</v>
      </c>
      <c r="H5201">
        <v>3</v>
      </c>
      <c r="I5201">
        <v>0.06</v>
      </c>
      <c r="J5201">
        <v>6.19</v>
      </c>
      <c r="K5201" t="s">
        <v>90</v>
      </c>
      <c r="L5201" t="s">
        <v>45</v>
      </c>
      <c r="M5201">
        <v>1.44</v>
      </c>
      <c r="N5201" t="s">
        <v>83</v>
      </c>
      <c r="O5201" t="b">
        <v>0</v>
      </c>
      <c r="P5201">
        <v>42.441000000000003</v>
      </c>
      <c r="Q5201">
        <v>15.351000000000001</v>
      </c>
      <c r="R5201">
        <v>7.7209999999999983</v>
      </c>
      <c r="S5201" t="s">
        <v>91</v>
      </c>
      <c r="T5201">
        <v>0</v>
      </c>
      <c r="U5201">
        <v>0</v>
      </c>
      <c r="V5201">
        <v>13</v>
      </c>
      <c r="W5201">
        <v>487.31659999999999</v>
      </c>
    </row>
    <row r="5202" spans="1:23" x14ac:dyDescent="0.35">
      <c r="A5202" t="s">
        <v>7117</v>
      </c>
      <c r="B5202" t="s">
        <v>462</v>
      </c>
      <c r="C5202" t="s">
        <v>1985</v>
      </c>
      <c r="D5202" t="s">
        <v>15</v>
      </c>
      <c r="E5202" t="s">
        <v>88</v>
      </c>
      <c r="F5202" t="s">
        <v>251</v>
      </c>
      <c r="G5202">
        <v>51.04</v>
      </c>
      <c r="H5202">
        <v>2</v>
      </c>
      <c r="I5202">
        <v>0.12</v>
      </c>
      <c r="J5202">
        <v>8.02</v>
      </c>
      <c r="K5202" t="s">
        <v>115</v>
      </c>
      <c r="L5202" t="s">
        <v>41</v>
      </c>
      <c r="M5202">
        <v>13.68</v>
      </c>
      <c r="N5202" t="s">
        <v>83</v>
      </c>
      <c r="O5202" t="b">
        <v>0</v>
      </c>
      <c r="P5202">
        <v>89.830399999999997</v>
      </c>
      <c r="Q5202">
        <v>28.5824</v>
      </c>
      <c r="R5202">
        <v>6.8824000000000014</v>
      </c>
      <c r="S5202" t="s">
        <v>84</v>
      </c>
      <c r="T5202">
        <v>0</v>
      </c>
      <c r="U5202">
        <v>0</v>
      </c>
      <c r="V5202">
        <v>21</v>
      </c>
      <c r="W5202">
        <v>694.11470000000008</v>
      </c>
    </row>
    <row r="5203" spans="1:23" x14ac:dyDescent="0.35">
      <c r="A5203" t="s">
        <v>7118</v>
      </c>
      <c r="B5203" t="s">
        <v>284</v>
      </c>
      <c r="C5203" t="s">
        <v>7119</v>
      </c>
      <c r="D5203" t="s">
        <v>28</v>
      </c>
      <c r="E5203" t="s">
        <v>95</v>
      </c>
      <c r="F5203" t="s">
        <v>318</v>
      </c>
      <c r="G5203">
        <v>467.83</v>
      </c>
      <c r="H5203">
        <v>1</v>
      </c>
      <c r="I5203">
        <v>0.18</v>
      </c>
      <c r="J5203">
        <v>6.44</v>
      </c>
      <c r="K5203" t="s">
        <v>102</v>
      </c>
      <c r="L5203" t="s">
        <v>41</v>
      </c>
      <c r="M5203">
        <v>9.4700000000000006</v>
      </c>
      <c r="N5203" t="s">
        <v>83</v>
      </c>
      <c r="O5203" t="b">
        <v>0</v>
      </c>
      <c r="P5203">
        <v>383.62060000000002</v>
      </c>
      <c r="Q5203">
        <v>102.9226</v>
      </c>
      <c r="R5203">
        <v>87.012600000000049</v>
      </c>
      <c r="S5203" t="s">
        <v>91</v>
      </c>
      <c r="T5203">
        <v>0</v>
      </c>
      <c r="U5203">
        <v>0</v>
      </c>
      <c r="V5203">
        <v>2</v>
      </c>
      <c r="W5203">
        <v>82.235800000000054</v>
      </c>
    </row>
    <row r="5204" spans="1:23" x14ac:dyDescent="0.35">
      <c r="A5204" t="s">
        <v>7120</v>
      </c>
      <c r="B5204" t="s">
        <v>487</v>
      </c>
      <c r="C5204" t="s">
        <v>2519</v>
      </c>
      <c r="D5204" t="s">
        <v>17</v>
      </c>
      <c r="E5204" t="s">
        <v>14</v>
      </c>
      <c r="F5204" t="s">
        <v>733</v>
      </c>
      <c r="G5204">
        <v>113.47</v>
      </c>
      <c r="H5204">
        <v>1</v>
      </c>
      <c r="I5204">
        <v>7.0000000000000007E-2</v>
      </c>
      <c r="J5204">
        <v>4.5999999999999996</v>
      </c>
      <c r="K5204" t="s">
        <v>90</v>
      </c>
      <c r="L5204" t="s">
        <v>45</v>
      </c>
      <c r="M5204">
        <v>1.77</v>
      </c>
      <c r="N5204" t="s">
        <v>83</v>
      </c>
      <c r="O5204" t="b">
        <v>0</v>
      </c>
      <c r="P5204">
        <v>105.5271</v>
      </c>
      <c r="Q5204">
        <v>37.445099999999996</v>
      </c>
      <c r="R5204">
        <v>31.075099999999999</v>
      </c>
      <c r="S5204" t="s">
        <v>97</v>
      </c>
      <c r="T5204">
        <v>0</v>
      </c>
      <c r="U5204">
        <v>0</v>
      </c>
      <c r="V5204">
        <v>16</v>
      </c>
      <c r="W5204">
        <v>835.06150000000002</v>
      </c>
    </row>
    <row r="5205" spans="1:23" x14ac:dyDescent="0.35">
      <c r="A5205" t="s">
        <v>7121</v>
      </c>
      <c r="B5205" t="s">
        <v>539</v>
      </c>
      <c r="C5205" t="s">
        <v>7122</v>
      </c>
      <c r="D5205" t="s">
        <v>15</v>
      </c>
      <c r="E5205" t="s">
        <v>88</v>
      </c>
      <c r="F5205" t="s">
        <v>509</v>
      </c>
      <c r="G5205">
        <v>16.37</v>
      </c>
      <c r="H5205">
        <v>1</v>
      </c>
      <c r="I5205">
        <v>7.0000000000000007E-2</v>
      </c>
      <c r="J5205">
        <v>4.26</v>
      </c>
      <c r="K5205" t="s">
        <v>90</v>
      </c>
      <c r="L5205" t="s">
        <v>45</v>
      </c>
      <c r="M5205">
        <v>1.05</v>
      </c>
      <c r="N5205" t="s">
        <v>83</v>
      </c>
      <c r="O5205" t="b">
        <v>0</v>
      </c>
      <c r="P5205">
        <v>15.2241</v>
      </c>
      <c r="Q5205">
        <v>5.402099999999999</v>
      </c>
      <c r="R5205">
        <v>9.2099999999999405E-2</v>
      </c>
      <c r="S5205" t="s">
        <v>183</v>
      </c>
      <c r="T5205">
        <v>0</v>
      </c>
      <c r="U5205">
        <v>0</v>
      </c>
      <c r="V5205">
        <v>1</v>
      </c>
      <c r="W5205">
        <v>9.2099999999999405E-2</v>
      </c>
    </row>
    <row r="5206" spans="1:23" x14ac:dyDescent="0.35">
      <c r="A5206" t="s">
        <v>7123</v>
      </c>
      <c r="B5206" t="s">
        <v>1576</v>
      </c>
      <c r="C5206" t="s">
        <v>587</v>
      </c>
      <c r="D5206" t="s">
        <v>12</v>
      </c>
      <c r="E5206" t="s">
        <v>95</v>
      </c>
      <c r="F5206" t="s">
        <v>715</v>
      </c>
      <c r="G5206">
        <v>321.99</v>
      </c>
      <c r="H5206">
        <v>1</v>
      </c>
      <c r="I5206">
        <v>0.01</v>
      </c>
      <c r="J5206">
        <v>2.74</v>
      </c>
      <c r="K5206" t="s">
        <v>102</v>
      </c>
      <c r="L5206" t="s">
        <v>45</v>
      </c>
      <c r="M5206">
        <v>0.78</v>
      </c>
      <c r="N5206" t="s">
        <v>83</v>
      </c>
      <c r="O5206" t="b">
        <v>0</v>
      </c>
      <c r="P5206">
        <v>318.77010000000001</v>
      </c>
      <c r="Q5206">
        <v>125.5761</v>
      </c>
      <c r="R5206">
        <v>122.0561</v>
      </c>
      <c r="S5206" t="s">
        <v>97</v>
      </c>
      <c r="T5206">
        <v>0</v>
      </c>
      <c r="U5206">
        <v>0</v>
      </c>
      <c r="V5206">
        <v>17</v>
      </c>
      <c r="W5206">
        <v>1791.7837</v>
      </c>
    </row>
    <row r="5207" spans="1:23" x14ac:dyDescent="0.35">
      <c r="A5207" t="s">
        <v>7124</v>
      </c>
      <c r="B5207" t="s">
        <v>147</v>
      </c>
      <c r="C5207" t="s">
        <v>1144</v>
      </c>
      <c r="D5207" t="s">
        <v>15</v>
      </c>
      <c r="E5207" t="s">
        <v>14</v>
      </c>
      <c r="F5207" t="s">
        <v>662</v>
      </c>
      <c r="G5207">
        <v>87.4</v>
      </c>
      <c r="H5207">
        <v>3</v>
      </c>
      <c r="I5207">
        <v>0.09</v>
      </c>
      <c r="J5207">
        <v>9.3800000000000008</v>
      </c>
      <c r="K5207" t="s">
        <v>102</v>
      </c>
      <c r="L5207" t="s">
        <v>48</v>
      </c>
      <c r="M5207">
        <v>12.74</v>
      </c>
      <c r="N5207" t="s">
        <v>83</v>
      </c>
      <c r="O5207" t="b">
        <v>0</v>
      </c>
      <c r="P5207">
        <v>238.60200000000009</v>
      </c>
      <c r="Q5207">
        <v>81.282000000000039</v>
      </c>
      <c r="R5207">
        <v>59.162000000000042</v>
      </c>
      <c r="S5207" t="s">
        <v>84</v>
      </c>
      <c r="T5207">
        <v>0</v>
      </c>
      <c r="U5207">
        <v>0</v>
      </c>
      <c r="V5207">
        <v>17</v>
      </c>
      <c r="W5207">
        <v>1657.1581000000001</v>
      </c>
    </row>
    <row r="5208" spans="1:23" x14ac:dyDescent="0.35">
      <c r="A5208" t="s">
        <v>7125</v>
      </c>
      <c r="B5208" t="s">
        <v>946</v>
      </c>
      <c r="C5208" t="s">
        <v>725</v>
      </c>
      <c r="D5208" t="s">
        <v>15</v>
      </c>
      <c r="E5208" t="s">
        <v>14</v>
      </c>
      <c r="F5208" t="s">
        <v>366</v>
      </c>
      <c r="G5208">
        <v>131.52000000000001</v>
      </c>
      <c r="H5208">
        <v>3</v>
      </c>
      <c r="I5208">
        <v>0</v>
      </c>
      <c r="J5208">
        <v>6.48</v>
      </c>
      <c r="K5208" t="s">
        <v>102</v>
      </c>
      <c r="L5208" t="s">
        <v>45</v>
      </c>
      <c r="M5208">
        <v>1.86</v>
      </c>
      <c r="N5208" t="s">
        <v>83</v>
      </c>
      <c r="O5208" t="b">
        <v>0</v>
      </c>
      <c r="P5208">
        <v>394.56000000000012</v>
      </c>
      <c r="Q5208">
        <v>157.82400000000001</v>
      </c>
      <c r="R5208">
        <v>149.48400000000001</v>
      </c>
      <c r="S5208" t="s">
        <v>128</v>
      </c>
      <c r="T5208">
        <v>0</v>
      </c>
      <c r="U5208">
        <v>0</v>
      </c>
      <c r="V5208">
        <v>14</v>
      </c>
      <c r="W5208">
        <v>814.14519999999993</v>
      </c>
    </row>
    <row r="5209" spans="1:23" x14ac:dyDescent="0.35">
      <c r="A5209" t="s">
        <v>7126</v>
      </c>
      <c r="B5209" t="s">
        <v>594</v>
      </c>
      <c r="C5209" t="s">
        <v>414</v>
      </c>
      <c r="D5209" t="s">
        <v>28</v>
      </c>
      <c r="E5209" t="s">
        <v>16</v>
      </c>
      <c r="F5209" t="s">
        <v>828</v>
      </c>
      <c r="G5209">
        <v>31.45</v>
      </c>
      <c r="H5209">
        <v>1</v>
      </c>
      <c r="I5209">
        <v>0.28999999999999998</v>
      </c>
      <c r="J5209">
        <v>7.18</v>
      </c>
      <c r="K5209" t="s">
        <v>90</v>
      </c>
      <c r="L5209" t="s">
        <v>41</v>
      </c>
      <c r="M5209">
        <v>9.4</v>
      </c>
      <c r="N5209" t="s">
        <v>83</v>
      </c>
      <c r="O5209" t="b">
        <v>0</v>
      </c>
      <c r="P5209">
        <v>22.329499999999999</v>
      </c>
      <c r="Q5209">
        <v>3.459500000000002</v>
      </c>
      <c r="R5209">
        <v>-13.1205</v>
      </c>
      <c r="S5209" t="s">
        <v>128</v>
      </c>
      <c r="T5209">
        <v>0</v>
      </c>
      <c r="U5209">
        <v>0</v>
      </c>
      <c r="V5209">
        <v>15</v>
      </c>
      <c r="W5209">
        <v>1078.7847999999999</v>
      </c>
    </row>
    <row r="5210" spans="1:23" x14ac:dyDescent="0.35">
      <c r="A5210" t="s">
        <v>7127</v>
      </c>
      <c r="B5210" t="s">
        <v>740</v>
      </c>
      <c r="C5210" t="s">
        <v>2741</v>
      </c>
      <c r="D5210" t="s">
        <v>17</v>
      </c>
      <c r="E5210" t="s">
        <v>16</v>
      </c>
      <c r="F5210" t="s">
        <v>337</v>
      </c>
      <c r="G5210">
        <v>50.53</v>
      </c>
      <c r="H5210">
        <v>2</v>
      </c>
      <c r="I5210">
        <v>0.15</v>
      </c>
      <c r="J5210">
        <v>5.56</v>
      </c>
      <c r="K5210" t="s">
        <v>90</v>
      </c>
      <c r="L5210" t="s">
        <v>48</v>
      </c>
      <c r="M5210">
        <v>9.15</v>
      </c>
      <c r="N5210" t="s">
        <v>83</v>
      </c>
      <c r="O5210" t="b">
        <v>0</v>
      </c>
      <c r="P5210">
        <v>85.900999999999996</v>
      </c>
      <c r="Q5210">
        <v>25.265000000000001</v>
      </c>
      <c r="R5210">
        <v>10.555</v>
      </c>
      <c r="S5210" t="s">
        <v>128</v>
      </c>
      <c r="T5210">
        <v>0</v>
      </c>
      <c r="U5210">
        <v>0</v>
      </c>
      <c r="V5210">
        <v>2</v>
      </c>
      <c r="W5210">
        <v>14.216200000000001</v>
      </c>
    </row>
    <row r="5211" spans="1:23" x14ac:dyDescent="0.35">
      <c r="A5211" t="s">
        <v>7128</v>
      </c>
      <c r="B5211" t="s">
        <v>1157</v>
      </c>
      <c r="C5211" t="s">
        <v>979</v>
      </c>
      <c r="D5211" t="s">
        <v>24</v>
      </c>
      <c r="E5211" t="s">
        <v>88</v>
      </c>
      <c r="F5211" t="s">
        <v>468</v>
      </c>
      <c r="G5211">
        <v>28.68</v>
      </c>
      <c r="H5211">
        <v>1</v>
      </c>
      <c r="I5211">
        <v>0.01</v>
      </c>
      <c r="J5211">
        <v>5.74</v>
      </c>
      <c r="K5211" t="s">
        <v>102</v>
      </c>
      <c r="L5211" t="s">
        <v>45</v>
      </c>
      <c r="M5211">
        <v>1.63</v>
      </c>
      <c r="N5211" t="s">
        <v>83</v>
      </c>
      <c r="O5211" t="b">
        <v>0</v>
      </c>
      <c r="P5211">
        <v>28.3932</v>
      </c>
      <c r="Q5211">
        <v>11.1852</v>
      </c>
      <c r="R5211">
        <v>3.8152000000000021</v>
      </c>
      <c r="S5211" t="s">
        <v>103</v>
      </c>
      <c r="T5211">
        <v>0</v>
      </c>
      <c r="U5211">
        <v>0</v>
      </c>
      <c r="V5211">
        <v>5</v>
      </c>
      <c r="W5211">
        <v>1186.3317999999999</v>
      </c>
    </row>
    <row r="5212" spans="1:23" x14ac:dyDescent="0.35">
      <c r="A5212" t="s">
        <v>7129</v>
      </c>
      <c r="B5212" t="s">
        <v>323</v>
      </c>
      <c r="C5212" t="s">
        <v>767</v>
      </c>
      <c r="D5212" t="s">
        <v>24</v>
      </c>
      <c r="E5212" t="s">
        <v>16</v>
      </c>
      <c r="F5212" t="s">
        <v>919</v>
      </c>
      <c r="G5212">
        <v>48.19</v>
      </c>
      <c r="H5212">
        <v>1</v>
      </c>
      <c r="I5212">
        <v>0.1</v>
      </c>
      <c r="J5212">
        <v>3.1</v>
      </c>
      <c r="K5212" t="s">
        <v>90</v>
      </c>
      <c r="L5212" t="s">
        <v>41</v>
      </c>
      <c r="M5212">
        <v>6.79</v>
      </c>
      <c r="N5212" t="s">
        <v>83</v>
      </c>
      <c r="O5212" t="b">
        <v>1</v>
      </c>
      <c r="P5212">
        <v>43.371000000000002</v>
      </c>
      <c r="Q5212">
        <v>14.457000000000001</v>
      </c>
      <c r="R5212">
        <v>4.5670000000000037</v>
      </c>
      <c r="S5212" t="s">
        <v>91</v>
      </c>
      <c r="T5212">
        <v>0</v>
      </c>
      <c r="U5212">
        <v>0</v>
      </c>
      <c r="V5212">
        <v>17</v>
      </c>
      <c r="W5212">
        <v>1537.2258999999999</v>
      </c>
    </row>
    <row r="5213" spans="1:23" x14ac:dyDescent="0.35">
      <c r="A5213" t="s">
        <v>7130</v>
      </c>
      <c r="B5213" t="s">
        <v>1497</v>
      </c>
      <c r="C5213" t="s">
        <v>637</v>
      </c>
      <c r="D5213" t="s">
        <v>15</v>
      </c>
      <c r="E5213" t="s">
        <v>16</v>
      </c>
      <c r="F5213" t="s">
        <v>605</v>
      </c>
      <c r="G5213">
        <v>28.12</v>
      </c>
      <c r="H5213">
        <v>3</v>
      </c>
      <c r="I5213">
        <v>0.1</v>
      </c>
      <c r="J5213">
        <v>4.95</v>
      </c>
      <c r="K5213" t="s">
        <v>102</v>
      </c>
      <c r="L5213" t="s">
        <v>48</v>
      </c>
      <c r="M5213">
        <v>11.64</v>
      </c>
      <c r="N5213" t="s">
        <v>83</v>
      </c>
      <c r="O5213" t="b">
        <v>0</v>
      </c>
      <c r="P5213">
        <v>75.924000000000007</v>
      </c>
      <c r="Q5213">
        <v>25.30800000000001</v>
      </c>
      <c r="R5213">
        <v>8.7180000000000071</v>
      </c>
      <c r="S5213" t="s">
        <v>103</v>
      </c>
      <c r="T5213">
        <v>0</v>
      </c>
      <c r="U5213">
        <v>0</v>
      </c>
      <c r="V5213">
        <v>3</v>
      </c>
      <c r="W5213">
        <v>79.14</v>
      </c>
    </row>
    <row r="5214" spans="1:23" x14ac:dyDescent="0.35">
      <c r="A5214" t="s">
        <v>7131</v>
      </c>
      <c r="B5214" t="s">
        <v>545</v>
      </c>
      <c r="C5214" t="s">
        <v>1000</v>
      </c>
      <c r="D5214" t="s">
        <v>15</v>
      </c>
      <c r="E5214" t="s">
        <v>95</v>
      </c>
      <c r="F5214" t="s">
        <v>568</v>
      </c>
      <c r="G5214">
        <v>498.3</v>
      </c>
      <c r="H5214">
        <v>3</v>
      </c>
      <c r="I5214">
        <v>0.2</v>
      </c>
      <c r="J5214">
        <v>6.72</v>
      </c>
      <c r="K5214" t="s">
        <v>90</v>
      </c>
      <c r="L5214" t="s">
        <v>41</v>
      </c>
      <c r="M5214">
        <v>13.18</v>
      </c>
      <c r="N5214" t="s">
        <v>83</v>
      </c>
      <c r="O5214" t="b">
        <v>0</v>
      </c>
      <c r="P5214">
        <v>1195.92</v>
      </c>
      <c r="Q5214">
        <v>298.98</v>
      </c>
      <c r="R5214">
        <v>279.08</v>
      </c>
      <c r="S5214" t="s">
        <v>91</v>
      </c>
      <c r="T5214">
        <v>0</v>
      </c>
      <c r="U5214">
        <v>0</v>
      </c>
      <c r="V5214">
        <v>13</v>
      </c>
      <c r="W5214">
        <v>2039.6865</v>
      </c>
    </row>
    <row r="5215" spans="1:23" x14ac:dyDescent="0.35">
      <c r="A5215" t="s">
        <v>7132</v>
      </c>
      <c r="B5215" t="s">
        <v>1240</v>
      </c>
      <c r="C5215" t="s">
        <v>240</v>
      </c>
      <c r="D5215" t="s">
        <v>17</v>
      </c>
      <c r="E5215" t="s">
        <v>16</v>
      </c>
      <c r="F5215" t="s">
        <v>895</v>
      </c>
      <c r="G5215">
        <v>47.89</v>
      </c>
      <c r="H5215">
        <v>3</v>
      </c>
      <c r="I5215">
        <v>0.3</v>
      </c>
      <c r="J5215">
        <v>6.72</v>
      </c>
      <c r="K5215" t="s">
        <v>90</v>
      </c>
      <c r="L5215" t="s">
        <v>45</v>
      </c>
      <c r="M5215">
        <v>1.83</v>
      </c>
      <c r="N5215" t="s">
        <v>83</v>
      </c>
      <c r="O5215" t="b">
        <v>0</v>
      </c>
      <c r="P5215">
        <v>100.569</v>
      </c>
      <c r="Q5215">
        <v>14.36699999999999</v>
      </c>
      <c r="R5215">
        <v>5.8169999999999904</v>
      </c>
      <c r="S5215" t="s">
        <v>91</v>
      </c>
      <c r="T5215">
        <v>0</v>
      </c>
      <c r="U5215">
        <v>0</v>
      </c>
      <c r="V5215">
        <v>11</v>
      </c>
      <c r="W5215">
        <v>606.35590000000002</v>
      </c>
    </row>
    <row r="5216" spans="1:23" x14ac:dyDescent="0.35">
      <c r="A5216" t="s">
        <v>7133</v>
      </c>
      <c r="B5216" t="s">
        <v>165</v>
      </c>
      <c r="C5216" t="s">
        <v>1009</v>
      </c>
      <c r="D5216" t="s">
        <v>12</v>
      </c>
      <c r="E5216" t="s">
        <v>95</v>
      </c>
      <c r="F5216" t="s">
        <v>726</v>
      </c>
      <c r="G5216">
        <v>469.62</v>
      </c>
      <c r="H5216">
        <v>3</v>
      </c>
      <c r="I5216">
        <v>0.15</v>
      </c>
      <c r="J5216">
        <v>5.79</v>
      </c>
      <c r="K5216" t="s">
        <v>82</v>
      </c>
      <c r="L5216" t="s">
        <v>41</v>
      </c>
      <c r="M5216">
        <v>7.64</v>
      </c>
      <c r="N5216" t="s">
        <v>83</v>
      </c>
      <c r="O5216" t="b">
        <v>0</v>
      </c>
      <c r="P5216">
        <v>1197.5309999999999</v>
      </c>
      <c r="Q5216">
        <v>352.21500000000009</v>
      </c>
      <c r="R5216">
        <v>338.78500000000008</v>
      </c>
      <c r="S5216" t="s">
        <v>91</v>
      </c>
      <c r="T5216">
        <v>0</v>
      </c>
      <c r="U5216">
        <v>0</v>
      </c>
      <c r="V5216">
        <v>5</v>
      </c>
      <c r="W5216">
        <v>379.39300000000009</v>
      </c>
    </row>
    <row r="5217" spans="1:23" x14ac:dyDescent="0.35">
      <c r="A5217" t="s">
        <v>7134</v>
      </c>
      <c r="B5217" t="s">
        <v>143</v>
      </c>
      <c r="C5217" t="s">
        <v>7135</v>
      </c>
      <c r="D5217" t="s">
        <v>17</v>
      </c>
      <c r="E5217" t="s">
        <v>16</v>
      </c>
      <c r="F5217" t="s">
        <v>481</v>
      </c>
      <c r="G5217">
        <v>30.8</v>
      </c>
      <c r="H5217">
        <v>3</v>
      </c>
      <c r="I5217">
        <v>0.19</v>
      </c>
      <c r="J5217">
        <v>7.59</v>
      </c>
      <c r="K5217" t="s">
        <v>90</v>
      </c>
      <c r="L5217" t="s">
        <v>43</v>
      </c>
      <c r="M5217">
        <v>6.31</v>
      </c>
      <c r="N5217" t="s">
        <v>83</v>
      </c>
      <c r="O5217" t="b">
        <v>0</v>
      </c>
      <c r="P5217">
        <v>74.844000000000008</v>
      </c>
      <c r="Q5217">
        <v>19.404</v>
      </c>
      <c r="R5217">
        <v>5.5040000000000049</v>
      </c>
      <c r="S5217" t="s">
        <v>103</v>
      </c>
      <c r="T5217">
        <v>0</v>
      </c>
      <c r="U5217">
        <v>0</v>
      </c>
      <c r="V5217">
        <v>1</v>
      </c>
      <c r="W5217">
        <v>5.5040000000000049</v>
      </c>
    </row>
    <row r="5218" spans="1:23" x14ac:dyDescent="0.35">
      <c r="A5218" t="s">
        <v>7136</v>
      </c>
      <c r="B5218" t="s">
        <v>413</v>
      </c>
      <c r="C5218" t="s">
        <v>634</v>
      </c>
      <c r="D5218" t="s">
        <v>15</v>
      </c>
      <c r="E5218" t="s">
        <v>14</v>
      </c>
      <c r="F5218" t="s">
        <v>355</v>
      </c>
      <c r="G5218">
        <v>146.01</v>
      </c>
      <c r="H5218">
        <v>2</v>
      </c>
      <c r="I5218">
        <v>0.12</v>
      </c>
      <c r="J5218">
        <v>9.23</v>
      </c>
      <c r="K5218" t="s">
        <v>82</v>
      </c>
      <c r="L5218" t="s">
        <v>41</v>
      </c>
      <c r="M5218">
        <v>13.17</v>
      </c>
      <c r="N5218" t="s">
        <v>83</v>
      </c>
      <c r="O5218" t="b">
        <v>0</v>
      </c>
      <c r="P5218">
        <v>256.9776</v>
      </c>
      <c r="Q5218">
        <v>81.765600000000006</v>
      </c>
      <c r="R5218">
        <v>59.365600000000008</v>
      </c>
      <c r="S5218" t="s">
        <v>84</v>
      </c>
      <c r="T5218">
        <v>0</v>
      </c>
      <c r="U5218">
        <v>0</v>
      </c>
      <c r="V5218">
        <v>14</v>
      </c>
      <c r="W5218">
        <v>781.37540000000013</v>
      </c>
    </row>
    <row r="5219" spans="1:23" x14ac:dyDescent="0.35">
      <c r="A5219" t="s">
        <v>7137</v>
      </c>
      <c r="B5219" t="s">
        <v>276</v>
      </c>
      <c r="C5219" t="s">
        <v>7138</v>
      </c>
      <c r="D5219" t="s">
        <v>19</v>
      </c>
      <c r="E5219" t="s">
        <v>95</v>
      </c>
      <c r="F5219" t="s">
        <v>123</v>
      </c>
      <c r="G5219">
        <v>381.73</v>
      </c>
      <c r="H5219">
        <v>3</v>
      </c>
      <c r="I5219">
        <v>0.01</v>
      </c>
      <c r="J5219">
        <v>7.93</v>
      </c>
      <c r="K5219" t="s">
        <v>115</v>
      </c>
      <c r="L5219" t="s">
        <v>48</v>
      </c>
      <c r="M5219">
        <v>12.99</v>
      </c>
      <c r="N5219" t="s">
        <v>141</v>
      </c>
      <c r="O5219" t="b">
        <v>0</v>
      </c>
      <c r="P5219">
        <v>1133.7381</v>
      </c>
      <c r="Q5219">
        <v>446.6241</v>
      </c>
      <c r="R5219">
        <v>425.70409999999998</v>
      </c>
      <c r="S5219" t="s">
        <v>97</v>
      </c>
      <c r="T5219">
        <v>1</v>
      </c>
      <c r="U5219">
        <v>0</v>
      </c>
      <c r="V5219">
        <v>2</v>
      </c>
      <c r="W5219">
        <v>451.98009999999999</v>
      </c>
    </row>
    <row r="5220" spans="1:23" x14ac:dyDescent="0.35">
      <c r="A5220" t="s">
        <v>7139</v>
      </c>
      <c r="B5220" t="s">
        <v>536</v>
      </c>
      <c r="C5220" t="s">
        <v>2057</v>
      </c>
      <c r="D5220" t="s">
        <v>26</v>
      </c>
      <c r="E5220" t="s">
        <v>95</v>
      </c>
      <c r="F5220" t="s">
        <v>140</v>
      </c>
      <c r="G5220">
        <v>552.47</v>
      </c>
      <c r="H5220">
        <v>1</v>
      </c>
      <c r="I5220">
        <v>0.28999999999999998</v>
      </c>
      <c r="J5220">
        <v>2.95</v>
      </c>
      <c r="K5220" t="s">
        <v>82</v>
      </c>
      <c r="L5220" t="s">
        <v>41</v>
      </c>
      <c r="M5220">
        <v>13.15</v>
      </c>
      <c r="N5220" t="s">
        <v>141</v>
      </c>
      <c r="O5220" t="b">
        <v>0</v>
      </c>
      <c r="P5220">
        <v>392.25369999999998</v>
      </c>
      <c r="Q5220">
        <v>60.771699999999953</v>
      </c>
      <c r="R5220">
        <v>44.671699999999952</v>
      </c>
      <c r="S5220" t="s">
        <v>97</v>
      </c>
      <c r="T5220">
        <v>1</v>
      </c>
      <c r="U5220">
        <v>0</v>
      </c>
      <c r="V5220">
        <v>2</v>
      </c>
      <c r="W5220">
        <v>84.699899999999957</v>
      </c>
    </row>
    <row r="5221" spans="1:23" x14ac:dyDescent="0.35">
      <c r="A5221" t="s">
        <v>7140</v>
      </c>
      <c r="B5221" t="s">
        <v>669</v>
      </c>
      <c r="C5221" t="s">
        <v>1302</v>
      </c>
      <c r="D5221" t="s">
        <v>20</v>
      </c>
      <c r="E5221" t="s">
        <v>95</v>
      </c>
      <c r="F5221" t="s">
        <v>370</v>
      </c>
      <c r="G5221">
        <v>278.64999999999998</v>
      </c>
      <c r="H5221">
        <v>2</v>
      </c>
      <c r="I5221">
        <v>0.17</v>
      </c>
      <c r="J5221">
        <v>7.05</v>
      </c>
      <c r="K5221" t="s">
        <v>102</v>
      </c>
      <c r="L5221" t="s">
        <v>41</v>
      </c>
      <c r="M5221">
        <v>13.15</v>
      </c>
      <c r="N5221" t="s">
        <v>83</v>
      </c>
      <c r="O5221" t="b">
        <v>0</v>
      </c>
      <c r="P5221">
        <v>462.55899999999991</v>
      </c>
      <c r="Q5221">
        <v>128.179</v>
      </c>
      <c r="R5221">
        <v>107.979</v>
      </c>
      <c r="S5221" t="s">
        <v>183</v>
      </c>
      <c r="T5221">
        <v>0</v>
      </c>
      <c r="U5221">
        <v>0</v>
      </c>
      <c r="V5221">
        <v>15</v>
      </c>
      <c r="W5221">
        <v>1173.6241</v>
      </c>
    </row>
    <row r="5222" spans="1:23" x14ac:dyDescent="0.35">
      <c r="A5222" t="s">
        <v>7141</v>
      </c>
      <c r="B5222" t="s">
        <v>1157</v>
      </c>
      <c r="C5222" t="s">
        <v>1972</v>
      </c>
      <c r="D5222" t="s">
        <v>12</v>
      </c>
      <c r="E5222" t="s">
        <v>16</v>
      </c>
      <c r="F5222" t="s">
        <v>1316</v>
      </c>
      <c r="G5222">
        <v>45.91</v>
      </c>
      <c r="H5222">
        <v>2</v>
      </c>
      <c r="I5222">
        <v>0.28999999999999998</v>
      </c>
      <c r="J5222">
        <v>4.32</v>
      </c>
      <c r="K5222" t="s">
        <v>102</v>
      </c>
      <c r="L5222" t="s">
        <v>41</v>
      </c>
      <c r="M5222">
        <v>8.89</v>
      </c>
      <c r="N5222" t="s">
        <v>83</v>
      </c>
      <c r="O5222" t="b">
        <v>0</v>
      </c>
      <c r="P5222">
        <v>65.192199999999985</v>
      </c>
      <c r="Q5222">
        <v>10.10019999999999</v>
      </c>
      <c r="R5222">
        <v>-3.109800000000007</v>
      </c>
      <c r="S5222" t="s">
        <v>103</v>
      </c>
      <c r="T5222">
        <v>0</v>
      </c>
      <c r="U5222">
        <v>0</v>
      </c>
      <c r="V5222">
        <v>24</v>
      </c>
      <c r="W5222">
        <v>2290.0473000000002</v>
      </c>
    </row>
    <row r="5223" spans="1:23" x14ac:dyDescent="0.35">
      <c r="A5223" t="s">
        <v>7142</v>
      </c>
      <c r="B5223" t="s">
        <v>1157</v>
      </c>
      <c r="C5223" t="s">
        <v>7143</v>
      </c>
      <c r="D5223" t="s">
        <v>15</v>
      </c>
      <c r="E5223" t="s">
        <v>16</v>
      </c>
      <c r="F5223" t="s">
        <v>723</v>
      </c>
      <c r="G5223">
        <v>39.5</v>
      </c>
      <c r="H5223">
        <v>2</v>
      </c>
      <c r="I5223">
        <v>7.0000000000000007E-2</v>
      </c>
      <c r="J5223">
        <v>7.73</v>
      </c>
      <c r="K5223" t="s">
        <v>102</v>
      </c>
      <c r="L5223" t="s">
        <v>45</v>
      </c>
      <c r="M5223">
        <v>1.54</v>
      </c>
      <c r="N5223" t="s">
        <v>83</v>
      </c>
      <c r="O5223" t="b">
        <v>0</v>
      </c>
      <c r="P5223">
        <v>73.47</v>
      </c>
      <c r="Q5223">
        <v>26.07</v>
      </c>
      <c r="R5223">
        <v>16.8</v>
      </c>
      <c r="S5223" t="s">
        <v>103</v>
      </c>
      <c r="T5223">
        <v>0</v>
      </c>
      <c r="U5223">
        <v>0</v>
      </c>
      <c r="V5223">
        <v>2</v>
      </c>
      <c r="W5223">
        <v>73.951999999999998</v>
      </c>
    </row>
    <row r="5224" spans="1:23" x14ac:dyDescent="0.35">
      <c r="A5224" t="s">
        <v>7144</v>
      </c>
      <c r="B5224" t="s">
        <v>1268</v>
      </c>
      <c r="C5224" t="s">
        <v>2543</v>
      </c>
      <c r="D5224" t="s">
        <v>19</v>
      </c>
      <c r="E5224" t="s">
        <v>16</v>
      </c>
      <c r="F5224" t="s">
        <v>648</v>
      </c>
      <c r="G5224">
        <v>13.09</v>
      </c>
      <c r="H5224">
        <v>3</v>
      </c>
      <c r="I5224">
        <v>0.1</v>
      </c>
      <c r="J5224">
        <v>2.23</v>
      </c>
      <c r="K5224" t="s">
        <v>102</v>
      </c>
      <c r="L5224" t="s">
        <v>43</v>
      </c>
      <c r="M5224">
        <v>5.0199999999999996</v>
      </c>
      <c r="N5224" t="s">
        <v>83</v>
      </c>
      <c r="O5224" t="b">
        <v>0</v>
      </c>
      <c r="P5224">
        <v>35.343000000000004</v>
      </c>
      <c r="Q5224">
        <v>11.781000000000001</v>
      </c>
      <c r="R5224">
        <v>4.5309999999999988</v>
      </c>
      <c r="S5224" t="s">
        <v>183</v>
      </c>
      <c r="T5224">
        <v>0</v>
      </c>
      <c r="U5224">
        <v>0</v>
      </c>
      <c r="V5224">
        <v>16</v>
      </c>
      <c r="W5224">
        <v>1076.8631</v>
      </c>
    </row>
    <row r="5225" spans="1:23" x14ac:dyDescent="0.35">
      <c r="A5225" t="s">
        <v>7145</v>
      </c>
      <c r="B5225" t="s">
        <v>566</v>
      </c>
      <c r="C5225" t="s">
        <v>158</v>
      </c>
      <c r="D5225" t="s">
        <v>15</v>
      </c>
      <c r="E5225" t="s">
        <v>95</v>
      </c>
      <c r="F5225" t="s">
        <v>502</v>
      </c>
      <c r="G5225">
        <v>19.75</v>
      </c>
      <c r="H5225">
        <v>1</v>
      </c>
      <c r="I5225">
        <v>0.09</v>
      </c>
      <c r="J5225">
        <v>9.4</v>
      </c>
      <c r="K5225" t="s">
        <v>82</v>
      </c>
      <c r="L5225" t="s">
        <v>41</v>
      </c>
      <c r="M5225">
        <v>13.13</v>
      </c>
      <c r="N5225" t="s">
        <v>83</v>
      </c>
      <c r="O5225" t="b">
        <v>0</v>
      </c>
      <c r="P5225">
        <v>17.9725</v>
      </c>
      <c r="Q5225">
        <v>6.1224999999999996</v>
      </c>
      <c r="R5225">
        <v>-16.407499999999999</v>
      </c>
      <c r="S5225" t="s">
        <v>103</v>
      </c>
      <c r="T5225">
        <v>0</v>
      </c>
      <c r="U5225">
        <v>0</v>
      </c>
      <c r="V5225">
        <v>22</v>
      </c>
      <c r="W5225">
        <v>1549.7446</v>
      </c>
    </row>
    <row r="5226" spans="1:23" x14ac:dyDescent="0.35">
      <c r="A5226" t="s">
        <v>7146</v>
      </c>
      <c r="B5226" t="s">
        <v>117</v>
      </c>
      <c r="C5226" t="s">
        <v>820</v>
      </c>
      <c r="D5226" t="s">
        <v>15</v>
      </c>
      <c r="E5226" t="s">
        <v>16</v>
      </c>
      <c r="F5226" t="s">
        <v>435</v>
      </c>
      <c r="G5226">
        <v>54.8</v>
      </c>
      <c r="H5226">
        <v>3</v>
      </c>
      <c r="I5226">
        <v>7.0000000000000007E-2</v>
      </c>
      <c r="J5226">
        <v>4.03</v>
      </c>
      <c r="K5226" t="s">
        <v>115</v>
      </c>
      <c r="L5226" t="s">
        <v>41</v>
      </c>
      <c r="M5226">
        <v>9.6300000000000008</v>
      </c>
      <c r="N5226" t="s">
        <v>83</v>
      </c>
      <c r="O5226" t="b">
        <v>0</v>
      </c>
      <c r="P5226">
        <v>152.892</v>
      </c>
      <c r="Q5226">
        <v>54.251999999999981</v>
      </c>
      <c r="R5226">
        <v>40.591999999999992</v>
      </c>
      <c r="S5226" t="s">
        <v>84</v>
      </c>
      <c r="T5226">
        <v>0</v>
      </c>
      <c r="U5226">
        <v>0</v>
      </c>
      <c r="V5226">
        <v>17</v>
      </c>
      <c r="W5226">
        <v>1105.1192000000001</v>
      </c>
    </row>
    <row r="5227" spans="1:23" x14ac:dyDescent="0.35">
      <c r="A5227" t="s">
        <v>7147</v>
      </c>
      <c r="B5227" t="s">
        <v>272</v>
      </c>
      <c r="C5227" t="s">
        <v>2401</v>
      </c>
      <c r="D5227" t="s">
        <v>12</v>
      </c>
      <c r="E5227" t="s">
        <v>95</v>
      </c>
      <c r="F5227" t="s">
        <v>266</v>
      </c>
      <c r="G5227">
        <v>634.34</v>
      </c>
      <c r="H5227">
        <v>3</v>
      </c>
      <c r="I5227">
        <v>0.12</v>
      </c>
      <c r="J5227">
        <v>2.2200000000000002</v>
      </c>
      <c r="K5227" t="s">
        <v>102</v>
      </c>
      <c r="L5227" t="s">
        <v>41</v>
      </c>
      <c r="M5227">
        <v>13.51</v>
      </c>
      <c r="N5227" t="s">
        <v>83</v>
      </c>
      <c r="O5227" t="b">
        <v>0</v>
      </c>
      <c r="P5227">
        <v>1674.6576</v>
      </c>
      <c r="Q5227">
        <v>532.8456000000001</v>
      </c>
      <c r="R5227">
        <v>517.11560000000009</v>
      </c>
      <c r="S5227" t="s">
        <v>84</v>
      </c>
      <c r="T5227">
        <v>0</v>
      </c>
      <c r="U5227">
        <v>0</v>
      </c>
      <c r="V5227">
        <v>16</v>
      </c>
      <c r="W5227">
        <v>1734.7913000000001</v>
      </c>
    </row>
    <row r="5228" spans="1:23" x14ac:dyDescent="0.35">
      <c r="A5228" t="s">
        <v>7148</v>
      </c>
      <c r="B5228" t="s">
        <v>394</v>
      </c>
      <c r="C5228" t="s">
        <v>1706</v>
      </c>
      <c r="D5228" t="s">
        <v>15</v>
      </c>
      <c r="E5228" t="s">
        <v>88</v>
      </c>
      <c r="F5228" t="s">
        <v>551</v>
      </c>
      <c r="G5228">
        <v>25.48</v>
      </c>
      <c r="H5228">
        <v>2</v>
      </c>
      <c r="I5228">
        <v>0.06</v>
      </c>
      <c r="J5228">
        <v>3.87</v>
      </c>
      <c r="K5228" t="s">
        <v>90</v>
      </c>
      <c r="L5228" t="s">
        <v>43</v>
      </c>
      <c r="M5228">
        <v>4.3899999999999997</v>
      </c>
      <c r="N5228" t="s">
        <v>83</v>
      </c>
      <c r="O5228" t="b">
        <v>0</v>
      </c>
      <c r="P5228">
        <v>47.9024</v>
      </c>
      <c r="Q5228">
        <v>17.3264</v>
      </c>
      <c r="R5228">
        <v>9.0663999999999998</v>
      </c>
      <c r="S5228" t="s">
        <v>91</v>
      </c>
      <c r="T5228">
        <v>0</v>
      </c>
      <c r="U5228">
        <v>0</v>
      </c>
      <c r="V5228">
        <v>3</v>
      </c>
      <c r="W5228">
        <v>457.07100000000003</v>
      </c>
    </row>
    <row r="5229" spans="1:23" x14ac:dyDescent="0.35">
      <c r="A5229" t="s">
        <v>7149</v>
      </c>
      <c r="B5229" t="s">
        <v>402</v>
      </c>
      <c r="C5229" t="s">
        <v>2303</v>
      </c>
      <c r="D5229" t="s">
        <v>20</v>
      </c>
      <c r="E5229" t="s">
        <v>14</v>
      </c>
      <c r="F5229" t="s">
        <v>1306</v>
      </c>
      <c r="G5229">
        <v>156.47</v>
      </c>
      <c r="H5229">
        <v>2</v>
      </c>
      <c r="I5229">
        <v>0.28000000000000003</v>
      </c>
      <c r="J5229">
        <v>5.8</v>
      </c>
      <c r="K5229" t="s">
        <v>102</v>
      </c>
      <c r="L5229" t="s">
        <v>41</v>
      </c>
      <c r="M5229">
        <v>12.66</v>
      </c>
      <c r="N5229" t="s">
        <v>83</v>
      </c>
      <c r="O5229" t="b">
        <v>0</v>
      </c>
      <c r="P5229">
        <v>225.3168</v>
      </c>
      <c r="Q5229">
        <v>37.552800000000019</v>
      </c>
      <c r="R5229">
        <v>19.092800000000011</v>
      </c>
      <c r="S5229" t="s">
        <v>97</v>
      </c>
      <c r="T5229">
        <v>0</v>
      </c>
      <c r="U5229">
        <v>0</v>
      </c>
      <c r="V5229">
        <v>16</v>
      </c>
      <c r="W5229">
        <v>1427.3232</v>
      </c>
    </row>
    <row r="5230" spans="1:23" x14ac:dyDescent="0.35">
      <c r="A5230" t="s">
        <v>7150</v>
      </c>
      <c r="B5230" t="s">
        <v>1597</v>
      </c>
      <c r="C5230" t="s">
        <v>1180</v>
      </c>
      <c r="D5230" t="s">
        <v>19</v>
      </c>
      <c r="E5230" t="s">
        <v>95</v>
      </c>
      <c r="F5230" t="s">
        <v>304</v>
      </c>
      <c r="G5230">
        <v>698.19</v>
      </c>
      <c r="H5230">
        <v>2</v>
      </c>
      <c r="I5230">
        <v>0.26</v>
      </c>
      <c r="J5230">
        <v>8.09</v>
      </c>
      <c r="K5230" t="s">
        <v>82</v>
      </c>
      <c r="L5230" t="s">
        <v>41</v>
      </c>
      <c r="M5230">
        <v>6.39</v>
      </c>
      <c r="N5230" t="s">
        <v>83</v>
      </c>
      <c r="O5230" t="b">
        <v>0</v>
      </c>
      <c r="P5230">
        <v>1033.3212000000001</v>
      </c>
      <c r="Q5230">
        <v>195.4932</v>
      </c>
      <c r="R5230">
        <v>181.01320000000001</v>
      </c>
      <c r="S5230" t="s">
        <v>183</v>
      </c>
      <c r="T5230">
        <v>0</v>
      </c>
      <c r="U5230">
        <v>0</v>
      </c>
      <c r="V5230">
        <v>9</v>
      </c>
      <c r="W5230">
        <v>643.43370000000004</v>
      </c>
    </row>
    <row r="5231" spans="1:23" x14ac:dyDescent="0.35">
      <c r="A5231" t="s">
        <v>7151</v>
      </c>
      <c r="B5231" t="s">
        <v>105</v>
      </c>
      <c r="C5231" t="s">
        <v>3118</v>
      </c>
      <c r="D5231" t="s">
        <v>12</v>
      </c>
      <c r="E5231" t="s">
        <v>95</v>
      </c>
      <c r="F5231" t="s">
        <v>274</v>
      </c>
      <c r="G5231">
        <v>524.04999999999995</v>
      </c>
      <c r="H5231">
        <v>1</v>
      </c>
      <c r="I5231">
        <v>0.04</v>
      </c>
      <c r="J5231">
        <v>3.67</v>
      </c>
      <c r="K5231" t="s">
        <v>115</v>
      </c>
      <c r="L5231" t="s">
        <v>45</v>
      </c>
      <c r="M5231">
        <v>1.89</v>
      </c>
      <c r="N5231" t="s">
        <v>83</v>
      </c>
      <c r="O5231" t="b">
        <v>0</v>
      </c>
      <c r="P5231">
        <v>503.08800000000002</v>
      </c>
      <c r="Q5231">
        <v>188.65799999999999</v>
      </c>
      <c r="R5231">
        <v>183.09800000000001</v>
      </c>
      <c r="S5231" t="s">
        <v>91</v>
      </c>
      <c r="T5231">
        <v>0</v>
      </c>
      <c r="U5231">
        <v>0</v>
      </c>
      <c r="V5231">
        <v>16</v>
      </c>
      <c r="W5231">
        <v>2599.2321999999999</v>
      </c>
    </row>
    <row r="5232" spans="1:23" x14ac:dyDescent="0.35">
      <c r="A5232" t="s">
        <v>7152</v>
      </c>
      <c r="B5232" t="s">
        <v>316</v>
      </c>
      <c r="C5232" t="s">
        <v>4275</v>
      </c>
      <c r="D5232" t="s">
        <v>19</v>
      </c>
      <c r="E5232" t="s">
        <v>14</v>
      </c>
      <c r="F5232" t="s">
        <v>705</v>
      </c>
      <c r="G5232">
        <v>58.24</v>
      </c>
      <c r="H5232">
        <v>3</v>
      </c>
      <c r="I5232">
        <v>0.12</v>
      </c>
      <c r="J5232">
        <v>6.93</v>
      </c>
      <c r="K5232" t="s">
        <v>90</v>
      </c>
      <c r="L5232" t="s">
        <v>41</v>
      </c>
      <c r="M5232">
        <v>5.52</v>
      </c>
      <c r="N5232" t="s">
        <v>141</v>
      </c>
      <c r="O5232" t="b">
        <v>0</v>
      </c>
      <c r="P5232">
        <v>153.75360000000001</v>
      </c>
      <c r="Q5232">
        <v>48.921600000000012</v>
      </c>
      <c r="R5232">
        <v>36.471600000000009</v>
      </c>
      <c r="S5232" t="s">
        <v>91</v>
      </c>
      <c r="T5232">
        <v>1</v>
      </c>
      <c r="U5232">
        <v>0</v>
      </c>
      <c r="V5232">
        <v>3</v>
      </c>
      <c r="W5232">
        <v>32.443500000000007</v>
      </c>
    </row>
    <row r="5233" spans="1:23" x14ac:dyDescent="0.35">
      <c r="A5233" t="s">
        <v>7153</v>
      </c>
      <c r="B5233" t="s">
        <v>349</v>
      </c>
      <c r="C5233" t="s">
        <v>501</v>
      </c>
      <c r="D5233" t="s">
        <v>26</v>
      </c>
      <c r="E5233" t="s">
        <v>16</v>
      </c>
      <c r="F5233" t="s">
        <v>624</v>
      </c>
      <c r="G5233">
        <v>44.97</v>
      </c>
      <c r="H5233">
        <v>3</v>
      </c>
      <c r="I5233">
        <v>0.28999999999999998</v>
      </c>
      <c r="J5233">
        <v>2.37</v>
      </c>
      <c r="K5233" t="s">
        <v>90</v>
      </c>
      <c r="L5233" t="s">
        <v>41</v>
      </c>
      <c r="M5233">
        <v>13.87</v>
      </c>
      <c r="N5233" t="s">
        <v>83</v>
      </c>
      <c r="O5233" t="b">
        <v>0</v>
      </c>
      <c r="P5233">
        <v>95.786100000000005</v>
      </c>
      <c r="Q5233">
        <v>14.840099999999991</v>
      </c>
      <c r="R5233">
        <v>-1.3999000000000059</v>
      </c>
      <c r="S5233" t="s">
        <v>128</v>
      </c>
      <c r="T5233">
        <v>0</v>
      </c>
      <c r="U5233">
        <v>0</v>
      </c>
      <c r="V5233">
        <v>13</v>
      </c>
      <c r="W5233">
        <v>1174.8072999999999</v>
      </c>
    </row>
    <row r="5234" spans="1:23" x14ac:dyDescent="0.35">
      <c r="A5234" t="s">
        <v>7154</v>
      </c>
      <c r="B5234" t="s">
        <v>921</v>
      </c>
      <c r="C5234" t="s">
        <v>3921</v>
      </c>
      <c r="D5234" t="s">
        <v>17</v>
      </c>
      <c r="E5234" t="s">
        <v>95</v>
      </c>
      <c r="F5234" t="s">
        <v>274</v>
      </c>
      <c r="G5234">
        <v>223.55</v>
      </c>
      <c r="H5234">
        <v>1</v>
      </c>
      <c r="I5234">
        <v>0.1</v>
      </c>
      <c r="J5234">
        <v>2.77</v>
      </c>
      <c r="K5234" t="s">
        <v>102</v>
      </c>
      <c r="L5234" t="s">
        <v>41</v>
      </c>
      <c r="M5234">
        <v>6.28</v>
      </c>
      <c r="N5234" t="s">
        <v>83</v>
      </c>
      <c r="O5234" t="b">
        <v>0</v>
      </c>
      <c r="P5234">
        <v>201.19499999999999</v>
      </c>
      <c r="Q5234">
        <v>67.065000000000026</v>
      </c>
      <c r="R5234">
        <v>58.015000000000029</v>
      </c>
      <c r="S5234" t="s">
        <v>84</v>
      </c>
      <c r="T5234">
        <v>0</v>
      </c>
      <c r="U5234">
        <v>0</v>
      </c>
      <c r="V5234">
        <v>7</v>
      </c>
      <c r="W5234">
        <v>837.01239999999996</v>
      </c>
    </row>
    <row r="5235" spans="1:23" x14ac:dyDescent="0.35">
      <c r="A5235" t="s">
        <v>7155</v>
      </c>
      <c r="B5235" t="s">
        <v>949</v>
      </c>
      <c r="C5235" t="s">
        <v>928</v>
      </c>
      <c r="D5235" t="s">
        <v>15</v>
      </c>
      <c r="E5235" t="s">
        <v>16</v>
      </c>
      <c r="F5235" t="s">
        <v>81</v>
      </c>
      <c r="G5235">
        <v>26.84</v>
      </c>
      <c r="H5235">
        <v>2</v>
      </c>
      <c r="I5235">
        <v>0.24</v>
      </c>
      <c r="J5235">
        <v>4.21</v>
      </c>
      <c r="K5235" t="s">
        <v>102</v>
      </c>
      <c r="L5235" t="s">
        <v>45</v>
      </c>
      <c r="M5235">
        <v>1.59</v>
      </c>
      <c r="N5235" t="s">
        <v>83</v>
      </c>
      <c r="O5235" t="b">
        <v>0</v>
      </c>
      <c r="P5235">
        <v>40.796799999999998</v>
      </c>
      <c r="Q5235">
        <v>8.5887999999999991</v>
      </c>
      <c r="R5235">
        <v>2.7888000000000002</v>
      </c>
      <c r="S5235" t="s">
        <v>103</v>
      </c>
      <c r="T5235">
        <v>0</v>
      </c>
      <c r="U5235">
        <v>0</v>
      </c>
      <c r="V5235">
        <v>16</v>
      </c>
      <c r="W5235">
        <v>798.92430000000002</v>
      </c>
    </row>
    <row r="5236" spans="1:23" x14ac:dyDescent="0.35">
      <c r="A5236" t="s">
        <v>7156</v>
      </c>
      <c r="B5236" t="s">
        <v>491</v>
      </c>
      <c r="C5236" t="s">
        <v>991</v>
      </c>
      <c r="D5236" t="s">
        <v>26</v>
      </c>
      <c r="E5236" t="s">
        <v>88</v>
      </c>
      <c r="F5236" t="s">
        <v>468</v>
      </c>
      <c r="G5236">
        <v>24.51</v>
      </c>
      <c r="H5236">
        <v>1</v>
      </c>
      <c r="I5236">
        <v>0.17</v>
      </c>
      <c r="J5236">
        <v>7.26</v>
      </c>
      <c r="K5236" t="s">
        <v>82</v>
      </c>
      <c r="L5236" t="s">
        <v>41</v>
      </c>
      <c r="M5236">
        <v>13.59</v>
      </c>
      <c r="N5236" t="s">
        <v>83</v>
      </c>
      <c r="O5236" t="b">
        <v>0</v>
      </c>
      <c r="P5236">
        <v>20.343299999999999</v>
      </c>
      <c r="Q5236">
        <v>5.6372999999999998</v>
      </c>
      <c r="R5236">
        <v>-15.2127</v>
      </c>
      <c r="S5236" t="s">
        <v>103</v>
      </c>
      <c r="T5236">
        <v>0</v>
      </c>
      <c r="U5236">
        <v>0</v>
      </c>
      <c r="V5236">
        <v>15</v>
      </c>
      <c r="W5236">
        <v>1013.4441</v>
      </c>
    </row>
    <row r="5237" spans="1:23" x14ac:dyDescent="0.35">
      <c r="A5237" t="s">
        <v>7157</v>
      </c>
      <c r="B5237" t="s">
        <v>984</v>
      </c>
      <c r="C5237" t="s">
        <v>162</v>
      </c>
      <c r="D5237" t="s">
        <v>24</v>
      </c>
      <c r="E5237" t="s">
        <v>16</v>
      </c>
      <c r="F5237" t="s">
        <v>854</v>
      </c>
      <c r="G5237">
        <v>46.93</v>
      </c>
      <c r="H5237">
        <v>2</v>
      </c>
      <c r="I5237">
        <v>0.23</v>
      </c>
      <c r="J5237">
        <v>3.57</v>
      </c>
      <c r="K5237" t="s">
        <v>102</v>
      </c>
      <c r="L5237" t="s">
        <v>45</v>
      </c>
      <c r="M5237">
        <v>1.0900000000000001</v>
      </c>
      <c r="N5237" t="s">
        <v>83</v>
      </c>
      <c r="O5237" t="b">
        <v>0</v>
      </c>
      <c r="P5237">
        <v>72.272199999999998</v>
      </c>
      <c r="Q5237">
        <v>15.956200000000001</v>
      </c>
      <c r="R5237">
        <v>11.296200000000001</v>
      </c>
      <c r="S5237" t="s">
        <v>97</v>
      </c>
      <c r="T5237">
        <v>0</v>
      </c>
      <c r="U5237">
        <v>0</v>
      </c>
      <c r="V5237">
        <v>16</v>
      </c>
      <c r="W5237">
        <v>1644.6956</v>
      </c>
    </row>
    <row r="5238" spans="1:23" x14ac:dyDescent="0.35">
      <c r="A5238" t="s">
        <v>7158</v>
      </c>
      <c r="B5238" t="s">
        <v>1379</v>
      </c>
      <c r="C5238" t="s">
        <v>2523</v>
      </c>
      <c r="D5238" t="s">
        <v>19</v>
      </c>
      <c r="E5238" t="s">
        <v>14</v>
      </c>
      <c r="F5238" t="s">
        <v>210</v>
      </c>
      <c r="G5238">
        <v>152.15</v>
      </c>
      <c r="H5238">
        <v>2</v>
      </c>
      <c r="I5238">
        <v>0.26</v>
      </c>
      <c r="J5238">
        <v>3.68</v>
      </c>
      <c r="K5238" t="s">
        <v>115</v>
      </c>
      <c r="L5238" t="s">
        <v>41</v>
      </c>
      <c r="M5238">
        <v>12.89</v>
      </c>
      <c r="N5238" t="s">
        <v>83</v>
      </c>
      <c r="O5238" t="b">
        <v>0</v>
      </c>
      <c r="P5238">
        <v>225.18199999999999</v>
      </c>
      <c r="Q5238">
        <v>42.601999999999997</v>
      </c>
      <c r="R5238">
        <v>26.032</v>
      </c>
      <c r="S5238" t="s">
        <v>183</v>
      </c>
      <c r="T5238">
        <v>0</v>
      </c>
      <c r="U5238">
        <v>0</v>
      </c>
      <c r="V5238">
        <v>13</v>
      </c>
      <c r="W5238">
        <v>464.18990000000008</v>
      </c>
    </row>
    <row r="5239" spans="1:23" x14ac:dyDescent="0.35">
      <c r="A5239" t="s">
        <v>7159</v>
      </c>
      <c r="B5239" t="s">
        <v>1936</v>
      </c>
      <c r="C5239" t="s">
        <v>869</v>
      </c>
      <c r="D5239" t="s">
        <v>15</v>
      </c>
      <c r="E5239" t="s">
        <v>95</v>
      </c>
      <c r="F5239" t="s">
        <v>163</v>
      </c>
      <c r="G5239">
        <v>121.32</v>
      </c>
      <c r="H5239">
        <v>2</v>
      </c>
      <c r="I5239">
        <v>0.28999999999999998</v>
      </c>
      <c r="J5239">
        <v>6.79</v>
      </c>
      <c r="K5239" t="s">
        <v>82</v>
      </c>
      <c r="L5239" t="s">
        <v>41</v>
      </c>
      <c r="M5239">
        <v>11.5</v>
      </c>
      <c r="N5239" t="s">
        <v>83</v>
      </c>
      <c r="O5239" t="b">
        <v>0</v>
      </c>
      <c r="P5239">
        <v>172.27440000000001</v>
      </c>
      <c r="Q5239">
        <v>26.690400000000011</v>
      </c>
      <c r="R5239">
        <v>8.4004000000000119</v>
      </c>
      <c r="S5239" t="s">
        <v>103</v>
      </c>
      <c r="T5239">
        <v>0</v>
      </c>
      <c r="U5239">
        <v>0</v>
      </c>
      <c r="V5239">
        <v>3</v>
      </c>
      <c r="W5239">
        <v>9.9989000000000097</v>
      </c>
    </row>
    <row r="5240" spans="1:23" x14ac:dyDescent="0.35">
      <c r="A5240" t="s">
        <v>7160</v>
      </c>
      <c r="B5240" t="s">
        <v>295</v>
      </c>
      <c r="C5240" t="s">
        <v>1354</v>
      </c>
      <c r="D5240" t="s">
        <v>17</v>
      </c>
      <c r="E5240" t="s">
        <v>95</v>
      </c>
      <c r="F5240" t="s">
        <v>274</v>
      </c>
      <c r="G5240">
        <v>317.14999999999998</v>
      </c>
      <c r="H5240">
        <v>2</v>
      </c>
      <c r="I5240">
        <v>0.28999999999999998</v>
      </c>
      <c r="J5240">
        <v>3.84</v>
      </c>
      <c r="K5240" t="s">
        <v>82</v>
      </c>
      <c r="L5240" t="s">
        <v>41</v>
      </c>
      <c r="M5240">
        <v>12.36</v>
      </c>
      <c r="N5240" t="s">
        <v>83</v>
      </c>
      <c r="O5240" t="b">
        <v>0</v>
      </c>
      <c r="P5240">
        <v>450.35300000000001</v>
      </c>
      <c r="Q5240">
        <v>69.772999999999968</v>
      </c>
      <c r="R5240">
        <v>53.572999999999958</v>
      </c>
      <c r="S5240" t="s">
        <v>91</v>
      </c>
      <c r="T5240">
        <v>0</v>
      </c>
      <c r="U5240">
        <v>0</v>
      </c>
      <c r="V5240">
        <v>14</v>
      </c>
      <c r="W5240">
        <v>753.40749999999991</v>
      </c>
    </row>
    <row r="5241" spans="1:23" x14ac:dyDescent="0.35">
      <c r="A5241" t="s">
        <v>7161</v>
      </c>
      <c r="B5241" t="s">
        <v>1497</v>
      </c>
      <c r="C5241" t="s">
        <v>1380</v>
      </c>
      <c r="D5241" t="s">
        <v>19</v>
      </c>
      <c r="E5241" t="s">
        <v>14</v>
      </c>
      <c r="F5241" t="s">
        <v>588</v>
      </c>
      <c r="G5241">
        <v>116.07</v>
      </c>
      <c r="H5241">
        <v>2</v>
      </c>
      <c r="I5241">
        <v>0.06</v>
      </c>
      <c r="J5241">
        <v>7.89</v>
      </c>
      <c r="K5241" t="s">
        <v>90</v>
      </c>
      <c r="L5241" t="s">
        <v>41</v>
      </c>
      <c r="M5241">
        <v>7.06</v>
      </c>
      <c r="N5241" t="s">
        <v>83</v>
      </c>
      <c r="O5241" t="b">
        <v>0</v>
      </c>
      <c r="P5241">
        <v>218.2116</v>
      </c>
      <c r="Q5241">
        <v>78.927599999999984</v>
      </c>
      <c r="R5241">
        <v>63.977599999999981</v>
      </c>
      <c r="S5241" t="s">
        <v>103</v>
      </c>
      <c r="T5241">
        <v>0</v>
      </c>
      <c r="U5241">
        <v>0</v>
      </c>
      <c r="V5241">
        <v>20</v>
      </c>
      <c r="W5241">
        <v>1665.5569</v>
      </c>
    </row>
    <row r="5242" spans="1:23" x14ac:dyDescent="0.35">
      <c r="A5242" t="s">
        <v>7162</v>
      </c>
      <c r="B5242" t="s">
        <v>832</v>
      </c>
      <c r="C5242" t="s">
        <v>7163</v>
      </c>
      <c r="D5242" t="s">
        <v>17</v>
      </c>
      <c r="E5242" t="s">
        <v>14</v>
      </c>
      <c r="F5242" t="s">
        <v>662</v>
      </c>
      <c r="G5242">
        <v>138.34</v>
      </c>
      <c r="H5242">
        <v>1</v>
      </c>
      <c r="I5242">
        <v>0.04</v>
      </c>
      <c r="J5242">
        <v>3.55</v>
      </c>
      <c r="K5242" t="s">
        <v>90</v>
      </c>
      <c r="L5242" t="s">
        <v>43</v>
      </c>
      <c r="M5242">
        <v>4.92</v>
      </c>
      <c r="N5242" t="s">
        <v>83</v>
      </c>
      <c r="O5242" t="b">
        <v>0</v>
      </c>
      <c r="P5242">
        <v>132.8064</v>
      </c>
      <c r="Q5242">
        <v>49.802399999999992</v>
      </c>
      <c r="R5242">
        <v>41.332399999999993</v>
      </c>
      <c r="S5242" t="s">
        <v>97</v>
      </c>
      <c r="T5242">
        <v>0</v>
      </c>
      <c r="U5242">
        <v>0</v>
      </c>
      <c r="V5242">
        <v>1</v>
      </c>
      <c r="W5242">
        <v>41.332399999999993</v>
      </c>
    </row>
    <row r="5243" spans="1:23" x14ac:dyDescent="0.35">
      <c r="A5243" t="s">
        <v>7164</v>
      </c>
      <c r="B5243" t="s">
        <v>731</v>
      </c>
      <c r="C5243" t="s">
        <v>1209</v>
      </c>
      <c r="D5243" t="s">
        <v>12</v>
      </c>
      <c r="E5243" t="s">
        <v>16</v>
      </c>
      <c r="F5243" t="s">
        <v>505</v>
      </c>
      <c r="G5243">
        <v>46.86</v>
      </c>
      <c r="H5243">
        <v>2</v>
      </c>
      <c r="I5243">
        <v>0.15</v>
      </c>
      <c r="J5243">
        <v>9.82</v>
      </c>
      <c r="K5243" t="s">
        <v>82</v>
      </c>
      <c r="L5243" t="s">
        <v>43</v>
      </c>
      <c r="M5243">
        <v>4.2300000000000004</v>
      </c>
      <c r="N5243" t="s">
        <v>83</v>
      </c>
      <c r="O5243" t="b">
        <v>0</v>
      </c>
      <c r="P5243">
        <v>79.661999999999992</v>
      </c>
      <c r="Q5243">
        <v>23.43</v>
      </c>
      <c r="R5243">
        <v>9.3799999999999919</v>
      </c>
      <c r="S5243" t="s">
        <v>84</v>
      </c>
      <c r="T5243">
        <v>0</v>
      </c>
      <c r="U5243">
        <v>0</v>
      </c>
      <c r="V5243">
        <v>23</v>
      </c>
      <c r="W5243">
        <v>1892.7003</v>
      </c>
    </row>
    <row r="5244" spans="1:23" x14ac:dyDescent="0.35">
      <c r="A5244" t="s">
        <v>7165</v>
      </c>
      <c r="B5244" t="s">
        <v>507</v>
      </c>
      <c r="C5244" t="s">
        <v>6134</v>
      </c>
      <c r="D5244" t="s">
        <v>12</v>
      </c>
      <c r="E5244" t="s">
        <v>88</v>
      </c>
      <c r="F5244" t="s">
        <v>1167</v>
      </c>
      <c r="G5244">
        <v>26.02</v>
      </c>
      <c r="H5244">
        <v>3</v>
      </c>
      <c r="I5244">
        <v>0.03</v>
      </c>
      <c r="J5244">
        <v>3.9</v>
      </c>
      <c r="K5244" t="s">
        <v>90</v>
      </c>
      <c r="L5244" t="s">
        <v>43</v>
      </c>
      <c r="M5244">
        <v>4.4800000000000004</v>
      </c>
      <c r="N5244" t="s">
        <v>83</v>
      </c>
      <c r="O5244" t="b">
        <v>0</v>
      </c>
      <c r="P5244">
        <v>75.718199999999996</v>
      </c>
      <c r="Q5244">
        <v>28.882200000000001</v>
      </c>
      <c r="R5244">
        <v>20.502199999999991</v>
      </c>
      <c r="S5244" t="s">
        <v>84</v>
      </c>
      <c r="T5244">
        <v>0</v>
      </c>
      <c r="U5244">
        <v>0</v>
      </c>
      <c r="V5244">
        <v>3</v>
      </c>
      <c r="W5244">
        <v>39.106400000000008</v>
      </c>
    </row>
    <row r="5245" spans="1:23" x14ac:dyDescent="0.35">
      <c r="A5245" t="s">
        <v>7166</v>
      </c>
      <c r="B5245" t="s">
        <v>746</v>
      </c>
      <c r="C5245" t="s">
        <v>1489</v>
      </c>
      <c r="D5245" t="s">
        <v>19</v>
      </c>
      <c r="E5245" t="s">
        <v>16</v>
      </c>
      <c r="F5245" t="s">
        <v>337</v>
      </c>
      <c r="G5245">
        <v>15.98</v>
      </c>
      <c r="H5245">
        <v>3</v>
      </c>
      <c r="I5245">
        <v>0.08</v>
      </c>
      <c r="J5245">
        <v>3.78</v>
      </c>
      <c r="K5245" t="s">
        <v>82</v>
      </c>
      <c r="L5245" t="s">
        <v>45</v>
      </c>
      <c r="M5245">
        <v>0.85</v>
      </c>
      <c r="N5245" t="s">
        <v>83</v>
      </c>
      <c r="O5245" t="b">
        <v>0</v>
      </c>
      <c r="P5245">
        <v>44.104799999999997</v>
      </c>
      <c r="Q5245">
        <v>15.3408</v>
      </c>
      <c r="R5245">
        <v>10.710800000000001</v>
      </c>
      <c r="S5245" t="s">
        <v>103</v>
      </c>
      <c r="T5245">
        <v>0</v>
      </c>
      <c r="U5245">
        <v>0</v>
      </c>
      <c r="V5245">
        <v>15</v>
      </c>
      <c r="W5245">
        <v>471.47800000000012</v>
      </c>
    </row>
    <row r="5246" spans="1:23" x14ac:dyDescent="0.35">
      <c r="A5246" t="s">
        <v>7167</v>
      </c>
      <c r="B5246" t="s">
        <v>572</v>
      </c>
      <c r="C5246" t="s">
        <v>357</v>
      </c>
      <c r="D5246" t="s">
        <v>19</v>
      </c>
      <c r="E5246" t="s">
        <v>16</v>
      </c>
      <c r="F5246" t="s">
        <v>475</v>
      </c>
      <c r="G5246">
        <v>25.34</v>
      </c>
      <c r="H5246">
        <v>2</v>
      </c>
      <c r="I5246">
        <v>0.21</v>
      </c>
      <c r="J5246">
        <v>9.61</v>
      </c>
      <c r="K5246" t="s">
        <v>102</v>
      </c>
      <c r="L5246" t="s">
        <v>48</v>
      </c>
      <c r="M5246">
        <v>7.46</v>
      </c>
      <c r="N5246" t="s">
        <v>141</v>
      </c>
      <c r="O5246" t="b">
        <v>0</v>
      </c>
      <c r="P5246">
        <v>40.037199999999999</v>
      </c>
      <c r="Q5246">
        <v>9.6292000000000009</v>
      </c>
      <c r="R5246">
        <v>-7.4407999999999994</v>
      </c>
      <c r="S5246" t="s">
        <v>183</v>
      </c>
      <c r="T5246">
        <v>1</v>
      </c>
      <c r="U5246">
        <v>0</v>
      </c>
      <c r="V5246">
        <v>11</v>
      </c>
      <c r="W5246">
        <v>729.72119999999995</v>
      </c>
    </row>
    <row r="5247" spans="1:23" x14ac:dyDescent="0.35">
      <c r="A5247" t="s">
        <v>7168</v>
      </c>
      <c r="B5247" t="s">
        <v>1240</v>
      </c>
      <c r="C5247" t="s">
        <v>1380</v>
      </c>
      <c r="D5247" t="s">
        <v>20</v>
      </c>
      <c r="E5247" t="s">
        <v>16</v>
      </c>
      <c r="F5247" t="s">
        <v>435</v>
      </c>
      <c r="G5247">
        <v>40.94</v>
      </c>
      <c r="H5247">
        <v>1</v>
      </c>
      <c r="I5247">
        <v>0.25</v>
      </c>
      <c r="J5247">
        <v>2.77</v>
      </c>
      <c r="K5247" t="s">
        <v>115</v>
      </c>
      <c r="L5247" t="s">
        <v>43</v>
      </c>
      <c r="M5247">
        <v>3.43</v>
      </c>
      <c r="N5247" t="s">
        <v>83</v>
      </c>
      <c r="O5247" t="b">
        <v>0</v>
      </c>
      <c r="P5247">
        <v>30.704999999999998</v>
      </c>
      <c r="Q5247">
        <v>6.1410000000000018</v>
      </c>
      <c r="R5247">
        <v>-5.8999999999998297E-2</v>
      </c>
      <c r="S5247" t="s">
        <v>91</v>
      </c>
      <c r="T5247">
        <v>0</v>
      </c>
      <c r="U5247">
        <v>0</v>
      </c>
      <c r="V5247">
        <v>20</v>
      </c>
      <c r="W5247">
        <v>1665.5569</v>
      </c>
    </row>
    <row r="5248" spans="1:23" x14ac:dyDescent="0.35">
      <c r="A5248" t="s">
        <v>7169</v>
      </c>
      <c r="B5248" t="s">
        <v>1157</v>
      </c>
      <c r="C5248" t="s">
        <v>767</v>
      </c>
      <c r="D5248" t="s">
        <v>17</v>
      </c>
      <c r="E5248" t="s">
        <v>95</v>
      </c>
      <c r="F5248" t="s">
        <v>421</v>
      </c>
      <c r="G5248">
        <v>383.82</v>
      </c>
      <c r="H5248">
        <v>2</v>
      </c>
      <c r="I5248">
        <v>7.0000000000000007E-2</v>
      </c>
      <c r="J5248">
        <v>6.28</v>
      </c>
      <c r="K5248" t="s">
        <v>90</v>
      </c>
      <c r="L5248" t="s">
        <v>43</v>
      </c>
      <c r="M5248">
        <v>6.88</v>
      </c>
      <c r="N5248" t="s">
        <v>83</v>
      </c>
      <c r="O5248" t="b">
        <v>0</v>
      </c>
      <c r="P5248">
        <v>713.90519999999992</v>
      </c>
      <c r="Q5248">
        <v>253.32119999999989</v>
      </c>
      <c r="R5248">
        <v>240.16119999999989</v>
      </c>
      <c r="S5248" t="s">
        <v>103</v>
      </c>
      <c r="T5248">
        <v>0</v>
      </c>
      <c r="U5248">
        <v>0</v>
      </c>
      <c r="V5248">
        <v>17</v>
      </c>
      <c r="W5248">
        <v>1537.2258999999999</v>
      </c>
    </row>
    <row r="5249" spans="1:23" x14ac:dyDescent="0.35">
      <c r="A5249" t="s">
        <v>7170</v>
      </c>
      <c r="B5249" t="s">
        <v>125</v>
      </c>
      <c r="C5249" t="s">
        <v>3578</v>
      </c>
      <c r="D5249" t="s">
        <v>15</v>
      </c>
      <c r="E5249" t="s">
        <v>14</v>
      </c>
      <c r="F5249" t="s">
        <v>655</v>
      </c>
      <c r="G5249">
        <v>97.24</v>
      </c>
      <c r="H5249">
        <v>1</v>
      </c>
      <c r="I5249">
        <v>0.08</v>
      </c>
      <c r="J5249">
        <v>2.27</v>
      </c>
      <c r="K5249" t="s">
        <v>82</v>
      </c>
      <c r="L5249" t="s">
        <v>43</v>
      </c>
      <c r="M5249">
        <v>5.57</v>
      </c>
      <c r="N5249" t="s">
        <v>83</v>
      </c>
      <c r="O5249" t="b">
        <v>0</v>
      </c>
      <c r="P5249">
        <v>89.460800000000006</v>
      </c>
      <c r="Q5249">
        <v>31.116800000000008</v>
      </c>
      <c r="R5249">
        <v>23.276800000000009</v>
      </c>
      <c r="S5249" t="s">
        <v>128</v>
      </c>
      <c r="T5249">
        <v>0</v>
      </c>
      <c r="U5249">
        <v>0</v>
      </c>
      <c r="V5249">
        <v>2</v>
      </c>
      <c r="W5249">
        <v>44.044100000000029</v>
      </c>
    </row>
    <row r="5250" spans="1:23" x14ac:dyDescent="0.35">
      <c r="A5250" t="s">
        <v>7171</v>
      </c>
      <c r="B5250" t="s">
        <v>586</v>
      </c>
      <c r="C5250" t="s">
        <v>158</v>
      </c>
      <c r="D5250" t="s">
        <v>17</v>
      </c>
      <c r="E5250" t="s">
        <v>95</v>
      </c>
      <c r="F5250" t="s">
        <v>874</v>
      </c>
      <c r="G5250">
        <v>532.72</v>
      </c>
      <c r="H5250">
        <v>1</v>
      </c>
      <c r="I5250">
        <v>0.08</v>
      </c>
      <c r="J5250">
        <v>7.74</v>
      </c>
      <c r="K5250" t="s">
        <v>115</v>
      </c>
      <c r="L5250" t="s">
        <v>43</v>
      </c>
      <c r="M5250">
        <v>5.65</v>
      </c>
      <c r="N5250" t="s">
        <v>141</v>
      </c>
      <c r="O5250" t="b">
        <v>0</v>
      </c>
      <c r="P5250">
        <v>490.1024000000001</v>
      </c>
      <c r="Q5250">
        <v>170.47040000000001</v>
      </c>
      <c r="R5250">
        <v>157.08040000000011</v>
      </c>
      <c r="S5250" t="s">
        <v>91</v>
      </c>
      <c r="T5250">
        <v>1</v>
      </c>
      <c r="U5250">
        <v>0</v>
      </c>
      <c r="V5250">
        <v>22</v>
      </c>
      <c r="W5250">
        <v>1549.7446</v>
      </c>
    </row>
    <row r="5251" spans="1:23" x14ac:dyDescent="0.35">
      <c r="A5251" t="s">
        <v>7172</v>
      </c>
      <c r="B5251" t="s">
        <v>746</v>
      </c>
      <c r="C5251" t="s">
        <v>682</v>
      </c>
      <c r="D5251" t="s">
        <v>15</v>
      </c>
      <c r="E5251" t="s">
        <v>95</v>
      </c>
      <c r="F5251" t="s">
        <v>259</v>
      </c>
      <c r="G5251">
        <v>34.99</v>
      </c>
      <c r="H5251">
        <v>1</v>
      </c>
      <c r="I5251">
        <v>0.08</v>
      </c>
      <c r="J5251">
        <v>3.9</v>
      </c>
      <c r="K5251" t="s">
        <v>90</v>
      </c>
      <c r="L5251" t="s">
        <v>45</v>
      </c>
      <c r="M5251">
        <v>1.29</v>
      </c>
      <c r="N5251" t="s">
        <v>83</v>
      </c>
      <c r="O5251" t="b">
        <v>0</v>
      </c>
      <c r="P5251">
        <v>32.190800000000003</v>
      </c>
      <c r="Q5251">
        <v>11.1968</v>
      </c>
      <c r="R5251">
        <v>6.0068000000000037</v>
      </c>
      <c r="S5251" t="s">
        <v>103</v>
      </c>
      <c r="T5251">
        <v>0</v>
      </c>
      <c r="U5251">
        <v>0</v>
      </c>
      <c r="V5251">
        <v>15</v>
      </c>
      <c r="W5251">
        <v>1215.0599</v>
      </c>
    </row>
    <row r="5252" spans="1:23" x14ac:dyDescent="0.35">
      <c r="A5252" t="s">
        <v>7173</v>
      </c>
      <c r="B5252" t="s">
        <v>2232</v>
      </c>
      <c r="C5252" t="s">
        <v>550</v>
      </c>
      <c r="D5252" t="s">
        <v>15</v>
      </c>
      <c r="E5252" t="s">
        <v>16</v>
      </c>
      <c r="F5252" t="s">
        <v>311</v>
      </c>
      <c r="G5252">
        <v>60.24</v>
      </c>
      <c r="H5252">
        <v>2</v>
      </c>
      <c r="I5252">
        <v>0.22</v>
      </c>
      <c r="J5252">
        <v>2.82</v>
      </c>
      <c r="K5252" t="s">
        <v>115</v>
      </c>
      <c r="L5252" t="s">
        <v>41</v>
      </c>
      <c r="M5252">
        <v>13.78</v>
      </c>
      <c r="N5252" t="s">
        <v>83</v>
      </c>
      <c r="O5252" t="b">
        <v>0</v>
      </c>
      <c r="P5252">
        <v>93.974400000000003</v>
      </c>
      <c r="Q5252">
        <v>21.68640000000001</v>
      </c>
      <c r="R5252">
        <v>5.0864000000000082</v>
      </c>
      <c r="S5252" t="s">
        <v>84</v>
      </c>
      <c r="T5252">
        <v>0</v>
      </c>
      <c r="U5252">
        <v>0</v>
      </c>
      <c r="V5252">
        <v>20</v>
      </c>
      <c r="W5252">
        <v>1632.1878999999999</v>
      </c>
    </row>
    <row r="5253" spans="1:23" x14ac:dyDescent="0.35">
      <c r="A5253" t="s">
        <v>7174</v>
      </c>
      <c r="B5253" t="s">
        <v>323</v>
      </c>
      <c r="C5253" t="s">
        <v>7175</v>
      </c>
      <c r="D5253" t="s">
        <v>15</v>
      </c>
      <c r="E5253" t="s">
        <v>95</v>
      </c>
      <c r="F5253" t="s">
        <v>270</v>
      </c>
      <c r="G5253">
        <v>468.78</v>
      </c>
      <c r="H5253">
        <v>3</v>
      </c>
      <c r="I5253">
        <v>0.13</v>
      </c>
      <c r="J5253">
        <v>8.69</v>
      </c>
      <c r="K5253" t="s">
        <v>82</v>
      </c>
      <c r="L5253" t="s">
        <v>41</v>
      </c>
      <c r="M5253">
        <v>9.1300000000000008</v>
      </c>
      <c r="N5253" t="s">
        <v>83</v>
      </c>
      <c r="O5253" t="b">
        <v>0</v>
      </c>
      <c r="P5253">
        <v>1223.5157999999999</v>
      </c>
      <c r="Q5253">
        <v>379.71179999999993</v>
      </c>
      <c r="R5253">
        <v>361.89179999999988</v>
      </c>
      <c r="S5253" t="s">
        <v>91</v>
      </c>
      <c r="T5253">
        <v>0</v>
      </c>
      <c r="U5253">
        <v>0</v>
      </c>
      <c r="V5253">
        <v>1</v>
      </c>
      <c r="W5253">
        <v>361.89179999999988</v>
      </c>
    </row>
    <row r="5254" spans="1:23" x14ac:dyDescent="0.35">
      <c r="A5254" t="s">
        <v>7176</v>
      </c>
      <c r="B5254" t="s">
        <v>429</v>
      </c>
      <c r="C5254" t="s">
        <v>736</v>
      </c>
      <c r="D5254" t="s">
        <v>20</v>
      </c>
      <c r="E5254" t="s">
        <v>88</v>
      </c>
      <c r="F5254" t="s">
        <v>1167</v>
      </c>
      <c r="G5254">
        <v>30.03</v>
      </c>
      <c r="H5254">
        <v>3</v>
      </c>
      <c r="I5254">
        <v>0.24</v>
      </c>
      <c r="J5254">
        <v>7.13</v>
      </c>
      <c r="K5254" t="s">
        <v>102</v>
      </c>
      <c r="L5254" t="s">
        <v>41</v>
      </c>
      <c r="M5254">
        <v>12.18</v>
      </c>
      <c r="N5254" t="s">
        <v>83</v>
      </c>
      <c r="O5254" t="b">
        <v>0</v>
      </c>
      <c r="P5254">
        <v>68.468400000000003</v>
      </c>
      <c r="Q5254">
        <v>14.414400000000001</v>
      </c>
      <c r="R5254">
        <v>-4.8955999999999982</v>
      </c>
      <c r="S5254" t="s">
        <v>128</v>
      </c>
      <c r="T5254">
        <v>0</v>
      </c>
      <c r="U5254">
        <v>0</v>
      </c>
      <c r="V5254">
        <v>15</v>
      </c>
      <c r="W5254">
        <v>1091.1376</v>
      </c>
    </row>
    <row r="5255" spans="1:23" x14ac:dyDescent="0.35">
      <c r="A5255" t="s">
        <v>7177</v>
      </c>
      <c r="B5255" t="s">
        <v>425</v>
      </c>
      <c r="C5255" t="s">
        <v>3376</v>
      </c>
      <c r="D5255" t="s">
        <v>17</v>
      </c>
      <c r="E5255" t="s">
        <v>14</v>
      </c>
      <c r="F5255" t="s">
        <v>1041</v>
      </c>
      <c r="G5255">
        <v>181.51</v>
      </c>
      <c r="H5255">
        <v>3</v>
      </c>
      <c r="I5255">
        <v>0.21</v>
      </c>
      <c r="J5255">
        <v>10</v>
      </c>
      <c r="K5255" t="s">
        <v>115</v>
      </c>
      <c r="L5255" t="s">
        <v>41</v>
      </c>
      <c r="M5255">
        <v>13.45</v>
      </c>
      <c r="N5255" t="s">
        <v>83</v>
      </c>
      <c r="O5255" t="b">
        <v>0</v>
      </c>
      <c r="P5255">
        <v>430.17869999999999</v>
      </c>
      <c r="Q5255">
        <v>103.4607</v>
      </c>
      <c r="R5255">
        <v>80.010700000000028</v>
      </c>
      <c r="S5255" t="s">
        <v>84</v>
      </c>
      <c r="T5255">
        <v>0</v>
      </c>
      <c r="U5255">
        <v>0</v>
      </c>
      <c r="V5255">
        <v>11</v>
      </c>
      <c r="W5255">
        <v>839.05650000000003</v>
      </c>
    </row>
    <row r="5256" spans="1:23" x14ac:dyDescent="0.35">
      <c r="A5256" t="s">
        <v>7178</v>
      </c>
      <c r="B5256" t="s">
        <v>633</v>
      </c>
      <c r="C5256" t="s">
        <v>3612</v>
      </c>
      <c r="D5256" t="s">
        <v>19</v>
      </c>
      <c r="E5256" t="s">
        <v>14</v>
      </c>
      <c r="F5256" t="s">
        <v>655</v>
      </c>
      <c r="G5256">
        <v>163.24</v>
      </c>
      <c r="H5256">
        <v>3</v>
      </c>
      <c r="I5256">
        <v>0.01</v>
      </c>
      <c r="J5256">
        <v>7.66</v>
      </c>
      <c r="K5256" t="s">
        <v>102</v>
      </c>
      <c r="L5256" t="s">
        <v>45</v>
      </c>
      <c r="M5256">
        <v>1.69</v>
      </c>
      <c r="N5256" t="s">
        <v>83</v>
      </c>
      <c r="O5256" t="b">
        <v>0</v>
      </c>
      <c r="P5256">
        <v>484.82279999999997</v>
      </c>
      <c r="Q5256">
        <v>190.99080000000001</v>
      </c>
      <c r="R5256">
        <v>181.64080000000001</v>
      </c>
      <c r="S5256" t="s">
        <v>103</v>
      </c>
      <c r="T5256">
        <v>0</v>
      </c>
      <c r="U5256">
        <v>0</v>
      </c>
      <c r="V5256">
        <v>13</v>
      </c>
      <c r="W5256">
        <v>562.74040000000014</v>
      </c>
    </row>
    <row r="5257" spans="1:23" x14ac:dyDescent="0.35">
      <c r="A5257" t="s">
        <v>7179</v>
      </c>
      <c r="B5257" t="s">
        <v>1007</v>
      </c>
      <c r="C5257" t="s">
        <v>732</v>
      </c>
      <c r="D5257" t="s">
        <v>26</v>
      </c>
      <c r="E5257" t="s">
        <v>14</v>
      </c>
      <c r="F5257" t="s">
        <v>1109</v>
      </c>
      <c r="G5257">
        <v>86.19</v>
      </c>
      <c r="H5257">
        <v>2</v>
      </c>
      <c r="I5257">
        <v>0.11</v>
      </c>
      <c r="J5257">
        <v>4.3600000000000003</v>
      </c>
      <c r="K5257" t="s">
        <v>90</v>
      </c>
      <c r="L5257" t="s">
        <v>41</v>
      </c>
      <c r="M5257">
        <v>12.85</v>
      </c>
      <c r="N5257" t="s">
        <v>83</v>
      </c>
      <c r="O5257" t="b">
        <v>0</v>
      </c>
      <c r="P5257">
        <v>153.41820000000001</v>
      </c>
      <c r="Q5257">
        <v>49.990199999999987</v>
      </c>
      <c r="R5257">
        <v>32.780199999999986</v>
      </c>
      <c r="S5257" t="s">
        <v>103</v>
      </c>
      <c r="T5257">
        <v>0</v>
      </c>
      <c r="U5257">
        <v>0</v>
      </c>
      <c r="V5257">
        <v>14</v>
      </c>
      <c r="W5257">
        <v>1535.6043999999999</v>
      </c>
    </row>
    <row r="5258" spans="1:23" x14ac:dyDescent="0.35">
      <c r="A5258" t="s">
        <v>7180</v>
      </c>
      <c r="B5258" t="s">
        <v>180</v>
      </c>
      <c r="C5258" t="s">
        <v>738</v>
      </c>
      <c r="D5258" t="s">
        <v>15</v>
      </c>
      <c r="E5258" t="s">
        <v>95</v>
      </c>
      <c r="F5258" t="s">
        <v>266</v>
      </c>
      <c r="G5258">
        <v>241.76</v>
      </c>
      <c r="H5258">
        <v>2</v>
      </c>
      <c r="I5258">
        <v>0.1</v>
      </c>
      <c r="J5258">
        <v>3.78</v>
      </c>
      <c r="K5258" t="s">
        <v>102</v>
      </c>
      <c r="L5258" t="s">
        <v>45</v>
      </c>
      <c r="M5258">
        <v>0.98</v>
      </c>
      <c r="N5258" t="s">
        <v>83</v>
      </c>
      <c r="O5258" t="b">
        <v>1</v>
      </c>
      <c r="P5258">
        <v>435.16800000000001</v>
      </c>
      <c r="Q5258">
        <v>145.05600000000001</v>
      </c>
      <c r="R5258">
        <v>140.29599999999999</v>
      </c>
      <c r="S5258" t="s">
        <v>183</v>
      </c>
      <c r="T5258">
        <v>0</v>
      </c>
      <c r="U5258">
        <v>0</v>
      </c>
      <c r="V5258">
        <v>16</v>
      </c>
      <c r="W5258">
        <v>2256.5427</v>
      </c>
    </row>
    <row r="5259" spans="1:23" x14ac:dyDescent="0.35">
      <c r="A5259" t="s">
        <v>7181</v>
      </c>
      <c r="B5259" t="s">
        <v>1107</v>
      </c>
      <c r="C5259" t="s">
        <v>1764</v>
      </c>
      <c r="D5259" t="s">
        <v>20</v>
      </c>
      <c r="E5259" t="s">
        <v>14</v>
      </c>
      <c r="F5259" t="s">
        <v>655</v>
      </c>
      <c r="G5259">
        <v>136.79</v>
      </c>
      <c r="H5259">
        <v>1</v>
      </c>
      <c r="I5259">
        <v>0.06</v>
      </c>
      <c r="J5259">
        <v>8.77</v>
      </c>
      <c r="K5259" t="s">
        <v>90</v>
      </c>
      <c r="L5259" t="s">
        <v>43</v>
      </c>
      <c r="M5259">
        <v>3.61</v>
      </c>
      <c r="N5259" t="s">
        <v>141</v>
      </c>
      <c r="O5259" t="b">
        <v>0</v>
      </c>
      <c r="P5259">
        <v>128.58260000000001</v>
      </c>
      <c r="Q5259">
        <v>46.508599999999987</v>
      </c>
      <c r="R5259">
        <v>34.128599999999992</v>
      </c>
      <c r="S5259" t="s">
        <v>97</v>
      </c>
      <c r="T5259">
        <v>1</v>
      </c>
      <c r="U5259">
        <v>0</v>
      </c>
      <c r="V5259">
        <v>13</v>
      </c>
      <c r="W5259">
        <v>1140.8431</v>
      </c>
    </row>
    <row r="5260" spans="1:23" x14ac:dyDescent="0.35">
      <c r="A5260" t="s">
        <v>7182</v>
      </c>
      <c r="B5260" t="s">
        <v>507</v>
      </c>
      <c r="C5260" t="s">
        <v>423</v>
      </c>
      <c r="D5260" t="s">
        <v>17</v>
      </c>
      <c r="E5260" t="s">
        <v>88</v>
      </c>
      <c r="F5260" t="s">
        <v>1195</v>
      </c>
      <c r="G5260">
        <v>21.13</v>
      </c>
      <c r="H5260">
        <v>1</v>
      </c>
      <c r="I5260">
        <v>0.03</v>
      </c>
      <c r="J5260">
        <v>5.05</v>
      </c>
      <c r="K5260" t="s">
        <v>82</v>
      </c>
      <c r="L5260" t="s">
        <v>43</v>
      </c>
      <c r="M5260">
        <v>7.11</v>
      </c>
      <c r="N5260" t="s">
        <v>83</v>
      </c>
      <c r="O5260" t="b">
        <v>0</v>
      </c>
      <c r="P5260">
        <v>20.496099999999998</v>
      </c>
      <c r="Q5260">
        <v>7.8180999999999994</v>
      </c>
      <c r="R5260">
        <v>-4.3419000000000008</v>
      </c>
      <c r="S5260" t="s">
        <v>84</v>
      </c>
      <c r="T5260">
        <v>0</v>
      </c>
      <c r="U5260">
        <v>0</v>
      </c>
      <c r="V5260">
        <v>19</v>
      </c>
      <c r="W5260">
        <v>1408.3480999999999</v>
      </c>
    </row>
    <row r="5261" spans="1:23" x14ac:dyDescent="0.35">
      <c r="A5261" t="s">
        <v>7183</v>
      </c>
      <c r="B5261" t="s">
        <v>390</v>
      </c>
      <c r="C5261" t="s">
        <v>897</v>
      </c>
      <c r="D5261" t="s">
        <v>26</v>
      </c>
      <c r="E5261" t="s">
        <v>95</v>
      </c>
      <c r="F5261" t="s">
        <v>631</v>
      </c>
      <c r="G5261">
        <v>331.58</v>
      </c>
      <c r="H5261">
        <v>2</v>
      </c>
      <c r="I5261">
        <v>0.2</v>
      </c>
      <c r="J5261">
        <v>6.74</v>
      </c>
      <c r="K5261" t="s">
        <v>90</v>
      </c>
      <c r="L5261" t="s">
        <v>41</v>
      </c>
      <c r="M5261">
        <v>9.86</v>
      </c>
      <c r="N5261" t="s">
        <v>83</v>
      </c>
      <c r="O5261" t="b">
        <v>0</v>
      </c>
      <c r="P5261">
        <v>530.52800000000002</v>
      </c>
      <c r="Q5261">
        <v>132.63200000000009</v>
      </c>
      <c r="R5261">
        <v>116.0320000000001</v>
      </c>
      <c r="S5261" t="s">
        <v>91</v>
      </c>
      <c r="T5261">
        <v>0</v>
      </c>
      <c r="U5261">
        <v>0</v>
      </c>
      <c r="V5261">
        <v>10</v>
      </c>
      <c r="W5261">
        <v>412.57940000000008</v>
      </c>
    </row>
    <row r="5262" spans="1:23" x14ac:dyDescent="0.35">
      <c r="A5262" t="s">
        <v>7184</v>
      </c>
      <c r="B5262" t="s">
        <v>125</v>
      </c>
      <c r="C5262" t="s">
        <v>1972</v>
      </c>
      <c r="D5262" t="s">
        <v>15</v>
      </c>
      <c r="E5262" t="s">
        <v>16</v>
      </c>
      <c r="F5262" t="s">
        <v>132</v>
      </c>
      <c r="G5262">
        <v>24.25</v>
      </c>
      <c r="H5262">
        <v>2</v>
      </c>
      <c r="I5262">
        <v>0.23</v>
      </c>
      <c r="J5262">
        <v>2.77</v>
      </c>
      <c r="K5262" t="s">
        <v>90</v>
      </c>
      <c r="L5262" t="s">
        <v>41</v>
      </c>
      <c r="M5262">
        <v>12.51</v>
      </c>
      <c r="N5262" t="s">
        <v>83</v>
      </c>
      <c r="O5262" t="b">
        <v>0</v>
      </c>
      <c r="P5262">
        <v>37.344999999999999</v>
      </c>
      <c r="Q5262">
        <v>8.245000000000001</v>
      </c>
      <c r="R5262">
        <v>-7.0349999999999984</v>
      </c>
      <c r="S5262" t="s">
        <v>128</v>
      </c>
      <c r="T5262">
        <v>0</v>
      </c>
      <c r="U5262">
        <v>0</v>
      </c>
      <c r="V5262">
        <v>24</v>
      </c>
      <c r="W5262">
        <v>2290.0473000000002</v>
      </c>
    </row>
    <row r="5263" spans="1:23" x14ac:dyDescent="0.35">
      <c r="A5263" t="s">
        <v>7185</v>
      </c>
      <c r="B5263" t="s">
        <v>507</v>
      </c>
      <c r="C5263" t="s">
        <v>310</v>
      </c>
      <c r="D5263" t="s">
        <v>15</v>
      </c>
      <c r="E5263" t="s">
        <v>88</v>
      </c>
      <c r="F5263" t="s">
        <v>551</v>
      </c>
      <c r="G5263">
        <v>31.75</v>
      </c>
      <c r="H5263">
        <v>1</v>
      </c>
      <c r="I5263">
        <v>0.27</v>
      </c>
      <c r="J5263">
        <v>8.99</v>
      </c>
      <c r="K5263" t="s">
        <v>82</v>
      </c>
      <c r="L5263" t="s">
        <v>41</v>
      </c>
      <c r="M5263">
        <v>5.92</v>
      </c>
      <c r="N5263" t="s">
        <v>83</v>
      </c>
      <c r="O5263" t="b">
        <v>0</v>
      </c>
      <c r="P5263">
        <v>23.177499999999998</v>
      </c>
      <c r="Q5263">
        <v>4.1274999999999977</v>
      </c>
      <c r="R5263">
        <v>-10.782500000000001</v>
      </c>
      <c r="S5263" t="s">
        <v>84</v>
      </c>
      <c r="T5263">
        <v>0</v>
      </c>
      <c r="U5263">
        <v>0</v>
      </c>
      <c r="V5263">
        <v>16</v>
      </c>
      <c r="W5263">
        <v>1399.8426999999999</v>
      </c>
    </row>
    <row r="5264" spans="1:23" x14ac:dyDescent="0.35">
      <c r="A5264" t="s">
        <v>7186</v>
      </c>
      <c r="B5264" t="s">
        <v>491</v>
      </c>
      <c r="C5264" t="s">
        <v>2180</v>
      </c>
      <c r="D5264" t="s">
        <v>28</v>
      </c>
      <c r="E5264" t="s">
        <v>14</v>
      </c>
      <c r="F5264" t="s">
        <v>1321</v>
      </c>
      <c r="G5264">
        <v>141.86000000000001</v>
      </c>
      <c r="H5264">
        <v>1</v>
      </c>
      <c r="I5264">
        <v>0.11</v>
      </c>
      <c r="J5264">
        <v>4.32</v>
      </c>
      <c r="K5264" t="s">
        <v>102</v>
      </c>
      <c r="L5264" t="s">
        <v>41</v>
      </c>
      <c r="M5264">
        <v>9.94</v>
      </c>
      <c r="N5264" t="s">
        <v>83</v>
      </c>
      <c r="O5264" t="b">
        <v>0</v>
      </c>
      <c r="P5264">
        <v>126.25539999999999</v>
      </c>
      <c r="Q5264">
        <v>41.139400000000009</v>
      </c>
      <c r="R5264">
        <v>26.879400000000011</v>
      </c>
      <c r="S5264" t="s">
        <v>103</v>
      </c>
      <c r="T5264">
        <v>0</v>
      </c>
      <c r="U5264">
        <v>0</v>
      </c>
      <c r="V5264">
        <v>4</v>
      </c>
      <c r="W5264">
        <v>377.822</v>
      </c>
    </row>
    <row r="5265" spans="1:23" x14ac:dyDescent="0.35">
      <c r="A5265" t="s">
        <v>7187</v>
      </c>
      <c r="B5265" t="s">
        <v>261</v>
      </c>
      <c r="C5265" t="s">
        <v>406</v>
      </c>
      <c r="D5265" t="s">
        <v>20</v>
      </c>
      <c r="E5265" t="s">
        <v>16</v>
      </c>
      <c r="F5265" t="s">
        <v>1316</v>
      </c>
      <c r="G5265">
        <v>23.79</v>
      </c>
      <c r="H5265">
        <v>2</v>
      </c>
      <c r="I5265">
        <v>0.1</v>
      </c>
      <c r="J5265">
        <v>4.82</v>
      </c>
      <c r="K5265" t="s">
        <v>82</v>
      </c>
      <c r="L5265" t="s">
        <v>41</v>
      </c>
      <c r="M5265">
        <v>10.81</v>
      </c>
      <c r="N5265" t="s">
        <v>83</v>
      </c>
      <c r="O5265" t="b">
        <v>1</v>
      </c>
      <c r="P5265">
        <v>42.822000000000003</v>
      </c>
      <c r="Q5265">
        <v>14.273999999999999</v>
      </c>
      <c r="R5265">
        <v>-1.3559999999999961</v>
      </c>
      <c r="S5265" t="s">
        <v>103</v>
      </c>
      <c r="T5265">
        <v>0</v>
      </c>
      <c r="U5265">
        <v>0</v>
      </c>
      <c r="V5265">
        <v>14</v>
      </c>
      <c r="W5265">
        <v>1288.9557</v>
      </c>
    </row>
    <row r="5266" spans="1:23" x14ac:dyDescent="0.35">
      <c r="A5266" t="s">
        <v>7188</v>
      </c>
      <c r="B5266" t="s">
        <v>253</v>
      </c>
      <c r="C5266" t="s">
        <v>2898</v>
      </c>
      <c r="D5266" t="s">
        <v>12</v>
      </c>
      <c r="E5266" t="s">
        <v>14</v>
      </c>
      <c r="F5266" t="s">
        <v>643</v>
      </c>
      <c r="G5266">
        <v>145.96</v>
      </c>
      <c r="H5266">
        <v>3</v>
      </c>
      <c r="I5266">
        <v>0.17</v>
      </c>
      <c r="J5266">
        <v>3.18</v>
      </c>
      <c r="K5266" t="s">
        <v>102</v>
      </c>
      <c r="L5266" t="s">
        <v>41</v>
      </c>
      <c r="M5266">
        <v>9</v>
      </c>
      <c r="N5266" t="s">
        <v>83</v>
      </c>
      <c r="O5266" t="b">
        <v>0</v>
      </c>
      <c r="P5266">
        <v>363.44040000000001</v>
      </c>
      <c r="Q5266">
        <v>100.7124</v>
      </c>
      <c r="R5266">
        <v>88.532399999999939</v>
      </c>
      <c r="S5266" t="s">
        <v>183</v>
      </c>
      <c r="T5266">
        <v>0</v>
      </c>
      <c r="U5266">
        <v>0</v>
      </c>
      <c r="V5266">
        <v>21</v>
      </c>
      <c r="W5266">
        <v>1859.8818000000001</v>
      </c>
    </row>
    <row r="5267" spans="1:23" x14ac:dyDescent="0.35">
      <c r="A5267" t="s">
        <v>7189</v>
      </c>
      <c r="B5267" t="s">
        <v>93</v>
      </c>
      <c r="C5267" t="s">
        <v>7190</v>
      </c>
      <c r="D5267" t="s">
        <v>17</v>
      </c>
      <c r="E5267" t="s">
        <v>88</v>
      </c>
      <c r="F5267" t="s">
        <v>1195</v>
      </c>
      <c r="G5267">
        <v>17.489999999999998</v>
      </c>
      <c r="H5267">
        <v>2</v>
      </c>
      <c r="I5267">
        <v>0.04</v>
      </c>
      <c r="J5267">
        <v>3.11</v>
      </c>
      <c r="K5267" t="s">
        <v>115</v>
      </c>
      <c r="L5267" t="s">
        <v>43</v>
      </c>
      <c r="M5267">
        <v>6.18</v>
      </c>
      <c r="N5267" t="s">
        <v>83</v>
      </c>
      <c r="O5267" t="b">
        <v>0</v>
      </c>
      <c r="P5267">
        <v>33.580800000000004</v>
      </c>
      <c r="Q5267">
        <v>12.5928</v>
      </c>
      <c r="R5267">
        <v>3.3028000000000008</v>
      </c>
      <c r="S5267" t="s">
        <v>97</v>
      </c>
      <c r="T5267">
        <v>0</v>
      </c>
      <c r="U5267">
        <v>0</v>
      </c>
      <c r="V5267">
        <v>1</v>
      </c>
      <c r="W5267">
        <v>3.3028000000000008</v>
      </c>
    </row>
    <row r="5268" spans="1:23" x14ac:dyDescent="0.35">
      <c r="A5268" t="s">
        <v>7191</v>
      </c>
      <c r="B5268" t="s">
        <v>125</v>
      </c>
      <c r="C5268" t="s">
        <v>110</v>
      </c>
      <c r="D5268" t="s">
        <v>15</v>
      </c>
      <c r="E5268" t="s">
        <v>14</v>
      </c>
      <c r="F5268" t="s">
        <v>643</v>
      </c>
      <c r="G5268">
        <v>176.28</v>
      </c>
      <c r="H5268">
        <v>2</v>
      </c>
      <c r="I5268">
        <v>0.04</v>
      </c>
      <c r="J5268">
        <v>6.62</v>
      </c>
      <c r="K5268" t="s">
        <v>102</v>
      </c>
      <c r="L5268" t="s">
        <v>48</v>
      </c>
      <c r="M5268">
        <v>13.55</v>
      </c>
      <c r="N5268" t="s">
        <v>83</v>
      </c>
      <c r="O5268" t="b">
        <v>0</v>
      </c>
      <c r="P5268">
        <v>338.45760000000001</v>
      </c>
      <c r="Q5268">
        <v>126.9216</v>
      </c>
      <c r="R5268">
        <v>106.7516</v>
      </c>
      <c r="S5268" t="s">
        <v>128</v>
      </c>
      <c r="T5268">
        <v>0</v>
      </c>
      <c r="U5268">
        <v>0</v>
      </c>
      <c r="V5268">
        <v>20</v>
      </c>
      <c r="W5268">
        <v>1794.1578999999999</v>
      </c>
    </row>
    <row r="5269" spans="1:23" x14ac:dyDescent="0.35">
      <c r="A5269" t="s">
        <v>7192</v>
      </c>
      <c r="B5269" t="s">
        <v>173</v>
      </c>
      <c r="C5269" t="s">
        <v>488</v>
      </c>
      <c r="D5269" t="s">
        <v>15</v>
      </c>
      <c r="E5269" t="s">
        <v>14</v>
      </c>
      <c r="F5269" t="s">
        <v>152</v>
      </c>
      <c r="G5269">
        <v>114.11</v>
      </c>
      <c r="H5269">
        <v>1</v>
      </c>
      <c r="I5269">
        <v>0.28000000000000003</v>
      </c>
      <c r="J5269">
        <v>8.65</v>
      </c>
      <c r="K5269" t="s">
        <v>102</v>
      </c>
      <c r="L5269" t="s">
        <v>41</v>
      </c>
      <c r="M5269">
        <v>10.08</v>
      </c>
      <c r="N5269" t="s">
        <v>83</v>
      </c>
      <c r="O5269" t="b">
        <v>0</v>
      </c>
      <c r="P5269">
        <v>82.159199999999998</v>
      </c>
      <c r="Q5269">
        <v>13.693199999999999</v>
      </c>
      <c r="R5269">
        <v>-5.0367999999999959</v>
      </c>
      <c r="S5269" t="s">
        <v>128</v>
      </c>
      <c r="T5269">
        <v>0</v>
      </c>
      <c r="U5269">
        <v>0</v>
      </c>
      <c r="V5269">
        <v>19</v>
      </c>
      <c r="W5269">
        <v>1311.8425999999999</v>
      </c>
    </row>
    <row r="5270" spans="1:23" x14ac:dyDescent="0.35">
      <c r="A5270" t="s">
        <v>7193</v>
      </c>
      <c r="B5270" t="s">
        <v>787</v>
      </c>
      <c r="C5270" t="s">
        <v>1608</v>
      </c>
      <c r="D5270" t="s">
        <v>12</v>
      </c>
      <c r="E5270" t="s">
        <v>14</v>
      </c>
      <c r="F5270" t="s">
        <v>460</v>
      </c>
      <c r="G5270">
        <v>55.36</v>
      </c>
      <c r="H5270">
        <v>2</v>
      </c>
      <c r="I5270">
        <v>0.25</v>
      </c>
      <c r="J5270">
        <v>6.2</v>
      </c>
      <c r="K5270" t="s">
        <v>90</v>
      </c>
      <c r="L5270" t="s">
        <v>41</v>
      </c>
      <c r="M5270">
        <v>13.39</v>
      </c>
      <c r="N5270" t="s">
        <v>83</v>
      </c>
      <c r="O5270" t="b">
        <v>0</v>
      </c>
      <c r="P5270">
        <v>83.039999999999992</v>
      </c>
      <c r="Q5270">
        <v>16.60799999999999</v>
      </c>
      <c r="R5270">
        <v>-2.98200000000001</v>
      </c>
      <c r="S5270" t="s">
        <v>97</v>
      </c>
      <c r="T5270">
        <v>0</v>
      </c>
      <c r="U5270">
        <v>0</v>
      </c>
      <c r="V5270">
        <v>19</v>
      </c>
      <c r="W5270">
        <v>3225.0970000000002</v>
      </c>
    </row>
    <row r="5271" spans="1:23" x14ac:dyDescent="0.35">
      <c r="A5271" t="s">
        <v>7194</v>
      </c>
      <c r="B5271" t="s">
        <v>575</v>
      </c>
      <c r="C5271" t="s">
        <v>406</v>
      </c>
      <c r="D5271" t="s">
        <v>20</v>
      </c>
      <c r="E5271" t="s">
        <v>14</v>
      </c>
      <c r="F5271" t="s">
        <v>775</v>
      </c>
      <c r="G5271">
        <v>80.489999999999995</v>
      </c>
      <c r="H5271">
        <v>3</v>
      </c>
      <c r="I5271">
        <v>0.01</v>
      </c>
      <c r="J5271">
        <v>6.85</v>
      </c>
      <c r="K5271" t="s">
        <v>115</v>
      </c>
      <c r="L5271" t="s">
        <v>45</v>
      </c>
      <c r="M5271">
        <v>1.43</v>
      </c>
      <c r="N5271" t="s">
        <v>83</v>
      </c>
      <c r="O5271" t="b">
        <v>0</v>
      </c>
      <c r="P5271">
        <v>239.05529999999999</v>
      </c>
      <c r="Q5271">
        <v>94.173299999999983</v>
      </c>
      <c r="R5271">
        <v>85.893299999999982</v>
      </c>
      <c r="S5271" t="s">
        <v>91</v>
      </c>
      <c r="T5271">
        <v>0</v>
      </c>
      <c r="U5271">
        <v>0</v>
      </c>
      <c r="V5271">
        <v>14</v>
      </c>
      <c r="W5271">
        <v>1288.9557</v>
      </c>
    </row>
    <row r="5272" spans="1:23" x14ac:dyDescent="0.35">
      <c r="A5272" t="s">
        <v>7195</v>
      </c>
      <c r="B5272" t="s">
        <v>1185</v>
      </c>
      <c r="C5272" t="s">
        <v>1233</v>
      </c>
      <c r="D5272" t="s">
        <v>12</v>
      </c>
      <c r="E5272" t="s">
        <v>95</v>
      </c>
      <c r="F5272" t="s">
        <v>421</v>
      </c>
      <c r="G5272">
        <v>396.12</v>
      </c>
      <c r="H5272">
        <v>3</v>
      </c>
      <c r="I5272">
        <v>0.2</v>
      </c>
      <c r="J5272">
        <v>4.76</v>
      </c>
      <c r="K5272" t="s">
        <v>115</v>
      </c>
      <c r="L5272" t="s">
        <v>41</v>
      </c>
      <c r="M5272">
        <v>10.93</v>
      </c>
      <c r="N5272" t="s">
        <v>141</v>
      </c>
      <c r="O5272" t="b">
        <v>0</v>
      </c>
      <c r="P5272">
        <v>950.68799999999999</v>
      </c>
      <c r="Q5272">
        <v>237.67200000000011</v>
      </c>
      <c r="R5272">
        <v>221.982</v>
      </c>
      <c r="S5272" t="s">
        <v>183</v>
      </c>
      <c r="T5272">
        <v>1</v>
      </c>
      <c r="U5272">
        <v>0</v>
      </c>
      <c r="V5272">
        <v>24</v>
      </c>
      <c r="W5272">
        <v>1634.9898000000001</v>
      </c>
    </row>
    <row r="5273" spans="1:23" x14ac:dyDescent="0.35">
      <c r="A5273" t="s">
        <v>7196</v>
      </c>
      <c r="B5273" t="s">
        <v>787</v>
      </c>
      <c r="C5273" t="s">
        <v>7197</v>
      </c>
      <c r="D5273" t="s">
        <v>17</v>
      </c>
      <c r="E5273" t="s">
        <v>16</v>
      </c>
      <c r="F5273" t="s">
        <v>696</v>
      </c>
      <c r="G5273">
        <v>51.87</v>
      </c>
      <c r="H5273">
        <v>2</v>
      </c>
      <c r="I5273">
        <v>0.21</v>
      </c>
      <c r="J5273">
        <v>7.53</v>
      </c>
      <c r="K5273" t="s">
        <v>115</v>
      </c>
      <c r="L5273" t="s">
        <v>45</v>
      </c>
      <c r="M5273">
        <v>1.01</v>
      </c>
      <c r="N5273" t="s">
        <v>83</v>
      </c>
      <c r="O5273" t="b">
        <v>0</v>
      </c>
      <c r="P5273">
        <v>81.954599999999999</v>
      </c>
      <c r="Q5273">
        <v>19.71060000000001</v>
      </c>
      <c r="R5273">
        <v>11.170600000000009</v>
      </c>
      <c r="S5273" t="s">
        <v>97</v>
      </c>
      <c r="T5273">
        <v>0</v>
      </c>
      <c r="U5273">
        <v>0</v>
      </c>
      <c r="V5273">
        <v>1</v>
      </c>
      <c r="W5273">
        <v>11.170600000000009</v>
      </c>
    </row>
    <row r="5274" spans="1:23" x14ac:dyDescent="0.35">
      <c r="A5274" t="s">
        <v>7198</v>
      </c>
      <c r="B5274" t="s">
        <v>1228</v>
      </c>
      <c r="C5274" t="s">
        <v>839</v>
      </c>
      <c r="D5274" t="s">
        <v>12</v>
      </c>
      <c r="E5274" t="s">
        <v>95</v>
      </c>
      <c r="F5274" t="s">
        <v>370</v>
      </c>
      <c r="G5274">
        <v>336.24</v>
      </c>
      <c r="H5274">
        <v>2</v>
      </c>
      <c r="I5274">
        <v>0.28000000000000003</v>
      </c>
      <c r="J5274">
        <v>6.95</v>
      </c>
      <c r="K5274" t="s">
        <v>102</v>
      </c>
      <c r="L5274" t="s">
        <v>41</v>
      </c>
      <c r="M5274">
        <v>11.87</v>
      </c>
      <c r="N5274" t="s">
        <v>83</v>
      </c>
      <c r="O5274" t="b">
        <v>0</v>
      </c>
      <c r="P5274">
        <v>484.18560000000002</v>
      </c>
      <c r="Q5274">
        <v>80.697600000000023</v>
      </c>
      <c r="R5274">
        <v>61.877600000000022</v>
      </c>
      <c r="S5274" t="s">
        <v>84</v>
      </c>
      <c r="T5274">
        <v>0</v>
      </c>
      <c r="U5274">
        <v>0</v>
      </c>
      <c r="V5274">
        <v>16</v>
      </c>
      <c r="W5274">
        <v>1210.0518</v>
      </c>
    </row>
    <row r="5275" spans="1:23" x14ac:dyDescent="0.35">
      <c r="A5275" t="s">
        <v>7199</v>
      </c>
      <c r="B5275" t="s">
        <v>264</v>
      </c>
      <c r="C5275" t="s">
        <v>7200</v>
      </c>
      <c r="D5275" t="s">
        <v>19</v>
      </c>
      <c r="E5275" t="s">
        <v>88</v>
      </c>
      <c r="F5275" t="s">
        <v>238</v>
      </c>
      <c r="G5275">
        <v>14.93</v>
      </c>
      <c r="H5275">
        <v>2</v>
      </c>
      <c r="I5275">
        <v>0.08</v>
      </c>
      <c r="J5275">
        <v>6.03</v>
      </c>
      <c r="K5275" t="s">
        <v>102</v>
      </c>
      <c r="L5275" t="s">
        <v>41</v>
      </c>
      <c r="M5275">
        <v>9.5399999999999991</v>
      </c>
      <c r="N5275" t="s">
        <v>83</v>
      </c>
      <c r="O5275" t="b">
        <v>0</v>
      </c>
      <c r="P5275">
        <v>27.4712</v>
      </c>
      <c r="Q5275">
        <v>9.5551999999999992</v>
      </c>
      <c r="R5275">
        <v>-6.014800000000001</v>
      </c>
      <c r="S5275" t="s">
        <v>97</v>
      </c>
      <c r="T5275">
        <v>0</v>
      </c>
      <c r="U5275">
        <v>0</v>
      </c>
      <c r="V5275">
        <v>2</v>
      </c>
      <c r="W5275">
        <v>114.1862</v>
      </c>
    </row>
    <row r="5276" spans="1:23" x14ac:dyDescent="0.35">
      <c r="A5276" t="s">
        <v>7201</v>
      </c>
      <c r="B5276" t="s">
        <v>353</v>
      </c>
      <c r="C5276" t="s">
        <v>4193</v>
      </c>
      <c r="D5276" t="s">
        <v>19</v>
      </c>
      <c r="E5276" t="s">
        <v>14</v>
      </c>
      <c r="F5276" t="s">
        <v>101</v>
      </c>
      <c r="G5276">
        <v>114.36</v>
      </c>
      <c r="H5276">
        <v>1</v>
      </c>
      <c r="I5276">
        <v>0.08</v>
      </c>
      <c r="J5276">
        <v>5.37</v>
      </c>
      <c r="K5276" t="s">
        <v>82</v>
      </c>
      <c r="L5276" t="s">
        <v>43</v>
      </c>
      <c r="M5276">
        <v>7.8</v>
      </c>
      <c r="N5276" t="s">
        <v>83</v>
      </c>
      <c r="O5276" t="b">
        <v>0</v>
      </c>
      <c r="P5276">
        <v>105.21120000000001</v>
      </c>
      <c r="Q5276">
        <v>36.595200000000013</v>
      </c>
      <c r="R5276">
        <v>23.4252</v>
      </c>
      <c r="S5276" t="s">
        <v>91</v>
      </c>
      <c r="T5276">
        <v>0</v>
      </c>
      <c r="U5276">
        <v>0</v>
      </c>
      <c r="V5276">
        <v>3</v>
      </c>
      <c r="W5276">
        <v>35.9863</v>
      </c>
    </row>
    <row r="5277" spans="1:23" x14ac:dyDescent="0.35">
      <c r="A5277" t="s">
        <v>7202</v>
      </c>
      <c r="B5277" t="s">
        <v>909</v>
      </c>
      <c r="C5277" t="s">
        <v>4519</v>
      </c>
      <c r="D5277" t="s">
        <v>15</v>
      </c>
      <c r="E5277" t="s">
        <v>88</v>
      </c>
      <c r="F5277" t="s">
        <v>2335</v>
      </c>
      <c r="G5277">
        <v>15.79</v>
      </c>
      <c r="H5277">
        <v>2</v>
      </c>
      <c r="I5277">
        <v>0.02</v>
      </c>
      <c r="J5277">
        <v>9.99</v>
      </c>
      <c r="K5277" t="s">
        <v>90</v>
      </c>
      <c r="L5277" t="s">
        <v>43</v>
      </c>
      <c r="M5277">
        <v>5.17</v>
      </c>
      <c r="N5277" t="s">
        <v>83</v>
      </c>
      <c r="O5277" t="b">
        <v>0</v>
      </c>
      <c r="P5277">
        <v>30.948399999999999</v>
      </c>
      <c r="Q5277">
        <v>12.000400000000001</v>
      </c>
      <c r="R5277">
        <v>-3.1595999999999971</v>
      </c>
      <c r="S5277" t="s">
        <v>183</v>
      </c>
      <c r="T5277">
        <v>0</v>
      </c>
      <c r="U5277">
        <v>0</v>
      </c>
      <c r="V5277">
        <v>3</v>
      </c>
      <c r="W5277">
        <v>362.03039999999999</v>
      </c>
    </row>
    <row r="5278" spans="1:23" x14ac:dyDescent="0.35">
      <c r="A5278" t="s">
        <v>7203</v>
      </c>
      <c r="B5278" t="s">
        <v>984</v>
      </c>
      <c r="C5278" t="s">
        <v>1461</v>
      </c>
      <c r="D5278" t="s">
        <v>24</v>
      </c>
      <c r="E5278" t="s">
        <v>95</v>
      </c>
      <c r="F5278" t="s">
        <v>489</v>
      </c>
      <c r="G5278">
        <v>273.14</v>
      </c>
      <c r="H5278">
        <v>3</v>
      </c>
      <c r="I5278">
        <v>0.1</v>
      </c>
      <c r="J5278">
        <v>5.9</v>
      </c>
      <c r="K5278" t="s">
        <v>102</v>
      </c>
      <c r="L5278" t="s">
        <v>48</v>
      </c>
      <c r="M5278">
        <v>9.9700000000000006</v>
      </c>
      <c r="N5278" t="s">
        <v>83</v>
      </c>
      <c r="O5278" t="b">
        <v>0</v>
      </c>
      <c r="P5278">
        <v>737.47799999999995</v>
      </c>
      <c r="Q5278">
        <v>245.82599999999999</v>
      </c>
      <c r="R5278">
        <v>229.95599999999999</v>
      </c>
      <c r="S5278" t="s">
        <v>97</v>
      </c>
      <c r="T5278">
        <v>0</v>
      </c>
      <c r="U5278">
        <v>0</v>
      </c>
      <c r="V5278">
        <v>13</v>
      </c>
      <c r="W5278">
        <v>1727.3852999999999</v>
      </c>
    </row>
    <row r="5279" spans="1:23" x14ac:dyDescent="0.35">
      <c r="A5279" t="s">
        <v>7204</v>
      </c>
      <c r="B5279" t="s">
        <v>99</v>
      </c>
      <c r="C5279" t="s">
        <v>3304</v>
      </c>
      <c r="D5279" t="s">
        <v>19</v>
      </c>
      <c r="E5279" t="s">
        <v>16</v>
      </c>
      <c r="F5279" t="s">
        <v>409</v>
      </c>
      <c r="G5279">
        <v>48.29</v>
      </c>
      <c r="H5279">
        <v>1</v>
      </c>
      <c r="I5279">
        <v>0.19</v>
      </c>
      <c r="J5279">
        <v>5.36</v>
      </c>
      <c r="K5279" t="s">
        <v>90</v>
      </c>
      <c r="L5279" t="s">
        <v>45</v>
      </c>
      <c r="M5279">
        <v>1.46</v>
      </c>
      <c r="N5279" t="s">
        <v>83</v>
      </c>
      <c r="O5279" t="b">
        <v>0</v>
      </c>
      <c r="P5279">
        <v>39.114899999999999</v>
      </c>
      <c r="Q5279">
        <v>10.1409</v>
      </c>
      <c r="R5279">
        <v>3.3209000000000022</v>
      </c>
      <c r="S5279" t="s">
        <v>103</v>
      </c>
      <c r="T5279">
        <v>0</v>
      </c>
      <c r="U5279">
        <v>0</v>
      </c>
      <c r="V5279">
        <v>10</v>
      </c>
      <c r="W5279">
        <v>541.53330000000005</v>
      </c>
    </row>
    <row r="5280" spans="1:23" x14ac:dyDescent="0.35">
      <c r="A5280" t="s">
        <v>7205</v>
      </c>
      <c r="B5280" t="s">
        <v>1576</v>
      </c>
      <c r="C5280" t="s">
        <v>443</v>
      </c>
      <c r="D5280" t="s">
        <v>15</v>
      </c>
      <c r="E5280" t="s">
        <v>95</v>
      </c>
      <c r="F5280" t="s">
        <v>163</v>
      </c>
      <c r="G5280">
        <v>158.87</v>
      </c>
      <c r="H5280">
        <v>2</v>
      </c>
      <c r="I5280">
        <v>7.0000000000000007E-2</v>
      </c>
      <c r="J5280">
        <v>8.3800000000000008</v>
      </c>
      <c r="K5280" t="s">
        <v>115</v>
      </c>
      <c r="L5280" t="s">
        <v>45</v>
      </c>
      <c r="M5280">
        <v>0.76</v>
      </c>
      <c r="N5280" t="s">
        <v>83</v>
      </c>
      <c r="O5280" t="b">
        <v>0</v>
      </c>
      <c r="P5280">
        <v>295.4982</v>
      </c>
      <c r="Q5280">
        <v>104.85420000000001</v>
      </c>
      <c r="R5280">
        <v>95.714200000000005</v>
      </c>
      <c r="S5280" t="s">
        <v>97</v>
      </c>
      <c r="T5280">
        <v>0</v>
      </c>
      <c r="U5280">
        <v>0</v>
      </c>
      <c r="V5280">
        <v>13</v>
      </c>
      <c r="W5280">
        <v>469.81369999999998</v>
      </c>
    </row>
    <row r="5281" spans="1:23" x14ac:dyDescent="0.35">
      <c r="A5281" t="s">
        <v>7206</v>
      </c>
      <c r="B5281" t="s">
        <v>466</v>
      </c>
      <c r="C5281" t="s">
        <v>1469</v>
      </c>
      <c r="D5281" t="s">
        <v>12</v>
      </c>
      <c r="E5281" t="s">
        <v>16</v>
      </c>
      <c r="F5281" t="s">
        <v>337</v>
      </c>
      <c r="G5281">
        <v>42.15</v>
      </c>
      <c r="H5281">
        <v>3</v>
      </c>
      <c r="I5281">
        <v>0.08</v>
      </c>
      <c r="J5281">
        <v>2.79</v>
      </c>
      <c r="K5281" t="s">
        <v>90</v>
      </c>
      <c r="L5281" t="s">
        <v>41</v>
      </c>
      <c r="M5281">
        <v>10.31</v>
      </c>
      <c r="N5281" t="s">
        <v>141</v>
      </c>
      <c r="O5281" t="b">
        <v>0</v>
      </c>
      <c r="P5281">
        <v>116.334</v>
      </c>
      <c r="Q5281">
        <v>40.463999999999999</v>
      </c>
      <c r="R5281">
        <v>27.364000000000001</v>
      </c>
      <c r="S5281" t="s">
        <v>183</v>
      </c>
      <c r="T5281">
        <v>1</v>
      </c>
      <c r="U5281">
        <v>0</v>
      </c>
      <c r="V5281">
        <v>24</v>
      </c>
      <c r="W5281">
        <v>1849.9422999999999</v>
      </c>
    </row>
    <row r="5282" spans="1:23" x14ac:dyDescent="0.35">
      <c r="A5282" t="s">
        <v>7207</v>
      </c>
      <c r="B5282" t="s">
        <v>268</v>
      </c>
      <c r="C5282" t="s">
        <v>592</v>
      </c>
      <c r="D5282" t="s">
        <v>20</v>
      </c>
      <c r="E5282" t="s">
        <v>16</v>
      </c>
      <c r="F5282" t="s">
        <v>696</v>
      </c>
      <c r="G5282">
        <v>34.24</v>
      </c>
      <c r="H5282">
        <v>3</v>
      </c>
      <c r="I5282">
        <v>0.1</v>
      </c>
      <c r="J5282">
        <v>2.79</v>
      </c>
      <c r="K5282" t="s">
        <v>115</v>
      </c>
      <c r="L5282" t="s">
        <v>41</v>
      </c>
      <c r="M5282">
        <v>5.16</v>
      </c>
      <c r="N5282" t="s">
        <v>141</v>
      </c>
      <c r="O5282" t="b">
        <v>1</v>
      </c>
      <c r="P5282">
        <v>92.447999999999993</v>
      </c>
      <c r="Q5282">
        <v>30.81600000000001</v>
      </c>
      <c r="R5282">
        <v>22.86600000000001</v>
      </c>
      <c r="S5282" t="s">
        <v>91</v>
      </c>
      <c r="T5282">
        <v>1</v>
      </c>
      <c r="U5282">
        <v>0</v>
      </c>
      <c r="V5282">
        <v>13</v>
      </c>
      <c r="W5282">
        <v>968.00819999999999</v>
      </c>
    </row>
    <row r="5283" spans="1:23" x14ac:dyDescent="0.35">
      <c r="A5283" t="s">
        <v>7208</v>
      </c>
      <c r="B5283" t="s">
        <v>1018</v>
      </c>
      <c r="C5283" t="s">
        <v>1806</v>
      </c>
      <c r="D5283" t="s">
        <v>12</v>
      </c>
      <c r="E5283" t="s">
        <v>88</v>
      </c>
      <c r="F5283" t="s">
        <v>608</v>
      </c>
      <c r="G5283">
        <v>21.31</v>
      </c>
      <c r="H5283">
        <v>2</v>
      </c>
      <c r="I5283">
        <v>7.0000000000000007E-2</v>
      </c>
      <c r="J5283">
        <v>8.6</v>
      </c>
      <c r="K5283" t="s">
        <v>115</v>
      </c>
      <c r="L5283" t="s">
        <v>41</v>
      </c>
      <c r="M5283">
        <v>11.44</v>
      </c>
      <c r="N5283" t="s">
        <v>83</v>
      </c>
      <c r="O5283" t="b">
        <v>0</v>
      </c>
      <c r="P5283">
        <v>39.636600000000001</v>
      </c>
      <c r="Q5283">
        <v>14.0646</v>
      </c>
      <c r="R5283">
        <v>-5.975400000000004</v>
      </c>
      <c r="S5283" t="s">
        <v>183</v>
      </c>
      <c r="T5283">
        <v>0</v>
      </c>
      <c r="U5283">
        <v>0</v>
      </c>
      <c r="V5283">
        <v>4</v>
      </c>
      <c r="W5283">
        <v>6.0671999999999979</v>
      </c>
    </row>
    <row r="5284" spans="1:23" x14ac:dyDescent="0.35">
      <c r="A5284" t="s">
        <v>7209</v>
      </c>
      <c r="B5284" t="s">
        <v>559</v>
      </c>
      <c r="C5284" t="s">
        <v>350</v>
      </c>
      <c r="D5284" t="s">
        <v>12</v>
      </c>
      <c r="E5284" t="s">
        <v>95</v>
      </c>
      <c r="F5284" t="s">
        <v>446</v>
      </c>
      <c r="G5284">
        <v>525.86</v>
      </c>
      <c r="H5284">
        <v>2</v>
      </c>
      <c r="I5284">
        <v>0.05</v>
      </c>
      <c r="J5284">
        <v>5.28</v>
      </c>
      <c r="K5284" t="s">
        <v>102</v>
      </c>
      <c r="L5284" t="s">
        <v>45</v>
      </c>
      <c r="M5284">
        <v>0.68</v>
      </c>
      <c r="N5284" t="s">
        <v>83</v>
      </c>
      <c r="O5284" t="b">
        <v>0</v>
      </c>
      <c r="P5284">
        <v>999.13400000000001</v>
      </c>
      <c r="Q5284">
        <v>368.10199999999998</v>
      </c>
      <c r="R5284">
        <v>362.142</v>
      </c>
      <c r="S5284" t="s">
        <v>128</v>
      </c>
      <c r="T5284">
        <v>0</v>
      </c>
      <c r="U5284">
        <v>0</v>
      </c>
      <c r="V5284">
        <v>18</v>
      </c>
      <c r="W5284">
        <v>832.04550000000006</v>
      </c>
    </row>
    <row r="5285" spans="1:23" x14ac:dyDescent="0.35">
      <c r="A5285" t="s">
        <v>7210</v>
      </c>
      <c r="B5285" t="s">
        <v>113</v>
      </c>
      <c r="C5285" t="s">
        <v>1093</v>
      </c>
      <c r="D5285" t="s">
        <v>28</v>
      </c>
      <c r="E5285" t="s">
        <v>16</v>
      </c>
      <c r="F5285" t="s">
        <v>696</v>
      </c>
      <c r="G5285">
        <v>42.93</v>
      </c>
      <c r="H5285">
        <v>1</v>
      </c>
      <c r="I5285">
        <v>0.21</v>
      </c>
      <c r="J5285">
        <v>3.38</v>
      </c>
      <c r="K5285" t="s">
        <v>115</v>
      </c>
      <c r="L5285" t="s">
        <v>41</v>
      </c>
      <c r="M5285">
        <v>12.23</v>
      </c>
      <c r="N5285" t="s">
        <v>83</v>
      </c>
      <c r="O5285" t="b">
        <v>0</v>
      </c>
      <c r="P5285">
        <v>33.914700000000003</v>
      </c>
      <c r="Q5285">
        <v>8.1567000000000043</v>
      </c>
      <c r="R5285">
        <v>-7.4532999999999952</v>
      </c>
      <c r="S5285" t="s">
        <v>84</v>
      </c>
      <c r="T5285">
        <v>0</v>
      </c>
      <c r="U5285">
        <v>0</v>
      </c>
      <c r="V5285">
        <v>15</v>
      </c>
      <c r="W5285">
        <v>1159.5474999999999</v>
      </c>
    </row>
    <row r="5286" spans="1:23" x14ac:dyDescent="0.35">
      <c r="A5286" t="s">
        <v>7211</v>
      </c>
      <c r="B5286" t="s">
        <v>1011</v>
      </c>
      <c r="C5286" t="s">
        <v>2328</v>
      </c>
      <c r="D5286" t="s">
        <v>20</v>
      </c>
      <c r="E5286" t="s">
        <v>95</v>
      </c>
      <c r="F5286" t="s">
        <v>1554</v>
      </c>
      <c r="G5286">
        <v>19.43</v>
      </c>
      <c r="H5286">
        <v>1</v>
      </c>
      <c r="I5286">
        <v>0.1</v>
      </c>
      <c r="J5286">
        <v>8.51</v>
      </c>
      <c r="K5286" t="s">
        <v>115</v>
      </c>
      <c r="L5286" t="s">
        <v>41</v>
      </c>
      <c r="M5286">
        <v>7.71</v>
      </c>
      <c r="N5286" t="s">
        <v>83</v>
      </c>
      <c r="O5286" t="b">
        <v>0</v>
      </c>
      <c r="P5286">
        <v>17.486999999999998</v>
      </c>
      <c r="Q5286">
        <v>5.8290000000000024</v>
      </c>
      <c r="R5286">
        <v>-10.391</v>
      </c>
      <c r="S5286" t="s">
        <v>91</v>
      </c>
      <c r="T5286">
        <v>0</v>
      </c>
      <c r="U5286">
        <v>0</v>
      </c>
      <c r="V5286">
        <v>4</v>
      </c>
      <c r="W5286">
        <v>8.393000000000006</v>
      </c>
    </row>
    <row r="5287" spans="1:23" x14ac:dyDescent="0.35">
      <c r="A5287" t="s">
        <v>7212</v>
      </c>
      <c r="B5287" t="s">
        <v>901</v>
      </c>
      <c r="C5287" t="s">
        <v>590</v>
      </c>
      <c r="D5287" t="s">
        <v>17</v>
      </c>
      <c r="E5287" t="s">
        <v>88</v>
      </c>
      <c r="F5287" t="s">
        <v>2335</v>
      </c>
      <c r="G5287">
        <v>17.690000000000001</v>
      </c>
      <c r="H5287">
        <v>1</v>
      </c>
      <c r="I5287">
        <v>0.28000000000000003</v>
      </c>
      <c r="J5287">
        <v>2.5299999999999998</v>
      </c>
      <c r="K5287" t="s">
        <v>115</v>
      </c>
      <c r="L5287" t="s">
        <v>41</v>
      </c>
      <c r="M5287">
        <v>6.34</v>
      </c>
      <c r="N5287" t="s">
        <v>83</v>
      </c>
      <c r="O5287" t="b">
        <v>0</v>
      </c>
      <c r="P5287">
        <v>12.736800000000001</v>
      </c>
      <c r="Q5287">
        <v>2.1227999999999998</v>
      </c>
      <c r="R5287">
        <v>-6.7471999999999994</v>
      </c>
      <c r="S5287" t="s">
        <v>128</v>
      </c>
      <c r="T5287">
        <v>0</v>
      </c>
      <c r="U5287">
        <v>0</v>
      </c>
      <c r="V5287">
        <v>3</v>
      </c>
      <c r="W5287">
        <v>93.598799999999997</v>
      </c>
    </row>
    <row r="5288" spans="1:23" x14ac:dyDescent="0.35">
      <c r="A5288" t="s">
        <v>7213</v>
      </c>
      <c r="B5288" t="s">
        <v>1604</v>
      </c>
      <c r="C5288" t="s">
        <v>863</v>
      </c>
      <c r="D5288" t="s">
        <v>15</v>
      </c>
      <c r="E5288" t="s">
        <v>16</v>
      </c>
      <c r="F5288" t="s">
        <v>547</v>
      </c>
      <c r="G5288">
        <v>36.450000000000003</v>
      </c>
      <c r="H5288">
        <v>1</v>
      </c>
      <c r="I5288">
        <v>0.19</v>
      </c>
      <c r="J5288">
        <v>8.0299999999999994</v>
      </c>
      <c r="K5288" t="s">
        <v>90</v>
      </c>
      <c r="L5288" t="s">
        <v>48</v>
      </c>
      <c r="M5288">
        <v>11.89</v>
      </c>
      <c r="N5288" t="s">
        <v>83</v>
      </c>
      <c r="O5288" t="b">
        <v>0</v>
      </c>
      <c r="P5288">
        <v>29.5245</v>
      </c>
      <c r="Q5288">
        <v>7.6545000000000023</v>
      </c>
      <c r="R5288">
        <v>-12.265499999999999</v>
      </c>
      <c r="S5288" t="s">
        <v>97</v>
      </c>
      <c r="T5288">
        <v>0</v>
      </c>
      <c r="U5288">
        <v>0</v>
      </c>
      <c r="V5288">
        <v>13</v>
      </c>
      <c r="W5288">
        <v>754.42380000000003</v>
      </c>
    </row>
    <row r="5289" spans="1:23" x14ac:dyDescent="0.35">
      <c r="A5289" t="s">
        <v>7214</v>
      </c>
      <c r="B5289" t="s">
        <v>800</v>
      </c>
      <c r="C5289" t="s">
        <v>1637</v>
      </c>
      <c r="D5289" t="s">
        <v>12</v>
      </c>
      <c r="E5289" t="s">
        <v>16</v>
      </c>
      <c r="F5289" t="s">
        <v>132</v>
      </c>
      <c r="G5289">
        <v>54.05</v>
      </c>
      <c r="H5289">
        <v>1</v>
      </c>
      <c r="I5289">
        <v>0.09</v>
      </c>
      <c r="J5289">
        <v>9.61</v>
      </c>
      <c r="K5289" t="s">
        <v>82</v>
      </c>
      <c r="L5289" t="s">
        <v>43</v>
      </c>
      <c r="M5289">
        <v>7.91</v>
      </c>
      <c r="N5289" t="s">
        <v>83</v>
      </c>
      <c r="O5289" t="b">
        <v>0</v>
      </c>
      <c r="P5289">
        <v>49.185499999999998</v>
      </c>
      <c r="Q5289">
        <v>16.755500000000001</v>
      </c>
      <c r="R5289">
        <v>-0.76450000000000173</v>
      </c>
      <c r="S5289" t="s">
        <v>84</v>
      </c>
      <c r="T5289">
        <v>0</v>
      </c>
      <c r="U5289">
        <v>0</v>
      </c>
      <c r="V5289">
        <v>2</v>
      </c>
      <c r="W5289">
        <v>25.504899999999989</v>
      </c>
    </row>
    <row r="5290" spans="1:23" x14ac:dyDescent="0.35">
      <c r="A5290" t="s">
        <v>7215</v>
      </c>
      <c r="B5290" t="s">
        <v>689</v>
      </c>
      <c r="C5290" t="s">
        <v>1595</v>
      </c>
      <c r="D5290" t="s">
        <v>19</v>
      </c>
      <c r="E5290" t="s">
        <v>88</v>
      </c>
      <c r="F5290" t="s">
        <v>483</v>
      </c>
      <c r="G5290">
        <v>24.57</v>
      </c>
      <c r="H5290">
        <v>2</v>
      </c>
      <c r="I5290">
        <v>0.08</v>
      </c>
      <c r="J5290">
        <v>5.35</v>
      </c>
      <c r="K5290" t="s">
        <v>90</v>
      </c>
      <c r="L5290" t="s">
        <v>41</v>
      </c>
      <c r="M5290">
        <v>11.71</v>
      </c>
      <c r="N5290" t="s">
        <v>83</v>
      </c>
      <c r="O5290" t="b">
        <v>0</v>
      </c>
      <c r="P5290">
        <v>45.208799999999997</v>
      </c>
      <c r="Q5290">
        <v>15.7248</v>
      </c>
      <c r="R5290">
        <v>-1.3351999999999971</v>
      </c>
      <c r="S5290" t="s">
        <v>103</v>
      </c>
      <c r="T5290">
        <v>0</v>
      </c>
      <c r="U5290">
        <v>0</v>
      </c>
      <c r="V5290">
        <v>11</v>
      </c>
      <c r="W5290">
        <v>729.00710000000015</v>
      </c>
    </row>
    <row r="5291" spans="1:23" x14ac:dyDescent="0.35">
      <c r="A5291" t="s">
        <v>7216</v>
      </c>
      <c r="B5291" t="s">
        <v>323</v>
      </c>
      <c r="C5291" t="s">
        <v>7217</v>
      </c>
      <c r="D5291" t="s">
        <v>17</v>
      </c>
      <c r="E5291" t="s">
        <v>88</v>
      </c>
      <c r="F5291" t="s">
        <v>1677</v>
      </c>
      <c r="G5291">
        <v>25.54</v>
      </c>
      <c r="H5291">
        <v>2</v>
      </c>
      <c r="I5291">
        <v>0.11</v>
      </c>
      <c r="J5291">
        <v>9.3699999999999992</v>
      </c>
      <c r="K5291" t="s">
        <v>102</v>
      </c>
      <c r="L5291" t="s">
        <v>41</v>
      </c>
      <c r="M5291">
        <v>10.63</v>
      </c>
      <c r="N5291" t="s">
        <v>83</v>
      </c>
      <c r="O5291" t="b">
        <v>0</v>
      </c>
      <c r="P5291">
        <v>45.461199999999998</v>
      </c>
      <c r="Q5291">
        <v>14.8132</v>
      </c>
      <c r="R5291">
        <v>-5.1867999999999981</v>
      </c>
      <c r="S5291" t="s">
        <v>91</v>
      </c>
      <c r="T5291">
        <v>0</v>
      </c>
      <c r="U5291">
        <v>0</v>
      </c>
      <c r="V5291">
        <v>3</v>
      </c>
      <c r="W5291">
        <v>1.867200000000006</v>
      </c>
    </row>
    <row r="5292" spans="1:23" x14ac:dyDescent="0.35">
      <c r="A5292" t="s">
        <v>7218</v>
      </c>
      <c r="B5292" t="s">
        <v>521</v>
      </c>
      <c r="C5292" t="s">
        <v>798</v>
      </c>
      <c r="D5292" t="s">
        <v>17</v>
      </c>
      <c r="E5292" t="s">
        <v>95</v>
      </c>
      <c r="F5292" t="s">
        <v>596</v>
      </c>
      <c r="G5292">
        <v>371.88</v>
      </c>
      <c r="H5292">
        <v>3</v>
      </c>
      <c r="I5292">
        <v>0.09</v>
      </c>
      <c r="J5292">
        <v>3.95</v>
      </c>
      <c r="K5292" t="s">
        <v>90</v>
      </c>
      <c r="L5292" t="s">
        <v>48</v>
      </c>
      <c r="M5292">
        <v>7.84</v>
      </c>
      <c r="N5292" t="s">
        <v>83</v>
      </c>
      <c r="O5292" t="b">
        <v>0</v>
      </c>
      <c r="P5292">
        <v>1015.2324</v>
      </c>
      <c r="Q5292">
        <v>345.84840000000003</v>
      </c>
      <c r="R5292">
        <v>334.05839999999989</v>
      </c>
      <c r="S5292" t="s">
        <v>84</v>
      </c>
      <c r="T5292">
        <v>0</v>
      </c>
      <c r="U5292">
        <v>0</v>
      </c>
      <c r="V5292">
        <v>12</v>
      </c>
      <c r="W5292">
        <v>1365.7772</v>
      </c>
    </row>
    <row r="5293" spans="1:23" x14ac:dyDescent="0.35">
      <c r="A5293" t="s">
        <v>7219</v>
      </c>
      <c r="B5293" t="s">
        <v>996</v>
      </c>
      <c r="C5293" t="s">
        <v>3958</v>
      </c>
      <c r="D5293" t="s">
        <v>12</v>
      </c>
      <c r="E5293" t="s">
        <v>95</v>
      </c>
      <c r="F5293" t="s">
        <v>328</v>
      </c>
      <c r="G5293">
        <v>243.6</v>
      </c>
      <c r="H5293">
        <v>1</v>
      </c>
      <c r="I5293">
        <v>0.17</v>
      </c>
      <c r="J5293">
        <v>7.67</v>
      </c>
      <c r="K5293" t="s">
        <v>115</v>
      </c>
      <c r="L5293" t="s">
        <v>41</v>
      </c>
      <c r="M5293">
        <v>7.95</v>
      </c>
      <c r="N5293" t="s">
        <v>83</v>
      </c>
      <c r="O5293" t="b">
        <v>0</v>
      </c>
      <c r="P5293">
        <v>202.18799999999999</v>
      </c>
      <c r="Q5293">
        <v>56.027999999999992</v>
      </c>
      <c r="R5293">
        <v>40.407999999999987</v>
      </c>
      <c r="S5293" t="s">
        <v>128</v>
      </c>
      <c r="T5293">
        <v>0</v>
      </c>
      <c r="U5293">
        <v>0</v>
      </c>
      <c r="V5293">
        <v>4</v>
      </c>
      <c r="W5293">
        <v>136.4374</v>
      </c>
    </row>
    <row r="5294" spans="1:23" x14ac:dyDescent="0.35">
      <c r="A5294" t="s">
        <v>7220</v>
      </c>
      <c r="B5294" t="s">
        <v>660</v>
      </c>
      <c r="C5294" t="s">
        <v>1233</v>
      </c>
      <c r="D5294" t="s">
        <v>19</v>
      </c>
      <c r="E5294" t="s">
        <v>14</v>
      </c>
      <c r="F5294" t="s">
        <v>234</v>
      </c>
      <c r="G5294">
        <v>158.72</v>
      </c>
      <c r="H5294">
        <v>2</v>
      </c>
      <c r="I5294">
        <v>0.09</v>
      </c>
      <c r="J5294">
        <v>9.1300000000000008</v>
      </c>
      <c r="K5294" t="s">
        <v>82</v>
      </c>
      <c r="L5294" t="s">
        <v>43</v>
      </c>
      <c r="M5294">
        <v>7.45</v>
      </c>
      <c r="N5294" t="s">
        <v>83</v>
      </c>
      <c r="O5294" t="b">
        <v>0</v>
      </c>
      <c r="P5294">
        <v>288.87040000000002</v>
      </c>
      <c r="Q5294">
        <v>98.406400000000019</v>
      </c>
      <c r="R5294">
        <v>81.826400000000021</v>
      </c>
      <c r="S5294" t="s">
        <v>84</v>
      </c>
      <c r="T5294">
        <v>0</v>
      </c>
      <c r="U5294">
        <v>0</v>
      </c>
      <c r="V5294">
        <v>24</v>
      </c>
      <c r="W5294">
        <v>1634.9898000000001</v>
      </c>
    </row>
    <row r="5295" spans="1:23" x14ac:dyDescent="0.35">
      <c r="A5295" t="s">
        <v>7221</v>
      </c>
      <c r="B5295" t="s">
        <v>276</v>
      </c>
      <c r="C5295" t="s">
        <v>1642</v>
      </c>
      <c r="D5295" t="s">
        <v>19</v>
      </c>
      <c r="E5295" t="s">
        <v>16</v>
      </c>
      <c r="F5295" t="s">
        <v>1050</v>
      </c>
      <c r="G5295">
        <v>44.01</v>
      </c>
      <c r="H5295">
        <v>3</v>
      </c>
      <c r="I5295">
        <v>0.1</v>
      </c>
      <c r="J5295">
        <v>2.08</v>
      </c>
      <c r="K5295" t="s">
        <v>102</v>
      </c>
      <c r="L5295" t="s">
        <v>43</v>
      </c>
      <c r="M5295">
        <v>5.9</v>
      </c>
      <c r="N5295" t="s">
        <v>83</v>
      </c>
      <c r="O5295" t="b">
        <v>1</v>
      </c>
      <c r="P5295">
        <v>118.827</v>
      </c>
      <c r="Q5295">
        <v>39.609000000000002</v>
      </c>
      <c r="R5295">
        <v>31.628999999999991</v>
      </c>
      <c r="S5295" t="s">
        <v>97</v>
      </c>
      <c r="T5295">
        <v>0</v>
      </c>
      <c r="U5295">
        <v>0</v>
      </c>
      <c r="V5295">
        <v>11</v>
      </c>
      <c r="W5295">
        <v>828.41820000000007</v>
      </c>
    </row>
    <row r="5296" spans="1:23" x14ac:dyDescent="0.35">
      <c r="A5296" t="s">
        <v>7222</v>
      </c>
      <c r="B5296" t="s">
        <v>802</v>
      </c>
      <c r="C5296" t="s">
        <v>4806</v>
      </c>
      <c r="D5296" t="s">
        <v>26</v>
      </c>
      <c r="E5296" t="s">
        <v>14</v>
      </c>
      <c r="F5296" t="s">
        <v>655</v>
      </c>
      <c r="G5296">
        <v>84.45</v>
      </c>
      <c r="H5296">
        <v>3</v>
      </c>
      <c r="I5296">
        <v>7.0000000000000007E-2</v>
      </c>
      <c r="J5296">
        <v>4.43</v>
      </c>
      <c r="K5296" t="s">
        <v>90</v>
      </c>
      <c r="L5296" t="s">
        <v>43</v>
      </c>
      <c r="M5296">
        <v>4.78</v>
      </c>
      <c r="N5296" t="s">
        <v>83</v>
      </c>
      <c r="O5296" t="b">
        <v>0</v>
      </c>
      <c r="P5296">
        <v>235.6155</v>
      </c>
      <c r="Q5296">
        <v>83.605499999999978</v>
      </c>
      <c r="R5296">
        <v>74.39549999999997</v>
      </c>
      <c r="S5296" t="s">
        <v>84</v>
      </c>
      <c r="T5296">
        <v>0</v>
      </c>
      <c r="U5296">
        <v>0</v>
      </c>
      <c r="V5296">
        <v>2</v>
      </c>
      <c r="W5296">
        <v>77.328699999999969</v>
      </c>
    </row>
    <row r="5297" spans="1:23" x14ac:dyDescent="0.35">
      <c r="A5297" t="s">
        <v>7223</v>
      </c>
      <c r="B5297" t="s">
        <v>583</v>
      </c>
      <c r="C5297" t="s">
        <v>7224</v>
      </c>
      <c r="D5297" t="s">
        <v>15</v>
      </c>
      <c r="E5297" t="s">
        <v>95</v>
      </c>
      <c r="F5297" t="s">
        <v>985</v>
      </c>
      <c r="G5297">
        <v>379.55</v>
      </c>
      <c r="H5297">
        <v>3</v>
      </c>
      <c r="I5297">
        <v>0.14000000000000001</v>
      </c>
      <c r="J5297">
        <v>3.05</v>
      </c>
      <c r="K5297" t="s">
        <v>90</v>
      </c>
      <c r="L5297" t="s">
        <v>41</v>
      </c>
      <c r="M5297">
        <v>8.75</v>
      </c>
      <c r="N5297" t="s">
        <v>83</v>
      </c>
      <c r="O5297" t="b">
        <v>0</v>
      </c>
      <c r="P5297">
        <v>979.23900000000003</v>
      </c>
      <c r="Q5297">
        <v>296.04899999999998</v>
      </c>
      <c r="R5297">
        <v>284.24900000000002</v>
      </c>
      <c r="S5297" t="s">
        <v>84</v>
      </c>
      <c r="T5297">
        <v>0</v>
      </c>
      <c r="U5297">
        <v>0</v>
      </c>
      <c r="V5297">
        <v>2</v>
      </c>
      <c r="W5297">
        <v>316.13940000000002</v>
      </c>
    </row>
    <row r="5298" spans="1:23" x14ac:dyDescent="0.35">
      <c r="A5298" t="s">
        <v>7225</v>
      </c>
      <c r="B5298" t="s">
        <v>93</v>
      </c>
      <c r="C5298" t="s">
        <v>488</v>
      </c>
      <c r="D5298" t="s">
        <v>19</v>
      </c>
      <c r="E5298" t="s">
        <v>95</v>
      </c>
      <c r="F5298" t="s">
        <v>631</v>
      </c>
      <c r="G5298">
        <v>274.12</v>
      </c>
      <c r="H5298">
        <v>2</v>
      </c>
      <c r="I5298">
        <v>0.24</v>
      </c>
      <c r="J5298">
        <v>6.49</v>
      </c>
      <c r="K5298" t="s">
        <v>90</v>
      </c>
      <c r="L5298" t="s">
        <v>41</v>
      </c>
      <c r="M5298">
        <v>9.3000000000000007</v>
      </c>
      <c r="N5298" t="s">
        <v>83</v>
      </c>
      <c r="O5298" t="b">
        <v>0</v>
      </c>
      <c r="P5298">
        <v>416.66239999999999</v>
      </c>
      <c r="Q5298">
        <v>87.718399999999974</v>
      </c>
      <c r="R5298">
        <v>71.928399999999968</v>
      </c>
      <c r="S5298" t="s">
        <v>97</v>
      </c>
      <c r="T5298">
        <v>0</v>
      </c>
      <c r="U5298">
        <v>0</v>
      </c>
      <c r="V5298">
        <v>19</v>
      </c>
      <c r="W5298">
        <v>1311.8425999999999</v>
      </c>
    </row>
    <row r="5299" spans="1:23" x14ac:dyDescent="0.35">
      <c r="A5299" t="s">
        <v>7226</v>
      </c>
      <c r="B5299" t="s">
        <v>161</v>
      </c>
      <c r="C5299" t="s">
        <v>1827</v>
      </c>
      <c r="D5299" t="s">
        <v>24</v>
      </c>
      <c r="E5299" t="s">
        <v>16</v>
      </c>
      <c r="F5299" t="s">
        <v>223</v>
      </c>
      <c r="G5299">
        <v>53.35</v>
      </c>
      <c r="H5299">
        <v>1</v>
      </c>
      <c r="I5299">
        <v>0.16</v>
      </c>
      <c r="J5299">
        <v>5.69</v>
      </c>
      <c r="K5299" t="s">
        <v>90</v>
      </c>
      <c r="L5299" t="s">
        <v>45</v>
      </c>
      <c r="M5299">
        <v>1.1299999999999999</v>
      </c>
      <c r="N5299" t="s">
        <v>83</v>
      </c>
      <c r="O5299" t="b">
        <v>0</v>
      </c>
      <c r="P5299">
        <v>44.814</v>
      </c>
      <c r="Q5299">
        <v>12.804</v>
      </c>
      <c r="R5299">
        <v>5.9840000000000018</v>
      </c>
      <c r="S5299" t="s">
        <v>91</v>
      </c>
      <c r="T5299">
        <v>0</v>
      </c>
      <c r="U5299">
        <v>0</v>
      </c>
      <c r="V5299">
        <v>16</v>
      </c>
      <c r="W5299">
        <v>894.23690000000011</v>
      </c>
    </row>
    <row r="5300" spans="1:23" x14ac:dyDescent="0.35">
      <c r="A5300" t="s">
        <v>7227</v>
      </c>
      <c r="B5300" t="s">
        <v>1524</v>
      </c>
      <c r="C5300" t="s">
        <v>3267</v>
      </c>
      <c r="D5300" t="s">
        <v>12</v>
      </c>
      <c r="E5300" t="s">
        <v>16</v>
      </c>
      <c r="F5300" t="s">
        <v>145</v>
      </c>
      <c r="G5300">
        <v>63.75</v>
      </c>
      <c r="H5300">
        <v>1</v>
      </c>
      <c r="I5300">
        <v>0.1</v>
      </c>
      <c r="J5300">
        <v>5.99</v>
      </c>
      <c r="K5300" t="s">
        <v>102</v>
      </c>
      <c r="L5300" t="s">
        <v>41</v>
      </c>
      <c r="M5300">
        <v>9.4499999999999993</v>
      </c>
      <c r="N5300" t="s">
        <v>83</v>
      </c>
      <c r="O5300" t="b">
        <v>0</v>
      </c>
      <c r="P5300">
        <v>57.375</v>
      </c>
      <c r="Q5300">
        <v>19.125</v>
      </c>
      <c r="R5300">
        <v>3.6850000000000009</v>
      </c>
      <c r="S5300" t="s">
        <v>128</v>
      </c>
      <c r="T5300">
        <v>0</v>
      </c>
      <c r="U5300">
        <v>0</v>
      </c>
      <c r="V5300">
        <v>15</v>
      </c>
      <c r="W5300">
        <v>562.32950000000005</v>
      </c>
    </row>
    <row r="5301" spans="1:23" x14ac:dyDescent="0.35">
      <c r="A5301" t="s">
        <v>7228</v>
      </c>
      <c r="B5301" t="s">
        <v>784</v>
      </c>
      <c r="C5301" t="s">
        <v>7229</v>
      </c>
      <c r="D5301" t="s">
        <v>15</v>
      </c>
      <c r="E5301" t="s">
        <v>14</v>
      </c>
      <c r="F5301" t="s">
        <v>355</v>
      </c>
      <c r="G5301">
        <v>147.94</v>
      </c>
      <c r="H5301">
        <v>1</v>
      </c>
      <c r="I5301">
        <v>0.02</v>
      </c>
      <c r="J5301">
        <v>6.24</v>
      </c>
      <c r="K5301" t="s">
        <v>102</v>
      </c>
      <c r="L5301" t="s">
        <v>43</v>
      </c>
      <c r="M5301">
        <v>4.18</v>
      </c>
      <c r="N5301" t="s">
        <v>83</v>
      </c>
      <c r="O5301" t="b">
        <v>0</v>
      </c>
      <c r="P5301">
        <v>144.9812</v>
      </c>
      <c r="Q5301">
        <v>56.217200000000012</v>
      </c>
      <c r="R5301">
        <v>45.797199999999997</v>
      </c>
      <c r="S5301" t="s">
        <v>84</v>
      </c>
      <c r="T5301">
        <v>0</v>
      </c>
      <c r="U5301">
        <v>0</v>
      </c>
      <c r="V5301">
        <v>3</v>
      </c>
      <c r="W5301">
        <v>46.092600000000019</v>
      </c>
    </row>
    <row r="5302" spans="1:23" x14ac:dyDescent="0.35">
      <c r="A5302" t="s">
        <v>7230</v>
      </c>
      <c r="B5302" t="s">
        <v>951</v>
      </c>
      <c r="C5302" t="s">
        <v>889</v>
      </c>
      <c r="D5302" t="s">
        <v>15</v>
      </c>
      <c r="E5302" t="s">
        <v>14</v>
      </c>
      <c r="F5302" t="s">
        <v>355</v>
      </c>
      <c r="G5302">
        <v>118.14</v>
      </c>
      <c r="H5302">
        <v>2</v>
      </c>
      <c r="I5302">
        <v>0.28000000000000003</v>
      </c>
      <c r="J5302">
        <v>9.86</v>
      </c>
      <c r="K5302" t="s">
        <v>90</v>
      </c>
      <c r="L5302" t="s">
        <v>41</v>
      </c>
      <c r="M5302">
        <v>8.6</v>
      </c>
      <c r="N5302" t="s">
        <v>83</v>
      </c>
      <c r="O5302" t="b">
        <v>0</v>
      </c>
      <c r="P5302">
        <v>170.1216</v>
      </c>
      <c r="Q5302">
        <v>28.3536</v>
      </c>
      <c r="R5302">
        <v>9.8935999999999993</v>
      </c>
      <c r="S5302" t="s">
        <v>91</v>
      </c>
      <c r="T5302">
        <v>0</v>
      </c>
      <c r="U5302">
        <v>0</v>
      </c>
      <c r="V5302">
        <v>17</v>
      </c>
      <c r="W5302">
        <v>599.96180000000004</v>
      </c>
    </row>
    <row r="5303" spans="1:23" x14ac:dyDescent="0.35">
      <c r="A5303" t="s">
        <v>7231</v>
      </c>
      <c r="B5303" t="s">
        <v>375</v>
      </c>
      <c r="C5303" t="s">
        <v>357</v>
      </c>
      <c r="D5303" t="s">
        <v>15</v>
      </c>
      <c r="E5303" t="s">
        <v>16</v>
      </c>
      <c r="F5303" t="s">
        <v>351</v>
      </c>
      <c r="G5303">
        <v>47.22</v>
      </c>
      <c r="H5303">
        <v>3</v>
      </c>
      <c r="I5303">
        <v>0.1</v>
      </c>
      <c r="J5303">
        <v>4.91</v>
      </c>
      <c r="K5303" t="s">
        <v>90</v>
      </c>
      <c r="L5303" t="s">
        <v>43</v>
      </c>
      <c r="M5303">
        <v>5.74</v>
      </c>
      <c r="N5303" t="s">
        <v>83</v>
      </c>
      <c r="O5303" t="b">
        <v>1</v>
      </c>
      <c r="P5303">
        <v>127.494</v>
      </c>
      <c r="Q5303">
        <v>42.497999999999998</v>
      </c>
      <c r="R5303">
        <v>31.84800000000001</v>
      </c>
      <c r="S5303" t="s">
        <v>128</v>
      </c>
      <c r="T5303">
        <v>0</v>
      </c>
      <c r="U5303">
        <v>0</v>
      </c>
      <c r="V5303">
        <v>11</v>
      </c>
      <c r="W5303">
        <v>729.72119999999995</v>
      </c>
    </row>
    <row r="5304" spans="1:23" x14ac:dyDescent="0.35">
      <c r="A5304" t="s">
        <v>7232</v>
      </c>
      <c r="B5304" t="s">
        <v>1052</v>
      </c>
      <c r="C5304" t="s">
        <v>5675</v>
      </c>
      <c r="D5304" t="s">
        <v>15</v>
      </c>
      <c r="E5304" t="s">
        <v>16</v>
      </c>
      <c r="F5304" t="s">
        <v>854</v>
      </c>
      <c r="G5304">
        <v>52.55</v>
      </c>
      <c r="H5304">
        <v>2</v>
      </c>
      <c r="I5304">
        <v>0.12</v>
      </c>
      <c r="J5304">
        <v>6.16</v>
      </c>
      <c r="K5304" t="s">
        <v>90</v>
      </c>
      <c r="L5304" t="s">
        <v>45</v>
      </c>
      <c r="M5304">
        <v>0.84</v>
      </c>
      <c r="N5304" t="s">
        <v>83</v>
      </c>
      <c r="O5304" t="b">
        <v>0</v>
      </c>
      <c r="P5304">
        <v>92.488</v>
      </c>
      <c r="Q5304">
        <v>29.428000000000001</v>
      </c>
      <c r="R5304">
        <v>22.428000000000001</v>
      </c>
      <c r="S5304" t="s">
        <v>128</v>
      </c>
      <c r="T5304">
        <v>0</v>
      </c>
      <c r="U5304">
        <v>0</v>
      </c>
      <c r="V5304">
        <v>4</v>
      </c>
      <c r="W5304">
        <v>49.760600000000011</v>
      </c>
    </row>
    <row r="5305" spans="1:23" x14ac:dyDescent="0.35">
      <c r="A5305" t="s">
        <v>7233</v>
      </c>
      <c r="B5305" t="s">
        <v>249</v>
      </c>
      <c r="C5305" t="s">
        <v>2197</v>
      </c>
      <c r="D5305" t="s">
        <v>12</v>
      </c>
      <c r="E5305" t="s">
        <v>14</v>
      </c>
      <c r="F5305" t="s">
        <v>1740</v>
      </c>
      <c r="G5305">
        <v>237.75</v>
      </c>
      <c r="H5305">
        <v>2</v>
      </c>
      <c r="I5305">
        <v>0.01</v>
      </c>
      <c r="J5305">
        <v>6.49</v>
      </c>
      <c r="K5305" t="s">
        <v>82</v>
      </c>
      <c r="L5305" t="s">
        <v>48</v>
      </c>
      <c r="M5305">
        <v>9.16</v>
      </c>
      <c r="N5305" t="s">
        <v>83</v>
      </c>
      <c r="O5305" t="b">
        <v>0</v>
      </c>
      <c r="P5305">
        <v>470.745</v>
      </c>
      <c r="Q5305">
        <v>185.44499999999999</v>
      </c>
      <c r="R5305">
        <v>169.79499999999999</v>
      </c>
      <c r="S5305" t="s">
        <v>91</v>
      </c>
      <c r="T5305">
        <v>0</v>
      </c>
      <c r="U5305">
        <v>0</v>
      </c>
      <c r="V5305">
        <v>16</v>
      </c>
      <c r="W5305">
        <v>716.67499999999995</v>
      </c>
    </row>
    <row r="5306" spans="1:23" x14ac:dyDescent="0.35">
      <c r="A5306" t="s">
        <v>7234</v>
      </c>
      <c r="B5306" t="s">
        <v>229</v>
      </c>
      <c r="C5306" t="s">
        <v>7235</v>
      </c>
      <c r="D5306" t="s">
        <v>15</v>
      </c>
      <c r="E5306" t="s">
        <v>95</v>
      </c>
      <c r="F5306" t="s">
        <v>1363</v>
      </c>
      <c r="G5306">
        <v>511.69</v>
      </c>
      <c r="H5306">
        <v>3</v>
      </c>
      <c r="I5306">
        <v>0.24</v>
      </c>
      <c r="J5306">
        <v>7</v>
      </c>
      <c r="K5306" t="s">
        <v>115</v>
      </c>
      <c r="L5306" t="s">
        <v>41</v>
      </c>
      <c r="M5306">
        <v>12.47</v>
      </c>
      <c r="N5306" t="s">
        <v>83</v>
      </c>
      <c r="O5306" t="b">
        <v>0</v>
      </c>
      <c r="P5306">
        <v>1166.6532</v>
      </c>
      <c r="Q5306">
        <v>245.61120000000011</v>
      </c>
      <c r="R5306">
        <v>226.1412</v>
      </c>
      <c r="S5306" t="s">
        <v>103</v>
      </c>
      <c r="T5306">
        <v>0</v>
      </c>
      <c r="U5306">
        <v>0</v>
      </c>
      <c r="V5306">
        <v>1</v>
      </c>
      <c r="W5306">
        <v>226.1412</v>
      </c>
    </row>
    <row r="5307" spans="1:23" x14ac:dyDescent="0.35">
      <c r="A5307" t="s">
        <v>7236</v>
      </c>
      <c r="B5307" t="s">
        <v>79</v>
      </c>
      <c r="C5307" t="s">
        <v>1527</v>
      </c>
      <c r="D5307" t="s">
        <v>17</v>
      </c>
      <c r="E5307" t="s">
        <v>14</v>
      </c>
      <c r="F5307" t="s">
        <v>234</v>
      </c>
      <c r="G5307">
        <v>101.62</v>
      </c>
      <c r="H5307">
        <v>2</v>
      </c>
      <c r="I5307">
        <v>0.08</v>
      </c>
      <c r="J5307">
        <v>8.34</v>
      </c>
      <c r="K5307" t="s">
        <v>90</v>
      </c>
      <c r="L5307" t="s">
        <v>45</v>
      </c>
      <c r="M5307">
        <v>1.66</v>
      </c>
      <c r="N5307" t="s">
        <v>83</v>
      </c>
      <c r="O5307" t="b">
        <v>0</v>
      </c>
      <c r="P5307">
        <v>186.98079999999999</v>
      </c>
      <c r="Q5307">
        <v>65.036800000000014</v>
      </c>
      <c r="R5307">
        <v>55.036800000000007</v>
      </c>
      <c r="S5307" t="s">
        <v>84</v>
      </c>
      <c r="T5307">
        <v>0</v>
      </c>
      <c r="U5307">
        <v>0</v>
      </c>
      <c r="V5307">
        <v>19</v>
      </c>
      <c r="W5307">
        <v>1549.5698</v>
      </c>
    </row>
    <row r="5308" spans="1:23" x14ac:dyDescent="0.35">
      <c r="A5308" t="s">
        <v>7237</v>
      </c>
      <c r="B5308" t="s">
        <v>1097</v>
      </c>
      <c r="C5308" t="s">
        <v>7238</v>
      </c>
      <c r="D5308" t="s">
        <v>12</v>
      </c>
      <c r="E5308" t="s">
        <v>16</v>
      </c>
      <c r="F5308" t="s">
        <v>444</v>
      </c>
      <c r="G5308">
        <v>66.23</v>
      </c>
      <c r="H5308">
        <v>3</v>
      </c>
      <c r="I5308">
        <v>0.16</v>
      </c>
      <c r="J5308">
        <v>7.27</v>
      </c>
      <c r="K5308" t="s">
        <v>115</v>
      </c>
      <c r="L5308" t="s">
        <v>48</v>
      </c>
      <c r="M5308">
        <v>10.27</v>
      </c>
      <c r="N5308" t="s">
        <v>83</v>
      </c>
      <c r="O5308" t="b">
        <v>0</v>
      </c>
      <c r="P5308">
        <v>166.89959999999999</v>
      </c>
      <c r="Q5308">
        <v>47.685600000000001</v>
      </c>
      <c r="R5308">
        <v>30.145599999999991</v>
      </c>
      <c r="S5308" t="s">
        <v>183</v>
      </c>
      <c r="T5308">
        <v>0</v>
      </c>
      <c r="U5308">
        <v>0</v>
      </c>
      <c r="V5308">
        <v>1</v>
      </c>
      <c r="W5308">
        <v>30.145599999999991</v>
      </c>
    </row>
    <row r="5309" spans="1:23" x14ac:dyDescent="0.35">
      <c r="A5309" t="s">
        <v>7239</v>
      </c>
      <c r="B5309" t="s">
        <v>1604</v>
      </c>
      <c r="C5309" t="s">
        <v>1069</v>
      </c>
      <c r="D5309" t="s">
        <v>15</v>
      </c>
      <c r="E5309" t="s">
        <v>14</v>
      </c>
      <c r="F5309" t="s">
        <v>755</v>
      </c>
      <c r="G5309">
        <v>53.35</v>
      </c>
      <c r="H5309">
        <v>3</v>
      </c>
      <c r="I5309">
        <v>0.02</v>
      </c>
      <c r="J5309">
        <v>7.83</v>
      </c>
      <c r="K5309" t="s">
        <v>82</v>
      </c>
      <c r="L5309" t="s">
        <v>45</v>
      </c>
      <c r="M5309">
        <v>0.7</v>
      </c>
      <c r="N5309" t="s">
        <v>83</v>
      </c>
      <c r="O5309" t="b">
        <v>0</v>
      </c>
      <c r="P5309">
        <v>156.84899999999999</v>
      </c>
      <c r="Q5309">
        <v>60.819000000000017</v>
      </c>
      <c r="R5309">
        <v>52.289000000000023</v>
      </c>
      <c r="S5309" t="s">
        <v>97</v>
      </c>
      <c r="T5309">
        <v>0</v>
      </c>
      <c r="U5309">
        <v>0</v>
      </c>
      <c r="V5309">
        <v>18</v>
      </c>
      <c r="W5309">
        <v>2032.4559999999999</v>
      </c>
    </row>
    <row r="5310" spans="1:23" x14ac:dyDescent="0.35">
      <c r="A5310" t="s">
        <v>7240</v>
      </c>
      <c r="B5310" t="s">
        <v>433</v>
      </c>
      <c r="C5310" t="s">
        <v>1505</v>
      </c>
      <c r="D5310" t="s">
        <v>12</v>
      </c>
      <c r="E5310" t="s">
        <v>16</v>
      </c>
      <c r="F5310" t="s">
        <v>464</v>
      </c>
      <c r="G5310">
        <v>27.91</v>
      </c>
      <c r="H5310">
        <v>2</v>
      </c>
      <c r="I5310">
        <v>0.18</v>
      </c>
      <c r="J5310">
        <v>5.15</v>
      </c>
      <c r="K5310" t="s">
        <v>82</v>
      </c>
      <c r="L5310" t="s">
        <v>41</v>
      </c>
      <c r="M5310">
        <v>7.65</v>
      </c>
      <c r="N5310" t="s">
        <v>83</v>
      </c>
      <c r="O5310" t="b">
        <v>0</v>
      </c>
      <c r="P5310">
        <v>45.772399999999998</v>
      </c>
      <c r="Q5310">
        <v>12.280400000000011</v>
      </c>
      <c r="R5310">
        <v>-0.5195999999999934</v>
      </c>
      <c r="S5310" t="s">
        <v>97</v>
      </c>
      <c r="T5310">
        <v>0</v>
      </c>
      <c r="U5310">
        <v>0</v>
      </c>
      <c r="V5310">
        <v>12</v>
      </c>
      <c r="W5310">
        <v>1051.6015</v>
      </c>
    </row>
    <row r="5311" spans="1:23" x14ac:dyDescent="0.35">
      <c r="A5311" t="s">
        <v>7241</v>
      </c>
      <c r="B5311" t="s">
        <v>320</v>
      </c>
      <c r="C5311" t="s">
        <v>2188</v>
      </c>
      <c r="D5311" t="s">
        <v>17</v>
      </c>
      <c r="E5311" t="s">
        <v>95</v>
      </c>
      <c r="F5311" t="s">
        <v>96</v>
      </c>
      <c r="G5311">
        <v>518.48</v>
      </c>
      <c r="H5311">
        <v>2</v>
      </c>
      <c r="I5311">
        <v>0.02</v>
      </c>
      <c r="J5311">
        <v>9.77</v>
      </c>
      <c r="K5311" t="s">
        <v>115</v>
      </c>
      <c r="L5311" t="s">
        <v>45</v>
      </c>
      <c r="M5311">
        <v>0.5</v>
      </c>
      <c r="N5311" t="s">
        <v>83</v>
      </c>
      <c r="O5311" t="b">
        <v>0</v>
      </c>
      <c r="P5311">
        <v>1016.2208000000001</v>
      </c>
      <c r="Q5311">
        <v>394.04480000000001</v>
      </c>
      <c r="R5311">
        <v>383.77480000000003</v>
      </c>
      <c r="S5311" t="s">
        <v>84</v>
      </c>
      <c r="T5311">
        <v>0</v>
      </c>
      <c r="U5311">
        <v>0</v>
      </c>
      <c r="V5311">
        <v>19</v>
      </c>
      <c r="W5311">
        <v>967.64179999999999</v>
      </c>
    </row>
    <row r="5312" spans="1:23" x14ac:dyDescent="0.35">
      <c r="A5312" t="s">
        <v>7242</v>
      </c>
      <c r="B5312" t="s">
        <v>556</v>
      </c>
      <c r="C5312" t="s">
        <v>4425</v>
      </c>
      <c r="D5312" t="s">
        <v>15</v>
      </c>
      <c r="E5312" t="s">
        <v>88</v>
      </c>
      <c r="F5312" t="s">
        <v>199</v>
      </c>
      <c r="G5312">
        <v>28.1</v>
      </c>
      <c r="H5312">
        <v>1</v>
      </c>
      <c r="I5312">
        <v>0.1</v>
      </c>
      <c r="J5312">
        <v>2.88</v>
      </c>
      <c r="K5312" t="s">
        <v>90</v>
      </c>
      <c r="L5312" t="s">
        <v>41</v>
      </c>
      <c r="M5312">
        <v>6.05</v>
      </c>
      <c r="N5312" t="s">
        <v>83</v>
      </c>
      <c r="O5312" t="b">
        <v>1</v>
      </c>
      <c r="P5312">
        <v>25.29</v>
      </c>
      <c r="Q5312">
        <v>8.4300000000000033</v>
      </c>
      <c r="R5312">
        <v>-0.49999999999999639</v>
      </c>
      <c r="S5312" t="s">
        <v>128</v>
      </c>
      <c r="T5312">
        <v>0</v>
      </c>
      <c r="U5312">
        <v>0</v>
      </c>
      <c r="V5312">
        <v>10</v>
      </c>
      <c r="W5312">
        <v>1506.014300000001</v>
      </c>
    </row>
    <row r="5313" spans="1:23" x14ac:dyDescent="0.35">
      <c r="A5313" t="s">
        <v>7243</v>
      </c>
      <c r="B5313" t="s">
        <v>379</v>
      </c>
      <c r="C5313" t="s">
        <v>504</v>
      </c>
      <c r="D5313" t="s">
        <v>19</v>
      </c>
      <c r="E5313" t="s">
        <v>95</v>
      </c>
      <c r="F5313" t="s">
        <v>140</v>
      </c>
      <c r="G5313">
        <v>313.44</v>
      </c>
      <c r="H5313">
        <v>2</v>
      </c>
      <c r="I5313">
        <v>0.09</v>
      </c>
      <c r="J5313">
        <v>8.64</v>
      </c>
      <c r="K5313" t="s">
        <v>115</v>
      </c>
      <c r="L5313" t="s">
        <v>43</v>
      </c>
      <c r="M5313">
        <v>4.0199999999999996</v>
      </c>
      <c r="N5313" t="s">
        <v>83</v>
      </c>
      <c r="O5313" t="b">
        <v>0</v>
      </c>
      <c r="P5313">
        <v>570.46080000000006</v>
      </c>
      <c r="Q5313">
        <v>194.33280000000011</v>
      </c>
      <c r="R5313">
        <v>181.67280000000011</v>
      </c>
      <c r="S5313" t="s">
        <v>103</v>
      </c>
      <c r="T5313">
        <v>0</v>
      </c>
      <c r="U5313">
        <v>0</v>
      </c>
      <c r="V5313">
        <v>11</v>
      </c>
      <c r="W5313">
        <v>869.23220000000015</v>
      </c>
    </row>
    <row r="5314" spans="1:23" x14ac:dyDescent="0.35">
      <c r="A5314" t="s">
        <v>7244</v>
      </c>
      <c r="B5314" t="s">
        <v>86</v>
      </c>
      <c r="C5314" t="s">
        <v>1186</v>
      </c>
      <c r="D5314" t="s">
        <v>12</v>
      </c>
      <c r="E5314" t="s">
        <v>88</v>
      </c>
      <c r="F5314" t="s">
        <v>693</v>
      </c>
      <c r="G5314">
        <v>14.32</v>
      </c>
      <c r="H5314">
        <v>2</v>
      </c>
      <c r="I5314">
        <v>0.23</v>
      </c>
      <c r="J5314">
        <v>7.46</v>
      </c>
      <c r="K5314" t="s">
        <v>90</v>
      </c>
      <c r="L5314" t="s">
        <v>41</v>
      </c>
      <c r="M5314">
        <v>5.63</v>
      </c>
      <c r="N5314" t="s">
        <v>83</v>
      </c>
      <c r="O5314" t="b">
        <v>0</v>
      </c>
      <c r="P5314">
        <v>22.052800000000001</v>
      </c>
      <c r="Q5314">
        <v>4.8688000000000002</v>
      </c>
      <c r="R5314">
        <v>-8.2211999999999996</v>
      </c>
      <c r="S5314" t="s">
        <v>91</v>
      </c>
      <c r="T5314">
        <v>0</v>
      </c>
      <c r="U5314">
        <v>0</v>
      </c>
      <c r="V5314">
        <v>14</v>
      </c>
      <c r="W5314">
        <v>851.52060000000017</v>
      </c>
    </row>
    <row r="5315" spans="1:23" x14ac:dyDescent="0.35">
      <c r="A5315" t="s">
        <v>7245</v>
      </c>
      <c r="B5315" t="s">
        <v>205</v>
      </c>
      <c r="C5315" t="s">
        <v>1071</v>
      </c>
      <c r="D5315" t="s">
        <v>24</v>
      </c>
      <c r="E5315" t="s">
        <v>14</v>
      </c>
      <c r="F5315" t="s">
        <v>655</v>
      </c>
      <c r="G5315">
        <v>95.43</v>
      </c>
      <c r="H5315">
        <v>2</v>
      </c>
      <c r="I5315">
        <v>0.08</v>
      </c>
      <c r="J5315">
        <v>2.66</v>
      </c>
      <c r="K5315" t="s">
        <v>90</v>
      </c>
      <c r="L5315" t="s">
        <v>43</v>
      </c>
      <c r="M5315">
        <v>7.54</v>
      </c>
      <c r="N5315" t="s">
        <v>83</v>
      </c>
      <c r="O5315" t="b">
        <v>0</v>
      </c>
      <c r="P5315">
        <v>175.59119999999999</v>
      </c>
      <c r="Q5315">
        <v>61.075200000000009</v>
      </c>
      <c r="R5315">
        <v>50.875200000000007</v>
      </c>
      <c r="S5315" t="s">
        <v>97</v>
      </c>
      <c r="T5315">
        <v>0</v>
      </c>
      <c r="U5315">
        <v>0</v>
      </c>
      <c r="V5315">
        <v>17</v>
      </c>
      <c r="W5315">
        <v>1567.6953000000001</v>
      </c>
    </row>
    <row r="5316" spans="1:23" x14ac:dyDescent="0.35">
      <c r="A5316" t="s">
        <v>7246</v>
      </c>
      <c r="B5316" t="s">
        <v>826</v>
      </c>
      <c r="C5316" t="s">
        <v>926</v>
      </c>
      <c r="D5316" t="s">
        <v>19</v>
      </c>
      <c r="E5316" t="s">
        <v>95</v>
      </c>
      <c r="F5316" t="s">
        <v>217</v>
      </c>
      <c r="G5316">
        <v>612.41</v>
      </c>
      <c r="H5316">
        <v>2</v>
      </c>
      <c r="I5316">
        <v>0.01</v>
      </c>
      <c r="J5316">
        <v>4.95</v>
      </c>
      <c r="K5316" t="s">
        <v>115</v>
      </c>
      <c r="L5316" t="s">
        <v>45</v>
      </c>
      <c r="M5316">
        <v>1.06</v>
      </c>
      <c r="N5316" t="s">
        <v>83</v>
      </c>
      <c r="O5316" t="b">
        <v>0</v>
      </c>
      <c r="P5316">
        <v>1212.5717999999999</v>
      </c>
      <c r="Q5316">
        <v>477.6798</v>
      </c>
      <c r="R5316">
        <v>471.66980000000001</v>
      </c>
      <c r="S5316" t="s">
        <v>103</v>
      </c>
      <c r="T5316">
        <v>0</v>
      </c>
      <c r="U5316">
        <v>0</v>
      </c>
      <c r="V5316">
        <v>14</v>
      </c>
      <c r="W5316">
        <v>1569.6587999999999</v>
      </c>
    </row>
    <row r="5317" spans="1:23" x14ac:dyDescent="0.35">
      <c r="A5317" t="s">
        <v>7247</v>
      </c>
      <c r="B5317" t="s">
        <v>470</v>
      </c>
      <c r="C5317" t="s">
        <v>3223</v>
      </c>
      <c r="D5317" t="s">
        <v>12</v>
      </c>
      <c r="E5317" t="s">
        <v>14</v>
      </c>
      <c r="F5317" t="s">
        <v>755</v>
      </c>
      <c r="G5317">
        <v>125.93</v>
      </c>
      <c r="H5317">
        <v>1</v>
      </c>
      <c r="I5317">
        <v>0.23</v>
      </c>
      <c r="J5317">
        <v>8.1999999999999993</v>
      </c>
      <c r="K5317" t="s">
        <v>90</v>
      </c>
      <c r="L5317" t="s">
        <v>41</v>
      </c>
      <c r="M5317">
        <v>10.94</v>
      </c>
      <c r="N5317" t="s">
        <v>83</v>
      </c>
      <c r="O5317" t="b">
        <v>0</v>
      </c>
      <c r="P5317">
        <v>96.966099999999997</v>
      </c>
      <c r="Q5317">
        <v>21.408100000000001</v>
      </c>
      <c r="R5317">
        <v>2.268100000000004</v>
      </c>
      <c r="S5317" t="s">
        <v>183</v>
      </c>
      <c r="T5317">
        <v>0</v>
      </c>
      <c r="U5317">
        <v>0</v>
      </c>
      <c r="V5317">
        <v>3</v>
      </c>
      <c r="W5317">
        <v>26.5334</v>
      </c>
    </row>
    <row r="5318" spans="1:23" x14ac:dyDescent="0.35">
      <c r="A5318" t="s">
        <v>7248</v>
      </c>
      <c r="B5318" t="s">
        <v>1340</v>
      </c>
      <c r="C5318" t="s">
        <v>6139</v>
      </c>
      <c r="D5318" t="s">
        <v>26</v>
      </c>
      <c r="E5318" t="s">
        <v>14</v>
      </c>
      <c r="F5318" t="s">
        <v>1332</v>
      </c>
      <c r="G5318">
        <v>121.87</v>
      </c>
      <c r="H5318">
        <v>3</v>
      </c>
      <c r="I5318">
        <v>0.26</v>
      </c>
      <c r="J5318">
        <v>6.26</v>
      </c>
      <c r="K5318" t="s">
        <v>115</v>
      </c>
      <c r="L5318" t="s">
        <v>41</v>
      </c>
      <c r="M5318">
        <v>11.2</v>
      </c>
      <c r="N5318" t="s">
        <v>83</v>
      </c>
      <c r="O5318" t="b">
        <v>0</v>
      </c>
      <c r="P5318">
        <v>270.5514</v>
      </c>
      <c r="Q5318">
        <v>51.185399999999987</v>
      </c>
      <c r="R5318">
        <v>33.725399999999993</v>
      </c>
      <c r="S5318" t="s">
        <v>84</v>
      </c>
      <c r="T5318">
        <v>0</v>
      </c>
      <c r="U5318">
        <v>0</v>
      </c>
      <c r="V5318">
        <v>3</v>
      </c>
      <c r="W5318">
        <v>277.15379999999999</v>
      </c>
    </row>
    <row r="5319" spans="1:23" x14ac:dyDescent="0.35">
      <c r="A5319" t="s">
        <v>7249</v>
      </c>
      <c r="B5319" t="s">
        <v>1563</v>
      </c>
      <c r="C5319" t="s">
        <v>2197</v>
      </c>
      <c r="D5319" t="s">
        <v>12</v>
      </c>
      <c r="E5319" t="s">
        <v>16</v>
      </c>
      <c r="F5319" t="s">
        <v>136</v>
      </c>
      <c r="G5319">
        <v>19.86</v>
      </c>
      <c r="H5319">
        <v>1</v>
      </c>
      <c r="I5319">
        <v>0.23</v>
      </c>
      <c r="J5319">
        <v>8.19</v>
      </c>
      <c r="K5319" t="s">
        <v>115</v>
      </c>
      <c r="L5319" t="s">
        <v>43</v>
      </c>
      <c r="M5319">
        <v>5.91</v>
      </c>
      <c r="N5319" t="s">
        <v>141</v>
      </c>
      <c r="O5319" t="b">
        <v>0</v>
      </c>
      <c r="P5319">
        <v>15.292199999999999</v>
      </c>
      <c r="Q5319">
        <v>3.3762000000000012</v>
      </c>
      <c r="R5319">
        <v>-10.723800000000001</v>
      </c>
      <c r="S5319" t="s">
        <v>91</v>
      </c>
      <c r="T5319">
        <v>1</v>
      </c>
      <c r="U5319">
        <v>0</v>
      </c>
      <c r="V5319">
        <v>16</v>
      </c>
      <c r="W5319">
        <v>716.67499999999995</v>
      </c>
    </row>
    <row r="5320" spans="1:23" x14ac:dyDescent="0.35">
      <c r="A5320" t="s">
        <v>7250</v>
      </c>
      <c r="B5320" t="s">
        <v>1576</v>
      </c>
      <c r="C5320" t="s">
        <v>2105</v>
      </c>
      <c r="D5320" t="s">
        <v>19</v>
      </c>
      <c r="E5320" t="s">
        <v>16</v>
      </c>
      <c r="F5320" t="s">
        <v>605</v>
      </c>
      <c r="G5320">
        <v>35.4</v>
      </c>
      <c r="H5320">
        <v>3</v>
      </c>
      <c r="I5320">
        <v>0.24</v>
      </c>
      <c r="J5320">
        <v>4.4000000000000004</v>
      </c>
      <c r="K5320" t="s">
        <v>102</v>
      </c>
      <c r="L5320" t="s">
        <v>43</v>
      </c>
      <c r="M5320">
        <v>4.43</v>
      </c>
      <c r="N5320" t="s">
        <v>83</v>
      </c>
      <c r="O5320" t="b">
        <v>0</v>
      </c>
      <c r="P5320">
        <v>80.711999999999989</v>
      </c>
      <c r="Q5320">
        <v>16.992000000000001</v>
      </c>
      <c r="R5320">
        <v>8.1619999999999973</v>
      </c>
      <c r="S5320" t="s">
        <v>97</v>
      </c>
      <c r="T5320">
        <v>0</v>
      </c>
      <c r="U5320">
        <v>0</v>
      </c>
      <c r="V5320">
        <v>15</v>
      </c>
      <c r="W5320">
        <v>908.25459999999998</v>
      </c>
    </row>
    <row r="5321" spans="1:23" x14ac:dyDescent="0.35">
      <c r="A5321" t="s">
        <v>7251</v>
      </c>
      <c r="B5321" t="s">
        <v>405</v>
      </c>
      <c r="C5321" t="s">
        <v>1101</v>
      </c>
      <c r="D5321" t="s">
        <v>17</v>
      </c>
      <c r="E5321" t="s">
        <v>16</v>
      </c>
      <c r="F5321" t="s">
        <v>311</v>
      </c>
      <c r="G5321">
        <v>47.49</v>
      </c>
      <c r="H5321">
        <v>3</v>
      </c>
      <c r="I5321">
        <v>0.28000000000000003</v>
      </c>
      <c r="J5321">
        <v>9.2100000000000009</v>
      </c>
      <c r="K5321" t="s">
        <v>82</v>
      </c>
      <c r="L5321" t="s">
        <v>41</v>
      </c>
      <c r="M5321">
        <v>9.81</v>
      </c>
      <c r="N5321" t="s">
        <v>83</v>
      </c>
      <c r="O5321" t="b">
        <v>0</v>
      </c>
      <c r="P5321">
        <v>102.5784</v>
      </c>
      <c r="Q5321">
        <v>17.096399999999999</v>
      </c>
      <c r="R5321">
        <v>-1.9236</v>
      </c>
      <c r="S5321" t="s">
        <v>103</v>
      </c>
      <c r="T5321">
        <v>0</v>
      </c>
      <c r="U5321">
        <v>0</v>
      </c>
      <c r="V5321">
        <v>17</v>
      </c>
      <c r="W5321">
        <v>1059.6406999999999</v>
      </c>
    </row>
    <row r="5322" spans="1:23" x14ac:dyDescent="0.35">
      <c r="A5322" t="s">
        <v>7252</v>
      </c>
      <c r="B5322" t="s">
        <v>826</v>
      </c>
      <c r="C5322" t="s">
        <v>616</v>
      </c>
      <c r="D5322" t="s">
        <v>12</v>
      </c>
      <c r="E5322" t="s">
        <v>88</v>
      </c>
      <c r="F5322" t="s">
        <v>493</v>
      </c>
      <c r="G5322">
        <v>16.579999999999998</v>
      </c>
      <c r="H5322">
        <v>1</v>
      </c>
      <c r="I5322">
        <v>0.03</v>
      </c>
      <c r="J5322">
        <v>8.24</v>
      </c>
      <c r="K5322" t="s">
        <v>102</v>
      </c>
      <c r="L5322" t="s">
        <v>45</v>
      </c>
      <c r="M5322">
        <v>1.9</v>
      </c>
      <c r="N5322" t="s">
        <v>83</v>
      </c>
      <c r="O5322" t="b">
        <v>0</v>
      </c>
      <c r="P5322">
        <v>16.082599999999999</v>
      </c>
      <c r="Q5322">
        <v>6.1346000000000007</v>
      </c>
      <c r="R5322">
        <v>-4.0053999999999998</v>
      </c>
      <c r="S5322" t="s">
        <v>103</v>
      </c>
      <c r="T5322">
        <v>0</v>
      </c>
      <c r="U5322">
        <v>0</v>
      </c>
      <c r="V5322">
        <v>15</v>
      </c>
      <c r="W5322">
        <v>1090.9683</v>
      </c>
    </row>
    <row r="5323" spans="1:23" x14ac:dyDescent="0.35">
      <c r="A5323" t="s">
        <v>7253</v>
      </c>
      <c r="B5323" t="s">
        <v>147</v>
      </c>
      <c r="C5323" t="s">
        <v>504</v>
      </c>
      <c r="D5323" t="s">
        <v>17</v>
      </c>
      <c r="E5323" t="s">
        <v>95</v>
      </c>
      <c r="F5323" t="s">
        <v>1251</v>
      </c>
      <c r="G5323">
        <v>568.67999999999995</v>
      </c>
      <c r="H5323">
        <v>1</v>
      </c>
      <c r="I5323">
        <v>0.13</v>
      </c>
      <c r="J5323">
        <v>3.86</v>
      </c>
      <c r="K5323" t="s">
        <v>82</v>
      </c>
      <c r="L5323" t="s">
        <v>41</v>
      </c>
      <c r="M5323">
        <v>12.01</v>
      </c>
      <c r="N5323" t="s">
        <v>83</v>
      </c>
      <c r="O5323" t="b">
        <v>0</v>
      </c>
      <c r="P5323">
        <v>494.7516</v>
      </c>
      <c r="Q5323">
        <v>153.5436</v>
      </c>
      <c r="R5323">
        <v>137.67359999999999</v>
      </c>
      <c r="S5323" t="s">
        <v>84</v>
      </c>
      <c r="T5323">
        <v>0</v>
      </c>
      <c r="U5323">
        <v>0</v>
      </c>
      <c r="V5323">
        <v>11</v>
      </c>
      <c r="W5323">
        <v>869.23220000000015</v>
      </c>
    </row>
    <row r="5324" spans="1:23" x14ac:dyDescent="0.35">
      <c r="A5324" t="s">
        <v>7254</v>
      </c>
      <c r="B5324" t="s">
        <v>925</v>
      </c>
      <c r="C5324" t="s">
        <v>1031</v>
      </c>
      <c r="D5324" t="s">
        <v>19</v>
      </c>
      <c r="E5324" t="s">
        <v>16</v>
      </c>
      <c r="F5324" t="s">
        <v>293</v>
      </c>
      <c r="G5324">
        <v>60.56</v>
      </c>
      <c r="H5324">
        <v>2</v>
      </c>
      <c r="I5324">
        <v>0.12</v>
      </c>
      <c r="J5324">
        <v>7.66</v>
      </c>
      <c r="K5324" t="s">
        <v>82</v>
      </c>
      <c r="L5324" t="s">
        <v>48</v>
      </c>
      <c r="M5324">
        <v>15.34</v>
      </c>
      <c r="N5324" t="s">
        <v>83</v>
      </c>
      <c r="O5324" t="b">
        <v>0</v>
      </c>
      <c r="P5324">
        <v>106.5856</v>
      </c>
      <c r="Q5324">
        <v>33.913600000000002</v>
      </c>
      <c r="R5324">
        <v>10.913600000000001</v>
      </c>
      <c r="S5324" t="s">
        <v>91</v>
      </c>
      <c r="T5324">
        <v>0</v>
      </c>
      <c r="U5324">
        <v>0</v>
      </c>
      <c r="V5324">
        <v>4</v>
      </c>
      <c r="W5324">
        <v>118.4739</v>
      </c>
    </row>
    <row r="5325" spans="1:23" x14ac:dyDescent="0.35">
      <c r="A5325" t="s">
        <v>7255</v>
      </c>
      <c r="B5325" t="s">
        <v>212</v>
      </c>
      <c r="C5325" t="s">
        <v>3352</v>
      </c>
      <c r="D5325" t="s">
        <v>12</v>
      </c>
      <c r="E5325" t="s">
        <v>95</v>
      </c>
      <c r="F5325" t="s">
        <v>958</v>
      </c>
      <c r="G5325">
        <v>332.9</v>
      </c>
      <c r="H5325">
        <v>1</v>
      </c>
      <c r="I5325">
        <v>0.1</v>
      </c>
      <c r="J5325">
        <v>8.91</v>
      </c>
      <c r="K5325" t="s">
        <v>90</v>
      </c>
      <c r="L5325" t="s">
        <v>45</v>
      </c>
      <c r="M5325">
        <v>1.35</v>
      </c>
      <c r="N5325" t="s">
        <v>141</v>
      </c>
      <c r="O5325" t="b">
        <v>0</v>
      </c>
      <c r="P5325">
        <v>299.61</v>
      </c>
      <c r="Q5325">
        <v>99.870000000000033</v>
      </c>
      <c r="R5325">
        <v>89.610000000000028</v>
      </c>
      <c r="S5325" t="s">
        <v>91</v>
      </c>
      <c r="T5325">
        <v>1</v>
      </c>
      <c r="U5325">
        <v>0</v>
      </c>
      <c r="V5325">
        <v>12</v>
      </c>
      <c r="W5325">
        <v>996.85199999999998</v>
      </c>
    </row>
    <row r="5326" spans="1:23" x14ac:dyDescent="0.35">
      <c r="A5326" t="s">
        <v>7256</v>
      </c>
      <c r="B5326" t="s">
        <v>1497</v>
      </c>
      <c r="C5326" t="s">
        <v>1827</v>
      </c>
      <c r="D5326" t="s">
        <v>17</v>
      </c>
      <c r="E5326" t="s">
        <v>14</v>
      </c>
      <c r="F5326" t="s">
        <v>234</v>
      </c>
      <c r="G5326">
        <v>144.01</v>
      </c>
      <c r="H5326">
        <v>2</v>
      </c>
      <c r="I5326">
        <v>0.1</v>
      </c>
      <c r="J5326">
        <v>9.18</v>
      </c>
      <c r="K5326" t="s">
        <v>115</v>
      </c>
      <c r="L5326" t="s">
        <v>43</v>
      </c>
      <c r="M5326">
        <v>5.32</v>
      </c>
      <c r="N5326" t="s">
        <v>83</v>
      </c>
      <c r="O5326" t="b">
        <v>0</v>
      </c>
      <c r="P5326">
        <v>259.21800000000002</v>
      </c>
      <c r="Q5326">
        <v>86.406000000000034</v>
      </c>
      <c r="R5326">
        <v>71.906000000000034</v>
      </c>
      <c r="S5326" t="s">
        <v>103</v>
      </c>
      <c r="T5326">
        <v>0</v>
      </c>
      <c r="U5326">
        <v>0</v>
      </c>
      <c r="V5326">
        <v>16</v>
      </c>
      <c r="W5326">
        <v>894.23690000000011</v>
      </c>
    </row>
    <row r="5327" spans="1:23" x14ac:dyDescent="0.35">
      <c r="A5327" t="s">
        <v>7257</v>
      </c>
      <c r="B5327" t="s">
        <v>703</v>
      </c>
      <c r="C5327" t="s">
        <v>453</v>
      </c>
      <c r="D5327" t="s">
        <v>20</v>
      </c>
      <c r="E5327" t="s">
        <v>14</v>
      </c>
      <c r="F5327" t="s">
        <v>655</v>
      </c>
      <c r="G5327">
        <v>37.130000000000003</v>
      </c>
      <c r="H5327">
        <v>1</v>
      </c>
      <c r="I5327">
        <v>0.23</v>
      </c>
      <c r="J5327">
        <v>3.71</v>
      </c>
      <c r="K5327" t="s">
        <v>115</v>
      </c>
      <c r="L5327" t="s">
        <v>41</v>
      </c>
      <c r="M5327">
        <v>10.45</v>
      </c>
      <c r="N5327" t="s">
        <v>83</v>
      </c>
      <c r="O5327" t="b">
        <v>0</v>
      </c>
      <c r="P5327">
        <v>28.5901</v>
      </c>
      <c r="Q5327">
        <v>6.3121000000000009</v>
      </c>
      <c r="R5327">
        <v>-7.8478999999999992</v>
      </c>
      <c r="S5327" t="s">
        <v>84</v>
      </c>
      <c r="T5327">
        <v>0</v>
      </c>
      <c r="U5327">
        <v>0</v>
      </c>
      <c r="V5327">
        <v>24</v>
      </c>
      <c r="W5327">
        <v>1094.1242999999999</v>
      </c>
    </row>
    <row r="5328" spans="1:23" x14ac:dyDescent="0.35">
      <c r="A5328" t="s">
        <v>7258</v>
      </c>
      <c r="B5328" t="s">
        <v>1348</v>
      </c>
      <c r="C5328" t="s">
        <v>1976</v>
      </c>
      <c r="D5328" t="s">
        <v>19</v>
      </c>
      <c r="E5328" t="s">
        <v>14</v>
      </c>
      <c r="F5328" t="s">
        <v>324</v>
      </c>
      <c r="G5328">
        <v>92.49</v>
      </c>
      <c r="H5328">
        <v>2</v>
      </c>
      <c r="I5328">
        <v>0.09</v>
      </c>
      <c r="J5328">
        <v>8.89</v>
      </c>
      <c r="K5328" t="s">
        <v>102</v>
      </c>
      <c r="L5328" t="s">
        <v>48</v>
      </c>
      <c r="M5328">
        <v>12.04</v>
      </c>
      <c r="N5328" t="s">
        <v>83</v>
      </c>
      <c r="O5328" t="b">
        <v>0</v>
      </c>
      <c r="P5328">
        <v>168.33179999999999</v>
      </c>
      <c r="Q5328">
        <v>57.343800000000002</v>
      </c>
      <c r="R5328">
        <v>36.413800000000002</v>
      </c>
      <c r="S5328" t="s">
        <v>97</v>
      </c>
      <c r="T5328">
        <v>0</v>
      </c>
      <c r="U5328">
        <v>0</v>
      </c>
      <c r="V5328">
        <v>23</v>
      </c>
      <c r="W5328">
        <v>1284.9342999999999</v>
      </c>
    </row>
    <row r="5329" spans="1:23" x14ac:dyDescent="0.35">
      <c r="A5329" t="s">
        <v>7259</v>
      </c>
      <c r="B5329" t="s">
        <v>703</v>
      </c>
      <c r="C5329" t="s">
        <v>1548</v>
      </c>
      <c r="D5329" t="s">
        <v>17</v>
      </c>
      <c r="E5329" t="s">
        <v>95</v>
      </c>
      <c r="F5329" t="s">
        <v>96</v>
      </c>
      <c r="G5329">
        <v>299.22000000000003</v>
      </c>
      <c r="H5329">
        <v>2</v>
      </c>
      <c r="I5329">
        <v>0.1</v>
      </c>
      <c r="J5329">
        <v>4.54</v>
      </c>
      <c r="K5329" t="s">
        <v>115</v>
      </c>
      <c r="L5329" t="s">
        <v>41</v>
      </c>
      <c r="M5329">
        <v>12.78</v>
      </c>
      <c r="N5329" t="s">
        <v>83</v>
      </c>
      <c r="O5329" t="b">
        <v>0</v>
      </c>
      <c r="P5329">
        <v>538.59600000000012</v>
      </c>
      <c r="Q5329">
        <v>179.5320000000001</v>
      </c>
      <c r="R5329">
        <v>162.2120000000001</v>
      </c>
      <c r="S5329" t="s">
        <v>84</v>
      </c>
      <c r="T5329">
        <v>0</v>
      </c>
      <c r="U5329">
        <v>0</v>
      </c>
      <c r="V5329">
        <v>7</v>
      </c>
      <c r="W5329">
        <v>601.35070000000019</v>
      </c>
    </row>
    <row r="5330" spans="1:23" x14ac:dyDescent="0.35">
      <c r="A5330" t="s">
        <v>7260</v>
      </c>
      <c r="B5330" t="s">
        <v>909</v>
      </c>
      <c r="C5330" t="s">
        <v>1226</v>
      </c>
      <c r="D5330" t="s">
        <v>15</v>
      </c>
      <c r="E5330" t="s">
        <v>95</v>
      </c>
      <c r="F5330" t="s">
        <v>171</v>
      </c>
      <c r="G5330">
        <v>36.19</v>
      </c>
      <c r="H5330">
        <v>3</v>
      </c>
      <c r="I5330">
        <v>0.11</v>
      </c>
      <c r="J5330">
        <v>2.95</v>
      </c>
      <c r="K5330" t="s">
        <v>90</v>
      </c>
      <c r="L5330" t="s">
        <v>41</v>
      </c>
      <c r="M5330">
        <v>9.99</v>
      </c>
      <c r="N5330" t="s">
        <v>83</v>
      </c>
      <c r="O5330" t="b">
        <v>0</v>
      </c>
      <c r="P5330">
        <v>96.627300000000005</v>
      </c>
      <c r="Q5330">
        <v>31.485299999999999</v>
      </c>
      <c r="R5330">
        <v>18.545300000000001</v>
      </c>
      <c r="S5330" t="s">
        <v>183</v>
      </c>
      <c r="T5330">
        <v>0</v>
      </c>
      <c r="U5330">
        <v>0</v>
      </c>
      <c r="V5330">
        <v>3</v>
      </c>
      <c r="W5330">
        <v>269.11329999999998</v>
      </c>
    </row>
    <row r="5331" spans="1:23" x14ac:dyDescent="0.35">
      <c r="A5331" t="s">
        <v>7261</v>
      </c>
      <c r="B5331" t="s">
        <v>375</v>
      </c>
      <c r="C5331" t="s">
        <v>2394</v>
      </c>
      <c r="D5331" t="s">
        <v>12</v>
      </c>
      <c r="E5331" t="s">
        <v>95</v>
      </c>
      <c r="F5331" t="s">
        <v>857</v>
      </c>
      <c r="G5331">
        <v>14.03</v>
      </c>
      <c r="H5331">
        <v>1</v>
      </c>
      <c r="I5331">
        <v>0.01</v>
      </c>
      <c r="J5331">
        <v>4.0199999999999996</v>
      </c>
      <c r="K5331" t="s">
        <v>115</v>
      </c>
      <c r="L5331" t="s">
        <v>43</v>
      </c>
      <c r="M5331">
        <v>5.82</v>
      </c>
      <c r="N5331" t="s">
        <v>83</v>
      </c>
      <c r="O5331" t="b">
        <v>0</v>
      </c>
      <c r="P5331">
        <v>13.889699999999999</v>
      </c>
      <c r="Q5331">
        <v>5.4717000000000002</v>
      </c>
      <c r="R5331">
        <v>-4.3682999999999996</v>
      </c>
      <c r="S5331" t="s">
        <v>128</v>
      </c>
      <c r="T5331">
        <v>0</v>
      </c>
      <c r="U5331">
        <v>0</v>
      </c>
      <c r="V5331">
        <v>2</v>
      </c>
      <c r="W5331">
        <v>115.881</v>
      </c>
    </row>
    <row r="5332" spans="1:23" x14ac:dyDescent="0.35">
      <c r="A5332" t="s">
        <v>7262</v>
      </c>
      <c r="B5332" t="s">
        <v>633</v>
      </c>
      <c r="C5332" t="s">
        <v>2381</v>
      </c>
      <c r="D5332" t="s">
        <v>28</v>
      </c>
      <c r="E5332" t="s">
        <v>16</v>
      </c>
      <c r="F5332" t="s">
        <v>107</v>
      </c>
      <c r="G5332">
        <v>47.11</v>
      </c>
      <c r="H5332">
        <v>3</v>
      </c>
      <c r="I5332">
        <v>0.12</v>
      </c>
      <c r="J5332">
        <v>8.57</v>
      </c>
      <c r="K5332" t="s">
        <v>102</v>
      </c>
      <c r="L5332" t="s">
        <v>41</v>
      </c>
      <c r="M5332">
        <v>5.91</v>
      </c>
      <c r="N5332" t="s">
        <v>83</v>
      </c>
      <c r="O5332" t="b">
        <v>0</v>
      </c>
      <c r="P5332">
        <v>124.3704</v>
      </c>
      <c r="Q5332">
        <v>39.572400000000002</v>
      </c>
      <c r="R5332">
        <v>25.092400000000001</v>
      </c>
      <c r="S5332" t="s">
        <v>103</v>
      </c>
      <c r="T5332">
        <v>0</v>
      </c>
      <c r="U5332">
        <v>0</v>
      </c>
      <c r="V5332">
        <v>10</v>
      </c>
      <c r="W5332">
        <v>1956.3818000000001</v>
      </c>
    </row>
    <row r="5333" spans="1:23" x14ac:dyDescent="0.35">
      <c r="A5333" t="s">
        <v>7263</v>
      </c>
      <c r="B5333" t="s">
        <v>984</v>
      </c>
      <c r="C5333" t="s">
        <v>913</v>
      </c>
      <c r="D5333" t="s">
        <v>12</v>
      </c>
      <c r="E5333" t="s">
        <v>14</v>
      </c>
      <c r="F5333" t="s">
        <v>203</v>
      </c>
      <c r="G5333">
        <v>70.69</v>
      </c>
      <c r="H5333">
        <v>3</v>
      </c>
      <c r="I5333">
        <v>0.06</v>
      </c>
      <c r="J5333">
        <v>5.8</v>
      </c>
      <c r="K5333" t="s">
        <v>102</v>
      </c>
      <c r="L5333" t="s">
        <v>41</v>
      </c>
      <c r="M5333">
        <v>5.72</v>
      </c>
      <c r="N5333" t="s">
        <v>83</v>
      </c>
      <c r="O5333" t="b">
        <v>0</v>
      </c>
      <c r="P5333">
        <v>199.3458</v>
      </c>
      <c r="Q5333">
        <v>72.103799999999978</v>
      </c>
      <c r="R5333">
        <v>60.583799999999982</v>
      </c>
      <c r="S5333" t="s">
        <v>97</v>
      </c>
      <c r="T5333">
        <v>0</v>
      </c>
      <c r="U5333">
        <v>0</v>
      </c>
      <c r="V5333">
        <v>16</v>
      </c>
      <c r="W5333">
        <v>1120.9875</v>
      </c>
    </row>
    <row r="5334" spans="1:23" x14ac:dyDescent="0.35">
      <c r="A5334" t="s">
        <v>7264</v>
      </c>
      <c r="B5334" t="s">
        <v>364</v>
      </c>
      <c r="C5334" t="s">
        <v>7265</v>
      </c>
      <c r="D5334" t="s">
        <v>12</v>
      </c>
      <c r="E5334" t="s">
        <v>95</v>
      </c>
      <c r="F5334" t="s">
        <v>304</v>
      </c>
      <c r="G5334">
        <v>264.98</v>
      </c>
      <c r="H5334">
        <v>1</v>
      </c>
      <c r="I5334">
        <v>0.09</v>
      </c>
      <c r="J5334">
        <v>5.16</v>
      </c>
      <c r="K5334" t="s">
        <v>115</v>
      </c>
      <c r="L5334" t="s">
        <v>45</v>
      </c>
      <c r="M5334">
        <v>1.62</v>
      </c>
      <c r="N5334" t="s">
        <v>83</v>
      </c>
      <c r="O5334" t="b">
        <v>0</v>
      </c>
      <c r="P5334">
        <v>241.1318</v>
      </c>
      <c r="Q5334">
        <v>82.143800000000027</v>
      </c>
      <c r="R5334">
        <v>75.363800000000026</v>
      </c>
      <c r="S5334" t="s">
        <v>97</v>
      </c>
      <c r="T5334">
        <v>0</v>
      </c>
      <c r="U5334">
        <v>0</v>
      </c>
      <c r="V5334">
        <v>3</v>
      </c>
      <c r="W5334">
        <v>86.193300000000022</v>
      </c>
    </row>
    <row r="5335" spans="1:23" x14ac:dyDescent="0.35">
      <c r="A5335" t="s">
        <v>7266</v>
      </c>
      <c r="B5335" t="s">
        <v>819</v>
      </c>
      <c r="C5335" t="s">
        <v>1126</v>
      </c>
      <c r="D5335" t="s">
        <v>20</v>
      </c>
      <c r="E5335" t="s">
        <v>16</v>
      </c>
      <c r="F5335" t="s">
        <v>895</v>
      </c>
      <c r="G5335">
        <v>12.22</v>
      </c>
      <c r="H5335">
        <v>3</v>
      </c>
      <c r="I5335">
        <v>0.26</v>
      </c>
      <c r="J5335">
        <v>4.1500000000000004</v>
      </c>
      <c r="K5335" t="s">
        <v>82</v>
      </c>
      <c r="L5335" t="s">
        <v>41</v>
      </c>
      <c r="M5335">
        <v>13.77</v>
      </c>
      <c r="N5335" t="s">
        <v>83</v>
      </c>
      <c r="O5335" t="b">
        <v>0</v>
      </c>
      <c r="P5335">
        <v>27.128399999999999</v>
      </c>
      <c r="Q5335">
        <v>5.1324000000000014</v>
      </c>
      <c r="R5335">
        <v>-12.787599999999999</v>
      </c>
      <c r="S5335" t="s">
        <v>128</v>
      </c>
      <c r="T5335">
        <v>0</v>
      </c>
      <c r="U5335">
        <v>0</v>
      </c>
      <c r="V5335">
        <v>20</v>
      </c>
      <c r="W5335">
        <v>1687.2603999999999</v>
      </c>
    </row>
    <row r="5336" spans="1:23" x14ac:dyDescent="0.35">
      <c r="A5336" t="s">
        <v>7267</v>
      </c>
      <c r="B5336" t="s">
        <v>113</v>
      </c>
      <c r="C5336" t="s">
        <v>1377</v>
      </c>
      <c r="D5336" t="s">
        <v>12</v>
      </c>
      <c r="E5336" t="s">
        <v>16</v>
      </c>
      <c r="F5336" t="s">
        <v>223</v>
      </c>
      <c r="G5336">
        <v>47.49</v>
      </c>
      <c r="H5336">
        <v>3</v>
      </c>
      <c r="I5336">
        <v>0.12</v>
      </c>
      <c r="J5336">
        <v>7.68</v>
      </c>
      <c r="K5336" t="s">
        <v>115</v>
      </c>
      <c r="L5336" t="s">
        <v>41</v>
      </c>
      <c r="M5336">
        <v>11.44</v>
      </c>
      <c r="N5336" t="s">
        <v>83</v>
      </c>
      <c r="O5336" t="b">
        <v>0</v>
      </c>
      <c r="P5336">
        <v>125.3736</v>
      </c>
      <c r="Q5336">
        <v>39.891599999999997</v>
      </c>
      <c r="R5336">
        <v>20.771599999999999</v>
      </c>
      <c r="S5336" t="s">
        <v>84</v>
      </c>
      <c r="T5336">
        <v>0</v>
      </c>
      <c r="U5336">
        <v>0</v>
      </c>
      <c r="V5336">
        <v>17</v>
      </c>
      <c r="W5336">
        <v>1418.6872000000001</v>
      </c>
    </row>
    <row r="5337" spans="1:23" x14ac:dyDescent="0.35">
      <c r="A5337" t="s">
        <v>7268</v>
      </c>
      <c r="B5337" t="s">
        <v>549</v>
      </c>
      <c r="C5337" t="s">
        <v>5446</v>
      </c>
      <c r="D5337" t="s">
        <v>24</v>
      </c>
      <c r="E5337" t="s">
        <v>16</v>
      </c>
      <c r="F5337" t="s">
        <v>214</v>
      </c>
      <c r="G5337">
        <v>51.41</v>
      </c>
      <c r="H5337">
        <v>3</v>
      </c>
      <c r="I5337">
        <v>0.18</v>
      </c>
      <c r="J5337">
        <v>9.69</v>
      </c>
      <c r="K5337" t="s">
        <v>82</v>
      </c>
      <c r="L5337" t="s">
        <v>41</v>
      </c>
      <c r="M5337">
        <v>10.06</v>
      </c>
      <c r="N5337" t="s">
        <v>83</v>
      </c>
      <c r="O5337" t="b">
        <v>0</v>
      </c>
      <c r="P5337">
        <v>126.4686</v>
      </c>
      <c r="Q5337">
        <v>33.930599999999998</v>
      </c>
      <c r="R5337">
        <v>14.1806</v>
      </c>
      <c r="S5337" t="s">
        <v>91</v>
      </c>
      <c r="T5337">
        <v>0</v>
      </c>
      <c r="U5337">
        <v>0</v>
      </c>
      <c r="V5337">
        <v>5</v>
      </c>
      <c r="W5337">
        <v>836.53300000000002</v>
      </c>
    </row>
    <row r="5338" spans="1:23" x14ac:dyDescent="0.35">
      <c r="A5338" t="s">
        <v>7269</v>
      </c>
      <c r="B5338" t="s">
        <v>1157</v>
      </c>
      <c r="C5338" t="s">
        <v>2290</v>
      </c>
      <c r="D5338" t="s">
        <v>12</v>
      </c>
      <c r="E5338" t="s">
        <v>14</v>
      </c>
      <c r="F5338" t="s">
        <v>588</v>
      </c>
      <c r="G5338">
        <v>163.22999999999999</v>
      </c>
      <c r="H5338">
        <v>1</v>
      </c>
      <c r="I5338">
        <v>0.26</v>
      </c>
      <c r="J5338">
        <v>8.1999999999999993</v>
      </c>
      <c r="K5338" t="s">
        <v>115</v>
      </c>
      <c r="L5338" t="s">
        <v>41</v>
      </c>
      <c r="M5338">
        <v>11.66</v>
      </c>
      <c r="N5338" t="s">
        <v>83</v>
      </c>
      <c r="O5338" t="b">
        <v>0</v>
      </c>
      <c r="P5338">
        <v>120.7902</v>
      </c>
      <c r="Q5338">
        <v>22.8522</v>
      </c>
      <c r="R5338">
        <v>2.9921999999999969</v>
      </c>
      <c r="S5338" t="s">
        <v>103</v>
      </c>
      <c r="T5338">
        <v>0</v>
      </c>
      <c r="U5338">
        <v>0</v>
      </c>
      <c r="V5338">
        <v>5</v>
      </c>
      <c r="W5338">
        <v>393.93300000000011</v>
      </c>
    </row>
    <row r="5339" spans="1:23" x14ac:dyDescent="0.35">
      <c r="A5339" t="s">
        <v>7270</v>
      </c>
      <c r="B5339" t="s">
        <v>984</v>
      </c>
      <c r="C5339" t="s">
        <v>7271</v>
      </c>
      <c r="D5339" t="s">
        <v>15</v>
      </c>
      <c r="E5339" t="s">
        <v>95</v>
      </c>
      <c r="F5339" t="s">
        <v>266</v>
      </c>
      <c r="G5339">
        <v>492.41</v>
      </c>
      <c r="H5339">
        <v>2</v>
      </c>
      <c r="I5339">
        <v>7.0000000000000007E-2</v>
      </c>
      <c r="J5339">
        <v>9.0500000000000007</v>
      </c>
      <c r="K5339" t="s">
        <v>102</v>
      </c>
      <c r="L5339" t="s">
        <v>43</v>
      </c>
      <c r="M5339">
        <v>6.39</v>
      </c>
      <c r="N5339" t="s">
        <v>83</v>
      </c>
      <c r="O5339" t="b">
        <v>0</v>
      </c>
      <c r="P5339">
        <v>915.88260000000002</v>
      </c>
      <c r="Q5339">
        <v>324.99059999999997</v>
      </c>
      <c r="R5339">
        <v>309.55059999999997</v>
      </c>
      <c r="S5339" t="s">
        <v>97</v>
      </c>
      <c r="T5339">
        <v>0</v>
      </c>
      <c r="U5339">
        <v>0</v>
      </c>
      <c r="V5339">
        <v>1</v>
      </c>
      <c r="W5339">
        <v>309.55059999999997</v>
      </c>
    </row>
    <row r="5340" spans="1:23" x14ac:dyDescent="0.35">
      <c r="A5340" t="s">
        <v>7272</v>
      </c>
      <c r="B5340" t="s">
        <v>996</v>
      </c>
      <c r="C5340" t="s">
        <v>6236</v>
      </c>
      <c r="D5340" t="s">
        <v>24</v>
      </c>
      <c r="E5340" t="s">
        <v>88</v>
      </c>
      <c r="F5340" t="s">
        <v>1844</v>
      </c>
      <c r="G5340">
        <v>20.36</v>
      </c>
      <c r="H5340">
        <v>1</v>
      </c>
      <c r="I5340">
        <v>0.05</v>
      </c>
      <c r="J5340">
        <v>6.63</v>
      </c>
      <c r="K5340" t="s">
        <v>102</v>
      </c>
      <c r="L5340" t="s">
        <v>43</v>
      </c>
      <c r="M5340">
        <v>3.33</v>
      </c>
      <c r="N5340" t="s">
        <v>83</v>
      </c>
      <c r="O5340" t="b">
        <v>0</v>
      </c>
      <c r="P5340">
        <v>19.341999999999999</v>
      </c>
      <c r="Q5340">
        <v>7.1260000000000003</v>
      </c>
      <c r="R5340">
        <v>-2.834000000000001</v>
      </c>
      <c r="S5340" t="s">
        <v>128</v>
      </c>
      <c r="T5340">
        <v>0</v>
      </c>
      <c r="U5340">
        <v>0</v>
      </c>
      <c r="V5340">
        <v>3</v>
      </c>
      <c r="W5340">
        <v>8.8480000000000079</v>
      </c>
    </row>
    <row r="5341" spans="1:23" x14ac:dyDescent="0.35">
      <c r="A5341" t="s">
        <v>7273</v>
      </c>
      <c r="B5341" t="s">
        <v>93</v>
      </c>
      <c r="C5341" t="s">
        <v>889</v>
      </c>
      <c r="D5341" t="s">
        <v>17</v>
      </c>
      <c r="E5341" t="s">
        <v>16</v>
      </c>
      <c r="F5341" t="s">
        <v>547</v>
      </c>
      <c r="G5341">
        <v>27.63</v>
      </c>
      <c r="H5341">
        <v>1</v>
      </c>
      <c r="I5341">
        <v>7.0000000000000007E-2</v>
      </c>
      <c r="J5341">
        <v>8</v>
      </c>
      <c r="K5341" t="s">
        <v>115</v>
      </c>
      <c r="L5341" t="s">
        <v>43</v>
      </c>
      <c r="M5341">
        <v>3.03</v>
      </c>
      <c r="N5341" t="s">
        <v>83</v>
      </c>
      <c r="O5341" t="b">
        <v>0</v>
      </c>
      <c r="P5341">
        <v>25.695900000000002</v>
      </c>
      <c r="Q5341">
        <v>9.1179000000000006</v>
      </c>
      <c r="R5341">
        <v>-1.912100000000001</v>
      </c>
      <c r="S5341" t="s">
        <v>97</v>
      </c>
      <c r="T5341">
        <v>0</v>
      </c>
      <c r="U5341">
        <v>0</v>
      </c>
      <c r="V5341">
        <v>17</v>
      </c>
      <c r="W5341">
        <v>599.96180000000004</v>
      </c>
    </row>
    <row r="5342" spans="1:23" x14ac:dyDescent="0.35">
      <c r="A5342" t="s">
        <v>7274</v>
      </c>
      <c r="B5342" t="s">
        <v>583</v>
      </c>
      <c r="C5342" t="s">
        <v>7275</v>
      </c>
      <c r="D5342" t="s">
        <v>28</v>
      </c>
      <c r="E5342" t="s">
        <v>95</v>
      </c>
      <c r="F5342" t="s">
        <v>512</v>
      </c>
      <c r="G5342">
        <v>435.04</v>
      </c>
      <c r="H5342">
        <v>3</v>
      </c>
      <c r="I5342">
        <v>0.01</v>
      </c>
      <c r="J5342">
        <v>3.18</v>
      </c>
      <c r="K5342" t="s">
        <v>102</v>
      </c>
      <c r="L5342" t="s">
        <v>43</v>
      </c>
      <c r="M5342">
        <v>3.69</v>
      </c>
      <c r="N5342" t="s">
        <v>141</v>
      </c>
      <c r="O5342" t="b">
        <v>0</v>
      </c>
      <c r="P5342">
        <v>1292.0688</v>
      </c>
      <c r="Q5342">
        <v>508.99680000000001</v>
      </c>
      <c r="R5342">
        <v>502.1268</v>
      </c>
      <c r="S5342" t="s">
        <v>84</v>
      </c>
      <c r="T5342">
        <v>1</v>
      </c>
      <c r="U5342">
        <v>0</v>
      </c>
      <c r="V5342">
        <v>2</v>
      </c>
      <c r="W5342">
        <v>503.1336</v>
      </c>
    </row>
    <row r="5343" spans="1:23" x14ac:dyDescent="0.35">
      <c r="A5343" t="s">
        <v>7276</v>
      </c>
      <c r="B5343" t="s">
        <v>99</v>
      </c>
      <c r="C5343" t="s">
        <v>2176</v>
      </c>
      <c r="D5343" t="s">
        <v>24</v>
      </c>
      <c r="E5343" t="s">
        <v>16</v>
      </c>
      <c r="F5343" t="s">
        <v>259</v>
      </c>
      <c r="G5343">
        <v>38.51</v>
      </c>
      <c r="H5343">
        <v>2</v>
      </c>
      <c r="I5343">
        <v>0.14000000000000001</v>
      </c>
      <c r="J5343">
        <v>2.62</v>
      </c>
      <c r="K5343" t="s">
        <v>102</v>
      </c>
      <c r="L5343" t="s">
        <v>45</v>
      </c>
      <c r="M5343">
        <v>1.63</v>
      </c>
      <c r="N5343" t="s">
        <v>141</v>
      </c>
      <c r="O5343" t="b">
        <v>0</v>
      </c>
      <c r="P5343">
        <v>66.237200000000001</v>
      </c>
      <c r="Q5343">
        <v>20.025200000000009</v>
      </c>
      <c r="R5343">
        <v>15.7752</v>
      </c>
      <c r="S5343" t="s">
        <v>103</v>
      </c>
      <c r="T5343">
        <v>1</v>
      </c>
      <c r="U5343">
        <v>0</v>
      </c>
      <c r="V5343">
        <v>2</v>
      </c>
      <c r="W5343">
        <v>124.72799999999999</v>
      </c>
    </row>
    <row r="5344" spans="1:23" x14ac:dyDescent="0.35">
      <c r="A5344" t="s">
        <v>7277</v>
      </c>
      <c r="B5344" t="s">
        <v>703</v>
      </c>
      <c r="C5344" t="s">
        <v>4819</v>
      </c>
      <c r="D5344" t="s">
        <v>20</v>
      </c>
      <c r="E5344" t="s">
        <v>16</v>
      </c>
      <c r="F5344" t="s">
        <v>311</v>
      </c>
      <c r="G5344">
        <v>26.43</v>
      </c>
      <c r="H5344">
        <v>2</v>
      </c>
      <c r="I5344">
        <v>0.28999999999999998</v>
      </c>
      <c r="J5344">
        <v>7.14</v>
      </c>
      <c r="K5344" t="s">
        <v>82</v>
      </c>
      <c r="L5344" t="s">
        <v>41</v>
      </c>
      <c r="M5344">
        <v>5.48</v>
      </c>
      <c r="N5344" t="s">
        <v>83</v>
      </c>
      <c r="O5344" t="b">
        <v>0</v>
      </c>
      <c r="P5344">
        <v>37.5306</v>
      </c>
      <c r="Q5344">
        <v>5.8146000000000022</v>
      </c>
      <c r="R5344">
        <v>-6.8053999999999988</v>
      </c>
      <c r="S5344" t="s">
        <v>84</v>
      </c>
      <c r="T5344">
        <v>0</v>
      </c>
      <c r="U5344">
        <v>0</v>
      </c>
      <c r="V5344">
        <v>3</v>
      </c>
      <c r="W5344">
        <v>284.62299999999999</v>
      </c>
    </row>
    <row r="5345" spans="1:23" x14ac:dyDescent="0.35">
      <c r="A5345" t="s">
        <v>7278</v>
      </c>
      <c r="B5345" t="s">
        <v>703</v>
      </c>
      <c r="C5345" t="s">
        <v>863</v>
      </c>
      <c r="D5345" t="s">
        <v>12</v>
      </c>
      <c r="E5345" t="s">
        <v>95</v>
      </c>
      <c r="F5345" t="s">
        <v>400</v>
      </c>
      <c r="G5345">
        <v>439.3</v>
      </c>
      <c r="H5345">
        <v>1</v>
      </c>
      <c r="I5345">
        <v>0.12</v>
      </c>
      <c r="J5345">
        <v>8.31</v>
      </c>
      <c r="K5345" t="s">
        <v>102</v>
      </c>
      <c r="L5345" t="s">
        <v>41</v>
      </c>
      <c r="M5345">
        <v>8.61</v>
      </c>
      <c r="N5345" t="s">
        <v>83</v>
      </c>
      <c r="O5345" t="b">
        <v>0</v>
      </c>
      <c r="P5345">
        <v>386.584</v>
      </c>
      <c r="Q5345">
        <v>123.004</v>
      </c>
      <c r="R5345">
        <v>106.084</v>
      </c>
      <c r="S5345" t="s">
        <v>84</v>
      </c>
      <c r="T5345">
        <v>0</v>
      </c>
      <c r="U5345">
        <v>0</v>
      </c>
      <c r="V5345">
        <v>13</v>
      </c>
      <c r="W5345">
        <v>754.42380000000003</v>
      </c>
    </row>
    <row r="5346" spans="1:23" x14ac:dyDescent="0.35">
      <c r="A5346" t="s">
        <v>7279</v>
      </c>
      <c r="B5346" t="s">
        <v>125</v>
      </c>
      <c r="C5346" t="s">
        <v>1972</v>
      </c>
      <c r="D5346" t="s">
        <v>17</v>
      </c>
      <c r="E5346" t="s">
        <v>16</v>
      </c>
      <c r="F5346" t="s">
        <v>1077</v>
      </c>
      <c r="G5346">
        <v>38.26</v>
      </c>
      <c r="H5346">
        <v>2</v>
      </c>
      <c r="I5346">
        <v>0.23</v>
      </c>
      <c r="J5346">
        <v>4.9800000000000004</v>
      </c>
      <c r="K5346" t="s">
        <v>115</v>
      </c>
      <c r="L5346" t="s">
        <v>45</v>
      </c>
      <c r="M5346">
        <v>1.39</v>
      </c>
      <c r="N5346" t="s">
        <v>141</v>
      </c>
      <c r="O5346" t="b">
        <v>0</v>
      </c>
      <c r="P5346">
        <v>58.920400000000001</v>
      </c>
      <c r="Q5346">
        <v>13.0084</v>
      </c>
      <c r="R5346">
        <v>6.6384000000000016</v>
      </c>
      <c r="S5346" t="s">
        <v>128</v>
      </c>
      <c r="T5346">
        <v>1</v>
      </c>
      <c r="U5346">
        <v>0</v>
      </c>
      <c r="V5346">
        <v>24</v>
      </c>
      <c r="W5346">
        <v>2290.0473000000002</v>
      </c>
    </row>
    <row r="5347" spans="1:23" x14ac:dyDescent="0.35">
      <c r="A5347" t="s">
        <v>7280</v>
      </c>
      <c r="B5347" t="s">
        <v>556</v>
      </c>
      <c r="C5347" t="s">
        <v>1590</v>
      </c>
      <c r="D5347" t="s">
        <v>12</v>
      </c>
      <c r="E5347" t="s">
        <v>16</v>
      </c>
      <c r="F5347" t="s">
        <v>136</v>
      </c>
      <c r="G5347">
        <v>29.59</v>
      </c>
      <c r="H5347">
        <v>1</v>
      </c>
      <c r="I5347">
        <v>0.24</v>
      </c>
      <c r="J5347">
        <v>7.37</v>
      </c>
      <c r="K5347" t="s">
        <v>82</v>
      </c>
      <c r="L5347" t="s">
        <v>41</v>
      </c>
      <c r="M5347">
        <v>14.22</v>
      </c>
      <c r="N5347" t="s">
        <v>141</v>
      </c>
      <c r="O5347" t="b">
        <v>0</v>
      </c>
      <c r="P5347">
        <v>22.488399999999999</v>
      </c>
      <c r="Q5347">
        <v>4.7344000000000008</v>
      </c>
      <c r="R5347">
        <v>-16.855599999999999</v>
      </c>
      <c r="S5347" t="s">
        <v>128</v>
      </c>
      <c r="T5347">
        <v>1</v>
      </c>
      <c r="U5347">
        <v>0</v>
      </c>
      <c r="V5347">
        <v>4</v>
      </c>
      <c r="W5347">
        <v>-0.19569999999998439</v>
      </c>
    </row>
    <row r="5348" spans="1:23" x14ac:dyDescent="0.35">
      <c r="A5348" t="s">
        <v>7281</v>
      </c>
      <c r="B5348" t="s">
        <v>405</v>
      </c>
      <c r="C5348" t="s">
        <v>1409</v>
      </c>
      <c r="D5348" t="s">
        <v>28</v>
      </c>
      <c r="E5348" t="s">
        <v>16</v>
      </c>
      <c r="F5348" t="s">
        <v>478</v>
      </c>
      <c r="G5348">
        <v>15.28</v>
      </c>
      <c r="H5348">
        <v>2</v>
      </c>
      <c r="I5348">
        <v>0.28000000000000003</v>
      </c>
      <c r="J5348">
        <v>9.3000000000000007</v>
      </c>
      <c r="K5348" t="s">
        <v>82</v>
      </c>
      <c r="L5348" t="s">
        <v>43</v>
      </c>
      <c r="M5348">
        <v>7.84</v>
      </c>
      <c r="N5348" t="s">
        <v>141</v>
      </c>
      <c r="O5348" t="b">
        <v>0</v>
      </c>
      <c r="P5348">
        <v>22.0032</v>
      </c>
      <c r="Q5348">
        <v>3.6672000000000011</v>
      </c>
      <c r="R5348">
        <v>-13.472799999999999</v>
      </c>
      <c r="S5348" t="s">
        <v>103</v>
      </c>
      <c r="T5348">
        <v>1</v>
      </c>
      <c r="U5348">
        <v>0</v>
      </c>
      <c r="V5348">
        <v>11</v>
      </c>
      <c r="W5348">
        <v>773.94100000000014</v>
      </c>
    </row>
    <row r="5349" spans="1:23" x14ac:dyDescent="0.35">
      <c r="A5349" t="s">
        <v>7282</v>
      </c>
      <c r="B5349" t="s">
        <v>320</v>
      </c>
      <c r="C5349" t="s">
        <v>546</v>
      </c>
      <c r="D5349" t="s">
        <v>15</v>
      </c>
      <c r="E5349" t="s">
        <v>14</v>
      </c>
      <c r="F5349" t="s">
        <v>733</v>
      </c>
      <c r="G5349">
        <v>146.30000000000001</v>
      </c>
      <c r="H5349">
        <v>1</v>
      </c>
      <c r="I5349">
        <v>0.01</v>
      </c>
      <c r="J5349">
        <v>2.63</v>
      </c>
      <c r="K5349" t="s">
        <v>102</v>
      </c>
      <c r="L5349" t="s">
        <v>48</v>
      </c>
      <c r="M5349">
        <v>19.399999999999999</v>
      </c>
      <c r="N5349" t="s">
        <v>83</v>
      </c>
      <c r="O5349" t="b">
        <v>0</v>
      </c>
      <c r="P5349">
        <v>144.83699999999999</v>
      </c>
      <c r="Q5349">
        <v>57.057000000000023</v>
      </c>
      <c r="R5349">
        <v>35.027000000000022</v>
      </c>
      <c r="S5349" t="s">
        <v>84</v>
      </c>
      <c r="T5349">
        <v>0</v>
      </c>
      <c r="U5349">
        <v>0</v>
      </c>
      <c r="V5349">
        <v>15</v>
      </c>
      <c r="W5349">
        <v>998.18510000000003</v>
      </c>
    </row>
    <row r="5350" spans="1:23" x14ac:dyDescent="0.35">
      <c r="A5350" t="s">
        <v>7283</v>
      </c>
      <c r="B5350" t="s">
        <v>925</v>
      </c>
      <c r="C5350" t="s">
        <v>889</v>
      </c>
      <c r="D5350" t="s">
        <v>26</v>
      </c>
      <c r="E5350" t="s">
        <v>95</v>
      </c>
      <c r="F5350" t="s">
        <v>96</v>
      </c>
      <c r="G5350">
        <v>314.36</v>
      </c>
      <c r="H5350">
        <v>3</v>
      </c>
      <c r="I5350">
        <v>0.05</v>
      </c>
      <c r="J5350">
        <v>2.9</v>
      </c>
      <c r="K5350" t="s">
        <v>82</v>
      </c>
      <c r="L5350" t="s">
        <v>43</v>
      </c>
      <c r="M5350">
        <v>5.41</v>
      </c>
      <c r="N5350" t="s">
        <v>141</v>
      </c>
      <c r="O5350" t="b">
        <v>0</v>
      </c>
      <c r="P5350">
        <v>895.92600000000004</v>
      </c>
      <c r="Q5350">
        <v>330.07800000000009</v>
      </c>
      <c r="R5350">
        <v>321.76800000000009</v>
      </c>
      <c r="S5350" t="s">
        <v>91</v>
      </c>
      <c r="T5350">
        <v>1</v>
      </c>
      <c r="U5350">
        <v>0</v>
      </c>
      <c r="V5350">
        <v>17</v>
      </c>
      <c r="W5350">
        <v>599.96180000000004</v>
      </c>
    </row>
    <row r="5351" spans="1:23" x14ac:dyDescent="0.35">
      <c r="A5351" t="s">
        <v>7284</v>
      </c>
      <c r="B5351" t="s">
        <v>284</v>
      </c>
      <c r="C5351" t="s">
        <v>6504</v>
      </c>
      <c r="D5351" t="s">
        <v>15</v>
      </c>
      <c r="E5351" t="s">
        <v>16</v>
      </c>
      <c r="F5351" t="s">
        <v>723</v>
      </c>
      <c r="G5351">
        <v>64.180000000000007</v>
      </c>
      <c r="H5351">
        <v>2</v>
      </c>
      <c r="I5351">
        <v>0.24</v>
      </c>
      <c r="J5351">
        <v>7.61</v>
      </c>
      <c r="K5351" t="s">
        <v>82</v>
      </c>
      <c r="L5351" t="s">
        <v>43</v>
      </c>
      <c r="M5351">
        <v>5.79</v>
      </c>
      <c r="N5351" t="s">
        <v>83</v>
      </c>
      <c r="O5351" t="b">
        <v>0</v>
      </c>
      <c r="P5351">
        <v>97.553600000000017</v>
      </c>
      <c r="Q5351">
        <v>20.537600000000008</v>
      </c>
      <c r="R5351">
        <v>7.1376000000000124</v>
      </c>
      <c r="S5351" t="s">
        <v>91</v>
      </c>
      <c r="T5351">
        <v>0</v>
      </c>
      <c r="U5351">
        <v>0</v>
      </c>
      <c r="V5351">
        <v>2</v>
      </c>
      <c r="W5351">
        <v>-0.56399999999999473</v>
      </c>
    </row>
    <row r="5352" spans="1:23" x14ac:dyDescent="0.35">
      <c r="A5352" t="s">
        <v>7285</v>
      </c>
      <c r="B5352" t="s">
        <v>1185</v>
      </c>
      <c r="C5352" t="s">
        <v>1459</v>
      </c>
      <c r="D5352" t="s">
        <v>19</v>
      </c>
      <c r="E5352" t="s">
        <v>88</v>
      </c>
      <c r="F5352" t="s">
        <v>608</v>
      </c>
      <c r="G5352">
        <v>27.82</v>
      </c>
      <c r="H5352">
        <v>1</v>
      </c>
      <c r="I5352">
        <v>0.01</v>
      </c>
      <c r="J5352">
        <v>4.74</v>
      </c>
      <c r="K5352" t="s">
        <v>102</v>
      </c>
      <c r="L5352" t="s">
        <v>43</v>
      </c>
      <c r="M5352">
        <v>5.37</v>
      </c>
      <c r="N5352" t="s">
        <v>83</v>
      </c>
      <c r="O5352" t="b">
        <v>0</v>
      </c>
      <c r="P5352">
        <v>27.541799999999999</v>
      </c>
      <c r="Q5352">
        <v>10.8498</v>
      </c>
      <c r="R5352">
        <v>0.7397999999999989</v>
      </c>
      <c r="S5352" t="s">
        <v>183</v>
      </c>
      <c r="T5352">
        <v>0</v>
      </c>
      <c r="U5352">
        <v>0</v>
      </c>
      <c r="V5352">
        <v>21</v>
      </c>
      <c r="W5352">
        <v>2879.7907</v>
      </c>
    </row>
    <row r="5353" spans="1:23" x14ac:dyDescent="0.35">
      <c r="A5353" t="s">
        <v>7286</v>
      </c>
      <c r="B5353" t="s">
        <v>364</v>
      </c>
      <c r="C5353" t="s">
        <v>4179</v>
      </c>
      <c r="D5353" t="s">
        <v>20</v>
      </c>
      <c r="E5353" t="s">
        <v>14</v>
      </c>
      <c r="F5353" t="s">
        <v>203</v>
      </c>
      <c r="G5353">
        <v>138.13</v>
      </c>
      <c r="H5353">
        <v>3</v>
      </c>
      <c r="I5353">
        <v>0.02</v>
      </c>
      <c r="J5353">
        <v>3.96</v>
      </c>
      <c r="K5353" t="s">
        <v>102</v>
      </c>
      <c r="L5353" t="s">
        <v>43</v>
      </c>
      <c r="M5353">
        <v>6.54</v>
      </c>
      <c r="N5353" t="s">
        <v>83</v>
      </c>
      <c r="O5353" t="b">
        <v>0</v>
      </c>
      <c r="P5353">
        <v>406.10219999999998</v>
      </c>
      <c r="Q5353">
        <v>157.4682</v>
      </c>
      <c r="R5353">
        <v>146.9682</v>
      </c>
      <c r="S5353" t="s">
        <v>97</v>
      </c>
      <c r="T5353">
        <v>0</v>
      </c>
      <c r="U5353">
        <v>0</v>
      </c>
      <c r="V5353">
        <v>15</v>
      </c>
      <c r="W5353">
        <v>1235.5637999999999</v>
      </c>
    </row>
    <row r="5354" spans="1:23" x14ac:dyDescent="0.35">
      <c r="A5354" t="s">
        <v>7287</v>
      </c>
      <c r="B5354" t="s">
        <v>193</v>
      </c>
      <c r="C5354" t="s">
        <v>4389</v>
      </c>
      <c r="D5354" t="s">
        <v>12</v>
      </c>
      <c r="E5354" t="s">
        <v>14</v>
      </c>
      <c r="F5354" t="s">
        <v>1740</v>
      </c>
      <c r="G5354">
        <v>128.46</v>
      </c>
      <c r="H5354">
        <v>2</v>
      </c>
      <c r="I5354">
        <v>0.09</v>
      </c>
      <c r="J5354">
        <v>6.26</v>
      </c>
      <c r="K5354" t="s">
        <v>82</v>
      </c>
      <c r="L5354" t="s">
        <v>43</v>
      </c>
      <c r="M5354">
        <v>4.08</v>
      </c>
      <c r="N5354" t="s">
        <v>83</v>
      </c>
      <c r="O5354" t="b">
        <v>0</v>
      </c>
      <c r="P5354">
        <v>233.7972</v>
      </c>
      <c r="Q5354">
        <v>79.645200000000017</v>
      </c>
      <c r="R5354">
        <v>69.305200000000013</v>
      </c>
      <c r="S5354" t="s">
        <v>97</v>
      </c>
      <c r="T5354">
        <v>0</v>
      </c>
      <c r="U5354">
        <v>0</v>
      </c>
      <c r="V5354">
        <v>4</v>
      </c>
      <c r="W5354">
        <v>82.832300000000004</v>
      </c>
    </row>
    <row r="5355" spans="1:23" x14ac:dyDescent="0.35">
      <c r="A5355" t="s">
        <v>7288</v>
      </c>
      <c r="B5355" t="s">
        <v>425</v>
      </c>
      <c r="C5355" t="s">
        <v>3493</v>
      </c>
      <c r="D5355" t="s">
        <v>12</v>
      </c>
      <c r="E5355" t="s">
        <v>16</v>
      </c>
      <c r="F5355" t="s">
        <v>648</v>
      </c>
      <c r="G5355">
        <v>30.69</v>
      </c>
      <c r="H5355">
        <v>2</v>
      </c>
      <c r="I5355">
        <v>0.18</v>
      </c>
      <c r="J5355">
        <v>8.49</v>
      </c>
      <c r="K5355" t="s">
        <v>115</v>
      </c>
      <c r="L5355" t="s">
        <v>43</v>
      </c>
      <c r="M5355">
        <v>4.67</v>
      </c>
      <c r="N5355" t="s">
        <v>83</v>
      </c>
      <c r="O5355" t="b">
        <v>0</v>
      </c>
      <c r="P5355">
        <v>50.331600000000009</v>
      </c>
      <c r="Q5355">
        <v>13.503600000000009</v>
      </c>
      <c r="R5355">
        <v>0.34360000000000568</v>
      </c>
      <c r="S5355" t="s">
        <v>84</v>
      </c>
      <c r="T5355">
        <v>0</v>
      </c>
      <c r="U5355">
        <v>0</v>
      </c>
      <c r="V5355">
        <v>15</v>
      </c>
      <c r="W5355">
        <v>2107.1965</v>
      </c>
    </row>
    <row r="5356" spans="1:23" x14ac:dyDescent="0.35">
      <c r="A5356" t="s">
        <v>7289</v>
      </c>
      <c r="B5356" t="s">
        <v>1240</v>
      </c>
      <c r="C5356" t="s">
        <v>362</v>
      </c>
      <c r="D5356" t="s">
        <v>12</v>
      </c>
      <c r="E5356" t="s">
        <v>95</v>
      </c>
      <c r="F5356" t="s">
        <v>631</v>
      </c>
      <c r="G5356">
        <v>576.01</v>
      </c>
      <c r="H5356">
        <v>1</v>
      </c>
      <c r="I5356">
        <v>0.06</v>
      </c>
      <c r="J5356">
        <v>4.1100000000000003</v>
      </c>
      <c r="K5356" t="s">
        <v>82</v>
      </c>
      <c r="L5356" t="s">
        <v>48</v>
      </c>
      <c r="M5356">
        <v>5.0599999999999996</v>
      </c>
      <c r="N5356" t="s">
        <v>141</v>
      </c>
      <c r="O5356" t="b">
        <v>0</v>
      </c>
      <c r="P5356">
        <v>541.44939999999997</v>
      </c>
      <c r="Q5356">
        <v>195.8434</v>
      </c>
      <c r="R5356">
        <v>186.67339999999999</v>
      </c>
      <c r="S5356" t="s">
        <v>91</v>
      </c>
      <c r="T5356">
        <v>1</v>
      </c>
      <c r="U5356">
        <v>0</v>
      </c>
      <c r="V5356">
        <v>18</v>
      </c>
      <c r="W5356">
        <v>1992.8879999999999</v>
      </c>
    </row>
    <row r="5357" spans="1:23" x14ac:dyDescent="0.35">
      <c r="A5357" t="s">
        <v>7290</v>
      </c>
      <c r="B5357" t="s">
        <v>346</v>
      </c>
      <c r="C5357" t="s">
        <v>3302</v>
      </c>
      <c r="D5357" t="s">
        <v>15</v>
      </c>
      <c r="E5357" t="s">
        <v>16</v>
      </c>
      <c r="F5357" t="s">
        <v>605</v>
      </c>
      <c r="G5357">
        <v>35.51</v>
      </c>
      <c r="H5357">
        <v>3</v>
      </c>
      <c r="I5357">
        <v>0.24</v>
      </c>
      <c r="J5357">
        <v>2.58</v>
      </c>
      <c r="K5357" t="s">
        <v>82</v>
      </c>
      <c r="L5357" t="s">
        <v>41</v>
      </c>
      <c r="M5357">
        <v>13.47</v>
      </c>
      <c r="N5357" t="s">
        <v>83</v>
      </c>
      <c r="O5357" t="b">
        <v>0</v>
      </c>
      <c r="P5357">
        <v>80.962800000000001</v>
      </c>
      <c r="Q5357">
        <v>17.044799999999999</v>
      </c>
      <c r="R5357">
        <v>0.99480000000000157</v>
      </c>
      <c r="S5357" t="s">
        <v>97</v>
      </c>
      <c r="T5357">
        <v>0</v>
      </c>
      <c r="U5357">
        <v>0</v>
      </c>
      <c r="V5357">
        <v>2</v>
      </c>
      <c r="W5357">
        <v>117.1712</v>
      </c>
    </row>
    <row r="5358" spans="1:23" x14ac:dyDescent="0.35">
      <c r="A5358" t="s">
        <v>7291</v>
      </c>
      <c r="B5358" t="s">
        <v>125</v>
      </c>
      <c r="C5358" t="s">
        <v>926</v>
      </c>
      <c r="D5358" t="s">
        <v>17</v>
      </c>
      <c r="E5358" t="s">
        <v>16</v>
      </c>
      <c r="F5358" t="s">
        <v>648</v>
      </c>
      <c r="G5358">
        <v>80.52</v>
      </c>
      <c r="H5358">
        <v>1</v>
      </c>
      <c r="I5358">
        <v>0.1</v>
      </c>
      <c r="J5358">
        <v>9.49</v>
      </c>
      <c r="K5358" t="s">
        <v>102</v>
      </c>
      <c r="L5358" t="s">
        <v>41</v>
      </c>
      <c r="M5358">
        <v>11.32</v>
      </c>
      <c r="N5358" t="s">
        <v>83</v>
      </c>
      <c r="O5358" t="b">
        <v>1</v>
      </c>
      <c r="P5358">
        <v>72.468000000000004</v>
      </c>
      <c r="Q5358">
        <v>24.156000000000009</v>
      </c>
      <c r="R5358">
        <v>3.3460000000000041</v>
      </c>
      <c r="S5358" t="s">
        <v>128</v>
      </c>
      <c r="T5358">
        <v>0</v>
      </c>
      <c r="U5358">
        <v>0</v>
      </c>
      <c r="V5358">
        <v>14</v>
      </c>
      <c r="W5358">
        <v>1569.6587999999999</v>
      </c>
    </row>
    <row r="5359" spans="1:23" x14ac:dyDescent="0.35">
      <c r="A5359" t="s">
        <v>7292</v>
      </c>
      <c r="B5359" t="s">
        <v>660</v>
      </c>
      <c r="C5359" t="s">
        <v>720</v>
      </c>
      <c r="D5359" t="s">
        <v>12</v>
      </c>
      <c r="E5359" t="s">
        <v>16</v>
      </c>
      <c r="F5359" t="s">
        <v>448</v>
      </c>
      <c r="G5359">
        <v>23.51</v>
      </c>
      <c r="H5359">
        <v>2</v>
      </c>
      <c r="I5359">
        <v>7.0000000000000007E-2</v>
      </c>
      <c r="J5359">
        <v>3.44</v>
      </c>
      <c r="K5359" t="s">
        <v>115</v>
      </c>
      <c r="L5359" t="s">
        <v>43</v>
      </c>
      <c r="M5359">
        <v>4.41</v>
      </c>
      <c r="N5359" t="s">
        <v>83</v>
      </c>
      <c r="O5359" t="b">
        <v>0</v>
      </c>
      <c r="P5359">
        <v>43.7286</v>
      </c>
      <c r="Q5359">
        <v>15.5166</v>
      </c>
      <c r="R5359">
        <v>7.6666000000000007</v>
      </c>
      <c r="S5359" t="s">
        <v>84</v>
      </c>
      <c r="T5359">
        <v>0</v>
      </c>
      <c r="U5359">
        <v>0</v>
      </c>
      <c r="V5359">
        <v>20</v>
      </c>
      <c r="W5359">
        <v>2012.6106</v>
      </c>
    </row>
    <row r="5360" spans="1:23" x14ac:dyDescent="0.35">
      <c r="A5360" t="s">
        <v>7293</v>
      </c>
      <c r="B5360" t="s">
        <v>629</v>
      </c>
      <c r="C5360" t="s">
        <v>682</v>
      </c>
      <c r="D5360" t="s">
        <v>20</v>
      </c>
      <c r="E5360" t="s">
        <v>16</v>
      </c>
      <c r="F5360" t="s">
        <v>932</v>
      </c>
      <c r="G5360">
        <v>44.59</v>
      </c>
      <c r="H5360">
        <v>2</v>
      </c>
      <c r="I5360">
        <v>7.0000000000000007E-2</v>
      </c>
      <c r="J5360">
        <v>8.5</v>
      </c>
      <c r="K5360" t="s">
        <v>115</v>
      </c>
      <c r="L5360" t="s">
        <v>48</v>
      </c>
      <c r="M5360">
        <v>14.4</v>
      </c>
      <c r="N5360" t="s">
        <v>141</v>
      </c>
      <c r="O5360" t="b">
        <v>0</v>
      </c>
      <c r="P5360">
        <v>82.937399999999997</v>
      </c>
      <c r="Q5360">
        <v>29.429400000000001</v>
      </c>
      <c r="R5360">
        <v>6.5293999999999954</v>
      </c>
      <c r="S5360" t="s">
        <v>128</v>
      </c>
      <c r="T5360">
        <v>1</v>
      </c>
      <c r="U5360">
        <v>0</v>
      </c>
      <c r="V5360">
        <v>15</v>
      </c>
      <c r="W5360">
        <v>1215.0599</v>
      </c>
    </row>
    <row r="5361" spans="1:23" x14ac:dyDescent="0.35">
      <c r="A5361" t="s">
        <v>7294</v>
      </c>
      <c r="B5361" t="s">
        <v>99</v>
      </c>
      <c r="C5361" t="s">
        <v>1477</v>
      </c>
      <c r="D5361" t="s">
        <v>15</v>
      </c>
      <c r="E5361" t="s">
        <v>88</v>
      </c>
      <c r="F5361" t="s">
        <v>608</v>
      </c>
      <c r="G5361">
        <v>39.56</v>
      </c>
      <c r="H5361">
        <v>2</v>
      </c>
      <c r="I5361">
        <v>0.03</v>
      </c>
      <c r="J5361">
        <v>8.1199999999999992</v>
      </c>
      <c r="K5361" t="s">
        <v>102</v>
      </c>
      <c r="L5361" t="s">
        <v>45</v>
      </c>
      <c r="M5361">
        <v>1.08</v>
      </c>
      <c r="N5361" t="s">
        <v>83</v>
      </c>
      <c r="O5361" t="b">
        <v>0</v>
      </c>
      <c r="P5361">
        <v>76.746400000000008</v>
      </c>
      <c r="Q5361">
        <v>29.274400000000011</v>
      </c>
      <c r="R5361">
        <v>20.074400000000011</v>
      </c>
      <c r="S5361" t="s">
        <v>103</v>
      </c>
      <c r="T5361">
        <v>0</v>
      </c>
      <c r="U5361">
        <v>0</v>
      </c>
      <c r="V5361">
        <v>2</v>
      </c>
      <c r="W5361">
        <v>189.52340000000001</v>
      </c>
    </row>
    <row r="5362" spans="1:23" x14ac:dyDescent="0.35">
      <c r="A5362" t="s">
        <v>7295</v>
      </c>
      <c r="B5362" t="s">
        <v>1340</v>
      </c>
      <c r="C5362" t="s">
        <v>7265</v>
      </c>
      <c r="D5362" t="s">
        <v>24</v>
      </c>
      <c r="E5362" t="s">
        <v>14</v>
      </c>
      <c r="F5362" t="s">
        <v>1127</v>
      </c>
      <c r="G5362">
        <v>84.25</v>
      </c>
      <c r="H5362">
        <v>1</v>
      </c>
      <c r="I5362">
        <v>0.23</v>
      </c>
      <c r="J5362">
        <v>7.92</v>
      </c>
      <c r="K5362" t="s">
        <v>115</v>
      </c>
      <c r="L5362" t="s">
        <v>41</v>
      </c>
      <c r="M5362">
        <v>6.43</v>
      </c>
      <c r="N5362" t="s">
        <v>83</v>
      </c>
      <c r="O5362" t="b">
        <v>0</v>
      </c>
      <c r="P5362">
        <v>64.872500000000002</v>
      </c>
      <c r="Q5362">
        <v>14.3225</v>
      </c>
      <c r="R5362">
        <v>-2.7499999999994501E-2</v>
      </c>
      <c r="S5362" t="s">
        <v>84</v>
      </c>
      <c r="T5362">
        <v>0</v>
      </c>
      <c r="U5362">
        <v>0</v>
      </c>
      <c r="V5362">
        <v>3</v>
      </c>
      <c r="W5362">
        <v>86.193300000000022</v>
      </c>
    </row>
    <row r="5363" spans="1:23" x14ac:dyDescent="0.35">
      <c r="A5363" t="s">
        <v>7296</v>
      </c>
      <c r="B5363" t="s">
        <v>138</v>
      </c>
      <c r="C5363" t="s">
        <v>1657</v>
      </c>
      <c r="D5363" t="s">
        <v>17</v>
      </c>
      <c r="E5363" t="s">
        <v>95</v>
      </c>
      <c r="F5363" t="s">
        <v>1549</v>
      </c>
      <c r="G5363">
        <v>310.55</v>
      </c>
      <c r="H5363">
        <v>3</v>
      </c>
      <c r="I5363">
        <v>0.05</v>
      </c>
      <c r="J5363">
        <v>4.9800000000000004</v>
      </c>
      <c r="K5363" t="s">
        <v>102</v>
      </c>
      <c r="L5363" t="s">
        <v>43</v>
      </c>
      <c r="M5363">
        <v>6.39</v>
      </c>
      <c r="N5363" t="s">
        <v>83</v>
      </c>
      <c r="O5363" t="b">
        <v>0</v>
      </c>
      <c r="P5363">
        <v>885.0675</v>
      </c>
      <c r="Q5363">
        <v>326.07749999999999</v>
      </c>
      <c r="R5363">
        <v>314.70749999999998</v>
      </c>
      <c r="S5363" t="s">
        <v>128</v>
      </c>
      <c r="T5363">
        <v>0</v>
      </c>
      <c r="U5363">
        <v>0</v>
      </c>
      <c r="V5363">
        <v>4</v>
      </c>
      <c r="W5363">
        <v>309.71309999999988</v>
      </c>
    </row>
    <row r="5364" spans="1:23" x14ac:dyDescent="0.35">
      <c r="A5364" t="s">
        <v>7297</v>
      </c>
      <c r="B5364" t="s">
        <v>940</v>
      </c>
      <c r="C5364" t="s">
        <v>673</v>
      </c>
      <c r="D5364" t="s">
        <v>15</v>
      </c>
      <c r="E5364" t="s">
        <v>95</v>
      </c>
      <c r="F5364" t="s">
        <v>515</v>
      </c>
      <c r="G5364">
        <v>221.2</v>
      </c>
      <c r="H5364">
        <v>2</v>
      </c>
      <c r="I5364">
        <v>0</v>
      </c>
      <c r="J5364">
        <v>2.36</v>
      </c>
      <c r="K5364" t="s">
        <v>115</v>
      </c>
      <c r="L5364" t="s">
        <v>45</v>
      </c>
      <c r="M5364">
        <v>0.93</v>
      </c>
      <c r="N5364" t="s">
        <v>83</v>
      </c>
      <c r="O5364" t="b">
        <v>0</v>
      </c>
      <c r="P5364">
        <v>442.4</v>
      </c>
      <c r="Q5364">
        <v>176.96</v>
      </c>
      <c r="R5364">
        <v>173.67</v>
      </c>
      <c r="S5364" t="s">
        <v>84</v>
      </c>
      <c r="T5364">
        <v>0</v>
      </c>
      <c r="U5364">
        <v>0</v>
      </c>
      <c r="V5364">
        <v>15</v>
      </c>
      <c r="W5364">
        <v>1127.8425</v>
      </c>
    </row>
    <row r="5365" spans="1:23" x14ac:dyDescent="0.35">
      <c r="A5365" t="s">
        <v>7298</v>
      </c>
      <c r="B5365" t="s">
        <v>566</v>
      </c>
      <c r="C5365" t="s">
        <v>474</v>
      </c>
      <c r="D5365" t="s">
        <v>19</v>
      </c>
      <c r="E5365" t="s">
        <v>14</v>
      </c>
      <c r="F5365" t="s">
        <v>159</v>
      </c>
      <c r="G5365">
        <v>62.99</v>
      </c>
      <c r="H5365">
        <v>3</v>
      </c>
      <c r="I5365">
        <v>0.08</v>
      </c>
      <c r="J5365">
        <v>5.41</v>
      </c>
      <c r="K5365" t="s">
        <v>102</v>
      </c>
      <c r="L5365" t="s">
        <v>43</v>
      </c>
      <c r="M5365">
        <v>7.61</v>
      </c>
      <c r="N5365" t="s">
        <v>83</v>
      </c>
      <c r="O5365" t="b">
        <v>0</v>
      </c>
      <c r="P5365">
        <v>173.85239999999999</v>
      </c>
      <c r="Q5365">
        <v>60.470400000000033</v>
      </c>
      <c r="R5365">
        <v>47.45040000000003</v>
      </c>
      <c r="S5365" t="s">
        <v>103</v>
      </c>
      <c r="T5365">
        <v>0</v>
      </c>
      <c r="U5365">
        <v>0</v>
      </c>
      <c r="V5365">
        <v>18</v>
      </c>
      <c r="W5365">
        <v>2484.4470999999999</v>
      </c>
    </row>
    <row r="5366" spans="1:23" x14ac:dyDescent="0.35">
      <c r="A5366" t="s">
        <v>7299</v>
      </c>
      <c r="B5366" t="s">
        <v>784</v>
      </c>
      <c r="C5366" t="s">
        <v>7300</v>
      </c>
      <c r="D5366" t="s">
        <v>20</v>
      </c>
      <c r="E5366" t="s">
        <v>88</v>
      </c>
      <c r="F5366" t="s">
        <v>551</v>
      </c>
      <c r="G5366">
        <v>33.049999999999997</v>
      </c>
      <c r="H5366">
        <v>3</v>
      </c>
      <c r="I5366">
        <v>0.28000000000000003</v>
      </c>
      <c r="J5366">
        <v>2.23</v>
      </c>
      <c r="K5366" t="s">
        <v>102</v>
      </c>
      <c r="L5366" t="s">
        <v>41</v>
      </c>
      <c r="M5366">
        <v>7.38</v>
      </c>
      <c r="N5366" t="s">
        <v>83</v>
      </c>
      <c r="O5366" t="b">
        <v>0</v>
      </c>
      <c r="P5366">
        <v>71.387999999999991</v>
      </c>
      <c r="Q5366">
        <v>11.898</v>
      </c>
      <c r="R5366">
        <v>2.2879999999999971</v>
      </c>
      <c r="S5366" t="s">
        <v>84</v>
      </c>
      <c r="T5366">
        <v>0</v>
      </c>
      <c r="U5366">
        <v>0</v>
      </c>
      <c r="V5366">
        <v>1</v>
      </c>
      <c r="W5366">
        <v>2.2879999999999971</v>
      </c>
    </row>
    <row r="5367" spans="1:23" x14ac:dyDescent="0.35">
      <c r="A5367" t="s">
        <v>7301</v>
      </c>
      <c r="B5367" t="s">
        <v>751</v>
      </c>
      <c r="C5367" t="s">
        <v>1530</v>
      </c>
      <c r="D5367" t="s">
        <v>28</v>
      </c>
      <c r="E5367" t="s">
        <v>95</v>
      </c>
      <c r="F5367" t="s">
        <v>328</v>
      </c>
      <c r="G5367">
        <v>548.54999999999995</v>
      </c>
      <c r="H5367">
        <v>1</v>
      </c>
      <c r="I5367">
        <v>0.13</v>
      </c>
      <c r="J5367">
        <v>9.56</v>
      </c>
      <c r="K5367" t="s">
        <v>82</v>
      </c>
      <c r="L5367" t="s">
        <v>41</v>
      </c>
      <c r="M5367">
        <v>14.24</v>
      </c>
      <c r="N5367" t="s">
        <v>83</v>
      </c>
      <c r="O5367" t="b">
        <v>0</v>
      </c>
      <c r="P5367">
        <v>477.23849999999987</v>
      </c>
      <c r="Q5367">
        <v>148.10849999999999</v>
      </c>
      <c r="R5367">
        <v>124.3085</v>
      </c>
      <c r="S5367" t="s">
        <v>97</v>
      </c>
      <c r="T5367">
        <v>0</v>
      </c>
      <c r="U5367">
        <v>0</v>
      </c>
      <c r="V5367">
        <v>15</v>
      </c>
      <c r="W5367">
        <v>971.28840000000002</v>
      </c>
    </row>
    <row r="5368" spans="1:23" x14ac:dyDescent="0.35">
      <c r="A5368" t="s">
        <v>7302</v>
      </c>
      <c r="B5368" t="s">
        <v>291</v>
      </c>
      <c r="C5368" t="s">
        <v>3304</v>
      </c>
      <c r="D5368" t="s">
        <v>17</v>
      </c>
      <c r="E5368" t="s">
        <v>95</v>
      </c>
      <c r="F5368" t="s">
        <v>175</v>
      </c>
      <c r="G5368">
        <v>482.24</v>
      </c>
      <c r="H5368">
        <v>2</v>
      </c>
      <c r="I5368">
        <v>0.1</v>
      </c>
      <c r="J5368">
        <v>4.84</v>
      </c>
      <c r="K5368" t="s">
        <v>90</v>
      </c>
      <c r="L5368" t="s">
        <v>43</v>
      </c>
      <c r="M5368">
        <v>6.86</v>
      </c>
      <c r="N5368" t="s">
        <v>83</v>
      </c>
      <c r="O5368" t="b">
        <v>1</v>
      </c>
      <c r="P5368">
        <v>868.03200000000004</v>
      </c>
      <c r="Q5368">
        <v>289.34400000000011</v>
      </c>
      <c r="R5368">
        <v>277.64400000000012</v>
      </c>
      <c r="S5368" t="s">
        <v>183</v>
      </c>
      <c r="T5368">
        <v>0</v>
      </c>
      <c r="U5368">
        <v>0</v>
      </c>
      <c r="V5368">
        <v>10</v>
      </c>
      <c r="W5368">
        <v>541.53330000000005</v>
      </c>
    </row>
    <row r="5369" spans="1:23" x14ac:dyDescent="0.35">
      <c r="A5369" t="s">
        <v>7303</v>
      </c>
      <c r="B5369" t="s">
        <v>536</v>
      </c>
      <c r="C5369" t="s">
        <v>7304</v>
      </c>
      <c r="D5369" t="s">
        <v>15</v>
      </c>
      <c r="E5369" t="s">
        <v>16</v>
      </c>
      <c r="F5369" t="s">
        <v>648</v>
      </c>
      <c r="G5369">
        <v>38.07</v>
      </c>
      <c r="H5369">
        <v>2</v>
      </c>
      <c r="I5369">
        <v>0.08</v>
      </c>
      <c r="J5369">
        <v>2.4700000000000002</v>
      </c>
      <c r="K5369" t="s">
        <v>82</v>
      </c>
      <c r="L5369" t="s">
        <v>45</v>
      </c>
      <c r="M5369">
        <v>0.87</v>
      </c>
      <c r="N5369" t="s">
        <v>83</v>
      </c>
      <c r="O5369" t="b">
        <v>0</v>
      </c>
      <c r="P5369">
        <v>70.0488</v>
      </c>
      <c r="Q5369">
        <v>24.364799999999999</v>
      </c>
      <c r="R5369">
        <v>21.024799999999999</v>
      </c>
      <c r="S5369" t="s">
        <v>97</v>
      </c>
      <c r="T5369">
        <v>0</v>
      </c>
      <c r="U5369">
        <v>0</v>
      </c>
      <c r="V5369">
        <v>2</v>
      </c>
      <c r="W5369">
        <v>21.3294</v>
      </c>
    </row>
    <row r="5370" spans="1:23" x14ac:dyDescent="0.35">
      <c r="A5370" t="s">
        <v>7305</v>
      </c>
      <c r="B5370" t="s">
        <v>559</v>
      </c>
      <c r="C5370" t="s">
        <v>1045</v>
      </c>
      <c r="D5370" t="s">
        <v>12</v>
      </c>
      <c r="E5370" t="s">
        <v>16</v>
      </c>
      <c r="F5370" t="s">
        <v>244</v>
      </c>
      <c r="G5370">
        <v>68.680000000000007</v>
      </c>
      <c r="H5370">
        <v>3</v>
      </c>
      <c r="I5370">
        <v>0.28000000000000003</v>
      </c>
      <c r="J5370">
        <v>5.95</v>
      </c>
      <c r="K5370" t="s">
        <v>90</v>
      </c>
      <c r="L5370" t="s">
        <v>43</v>
      </c>
      <c r="M5370">
        <v>7.67</v>
      </c>
      <c r="N5370" t="s">
        <v>83</v>
      </c>
      <c r="O5370" t="b">
        <v>0</v>
      </c>
      <c r="P5370">
        <v>148.34880000000001</v>
      </c>
      <c r="Q5370">
        <v>24.724799999999998</v>
      </c>
      <c r="R5370">
        <v>11.104799999999999</v>
      </c>
      <c r="S5370" t="s">
        <v>128</v>
      </c>
      <c r="T5370">
        <v>0</v>
      </c>
      <c r="U5370">
        <v>0</v>
      </c>
      <c r="V5370">
        <v>20</v>
      </c>
      <c r="W5370">
        <v>851.01980000000015</v>
      </c>
    </row>
    <row r="5371" spans="1:23" x14ac:dyDescent="0.35">
      <c r="A5371" t="s">
        <v>7306</v>
      </c>
      <c r="B5371" t="s">
        <v>603</v>
      </c>
      <c r="C5371" t="s">
        <v>5892</v>
      </c>
      <c r="D5371" t="s">
        <v>15</v>
      </c>
      <c r="E5371" t="s">
        <v>14</v>
      </c>
      <c r="F5371" t="s">
        <v>159</v>
      </c>
      <c r="G5371">
        <v>161.93</v>
      </c>
      <c r="H5371">
        <v>3</v>
      </c>
      <c r="I5371">
        <v>0.06</v>
      </c>
      <c r="J5371">
        <v>8.4600000000000009</v>
      </c>
      <c r="K5371" t="s">
        <v>90</v>
      </c>
      <c r="L5371" t="s">
        <v>45</v>
      </c>
      <c r="M5371">
        <v>1.3</v>
      </c>
      <c r="N5371" t="s">
        <v>83</v>
      </c>
      <c r="O5371" t="b">
        <v>0</v>
      </c>
      <c r="P5371">
        <v>456.64260000000002</v>
      </c>
      <c r="Q5371">
        <v>165.1686</v>
      </c>
      <c r="R5371">
        <v>155.40860000000001</v>
      </c>
      <c r="S5371" t="s">
        <v>128</v>
      </c>
      <c r="T5371">
        <v>0</v>
      </c>
      <c r="U5371">
        <v>0</v>
      </c>
      <c r="V5371">
        <v>4</v>
      </c>
      <c r="W5371">
        <v>248.84600000000009</v>
      </c>
    </row>
    <row r="5372" spans="1:23" x14ac:dyDescent="0.35">
      <c r="A5372" t="s">
        <v>7307</v>
      </c>
      <c r="B5372" t="s">
        <v>1497</v>
      </c>
      <c r="C5372" t="s">
        <v>1235</v>
      </c>
      <c r="D5372" t="s">
        <v>28</v>
      </c>
      <c r="E5372" t="s">
        <v>95</v>
      </c>
      <c r="F5372" t="s">
        <v>1251</v>
      </c>
      <c r="G5372">
        <v>419.74</v>
      </c>
      <c r="H5372">
        <v>2</v>
      </c>
      <c r="I5372">
        <v>0.01</v>
      </c>
      <c r="J5372">
        <v>3.53</v>
      </c>
      <c r="K5372" t="s">
        <v>102</v>
      </c>
      <c r="L5372" t="s">
        <v>45</v>
      </c>
      <c r="M5372">
        <v>0.53</v>
      </c>
      <c r="N5372" t="s">
        <v>83</v>
      </c>
      <c r="O5372" t="b">
        <v>0</v>
      </c>
      <c r="P5372">
        <v>831.08519999999999</v>
      </c>
      <c r="Q5372">
        <v>327.3972</v>
      </c>
      <c r="R5372">
        <v>323.3372</v>
      </c>
      <c r="S5372" t="s">
        <v>103</v>
      </c>
      <c r="T5372">
        <v>0</v>
      </c>
      <c r="U5372">
        <v>0</v>
      </c>
      <c r="V5372">
        <v>10</v>
      </c>
      <c r="W5372">
        <v>469.07670000000007</v>
      </c>
    </row>
    <row r="5373" spans="1:23" x14ac:dyDescent="0.35">
      <c r="A5373" t="s">
        <v>7308</v>
      </c>
      <c r="B5373" t="s">
        <v>633</v>
      </c>
      <c r="C5373" t="s">
        <v>213</v>
      </c>
      <c r="D5373" t="s">
        <v>12</v>
      </c>
      <c r="E5373" t="s">
        <v>95</v>
      </c>
      <c r="F5373" t="s">
        <v>715</v>
      </c>
      <c r="G5373">
        <v>234.16</v>
      </c>
      <c r="H5373">
        <v>3</v>
      </c>
      <c r="I5373">
        <v>0.01</v>
      </c>
      <c r="J5373">
        <v>7.21</v>
      </c>
      <c r="K5373" t="s">
        <v>102</v>
      </c>
      <c r="L5373" t="s">
        <v>45</v>
      </c>
      <c r="M5373">
        <v>1.74</v>
      </c>
      <c r="N5373" t="s">
        <v>83</v>
      </c>
      <c r="O5373" t="b">
        <v>0</v>
      </c>
      <c r="P5373">
        <v>695.45519999999999</v>
      </c>
      <c r="Q5373">
        <v>273.96719999999999</v>
      </c>
      <c r="R5373">
        <v>265.0172</v>
      </c>
      <c r="S5373" t="s">
        <v>103</v>
      </c>
      <c r="T5373">
        <v>0</v>
      </c>
      <c r="U5373">
        <v>0</v>
      </c>
      <c r="V5373">
        <v>14</v>
      </c>
      <c r="W5373">
        <v>989.94770000000005</v>
      </c>
    </row>
    <row r="5374" spans="1:23" x14ac:dyDescent="0.35">
      <c r="A5374" t="s">
        <v>7309</v>
      </c>
      <c r="B5374" t="s">
        <v>826</v>
      </c>
      <c r="C5374" t="s">
        <v>779</v>
      </c>
      <c r="D5374" t="s">
        <v>17</v>
      </c>
      <c r="E5374" t="s">
        <v>88</v>
      </c>
      <c r="F5374" t="s">
        <v>483</v>
      </c>
      <c r="G5374">
        <v>41.06</v>
      </c>
      <c r="H5374">
        <v>3</v>
      </c>
      <c r="I5374">
        <v>0.08</v>
      </c>
      <c r="J5374">
        <v>7.72</v>
      </c>
      <c r="K5374" t="s">
        <v>90</v>
      </c>
      <c r="L5374" t="s">
        <v>41</v>
      </c>
      <c r="M5374">
        <v>6.7</v>
      </c>
      <c r="N5374" t="s">
        <v>83</v>
      </c>
      <c r="O5374" t="b">
        <v>0</v>
      </c>
      <c r="P5374">
        <v>113.32559999999999</v>
      </c>
      <c r="Q5374">
        <v>39.417600000000007</v>
      </c>
      <c r="R5374">
        <v>24.997600000000009</v>
      </c>
      <c r="S5374" t="s">
        <v>103</v>
      </c>
      <c r="T5374">
        <v>0</v>
      </c>
      <c r="U5374">
        <v>0</v>
      </c>
      <c r="V5374">
        <v>20</v>
      </c>
      <c r="W5374">
        <v>1330.2448999999999</v>
      </c>
    </row>
    <row r="5375" spans="1:23" x14ac:dyDescent="0.35">
      <c r="A5375" t="s">
        <v>7310</v>
      </c>
      <c r="B5375" t="s">
        <v>291</v>
      </c>
      <c r="C5375" t="s">
        <v>2828</v>
      </c>
      <c r="D5375" t="s">
        <v>15</v>
      </c>
      <c r="E5375" t="s">
        <v>14</v>
      </c>
      <c r="F5375" t="s">
        <v>234</v>
      </c>
      <c r="G5375">
        <v>107.65</v>
      </c>
      <c r="H5375">
        <v>3</v>
      </c>
      <c r="I5375">
        <v>0.28000000000000003</v>
      </c>
      <c r="J5375">
        <v>7.24</v>
      </c>
      <c r="K5375" t="s">
        <v>115</v>
      </c>
      <c r="L5375" t="s">
        <v>41</v>
      </c>
      <c r="M5375">
        <v>13.99</v>
      </c>
      <c r="N5375" t="s">
        <v>83</v>
      </c>
      <c r="O5375" t="b">
        <v>0</v>
      </c>
      <c r="P5375">
        <v>232.524</v>
      </c>
      <c r="Q5375">
        <v>38.754000000000019</v>
      </c>
      <c r="R5375">
        <v>17.524000000000019</v>
      </c>
      <c r="S5375" t="s">
        <v>183</v>
      </c>
      <c r="T5375">
        <v>0</v>
      </c>
      <c r="U5375">
        <v>0</v>
      </c>
      <c r="V5375">
        <v>9</v>
      </c>
      <c r="W5375">
        <v>611.10510000000011</v>
      </c>
    </row>
    <row r="5376" spans="1:23" x14ac:dyDescent="0.35">
      <c r="A5376" t="s">
        <v>7311</v>
      </c>
      <c r="B5376" t="s">
        <v>689</v>
      </c>
      <c r="C5376" t="s">
        <v>1380</v>
      </c>
      <c r="D5376" t="s">
        <v>15</v>
      </c>
      <c r="E5376" t="s">
        <v>16</v>
      </c>
      <c r="F5376" t="s">
        <v>132</v>
      </c>
      <c r="G5376">
        <v>36.770000000000003</v>
      </c>
      <c r="H5376">
        <v>2</v>
      </c>
      <c r="I5376">
        <v>0.27</v>
      </c>
      <c r="J5376">
        <v>6.34</v>
      </c>
      <c r="K5376" t="s">
        <v>115</v>
      </c>
      <c r="L5376" t="s">
        <v>41</v>
      </c>
      <c r="M5376">
        <v>12.86</v>
      </c>
      <c r="N5376" t="s">
        <v>83</v>
      </c>
      <c r="O5376" t="b">
        <v>0</v>
      </c>
      <c r="P5376">
        <v>53.684199999999997</v>
      </c>
      <c r="Q5376">
        <v>9.5602000000000018</v>
      </c>
      <c r="R5376">
        <v>-9.6397999999999957</v>
      </c>
      <c r="S5376" t="s">
        <v>103</v>
      </c>
      <c r="T5376">
        <v>0</v>
      </c>
      <c r="U5376">
        <v>0</v>
      </c>
      <c r="V5376">
        <v>20</v>
      </c>
      <c r="W5376">
        <v>1665.5569</v>
      </c>
    </row>
    <row r="5377" spans="1:23" x14ac:dyDescent="0.35">
      <c r="A5377" t="s">
        <v>7312</v>
      </c>
      <c r="B5377" t="s">
        <v>429</v>
      </c>
      <c r="C5377" t="s">
        <v>100</v>
      </c>
      <c r="D5377" t="s">
        <v>24</v>
      </c>
      <c r="E5377" t="s">
        <v>14</v>
      </c>
      <c r="F5377" t="s">
        <v>355</v>
      </c>
      <c r="G5377">
        <v>126.36</v>
      </c>
      <c r="H5377">
        <v>1</v>
      </c>
      <c r="I5377">
        <v>0.01</v>
      </c>
      <c r="J5377">
        <v>2.06</v>
      </c>
      <c r="K5377" t="s">
        <v>82</v>
      </c>
      <c r="L5377" t="s">
        <v>45</v>
      </c>
      <c r="M5377">
        <v>1.35</v>
      </c>
      <c r="N5377" t="s">
        <v>83</v>
      </c>
      <c r="O5377" t="b">
        <v>0</v>
      </c>
      <c r="P5377">
        <v>125.0964</v>
      </c>
      <c r="Q5377">
        <v>49.2804</v>
      </c>
      <c r="R5377">
        <v>45.870399999999997</v>
      </c>
      <c r="S5377" t="s">
        <v>128</v>
      </c>
      <c r="T5377">
        <v>0</v>
      </c>
      <c r="U5377">
        <v>0</v>
      </c>
      <c r="V5377">
        <v>16</v>
      </c>
      <c r="W5377">
        <v>909.71600000000001</v>
      </c>
    </row>
    <row r="5378" spans="1:23" x14ac:dyDescent="0.35">
      <c r="A5378" t="s">
        <v>7313</v>
      </c>
      <c r="B5378" t="s">
        <v>636</v>
      </c>
      <c r="C5378" t="s">
        <v>1341</v>
      </c>
      <c r="D5378" t="s">
        <v>17</v>
      </c>
      <c r="E5378" t="s">
        <v>16</v>
      </c>
      <c r="F5378" t="s">
        <v>478</v>
      </c>
      <c r="G5378">
        <v>21.03</v>
      </c>
      <c r="H5378">
        <v>2</v>
      </c>
      <c r="I5378">
        <v>0.18</v>
      </c>
      <c r="J5378">
        <v>2.74</v>
      </c>
      <c r="K5378" t="s">
        <v>90</v>
      </c>
      <c r="L5378" t="s">
        <v>43</v>
      </c>
      <c r="M5378">
        <v>5.54</v>
      </c>
      <c r="N5378" t="s">
        <v>83</v>
      </c>
      <c r="O5378" t="b">
        <v>0</v>
      </c>
      <c r="P5378">
        <v>34.489199999999997</v>
      </c>
      <c r="Q5378">
        <v>9.2532000000000032</v>
      </c>
      <c r="R5378">
        <v>0.97320000000000195</v>
      </c>
      <c r="S5378" t="s">
        <v>103</v>
      </c>
      <c r="T5378">
        <v>0</v>
      </c>
      <c r="U5378">
        <v>0</v>
      </c>
      <c r="V5378">
        <v>4</v>
      </c>
      <c r="W5378">
        <v>625.5590000000002</v>
      </c>
    </row>
    <row r="5379" spans="1:23" x14ac:dyDescent="0.35">
      <c r="A5379" t="s">
        <v>7314</v>
      </c>
      <c r="B5379" t="s">
        <v>157</v>
      </c>
      <c r="C5379" t="s">
        <v>928</v>
      </c>
      <c r="D5379" t="s">
        <v>19</v>
      </c>
      <c r="E5379" t="s">
        <v>16</v>
      </c>
      <c r="F5379" t="s">
        <v>360</v>
      </c>
      <c r="G5379">
        <v>53.68</v>
      </c>
      <c r="H5379">
        <v>3</v>
      </c>
      <c r="I5379">
        <v>0.13</v>
      </c>
      <c r="J5379">
        <v>7.69</v>
      </c>
      <c r="K5379" t="s">
        <v>102</v>
      </c>
      <c r="L5379" t="s">
        <v>41</v>
      </c>
      <c r="M5379">
        <v>7.87</v>
      </c>
      <c r="N5379" t="s">
        <v>83</v>
      </c>
      <c r="O5379" t="b">
        <v>0</v>
      </c>
      <c r="P5379">
        <v>140.10480000000001</v>
      </c>
      <c r="Q5379">
        <v>43.480799999999988</v>
      </c>
      <c r="R5379">
        <v>27.920799999999989</v>
      </c>
      <c r="S5379" t="s">
        <v>91</v>
      </c>
      <c r="T5379">
        <v>0</v>
      </c>
      <c r="U5379">
        <v>0</v>
      </c>
      <c r="V5379">
        <v>16</v>
      </c>
      <c r="W5379">
        <v>798.92430000000002</v>
      </c>
    </row>
    <row r="5380" spans="1:23" x14ac:dyDescent="0.35">
      <c r="A5380" t="s">
        <v>7315</v>
      </c>
      <c r="B5380" t="s">
        <v>372</v>
      </c>
      <c r="C5380" t="s">
        <v>1660</v>
      </c>
      <c r="D5380" t="s">
        <v>15</v>
      </c>
      <c r="E5380" t="s">
        <v>95</v>
      </c>
      <c r="F5380" t="s">
        <v>324</v>
      </c>
      <c r="G5380">
        <v>125.72</v>
      </c>
      <c r="H5380">
        <v>1</v>
      </c>
      <c r="I5380">
        <v>0.05</v>
      </c>
      <c r="J5380">
        <v>4.3899999999999997</v>
      </c>
      <c r="K5380" t="s">
        <v>102</v>
      </c>
      <c r="L5380" t="s">
        <v>43</v>
      </c>
      <c r="M5380">
        <v>4.5999999999999996</v>
      </c>
      <c r="N5380" t="s">
        <v>83</v>
      </c>
      <c r="O5380" t="b">
        <v>0</v>
      </c>
      <c r="P5380">
        <v>119.434</v>
      </c>
      <c r="Q5380">
        <v>44.002000000000002</v>
      </c>
      <c r="R5380">
        <v>35.012</v>
      </c>
      <c r="S5380" t="s">
        <v>183</v>
      </c>
      <c r="T5380">
        <v>0</v>
      </c>
      <c r="U5380">
        <v>0</v>
      </c>
      <c r="V5380">
        <v>2</v>
      </c>
      <c r="W5380">
        <v>34.819600000000001</v>
      </c>
    </row>
    <row r="5381" spans="1:23" x14ac:dyDescent="0.35">
      <c r="A5381" t="s">
        <v>7316</v>
      </c>
      <c r="B5381" t="s">
        <v>867</v>
      </c>
      <c r="C5381" t="s">
        <v>7317</v>
      </c>
      <c r="D5381" t="s">
        <v>15</v>
      </c>
      <c r="E5381" t="s">
        <v>95</v>
      </c>
      <c r="F5381" t="s">
        <v>1202</v>
      </c>
      <c r="G5381">
        <v>420.53</v>
      </c>
      <c r="H5381">
        <v>1</v>
      </c>
      <c r="I5381">
        <v>7.0000000000000007E-2</v>
      </c>
      <c r="J5381">
        <v>7.46</v>
      </c>
      <c r="K5381" t="s">
        <v>82</v>
      </c>
      <c r="L5381" t="s">
        <v>45</v>
      </c>
      <c r="M5381">
        <v>1.04</v>
      </c>
      <c r="N5381" t="s">
        <v>141</v>
      </c>
      <c r="O5381" t="b">
        <v>0</v>
      </c>
      <c r="P5381">
        <v>391.09289999999987</v>
      </c>
      <c r="Q5381">
        <v>138.7749</v>
      </c>
      <c r="R5381">
        <v>130.2749</v>
      </c>
      <c r="S5381" t="s">
        <v>103</v>
      </c>
      <c r="T5381">
        <v>1</v>
      </c>
      <c r="U5381">
        <v>0</v>
      </c>
      <c r="V5381">
        <v>1</v>
      </c>
      <c r="W5381">
        <v>130.2749</v>
      </c>
    </row>
    <row r="5382" spans="1:23" x14ac:dyDescent="0.35">
      <c r="A5382" t="s">
        <v>7318</v>
      </c>
      <c r="B5382" t="s">
        <v>639</v>
      </c>
      <c r="C5382" t="s">
        <v>7319</v>
      </c>
      <c r="D5382" t="s">
        <v>15</v>
      </c>
      <c r="E5382" t="s">
        <v>88</v>
      </c>
      <c r="F5382" t="s">
        <v>381</v>
      </c>
      <c r="G5382">
        <v>35.18</v>
      </c>
      <c r="H5382">
        <v>2</v>
      </c>
      <c r="I5382">
        <v>0.06</v>
      </c>
      <c r="J5382">
        <v>8.77</v>
      </c>
      <c r="K5382" t="s">
        <v>90</v>
      </c>
      <c r="L5382" t="s">
        <v>41</v>
      </c>
      <c r="M5382">
        <v>12.29</v>
      </c>
      <c r="N5382" t="s">
        <v>83</v>
      </c>
      <c r="O5382" t="b">
        <v>0</v>
      </c>
      <c r="P5382">
        <v>66.13839999999999</v>
      </c>
      <c r="Q5382">
        <v>23.922399999999989</v>
      </c>
      <c r="R5382">
        <v>2.8623999999999898</v>
      </c>
      <c r="S5382" t="s">
        <v>103</v>
      </c>
      <c r="T5382">
        <v>0</v>
      </c>
      <c r="U5382">
        <v>0</v>
      </c>
      <c r="V5382">
        <v>2</v>
      </c>
      <c r="W5382">
        <v>404.72710000000018</v>
      </c>
    </row>
    <row r="5383" spans="1:23" x14ac:dyDescent="0.35">
      <c r="A5383" t="s">
        <v>7320</v>
      </c>
      <c r="B5383" t="s">
        <v>751</v>
      </c>
      <c r="C5383" t="s">
        <v>158</v>
      </c>
      <c r="D5383" t="s">
        <v>26</v>
      </c>
      <c r="E5383" t="s">
        <v>88</v>
      </c>
      <c r="F5383" t="s">
        <v>608</v>
      </c>
      <c r="G5383">
        <v>22.9</v>
      </c>
      <c r="H5383">
        <v>3</v>
      </c>
      <c r="I5383">
        <v>0.24</v>
      </c>
      <c r="J5383">
        <v>8.68</v>
      </c>
      <c r="K5383" t="s">
        <v>115</v>
      </c>
      <c r="L5383" t="s">
        <v>41</v>
      </c>
      <c r="M5383">
        <v>9.76</v>
      </c>
      <c r="N5383" t="s">
        <v>83</v>
      </c>
      <c r="O5383" t="b">
        <v>0</v>
      </c>
      <c r="P5383">
        <v>52.211999999999989</v>
      </c>
      <c r="Q5383">
        <v>10.992000000000001</v>
      </c>
      <c r="R5383">
        <v>-7.4480000000000004</v>
      </c>
      <c r="S5383" t="s">
        <v>97</v>
      </c>
      <c r="T5383">
        <v>0</v>
      </c>
      <c r="U5383">
        <v>0</v>
      </c>
      <c r="V5383">
        <v>22</v>
      </c>
      <c r="W5383">
        <v>1549.7446</v>
      </c>
    </row>
    <row r="5384" spans="1:23" x14ac:dyDescent="0.35">
      <c r="A5384" t="s">
        <v>7321</v>
      </c>
      <c r="B5384" t="s">
        <v>622</v>
      </c>
      <c r="C5384" t="s">
        <v>1812</v>
      </c>
      <c r="D5384" t="s">
        <v>20</v>
      </c>
      <c r="E5384" t="s">
        <v>88</v>
      </c>
      <c r="F5384" t="s">
        <v>502</v>
      </c>
      <c r="G5384">
        <v>26.8</v>
      </c>
      <c r="H5384">
        <v>2</v>
      </c>
      <c r="I5384">
        <v>0.03</v>
      </c>
      <c r="J5384">
        <v>5.68</v>
      </c>
      <c r="K5384" t="s">
        <v>115</v>
      </c>
      <c r="L5384" t="s">
        <v>48</v>
      </c>
      <c r="M5384">
        <v>12.57</v>
      </c>
      <c r="N5384" t="s">
        <v>83</v>
      </c>
      <c r="O5384" t="b">
        <v>0</v>
      </c>
      <c r="P5384">
        <v>51.991999999999997</v>
      </c>
      <c r="Q5384">
        <v>19.832000000000001</v>
      </c>
      <c r="R5384">
        <v>1.582000000000001</v>
      </c>
      <c r="S5384" t="s">
        <v>97</v>
      </c>
      <c r="T5384">
        <v>0</v>
      </c>
      <c r="U5384">
        <v>0</v>
      </c>
      <c r="V5384">
        <v>12</v>
      </c>
      <c r="W5384">
        <v>754.26030000000003</v>
      </c>
    </row>
    <row r="5385" spans="1:23" x14ac:dyDescent="0.35">
      <c r="A5385" t="s">
        <v>7322</v>
      </c>
      <c r="B5385" t="s">
        <v>302</v>
      </c>
      <c r="C5385" t="s">
        <v>1352</v>
      </c>
      <c r="D5385" t="s">
        <v>15</v>
      </c>
      <c r="E5385" t="s">
        <v>14</v>
      </c>
      <c r="F5385" t="s">
        <v>1207</v>
      </c>
      <c r="G5385">
        <v>88.33</v>
      </c>
      <c r="H5385">
        <v>2</v>
      </c>
      <c r="I5385">
        <v>0.03</v>
      </c>
      <c r="J5385">
        <v>2.95</v>
      </c>
      <c r="K5385" t="s">
        <v>102</v>
      </c>
      <c r="L5385" t="s">
        <v>43</v>
      </c>
      <c r="M5385">
        <v>5.01</v>
      </c>
      <c r="N5385" t="s">
        <v>83</v>
      </c>
      <c r="O5385" t="b">
        <v>0</v>
      </c>
      <c r="P5385">
        <v>171.36019999999999</v>
      </c>
      <c r="Q5385">
        <v>65.364199999999997</v>
      </c>
      <c r="R5385">
        <v>57.404200000000003</v>
      </c>
      <c r="S5385" t="s">
        <v>183</v>
      </c>
      <c r="T5385">
        <v>0</v>
      </c>
      <c r="U5385">
        <v>0</v>
      </c>
      <c r="V5385">
        <v>13</v>
      </c>
      <c r="W5385">
        <v>1316.5700999999999</v>
      </c>
    </row>
    <row r="5386" spans="1:23" x14ac:dyDescent="0.35">
      <c r="A5386" t="s">
        <v>7323</v>
      </c>
      <c r="B5386" t="s">
        <v>1497</v>
      </c>
      <c r="C5386" t="s">
        <v>793</v>
      </c>
      <c r="D5386" t="s">
        <v>12</v>
      </c>
      <c r="E5386" t="s">
        <v>14</v>
      </c>
      <c r="F5386" t="s">
        <v>152</v>
      </c>
      <c r="G5386">
        <v>122.06</v>
      </c>
      <c r="H5386">
        <v>2</v>
      </c>
      <c r="I5386">
        <v>0.19</v>
      </c>
      <c r="J5386">
        <v>9.0500000000000007</v>
      </c>
      <c r="K5386" t="s">
        <v>90</v>
      </c>
      <c r="L5386" t="s">
        <v>41</v>
      </c>
      <c r="M5386">
        <v>8.99</v>
      </c>
      <c r="N5386" t="s">
        <v>83</v>
      </c>
      <c r="O5386" t="b">
        <v>0</v>
      </c>
      <c r="P5386">
        <v>197.7372</v>
      </c>
      <c r="Q5386">
        <v>51.265200000000021</v>
      </c>
      <c r="R5386">
        <v>33.225200000000022</v>
      </c>
      <c r="S5386" t="s">
        <v>103</v>
      </c>
      <c r="T5386">
        <v>0</v>
      </c>
      <c r="U5386">
        <v>0</v>
      </c>
      <c r="V5386">
        <v>16</v>
      </c>
      <c r="W5386">
        <v>1121.5859</v>
      </c>
    </row>
    <row r="5387" spans="1:23" x14ac:dyDescent="0.35">
      <c r="A5387" t="s">
        <v>7324</v>
      </c>
      <c r="B5387" t="s">
        <v>973</v>
      </c>
      <c r="C5387" t="s">
        <v>2702</v>
      </c>
      <c r="D5387" t="s">
        <v>19</v>
      </c>
      <c r="E5387" t="s">
        <v>88</v>
      </c>
      <c r="F5387" t="s">
        <v>964</v>
      </c>
      <c r="G5387">
        <v>33.340000000000003</v>
      </c>
      <c r="H5387">
        <v>3</v>
      </c>
      <c r="I5387">
        <v>0.08</v>
      </c>
      <c r="J5387">
        <v>6.89</v>
      </c>
      <c r="K5387" t="s">
        <v>115</v>
      </c>
      <c r="L5387" t="s">
        <v>45</v>
      </c>
      <c r="M5387">
        <v>0.5</v>
      </c>
      <c r="N5387" t="s">
        <v>83</v>
      </c>
      <c r="O5387" t="b">
        <v>0</v>
      </c>
      <c r="P5387">
        <v>92.0184</v>
      </c>
      <c r="Q5387">
        <v>32.006400000000014</v>
      </c>
      <c r="R5387">
        <v>24.616400000000009</v>
      </c>
      <c r="S5387" t="s">
        <v>183</v>
      </c>
      <c r="T5387">
        <v>0</v>
      </c>
      <c r="U5387">
        <v>0</v>
      </c>
      <c r="V5387">
        <v>19</v>
      </c>
      <c r="W5387">
        <v>1054.8798999999999</v>
      </c>
    </row>
    <row r="5388" spans="1:23" x14ac:dyDescent="0.35">
      <c r="A5388" t="s">
        <v>7325</v>
      </c>
      <c r="B5388" t="s">
        <v>921</v>
      </c>
      <c r="C5388" t="s">
        <v>1266</v>
      </c>
      <c r="D5388" t="s">
        <v>12</v>
      </c>
      <c r="E5388" t="s">
        <v>88</v>
      </c>
      <c r="F5388" t="s">
        <v>89</v>
      </c>
      <c r="G5388">
        <v>25.2</v>
      </c>
      <c r="H5388">
        <v>3</v>
      </c>
      <c r="I5388">
        <v>0.08</v>
      </c>
      <c r="J5388">
        <v>4.2</v>
      </c>
      <c r="K5388" t="s">
        <v>90</v>
      </c>
      <c r="L5388" t="s">
        <v>45</v>
      </c>
      <c r="M5388">
        <v>1.25</v>
      </c>
      <c r="N5388" t="s">
        <v>83</v>
      </c>
      <c r="O5388" t="b">
        <v>0</v>
      </c>
      <c r="P5388">
        <v>69.551999999999992</v>
      </c>
      <c r="Q5388">
        <v>24.192</v>
      </c>
      <c r="R5388">
        <v>18.742000000000001</v>
      </c>
      <c r="S5388" t="s">
        <v>84</v>
      </c>
      <c r="T5388">
        <v>0</v>
      </c>
      <c r="U5388">
        <v>0</v>
      </c>
      <c r="V5388">
        <v>3</v>
      </c>
      <c r="W5388">
        <v>334.53320000000002</v>
      </c>
    </row>
    <row r="5389" spans="1:23" x14ac:dyDescent="0.35">
      <c r="A5389" t="s">
        <v>7326</v>
      </c>
      <c r="B5389" t="s">
        <v>1687</v>
      </c>
      <c r="C5389" t="s">
        <v>859</v>
      </c>
      <c r="D5389" t="s">
        <v>15</v>
      </c>
      <c r="E5389" t="s">
        <v>88</v>
      </c>
      <c r="F5389" t="s">
        <v>989</v>
      </c>
      <c r="G5389">
        <v>28.27</v>
      </c>
      <c r="H5389">
        <v>3</v>
      </c>
      <c r="I5389">
        <v>0</v>
      </c>
      <c r="J5389">
        <v>7.42</v>
      </c>
      <c r="K5389" t="s">
        <v>102</v>
      </c>
      <c r="L5389" t="s">
        <v>45</v>
      </c>
      <c r="M5389">
        <v>1.99</v>
      </c>
      <c r="N5389" t="s">
        <v>83</v>
      </c>
      <c r="O5389" t="b">
        <v>0</v>
      </c>
      <c r="P5389">
        <v>84.81</v>
      </c>
      <c r="Q5389">
        <v>33.923999999999999</v>
      </c>
      <c r="R5389">
        <v>24.513999999999999</v>
      </c>
      <c r="S5389" t="s">
        <v>97</v>
      </c>
      <c r="T5389">
        <v>0</v>
      </c>
      <c r="U5389">
        <v>0</v>
      </c>
      <c r="V5389">
        <v>12</v>
      </c>
      <c r="W5389">
        <v>810.99489999999992</v>
      </c>
    </row>
    <row r="5390" spans="1:23" x14ac:dyDescent="0.35">
      <c r="A5390" t="s">
        <v>7327</v>
      </c>
      <c r="B5390" t="s">
        <v>802</v>
      </c>
      <c r="C5390" t="s">
        <v>1352</v>
      </c>
      <c r="D5390" t="s">
        <v>12</v>
      </c>
      <c r="E5390" t="s">
        <v>16</v>
      </c>
      <c r="F5390" t="s">
        <v>155</v>
      </c>
      <c r="G5390">
        <v>29.62</v>
      </c>
      <c r="H5390">
        <v>3</v>
      </c>
      <c r="I5390">
        <v>0.13</v>
      </c>
      <c r="J5390">
        <v>8.44</v>
      </c>
      <c r="K5390" t="s">
        <v>102</v>
      </c>
      <c r="L5390" t="s">
        <v>45</v>
      </c>
      <c r="M5390">
        <v>0.71</v>
      </c>
      <c r="N5390" t="s">
        <v>141</v>
      </c>
      <c r="O5390" t="b">
        <v>0</v>
      </c>
      <c r="P5390">
        <v>77.308199999999999</v>
      </c>
      <c r="Q5390">
        <v>23.9922</v>
      </c>
      <c r="R5390">
        <v>14.8422</v>
      </c>
      <c r="S5390" t="s">
        <v>84</v>
      </c>
      <c r="T5390">
        <v>1</v>
      </c>
      <c r="U5390">
        <v>0</v>
      </c>
      <c r="V5390">
        <v>13</v>
      </c>
      <c r="W5390">
        <v>1316.5700999999999</v>
      </c>
    </row>
    <row r="5391" spans="1:23" x14ac:dyDescent="0.35">
      <c r="A5391" t="s">
        <v>7328</v>
      </c>
      <c r="B5391" t="s">
        <v>264</v>
      </c>
      <c r="C5391" t="s">
        <v>387</v>
      </c>
      <c r="D5391" t="s">
        <v>19</v>
      </c>
      <c r="E5391" t="s">
        <v>16</v>
      </c>
      <c r="F5391" t="s">
        <v>145</v>
      </c>
      <c r="G5391">
        <v>49.77</v>
      </c>
      <c r="H5391">
        <v>2</v>
      </c>
      <c r="I5391">
        <v>0.24</v>
      </c>
      <c r="J5391">
        <v>5.52</v>
      </c>
      <c r="K5391" t="s">
        <v>102</v>
      </c>
      <c r="L5391" t="s">
        <v>41</v>
      </c>
      <c r="M5391">
        <v>13.36</v>
      </c>
      <c r="N5391" t="s">
        <v>83</v>
      </c>
      <c r="O5391" t="b">
        <v>0</v>
      </c>
      <c r="P5391">
        <v>75.650400000000005</v>
      </c>
      <c r="Q5391">
        <v>15.926399999999999</v>
      </c>
      <c r="R5391">
        <v>-2.953599999999998</v>
      </c>
      <c r="S5391" t="s">
        <v>97</v>
      </c>
      <c r="T5391">
        <v>0</v>
      </c>
      <c r="U5391">
        <v>0</v>
      </c>
      <c r="V5391">
        <v>17</v>
      </c>
      <c r="W5391">
        <v>1451.0446999999999</v>
      </c>
    </row>
    <row r="5392" spans="1:23" x14ac:dyDescent="0.35">
      <c r="A5392" t="s">
        <v>7329</v>
      </c>
      <c r="B5392" t="s">
        <v>598</v>
      </c>
      <c r="C5392" t="s">
        <v>1623</v>
      </c>
      <c r="D5392" t="s">
        <v>15</v>
      </c>
      <c r="E5392" t="s">
        <v>88</v>
      </c>
      <c r="F5392" t="s">
        <v>1221</v>
      </c>
      <c r="G5392">
        <v>19.07</v>
      </c>
      <c r="H5392">
        <v>2</v>
      </c>
      <c r="I5392">
        <v>7.0000000000000007E-2</v>
      </c>
      <c r="J5392">
        <v>6.61</v>
      </c>
      <c r="K5392" t="s">
        <v>115</v>
      </c>
      <c r="L5392" t="s">
        <v>43</v>
      </c>
      <c r="M5392">
        <v>4.51</v>
      </c>
      <c r="N5392" t="s">
        <v>83</v>
      </c>
      <c r="O5392" t="b">
        <v>0</v>
      </c>
      <c r="P5392">
        <v>35.470199999999998</v>
      </c>
      <c r="Q5392">
        <v>12.5862</v>
      </c>
      <c r="R5392">
        <v>1.4661999999999971</v>
      </c>
      <c r="S5392" t="s">
        <v>183</v>
      </c>
      <c r="T5392">
        <v>0</v>
      </c>
      <c r="U5392">
        <v>0</v>
      </c>
      <c r="V5392">
        <v>20</v>
      </c>
      <c r="W5392">
        <v>2434.6143999999999</v>
      </c>
    </row>
    <row r="5393" spans="1:23" x14ac:dyDescent="0.35">
      <c r="A5393" t="s">
        <v>7330</v>
      </c>
      <c r="B5393" t="s">
        <v>1340</v>
      </c>
      <c r="C5393" t="s">
        <v>779</v>
      </c>
      <c r="D5393" t="s">
        <v>15</v>
      </c>
      <c r="E5393" t="s">
        <v>16</v>
      </c>
      <c r="F5393" t="s">
        <v>932</v>
      </c>
      <c r="G5393">
        <v>34.06</v>
      </c>
      <c r="H5393">
        <v>1</v>
      </c>
      <c r="I5393">
        <v>0.22</v>
      </c>
      <c r="J5393">
        <v>8.83</v>
      </c>
      <c r="K5393" t="s">
        <v>82</v>
      </c>
      <c r="L5393" t="s">
        <v>41</v>
      </c>
      <c r="M5393">
        <v>14.05</v>
      </c>
      <c r="N5393" t="s">
        <v>83</v>
      </c>
      <c r="O5393" t="b">
        <v>0</v>
      </c>
      <c r="P5393">
        <v>26.566800000000001</v>
      </c>
      <c r="Q5393">
        <v>6.1308000000000042</v>
      </c>
      <c r="R5393">
        <v>-16.749199999999998</v>
      </c>
      <c r="S5393" t="s">
        <v>84</v>
      </c>
      <c r="T5393">
        <v>0</v>
      </c>
      <c r="U5393">
        <v>0</v>
      </c>
      <c r="V5393">
        <v>20</v>
      </c>
      <c r="W5393">
        <v>1330.2448999999999</v>
      </c>
    </row>
    <row r="5394" spans="1:23" x14ac:dyDescent="0.35">
      <c r="A5394" t="s">
        <v>7331</v>
      </c>
      <c r="B5394" t="s">
        <v>326</v>
      </c>
      <c r="C5394" t="s">
        <v>2828</v>
      </c>
      <c r="D5394" t="s">
        <v>17</v>
      </c>
      <c r="E5394" t="s">
        <v>16</v>
      </c>
      <c r="F5394" t="s">
        <v>214</v>
      </c>
      <c r="G5394">
        <v>52.52</v>
      </c>
      <c r="H5394">
        <v>1</v>
      </c>
      <c r="I5394">
        <v>0.25</v>
      </c>
      <c r="J5394">
        <v>9.48</v>
      </c>
      <c r="K5394" t="s">
        <v>115</v>
      </c>
      <c r="L5394" t="s">
        <v>45</v>
      </c>
      <c r="M5394">
        <v>1.1399999999999999</v>
      </c>
      <c r="N5394" t="s">
        <v>279</v>
      </c>
      <c r="O5394" t="b">
        <v>0</v>
      </c>
      <c r="P5394">
        <v>39.39</v>
      </c>
      <c r="Q5394">
        <v>7.8780000000000001</v>
      </c>
      <c r="R5394">
        <v>-2.7420000000000009</v>
      </c>
      <c r="S5394" t="s">
        <v>103</v>
      </c>
      <c r="T5394">
        <v>0</v>
      </c>
      <c r="U5394">
        <v>1</v>
      </c>
      <c r="V5394">
        <v>9</v>
      </c>
      <c r="W5394">
        <v>611.10510000000011</v>
      </c>
    </row>
    <row r="5395" spans="1:23" x14ac:dyDescent="0.35">
      <c r="A5395" t="s">
        <v>7332</v>
      </c>
      <c r="B5395" t="s">
        <v>417</v>
      </c>
      <c r="C5395" t="s">
        <v>849</v>
      </c>
      <c r="D5395" t="s">
        <v>12</v>
      </c>
      <c r="E5395" t="s">
        <v>16</v>
      </c>
      <c r="F5395" t="s">
        <v>624</v>
      </c>
      <c r="G5395">
        <v>75.680000000000007</v>
      </c>
      <c r="H5395">
        <v>1</v>
      </c>
      <c r="I5395">
        <v>0.24</v>
      </c>
      <c r="J5395">
        <v>6.35</v>
      </c>
      <c r="K5395" t="s">
        <v>90</v>
      </c>
      <c r="L5395" t="s">
        <v>41</v>
      </c>
      <c r="M5395">
        <v>7.83</v>
      </c>
      <c r="N5395" t="s">
        <v>83</v>
      </c>
      <c r="O5395" t="b">
        <v>0</v>
      </c>
      <c r="P5395">
        <v>57.516800000000003</v>
      </c>
      <c r="Q5395">
        <v>12.1088</v>
      </c>
      <c r="R5395">
        <v>-2.071199999999997</v>
      </c>
      <c r="S5395" t="s">
        <v>84</v>
      </c>
      <c r="T5395">
        <v>0</v>
      </c>
      <c r="U5395">
        <v>0</v>
      </c>
      <c r="V5395">
        <v>3</v>
      </c>
      <c r="W5395">
        <v>158.51449999999991</v>
      </c>
    </row>
    <row r="5396" spans="1:23" x14ac:dyDescent="0.35">
      <c r="A5396" t="s">
        <v>7333</v>
      </c>
      <c r="B5396" t="s">
        <v>1586</v>
      </c>
      <c r="C5396" t="s">
        <v>1170</v>
      </c>
      <c r="D5396" t="s">
        <v>12</v>
      </c>
      <c r="E5396" t="s">
        <v>16</v>
      </c>
      <c r="F5396" t="s">
        <v>624</v>
      </c>
      <c r="G5396">
        <v>27.16</v>
      </c>
      <c r="H5396">
        <v>1</v>
      </c>
      <c r="I5396">
        <v>0.1</v>
      </c>
      <c r="J5396">
        <v>2.94</v>
      </c>
      <c r="K5396" t="s">
        <v>82</v>
      </c>
      <c r="L5396" t="s">
        <v>48</v>
      </c>
      <c r="M5396">
        <v>16.190000000000001</v>
      </c>
      <c r="N5396" t="s">
        <v>141</v>
      </c>
      <c r="O5396" t="b">
        <v>0</v>
      </c>
      <c r="P5396">
        <v>24.443999999999999</v>
      </c>
      <c r="Q5396">
        <v>8.1479999999999997</v>
      </c>
      <c r="R5396">
        <v>-10.981999999999999</v>
      </c>
      <c r="S5396" t="s">
        <v>183</v>
      </c>
      <c r="T5396">
        <v>1</v>
      </c>
      <c r="U5396">
        <v>0</v>
      </c>
      <c r="V5396">
        <v>2</v>
      </c>
      <c r="W5396">
        <v>-8.8142000000000031</v>
      </c>
    </row>
    <row r="5397" spans="1:23" x14ac:dyDescent="0.35">
      <c r="A5397" t="s">
        <v>7334</v>
      </c>
      <c r="B5397" t="s">
        <v>177</v>
      </c>
      <c r="C5397" t="s">
        <v>2345</v>
      </c>
      <c r="D5397" t="s">
        <v>26</v>
      </c>
      <c r="E5397" t="s">
        <v>95</v>
      </c>
      <c r="F5397" t="s">
        <v>840</v>
      </c>
      <c r="G5397">
        <v>379.33</v>
      </c>
      <c r="H5397">
        <v>2</v>
      </c>
      <c r="I5397">
        <v>0.06</v>
      </c>
      <c r="J5397">
        <v>7.24</v>
      </c>
      <c r="K5397" t="s">
        <v>90</v>
      </c>
      <c r="L5397" t="s">
        <v>43</v>
      </c>
      <c r="M5397">
        <v>7.09</v>
      </c>
      <c r="N5397" t="s">
        <v>83</v>
      </c>
      <c r="O5397" t="b">
        <v>0</v>
      </c>
      <c r="P5397">
        <v>713.14039999999989</v>
      </c>
      <c r="Q5397">
        <v>257.94439999999992</v>
      </c>
      <c r="R5397">
        <v>243.6143999999999</v>
      </c>
      <c r="S5397" t="s">
        <v>128</v>
      </c>
      <c r="T5397">
        <v>0</v>
      </c>
      <c r="U5397">
        <v>0</v>
      </c>
      <c r="V5397">
        <v>13</v>
      </c>
      <c r="W5397">
        <v>2024.7270000000001</v>
      </c>
    </row>
    <row r="5398" spans="1:23" x14ac:dyDescent="0.35">
      <c r="A5398" t="s">
        <v>7335</v>
      </c>
      <c r="B5398" t="s">
        <v>689</v>
      </c>
      <c r="C5398" t="s">
        <v>1354</v>
      </c>
      <c r="D5398" t="s">
        <v>20</v>
      </c>
      <c r="E5398" t="s">
        <v>95</v>
      </c>
      <c r="F5398" t="s">
        <v>286</v>
      </c>
      <c r="G5398">
        <v>438.43</v>
      </c>
      <c r="H5398">
        <v>2</v>
      </c>
      <c r="I5398">
        <v>0.1</v>
      </c>
      <c r="J5398">
        <v>8.6</v>
      </c>
      <c r="K5398" t="s">
        <v>102</v>
      </c>
      <c r="L5398" t="s">
        <v>41</v>
      </c>
      <c r="M5398">
        <v>7.86</v>
      </c>
      <c r="N5398" t="s">
        <v>83</v>
      </c>
      <c r="O5398" t="b">
        <v>0</v>
      </c>
      <c r="P5398">
        <v>789.17399999999998</v>
      </c>
      <c r="Q5398">
        <v>263.05799999999999</v>
      </c>
      <c r="R5398">
        <v>246.59800000000001</v>
      </c>
      <c r="S5398" t="s">
        <v>103</v>
      </c>
      <c r="T5398">
        <v>0</v>
      </c>
      <c r="U5398">
        <v>0</v>
      </c>
      <c r="V5398">
        <v>14</v>
      </c>
      <c r="W5398">
        <v>753.40749999999991</v>
      </c>
    </row>
    <row r="5399" spans="1:23" x14ac:dyDescent="0.35">
      <c r="A5399" t="s">
        <v>7336</v>
      </c>
      <c r="B5399" t="s">
        <v>165</v>
      </c>
      <c r="C5399" t="s">
        <v>579</v>
      </c>
      <c r="D5399" t="s">
        <v>17</v>
      </c>
      <c r="E5399" t="s">
        <v>16</v>
      </c>
      <c r="F5399" t="s">
        <v>828</v>
      </c>
      <c r="G5399">
        <v>46.99</v>
      </c>
      <c r="H5399">
        <v>3</v>
      </c>
      <c r="I5399">
        <v>0.09</v>
      </c>
      <c r="J5399">
        <v>2</v>
      </c>
      <c r="K5399" t="s">
        <v>102</v>
      </c>
      <c r="L5399" t="s">
        <v>45</v>
      </c>
      <c r="M5399">
        <v>1.25</v>
      </c>
      <c r="N5399" t="s">
        <v>83</v>
      </c>
      <c r="O5399" t="b">
        <v>0</v>
      </c>
      <c r="P5399">
        <v>128.28270000000001</v>
      </c>
      <c r="Q5399">
        <v>43.700700000000012</v>
      </c>
      <c r="R5399">
        <v>40.450700000000012</v>
      </c>
      <c r="S5399" t="s">
        <v>91</v>
      </c>
      <c r="T5399">
        <v>0</v>
      </c>
      <c r="U5399">
        <v>0</v>
      </c>
      <c r="V5399">
        <v>16</v>
      </c>
      <c r="W5399">
        <v>602.44460000000004</v>
      </c>
    </row>
    <row r="5400" spans="1:23" x14ac:dyDescent="0.35">
      <c r="A5400" t="s">
        <v>7337</v>
      </c>
      <c r="B5400" t="s">
        <v>221</v>
      </c>
      <c r="C5400" t="s">
        <v>2504</v>
      </c>
      <c r="D5400" t="s">
        <v>26</v>
      </c>
      <c r="E5400" t="s">
        <v>95</v>
      </c>
      <c r="F5400" t="s">
        <v>421</v>
      </c>
      <c r="G5400">
        <v>237.82</v>
      </c>
      <c r="H5400">
        <v>1</v>
      </c>
      <c r="I5400">
        <v>0.09</v>
      </c>
      <c r="J5400">
        <v>9.01</v>
      </c>
      <c r="K5400" t="s">
        <v>90</v>
      </c>
      <c r="L5400" t="s">
        <v>43</v>
      </c>
      <c r="M5400">
        <v>6.58</v>
      </c>
      <c r="N5400" t="s">
        <v>83</v>
      </c>
      <c r="O5400" t="b">
        <v>0</v>
      </c>
      <c r="P5400">
        <v>216.4162</v>
      </c>
      <c r="Q5400">
        <v>73.724200000000025</v>
      </c>
      <c r="R5400">
        <v>58.134200000000021</v>
      </c>
      <c r="S5400" t="s">
        <v>103</v>
      </c>
      <c r="T5400">
        <v>0</v>
      </c>
      <c r="U5400">
        <v>0</v>
      </c>
      <c r="V5400">
        <v>11</v>
      </c>
      <c r="W5400">
        <v>596.44000000000005</v>
      </c>
    </row>
    <row r="5401" spans="1:23" x14ac:dyDescent="0.35">
      <c r="A5401" t="s">
        <v>7338</v>
      </c>
      <c r="B5401" t="s">
        <v>556</v>
      </c>
      <c r="C5401" t="s">
        <v>3895</v>
      </c>
      <c r="D5401" t="s">
        <v>19</v>
      </c>
      <c r="E5401" t="s">
        <v>95</v>
      </c>
      <c r="F5401" t="s">
        <v>840</v>
      </c>
      <c r="G5401">
        <v>366.76</v>
      </c>
      <c r="H5401">
        <v>1</v>
      </c>
      <c r="I5401">
        <v>0.01</v>
      </c>
      <c r="J5401">
        <v>3.82</v>
      </c>
      <c r="K5401" t="s">
        <v>82</v>
      </c>
      <c r="L5401" t="s">
        <v>45</v>
      </c>
      <c r="M5401">
        <v>1.85</v>
      </c>
      <c r="N5401" t="s">
        <v>83</v>
      </c>
      <c r="O5401" t="b">
        <v>0</v>
      </c>
      <c r="P5401">
        <v>363.0924</v>
      </c>
      <c r="Q5401">
        <v>143.03639999999999</v>
      </c>
      <c r="R5401">
        <v>137.3664</v>
      </c>
      <c r="S5401" t="s">
        <v>128</v>
      </c>
      <c r="T5401">
        <v>0</v>
      </c>
      <c r="U5401">
        <v>0</v>
      </c>
      <c r="V5401">
        <v>2</v>
      </c>
      <c r="W5401">
        <v>139.22319999999999</v>
      </c>
    </row>
    <row r="5402" spans="1:23" x14ac:dyDescent="0.35">
      <c r="A5402" t="s">
        <v>7339</v>
      </c>
      <c r="B5402" t="s">
        <v>507</v>
      </c>
      <c r="C5402" t="s">
        <v>7217</v>
      </c>
      <c r="D5402" t="s">
        <v>12</v>
      </c>
      <c r="E5402" t="s">
        <v>88</v>
      </c>
      <c r="F5402" t="s">
        <v>381</v>
      </c>
      <c r="G5402">
        <v>20.03</v>
      </c>
      <c r="H5402">
        <v>2</v>
      </c>
      <c r="I5402">
        <v>0.1</v>
      </c>
      <c r="J5402">
        <v>5.72</v>
      </c>
      <c r="K5402" t="s">
        <v>90</v>
      </c>
      <c r="L5402" t="s">
        <v>43</v>
      </c>
      <c r="M5402">
        <v>5</v>
      </c>
      <c r="N5402" t="s">
        <v>83</v>
      </c>
      <c r="O5402" t="b">
        <v>1</v>
      </c>
      <c r="P5402">
        <v>36.054000000000002</v>
      </c>
      <c r="Q5402">
        <v>12.018000000000001</v>
      </c>
      <c r="R5402">
        <v>1.298000000000002</v>
      </c>
      <c r="S5402" t="s">
        <v>84</v>
      </c>
      <c r="T5402">
        <v>0</v>
      </c>
      <c r="U5402">
        <v>0</v>
      </c>
      <c r="V5402">
        <v>3</v>
      </c>
      <c r="W5402">
        <v>1.867200000000006</v>
      </c>
    </row>
    <row r="5403" spans="1:23" x14ac:dyDescent="0.35">
      <c r="A5403" t="s">
        <v>7340</v>
      </c>
      <c r="B5403" t="s">
        <v>372</v>
      </c>
      <c r="C5403" t="s">
        <v>414</v>
      </c>
      <c r="D5403" t="s">
        <v>20</v>
      </c>
      <c r="E5403" t="s">
        <v>16</v>
      </c>
      <c r="F5403" t="s">
        <v>136</v>
      </c>
      <c r="G5403">
        <v>32.54</v>
      </c>
      <c r="H5403">
        <v>3</v>
      </c>
      <c r="I5403">
        <v>0.18</v>
      </c>
      <c r="J5403">
        <v>3.62</v>
      </c>
      <c r="K5403" t="s">
        <v>115</v>
      </c>
      <c r="L5403" t="s">
        <v>45</v>
      </c>
      <c r="M5403">
        <v>1.55</v>
      </c>
      <c r="N5403" t="s">
        <v>83</v>
      </c>
      <c r="O5403" t="b">
        <v>0</v>
      </c>
      <c r="P5403">
        <v>80.048400000000015</v>
      </c>
      <c r="Q5403">
        <v>21.476400000000009</v>
      </c>
      <c r="R5403">
        <v>16.306400000000011</v>
      </c>
      <c r="S5403" t="s">
        <v>183</v>
      </c>
      <c r="T5403">
        <v>0</v>
      </c>
      <c r="U5403">
        <v>0</v>
      </c>
      <c r="V5403">
        <v>15</v>
      </c>
      <c r="W5403">
        <v>1078.7847999999999</v>
      </c>
    </row>
    <row r="5404" spans="1:23" x14ac:dyDescent="0.35">
      <c r="A5404" t="s">
        <v>7341</v>
      </c>
      <c r="B5404" t="s">
        <v>581</v>
      </c>
      <c r="C5404" t="s">
        <v>1174</v>
      </c>
      <c r="D5404" t="s">
        <v>15</v>
      </c>
      <c r="E5404" t="s">
        <v>95</v>
      </c>
      <c r="F5404" t="s">
        <v>726</v>
      </c>
      <c r="G5404">
        <v>553.66999999999996</v>
      </c>
      <c r="H5404">
        <v>1</v>
      </c>
      <c r="I5404">
        <v>0.28999999999999998</v>
      </c>
      <c r="J5404">
        <v>6.13</v>
      </c>
      <c r="K5404" t="s">
        <v>102</v>
      </c>
      <c r="L5404" t="s">
        <v>41</v>
      </c>
      <c r="M5404">
        <v>10.11</v>
      </c>
      <c r="N5404" t="s">
        <v>83</v>
      </c>
      <c r="O5404" t="b">
        <v>0</v>
      </c>
      <c r="P5404">
        <v>393.10570000000001</v>
      </c>
      <c r="Q5404">
        <v>60.903700000000008</v>
      </c>
      <c r="R5404">
        <v>44.66370000000002</v>
      </c>
      <c r="S5404" t="s">
        <v>84</v>
      </c>
      <c r="T5404">
        <v>0</v>
      </c>
      <c r="U5404">
        <v>0</v>
      </c>
      <c r="V5404">
        <v>17</v>
      </c>
      <c r="W5404">
        <v>907.95410000000038</v>
      </c>
    </row>
    <row r="5405" spans="1:23" x14ac:dyDescent="0.35">
      <c r="A5405" t="s">
        <v>7342</v>
      </c>
      <c r="B5405" t="s">
        <v>800</v>
      </c>
      <c r="C5405" t="s">
        <v>423</v>
      </c>
      <c r="D5405" t="s">
        <v>15</v>
      </c>
      <c r="E5405" t="s">
        <v>95</v>
      </c>
      <c r="F5405" t="s">
        <v>328</v>
      </c>
      <c r="G5405">
        <v>365.68</v>
      </c>
      <c r="H5405">
        <v>1</v>
      </c>
      <c r="I5405">
        <v>7.0000000000000007E-2</v>
      </c>
      <c r="J5405">
        <v>7.61</v>
      </c>
      <c r="K5405" t="s">
        <v>90</v>
      </c>
      <c r="L5405" t="s">
        <v>45</v>
      </c>
      <c r="M5405">
        <v>1.74</v>
      </c>
      <c r="N5405" t="s">
        <v>83</v>
      </c>
      <c r="O5405" t="b">
        <v>0</v>
      </c>
      <c r="P5405">
        <v>340.08240000000001</v>
      </c>
      <c r="Q5405">
        <v>120.67440000000001</v>
      </c>
      <c r="R5405">
        <v>111.3244</v>
      </c>
      <c r="S5405" t="s">
        <v>84</v>
      </c>
      <c r="T5405">
        <v>0</v>
      </c>
      <c r="U5405">
        <v>0</v>
      </c>
      <c r="V5405">
        <v>19</v>
      </c>
      <c r="W5405">
        <v>1408.3480999999999</v>
      </c>
    </row>
    <row r="5406" spans="1:23" x14ac:dyDescent="0.35">
      <c r="A5406" t="s">
        <v>7343</v>
      </c>
      <c r="B5406" t="s">
        <v>1563</v>
      </c>
      <c r="C5406" t="s">
        <v>4737</v>
      </c>
      <c r="D5406" t="s">
        <v>12</v>
      </c>
      <c r="E5406" t="s">
        <v>16</v>
      </c>
      <c r="F5406" t="s">
        <v>932</v>
      </c>
      <c r="G5406">
        <v>31.57</v>
      </c>
      <c r="H5406">
        <v>2</v>
      </c>
      <c r="I5406">
        <v>0.13</v>
      </c>
      <c r="J5406">
        <v>6.02</v>
      </c>
      <c r="K5406" t="s">
        <v>82</v>
      </c>
      <c r="L5406" t="s">
        <v>41</v>
      </c>
      <c r="M5406">
        <v>5.52</v>
      </c>
      <c r="N5406" t="s">
        <v>83</v>
      </c>
      <c r="O5406" t="b">
        <v>0</v>
      </c>
      <c r="P5406">
        <v>54.931800000000003</v>
      </c>
      <c r="Q5406">
        <v>17.047799999999999</v>
      </c>
      <c r="R5406">
        <v>5.5078000000000031</v>
      </c>
      <c r="S5406" t="s">
        <v>91</v>
      </c>
      <c r="T5406">
        <v>0</v>
      </c>
      <c r="U5406">
        <v>0</v>
      </c>
      <c r="V5406">
        <v>18</v>
      </c>
      <c r="W5406">
        <v>2172.4623999999999</v>
      </c>
    </row>
    <row r="5407" spans="1:23" x14ac:dyDescent="0.35">
      <c r="A5407" t="s">
        <v>7344</v>
      </c>
      <c r="B5407" t="s">
        <v>921</v>
      </c>
      <c r="C5407" t="s">
        <v>6150</v>
      </c>
      <c r="D5407" t="s">
        <v>12</v>
      </c>
      <c r="E5407" t="s">
        <v>95</v>
      </c>
      <c r="F5407" t="s">
        <v>1251</v>
      </c>
      <c r="G5407">
        <v>326.2</v>
      </c>
      <c r="H5407">
        <v>2</v>
      </c>
      <c r="I5407">
        <v>0.08</v>
      </c>
      <c r="J5407">
        <v>3.47</v>
      </c>
      <c r="K5407" t="s">
        <v>102</v>
      </c>
      <c r="L5407" t="s">
        <v>48</v>
      </c>
      <c r="M5407">
        <v>4.1900000000000004</v>
      </c>
      <c r="N5407" t="s">
        <v>141</v>
      </c>
      <c r="O5407" t="b">
        <v>0</v>
      </c>
      <c r="P5407">
        <v>600.20799999999997</v>
      </c>
      <c r="Q5407">
        <v>208.768</v>
      </c>
      <c r="R5407">
        <v>201.108</v>
      </c>
      <c r="S5407" t="s">
        <v>84</v>
      </c>
      <c r="T5407">
        <v>1</v>
      </c>
      <c r="U5407">
        <v>0</v>
      </c>
      <c r="V5407">
        <v>2</v>
      </c>
      <c r="W5407">
        <v>531.14329999999984</v>
      </c>
    </row>
    <row r="5408" spans="1:23" x14ac:dyDescent="0.35">
      <c r="A5408" t="s">
        <v>7345</v>
      </c>
      <c r="B5408" t="s">
        <v>487</v>
      </c>
      <c r="C5408" t="s">
        <v>7346</v>
      </c>
      <c r="D5408" t="s">
        <v>17</v>
      </c>
      <c r="E5408" t="s">
        <v>14</v>
      </c>
      <c r="F5408" t="s">
        <v>577</v>
      </c>
      <c r="G5408">
        <v>175.45</v>
      </c>
      <c r="H5408">
        <v>3</v>
      </c>
      <c r="I5408">
        <v>0.05</v>
      </c>
      <c r="J5408">
        <v>4.47</v>
      </c>
      <c r="K5408" t="s">
        <v>90</v>
      </c>
      <c r="L5408" t="s">
        <v>41</v>
      </c>
      <c r="M5408">
        <v>8.02</v>
      </c>
      <c r="N5408" t="s">
        <v>83</v>
      </c>
      <c r="O5408" t="b">
        <v>0</v>
      </c>
      <c r="P5408">
        <v>500.03249999999991</v>
      </c>
      <c r="Q5408">
        <v>184.2225</v>
      </c>
      <c r="R5408">
        <v>171.73249999999999</v>
      </c>
      <c r="S5408" t="s">
        <v>97</v>
      </c>
      <c r="T5408">
        <v>0</v>
      </c>
      <c r="U5408">
        <v>0</v>
      </c>
      <c r="V5408">
        <v>1</v>
      </c>
      <c r="W5408">
        <v>171.73249999999999</v>
      </c>
    </row>
    <row r="5409" spans="1:23" x14ac:dyDescent="0.35">
      <c r="A5409" t="s">
        <v>7347</v>
      </c>
      <c r="B5409" t="s">
        <v>731</v>
      </c>
      <c r="C5409" t="s">
        <v>6935</v>
      </c>
      <c r="D5409" t="s">
        <v>26</v>
      </c>
      <c r="E5409" t="s">
        <v>88</v>
      </c>
      <c r="F5409" t="s">
        <v>530</v>
      </c>
      <c r="G5409">
        <v>18.940000000000001</v>
      </c>
      <c r="H5409">
        <v>1</v>
      </c>
      <c r="I5409">
        <v>0.21</v>
      </c>
      <c r="J5409">
        <v>6.78</v>
      </c>
      <c r="K5409" t="s">
        <v>115</v>
      </c>
      <c r="L5409" t="s">
        <v>41</v>
      </c>
      <c r="M5409">
        <v>13.11</v>
      </c>
      <c r="N5409" t="s">
        <v>83</v>
      </c>
      <c r="O5409" t="b">
        <v>0</v>
      </c>
      <c r="P5409">
        <v>14.9626</v>
      </c>
      <c r="Q5409">
        <v>3.5986000000000011</v>
      </c>
      <c r="R5409">
        <v>-16.291399999999999</v>
      </c>
      <c r="S5409" t="s">
        <v>84</v>
      </c>
      <c r="T5409">
        <v>0</v>
      </c>
      <c r="U5409">
        <v>0</v>
      </c>
      <c r="V5409">
        <v>4</v>
      </c>
      <c r="W5409">
        <v>38.475000000000009</v>
      </c>
    </row>
    <row r="5410" spans="1:23" x14ac:dyDescent="0.35">
      <c r="A5410" t="s">
        <v>7348</v>
      </c>
      <c r="B5410" t="s">
        <v>440</v>
      </c>
      <c r="C5410" t="s">
        <v>226</v>
      </c>
      <c r="D5410" t="s">
        <v>12</v>
      </c>
      <c r="E5410" t="s">
        <v>16</v>
      </c>
      <c r="F5410" t="s">
        <v>444</v>
      </c>
      <c r="G5410">
        <v>32.159999999999997</v>
      </c>
      <c r="H5410">
        <v>1</v>
      </c>
      <c r="I5410">
        <v>0.1</v>
      </c>
      <c r="J5410">
        <v>2.75</v>
      </c>
      <c r="K5410" t="s">
        <v>82</v>
      </c>
      <c r="L5410" t="s">
        <v>48</v>
      </c>
      <c r="M5410">
        <v>15.22</v>
      </c>
      <c r="N5410" t="s">
        <v>83</v>
      </c>
      <c r="O5410" t="b">
        <v>0</v>
      </c>
      <c r="P5410">
        <v>28.943999999999999</v>
      </c>
      <c r="Q5410">
        <v>9.6480000000000032</v>
      </c>
      <c r="R5410">
        <v>-8.3219999999999956</v>
      </c>
      <c r="S5410" t="s">
        <v>97</v>
      </c>
      <c r="T5410">
        <v>0</v>
      </c>
      <c r="U5410">
        <v>0</v>
      </c>
      <c r="V5410">
        <v>14</v>
      </c>
      <c r="W5410">
        <v>789.34999999999991</v>
      </c>
    </row>
    <row r="5411" spans="1:23" x14ac:dyDescent="0.35">
      <c r="A5411" t="s">
        <v>7349</v>
      </c>
      <c r="B5411" t="s">
        <v>379</v>
      </c>
      <c r="C5411" t="s">
        <v>154</v>
      </c>
      <c r="D5411" t="s">
        <v>17</v>
      </c>
      <c r="E5411" t="s">
        <v>16</v>
      </c>
      <c r="F5411" t="s">
        <v>145</v>
      </c>
      <c r="G5411">
        <v>21.22</v>
      </c>
      <c r="H5411">
        <v>3</v>
      </c>
      <c r="I5411">
        <v>0.15</v>
      </c>
      <c r="J5411">
        <v>8.9</v>
      </c>
      <c r="K5411" t="s">
        <v>90</v>
      </c>
      <c r="L5411" t="s">
        <v>41</v>
      </c>
      <c r="M5411">
        <v>9.65</v>
      </c>
      <c r="N5411" t="s">
        <v>141</v>
      </c>
      <c r="O5411" t="b">
        <v>0</v>
      </c>
      <c r="P5411">
        <v>54.110999999999997</v>
      </c>
      <c r="Q5411">
        <v>15.914999999999999</v>
      </c>
      <c r="R5411">
        <v>-2.635000000000002</v>
      </c>
      <c r="S5411" t="s">
        <v>103</v>
      </c>
      <c r="T5411">
        <v>1</v>
      </c>
      <c r="U5411">
        <v>0</v>
      </c>
      <c r="V5411">
        <v>17</v>
      </c>
      <c r="W5411">
        <v>697.92079999999976</v>
      </c>
    </row>
    <row r="5412" spans="1:23" x14ac:dyDescent="0.35">
      <c r="A5412" t="s">
        <v>7350</v>
      </c>
      <c r="B5412" t="s">
        <v>1097</v>
      </c>
      <c r="C5412" t="s">
        <v>1761</v>
      </c>
      <c r="D5412" t="s">
        <v>24</v>
      </c>
      <c r="E5412" t="s">
        <v>95</v>
      </c>
      <c r="F5412" t="s">
        <v>568</v>
      </c>
      <c r="G5412">
        <v>421.38</v>
      </c>
      <c r="H5412">
        <v>1</v>
      </c>
      <c r="I5412">
        <v>0.1</v>
      </c>
      <c r="J5412">
        <v>4.25</v>
      </c>
      <c r="K5412" t="s">
        <v>115</v>
      </c>
      <c r="L5412" t="s">
        <v>45</v>
      </c>
      <c r="M5412">
        <v>1.5</v>
      </c>
      <c r="N5412" t="s">
        <v>83</v>
      </c>
      <c r="O5412" t="b">
        <v>0</v>
      </c>
      <c r="P5412">
        <v>379.24200000000002</v>
      </c>
      <c r="Q5412">
        <v>126.414</v>
      </c>
      <c r="R5412">
        <v>120.664</v>
      </c>
      <c r="S5412" t="s">
        <v>183</v>
      </c>
      <c r="T5412">
        <v>0</v>
      </c>
      <c r="U5412">
        <v>0</v>
      </c>
      <c r="V5412">
        <v>12</v>
      </c>
      <c r="W5412">
        <v>717.49640000000022</v>
      </c>
    </row>
    <row r="5413" spans="1:23" x14ac:dyDescent="0.35">
      <c r="A5413" t="s">
        <v>7351</v>
      </c>
      <c r="B5413" t="s">
        <v>521</v>
      </c>
      <c r="C5413" t="s">
        <v>2926</v>
      </c>
      <c r="D5413" t="s">
        <v>15</v>
      </c>
      <c r="E5413" t="s">
        <v>14</v>
      </c>
      <c r="F5413" t="s">
        <v>1113</v>
      </c>
      <c r="G5413">
        <v>166.97</v>
      </c>
      <c r="H5413">
        <v>1</v>
      </c>
      <c r="I5413">
        <v>0.06</v>
      </c>
      <c r="J5413">
        <v>8.8000000000000007</v>
      </c>
      <c r="K5413" t="s">
        <v>90</v>
      </c>
      <c r="L5413" t="s">
        <v>41</v>
      </c>
      <c r="M5413">
        <v>7.68</v>
      </c>
      <c r="N5413" t="s">
        <v>83</v>
      </c>
      <c r="O5413" t="b">
        <v>0</v>
      </c>
      <c r="P5413">
        <v>156.95179999999999</v>
      </c>
      <c r="Q5413">
        <v>56.769799999999989</v>
      </c>
      <c r="R5413">
        <v>40.289799999999993</v>
      </c>
      <c r="S5413" t="s">
        <v>84</v>
      </c>
      <c r="T5413">
        <v>0</v>
      </c>
      <c r="U5413">
        <v>0</v>
      </c>
      <c r="V5413">
        <v>3</v>
      </c>
      <c r="W5413">
        <v>21.46779999999999</v>
      </c>
    </row>
    <row r="5414" spans="1:23" x14ac:dyDescent="0.35">
      <c r="A5414" t="s">
        <v>7352</v>
      </c>
      <c r="B5414" t="s">
        <v>553</v>
      </c>
      <c r="C5414" t="s">
        <v>1548</v>
      </c>
      <c r="D5414" t="s">
        <v>12</v>
      </c>
      <c r="E5414" t="s">
        <v>14</v>
      </c>
      <c r="F5414" t="s">
        <v>677</v>
      </c>
      <c r="G5414">
        <v>109.51</v>
      </c>
      <c r="H5414">
        <v>2</v>
      </c>
      <c r="I5414">
        <v>0.03</v>
      </c>
      <c r="J5414">
        <v>6.71</v>
      </c>
      <c r="K5414" t="s">
        <v>90</v>
      </c>
      <c r="L5414" t="s">
        <v>45</v>
      </c>
      <c r="M5414">
        <v>1.92</v>
      </c>
      <c r="N5414" t="s">
        <v>83</v>
      </c>
      <c r="O5414" t="b">
        <v>0</v>
      </c>
      <c r="P5414">
        <v>212.4494</v>
      </c>
      <c r="Q5414">
        <v>81.037399999999991</v>
      </c>
      <c r="R5414">
        <v>72.407399999999996</v>
      </c>
      <c r="S5414" t="s">
        <v>84</v>
      </c>
      <c r="T5414">
        <v>0</v>
      </c>
      <c r="U5414">
        <v>0</v>
      </c>
      <c r="V5414">
        <v>7</v>
      </c>
      <c r="W5414">
        <v>601.35070000000019</v>
      </c>
    </row>
    <row r="5415" spans="1:23" x14ac:dyDescent="0.35">
      <c r="A5415" t="s">
        <v>7353</v>
      </c>
      <c r="B5415" t="s">
        <v>138</v>
      </c>
      <c r="C5415" t="s">
        <v>2951</v>
      </c>
      <c r="D5415" t="s">
        <v>19</v>
      </c>
      <c r="E5415" t="s">
        <v>95</v>
      </c>
      <c r="F5415" t="s">
        <v>1080</v>
      </c>
      <c r="G5415">
        <v>295.10000000000002</v>
      </c>
      <c r="H5415">
        <v>3</v>
      </c>
      <c r="I5415">
        <v>0.1</v>
      </c>
      <c r="J5415">
        <v>6.9</v>
      </c>
      <c r="K5415" t="s">
        <v>102</v>
      </c>
      <c r="L5415" t="s">
        <v>41</v>
      </c>
      <c r="M5415">
        <v>10.53</v>
      </c>
      <c r="N5415" t="s">
        <v>83</v>
      </c>
      <c r="O5415" t="b">
        <v>1</v>
      </c>
      <c r="P5415">
        <v>796.7700000000001</v>
      </c>
      <c r="Q5415">
        <v>265.58999999999997</v>
      </c>
      <c r="R5415">
        <v>248.16000000000011</v>
      </c>
      <c r="S5415" t="s">
        <v>128</v>
      </c>
      <c r="T5415">
        <v>0</v>
      </c>
      <c r="U5415">
        <v>0</v>
      </c>
      <c r="V5415">
        <v>5</v>
      </c>
      <c r="W5415">
        <v>677.38310000000001</v>
      </c>
    </row>
    <row r="5416" spans="1:23" x14ac:dyDescent="0.35">
      <c r="A5416" t="s">
        <v>7354</v>
      </c>
      <c r="B5416" t="s">
        <v>626</v>
      </c>
      <c r="C5416" t="s">
        <v>1450</v>
      </c>
      <c r="D5416" t="s">
        <v>15</v>
      </c>
      <c r="E5416" t="s">
        <v>14</v>
      </c>
      <c r="F5416" t="s">
        <v>780</v>
      </c>
      <c r="G5416">
        <v>145.11000000000001</v>
      </c>
      <c r="H5416">
        <v>2</v>
      </c>
      <c r="I5416">
        <v>0.18</v>
      </c>
      <c r="J5416">
        <v>7.56</v>
      </c>
      <c r="K5416" t="s">
        <v>102</v>
      </c>
      <c r="L5416" t="s">
        <v>41</v>
      </c>
      <c r="M5416">
        <v>6.02</v>
      </c>
      <c r="N5416" t="s">
        <v>141</v>
      </c>
      <c r="O5416" t="b">
        <v>0</v>
      </c>
      <c r="P5416">
        <v>237.9804</v>
      </c>
      <c r="Q5416">
        <v>63.848400000000026</v>
      </c>
      <c r="R5416">
        <v>50.268400000000028</v>
      </c>
      <c r="S5416" t="s">
        <v>97</v>
      </c>
      <c r="T5416">
        <v>1</v>
      </c>
      <c r="U5416">
        <v>0</v>
      </c>
      <c r="V5416">
        <v>12</v>
      </c>
      <c r="W5416">
        <v>861.80650000000003</v>
      </c>
    </row>
    <row r="5417" spans="1:23" x14ac:dyDescent="0.35">
      <c r="A5417" t="s">
        <v>7355</v>
      </c>
      <c r="B5417" t="s">
        <v>586</v>
      </c>
      <c r="C5417" t="s">
        <v>1329</v>
      </c>
      <c r="D5417" t="s">
        <v>15</v>
      </c>
      <c r="E5417" t="s">
        <v>88</v>
      </c>
      <c r="F5417" t="s">
        <v>989</v>
      </c>
      <c r="G5417">
        <v>15.79</v>
      </c>
      <c r="H5417">
        <v>3</v>
      </c>
      <c r="I5417">
        <v>0.03</v>
      </c>
      <c r="J5417">
        <v>2.59</v>
      </c>
      <c r="K5417" t="s">
        <v>90</v>
      </c>
      <c r="L5417" t="s">
        <v>45</v>
      </c>
      <c r="M5417">
        <v>0.87</v>
      </c>
      <c r="N5417" t="s">
        <v>83</v>
      </c>
      <c r="O5417" t="b">
        <v>0</v>
      </c>
      <c r="P5417">
        <v>45.948900000000002</v>
      </c>
      <c r="Q5417">
        <v>17.526900000000001</v>
      </c>
      <c r="R5417">
        <v>14.0669</v>
      </c>
      <c r="S5417" t="s">
        <v>91</v>
      </c>
      <c r="T5417">
        <v>0</v>
      </c>
      <c r="U5417">
        <v>0</v>
      </c>
      <c r="V5417">
        <v>18</v>
      </c>
      <c r="W5417">
        <v>1767.3756000000001</v>
      </c>
    </row>
    <row r="5418" spans="1:23" x14ac:dyDescent="0.35">
      <c r="A5418" t="s">
        <v>7356</v>
      </c>
      <c r="B5418" t="s">
        <v>99</v>
      </c>
      <c r="C5418" t="s">
        <v>1701</v>
      </c>
      <c r="D5418" t="s">
        <v>17</v>
      </c>
      <c r="E5418" t="s">
        <v>16</v>
      </c>
      <c r="F5418" t="s">
        <v>300</v>
      </c>
      <c r="G5418">
        <v>38.67</v>
      </c>
      <c r="H5418">
        <v>1</v>
      </c>
      <c r="I5418">
        <v>0.17</v>
      </c>
      <c r="J5418">
        <v>2.79</v>
      </c>
      <c r="K5418" t="s">
        <v>90</v>
      </c>
      <c r="L5418" t="s">
        <v>48</v>
      </c>
      <c r="M5418">
        <v>7.14</v>
      </c>
      <c r="N5418" t="s">
        <v>83</v>
      </c>
      <c r="O5418" t="b">
        <v>0</v>
      </c>
      <c r="P5418">
        <v>32.0961</v>
      </c>
      <c r="Q5418">
        <v>8.8940999999999981</v>
      </c>
      <c r="R5418">
        <v>-1.035900000000002</v>
      </c>
      <c r="S5418" t="s">
        <v>103</v>
      </c>
      <c r="T5418">
        <v>0</v>
      </c>
      <c r="U5418">
        <v>0</v>
      </c>
      <c r="V5418">
        <v>21</v>
      </c>
      <c r="W5418">
        <v>785.52559999999983</v>
      </c>
    </row>
    <row r="5419" spans="1:23" x14ac:dyDescent="0.35">
      <c r="A5419" t="s">
        <v>7357</v>
      </c>
      <c r="B5419" t="s">
        <v>398</v>
      </c>
      <c r="C5419" t="s">
        <v>853</v>
      </c>
      <c r="D5419" t="s">
        <v>15</v>
      </c>
      <c r="E5419" t="s">
        <v>88</v>
      </c>
      <c r="F5419" t="s">
        <v>509</v>
      </c>
      <c r="G5419">
        <v>17.27</v>
      </c>
      <c r="H5419">
        <v>2</v>
      </c>
      <c r="I5419">
        <v>0.1</v>
      </c>
      <c r="J5419">
        <v>3.58</v>
      </c>
      <c r="K5419" t="s">
        <v>102</v>
      </c>
      <c r="L5419" t="s">
        <v>43</v>
      </c>
      <c r="M5419">
        <v>5.63</v>
      </c>
      <c r="N5419" t="s">
        <v>83</v>
      </c>
      <c r="O5419" t="b">
        <v>1</v>
      </c>
      <c r="P5419">
        <v>31.085999999999999</v>
      </c>
      <c r="Q5419">
        <v>10.362</v>
      </c>
      <c r="R5419">
        <v>1.1519999999999979</v>
      </c>
      <c r="S5419" t="s">
        <v>183</v>
      </c>
      <c r="T5419">
        <v>0</v>
      </c>
      <c r="U5419">
        <v>0</v>
      </c>
      <c r="V5419">
        <v>16</v>
      </c>
      <c r="W5419">
        <v>705.24680000000001</v>
      </c>
    </row>
    <row r="5420" spans="1:23" x14ac:dyDescent="0.35">
      <c r="A5420" t="s">
        <v>7358</v>
      </c>
      <c r="B5420" t="s">
        <v>125</v>
      </c>
      <c r="C5420" t="s">
        <v>616</v>
      </c>
      <c r="D5420" t="s">
        <v>12</v>
      </c>
      <c r="E5420" t="s">
        <v>16</v>
      </c>
      <c r="F5420" t="s">
        <v>107</v>
      </c>
      <c r="G5420">
        <v>27.73</v>
      </c>
      <c r="H5420">
        <v>1</v>
      </c>
      <c r="I5420">
        <v>0.28000000000000003</v>
      </c>
      <c r="J5420">
        <v>6.79</v>
      </c>
      <c r="K5420" t="s">
        <v>82</v>
      </c>
      <c r="L5420" t="s">
        <v>43</v>
      </c>
      <c r="M5420">
        <v>5.51</v>
      </c>
      <c r="N5420" t="s">
        <v>83</v>
      </c>
      <c r="O5420" t="b">
        <v>0</v>
      </c>
      <c r="P5420">
        <v>19.965599999999998</v>
      </c>
      <c r="Q5420">
        <v>3.3275999999999999</v>
      </c>
      <c r="R5420">
        <v>-8.9724000000000004</v>
      </c>
      <c r="S5420" t="s">
        <v>128</v>
      </c>
      <c r="T5420">
        <v>0</v>
      </c>
      <c r="U5420">
        <v>0</v>
      </c>
      <c r="V5420">
        <v>15</v>
      </c>
      <c r="W5420">
        <v>1090.9683</v>
      </c>
    </row>
    <row r="5421" spans="1:23" x14ac:dyDescent="0.35">
      <c r="A5421" t="s">
        <v>7359</v>
      </c>
      <c r="B5421" t="s">
        <v>699</v>
      </c>
      <c r="C5421" t="s">
        <v>1105</v>
      </c>
      <c r="D5421" t="s">
        <v>12</v>
      </c>
      <c r="E5421" t="s">
        <v>95</v>
      </c>
      <c r="F5421" t="s">
        <v>515</v>
      </c>
      <c r="G5421">
        <v>427.23</v>
      </c>
      <c r="H5421">
        <v>2</v>
      </c>
      <c r="I5421">
        <v>0.04</v>
      </c>
      <c r="J5421">
        <v>4.51</v>
      </c>
      <c r="K5421" t="s">
        <v>90</v>
      </c>
      <c r="L5421" t="s">
        <v>45</v>
      </c>
      <c r="M5421">
        <v>1.3</v>
      </c>
      <c r="N5421" t="s">
        <v>83</v>
      </c>
      <c r="O5421" t="b">
        <v>0</v>
      </c>
      <c r="P5421">
        <v>820.28160000000003</v>
      </c>
      <c r="Q5421">
        <v>307.60559999999998</v>
      </c>
      <c r="R5421">
        <v>301.79559999999998</v>
      </c>
      <c r="S5421" t="s">
        <v>91</v>
      </c>
      <c r="T5421">
        <v>0</v>
      </c>
      <c r="U5421">
        <v>0</v>
      </c>
      <c r="V5421">
        <v>15</v>
      </c>
      <c r="W5421">
        <v>813.85820000000024</v>
      </c>
    </row>
    <row r="5422" spans="1:23" x14ac:dyDescent="0.35">
      <c r="A5422" t="s">
        <v>7360</v>
      </c>
      <c r="B5422" t="s">
        <v>901</v>
      </c>
      <c r="C5422" t="s">
        <v>795</v>
      </c>
      <c r="D5422" t="s">
        <v>24</v>
      </c>
      <c r="E5422" t="s">
        <v>95</v>
      </c>
      <c r="F5422" t="s">
        <v>770</v>
      </c>
      <c r="G5422">
        <v>557.36</v>
      </c>
      <c r="H5422">
        <v>3</v>
      </c>
      <c r="I5422">
        <v>7.0000000000000007E-2</v>
      </c>
      <c r="J5422">
        <v>8.98</v>
      </c>
      <c r="K5422" t="s">
        <v>82</v>
      </c>
      <c r="L5422" t="s">
        <v>43</v>
      </c>
      <c r="M5422">
        <v>6.83</v>
      </c>
      <c r="N5422" t="s">
        <v>83</v>
      </c>
      <c r="O5422" t="b">
        <v>0</v>
      </c>
      <c r="P5422">
        <v>1555.0344</v>
      </c>
      <c r="Q5422">
        <v>551.78639999999984</v>
      </c>
      <c r="R5422">
        <v>535.9763999999999</v>
      </c>
      <c r="S5422" t="s">
        <v>128</v>
      </c>
      <c r="T5422">
        <v>0</v>
      </c>
      <c r="U5422">
        <v>0</v>
      </c>
      <c r="V5422">
        <v>15</v>
      </c>
      <c r="W5422">
        <v>2662.0149999999999</v>
      </c>
    </row>
    <row r="5423" spans="1:23" x14ac:dyDescent="0.35">
      <c r="A5423" t="s">
        <v>7361</v>
      </c>
      <c r="B5423" t="s">
        <v>150</v>
      </c>
      <c r="C5423" t="s">
        <v>604</v>
      </c>
      <c r="D5423" t="s">
        <v>26</v>
      </c>
      <c r="E5423" t="s">
        <v>16</v>
      </c>
      <c r="F5423" t="s">
        <v>214</v>
      </c>
      <c r="G5423">
        <v>38.49</v>
      </c>
      <c r="H5423">
        <v>2</v>
      </c>
      <c r="I5423">
        <v>0.22</v>
      </c>
      <c r="J5423">
        <v>7.26</v>
      </c>
      <c r="K5423" t="s">
        <v>102</v>
      </c>
      <c r="L5423" t="s">
        <v>48</v>
      </c>
      <c r="M5423">
        <v>5.01</v>
      </c>
      <c r="N5423" t="s">
        <v>83</v>
      </c>
      <c r="O5423" t="b">
        <v>0</v>
      </c>
      <c r="P5423">
        <v>60.044400000000003</v>
      </c>
      <c r="Q5423">
        <v>13.856400000000001</v>
      </c>
      <c r="R5423">
        <v>1.5864000000000009</v>
      </c>
      <c r="S5423" t="s">
        <v>128</v>
      </c>
      <c r="T5423">
        <v>0</v>
      </c>
      <c r="U5423">
        <v>0</v>
      </c>
      <c r="V5423">
        <v>12</v>
      </c>
      <c r="W5423">
        <v>500.64210000000008</v>
      </c>
    </row>
    <row r="5424" spans="1:23" x14ac:dyDescent="0.35">
      <c r="A5424" t="s">
        <v>7362</v>
      </c>
      <c r="B5424" t="s">
        <v>197</v>
      </c>
      <c r="C5424" t="s">
        <v>488</v>
      </c>
      <c r="D5424" t="s">
        <v>17</v>
      </c>
      <c r="E5424" t="s">
        <v>16</v>
      </c>
      <c r="F5424" t="s">
        <v>300</v>
      </c>
      <c r="G5424">
        <v>43.88</v>
      </c>
      <c r="H5424">
        <v>2</v>
      </c>
      <c r="I5424">
        <v>0.26</v>
      </c>
      <c r="J5424">
        <v>8.69</v>
      </c>
      <c r="K5424" t="s">
        <v>82</v>
      </c>
      <c r="L5424" t="s">
        <v>45</v>
      </c>
      <c r="M5424">
        <v>1.17</v>
      </c>
      <c r="N5424" t="s">
        <v>83</v>
      </c>
      <c r="O5424" t="b">
        <v>0</v>
      </c>
      <c r="P5424">
        <v>64.942400000000006</v>
      </c>
      <c r="Q5424">
        <v>12.286400000000009</v>
      </c>
      <c r="R5424">
        <v>2.4264000000000081</v>
      </c>
      <c r="S5424" t="s">
        <v>84</v>
      </c>
      <c r="T5424">
        <v>0</v>
      </c>
      <c r="U5424">
        <v>0</v>
      </c>
      <c r="V5424">
        <v>19</v>
      </c>
      <c r="W5424">
        <v>1311.8425999999999</v>
      </c>
    </row>
    <row r="5425" spans="1:23" x14ac:dyDescent="0.35">
      <c r="A5425" t="s">
        <v>7363</v>
      </c>
      <c r="B5425" t="s">
        <v>1054</v>
      </c>
      <c r="C5425" t="s">
        <v>5561</v>
      </c>
      <c r="D5425" t="s">
        <v>17</v>
      </c>
      <c r="E5425" t="s">
        <v>88</v>
      </c>
      <c r="F5425" t="s">
        <v>468</v>
      </c>
      <c r="G5425">
        <v>28.48</v>
      </c>
      <c r="H5425">
        <v>3</v>
      </c>
      <c r="I5425">
        <v>0.05</v>
      </c>
      <c r="J5425">
        <v>9.48</v>
      </c>
      <c r="K5425" t="s">
        <v>102</v>
      </c>
      <c r="L5425" t="s">
        <v>45</v>
      </c>
      <c r="M5425">
        <v>1.1299999999999999</v>
      </c>
      <c r="N5425" t="s">
        <v>83</v>
      </c>
      <c r="O5425" t="b">
        <v>0</v>
      </c>
      <c r="P5425">
        <v>81.167999999999992</v>
      </c>
      <c r="Q5425">
        <v>29.904</v>
      </c>
      <c r="R5425">
        <v>19.294</v>
      </c>
      <c r="S5425" t="s">
        <v>128</v>
      </c>
      <c r="T5425">
        <v>0</v>
      </c>
      <c r="U5425">
        <v>0</v>
      </c>
      <c r="V5425">
        <v>2</v>
      </c>
      <c r="W5425">
        <v>176.70439999999999</v>
      </c>
    </row>
    <row r="5426" spans="1:23" x14ac:dyDescent="0.35">
      <c r="A5426" t="s">
        <v>7364</v>
      </c>
      <c r="B5426" t="s">
        <v>1379</v>
      </c>
      <c r="C5426" t="s">
        <v>7200</v>
      </c>
      <c r="D5426" t="s">
        <v>15</v>
      </c>
      <c r="E5426" t="s">
        <v>14</v>
      </c>
      <c r="F5426" t="s">
        <v>588</v>
      </c>
      <c r="G5426">
        <v>148.69</v>
      </c>
      <c r="H5426">
        <v>3</v>
      </c>
      <c r="I5426">
        <v>0.1</v>
      </c>
      <c r="J5426">
        <v>6.76</v>
      </c>
      <c r="K5426" t="s">
        <v>90</v>
      </c>
      <c r="L5426" t="s">
        <v>48</v>
      </c>
      <c r="M5426">
        <v>6.86</v>
      </c>
      <c r="N5426" t="s">
        <v>83</v>
      </c>
      <c r="O5426" t="b">
        <v>0</v>
      </c>
      <c r="P5426">
        <v>401.46300000000002</v>
      </c>
      <c r="Q5426">
        <v>133.821</v>
      </c>
      <c r="R5426">
        <v>120.20099999999999</v>
      </c>
      <c r="S5426" t="s">
        <v>183</v>
      </c>
      <c r="T5426">
        <v>0</v>
      </c>
      <c r="U5426">
        <v>0</v>
      </c>
      <c r="V5426">
        <v>2</v>
      </c>
      <c r="W5426">
        <v>114.1862</v>
      </c>
    </row>
    <row r="5427" spans="1:23" x14ac:dyDescent="0.35">
      <c r="A5427" t="s">
        <v>7365</v>
      </c>
      <c r="B5427" t="s">
        <v>402</v>
      </c>
      <c r="C5427" t="s">
        <v>2587</v>
      </c>
      <c r="D5427" t="s">
        <v>17</v>
      </c>
      <c r="E5427" t="s">
        <v>88</v>
      </c>
      <c r="F5427" t="s">
        <v>1167</v>
      </c>
      <c r="G5427">
        <v>28.33</v>
      </c>
      <c r="H5427">
        <v>3</v>
      </c>
      <c r="I5427">
        <v>0.03</v>
      </c>
      <c r="J5427">
        <v>8.32</v>
      </c>
      <c r="K5427" t="s">
        <v>82</v>
      </c>
      <c r="L5427" t="s">
        <v>43</v>
      </c>
      <c r="M5427">
        <v>7.9</v>
      </c>
      <c r="N5427" t="s">
        <v>83</v>
      </c>
      <c r="O5427" t="b">
        <v>0</v>
      </c>
      <c r="P5427">
        <v>82.440299999999993</v>
      </c>
      <c r="Q5427">
        <v>31.446300000000001</v>
      </c>
      <c r="R5427">
        <v>15.2263</v>
      </c>
      <c r="S5427" t="s">
        <v>97</v>
      </c>
      <c r="T5427">
        <v>0</v>
      </c>
      <c r="U5427">
        <v>0</v>
      </c>
      <c r="V5427">
        <v>14</v>
      </c>
      <c r="W5427">
        <v>704.06530000000009</v>
      </c>
    </row>
    <row r="5428" spans="1:23" x14ac:dyDescent="0.35">
      <c r="A5428" t="s">
        <v>7366</v>
      </c>
      <c r="B5428" t="s">
        <v>619</v>
      </c>
      <c r="C5428" t="s">
        <v>3834</v>
      </c>
      <c r="D5428" t="s">
        <v>12</v>
      </c>
      <c r="E5428" t="s">
        <v>95</v>
      </c>
      <c r="F5428" t="s">
        <v>370</v>
      </c>
      <c r="G5428">
        <v>238.17</v>
      </c>
      <c r="H5428">
        <v>1</v>
      </c>
      <c r="I5428">
        <v>0.2</v>
      </c>
      <c r="J5428">
        <v>2.82</v>
      </c>
      <c r="K5428" t="s">
        <v>115</v>
      </c>
      <c r="L5428" t="s">
        <v>41</v>
      </c>
      <c r="M5428">
        <v>10.08</v>
      </c>
      <c r="N5428" t="s">
        <v>83</v>
      </c>
      <c r="O5428" t="b">
        <v>0</v>
      </c>
      <c r="P5428">
        <v>190.536</v>
      </c>
      <c r="Q5428">
        <v>47.634000000000007</v>
      </c>
      <c r="R5428">
        <v>34.734000000000023</v>
      </c>
      <c r="S5428" t="s">
        <v>91</v>
      </c>
      <c r="T5428">
        <v>0</v>
      </c>
      <c r="U5428">
        <v>0</v>
      </c>
      <c r="V5428">
        <v>9</v>
      </c>
      <c r="W5428">
        <v>491.66809999999998</v>
      </c>
    </row>
    <row r="5429" spans="1:23" x14ac:dyDescent="0.35">
      <c r="A5429" t="s">
        <v>7367</v>
      </c>
      <c r="B5429" t="s">
        <v>276</v>
      </c>
      <c r="C5429" t="s">
        <v>798</v>
      </c>
      <c r="D5429" t="s">
        <v>28</v>
      </c>
      <c r="E5429" t="s">
        <v>16</v>
      </c>
      <c r="F5429" t="s">
        <v>624</v>
      </c>
      <c r="G5429">
        <v>24.92</v>
      </c>
      <c r="H5429">
        <v>3</v>
      </c>
      <c r="I5429">
        <v>0.14000000000000001</v>
      </c>
      <c r="J5429">
        <v>2.3199999999999998</v>
      </c>
      <c r="K5429" t="s">
        <v>115</v>
      </c>
      <c r="L5429" t="s">
        <v>41</v>
      </c>
      <c r="M5429">
        <v>9.31</v>
      </c>
      <c r="N5429" t="s">
        <v>83</v>
      </c>
      <c r="O5429" t="b">
        <v>0</v>
      </c>
      <c r="P5429">
        <v>64.293599999999998</v>
      </c>
      <c r="Q5429">
        <v>19.4376</v>
      </c>
      <c r="R5429">
        <v>7.8075999999999954</v>
      </c>
      <c r="S5429" t="s">
        <v>97</v>
      </c>
      <c r="T5429">
        <v>0</v>
      </c>
      <c r="U5429">
        <v>0</v>
      </c>
      <c r="V5429">
        <v>12</v>
      </c>
      <c r="W5429">
        <v>1365.7772</v>
      </c>
    </row>
    <row r="5430" spans="1:23" x14ac:dyDescent="0.35">
      <c r="A5430" t="s">
        <v>7368</v>
      </c>
      <c r="B5430" t="s">
        <v>996</v>
      </c>
      <c r="C5430" t="s">
        <v>357</v>
      </c>
      <c r="D5430" t="s">
        <v>12</v>
      </c>
      <c r="E5430" t="s">
        <v>88</v>
      </c>
      <c r="F5430" t="s">
        <v>341</v>
      </c>
      <c r="G5430">
        <v>23.89</v>
      </c>
      <c r="H5430">
        <v>2</v>
      </c>
      <c r="I5430">
        <v>0.03</v>
      </c>
      <c r="J5430">
        <v>9.99</v>
      </c>
      <c r="K5430" t="s">
        <v>102</v>
      </c>
      <c r="L5430" t="s">
        <v>43</v>
      </c>
      <c r="M5430">
        <v>7.88</v>
      </c>
      <c r="N5430" t="s">
        <v>83</v>
      </c>
      <c r="O5430" t="b">
        <v>0</v>
      </c>
      <c r="P5430">
        <v>46.346600000000002</v>
      </c>
      <c r="Q5430">
        <v>17.678599999999999</v>
      </c>
      <c r="R5430">
        <v>-0.19139999999999799</v>
      </c>
      <c r="S5430" t="s">
        <v>128</v>
      </c>
      <c r="T5430">
        <v>0</v>
      </c>
      <c r="U5430">
        <v>0</v>
      </c>
      <c r="V5430">
        <v>11</v>
      </c>
      <c r="W5430">
        <v>729.72119999999995</v>
      </c>
    </row>
    <row r="5431" spans="1:23" x14ac:dyDescent="0.35">
      <c r="A5431" t="s">
        <v>7369</v>
      </c>
      <c r="B5431" t="s">
        <v>236</v>
      </c>
      <c r="C5431" t="s">
        <v>2450</v>
      </c>
      <c r="D5431" t="s">
        <v>17</v>
      </c>
      <c r="E5431" t="s">
        <v>88</v>
      </c>
      <c r="F5431" t="s">
        <v>457</v>
      </c>
      <c r="G5431">
        <v>31.02</v>
      </c>
      <c r="H5431">
        <v>3</v>
      </c>
      <c r="I5431">
        <v>7.0000000000000007E-2</v>
      </c>
      <c r="J5431">
        <v>5.6</v>
      </c>
      <c r="K5431" t="s">
        <v>82</v>
      </c>
      <c r="L5431" t="s">
        <v>41</v>
      </c>
      <c r="M5431">
        <v>5.21</v>
      </c>
      <c r="N5431" t="s">
        <v>279</v>
      </c>
      <c r="O5431" t="b">
        <v>0</v>
      </c>
      <c r="P5431">
        <v>86.5458</v>
      </c>
      <c r="Q5431">
        <v>30.709800000000001</v>
      </c>
      <c r="R5431">
        <v>19.899799999999999</v>
      </c>
      <c r="S5431" t="s">
        <v>103</v>
      </c>
      <c r="T5431">
        <v>0</v>
      </c>
      <c r="U5431">
        <v>1</v>
      </c>
      <c r="V5431">
        <v>10</v>
      </c>
      <c r="W5431">
        <v>308.51889999999997</v>
      </c>
    </row>
    <row r="5432" spans="1:23" x14ac:dyDescent="0.35">
      <c r="A5432" t="s">
        <v>7370</v>
      </c>
      <c r="B5432" t="s">
        <v>954</v>
      </c>
      <c r="C5432" t="s">
        <v>6391</v>
      </c>
      <c r="D5432" t="s">
        <v>12</v>
      </c>
      <c r="E5432" t="s">
        <v>16</v>
      </c>
      <c r="F5432" t="s">
        <v>472</v>
      </c>
      <c r="G5432">
        <v>19.27</v>
      </c>
      <c r="H5432">
        <v>2</v>
      </c>
      <c r="I5432">
        <v>7.0000000000000007E-2</v>
      </c>
      <c r="J5432">
        <v>4.87</v>
      </c>
      <c r="K5432" t="s">
        <v>90</v>
      </c>
      <c r="L5432" t="s">
        <v>45</v>
      </c>
      <c r="M5432">
        <v>0.68</v>
      </c>
      <c r="N5432" t="s">
        <v>83</v>
      </c>
      <c r="O5432" t="b">
        <v>0</v>
      </c>
      <c r="P5432">
        <v>35.842199999999998</v>
      </c>
      <c r="Q5432">
        <v>12.7182</v>
      </c>
      <c r="R5432">
        <v>7.1681999999999997</v>
      </c>
      <c r="S5432" t="s">
        <v>91</v>
      </c>
      <c r="T5432">
        <v>0</v>
      </c>
      <c r="U5432">
        <v>0</v>
      </c>
      <c r="V5432">
        <v>3</v>
      </c>
      <c r="W5432">
        <v>19.374700000000018</v>
      </c>
    </row>
    <row r="5433" spans="1:23" x14ac:dyDescent="0.35">
      <c r="A5433" t="s">
        <v>7371</v>
      </c>
      <c r="B5433" t="s">
        <v>1996</v>
      </c>
      <c r="C5433" t="s">
        <v>7372</v>
      </c>
      <c r="D5433" t="s">
        <v>12</v>
      </c>
      <c r="E5433" t="s">
        <v>95</v>
      </c>
      <c r="F5433" t="s">
        <v>314</v>
      </c>
      <c r="G5433">
        <v>487.15</v>
      </c>
      <c r="H5433">
        <v>3</v>
      </c>
      <c r="I5433">
        <v>0.22</v>
      </c>
      <c r="J5433">
        <v>4.78</v>
      </c>
      <c r="K5433" t="s">
        <v>82</v>
      </c>
      <c r="L5433" t="s">
        <v>41</v>
      </c>
      <c r="M5433">
        <v>14.87</v>
      </c>
      <c r="N5433" t="s">
        <v>83</v>
      </c>
      <c r="O5433" t="b">
        <v>0</v>
      </c>
      <c r="P5433">
        <v>1139.931</v>
      </c>
      <c r="Q5433">
        <v>263.06099999999992</v>
      </c>
      <c r="R5433">
        <v>243.41099999999989</v>
      </c>
      <c r="S5433" t="s">
        <v>91</v>
      </c>
      <c r="T5433">
        <v>0</v>
      </c>
      <c r="U5433">
        <v>0</v>
      </c>
      <c r="V5433">
        <v>3</v>
      </c>
      <c r="W5433">
        <v>228.49059999999989</v>
      </c>
    </row>
    <row r="5434" spans="1:23" x14ac:dyDescent="0.35">
      <c r="A5434" t="s">
        <v>7373</v>
      </c>
      <c r="B5434" t="s">
        <v>349</v>
      </c>
      <c r="C5434" t="s">
        <v>1527</v>
      </c>
      <c r="D5434" t="s">
        <v>12</v>
      </c>
      <c r="E5434" t="s">
        <v>95</v>
      </c>
      <c r="F5434" t="s">
        <v>1061</v>
      </c>
      <c r="G5434">
        <v>429.05</v>
      </c>
      <c r="H5434">
        <v>1</v>
      </c>
      <c r="I5434">
        <v>0.05</v>
      </c>
      <c r="J5434">
        <v>4.7300000000000004</v>
      </c>
      <c r="K5434" t="s">
        <v>90</v>
      </c>
      <c r="L5434" t="s">
        <v>43</v>
      </c>
      <c r="M5434">
        <v>7.88</v>
      </c>
      <c r="N5434" t="s">
        <v>83</v>
      </c>
      <c r="O5434" t="b">
        <v>0</v>
      </c>
      <c r="P5434">
        <v>407.59750000000003</v>
      </c>
      <c r="Q5434">
        <v>150.16749999999999</v>
      </c>
      <c r="R5434">
        <v>137.55749999999989</v>
      </c>
      <c r="S5434" t="s">
        <v>128</v>
      </c>
      <c r="T5434">
        <v>0</v>
      </c>
      <c r="U5434">
        <v>0</v>
      </c>
      <c r="V5434">
        <v>19</v>
      </c>
      <c r="W5434">
        <v>1549.5698</v>
      </c>
    </row>
    <row r="5435" spans="1:23" x14ac:dyDescent="0.35">
      <c r="A5435" t="s">
        <v>7374</v>
      </c>
      <c r="B5435" t="s">
        <v>633</v>
      </c>
      <c r="C5435" t="s">
        <v>3834</v>
      </c>
      <c r="D5435" t="s">
        <v>19</v>
      </c>
      <c r="E5435" t="s">
        <v>95</v>
      </c>
      <c r="F5435" t="s">
        <v>127</v>
      </c>
      <c r="G5435">
        <v>268.91000000000003</v>
      </c>
      <c r="H5435">
        <v>1</v>
      </c>
      <c r="I5435">
        <v>0.25</v>
      </c>
      <c r="J5435">
        <v>9.0399999999999991</v>
      </c>
      <c r="K5435" t="s">
        <v>115</v>
      </c>
      <c r="L5435" t="s">
        <v>41</v>
      </c>
      <c r="M5435">
        <v>10.81</v>
      </c>
      <c r="N5435" t="s">
        <v>83</v>
      </c>
      <c r="O5435" t="b">
        <v>0</v>
      </c>
      <c r="P5435">
        <v>201.6825</v>
      </c>
      <c r="Q5435">
        <v>40.336500000000001</v>
      </c>
      <c r="R5435">
        <v>20.486499999999999</v>
      </c>
      <c r="S5435" t="s">
        <v>103</v>
      </c>
      <c r="T5435">
        <v>0</v>
      </c>
      <c r="U5435">
        <v>0</v>
      </c>
      <c r="V5435">
        <v>9</v>
      </c>
      <c r="W5435">
        <v>491.66809999999998</v>
      </c>
    </row>
    <row r="5436" spans="1:23" x14ac:dyDescent="0.35">
      <c r="A5436" t="s">
        <v>7375</v>
      </c>
      <c r="B5436" t="s">
        <v>629</v>
      </c>
      <c r="C5436" t="s">
        <v>1403</v>
      </c>
      <c r="D5436" t="s">
        <v>15</v>
      </c>
      <c r="E5436" t="s">
        <v>16</v>
      </c>
      <c r="F5436" t="s">
        <v>241</v>
      </c>
      <c r="G5436">
        <v>23.88</v>
      </c>
      <c r="H5436">
        <v>1</v>
      </c>
      <c r="I5436">
        <v>0.15</v>
      </c>
      <c r="J5436">
        <v>7.27</v>
      </c>
      <c r="K5436" t="s">
        <v>115</v>
      </c>
      <c r="L5436" t="s">
        <v>41</v>
      </c>
      <c r="M5436">
        <v>14.25</v>
      </c>
      <c r="N5436" t="s">
        <v>83</v>
      </c>
      <c r="O5436" t="b">
        <v>0</v>
      </c>
      <c r="P5436">
        <v>20.297999999999998</v>
      </c>
      <c r="Q5436">
        <v>5.9699999999999989</v>
      </c>
      <c r="R5436">
        <v>-15.55</v>
      </c>
      <c r="S5436" t="s">
        <v>128</v>
      </c>
      <c r="T5436">
        <v>0</v>
      </c>
      <c r="U5436">
        <v>0</v>
      </c>
      <c r="V5436">
        <v>3</v>
      </c>
      <c r="W5436">
        <v>-18.805399999999999</v>
      </c>
    </row>
    <row r="5437" spans="1:23" x14ac:dyDescent="0.35">
      <c r="A5437" t="s">
        <v>7376</v>
      </c>
      <c r="B5437" t="s">
        <v>562</v>
      </c>
      <c r="C5437" t="s">
        <v>100</v>
      </c>
      <c r="D5437" t="s">
        <v>24</v>
      </c>
      <c r="E5437" t="s">
        <v>88</v>
      </c>
      <c r="F5437" t="s">
        <v>718</v>
      </c>
      <c r="G5437">
        <v>28.02</v>
      </c>
      <c r="H5437">
        <v>2</v>
      </c>
      <c r="I5437">
        <v>7.0000000000000007E-2</v>
      </c>
      <c r="J5437">
        <v>6.72</v>
      </c>
      <c r="K5437" t="s">
        <v>82</v>
      </c>
      <c r="L5437" t="s">
        <v>45</v>
      </c>
      <c r="M5437">
        <v>1.78</v>
      </c>
      <c r="N5437" t="s">
        <v>83</v>
      </c>
      <c r="O5437" t="b">
        <v>0</v>
      </c>
      <c r="P5437">
        <v>52.117199999999997</v>
      </c>
      <c r="Q5437">
        <v>18.493200000000002</v>
      </c>
      <c r="R5437">
        <v>9.9932000000000016</v>
      </c>
      <c r="S5437" t="s">
        <v>103</v>
      </c>
      <c r="T5437">
        <v>0</v>
      </c>
      <c r="U5437">
        <v>0</v>
      </c>
      <c r="V5437">
        <v>16</v>
      </c>
      <c r="W5437">
        <v>909.71600000000001</v>
      </c>
    </row>
    <row r="5438" spans="1:23" x14ac:dyDescent="0.35">
      <c r="A5438" t="s">
        <v>7377</v>
      </c>
      <c r="B5438" t="s">
        <v>800</v>
      </c>
      <c r="C5438" t="s">
        <v>928</v>
      </c>
      <c r="D5438" t="s">
        <v>12</v>
      </c>
      <c r="E5438" t="s">
        <v>16</v>
      </c>
      <c r="F5438" t="s">
        <v>828</v>
      </c>
      <c r="G5438">
        <v>42.71</v>
      </c>
      <c r="H5438">
        <v>2</v>
      </c>
      <c r="I5438">
        <v>0.23</v>
      </c>
      <c r="J5438">
        <v>9.44</v>
      </c>
      <c r="K5438" t="s">
        <v>115</v>
      </c>
      <c r="L5438" t="s">
        <v>48</v>
      </c>
      <c r="M5438">
        <v>7.91</v>
      </c>
      <c r="N5438" t="s">
        <v>83</v>
      </c>
      <c r="O5438" t="b">
        <v>0</v>
      </c>
      <c r="P5438">
        <v>65.773400000000009</v>
      </c>
      <c r="Q5438">
        <v>14.521400000000011</v>
      </c>
      <c r="R5438">
        <v>-2.828599999999994</v>
      </c>
      <c r="S5438" t="s">
        <v>84</v>
      </c>
      <c r="T5438">
        <v>0</v>
      </c>
      <c r="U5438">
        <v>0</v>
      </c>
      <c r="V5438">
        <v>16</v>
      </c>
      <c r="W5438">
        <v>798.92430000000002</v>
      </c>
    </row>
    <row r="5439" spans="1:23" x14ac:dyDescent="0.35">
      <c r="A5439" t="s">
        <v>7378</v>
      </c>
      <c r="B5439" t="s">
        <v>566</v>
      </c>
      <c r="C5439" t="s">
        <v>1223</v>
      </c>
      <c r="D5439" t="s">
        <v>12</v>
      </c>
      <c r="E5439" t="s">
        <v>95</v>
      </c>
      <c r="F5439" t="s">
        <v>757</v>
      </c>
      <c r="G5439">
        <v>243.08</v>
      </c>
      <c r="H5439">
        <v>2</v>
      </c>
      <c r="I5439">
        <v>0.09</v>
      </c>
      <c r="J5439">
        <v>8.94</v>
      </c>
      <c r="K5439" t="s">
        <v>115</v>
      </c>
      <c r="L5439" t="s">
        <v>43</v>
      </c>
      <c r="M5439">
        <v>7.06</v>
      </c>
      <c r="N5439" t="s">
        <v>83</v>
      </c>
      <c r="O5439" t="b">
        <v>0</v>
      </c>
      <c r="P5439">
        <v>442.40560000000011</v>
      </c>
      <c r="Q5439">
        <v>150.70959999999999</v>
      </c>
      <c r="R5439">
        <v>134.70959999999999</v>
      </c>
      <c r="S5439" t="s">
        <v>103</v>
      </c>
      <c r="T5439">
        <v>0</v>
      </c>
      <c r="U5439">
        <v>0</v>
      </c>
      <c r="V5439">
        <v>17</v>
      </c>
      <c r="W5439">
        <v>1379.4491</v>
      </c>
    </row>
    <row r="5440" spans="1:23" x14ac:dyDescent="0.35">
      <c r="A5440" t="s">
        <v>7379</v>
      </c>
      <c r="B5440" t="s">
        <v>925</v>
      </c>
      <c r="C5440" t="s">
        <v>595</v>
      </c>
      <c r="D5440" t="s">
        <v>24</v>
      </c>
      <c r="E5440" t="s">
        <v>95</v>
      </c>
      <c r="F5440" t="s">
        <v>1251</v>
      </c>
      <c r="G5440">
        <v>610.53</v>
      </c>
      <c r="H5440">
        <v>1</v>
      </c>
      <c r="I5440">
        <v>0.06</v>
      </c>
      <c r="J5440">
        <v>5.04</v>
      </c>
      <c r="K5440" t="s">
        <v>102</v>
      </c>
      <c r="L5440" t="s">
        <v>43</v>
      </c>
      <c r="M5440">
        <v>4.7300000000000004</v>
      </c>
      <c r="N5440" t="s">
        <v>83</v>
      </c>
      <c r="O5440" t="b">
        <v>0</v>
      </c>
      <c r="P5440">
        <v>573.89819999999997</v>
      </c>
      <c r="Q5440">
        <v>207.58019999999999</v>
      </c>
      <c r="R5440">
        <v>197.81020000000001</v>
      </c>
      <c r="S5440" t="s">
        <v>91</v>
      </c>
      <c r="T5440">
        <v>0</v>
      </c>
      <c r="U5440">
        <v>0</v>
      </c>
      <c r="V5440">
        <v>11</v>
      </c>
      <c r="W5440">
        <v>708.98270000000014</v>
      </c>
    </row>
    <row r="5441" spans="1:23" x14ac:dyDescent="0.35">
      <c r="A5441" t="s">
        <v>7380</v>
      </c>
      <c r="B5441" t="s">
        <v>629</v>
      </c>
      <c r="C5441" t="s">
        <v>576</v>
      </c>
      <c r="D5441" t="s">
        <v>12</v>
      </c>
      <c r="E5441" t="s">
        <v>95</v>
      </c>
      <c r="F5441" t="s">
        <v>874</v>
      </c>
      <c r="G5441">
        <v>480.55</v>
      </c>
      <c r="H5441">
        <v>3</v>
      </c>
      <c r="I5441">
        <v>0.09</v>
      </c>
      <c r="J5441">
        <v>7</v>
      </c>
      <c r="K5441" t="s">
        <v>115</v>
      </c>
      <c r="L5441" t="s">
        <v>45</v>
      </c>
      <c r="M5441">
        <v>1.79</v>
      </c>
      <c r="N5441" t="s">
        <v>83</v>
      </c>
      <c r="O5441" t="b">
        <v>0</v>
      </c>
      <c r="P5441">
        <v>1311.9014999999999</v>
      </c>
      <c r="Q5441">
        <v>446.91150000000022</v>
      </c>
      <c r="R5441">
        <v>438.12150000000008</v>
      </c>
      <c r="S5441" t="s">
        <v>128</v>
      </c>
      <c r="T5441">
        <v>0</v>
      </c>
      <c r="U5441">
        <v>0</v>
      </c>
      <c r="V5441">
        <v>12</v>
      </c>
      <c r="W5441">
        <v>831.1645000000002</v>
      </c>
    </row>
    <row r="5442" spans="1:23" x14ac:dyDescent="0.35">
      <c r="A5442" t="s">
        <v>7381</v>
      </c>
      <c r="B5442" t="s">
        <v>372</v>
      </c>
      <c r="C5442" t="s">
        <v>941</v>
      </c>
      <c r="D5442" t="s">
        <v>15</v>
      </c>
      <c r="E5442" t="s">
        <v>14</v>
      </c>
      <c r="F5442" t="s">
        <v>255</v>
      </c>
      <c r="G5442">
        <v>96.98</v>
      </c>
      <c r="H5442">
        <v>2</v>
      </c>
      <c r="I5442">
        <v>0.27</v>
      </c>
      <c r="J5442">
        <v>2.95</v>
      </c>
      <c r="K5442" t="s">
        <v>82</v>
      </c>
      <c r="L5442" t="s">
        <v>41</v>
      </c>
      <c r="M5442">
        <v>12.25</v>
      </c>
      <c r="N5442" t="s">
        <v>83</v>
      </c>
      <c r="O5442" t="b">
        <v>0</v>
      </c>
      <c r="P5442">
        <v>141.5908</v>
      </c>
      <c r="Q5442">
        <v>25.2148</v>
      </c>
      <c r="R5442">
        <v>10.014799999999999</v>
      </c>
      <c r="S5442" t="s">
        <v>183</v>
      </c>
      <c r="T5442">
        <v>0</v>
      </c>
      <c r="U5442">
        <v>0</v>
      </c>
      <c r="V5442">
        <v>16</v>
      </c>
      <c r="W5442">
        <v>2262.3416999999999</v>
      </c>
    </row>
    <row r="5443" spans="1:23" x14ac:dyDescent="0.35">
      <c r="A5443" t="s">
        <v>7382</v>
      </c>
      <c r="B5443" t="s">
        <v>740</v>
      </c>
      <c r="C5443" t="s">
        <v>94</v>
      </c>
      <c r="D5443" t="s">
        <v>12</v>
      </c>
      <c r="E5443" t="s">
        <v>88</v>
      </c>
      <c r="F5443" t="s">
        <v>1844</v>
      </c>
      <c r="G5443">
        <v>13.81</v>
      </c>
      <c r="H5443">
        <v>3</v>
      </c>
      <c r="I5443">
        <v>0.15</v>
      </c>
      <c r="J5443">
        <v>5.59</v>
      </c>
      <c r="K5443" t="s">
        <v>102</v>
      </c>
      <c r="L5443" t="s">
        <v>41</v>
      </c>
      <c r="M5443">
        <v>6.36</v>
      </c>
      <c r="N5443" t="s">
        <v>83</v>
      </c>
      <c r="O5443" t="b">
        <v>0</v>
      </c>
      <c r="P5443">
        <v>35.215499999999999</v>
      </c>
      <c r="Q5443">
        <v>10.3575</v>
      </c>
      <c r="R5443">
        <v>-1.5925000000000009</v>
      </c>
      <c r="S5443" t="s">
        <v>128</v>
      </c>
      <c r="T5443">
        <v>0</v>
      </c>
      <c r="U5443">
        <v>0</v>
      </c>
      <c r="V5443">
        <v>25</v>
      </c>
      <c r="W5443">
        <v>2626.2725</v>
      </c>
    </row>
    <row r="5444" spans="1:23" x14ac:dyDescent="0.35">
      <c r="A5444" t="s">
        <v>7383</v>
      </c>
      <c r="B5444" t="s">
        <v>507</v>
      </c>
      <c r="C5444" t="s">
        <v>532</v>
      </c>
      <c r="D5444" t="s">
        <v>15</v>
      </c>
      <c r="E5444" t="s">
        <v>14</v>
      </c>
      <c r="F5444" t="s">
        <v>152</v>
      </c>
      <c r="G5444">
        <v>77.36</v>
      </c>
      <c r="H5444">
        <v>3</v>
      </c>
      <c r="I5444">
        <v>0.28999999999999998</v>
      </c>
      <c r="J5444">
        <v>4.82</v>
      </c>
      <c r="K5444" t="s">
        <v>90</v>
      </c>
      <c r="L5444" t="s">
        <v>41</v>
      </c>
      <c r="M5444">
        <v>9.34</v>
      </c>
      <c r="N5444" t="s">
        <v>83</v>
      </c>
      <c r="O5444" t="b">
        <v>0</v>
      </c>
      <c r="P5444">
        <v>164.77680000000001</v>
      </c>
      <c r="Q5444">
        <v>25.52879999999999</v>
      </c>
      <c r="R5444">
        <v>11.36879999999999</v>
      </c>
      <c r="S5444" t="s">
        <v>84</v>
      </c>
      <c r="T5444">
        <v>0</v>
      </c>
      <c r="U5444">
        <v>0</v>
      </c>
      <c r="V5444">
        <v>2</v>
      </c>
      <c r="W5444">
        <v>205.56960000000001</v>
      </c>
    </row>
    <row r="5445" spans="1:23" x14ac:dyDescent="0.35">
      <c r="A5445" t="s">
        <v>7384</v>
      </c>
      <c r="B5445" t="s">
        <v>784</v>
      </c>
      <c r="C5445" t="s">
        <v>873</v>
      </c>
      <c r="D5445" t="s">
        <v>12</v>
      </c>
      <c r="E5445" t="s">
        <v>88</v>
      </c>
      <c r="F5445" t="s">
        <v>791</v>
      </c>
      <c r="G5445">
        <v>20.63</v>
      </c>
      <c r="H5445">
        <v>2</v>
      </c>
      <c r="I5445">
        <v>0.19</v>
      </c>
      <c r="J5445">
        <v>2.34</v>
      </c>
      <c r="K5445" t="s">
        <v>82</v>
      </c>
      <c r="L5445" t="s">
        <v>41</v>
      </c>
      <c r="M5445">
        <v>6.96</v>
      </c>
      <c r="N5445" t="s">
        <v>83</v>
      </c>
      <c r="O5445" t="b">
        <v>0</v>
      </c>
      <c r="P5445">
        <v>33.4206</v>
      </c>
      <c r="Q5445">
        <v>8.6646000000000036</v>
      </c>
      <c r="R5445">
        <v>-0.63539999999999708</v>
      </c>
      <c r="S5445" t="s">
        <v>84</v>
      </c>
      <c r="T5445">
        <v>0</v>
      </c>
      <c r="U5445">
        <v>0</v>
      </c>
      <c r="V5445">
        <v>19</v>
      </c>
      <c r="W5445">
        <v>1610.9115999999999</v>
      </c>
    </row>
    <row r="5446" spans="1:23" x14ac:dyDescent="0.35">
      <c r="A5446" t="s">
        <v>7385</v>
      </c>
      <c r="B5446" t="s">
        <v>372</v>
      </c>
      <c r="C5446" t="s">
        <v>1976</v>
      </c>
      <c r="D5446" t="s">
        <v>15</v>
      </c>
      <c r="E5446" t="s">
        <v>16</v>
      </c>
      <c r="F5446" t="s">
        <v>155</v>
      </c>
      <c r="G5446">
        <v>59.52</v>
      </c>
      <c r="H5446">
        <v>1</v>
      </c>
      <c r="I5446">
        <v>0.1</v>
      </c>
      <c r="J5446">
        <v>5.12</v>
      </c>
      <c r="K5446" t="s">
        <v>82</v>
      </c>
      <c r="L5446" t="s">
        <v>45</v>
      </c>
      <c r="M5446">
        <v>0.62</v>
      </c>
      <c r="N5446" t="s">
        <v>83</v>
      </c>
      <c r="O5446" t="b">
        <v>1</v>
      </c>
      <c r="P5446">
        <v>53.567999999999998</v>
      </c>
      <c r="Q5446">
        <v>17.856000000000002</v>
      </c>
      <c r="R5446">
        <v>12.116</v>
      </c>
      <c r="S5446" t="s">
        <v>183</v>
      </c>
      <c r="T5446">
        <v>0</v>
      </c>
      <c r="U5446">
        <v>0</v>
      </c>
      <c r="V5446">
        <v>23</v>
      </c>
      <c r="W5446">
        <v>1284.9342999999999</v>
      </c>
    </row>
    <row r="5447" spans="1:23" x14ac:dyDescent="0.35">
      <c r="A5447" t="s">
        <v>7386</v>
      </c>
      <c r="B5447" t="s">
        <v>784</v>
      </c>
      <c r="C5447" t="s">
        <v>1235</v>
      </c>
      <c r="D5447" t="s">
        <v>17</v>
      </c>
      <c r="E5447" t="s">
        <v>14</v>
      </c>
      <c r="F5447" t="s">
        <v>396</v>
      </c>
      <c r="G5447">
        <v>146.38999999999999</v>
      </c>
      <c r="H5447">
        <v>3</v>
      </c>
      <c r="I5447">
        <v>0.19</v>
      </c>
      <c r="J5447">
        <v>6.66</v>
      </c>
      <c r="K5447" t="s">
        <v>102</v>
      </c>
      <c r="L5447" t="s">
        <v>41</v>
      </c>
      <c r="M5447">
        <v>10.61</v>
      </c>
      <c r="N5447" t="s">
        <v>83</v>
      </c>
      <c r="O5447" t="b">
        <v>0</v>
      </c>
      <c r="P5447">
        <v>355.72770000000003</v>
      </c>
      <c r="Q5447">
        <v>92.225700000000018</v>
      </c>
      <c r="R5447">
        <v>74.955700000000022</v>
      </c>
      <c r="S5447" t="s">
        <v>84</v>
      </c>
      <c r="T5447">
        <v>0</v>
      </c>
      <c r="U5447">
        <v>0</v>
      </c>
      <c r="V5447">
        <v>10</v>
      </c>
      <c r="W5447">
        <v>469.07670000000007</v>
      </c>
    </row>
    <row r="5448" spans="1:23" x14ac:dyDescent="0.35">
      <c r="A5448" t="s">
        <v>7387</v>
      </c>
      <c r="B5448" t="s">
        <v>949</v>
      </c>
      <c r="C5448" t="s">
        <v>7388</v>
      </c>
      <c r="D5448" t="s">
        <v>12</v>
      </c>
      <c r="E5448" t="s">
        <v>88</v>
      </c>
      <c r="F5448" t="s">
        <v>468</v>
      </c>
      <c r="G5448">
        <v>17.28</v>
      </c>
      <c r="H5448">
        <v>2</v>
      </c>
      <c r="I5448">
        <v>0.28999999999999998</v>
      </c>
      <c r="J5448">
        <v>7.05</v>
      </c>
      <c r="K5448" t="s">
        <v>102</v>
      </c>
      <c r="L5448" t="s">
        <v>41</v>
      </c>
      <c r="M5448">
        <v>10.41</v>
      </c>
      <c r="N5448" t="s">
        <v>83</v>
      </c>
      <c r="O5448" t="b">
        <v>0</v>
      </c>
      <c r="P5448">
        <v>24.537600000000001</v>
      </c>
      <c r="Q5448">
        <v>3.801600000000001</v>
      </c>
      <c r="R5448">
        <v>-13.6584</v>
      </c>
      <c r="S5448" t="s">
        <v>103</v>
      </c>
      <c r="T5448">
        <v>0</v>
      </c>
      <c r="U5448">
        <v>0</v>
      </c>
      <c r="V5448">
        <v>1</v>
      </c>
      <c r="W5448">
        <v>-13.6584</v>
      </c>
    </row>
    <row r="5449" spans="1:23" x14ac:dyDescent="0.35">
      <c r="A5449" t="s">
        <v>7389</v>
      </c>
      <c r="B5449" t="s">
        <v>669</v>
      </c>
      <c r="C5449" t="s">
        <v>380</v>
      </c>
      <c r="D5449" t="s">
        <v>12</v>
      </c>
      <c r="E5449" t="s">
        <v>95</v>
      </c>
      <c r="F5449" t="s">
        <v>512</v>
      </c>
      <c r="G5449">
        <v>442.1</v>
      </c>
      <c r="H5449">
        <v>1</v>
      </c>
      <c r="I5449">
        <v>0.01</v>
      </c>
      <c r="J5449">
        <v>3.02</v>
      </c>
      <c r="K5449" t="s">
        <v>115</v>
      </c>
      <c r="L5449" t="s">
        <v>45</v>
      </c>
      <c r="M5449">
        <v>1.7</v>
      </c>
      <c r="N5449" t="s">
        <v>83</v>
      </c>
      <c r="O5449" t="b">
        <v>0</v>
      </c>
      <c r="P5449">
        <v>437.67899999999997</v>
      </c>
      <c r="Q5449">
        <v>172.41900000000001</v>
      </c>
      <c r="R5449">
        <v>167.69900000000001</v>
      </c>
      <c r="S5449" t="s">
        <v>183</v>
      </c>
      <c r="T5449">
        <v>0</v>
      </c>
      <c r="U5449">
        <v>0</v>
      </c>
      <c r="V5449">
        <v>7</v>
      </c>
      <c r="W5449">
        <v>941.41539999999998</v>
      </c>
    </row>
    <row r="5450" spans="1:23" x14ac:dyDescent="0.35">
      <c r="A5450" t="s">
        <v>7390</v>
      </c>
      <c r="B5450" t="s">
        <v>134</v>
      </c>
      <c r="C5450" t="s">
        <v>1233</v>
      </c>
      <c r="D5450" t="s">
        <v>24</v>
      </c>
      <c r="E5450" t="s">
        <v>88</v>
      </c>
      <c r="F5450" t="s">
        <v>111</v>
      </c>
      <c r="G5450">
        <v>22.46</v>
      </c>
      <c r="H5450">
        <v>1</v>
      </c>
      <c r="I5450">
        <v>0.1</v>
      </c>
      <c r="J5450">
        <v>5.72</v>
      </c>
      <c r="K5450" t="s">
        <v>102</v>
      </c>
      <c r="L5450" t="s">
        <v>43</v>
      </c>
      <c r="M5450">
        <v>6.07</v>
      </c>
      <c r="N5450" t="s">
        <v>83</v>
      </c>
      <c r="O5450" t="b">
        <v>0</v>
      </c>
      <c r="P5450">
        <v>20.213999999999999</v>
      </c>
      <c r="Q5450">
        <v>6.7380000000000013</v>
      </c>
      <c r="R5450">
        <v>-5.0519999999999978</v>
      </c>
      <c r="S5450" t="s">
        <v>128</v>
      </c>
      <c r="T5450">
        <v>0</v>
      </c>
      <c r="U5450">
        <v>0</v>
      </c>
      <c r="V5450">
        <v>24</v>
      </c>
      <c r="W5450">
        <v>1634.9898000000001</v>
      </c>
    </row>
    <row r="5451" spans="1:23" x14ac:dyDescent="0.35">
      <c r="A5451" t="s">
        <v>7391</v>
      </c>
      <c r="B5451" t="s">
        <v>507</v>
      </c>
      <c r="C5451" t="s">
        <v>1739</v>
      </c>
      <c r="D5451" t="s">
        <v>12</v>
      </c>
      <c r="E5451" t="s">
        <v>14</v>
      </c>
      <c r="F5451" t="s">
        <v>396</v>
      </c>
      <c r="G5451">
        <v>86.54</v>
      </c>
      <c r="H5451">
        <v>3</v>
      </c>
      <c r="I5451">
        <v>7.0000000000000007E-2</v>
      </c>
      <c r="J5451">
        <v>4.68</v>
      </c>
      <c r="K5451" t="s">
        <v>82</v>
      </c>
      <c r="L5451" t="s">
        <v>48</v>
      </c>
      <c r="M5451">
        <v>7.49</v>
      </c>
      <c r="N5451" t="s">
        <v>83</v>
      </c>
      <c r="O5451" t="b">
        <v>0</v>
      </c>
      <c r="P5451">
        <v>241.44659999999999</v>
      </c>
      <c r="Q5451">
        <v>85.674599999999998</v>
      </c>
      <c r="R5451">
        <v>73.504599999999996</v>
      </c>
      <c r="S5451" t="s">
        <v>84</v>
      </c>
      <c r="T5451">
        <v>0</v>
      </c>
      <c r="U5451">
        <v>0</v>
      </c>
      <c r="V5451">
        <v>18</v>
      </c>
      <c r="W5451">
        <v>1024.7711999999999</v>
      </c>
    </row>
    <row r="5452" spans="1:23" x14ac:dyDescent="0.35">
      <c r="A5452" t="s">
        <v>7392</v>
      </c>
      <c r="B5452" t="s">
        <v>212</v>
      </c>
      <c r="C5452" t="s">
        <v>1199</v>
      </c>
      <c r="D5452" t="s">
        <v>15</v>
      </c>
      <c r="E5452" t="s">
        <v>16</v>
      </c>
      <c r="F5452" t="s">
        <v>527</v>
      </c>
      <c r="G5452">
        <v>46.22</v>
      </c>
      <c r="H5452">
        <v>1</v>
      </c>
      <c r="I5452">
        <v>0.12</v>
      </c>
      <c r="J5452">
        <v>6.39</v>
      </c>
      <c r="K5452" t="s">
        <v>115</v>
      </c>
      <c r="L5452" t="s">
        <v>43</v>
      </c>
      <c r="M5452">
        <v>7.77</v>
      </c>
      <c r="N5452" t="s">
        <v>83</v>
      </c>
      <c r="O5452" t="b">
        <v>0</v>
      </c>
      <c r="P5452">
        <v>40.6736</v>
      </c>
      <c r="Q5452">
        <v>12.941599999999999</v>
      </c>
      <c r="R5452">
        <v>-1.218399999999999</v>
      </c>
      <c r="S5452" t="s">
        <v>91</v>
      </c>
      <c r="T5452">
        <v>0</v>
      </c>
      <c r="U5452">
        <v>0</v>
      </c>
      <c r="V5452">
        <v>19</v>
      </c>
      <c r="W5452">
        <v>257.53230000000002</v>
      </c>
    </row>
    <row r="5453" spans="1:23" x14ac:dyDescent="0.35">
      <c r="A5453" t="s">
        <v>7393</v>
      </c>
      <c r="B5453" t="s">
        <v>1340</v>
      </c>
      <c r="C5453" t="s">
        <v>3154</v>
      </c>
      <c r="D5453" t="s">
        <v>26</v>
      </c>
      <c r="E5453" t="s">
        <v>16</v>
      </c>
      <c r="F5453" t="s">
        <v>472</v>
      </c>
      <c r="G5453">
        <v>45.94</v>
      </c>
      <c r="H5453">
        <v>3</v>
      </c>
      <c r="I5453">
        <v>0.13</v>
      </c>
      <c r="J5453">
        <v>4.74</v>
      </c>
      <c r="K5453" t="s">
        <v>102</v>
      </c>
      <c r="L5453" t="s">
        <v>43</v>
      </c>
      <c r="M5453">
        <v>4.26</v>
      </c>
      <c r="N5453" t="s">
        <v>141</v>
      </c>
      <c r="O5453" t="b">
        <v>0</v>
      </c>
      <c r="P5453">
        <v>119.9034</v>
      </c>
      <c r="Q5453">
        <v>37.211399999999998</v>
      </c>
      <c r="R5453">
        <v>28.211400000000001</v>
      </c>
      <c r="S5453" t="s">
        <v>84</v>
      </c>
      <c r="T5453">
        <v>1</v>
      </c>
      <c r="U5453">
        <v>0</v>
      </c>
      <c r="V5453">
        <v>17</v>
      </c>
      <c r="W5453">
        <v>1115.5671</v>
      </c>
    </row>
    <row r="5454" spans="1:23" x14ac:dyDescent="0.35">
      <c r="A5454" t="s">
        <v>7394</v>
      </c>
      <c r="B5454" t="s">
        <v>157</v>
      </c>
      <c r="C5454" t="s">
        <v>3003</v>
      </c>
      <c r="D5454" t="s">
        <v>15</v>
      </c>
      <c r="E5454" t="s">
        <v>16</v>
      </c>
      <c r="F5454" t="s">
        <v>464</v>
      </c>
      <c r="G5454">
        <v>62.39</v>
      </c>
      <c r="H5454">
        <v>1</v>
      </c>
      <c r="I5454">
        <v>0.1</v>
      </c>
      <c r="J5454">
        <v>5.94</v>
      </c>
      <c r="K5454" t="s">
        <v>102</v>
      </c>
      <c r="L5454" t="s">
        <v>41</v>
      </c>
      <c r="M5454">
        <v>5.17</v>
      </c>
      <c r="N5454" t="s">
        <v>83</v>
      </c>
      <c r="O5454" t="b">
        <v>1</v>
      </c>
      <c r="P5454">
        <v>56.151000000000003</v>
      </c>
      <c r="Q5454">
        <v>18.717000000000009</v>
      </c>
      <c r="R5454">
        <v>7.6070000000000064</v>
      </c>
      <c r="S5454" t="s">
        <v>91</v>
      </c>
      <c r="T5454">
        <v>0</v>
      </c>
      <c r="U5454">
        <v>0</v>
      </c>
      <c r="V5454">
        <v>18</v>
      </c>
      <c r="W5454">
        <v>1081.7529999999999</v>
      </c>
    </row>
    <row r="5455" spans="1:23" x14ac:dyDescent="0.35">
      <c r="A5455" t="s">
        <v>7395</v>
      </c>
      <c r="B5455" t="s">
        <v>150</v>
      </c>
      <c r="C5455" t="s">
        <v>2108</v>
      </c>
      <c r="D5455" t="s">
        <v>19</v>
      </c>
      <c r="E5455" t="s">
        <v>14</v>
      </c>
      <c r="F5455" t="s">
        <v>733</v>
      </c>
      <c r="G5455">
        <v>102.34</v>
      </c>
      <c r="H5455">
        <v>3</v>
      </c>
      <c r="I5455">
        <v>0.1</v>
      </c>
      <c r="J5455">
        <v>3.18</v>
      </c>
      <c r="K5455" t="s">
        <v>82</v>
      </c>
      <c r="L5455" t="s">
        <v>41</v>
      </c>
      <c r="M5455">
        <v>8.27</v>
      </c>
      <c r="N5455" t="s">
        <v>83</v>
      </c>
      <c r="O5455" t="b">
        <v>1</v>
      </c>
      <c r="P5455">
        <v>276.31799999999998</v>
      </c>
      <c r="Q5455">
        <v>92.105999999999995</v>
      </c>
      <c r="R5455">
        <v>80.655999999999992</v>
      </c>
      <c r="S5455" t="s">
        <v>128</v>
      </c>
      <c r="T5455">
        <v>0</v>
      </c>
      <c r="U5455">
        <v>0</v>
      </c>
      <c r="V5455">
        <v>18</v>
      </c>
      <c r="W5455">
        <v>1247.6645000000001</v>
      </c>
    </row>
    <row r="5456" spans="1:23" x14ac:dyDescent="0.35">
      <c r="A5456" t="s">
        <v>7396</v>
      </c>
      <c r="B5456" t="s">
        <v>740</v>
      </c>
      <c r="C5456" t="s">
        <v>2254</v>
      </c>
      <c r="D5456" t="s">
        <v>15</v>
      </c>
      <c r="E5456" t="s">
        <v>88</v>
      </c>
      <c r="F5456" t="s">
        <v>468</v>
      </c>
      <c r="G5456">
        <v>27.5</v>
      </c>
      <c r="H5456">
        <v>1</v>
      </c>
      <c r="I5456">
        <v>0</v>
      </c>
      <c r="J5456">
        <v>6.06</v>
      </c>
      <c r="K5456" t="s">
        <v>102</v>
      </c>
      <c r="L5456" t="s">
        <v>48</v>
      </c>
      <c r="M5456">
        <v>11.18</v>
      </c>
      <c r="N5456" t="s">
        <v>83</v>
      </c>
      <c r="O5456" t="b">
        <v>0</v>
      </c>
      <c r="P5456">
        <v>27.5</v>
      </c>
      <c r="Q5456">
        <v>11</v>
      </c>
      <c r="R5456">
        <v>-6.2399999999999984</v>
      </c>
      <c r="S5456" t="s">
        <v>128</v>
      </c>
      <c r="T5456">
        <v>0</v>
      </c>
      <c r="U5456">
        <v>0</v>
      </c>
      <c r="V5456">
        <v>12</v>
      </c>
      <c r="W5456">
        <v>532.56470000000013</v>
      </c>
    </row>
    <row r="5457" spans="1:23" x14ac:dyDescent="0.35">
      <c r="A5457" t="s">
        <v>7397</v>
      </c>
      <c r="B5457" t="s">
        <v>1936</v>
      </c>
      <c r="C5457" t="s">
        <v>144</v>
      </c>
      <c r="D5457" t="s">
        <v>12</v>
      </c>
      <c r="E5457" t="s">
        <v>14</v>
      </c>
      <c r="F5457" t="s">
        <v>1299</v>
      </c>
      <c r="G5457">
        <v>215.91</v>
      </c>
      <c r="H5457">
        <v>1</v>
      </c>
      <c r="I5457">
        <v>0.23</v>
      </c>
      <c r="J5457">
        <v>6.36</v>
      </c>
      <c r="K5457" t="s">
        <v>102</v>
      </c>
      <c r="L5457" t="s">
        <v>41</v>
      </c>
      <c r="M5457">
        <v>11.94</v>
      </c>
      <c r="N5457" t="s">
        <v>141</v>
      </c>
      <c r="O5457" t="b">
        <v>0</v>
      </c>
      <c r="P5457">
        <v>166.25069999999999</v>
      </c>
      <c r="Q5457">
        <v>36.704700000000003</v>
      </c>
      <c r="R5457">
        <v>18.404699999999998</v>
      </c>
      <c r="S5457" t="s">
        <v>103</v>
      </c>
      <c r="T5457">
        <v>1</v>
      </c>
      <c r="U5457">
        <v>0</v>
      </c>
      <c r="V5457">
        <v>16</v>
      </c>
      <c r="W5457">
        <v>1289.2512999999999</v>
      </c>
    </row>
    <row r="5458" spans="1:23" x14ac:dyDescent="0.35">
      <c r="A5458" t="s">
        <v>7398</v>
      </c>
      <c r="B5458" t="s">
        <v>221</v>
      </c>
      <c r="C5458" t="s">
        <v>7399</v>
      </c>
      <c r="D5458" t="s">
        <v>19</v>
      </c>
      <c r="E5458" t="s">
        <v>95</v>
      </c>
      <c r="F5458" t="s">
        <v>314</v>
      </c>
      <c r="G5458">
        <v>739.67</v>
      </c>
      <c r="H5458">
        <v>1</v>
      </c>
      <c r="I5458">
        <v>0.1</v>
      </c>
      <c r="J5458">
        <v>3.08</v>
      </c>
      <c r="K5458" t="s">
        <v>90</v>
      </c>
      <c r="L5458" t="s">
        <v>41</v>
      </c>
      <c r="M5458">
        <v>5.56</v>
      </c>
      <c r="N5458" t="s">
        <v>83</v>
      </c>
      <c r="O5458" t="b">
        <v>1</v>
      </c>
      <c r="P5458">
        <v>665.70299999999997</v>
      </c>
      <c r="Q5458">
        <v>221.90100000000001</v>
      </c>
      <c r="R5458">
        <v>213.261</v>
      </c>
      <c r="S5458" t="s">
        <v>103</v>
      </c>
      <c r="T5458">
        <v>0</v>
      </c>
      <c r="U5458">
        <v>0</v>
      </c>
      <c r="V5458">
        <v>1</v>
      </c>
      <c r="W5458">
        <v>213.261</v>
      </c>
    </row>
    <row r="5459" spans="1:23" x14ac:dyDescent="0.35">
      <c r="A5459" t="s">
        <v>7400</v>
      </c>
      <c r="B5459" t="s">
        <v>79</v>
      </c>
      <c r="C5459" t="s">
        <v>873</v>
      </c>
      <c r="D5459" t="s">
        <v>12</v>
      </c>
      <c r="E5459" t="s">
        <v>14</v>
      </c>
      <c r="F5459" t="s">
        <v>247</v>
      </c>
      <c r="G5459">
        <v>80.69</v>
      </c>
      <c r="H5459">
        <v>3</v>
      </c>
      <c r="I5459">
        <v>0.11</v>
      </c>
      <c r="J5459">
        <v>9.6</v>
      </c>
      <c r="K5459" t="s">
        <v>115</v>
      </c>
      <c r="L5459" t="s">
        <v>41</v>
      </c>
      <c r="M5459">
        <v>8.5500000000000007</v>
      </c>
      <c r="N5459" t="s">
        <v>83</v>
      </c>
      <c r="O5459" t="b">
        <v>0</v>
      </c>
      <c r="P5459">
        <v>215.44229999999999</v>
      </c>
      <c r="Q5459">
        <v>70.200299999999999</v>
      </c>
      <c r="R5459">
        <v>52.0503</v>
      </c>
      <c r="S5459" t="s">
        <v>84</v>
      </c>
      <c r="T5459">
        <v>0</v>
      </c>
      <c r="U5459">
        <v>0</v>
      </c>
      <c r="V5459">
        <v>19</v>
      </c>
      <c r="W5459">
        <v>1610.9115999999999</v>
      </c>
    </row>
    <row r="5460" spans="1:23" x14ac:dyDescent="0.35">
      <c r="A5460" t="s">
        <v>7401</v>
      </c>
      <c r="B5460" t="s">
        <v>134</v>
      </c>
      <c r="C5460" t="s">
        <v>1739</v>
      </c>
      <c r="D5460" t="s">
        <v>19</v>
      </c>
      <c r="E5460" t="s">
        <v>95</v>
      </c>
      <c r="F5460" t="s">
        <v>1363</v>
      </c>
      <c r="G5460">
        <v>452.27</v>
      </c>
      <c r="H5460">
        <v>1</v>
      </c>
      <c r="I5460">
        <v>0.2</v>
      </c>
      <c r="J5460">
        <v>6.65</v>
      </c>
      <c r="K5460" t="s">
        <v>102</v>
      </c>
      <c r="L5460" t="s">
        <v>41</v>
      </c>
      <c r="M5460">
        <v>11.53</v>
      </c>
      <c r="N5460" t="s">
        <v>83</v>
      </c>
      <c r="O5460" t="b">
        <v>0</v>
      </c>
      <c r="P5460">
        <v>361.81599999999997</v>
      </c>
      <c r="Q5460">
        <v>90.454000000000065</v>
      </c>
      <c r="R5460">
        <v>72.274000000000058</v>
      </c>
      <c r="S5460" t="s">
        <v>128</v>
      </c>
      <c r="T5460">
        <v>0</v>
      </c>
      <c r="U5460">
        <v>0</v>
      </c>
      <c r="V5460">
        <v>18</v>
      </c>
      <c r="W5460">
        <v>1024.7711999999999</v>
      </c>
    </row>
    <row r="5461" spans="1:23" x14ac:dyDescent="0.35">
      <c r="A5461" t="s">
        <v>7402</v>
      </c>
      <c r="B5461" t="s">
        <v>462</v>
      </c>
      <c r="C5461" t="s">
        <v>779</v>
      </c>
      <c r="D5461" t="s">
        <v>19</v>
      </c>
      <c r="E5461" t="s">
        <v>14</v>
      </c>
      <c r="F5461" t="s">
        <v>655</v>
      </c>
      <c r="G5461">
        <v>67.33</v>
      </c>
      <c r="H5461">
        <v>2</v>
      </c>
      <c r="I5461">
        <v>7.0000000000000007E-2</v>
      </c>
      <c r="J5461">
        <v>2.11</v>
      </c>
      <c r="K5461" t="s">
        <v>82</v>
      </c>
      <c r="L5461" t="s">
        <v>45</v>
      </c>
      <c r="M5461">
        <v>1.75</v>
      </c>
      <c r="N5461" t="s">
        <v>83</v>
      </c>
      <c r="O5461" t="b">
        <v>0</v>
      </c>
      <c r="P5461">
        <v>125.2338</v>
      </c>
      <c r="Q5461">
        <v>44.437800000000003</v>
      </c>
      <c r="R5461">
        <v>40.577800000000003</v>
      </c>
      <c r="S5461" t="s">
        <v>84</v>
      </c>
      <c r="T5461">
        <v>0</v>
      </c>
      <c r="U5461">
        <v>0</v>
      </c>
      <c r="V5461">
        <v>20</v>
      </c>
      <c r="W5461">
        <v>1330.2448999999999</v>
      </c>
    </row>
    <row r="5462" spans="1:23" x14ac:dyDescent="0.35">
      <c r="A5462" t="s">
        <v>7403</v>
      </c>
      <c r="B5462" t="s">
        <v>583</v>
      </c>
      <c r="C5462" t="s">
        <v>7404</v>
      </c>
      <c r="D5462" t="s">
        <v>24</v>
      </c>
      <c r="E5462" t="s">
        <v>95</v>
      </c>
      <c r="F5462" t="s">
        <v>989</v>
      </c>
      <c r="G5462">
        <v>14.19</v>
      </c>
      <c r="H5462">
        <v>2</v>
      </c>
      <c r="I5462">
        <v>0.04</v>
      </c>
      <c r="J5462">
        <v>3</v>
      </c>
      <c r="K5462" t="s">
        <v>90</v>
      </c>
      <c r="L5462" t="s">
        <v>43</v>
      </c>
      <c r="M5462">
        <v>6.35</v>
      </c>
      <c r="N5462" t="s">
        <v>83</v>
      </c>
      <c r="O5462" t="b">
        <v>0</v>
      </c>
      <c r="P5462">
        <v>27.244800000000001</v>
      </c>
      <c r="Q5462">
        <v>10.216799999999999</v>
      </c>
      <c r="R5462">
        <v>0.86679999999999957</v>
      </c>
      <c r="S5462" t="s">
        <v>84</v>
      </c>
      <c r="T5462">
        <v>0</v>
      </c>
      <c r="U5462">
        <v>0</v>
      </c>
      <c r="V5462">
        <v>2</v>
      </c>
      <c r="W5462">
        <v>4.1745999999999981</v>
      </c>
    </row>
    <row r="5463" spans="1:23" x14ac:dyDescent="0.35">
      <c r="A5463" t="s">
        <v>7405</v>
      </c>
      <c r="B5463" t="s">
        <v>201</v>
      </c>
      <c r="C5463" t="s">
        <v>2683</v>
      </c>
      <c r="D5463" t="s">
        <v>12</v>
      </c>
      <c r="E5463" t="s">
        <v>16</v>
      </c>
      <c r="F5463" t="s">
        <v>1316</v>
      </c>
      <c r="G5463">
        <v>40.81</v>
      </c>
      <c r="H5463">
        <v>1</v>
      </c>
      <c r="I5463">
        <v>0.2</v>
      </c>
      <c r="J5463">
        <v>9.9499999999999993</v>
      </c>
      <c r="K5463" t="s">
        <v>90</v>
      </c>
      <c r="L5463" t="s">
        <v>45</v>
      </c>
      <c r="M5463">
        <v>1.07</v>
      </c>
      <c r="N5463" t="s">
        <v>83</v>
      </c>
      <c r="O5463" t="b">
        <v>0</v>
      </c>
      <c r="P5463">
        <v>32.648000000000003</v>
      </c>
      <c r="Q5463">
        <v>8.1620000000000026</v>
      </c>
      <c r="R5463">
        <v>-2.857999999999997</v>
      </c>
      <c r="S5463" t="s">
        <v>97</v>
      </c>
      <c r="T5463">
        <v>0</v>
      </c>
      <c r="U5463">
        <v>0</v>
      </c>
      <c r="V5463">
        <v>11</v>
      </c>
      <c r="W5463">
        <v>785.52650000000006</v>
      </c>
    </row>
    <row r="5464" spans="1:23" x14ac:dyDescent="0.35">
      <c r="A5464" t="s">
        <v>7406</v>
      </c>
      <c r="B5464" t="s">
        <v>229</v>
      </c>
      <c r="C5464" t="s">
        <v>2184</v>
      </c>
      <c r="D5464" t="s">
        <v>20</v>
      </c>
      <c r="E5464" t="s">
        <v>16</v>
      </c>
      <c r="F5464" t="s">
        <v>854</v>
      </c>
      <c r="G5464">
        <v>39.71</v>
      </c>
      <c r="H5464">
        <v>3</v>
      </c>
      <c r="I5464">
        <v>0.28999999999999998</v>
      </c>
      <c r="J5464">
        <v>7.64</v>
      </c>
      <c r="K5464" t="s">
        <v>90</v>
      </c>
      <c r="L5464" t="s">
        <v>48</v>
      </c>
      <c r="M5464">
        <v>9.7200000000000006</v>
      </c>
      <c r="N5464" t="s">
        <v>83</v>
      </c>
      <c r="O5464" t="b">
        <v>0</v>
      </c>
      <c r="P5464">
        <v>84.582299999999989</v>
      </c>
      <c r="Q5464">
        <v>13.1043</v>
      </c>
      <c r="R5464">
        <v>-4.2557000000000036</v>
      </c>
      <c r="S5464" t="s">
        <v>103</v>
      </c>
      <c r="T5464">
        <v>0</v>
      </c>
      <c r="U5464">
        <v>0</v>
      </c>
      <c r="V5464">
        <v>15</v>
      </c>
      <c r="W5464">
        <v>859.42560000000003</v>
      </c>
    </row>
    <row r="5465" spans="1:23" x14ac:dyDescent="0.35">
      <c r="A5465" t="s">
        <v>7407</v>
      </c>
      <c r="B5465" t="s">
        <v>462</v>
      </c>
      <c r="C5465" t="s">
        <v>246</v>
      </c>
      <c r="D5465" t="s">
        <v>15</v>
      </c>
      <c r="E5465" t="s">
        <v>14</v>
      </c>
      <c r="F5465" t="s">
        <v>152</v>
      </c>
      <c r="G5465">
        <v>135.79</v>
      </c>
      <c r="H5465">
        <v>2</v>
      </c>
      <c r="I5465">
        <v>0.06</v>
      </c>
      <c r="J5465">
        <v>7.16</v>
      </c>
      <c r="K5465" t="s">
        <v>102</v>
      </c>
      <c r="L5465" t="s">
        <v>45</v>
      </c>
      <c r="M5465">
        <v>1.06</v>
      </c>
      <c r="N5465" t="s">
        <v>83</v>
      </c>
      <c r="O5465" t="b">
        <v>0</v>
      </c>
      <c r="P5465">
        <v>255.2852</v>
      </c>
      <c r="Q5465">
        <v>92.337199999999996</v>
      </c>
      <c r="R5465">
        <v>84.117199999999997</v>
      </c>
      <c r="S5465" t="s">
        <v>84</v>
      </c>
      <c r="T5465">
        <v>0</v>
      </c>
      <c r="U5465">
        <v>0</v>
      </c>
      <c r="V5465">
        <v>12</v>
      </c>
      <c r="W5465">
        <v>1395.4396999999999</v>
      </c>
    </row>
    <row r="5466" spans="1:23" x14ac:dyDescent="0.35">
      <c r="A5466" t="s">
        <v>7408</v>
      </c>
      <c r="B5466" t="s">
        <v>1240</v>
      </c>
      <c r="C5466" t="s">
        <v>7409</v>
      </c>
      <c r="D5466" t="s">
        <v>12</v>
      </c>
      <c r="E5466" t="s">
        <v>16</v>
      </c>
      <c r="F5466" t="s">
        <v>444</v>
      </c>
      <c r="G5466">
        <v>38.119999999999997</v>
      </c>
      <c r="H5466">
        <v>3</v>
      </c>
      <c r="I5466">
        <v>0.08</v>
      </c>
      <c r="J5466">
        <v>7.69</v>
      </c>
      <c r="K5466" t="s">
        <v>82</v>
      </c>
      <c r="L5466" t="s">
        <v>48</v>
      </c>
      <c r="M5466">
        <v>19.899999999999999</v>
      </c>
      <c r="N5466" t="s">
        <v>83</v>
      </c>
      <c r="O5466" t="b">
        <v>0</v>
      </c>
      <c r="P5466">
        <v>105.21120000000001</v>
      </c>
      <c r="Q5466">
        <v>36.595200000000013</v>
      </c>
      <c r="R5466">
        <v>9.0052000000000056</v>
      </c>
      <c r="S5466" t="s">
        <v>91</v>
      </c>
      <c r="T5466">
        <v>0</v>
      </c>
      <c r="U5466">
        <v>0</v>
      </c>
      <c r="V5466">
        <v>1</v>
      </c>
      <c r="W5466">
        <v>9.0052000000000056</v>
      </c>
    </row>
    <row r="5467" spans="1:23" x14ac:dyDescent="0.35">
      <c r="A5467" t="s">
        <v>7410</v>
      </c>
      <c r="B5467" t="s">
        <v>425</v>
      </c>
      <c r="C5467" t="s">
        <v>5826</v>
      </c>
      <c r="D5467" t="s">
        <v>26</v>
      </c>
      <c r="E5467" t="s">
        <v>88</v>
      </c>
      <c r="F5467" t="s">
        <v>502</v>
      </c>
      <c r="G5467">
        <v>33.729999999999997</v>
      </c>
      <c r="H5467">
        <v>1</v>
      </c>
      <c r="I5467">
        <v>0.04</v>
      </c>
      <c r="J5467">
        <v>4.2300000000000004</v>
      </c>
      <c r="K5467" t="s">
        <v>90</v>
      </c>
      <c r="L5467" t="s">
        <v>43</v>
      </c>
      <c r="M5467">
        <v>7.78</v>
      </c>
      <c r="N5467" t="s">
        <v>83</v>
      </c>
      <c r="O5467" t="b">
        <v>0</v>
      </c>
      <c r="P5467">
        <v>32.380799999999986</v>
      </c>
      <c r="Q5467">
        <v>12.142799999999999</v>
      </c>
      <c r="R5467">
        <v>0.132799999999996</v>
      </c>
      <c r="S5467" t="s">
        <v>84</v>
      </c>
      <c r="T5467">
        <v>0</v>
      </c>
      <c r="U5467">
        <v>0</v>
      </c>
      <c r="V5467">
        <v>3</v>
      </c>
      <c r="W5467">
        <v>37.705699999999993</v>
      </c>
    </row>
    <row r="5468" spans="1:23" x14ac:dyDescent="0.35">
      <c r="A5468" t="s">
        <v>7411</v>
      </c>
      <c r="B5468" t="s">
        <v>169</v>
      </c>
      <c r="C5468" t="s">
        <v>859</v>
      </c>
      <c r="D5468" t="s">
        <v>17</v>
      </c>
      <c r="E5468" t="s">
        <v>14</v>
      </c>
      <c r="F5468" t="s">
        <v>1306</v>
      </c>
      <c r="G5468">
        <v>125.26</v>
      </c>
      <c r="H5468">
        <v>1</v>
      </c>
      <c r="I5468">
        <v>0.06</v>
      </c>
      <c r="J5468">
        <v>6.68</v>
      </c>
      <c r="K5468" t="s">
        <v>102</v>
      </c>
      <c r="L5468" t="s">
        <v>45</v>
      </c>
      <c r="M5468">
        <v>1.21</v>
      </c>
      <c r="N5468" t="s">
        <v>83</v>
      </c>
      <c r="O5468" t="b">
        <v>0</v>
      </c>
      <c r="P5468">
        <v>117.7444</v>
      </c>
      <c r="Q5468">
        <v>42.588399999999993</v>
      </c>
      <c r="R5468">
        <v>34.698399999999992</v>
      </c>
      <c r="S5468" t="s">
        <v>84</v>
      </c>
      <c r="T5468">
        <v>0</v>
      </c>
      <c r="U5468">
        <v>0</v>
      </c>
      <c r="V5468">
        <v>12</v>
      </c>
      <c r="W5468">
        <v>810.99489999999992</v>
      </c>
    </row>
    <row r="5469" spans="1:23" x14ac:dyDescent="0.35">
      <c r="A5469" t="s">
        <v>7412</v>
      </c>
      <c r="B5469" t="s">
        <v>379</v>
      </c>
      <c r="C5469" t="s">
        <v>1262</v>
      </c>
      <c r="D5469" t="s">
        <v>17</v>
      </c>
      <c r="E5469" t="s">
        <v>95</v>
      </c>
      <c r="F5469" t="s">
        <v>512</v>
      </c>
      <c r="G5469">
        <v>339.32</v>
      </c>
      <c r="H5469">
        <v>3</v>
      </c>
      <c r="I5469">
        <v>0.02</v>
      </c>
      <c r="J5469">
        <v>3.79</v>
      </c>
      <c r="K5469" t="s">
        <v>102</v>
      </c>
      <c r="L5469" t="s">
        <v>45</v>
      </c>
      <c r="M5469">
        <v>1.1299999999999999</v>
      </c>
      <c r="N5469" t="s">
        <v>83</v>
      </c>
      <c r="O5469" t="b">
        <v>0</v>
      </c>
      <c r="P5469">
        <v>997.60080000000005</v>
      </c>
      <c r="Q5469">
        <v>386.8248000000001</v>
      </c>
      <c r="R5469">
        <v>381.90480000000008</v>
      </c>
      <c r="S5469" t="s">
        <v>103</v>
      </c>
      <c r="T5469">
        <v>0</v>
      </c>
      <c r="U5469">
        <v>0</v>
      </c>
      <c r="V5469">
        <v>18</v>
      </c>
      <c r="W5469">
        <v>1561.0561</v>
      </c>
    </row>
    <row r="5470" spans="1:23" x14ac:dyDescent="0.35">
      <c r="A5470" t="s">
        <v>7413</v>
      </c>
      <c r="B5470" t="s">
        <v>375</v>
      </c>
      <c r="C5470" t="s">
        <v>853</v>
      </c>
      <c r="D5470" t="s">
        <v>17</v>
      </c>
      <c r="E5470" t="s">
        <v>95</v>
      </c>
      <c r="F5470" t="s">
        <v>123</v>
      </c>
      <c r="G5470">
        <v>400.58</v>
      </c>
      <c r="H5470">
        <v>1</v>
      </c>
      <c r="I5470">
        <v>0.05</v>
      </c>
      <c r="J5470">
        <v>7.29</v>
      </c>
      <c r="K5470" t="s">
        <v>90</v>
      </c>
      <c r="L5470" t="s">
        <v>41</v>
      </c>
      <c r="M5470">
        <v>8.0299999999999994</v>
      </c>
      <c r="N5470" t="s">
        <v>83</v>
      </c>
      <c r="O5470" t="b">
        <v>0</v>
      </c>
      <c r="P5470">
        <v>380.55099999999999</v>
      </c>
      <c r="Q5470">
        <v>140.203</v>
      </c>
      <c r="R5470">
        <v>124.883</v>
      </c>
      <c r="S5470" t="s">
        <v>128</v>
      </c>
      <c r="T5470">
        <v>0</v>
      </c>
      <c r="U5470">
        <v>0</v>
      </c>
      <c r="V5470">
        <v>16</v>
      </c>
      <c r="W5470">
        <v>705.24680000000001</v>
      </c>
    </row>
    <row r="5471" spans="1:23" x14ac:dyDescent="0.35">
      <c r="A5471" t="s">
        <v>7414</v>
      </c>
      <c r="B5471" t="s">
        <v>390</v>
      </c>
      <c r="C5471" t="s">
        <v>2105</v>
      </c>
      <c r="D5471" t="s">
        <v>19</v>
      </c>
      <c r="E5471" t="s">
        <v>88</v>
      </c>
      <c r="F5471" t="s">
        <v>457</v>
      </c>
      <c r="G5471">
        <v>30.25</v>
      </c>
      <c r="H5471">
        <v>3</v>
      </c>
      <c r="I5471">
        <v>0.18</v>
      </c>
      <c r="J5471">
        <v>9.5299999999999994</v>
      </c>
      <c r="K5471" t="s">
        <v>115</v>
      </c>
      <c r="L5471" t="s">
        <v>41</v>
      </c>
      <c r="M5471">
        <v>5.43</v>
      </c>
      <c r="N5471" t="s">
        <v>83</v>
      </c>
      <c r="O5471" t="b">
        <v>0</v>
      </c>
      <c r="P5471">
        <v>74.415000000000006</v>
      </c>
      <c r="Q5471">
        <v>19.965000000000011</v>
      </c>
      <c r="R5471">
        <v>5.0050000000000114</v>
      </c>
      <c r="S5471" t="s">
        <v>91</v>
      </c>
      <c r="T5471">
        <v>0</v>
      </c>
      <c r="U5471">
        <v>0</v>
      </c>
      <c r="V5471">
        <v>15</v>
      </c>
      <c r="W5471">
        <v>908.25459999999998</v>
      </c>
    </row>
    <row r="5472" spans="1:23" x14ac:dyDescent="0.35">
      <c r="A5472" t="s">
        <v>7415</v>
      </c>
      <c r="B5472" t="s">
        <v>440</v>
      </c>
      <c r="C5472" t="s">
        <v>7416</v>
      </c>
      <c r="D5472" t="s">
        <v>28</v>
      </c>
      <c r="E5472" t="s">
        <v>14</v>
      </c>
      <c r="F5472" t="s">
        <v>203</v>
      </c>
      <c r="G5472">
        <v>108.31</v>
      </c>
      <c r="H5472">
        <v>3</v>
      </c>
      <c r="I5472">
        <v>0.18</v>
      </c>
      <c r="J5472">
        <v>8.58</v>
      </c>
      <c r="K5472" t="s">
        <v>82</v>
      </c>
      <c r="L5472" t="s">
        <v>41</v>
      </c>
      <c r="M5472">
        <v>9.68</v>
      </c>
      <c r="N5472" t="s">
        <v>83</v>
      </c>
      <c r="O5472" t="b">
        <v>0</v>
      </c>
      <c r="P5472">
        <v>266.44260000000003</v>
      </c>
      <c r="Q5472">
        <v>71.484600000000029</v>
      </c>
      <c r="R5472">
        <v>53.224600000000031</v>
      </c>
      <c r="S5472" t="s">
        <v>97</v>
      </c>
      <c r="T5472">
        <v>0</v>
      </c>
      <c r="U5472">
        <v>0</v>
      </c>
      <c r="V5472">
        <v>1</v>
      </c>
      <c r="W5472">
        <v>53.224600000000031</v>
      </c>
    </row>
    <row r="5473" spans="1:23" x14ac:dyDescent="0.35">
      <c r="A5473" t="s">
        <v>7417</v>
      </c>
      <c r="B5473" t="s">
        <v>1996</v>
      </c>
      <c r="C5473" t="s">
        <v>922</v>
      </c>
      <c r="D5473" t="s">
        <v>26</v>
      </c>
      <c r="E5473" t="s">
        <v>88</v>
      </c>
      <c r="F5473" t="s">
        <v>111</v>
      </c>
      <c r="G5473">
        <v>32.5</v>
      </c>
      <c r="H5473">
        <v>1</v>
      </c>
      <c r="I5473">
        <v>0.17</v>
      </c>
      <c r="J5473">
        <v>5.64</v>
      </c>
      <c r="K5473" t="s">
        <v>82</v>
      </c>
      <c r="L5473" t="s">
        <v>41</v>
      </c>
      <c r="M5473">
        <v>5.08</v>
      </c>
      <c r="N5473" t="s">
        <v>83</v>
      </c>
      <c r="O5473" t="b">
        <v>0</v>
      </c>
      <c r="P5473">
        <v>26.975000000000001</v>
      </c>
      <c r="Q5473">
        <v>7.4749999999999979</v>
      </c>
      <c r="R5473">
        <v>-3.245000000000001</v>
      </c>
      <c r="S5473" t="s">
        <v>91</v>
      </c>
      <c r="T5473">
        <v>0</v>
      </c>
      <c r="U5473">
        <v>0</v>
      </c>
      <c r="V5473">
        <v>16</v>
      </c>
      <c r="W5473">
        <v>1780.6849999999999</v>
      </c>
    </row>
    <row r="5474" spans="1:23" x14ac:dyDescent="0.35">
      <c r="A5474" t="s">
        <v>7418</v>
      </c>
      <c r="B5474" t="s">
        <v>787</v>
      </c>
      <c r="C5474" t="s">
        <v>977</v>
      </c>
      <c r="D5474" t="s">
        <v>12</v>
      </c>
      <c r="E5474" t="s">
        <v>95</v>
      </c>
      <c r="F5474" t="s">
        <v>127</v>
      </c>
      <c r="G5474">
        <v>436.26</v>
      </c>
      <c r="H5474">
        <v>1</v>
      </c>
      <c r="I5474">
        <v>0.06</v>
      </c>
      <c r="J5474">
        <v>3.12</v>
      </c>
      <c r="K5474" t="s">
        <v>115</v>
      </c>
      <c r="L5474" t="s">
        <v>41</v>
      </c>
      <c r="M5474">
        <v>11.09</v>
      </c>
      <c r="N5474" t="s">
        <v>83</v>
      </c>
      <c r="O5474" t="b">
        <v>0</v>
      </c>
      <c r="P5474">
        <v>410.08440000000002</v>
      </c>
      <c r="Q5474">
        <v>148.32839999999999</v>
      </c>
      <c r="R5474">
        <v>134.11840000000001</v>
      </c>
      <c r="S5474" t="s">
        <v>97</v>
      </c>
      <c r="T5474">
        <v>0</v>
      </c>
      <c r="U5474">
        <v>0</v>
      </c>
      <c r="V5474">
        <v>17</v>
      </c>
      <c r="W5474">
        <v>746.17320000000007</v>
      </c>
    </row>
    <row r="5475" spans="1:23" x14ac:dyDescent="0.35">
      <c r="A5475" t="s">
        <v>7419</v>
      </c>
      <c r="B5475" t="s">
        <v>208</v>
      </c>
      <c r="C5475" t="s">
        <v>1972</v>
      </c>
      <c r="D5475" t="s">
        <v>24</v>
      </c>
      <c r="E5475" t="s">
        <v>95</v>
      </c>
      <c r="F5475" t="s">
        <v>2069</v>
      </c>
      <c r="G5475">
        <v>147.26</v>
      </c>
      <c r="H5475">
        <v>2</v>
      </c>
      <c r="I5475">
        <v>0.26</v>
      </c>
      <c r="J5475">
        <v>9.14</v>
      </c>
      <c r="K5475" t="s">
        <v>115</v>
      </c>
      <c r="L5475" t="s">
        <v>41</v>
      </c>
      <c r="M5475">
        <v>6.97</v>
      </c>
      <c r="N5475" t="s">
        <v>83</v>
      </c>
      <c r="O5475" t="b">
        <v>0</v>
      </c>
      <c r="P5475">
        <v>217.94479999999999</v>
      </c>
      <c r="Q5475">
        <v>41.232799999999997</v>
      </c>
      <c r="R5475">
        <v>25.122800000000002</v>
      </c>
      <c r="S5475" t="s">
        <v>183</v>
      </c>
      <c r="T5475">
        <v>0</v>
      </c>
      <c r="U5475">
        <v>0</v>
      </c>
      <c r="V5475">
        <v>24</v>
      </c>
      <c r="W5475">
        <v>2290.0473000000002</v>
      </c>
    </row>
    <row r="5476" spans="1:23" x14ac:dyDescent="0.35">
      <c r="A5476" t="s">
        <v>7420</v>
      </c>
      <c r="B5476" t="s">
        <v>309</v>
      </c>
      <c r="C5476" t="s">
        <v>2340</v>
      </c>
      <c r="D5476" t="s">
        <v>12</v>
      </c>
      <c r="E5476" t="s">
        <v>95</v>
      </c>
      <c r="F5476" t="s">
        <v>782</v>
      </c>
      <c r="G5476">
        <v>673.43</v>
      </c>
      <c r="H5476">
        <v>1</v>
      </c>
      <c r="I5476">
        <v>0.25</v>
      </c>
      <c r="J5476">
        <v>8.1999999999999993</v>
      </c>
      <c r="K5476" t="s">
        <v>115</v>
      </c>
      <c r="L5476" t="s">
        <v>41</v>
      </c>
      <c r="M5476">
        <v>6.37</v>
      </c>
      <c r="N5476" t="s">
        <v>83</v>
      </c>
      <c r="O5476" t="b">
        <v>0</v>
      </c>
      <c r="P5476">
        <v>505.07249999999999</v>
      </c>
      <c r="Q5476">
        <v>101.0145000000001</v>
      </c>
      <c r="R5476">
        <v>86.444500000000062</v>
      </c>
      <c r="S5476" t="s">
        <v>128</v>
      </c>
      <c r="T5476">
        <v>0</v>
      </c>
      <c r="U5476">
        <v>0</v>
      </c>
      <c r="V5476">
        <v>14</v>
      </c>
      <c r="W5476">
        <v>525.98190000000011</v>
      </c>
    </row>
    <row r="5477" spans="1:23" x14ac:dyDescent="0.35">
      <c r="A5477" t="s">
        <v>7421</v>
      </c>
      <c r="B5477" t="s">
        <v>1936</v>
      </c>
      <c r="C5477" t="s">
        <v>3091</v>
      </c>
      <c r="D5477" t="s">
        <v>17</v>
      </c>
      <c r="E5477" t="s">
        <v>16</v>
      </c>
      <c r="F5477" t="s">
        <v>214</v>
      </c>
      <c r="G5477">
        <v>48.89</v>
      </c>
      <c r="H5477">
        <v>3</v>
      </c>
      <c r="I5477">
        <v>0.18</v>
      </c>
      <c r="J5477">
        <v>5.69</v>
      </c>
      <c r="K5477" t="s">
        <v>90</v>
      </c>
      <c r="L5477" t="s">
        <v>41</v>
      </c>
      <c r="M5477">
        <v>7.27</v>
      </c>
      <c r="N5477" t="s">
        <v>83</v>
      </c>
      <c r="O5477" t="b">
        <v>0</v>
      </c>
      <c r="P5477">
        <v>120.2694</v>
      </c>
      <c r="Q5477">
        <v>32.267400000000009</v>
      </c>
      <c r="R5477">
        <v>19.307400000000008</v>
      </c>
      <c r="S5477" t="s">
        <v>103</v>
      </c>
      <c r="T5477">
        <v>0</v>
      </c>
      <c r="U5477">
        <v>0</v>
      </c>
      <c r="V5477">
        <v>18</v>
      </c>
      <c r="W5477">
        <v>1465.0103999999999</v>
      </c>
    </row>
    <row r="5478" spans="1:23" x14ac:dyDescent="0.35">
      <c r="A5478" t="s">
        <v>7422</v>
      </c>
      <c r="B5478" t="s">
        <v>1586</v>
      </c>
      <c r="C5478" t="s">
        <v>317</v>
      </c>
      <c r="D5478" t="s">
        <v>12</v>
      </c>
      <c r="E5478" t="s">
        <v>16</v>
      </c>
      <c r="F5478" t="s">
        <v>547</v>
      </c>
      <c r="G5478">
        <v>27.07</v>
      </c>
      <c r="H5478">
        <v>3</v>
      </c>
      <c r="I5478">
        <v>0.12</v>
      </c>
      <c r="J5478">
        <v>4.62</v>
      </c>
      <c r="K5478" t="s">
        <v>90</v>
      </c>
      <c r="L5478" t="s">
        <v>41</v>
      </c>
      <c r="M5478">
        <v>5.15</v>
      </c>
      <c r="N5478" t="s">
        <v>83</v>
      </c>
      <c r="O5478" t="b">
        <v>0</v>
      </c>
      <c r="P5478">
        <v>71.464800000000011</v>
      </c>
      <c r="Q5478">
        <v>22.738800000000001</v>
      </c>
      <c r="R5478">
        <v>12.9688</v>
      </c>
      <c r="S5478" t="s">
        <v>183</v>
      </c>
      <c r="T5478">
        <v>0</v>
      </c>
      <c r="U5478">
        <v>0</v>
      </c>
      <c r="V5478">
        <v>21</v>
      </c>
      <c r="W5478">
        <v>1217.9494</v>
      </c>
    </row>
    <row r="5479" spans="1:23" x14ac:dyDescent="0.35">
      <c r="A5479" t="s">
        <v>7423</v>
      </c>
      <c r="B5479" t="s">
        <v>276</v>
      </c>
      <c r="C5479" t="s">
        <v>3217</v>
      </c>
      <c r="D5479" t="s">
        <v>17</v>
      </c>
      <c r="E5479" t="s">
        <v>16</v>
      </c>
      <c r="F5479" t="s">
        <v>214</v>
      </c>
      <c r="G5479">
        <v>29.36</v>
      </c>
      <c r="H5479">
        <v>3</v>
      </c>
      <c r="I5479">
        <v>7.0000000000000007E-2</v>
      </c>
      <c r="J5479">
        <v>2.89</v>
      </c>
      <c r="K5479" t="s">
        <v>102</v>
      </c>
      <c r="L5479" t="s">
        <v>45</v>
      </c>
      <c r="M5479">
        <v>1.57</v>
      </c>
      <c r="N5479" t="s">
        <v>279</v>
      </c>
      <c r="O5479" t="b">
        <v>0</v>
      </c>
      <c r="P5479">
        <v>81.914399999999986</v>
      </c>
      <c r="Q5479">
        <v>29.066399999999991</v>
      </c>
      <c r="R5479">
        <v>24.60639999999999</v>
      </c>
      <c r="S5479" t="s">
        <v>97</v>
      </c>
      <c r="T5479">
        <v>0</v>
      </c>
      <c r="U5479">
        <v>1</v>
      </c>
      <c r="V5479">
        <v>6</v>
      </c>
      <c r="W5479">
        <v>254.0214</v>
      </c>
    </row>
    <row r="5480" spans="1:23" x14ac:dyDescent="0.35">
      <c r="A5480" t="s">
        <v>7424</v>
      </c>
      <c r="B5480" t="s">
        <v>93</v>
      </c>
      <c r="C5480" t="s">
        <v>1074</v>
      </c>
      <c r="D5480" t="s">
        <v>17</v>
      </c>
      <c r="E5480" t="s">
        <v>14</v>
      </c>
      <c r="F5480" t="s">
        <v>101</v>
      </c>
      <c r="G5480">
        <v>217.57</v>
      </c>
      <c r="H5480">
        <v>3</v>
      </c>
      <c r="I5480">
        <v>7.0000000000000007E-2</v>
      </c>
      <c r="J5480">
        <v>9.6300000000000008</v>
      </c>
      <c r="K5480" t="s">
        <v>115</v>
      </c>
      <c r="L5480" t="s">
        <v>43</v>
      </c>
      <c r="M5480">
        <v>5.19</v>
      </c>
      <c r="N5480" t="s">
        <v>83</v>
      </c>
      <c r="O5480" t="b">
        <v>0</v>
      </c>
      <c r="P5480">
        <v>607.02030000000002</v>
      </c>
      <c r="Q5480">
        <v>215.39429999999999</v>
      </c>
      <c r="R5480">
        <v>200.57429999999999</v>
      </c>
      <c r="S5480" t="s">
        <v>97</v>
      </c>
      <c r="T5480">
        <v>0</v>
      </c>
      <c r="U5480">
        <v>0</v>
      </c>
      <c r="V5480">
        <v>17</v>
      </c>
      <c r="W5480">
        <v>1548.1164000000001</v>
      </c>
    </row>
    <row r="5481" spans="1:23" x14ac:dyDescent="0.35">
      <c r="A5481" t="s">
        <v>7425</v>
      </c>
      <c r="B5481" t="s">
        <v>487</v>
      </c>
      <c r="C5481" t="s">
        <v>511</v>
      </c>
      <c r="D5481" t="s">
        <v>28</v>
      </c>
      <c r="E5481" t="s">
        <v>88</v>
      </c>
      <c r="F5481" t="s">
        <v>608</v>
      </c>
      <c r="G5481">
        <v>16.16</v>
      </c>
      <c r="H5481">
        <v>2</v>
      </c>
      <c r="I5481">
        <v>0.17</v>
      </c>
      <c r="J5481">
        <v>7.13</v>
      </c>
      <c r="K5481" t="s">
        <v>90</v>
      </c>
      <c r="L5481" t="s">
        <v>41</v>
      </c>
      <c r="M5481">
        <v>13.68</v>
      </c>
      <c r="N5481" t="s">
        <v>83</v>
      </c>
      <c r="O5481" t="b">
        <v>0</v>
      </c>
      <c r="P5481">
        <v>26.825600000000001</v>
      </c>
      <c r="Q5481">
        <v>7.4335999999999984</v>
      </c>
      <c r="R5481">
        <v>-13.3764</v>
      </c>
      <c r="S5481" t="s">
        <v>97</v>
      </c>
      <c r="T5481">
        <v>0</v>
      </c>
      <c r="U5481">
        <v>0</v>
      </c>
      <c r="V5481">
        <v>15</v>
      </c>
      <c r="W5481">
        <v>518.36400000000003</v>
      </c>
    </row>
    <row r="5482" spans="1:23" x14ac:dyDescent="0.35">
      <c r="A5482" t="s">
        <v>7426</v>
      </c>
      <c r="B5482" t="s">
        <v>867</v>
      </c>
      <c r="C5482" t="s">
        <v>1327</v>
      </c>
      <c r="D5482" t="s">
        <v>17</v>
      </c>
      <c r="E5482" t="s">
        <v>14</v>
      </c>
      <c r="F5482" t="s">
        <v>775</v>
      </c>
      <c r="G5482">
        <v>129.55000000000001</v>
      </c>
      <c r="H5482">
        <v>2</v>
      </c>
      <c r="I5482">
        <v>0.05</v>
      </c>
      <c r="J5482">
        <v>4.0599999999999996</v>
      </c>
      <c r="K5482" t="s">
        <v>102</v>
      </c>
      <c r="L5482" t="s">
        <v>43</v>
      </c>
      <c r="M5482">
        <v>4.38</v>
      </c>
      <c r="N5482" t="s">
        <v>83</v>
      </c>
      <c r="O5482" t="b">
        <v>0</v>
      </c>
      <c r="P5482">
        <v>246.14500000000001</v>
      </c>
      <c r="Q5482">
        <v>90.685000000000002</v>
      </c>
      <c r="R5482">
        <v>82.245000000000005</v>
      </c>
      <c r="S5482" t="s">
        <v>103</v>
      </c>
      <c r="T5482">
        <v>0</v>
      </c>
      <c r="U5482">
        <v>0</v>
      </c>
      <c r="V5482">
        <v>19</v>
      </c>
      <c r="W5482">
        <v>1271.3681999999999</v>
      </c>
    </row>
    <row r="5483" spans="1:23" x14ac:dyDescent="0.35">
      <c r="A5483" t="s">
        <v>7427</v>
      </c>
      <c r="B5483" t="s">
        <v>784</v>
      </c>
      <c r="C5483" t="s">
        <v>7428</v>
      </c>
      <c r="D5483" t="s">
        <v>12</v>
      </c>
      <c r="E5483" t="s">
        <v>95</v>
      </c>
      <c r="F5483" t="s">
        <v>512</v>
      </c>
      <c r="G5483">
        <v>431.13</v>
      </c>
      <c r="H5483">
        <v>1</v>
      </c>
      <c r="I5483">
        <v>0.02</v>
      </c>
      <c r="J5483">
        <v>8</v>
      </c>
      <c r="K5483" t="s">
        <v>82</v>
      </c>
      <c r="L5483" t="s">
        <v>48</v>
      </c>
      <c r="M5483">
        <v>15.27</v>
      </c>
      <c r="N5483" t="s">
        <v>279</v>
      </c>
      <c r="O5483" t="b">
        <v>0</v>
      </c>
      <c r="P5483">
        <v>422.50740000000002</v>
      </c>
      <c r="Q5483">
        <v>163.82939999999999</v>
      </c>
      <c r="R5483">
        <v>140.55940000000001</v>
      </c>
      <c r="S5483" t="s">
        <v>84</v>
      </c>
      <c r="T5483">
        <v>0</v>
      </c>
      <c r="U5483">
        <v>1</v>
      </c>
      <c r="V5483">
        <v>1</v>
      </c>
      <c r="W5483">
        <v>140.55940000000001</v>
      </c>
    </row>
    <row r="5484" spans="1:23" x14ac:dyDescent="0.35">
      <c r="A5484" t="s">
        <v>7429</v>
      </c>
      <c r="B5484" t="s">
        <v>284</v>
      </c>
      <c r="C5484" t="s">
        <v>2018</v>
      </c>
      <c r="D5484" t="s">
        <v>19</v>
      </c>
      <c r="E5484" t="s">
        <v>14</v>
      </c>
      <c r="F5484" t="s">
        <v>1290</v>
      </c>
      <c r="G5484">
        <v>38.43</v>
      </c>
      <c r="H5484">
        <v>1</v>
      </c>
      <c r="I5484">
        <v>0.28000000000000003</v>
      </c>
      <c r="J5484">
        <v>6.03</v>
      </c>
      <c r="K5484" t="s">
        <v>102</v>
      </c>
      <c r="L5484" t="s">
        <v>41</v>
      </c>
      <c r="M5484">
        <v>10.9</v>
      </c>
      <c r="N5484" t="s">
        <v>83</v>
      </c>
      <c r="O5484" t="b">
        <v>0</v>
      </c>
      <c r="P5484">
        <v>27.669599999999999</v>
      </c>
      <c r="Q5484">
        <v>4.6115999999999993</v>
      </c>
      <c r="R5484">
        <v>-12.3184</v>
      </c>
      <c r="S5484" t="s">
        <v>91</v>
      </c>
      <c r="T5484">
        <v>0</v>
      </c>
      <c r="U5484">
        <v>0</v>
      </c>
      <c r="V5484">
        <v>21</v>
      </c>
      <c r="W5484">
        <v>1190.9679000000001</v>
      </c>
    </row>
    <row r="5485" spans="1:23" x14ac:dyDescent="0.35">
      <c r="A5485" t="s">
        <v>7430</v>
      </c>
      <c r="B5485" t="s">
        <v>372</v>
      </c>
      <c r="C5485" t="s">
        <v>7431</v>
      </c>
      <c r="D5485" t="s">
        <v>20</v>
      </c>
      <c r="E5485" t="s">
        <v>95</v>
      </c>
      <c r="F5485" t="s">
        <v>270</v>
      </c>
      <c r="G5485">
        <v>344.95</v>
      </c>
      <c r="H5485">
        <v>1</v>
      </c>
      <c r="I5485">
        <v>0.09</v>
      </c>
      <c r="J5485">
        <v>3.91</v>
      </c>
      <c r="K5485" t="s">
        <v>90</v>
      </c>
      <c r="L5485" t="s">
        <v>48</v>
      </c>
      <c r="M5485">
        <v>9.07</v>
      </c>
      <c r="N5485" t="s">
        <v>83</v>
      </c>
      <c r="O5485" t="b">
        <v>0</v>
      </c>
      <c r="P5485">
        <v>313.90449999999998</v>
      </c>
      <c r="Q5485">
        <v>106.9345</v>
      </c>
      <c r="R5485">
        <v>93.954499999999982</v>
      </c>
      <c r="S5485" t="s">
        <v>183</v>
      </c>
      <c r="T5485">
        <v>0</v>
      </c>
      <c r="U5485">
        <v>0</v>
      </c>
      <c r="V5485">
        <v>1</v>
      </c>
      <c r="W5485">
        <v>93.954499999999982</v>
      </c>
    </row>
    <row r="5486" spans="1:23" x14ac:dyDescent="0.35">
      <c r="A5486" t="s">
        <v>7432</v>
      </c>
      <c r="B5486" t="s">
        <v>364</v>
      </c>
      <c r="C5486" t="s">
        <v>6742</v>
      </c>
      <c r="D5486" t="s">
        <v>12</v>
      </c>
      <c r="E5486" t="s">
        <v>95</v>
      </c>
      <c r="F5486" t="s">
        <v>770</v>
      </c>
      <c r="G5486">
        <v>287.48</v>
      </c>
      <c r="H5486">
        <v>2</v>
      </c>
      <c r="I5486">
        <v>0.1</v>
      </c>
      <c r="J5486">
        <v>3.48</v>
      </c>
      <c r="K5486" t="s">
        <v>115</v>
      </c>
      <c r="L5486" t="s">
        <v>41</v>
      </c>
      <c r="M5486">
        <v>8.86</v>
      </c>
      <c r="N5486" t="s">
        <v>83</v>
      </c>
      <c r="O5486" t="b">
        <v>1</v>
      </c>
      <c r="P5486">
        <v>517.46400000000006</v>
      </c>
      <c r="Q5486">
        <v>172.48800000000011</v>
      </c>
      <c r="R5486">
        <v>160.14800000000011</v>
      </c>
      <c r="S5486" t="s">
        <v>97</v>
      </c>
      <c r="T5486">
        <v>0</v>
      </c>
      <c r="U5486">
        <v>0</v>
      </c>
      <c r="V5486">
        <v>3</v>
      </c>
      <c r="W5486">
        <v>208.64660000000009</v>
      </c>
    </row>
    <row r="5487" spans="1:23" x14ac:dyDescent="0.35">
      <c r="A5487" t="s">
        <v>7433</v>
      </c>
      <c r="B5487" t="s">
        <v>984</v>
      </c>
      <c r="C5487" t="s">
        <v>459</v>
      </c>
      <c r="D5487" t="s">
        <v>15</v>
      </c>
      <c r="E5487" t="s">
        <v>16</v>
      </c>
      <c r="F5487" t="s">
        <v>464</v>
      </c>
      <c r="G5487">
        <v>35.26</v>
      </c>
      <c r="H5487">
        <v>1</v>
      </c>
      <c r="I5487">
        <v>0.11</v>
      </c>
      <c r="J5487">
        <v>4.72</v>
      </c>
      <c r="K5487" t="s">
        <v>102</v>
      </c>
      <c r="L5487" t="s">
        <v>41</v>
      </c>
      <c r="M5487">
        <v>8.02</v>
      </c>
      <c r="N5487" t="s">
        <v>83</v>
      </c>
      <c r="O5487" t="b">
        <v>0</v>
      </c>
      <c r="P5487">
        <v>31.381399999999999</v>
      </c>
      <c r="Q5487">
        <v>10.2254</v>
      </c>
      <c r="R5487">
        <v>-2.5145999999999979</v>
      </c>
      <c r="S5487" t="s">
        <v>97</v>
      </c>
      <c r="T5487">
        <v>0</v>
      </c>
      <c r="U5487">
        <v>0</v>
      </c>
      <c r="V5487">
        <v>17</v>
      </c>
      <c r="W5487">
        <v>516.81659999999999</v>
      </c>
    </row>
    <row r="5488" spans="1:23" x14ac:dyDescent="0.35">
      <c r="A5488" t="s">
        <v>7434</v>
      </c>
      <c r="B5488" t="s">
        <v>1687</v>
      </c>
      <c r="C5488" t="s">
        <v>941</v>
      </c>
      <c r="D5488" t="s">
        <v>12</v>
      </c>
      <c r="E5488" t="s">
        <v>16</v>
      </c>
      <c r="F5488" t="s">
        <v>360</v>
      </c>
      <c r="G5488">
        <v>65.94</v>
      </c>
      <c r="H5488">
        <v>3</v>
      </c>
      <c r="I5488">
        <v>0.23</v>
      </c>
      <c r="J5488">
        <v>3.44</v>
      </c>
      <c r="K5488" t="s">
        <v>115</v>
      </c>
      <c r="L5488" t="s">
        <v>45</v>
      </c>
      <c r="M5488">
        <v>1.61</v>
      </c>
      <c r="N5488" t="s">
        <v>83</v>
      </c>
      <c r="O5488" t="b">
        <v>0</v>
      </c>
      <c r="P5488">
        <v>152.32140000000001</v>
      </c>
      <c r="Q5488">
        <v>33.629400000000018</v>
      </c>
      <c r="R5488">
        <v>28.579400000000021</v>
      </c>
      <c r="S5488" t="s">
        <v>97</v>
      </c>
      <c r="T5488">
        <v>0</v>
      </c>
      <c r="U5488">
        <v>0</v>
      </c>
      <c r="V5488">
        <v>16</v>
      </c>
      <c r="W5488">
        <v>2262.3416999999999</v>
      </c>
    </row>
    <row r="5489" spans="1:23" x14ac:dyDescent="0.35">
      <c r="A5489" t="s">
        <v>7435</v>
      </c>
      <c r="B5489" t="s">
        <v>539</v>
      </c>
      <c r="C5489" t="s">
        <v>5182</v>
      </c>
      <c r="D5489" t="s">
        <v>12</v>
      </c>
      <c r="E5489" t="s">
        <v>16</v>
      </c>
      <c r="F5489" t="s">
        <v>344</v>
      </c>
      <c r="G5489">
        <v>42.28</v>
      </c>
      <c r="H5489">
        <v>1</v>
      </c>
      <c r="I5489">
        <v>0.13</v>
      </c>
      <c r="J5489">
        <v>8.1</v>
      </c>
      <c r="K5489" t="s">
        <v>102</v>
      </c>
      <c r="L5489" t="s">
        <v>41</v>
      </c>
      <c r="M5489">
        <v>12.42</v>
      </c>
      <c r="N5489" t="s">
        <v>83</v>
      </c>
      <c r="O5489" t="b">
        <v>0</v>
      </c>
      <c r="P5489">
        <v>36.7836</v>
      </c>
      <c r="Q5489">
        <v>11.4156</v>
      </c>
      <c r="R5489">
        <v>-9.1043999999999983</v>
      </c>
      <c r="S5489" t="s">
        <v>183</v>
      </c>
      <c r="T5489">
        <v>0</v>
      </c>
      <c r="U5489">
        <v>0</v>
      </c>
      <c r="V5489">
        <v>4</v>
      </c>
      <c r="W5489">
        <v>7.2874000000000079</v>
      </c>
    </row>
    <row r="5490" spans="1:23" x14ac:dyDescent="0.35">
      <c r="A5490" t="s">
        <v>7436</v>
      </c>
      <c r="B5490" t="s">
        <v>689</v>
      </c>
      <c r="C5490" t="s">
        <v>4792</v>
      </c>
      <c r="D5490" t="s">
        <v>12</v>
      </c>
      <c r="E5490" t="s">
        <v>95</v>
      </c>
      <c r="F5490" t="s">
        <v>123</v>
      </c>
      <c r="G5490">
        <v>329.05</v>
      </c>
      <c r="H5490">
        <v>2</v>
      </c>
      <c r="I5490">
        <v>7.0000000000000007E-2</v>
      </c>
      <c r="J5490">
        <v>3.54</v>
      </c>
      <c r="K5490" t="s">
        <v>82</v>
      </c>
      <c r="L5490" t="s">
        <v>43</v>
      </c>
      <c r="M5490">
        <v>4.4000000000000004</v>
      </c>
      <c r="N5490" t="s">
        <v>83</v>
      </c>
      <c r="O5490" t="b">
        <v>0</v>
      </c>
      <c r="P5490">
        <v>612.03300000000002</v>
      </c>
      <c r="Q5490">
        <v>217.173</v>
      </c>
      <c r="R5490">
        <v>209.233</v>
      </c>
      <c r="S5490" t="s">
        <v>103</v>
      </c>
      <c r="T5490">
        <v>0</v>
      </c>
      <c r="U5490">
        <v>0</v>
      </c>
      <c r="V5490">
        <v>3</v>
      </c>
      <c r="W5490">
        <v>465.95639999999992</v>
      </c>
    </row>
    <row r="5491" spans="1:23" x14ac:dyDescent="0.35">
      <c r="A5491" t="s">
        <v>7437</v>
      </c>
      <c r="B5491" t="s">
        <v>921</v>
      </c>
      <c r="C5491" t="s">
        <v>4086</v>
      </c>
      <c r="D5491" t="s">
        <v>17</v>
      </c>
      <c r="E5491" t="s">
        <v>14</v>
      </c>
      <c r="F5491" t="s">
        <v>655</v>
      </c>
      <c r="G5491">
        <v>89.15</v>
      </c>
      <c r="H5491">
        <v>2</v>
      </c>
      <c r="I5491">
        <v>0.08</v>
      </c>
      <c r="J5491">
        <v>3.82</v>
      </c>
      <c r="K5491" t="s">
        <v>102</v>
      </c>
      <c r="L5491" t="s">
        <v>41</v>
      </c>
      <c r="M5491">
        <v>13.23</v>
      </c>
      <c r="N5491" t="s">
        <v>83</v>
      </c>
      <c r="O5491" t="b">
        <v>0</v>
      </c>
      <c r="P5491">
        <v>164.036</v>
      </c>
      <c r="Q5491">
        <v>57.056000000000033</v>
      </c>
      <c r="R5491">
        <v>40.006000000000029</v>
      </c>
      <c r="S5491" t="s">
        <v>84</v>
      </c>
      <c r="T5491">
        <v>0</v>
      </c>
      <c r="U5491">
        <v>0</v>
      </c>
      <c r="V5491">
        <v>4</v>
      </c>
      <c r="W5491">
        <v>323.1472</v>
      </c>
    </row>
    <row r="5492" spans="1:23" x14ac:dyDescent="0.35">
      <c r="A5492" t="s">
        <v>7438</v>
      </c>
      <c r="B5492" t="s">
        <v>330</v>
      </c>
      <c r="C5492" t="s">
        <v>595</v>
      </c>
      <c r="D5492" t="s">
        <v>17</v>
      </c>
      <c r="E5492" t="s">
        <v>16</v>
      </c>
      <c r="F5492" t="s">
        <v>723</v>
      </c>
      <c r="G5492">
        <v>72.53</v>
      </c>
      <c r="H5492">
        <v>1</v>
      </c>
      <c r="I5492">
        <v>0.09</v>
      </c>
      <c r="J5492">
        <v>2.3199999999999998</v>
      </c>
      <c r="K5492" t="s">
        <v>82</v>
      </c>
      <c r="L5492" t="s">
        <v>41</v>
      </c>
      <c r="M5492">
        <v>7.66</v>
      </c>
      <c r="N5492" t="s">
        <v>83</v>
      </c>
      <c r="O5492" t="b">
        <v>0</v>
      </c>
      <c r="P5492">
        <v>66.002300000000005</v>
      </c>
      <c r="Q5492">
        <v>22.484300000000001</v>
      </c>
      <c r="R5492">
        <v>12.504300000000001</v>
      </c>
      <c r="S5492" t="s">
        <v>183</v>
      </c>
      <c r="T5492">
        <v>0</v>
      </c>
      <c r="U5492">
        <v>0</v>
      </c>
      <c r="V5492">
        <v>11</v>
      </c>
      <c r="W5492">
        <v>708.98270000000014</v>
      </c>
    </row>
    <row r="5493" spans="1:23" x14ac:dyDescent="0.35">
      <c r="A5493" t="s">
        <v>7439</v>
      </c>
      <c r="B5493" t="s">
        <v>784</v>
      </c>
      <c r="C5493" t="s">
        <v>1701</v>
      </c>
      <c r="D5493" t="s">
        <v>12</v>
      </c>
      <c r="E5493" t="s">
        <v>88</v>
      </c>
      <c r="F5493" t="s">
        <v>870</v>
      </c>
      <c r="G5493">
        <v>27.54</v>
      </c>
      <c r="H5493">
        <v>1</v>
      </c>
      <c r="I5493">
        <v>0.23</v>
      </c>
      <c r="J5493">
        <v>9.0299999999999994</v>
      </c>
      <c r="K5493" t="s">
        <v>115</v>
      </c>
      <c r="L5493" t="s">
        <v>41</v>
      </c>
      <c r="M5493">
        <v>6.84</v>
      </c>
      <c r="N5493" t="s">
        <v>83</v>
      </c>
      <c r="O5493" t="b">
        <v>0</v>
      </c>
      <c r="P5493">
        <v>21.2058</v>
      </c>
      <c r="Q5493">
        <v>4.6818000000000026</v>
      </c>
      <c r="R5493">
        <v>-11.1882</v>
      </c>
      <c r="S5493" t="s">
        <v>84</v>
      </c>
      <c r="T5493">
        <v>0</v>
      </c>
      <c r="U5493">
        <v>0</v>
      </c>
      <c r="V5493">
        <v>21</v>
      </c>
      <c r="W5493">
        <v>785.52559999999983</v>
      </c>
    </row>
    <row r="5494" spans="1:23" x14ac:dyDescent="0.35">
      <c r="A5494" t="s">
        <v>7440</v>
      </c>
      <c r="B5494" t="s">
        <v>121</v>
      </c>
      <c r="C5494" t="s">
        <v>4179</v>
      </c>
      <c r="D5494" t="s">
        <v>12</v>
      </c>
      <c r="E5494" t="s">
        <v>16</v>
      </c>
      <c r="F5494" t="s">
        <v>605</v>
      </c>
      <c r="G5494">
        <v>30.12</v>
      </c>
      <c r="H5494">
        <v>2</v>
      </c>
      <c r="I5494">
        <v>0.08</v>
      </c>
      <c r="J5494">
        <v>7.12</v>
      </c>
      <c r="K5494" t="s">
        <v>90</v>
      </c>
      <c r="L5494" t="s">
        <v>43</v>
      </c>
      <c r="M5494">
        <v>4.7300000000000004</v>
      </c>
      <c r="N5494" t="s">
        <v>83</v>
      </c>
      <c r="O5494" t="b">
        <v>0</v>
      </c>
      <c r="P5494">
        <v>55.420800000000007</v>
      </c>
      <c r="Q5494">
        <v>19.276800000000009</v>
      </c>
      <c r="R5494">
        <v>7.4268000000000072</v>
      </c>
      <c r="S5494" t="s">
        <v>103</v>
      </c>
      <c r="T5494">
        <v>0</v>
      </c>
      <c r="U5494">
        <v>0</v>
      </c>
      <c r="V5494">
        <v>15</v>
      </c>
      <c r="W5494">
        <v>1235.5637999999999</v>
      </c>
    </row>
    <row r="5495" spans="1:23" x14ac:dyDescent="0.35">
      <c r="A5495" t="s">
        <v>7441</v>
      </c>
      <c r="B5495" t="s">
        <v>1705</v>
      </c>
      <c r="C5495" t="s">
        <v>434</v>
      </c>
      <c r="D5495" t="s">
        <v>12</v>
      </c>
      <c r="E5495" t="s">
        <v>88</v>
      </c>
      <c r="F5495" t="s">
        <v>199</v>
      </c>
      <c r="G5495">
        <v>20.079999999999998</v>
      </c>
      <c r="H5495">
        <v>3</v>
      </c>
      <c r="I5495">
        <v>0.22</v>
      </c>
      <c r="J5495">
        <v>6.32</v>
      </c>
      <c r="K5495" t="s">
        <v>115</v>
      </c>
      <c r="L5495" t="s">
        <v>41</v>
      </c>
      <c r="M5495">
        <v>11.56</v>
      </c>
      <c r="N5495" t="s">
        <v>83</v>
      </c>
      <c r="O5495" t="b">
        <v>0</v>
      </c>
      <c r="P5495">
        <v>46.987200000000001</v>
      </c>
      <c r="Q5495">
        <v>10.8432</v>
      </c>
      <c r="R5495">
        <v>-7.0368000000000066</v>
      </c>
      <c r="S5495" t="s">
        <v>97</v>
      </c>
      <c r="T5495">
        <v>0</v>
      </c>
      <c r="U5495">
        <v>0</v>
      </c>
      <c r="V5495">
        <v>17</v>
      </c>
      <c r="W5495">
        <v>709.66280000000006</v>
      </c>
    </row>
    <row r="5496" spans="1:23" x14ac:dyDescent="0.35">
      <c r="A5496" t="s">
        <v>7442</v>
      </c>
      <c r="B5496" t="s">
        <v>583</v>
      </c>
      <c r="C5496" t="s">
        <v>2204</v>
      </c>
      <c r="D5496" t="s">
        <v>12</v>
      </c>
      <c r="E5496" t="s">
        <v>95</v>
      </c>
      <c r="F5496" t="s">
        <v>314</v>
      </c>
      <c r="G5496">
        <v>492.49</v>
      </c>
      <c r="H5496">
        <v>1</v>
      </c>
      <c r="I5496">
        <v>0.13</v>
      </c>
      <c r="J5496">
        <v>3.75</v>
      </c>
      <c r="K5496" t="s">
        <v>82</v>
      </c>
      <c r="L5496" t="s">
        <v>41</v>
      </c>
      <c r="M5496">
        <v>10.73</v>
      </c>
      <c r="N5496" t="s">
        <v>83</v>
      </c>
      <c r="O5496" t="b">
        <v>0</v>
      </c>
      <c r="P5496">
        <v>428.46629999999999</v>
      </c>
      <c r="Q5496">
        <v>132.97229999999999</v>
      </c>
      <c r="R5496">
        <v>118.4923</v>
      </c>
      <c r="S5496" t="s">
        <v>84</v>
      </c>
      <c r="T5496">
        <v>0</v>
      </c>
      <c r="U5496">
        <v>0</v>
      </c>
      <c r="V5496">
        <v>13</v>
      </c>
      <c r="W5496">
        <v>1511.8448000000001</v>
      </c>
    </row>
    <row r="5497" spans="1:23" x14ac:dyDescent="0.35">
      <c r="A5497" t="s">
        <v>7443</v>
      </c>
      <c r="B5497" t="s">
        <v>185</v>
      </c>
      <c r="C5497" t="s">
        <v>752</v>
      </c>
      <c r="D5497" t="s">
        <v>15</v>
      </c>
      <c r="E5497" t="s">
        <v>95</v>
      </c>
      <c r="F5497" t="s">
        <v>123</v>
      </c>
      <c r="G5497">
        <v>419.95</v>
      </c>
      <c r="H5497">
        <v>2</v>
      </c>
      <c r="I5497">
        <v>0.02</v>
      </c>
      <c r="J5497">
        <v>7.44</v>
      </c>
      <c r="K5497" t="s">
        <v>90</v>
      </c>
      <c r="L5497" t="s">
        <v>45</v>
      </c>
      <c r="M5497">
        <v>1.23</v>
      </c>
      <c r="N5497" t="s">
        <v>141</v>
      </c>
      <c r="O5497" t="b">
        <v>0</v>
      </c>
      <c r="P5497">
        <v>823.10199999999998</v>
      </c>
      <c r="Q5497">
        <v>319.16199999999998</v>
      </c>
      <c r="R5497">
        <v>310.49200000000002</v>
      </c>
      <c r="S5497" t="s">
        <v>128</v>
      </c>
      <c r="T5497">
        <v>1</v>
      </c>
      <c r="U5497">
        <v>0</v>
      </c>
      <c r="V5497">
        <v>3</v>
      </c>
      <c r="W5497">
        <v>299.80360000000002</v>
      </c>
    </row>
    <row r="5498" spans="1:23" x14ac:dyDescent="0.35">
      <c r="A5498" t="s">
        <v>7444</v>
      </c>
      <c r="B5498" t="s">
        <v>973</v>
      </c>
      <c r="C5498" t="s">
        <v>1036</v>
      </c>
      <c r="D5498" t="s">
        <v>15</v>
      </c>
      <c r="E5498" t="s">
        <v>16</v>
      </c>
      <c r="F5498" t="s">
        <v>723</v>
      </c>
      <c r="G5498">
        <v>30.64</v>
      </c>
      <c r="H5498">
        <v>3</v>
      </c>
      <c r="I5498">
        <v>0.1</v>
      </c>
      <c r="J5498">
        <v>9.8699999999999992</v>
      </c>
      <c r="K5498" t="s">
        <v>82</v>
      </c>
      <c r="L5498" t="s">
        <v>48</v>
      </c>
      <c r="M5498">
        <v>18.71</v>
      </c>
      <c r="N5498" t="s">
        <v>83</v>
      </c>
      <c r="O5498" t="b">
        <v>1</v>
      </c>
      <c r="P5498">
        <v>82.728000000000009</v>
      </c>
      <c r="Q5498">
        <v>27.576000000000011</v>
      </c>
      <c r="R5498">
        <v>-1.0039999999999909</v>
      </c>
      <c r="S5498" t="s">
        <v>183</v>
      </c>
      <c r="T5498">
        <v>0</v>
      </c>
      <c r="U5498">
        <v>0</v>
      </c>
      <c r="V5498">
        <v>16</v>
      </c>
      <c r="W5498">
        <v>1151.5438999999999</v>
      </c>
    </row>
    <row r="5499" spans="1:23" x14ac:dyDescent="0.35">
      <c r="A5499" t="s">
        <v>7445</v>
      </c>
      <c r="B5499" t="s">
        <v>1219</v>
      </c>
      <c r="C5499" t="s">
        <v>1022</v>
      </c>
      <c r="D5499" t="s">
        <v>15</v>
      </c>
      <c r="E5499" t="s">
        <v>16</v>
      </c>
      <c r="F5499" t="s">
        <v>409</v>
      </c>
      <c r="G5499">
        <v>37.130000000000003</v>
      </c>
      <c r="H5499">
        <v>1</v>
      </c>
      <c r="I5499">
        <v>0.2</v>
      </c>
      <c r="J5499">
        <v>7.86</v>
      </c>
      <c r="K5499" t="s">
        <v>90</v>
      </c>
      <c r="L5499" t="s">
        <v>45</v>
      </c>
      <c r="M5499">
        <v>0.5</v>
      </c>
      <c r="N5499" t="s">
        <v>83</v>
      </c>
      <c r="O5499" t="b">
        <v>0</v>
      </c>
      <c r="P5499">
        <v>29.704000000000001</v>
      </c>
      <c r="Q5499">
        <v>7.4260000000000019</v>
      </c>
      <c r="R5499">
        <v>-0.93399999999999761</v>
      </c>
      <c r="S5499" t="s">
        <v>183</v>
      </c>
      <c r="T5499">
        <v>0</v>
      </c>
      <c r="U5499">
        <v>0</v>
      </c>
      <c r="V5499">
        <v>14</v>
      </c>
      <c r="W5499">
        <v>909.32830000000001</v>
      </c>
    </row>
    <row r="5500" spans="1:23" x14ac:dyDescent="0.35">
      <c r="A5500" t="s">
        <v>7446</v>
      </c>
      <c r="B5500" t="s">
        <v>1135</v>
      </c>
      <c r="C5500" t="s">
        <v>1180</v>
      </c>
      <c r="D5500" t="s">
        <v>28</v>
      </c>
      <c r="E5500" t="s">
        <v>14</v>
      </c>
      <c r="F5500" t="s">
        <v>1290</v>
      </c>
      <c r="G5500">
        <v>135.06</v>
      </c>
      <c r="H5500">
        <v>2</v>
      </c>
      <c r="I5500">
        <v>0.13</v>
      </c>
      <c r="J5500">
        <v>9.14</v>
      </c>
      <c r="K5500" t="s">
        <v>82</v>
      </c>
      <c r="L5500" t="s">
        <v>41</v>
      </c>
      <c r="M5500">
        <v>9.57</v>
      </c>
      <c r="N5500" t="s">
        <v>83</v>
      </c>
      <c r="O5500" t="b">
        <v>0</v>
      </c>
      <c r="P5500">
        <v>235.0044</v>
      </c>
      <c r="Q5500">
        <v>72.932400000000001</v>
      </c>
      <c r="R5500">
        <v>54.2224</v>
      </c>
      <c r="S5500" t="s">
        <v>103</v>
      </c>
      <c r="T5500">
        <v>0</v>
      </c>
      <c r="U5500">
        <v>0</v>
      </c>
      <c r="V5500">
        <v>9</v>
      </c>
      <c r="W5500">
        <v>643.43370000000004</v>
      </c>
    </row>
    <row r="5501" spans="1:23" x14ac:dyDescent="0.35">
      <c r="A5501" t="s">
        <v>7447</v>
      </c>
      <c r="B5501" t="s">
        <v>402</v>
      </c>
      <c r="C5501" t="s">
        <v>2783</v>
      </c>
      <c r="D5501" t="s">
        <v>20</v>
      </c>
      <c r="E5501" t="s">
        <v>14</v>
      </c>
      <c r="F5501" t="s">
        <v>1299</v>
      </c>
      <c r="G5501">
        <v>115.12</v>
      </c>
      <c r="H5501">
        <v>3</v>
      </c>
      <c r="I5501">
        <v>0.23</v>
      </c>
      <c r="J5501">
        <v>5.93</v>
      </c>
      <c r="K5501" t="s">
        <v>102</v>
      </c>
      <c r="L5501" t="s">
        <v>41</v>
      </c>
      <c r="M5501">
        <v>9.99</v>
      </c>
      <c r="N5501" t="s">
        <v>83</v>
      </c>
      <c r="O5501" t="b">
        <v>0</v>
      </c>
      <c r="P5501">
        <v>265.92720000000003</v>
      </c>
      <c r="Q5501">
        <v>58.711200000000019</v>
      </c>
      <c r="R5501">
        <v>42.791200000000018</v>
      </c>
      <c r="S5501" t="s">
        <v>97</v>
      </c>
      <c r="T5501">
        <v>0</v>
      </c>
      <c r="U5501">
        <v>0</v>
      </c>
      <c r="V5501">
        <v>2</v>
      </c>
      <c r="W5501">
        <v>132.93740000000011</v>
      </c>
    </row>
    <row r="5502" spans="1:23" x14ac:dyDescent="0.35">
      <c r="A5502" t="s">
        <v>7448</v>
      </c>
      <c r="B5502" t="s">
        <v>689</v>
      </c>
      <c r="C5502" t="s">
        <v>1512</v>
      </c>
      <c r="D5502" t="s">
        <v>19</v>
      </c>
      <c r="E5502" t="s">
        <v>88</v>
      </c>
      <c r="F5502" t="s">
        <v>341</v>
      </c>
      <c r="G5502">
        <v>25.97</v>
      </c>
      <c r="H5502">
        <v>2</v>
      </c>
      <c r="I5502">
        <v>0.14000000000000001</v>
      </c>
      <c r="J5502">
        <v>3.2</v>
      </c>
      <c r="K5502" t="s">
        <v>82</v>
      </c>
      <c r="L5502" t="s">
        <v>41</v>
      </c>
      <c r="M5502">
        <v>8.2100000000000009</v>
      </c>
      <c r="N5502" t="s">
        <v>83</v>
      </c>
      <c r="O5502" t="b">
        <v>0</v>
      </c>
      <c r="P5502">
        <v>44.668399999999998</v>
      </c>
      <c r="Q5502">
        <v>13.5044</v>
      </c>
      <c r="R5502">
        <v>2.0943999999999998</v>
      </c>
      <c r="S5502" t="s">
        <v>103</v>
      </c>
      <c r="T5502">
        <v>0</v>
      </c>
      <c r="U5502">
        <v>0</v>
      </c>
      <c r="V5502">
        <v>15</v>
      </c>
      <c r="W5502">
        <v>614.51190000000008</v>
      </c>
    </row>
    <row r="5503" spans="1:23" x14ac:dyDescent="0.35">
      <c r="A5503" t="s">
        <v>7449</v>
      </c>
      <c r="B5503" t="s">
        <v>165</v>
      </c>
      <c r="C5503" t="s">
        <v>6707</v>
      </c>
      <c r="D5503" t="s">
        <v>20</v>
      </c>
      <c r="E5503" t="s">
        <v>95</v>
      </c>
      <c r="F5503" t="s">
        <v>123</v>
      </c>
      <c r="G5503">
        <v>196.77</v>
      </c>
      <c r="H5503">
        <v>3</v>
      </c>
      <c r="I5503">
        <v>0.04</v>
      </c>
      <c r="J5503">
        <v>3.45</v>
      </c>
      <c r="K5503" t="s">
        <v>90</v>
      </c>
      <c r="L5503" t="s">
        <v>43</v>
      </c>
      <c r="M5503">
        <v>3.44</v>
      </c>
      <c r="N5503" t="s">
        <v>83</v>
      </c>
      <c r="O5503" t="b">
        <v>0</v>
      </c>
      <c r="P5503">
        <v>566.69760000000008</v>
      </c>
      <c r="Q5503">
        <v>212.51159999999999</v>
      </c>
      <c r="R5503">
        <v>205.62160000000009</v>
      </c>
      <c r="S5503" t="s">
        <v>91</v>
      </c>
      <c r="T5503">
        <v>0</v>
      </c>
      <c r="U5503">
        <v>0</v>
      </c>
      <c r="V5503">
        <v>2</v>
      </c>
      <c r="W5503">
        <v>218.08940000000001</v>
      </c>
    </row>
    <row r="5504" spans="1:23" x14ac:dyDescent="0.35">
      <c r="A5504" t="s">
        <v>7450</v>
      </c>
      <c r="B5504" t="s">
        <v>169</v>
      </c>
      <c r="C5504" t="s">
        <v>7451</v>
      </c>
      <c r="D5504" t="s">
        <v>17</v>
      </c>
      <c r="E5504" t="s">
        <v>95</v>
      </c>
      <c r="F5504" t="s">
        <v>1061</v>
      </c>
      <c r="G5504">
        <v>520.34</v>
      </c>
      <c r="H5504">
        <v>1</v>
      </c>
      <c r="I5504">
        <v>0.24</v>
      </c>
      <c r="J5504">
        <v>2.67</v>
      </c>
      <c r="K5504" t="s">
        <v>90</v>
      </c>
      <c r="L5504" t="s">
        <v>41</v>
      </c>
      <c r="M5504">
        <v>10.47</v>
      </c>
      <c r="N5504" t="s">
        <v>83</v>
      </c>
      <c r="O5504" t="b">
        <v>0</v>
      </c>
      <c r="P5504">
        <v>395.45839999999998</v>
      </c>
      <c r="Q5504">
        <v>83.254400000000032</v>
      </c>
      <c r="R5504">
        <v>70.114400000000032</v>
      </c>
      <c r="S5504" t="s">
        <v>84</v>
      </c>
      <c r="T5504">
        <v>0</v>
      </c>
      <c r="U5504">
        <v>0</v>
      </c>
      <c r="V5504">
        <v>2</v>
      </c>
      <c r="W5504">
        <v>261.37860000000012</v>
      </c>
    </row>
    <row r="5505" spans="1:23" x14ac:dyDescent="0.35">
      <c r="A5505" t="s">
        <v>7452</v>
      </c>
      <c r="B5505" t="s">
        <v>1604</v>
      </c>
      <c r="C5505" t="s">
        <v>6293</v>
      </c>
      <c r="D5505" t="s">
        <v>20</v>
      </c>
      <c r="E5505" t="s">
        <v>95</v>
      </c>
      <c r="F5505" t="s">
        <v>1202</v>
      </c>
      <c r="G5505">
        <v>318.3</v>
      </c>
      <c r="H5505">
        <v>3</v>
      </c>
      <c r="I5505">
        <v>0.28000000000000003</v>
      </c>
      <c r="J5505">
        <v>2.36</v>
      </c>
      <c r="K5505" t="s">
        <v>102</v>
      </c>
      <c r="L5505" t="s">
        <v>41</v>
      </c>
      <c r="M5505">
        <v>7.6</v>
      </c>
      <c r="N5505" t="s">
        <v>141</v>
      </c>
      <c r="O5505" t="b">
        <v>0</v>
      </c>
      <c r="P5505">
        <v>687.52800000000002</v>
      </c>
      <c r="Q5505">
        <v>114.58799999999999</v>
      </c>
      <c r="R5505">
        <v>104.628</v>
      </c>
      <c r="S5505" t="s">
        <v>97</v>
      </c>
      <c r="T5505">
        <v>1</v>
      </c>
      <c r="U5505">
        <v>0</v>
      </c>
      <c r="V5505">
        <v>2</v>
      </c>
      <c r="W5505">
        <v>127.2749</v>
      </c>
    </row>
    <row r="5506" spans="1:23" x14ac:dyDescent="0.35">
      <c r="A5506" t="s">
        <v>7453</v>
      </c>
      <c r="B5506" t="s">
        <v>353</v>
      </c>
      <c r="C5506" t="s">
        <v>5699</v>
      </c>
      <c r="D5506" t="s">
        <v>12</v>
      </c>
      <c r="E5506" t="s">
        <v>95</v>
      </c>
      <c r="F5506" t="s">
        <v>782</v>
      </c>
      <c r="G5506">
        <v>254.82</v>
      </c>
      <c r="H5506">
        <v>1</v>
      </c>
      <c r="I5506">
        <v>0.1</v>
      </c>
      <c r="J5506">
        <v>6.49</v>
      </c>
      <c r="K5506" t="s">
        <v>102</v>
      </c>
      <c r="L5506" t="s">
        <v>48</v>
      </c>
      <c r="M5506">
        <v>10.98</v>
      </c>
      <c r="N5506" t="s">
        <v>83</v>
      </c>
      <c r="O5506" t="b">
        <v>1</v>
      </c>
      <c r="P5506">
        <v>229.33799999999999</v>
      </c>
      <c r="Q5506">
        <v>76.445999999999998</v>
      </c>
      <c r="R5506">
        <v>58.975999999999999</v>
      </c>
      <c r="S5506" t="s">
        <v>91</v>
      </c>
      <c r="T5506">
        <v>0</v>
      </c>
      <c r="U5506">
        <v>0</v>
      </c>
      <c r="V5506">
        <v>3</v>
      </c>
      <c r="W5506">
        <v>56.000700000000002</v>
      </c>
    </row>
    <row r="5507" spans="1:23" x14ac:dyDescent="0.35">
      <c r="A5507" t="s">
        <v>7454</v>
      </c>
      <c r="B5507" t="s">
        <v>1054</v>
      </c>
      <c r="C5507" t="s">
        <v>206</v>
      </c>
      <c r="D5507" t="s">
        <v>12</v>
      </c>
      <c r="E5507" t="s">
        <v>95</v>
      </c>
      <c r="F5507" t="s">
        <v>667</v>
      </c>
      <c r="G5507">
        <v>623.48</v>
      </c>
      <c r="H5507">
        <v>1</v>
      </c>
      <c r="I5507">
        <v>0.1</v>
      </c>
      <c r="J5507">
        <v>4.03</v>
      </c>
      <c r="K5507" t="s">
        <v>115</v>
      </c>
      <c r="L5507" t="s">
        <v>45</v>
      </c>
      <c r="M5507">
        <v>1.27</v>
      </c>
      <c r="N5507" t="s">
        <v>83</v>
      </c>
      <c r="O5507" t="b">
        <v>0</v>
      </c>
      <c r="P5507">
        <v>561.13200000000006</v>
      </c>
      <c r="Q5507">
        <v>187.04400000000001</v>
      </c>
      <c r="R5507">
        <v>181.744</v>
      </c>
      <c r="S5507" t="s">
        <v>128</v>
      </c>
      <c r="T5507">
        <v>0</v>
      </c>
      <c r="U5507">
        <v>0</v>
      </c>
      <c r="V5507">
        <v>13</v>
      </c>
      <c r="W5507">
        <v>1440.3262</v>
      </c>
    </row>
    <row r="5508" spans="1:23" x14ac:dyDescent="0.35">
      <c r="A5508" t="s">
        <v>7455</v>
      </c>
      <c r="B5508" t="s">
        <v>1228</v>
      </c>
      <c r="C5508" t="s">
        <v>827</v>
      </c>
      <c r="D5508" t="s">
        <v>12</v>
      </c>
      <c r="E5508" t="s">
        <v>14</v>
      </c>
      <c r="F5508" t="s">
        <v>255</v>
      </c>
      <c r="G5508">
        <v>170.99</v>
      </c>
      <c r="H5508">
        <v>3</v>
      </c>
      <c r="I5508">
        <v>0.06</v>
      </c>
      <c r="J5508">
        <v>4.6900000000000004</v>
      </c>
      <c r="K5508" t="s">
        <v>82</v>
      </c>
      <c r="L5508" t="s">
        <v>43</v>
      </c>
      <c r="M5508">
        <v>5.97</v>
      </c>
      <c r="N5508" t="s">
        <v>141</v>
      </c>
      <c r="O5508" t="b">
        <v>0</v>
      </c>
      <c r="P5508">
        <v>482.1918</v>
      </c>
      <c r="Q5508">
        <v>174.40979999999999</v>
      </c>
      <c r="R5508">
        <v>163.74979999999999</v>
      </c>
      <c r="S5508" t="s">
        <v>84</v>
      </c>
      <c r="T5508">
        <v>1</v>
      </c>
      <c r="U5508">
        <v>0</v>
      </c>
      <c r="V5508">
        <v>17</v>
      </c>
      <c r="W5508">
        <v>797.77100000000007</v>
      </c>
    </row>
    <row r="5509" spans="1:23" x14ac:dyDescent="0.35">
      <c r="A5509" t="s">
        <v>7456</v>
      </c>
      <c r="B5509" t="s">
        <v>298</v>
      </c>
      <c r="C5509" t="s">
        <v>1095</v>
      </c>
      <c r="D5509" t="s">
        <v>17</v>
      </c>
      <c r="E5509" t="s">
        <v>95</v>
      </c>
      <c r="F5509" t="s">
        <v>568</v>
      </c>
      <c r="G5509">
        <v>462.5</v>
      </c>
      <c r="H5509">
        <v>2</v>
      </c>
      <c r="I5509">
        <v>7.0000000000000007E-2</v>
      </c>
      <c r="J5509">
        <v>6.69</v>
      </c>
      <c r="K5509" t="s">
        <v>82</v>
      </c>
      <c r="L5509" t="s">
        <v>45</v>
      </c>
      <c r="M5509">
        <v>1.86</v>
      </c>
      <c r="N5509" t="s">
        <v>83</v>
      </c>
      <c r="O5509" t="b">
        <v>0</v>
      </c>
      <c r="P5509">
        <v>860.24999999999989</v>
      </c>
      <c r="Q5509">
        <v>305.24999999999989</v>
      </c>
      <c r="R5509">
        <v>296.69999999999987</v>
      </c>
      <c r="S5509" t="s">
        <v>183</v>
      </c>
      <c r="T5509">
        <v>0</v>
      </c>
      <c r="U5509">
        <v>0</v>
      </c>
      <c r="V5509">
        <v>14</v>
      </c>
      <c r="W5509">
        <v>923.14070000000004</v>
      </c>
    </row>
    <row r="5510" spans="1:23" x14ac:dyDescent="0.35">
      <c r="A5510" t="s">
        <v>7457</v>
      </c>
      <c r="B5510" t="s">
        <v>402</v>
      </c>
      <c r="C5510" t="s">
        <v>835</v>
      </c>
      <c r="D5510" t="s">
        <v>28</v>
      </c>
      <c r="E5510" t="s">
        <v>16</v>
      </c>
      <c r="F5510" t="s">
        <v>293</v>
      </c>
      <c r="G5510">
        <v>47.3</v>
      </c>
      <c r="H5510">
        <v>1</v>
      </c>
      <c r="I5510">
        <v>0.06</v>
      </c>
      <c r="J5510">
        <v>5.4</v>
      </c>
      <c r="K5510" t="s">
        <v>102</v>
      </c>
      <c r="L5510" t="s">
        <v>43</v>
      </c>
      <c r="M5510">
        <v>4.4400000000000004</v>
      </c>
      <c r="N5510" t="s">
        <v>83</v>
      </c>
      <c r="O5510" t="b">
        <v>0</v>
      </c>
      <c r="P5510">
        <v>44.462000000000003</v>
      </c>
      <c r="Q5510">
        <v>16.082000000000001</v>
      </c>
      <c r="R5510">
        <v>6.2419999999999973</v>
      </c>
      <c r="S5510" t="s">
        <v>97</v>
      </c>
      <c r="T5510">
        <v>0</v>
      </c>
      <c r="U5510">
        <v>0</v>
      </c>
      <c r="V5510">
        <v>3</v>
      </c>
      <c r="W5510">
        <v>535.93179999999984</v>
      </c>
    </row>
    <row r="5511" spans="1:23" x14ac:dyDescent="0.35">
      <c r="A5511" t="s">
        <v>7458</v>
      </c>
      <c r="B5511" t="s">
        <v>1379</v>
      </c>
      <c r="C5511" t="s">
        <v>7459</v>
      </c>
      <c r="D5511" t="s">
        <v>17</v>
      </c>
      <c r="E5511" t="s">
        <v>14</v>
      </c>
      <c r="F5511" t="s">
        <v>1072</v>
      </c>
      <c r="G5511">
        <v>67.64</v>
      </c>
      <c r="H5511">
        <v>1</v>
      </c>
      <c r="I5511">
        <v>0.06</v>
      </c>
      <c r="J5511">
        <v>6</v>
      </c>
      <c r="K5511" t="s">
        <v>90</v>
      </c>
      <c r="L5511" t="s">
        <v>43</v>
      </c>
      <c r="M5511">
        <v>6.3</v>
      </c>
      <c r="N5511" t="s">
        <v>83</v>
      </c>
      <c r="O5511" t="b">
        <v>0</v>
      </c>
      <c r="P5511">
        <v>63.581600000000002</v>
      </c>
      <c r="Q5511">
        <v>22.997599999999998</v>
      </c>
      <c r="R5511">
        <v>10.6976</v>
      </c>
      <c r="S5511" t="s">
        <v>183</v>
      </c>
      <c r="T5511">
        <v>0</v>
      </c>
      <c r="U5511">
        <v>0</v>
      </c>
      <c r="V5511">
        <v>1</v>
      </c>
      <c r="W5511">
        <v>10.6976</v>
      </c>
    </row>
    <row r="5512" spans="1:23" x14ac:dyDescent="0.35">
      <c r="A5512" t="s">
        <v>7460</v>
      </c>
      <c r="B5512" t="s">
        <v>1124</v>
      </c>
      <c r="C5512" t="s">
        <v>492</v>
      </c>
      <c r="D5512" t="s">
        <v>12</v>
      </c>
      <c r="E5512" t="s">
        <v>95</v>
      </c>
      <c r="F5512" t="s">
        <v>958</v>
      </c>
      <c r="G5512">
        <v>479.57</v>
      </c>
      <c r="H5512">
        <v>2</v>
      </c>
      <c r="I5512">
        <v>0.08</v>
      </c>
      <c r="J5512">
        <v>3.1</v>
      </c>
      <c r="K5512" t="s">
        <v>115</v>
      </c>
      <c r="L5512" t="s">
        <v>41</v>
      </c>
      <c r="M5512">
        <v>8.8699999999999992</v>
      </c>
      <c r="N5512" t="s">
        <v>83</v>
      </c>
      <c r="O5512" t="b">
        <v>0</v>
      </c>
      <c r="P5512">
        <v>882.40880000000004</v>
      </c>
      <c r="Q5512">
        <v>306.92480000000012</v>
      </c>
      <c r="R5512">
        <v>294.95480000000009</v>
      </c>
      <c r="S5512" t="s">
        <v>103</v>
      </c>
      <c r="T5512">
        <v>0</v>
      </c>
      <c r="U5512">
        <v>0</v>
      </c>
      <c r="V5512">
        <v>4</v>
      </c>
      <c r="W5512">
        <v>328.13980000000009</v>
      </c>
    </row>
    <row r="5513" spans="1:23" x14ac:dyDescent="0.35">
      <c r="A5513" t="s">
        <v>7461</v>
      </c>
      <c r="B5513" t="s">
        <v>440</v>
      </c>
      <c r="C5513" t="s">
        <v>2452</v>
      </c>
      <c r="D5513" t="s">
        <v>19</v>
      </c>
      <c r="E5513" t="s">
        <v>16</v>
      </c>
      <c r="F5513" t="s">
        <v>300</v>
      </c>
      <c r="G5513">
        <v>24.32</v>
      </c>
      <c r="H5513">
        <v>2</v>
      </c>
      <c r="I5513">
        <v>0.13</v>
      </c>
      <c r="J5513">
        <v>8.57</v>
      </c>
      <c r="K5513" t="s">
        <v>102</v>
      </c>
      <c r="L5513" t="s">
        <v>43</v>
      </c>
      <c r="M5513">
        <v>4.54</v>
      </c>
      <c r="N5513" t="s">
        <v>83</v>
      </c>
      <c r="O5513" t="b">
        <v>0</v>
      </c>
      <c r="P5513">
        <v>42.316800000000001</v>
      </c>
      <c r="Q5513">
        <v>13.1328</v>
      </c>
      <c r="R5513">
        <v>2.2800000000003699E-2</v>
      </c>
      <c r="S5513" t="s">
        <v>97</v>
      </c>
      <c r="T5513">
        <v>0</v>
      </c>
      <c r="U5513">
        <v>0</v>
      </c>
      <c r="V5513">
        <v>13</v>
      </c>
      <c r="W5513">
        <v>820.09640000000013</v>
      </c>
    </row>
    <row r="5514" spans="1:23" x14ac:dyDescent="0.35">
      <c r="A5514" t="s">
        <v>7462</v>
      </c>
      <c r="B5514" t="s">
        <v>622</v>
      </c>
      <c r="C5514" t="s">
        <v>7463</v>
      </c>
      <c r="D5514" t="s">
        <v>15</v>
      </c>
      <c r="E5514" t="s">
        <v>16</v>
      </c>
      <c r="F5514" t="s">
        <v>723</v>
      </c>
      <c r="G5514">
        <v>31.36</v>
      </c>
      <c r="H5514">
        <v>3</v>
      </c>
      <c r="I5514">
        <v>0.12</v>
      </c>
      <c r="J5514">
        <v>6.48</v>
      </c>
      <c r="K5514" t="s">
        <v>115</v>
      </c>
      <c r="L5514" t="s">
        <v>43</v>
      </c>
      <c r="M5514">
        <v>3.63</v>
      </c>
      <c r="N5514" t="s">
        <v>83</v>
      </c>
      <c r="O5514" t="b">
        <v>0</v>
      </c>
      <c r="P5514">
        <v>82.790400000000005</v>
      </c>
      <c r="Q5514">
        <v>26.342400000000001</v>
      </c>
      <c r="R5514">
        <v>16.232400000000009</v>
      </c>
      <c r="S5514" t="s">
        <v>97</v>
      </c>
      <c r="T5514">
        <v>0</v>
      </c>
      <c r="U5514">
        <v>0</v>
      </c>
      <c r="V5514">
        <v>1</v>
      </c>
      <c r="W5514">
        <v>16.232400000000009</v>
      </c>
    </row>
    <row r="5515" spans="1:23" x14ac:dyDescent="0.35">
      <c r="A5515" t="s">
        <v>7464</v>
      </c>
      <c r="B5515" t="s">
        <v>425</v>
      </c>
      <c r="C5515" t="s">
        <v>579</v>
      </c>
      <c r="D5515" t="s">
        <v>17</v>
      </c>
      <c r="E5515" t="s">
        <v>88</v>
      </c>
      <c r="F5515" t="s">
        <v>251</v>
      </c>
      <c r="G5515">
        <v>15.31</v>
      </c>
      <c r="H5515">
        <v>1</v>
      </c>
      <c r="I5515">
        <v>0.03</v>
      </c>
      <c r="J5515">
        <v>7.37</v>
      </c>
      <c r="K5515" t="s">
        <v>90</v>
      </c>
      <c r="L5515" t="s">
        <v>43</v>
      </c>
      <c r="M5515">
        <v>3.94</v>
      </c>
      <c r="N5515" t="s">
        <v>83</v>
      </c>
      <c r="O5515" t="b">
        <v>0</v>
      </c>
      <c r="P5515">
        <v>14.8507</v>
      </c>
      <c r="Q5515">
        <v>5.6646999999999998</v>
      </c>
      <c r="R5515">
        <v>-5.6453000000000007</v>
      </c>
      <c r="S5515" t="s">
        <v>84</v>
      </c>
      <c r="T5515">
        <v>0</v>
      </c>
      <c r="U5515">
        <v>0</v>
      </c>
      <c r="V5515">
        <v>16</v>
      </c>
      <c r="W5515">
        <v>602.44460000000004</v>
      </c>
    </row>
    <row r="5516" spans="1:23" x14ac:dyDescent="0.35">
      <c r="A5516" t="s">
        <v>7465</v>
      </c>
      <c r="B5516" t="s">
        <v>2232</v>
      </c>
      <c r="C5516" t="s">
        <v>1500</v>
      </c>
      <c r="D5516" t="s">
        <v>12</v>
      </c>
      <c r="E5516" t="s">
        <v>16</v>
      </c>
      <c r="F5516" t="s">
        <v>919</v>
      </c>
      <c r="G5516">
        <v>18.97</v>
      </c>
      <c r="H5516">
        <v>1</v>
      </c>
      <c r="I5516">
        <v>0.27</v>
      </c>
      <c r="J5516">
        <v>2.3199999999999998</v>
      </c>
      <c r="K5516" t="s">
        <v>82</v>
      </c>
      <c r="L5516" t="s">
        <v>41</v>
      </c>
      <c r="M5516">
        <v>6.73</v>
      </c>
      <c r="N5516" t="s">
        <v>83</v>
      </c>
      <c r="O5516" t="b">
        <v>0</v>
      </c>
      <c r="P5516">
        <v>13.848100000000001</v>
      </c>
      <c r="Q5516">
        <v>2.4660999999999991</v>
      </c>
      <c r="R5516">
        <v>-6.5839000000000016</v>
      </c>
      <c r="S5516" t="s">
        <v>84</v>
      </c>
      <c r="T5516">
        <v>0</v>
      </c>
      <c r="U5516">
        <v>0</v>
      </c>
      <c r="V5516">
        <v>20</v>
      </c>
      <c r="W5516">
        <v>1871.6422</v>
      </c>
    </row>
    <row r="5517" spans="1:23" x14ac:dyDescent="0.35">
      <c r="A5517" t="s">
        <v>7466</v>
      </c>
      <c r="B5517" t="s">
        <v>1011</v>
      </c>
      <c r="C5517" t="s">
        <v>2143</v>
      </c>
      <c r="D5517" t="s">
        <v>19</v>
      </c>
      <c r="E5517" t="s">
        <v>16</v>
      </c>
      <c r="F5517" t="s">
        <v>351</v>
      </c>
      <c r="G5517">
        <v>80.67</v>
      </c>
      <c r="H5517">
        <v>3</v>
      </c>
      <c r="I5517">
        <v>0.19</v>
      </c>
      <c r="J5517">
        <v>2.79</v>
      </c>
      <c r="K5517" t="s">
        <v>90</v>
      </c>
      <c r="L5517" t="s">
        <v>45</v>
      </c>
      <c r="M5517">
        <v>1.9</v>
      </c>
      <c r="N5517" t="s">
        <v>83</v>
      </c>
      <c r="O5517" t="b">
        <v>0</v>
      </c>
      <c r="P5517">
        <v>196.02809999999999</v>
      </c>
      <c r="Q5517">
        <v>50.822100000000013</v>
      </c>
      <c r="R5517">
        <v>46.132100000000008</v>
      </c>
      <c r="S5517" t="s">
        <v>91</v>
      </c>
      <c r="T5517">
        <v>0</v>
      </c>
      <c r="U5517">
        <v>0</v>
      </c>
      <c r="V5517">
        <v>14</v>
      </c>
      <c r="W5517">
        <v>292.22550000000012</v>
      </c>
    </row>
    <row r="5518" spans="1:23" x14ac:dyDescent="0.35">
      <c r="A5518" t="s">
        <v>7467</v>
      </c>
      <c r="B5518" t="s">
        <v>2232</v>
      </c>
      <c r="C5518" t="s">
        <v>6526</v>
      </c>
      <c r="D5518" t="s">
        <v>19</v>
      </c>
      <c r="E5518" t="s">
        <v>88</v>
      </c>
      <c r="F5518" t="s">
        <v>693</v>
      </c>
      <c r="G5518">
        <v>30.06</v>
      </c>
      <c r="H5518">
        <v>3</v>
      </c>
      <c r="I5518">
        <v>0.1</v>
      </c>
      <c r="J5518">
        <v>9.2100000000000009</v>
      </c>
      <c r="K5518" t="s">
        <v>82</v>
      </c>
      <c r="L5518" t="s">
        <v>45</v>
      </c>
      <c r="M5518">
        <v>0.52</v>
      </c>
      <c r="N5518" t="s">
        <v>83</v>
      </c>
      <c r="O5518" t="b">
        <v>0</v>
      </c>
      <c r="P5518">
        <v>81.161999999999992</v>
      </c>
      <c r="Q5518">
        <v>27.053999999999991</v>
      </c>
      <c r="R5518">
        <v>17.323999999999991</v>
      </c>
      <c r="S5518" t="s">
        <v>84</v>
      </c>
      <c r="T5518">
        <v>0</v>
      </c>
      <c r="U5518">
        <v>0</v>
      </c>
      <c r="V5518">
        <v>3</v>
      </c>
      <c r="W5518">
        <v>258.95309999999989</v>
      </c>
    </row>
    <row r="5519" spans="1:23" x14ac:dyDescent="0.35">
      <c r="A5519" t="s">
        <v>7468</v>
      </c>
      <c r="B5519" t="s">
        <v>562</v>
      </c>
      <c r="C5519" t="s">
        <v>7469</v>
      </c>
      <c r="D5519" t="s">
        <v>26</v>
      </c>
      <c r="E5519" t="s">
        <v>95</v>
      </c>
      <c r="F5519" t="s">
        <v>274</v>
      </c>
      <c r="G5519">
        <v>420.53</v>
      </c>
      <c r="H5519">
        <v>1</v>
      </c>
      <c r="I5519">
        <v>7.0000000000000007E-2</v>
      </c>
      <c r="J5519">
        <v>3.78</v>
      </c>
      <c r="K5519" t="s">
        <v>102</v>
      </c>
      <c r="L5519" t="s">
        <v>43</v>
      </c>
      <c r="M5519">
        <v>7.13</v>
      </c>
      <c r="N5519" t="s">
        <v>83</v>
      </c>
      <c r="O5519" t="b">
        <v>0</v>
      </c>
      <c r="P5519">
        <v>391.09289999999987</v>
      </c>
      <c r="Q5519">
        <v>138.7749</v>
      </c>
      <c r="R5519">
        <v>127.86490000000001</v>
      </c>
      <c r="S5519" t="s">
        <v>103</v>
      </c>
      <c r="T5519">
        <v>0</v>
      </c>
      <c r="U5519">
        <v>0</v>
      </c>
      <c r="V5519">
        <v>1</v>
      </c>
      <c r="W5519">
        <v>127.86490000000001</v>
      </c>
    </row>
    <row r="5520" spans="1:23" x14ac:dyDescent="0.35">
      <c r="A5520" t="s">
        <v>7470</v>
      </c>
      <c r="B5520" t="s">
        <v>130</v>
      </c>
      <c r="C5520" t="s">
        <v>1352</v>
      </c>
      <c r="D5520" t="s">
        <v>12</v>
      </c>
      <c r="E5520" t="s">
        <v>95</v>
      </c>
      <c r="F5520" t="s">
        <v>314</v>
      </c>
      <c r="G5520">
        <v>464.11</v>
      </c>
      <c r="H5520">
        <v>3</v>
      </c>
      <c r="I5520">
        <v>0.09</v>
      </c>
      <c r="J5520">
        <v>4.34</v>
      </c>
      <c r="K5520" t="s">
        <v>90</v>
      </c>
      <c r="L5520" t="s">
        <v>48</v>
      </c>
      <c r="M5520">
        <v>4.28</v>
      </c>
      <c r="N5520" t="s">
        <v>83</v>
      </c>
      <c r="O5520" t="b">
        <v>0</v>
      </c>
      <c r="P5520">
        <v>1267.0202999999999</v>
      </c>
      <c r="Q5520">
        <v>431.6223</v>
      </c>
      <c r="R5520">
        <v>423.00229999999999</v>
      </c>
      <c r="S5520" t="s">
        <v>84</v>
      </c>
      <c r="T5520">
        <v>0</v>
      </c>
      <c r="U5520">
        <v>0</v>
      </c>
      <c r="V5520">
        <v>13</v>
      </c>
      <c r="W5520">
        <v>1316.5700999999999</v>
      </c>
    </row>
    <row r="5521" spans="1:23" x14ac:dyDescent="0.35">
      <c r="A5521" t="s">
        <v>7471</v>
      </c>
      <c r="B5521" t="s">
        <v>225</v>
      </c>
      <c r="C5521" t="s">
        <v>434</v>
      </c>
      <c r="D5521" t="s">
        <v>12</v>
      </c>
      <c r="E5521" t="s">
        <v>16</v>
      </c>
      <c r="F5521" t="s">
        <v>293</v>
      </c>
      <c r="G5521">
        <v>57.85</v>
      </c>
      <c r="H5521">
        <v>2</v>
      </c>
      <c r="I5521">
        <v>0.17</v>
      </c>
      <c r="J5521">
        <v>9.06</v>
      </c>
      <c r="K5521" t="s">
        <v>115</v>
      </c>
      <c r="L5521" t="s">
        <v>43</v>
      </c>
      <c r="M5521">
        <v>6.57</v>
      </c>
      <c r="N5521" t="s">
        <v>83</v>
      </c>
      <c r="O5521" t="b">
        <v>0</v>
      </c>
      <c r="P5521">
        <v>96.031000000000006</v>
      </c>
      <c r="Q5521">
        <v>26.61099999999999</v>
      </c>
      <c r="R5521">
        <v>10.980999999999989</v>
      </c>
      <c r="S5521" t="s">
        <v>183</v>
      </c>
      <c r="T5521">
        <v>0</v>
      </c>
      <c r="U5521">
        <v>0</v>
      </c>
      <c r="V5521">
        <v>17</v>
      </c>
      <c r="W5521">
        <v>709.66280000000006</v>
      </c>
    </row>
    <row r="5522" spans="1:23" x14ac:dyDescent="0.35">
      <c r="A5522" t="s">
        <v>7472</v>
      </c>
      <c r="B5522" t="s">
        <v>603</v>
      </c>
      <c r="C5522" t="s">
        <v>7473</v>
      </c>
      <c r="D5522" t="s">
        <v>12</v>
      </c>
      <c r="E5522" t="s">
        <v>88</v>
      </c>
      <c r="F5522" t="s">
        <v>791</v>
      </c>
      <c r="G5522">
        <v>16.63</v>
      </c>
      <c r="H5522">
        <v>1</v>
      </c>
      <c r="I5522">
        <v>0.14000000000000001</v>
      </c>
      <c r="J5522">
        <v>4.33</v>
      </c>
      <c r="K5522" t="s">
        <v>90</v>
      </c>
      <c r="L5522" t="s">
        <v>41</v>
      </c>
      <c r="M5522">
        <v>10.67</v>
      </c>
      <c r="N5522" t="s">
        <v>83</v>
      </c>
      <c r="O5522" t="b">
        <v>0</v>
      </c>
      <c r="P5522">
        <v>14.3018</v>
      </c>
      <c r="Q5522">
        <v>4.3237999999999994</v>
      </c>
      <c r="R5522">
        <v>-10.6762</v>
      </c>
      <c r="S5522" t="s">
        <v>128</v>
      </c>
      <c r="T5522">
        <v>0</v>
      </c>
      <c r="U5522">
        <v>0</v>
      </c>
      <c r="V5522">
        <v>2</v>
      </c>
      <c r="W5522">
        <v>18.422000000000001</v>
      </c>
    </row>
    <row r="5523" spans="1:23" x14ac:dyDescent="0.35">
      <c r="A5523" t="s">
        <v>7474</v>
      </c>
      <c r="B5523" t="s">
        <v>429</v>
      </c>
      <c r="C5523" t="s">
        <v>1806</v>
      </c>
      <c r="D5523" t="s">
        <v>19</v>
      </c>
      <c r="E5523" t="s">
        <v>16</v>
      </c>
      <c r="F5523" t="s">
        <v>293</v>
      </c>
      <c r="G5523">
        <v>70.19</v>
      </c>
      <c r="H5523">
        <v>2</v>
      </c>
      <c r="I5523">
        <v>0.1</v>
      </c>
      <c r="J5523">
        <v>6.82</v>
      </c>
      <c r="K5523" t="s">
        <v>102</v>
      </c>
      <c r="L5523" t="s">
        <v>41</v>
      </c>
      <c r="M5523">
        <v>12.47</v>
      </c>
      <c r="N5523" t="s">
        <v>83</v>
      </c>
      <c r="O5523" t="b">
        <v>1</v>
      </c>
      <c r="P5523">
        <v>126.342</v>
      </c>
      <c r="Q5523">
        <v>42.113999999999997</v>
      </c>
      <c r="R5523">
        <v>22.824000000000009</v>
      </c>
      <c r="S5523" t="s">
        <v>128</v>
      </c>
      <c r="T5523">
        <v>0</v>
      </c>
      <c r="U5523">
        <v>0</v>
      </c>
      <c r="V5523">
        <v>4</v>
      </c>
      <c r="W5523">
        <v>6.0671999999999979</v>
      </c>
    </row>
    <row r="5524" spans="1:23" x14ac:dyDescent="0.35">
      <c r="A5524" t="s">
        <v>7475</v>
      </c>
      <c r="B5524" t="s">
        <v>180</v>
      </c>
      <c r="C5524" t="s">
        <v>1564</v>
      </c>
      <c r="D5524" t="s">
        <v>20</v>
      </c>
      <c r="E5524" t="s">
        <v>14</v>
      </c>
      <c r="F5524" t="s">
        <v>780</v>
      </c>
      <c r="G5524">
        <v>109.57</v>
      </c>
      <c r="H5524">
        <v>2</v>
      </c>
      <c r="I5524">
        <v>0.01</v>
      </c>
      <c r="J5524">
        <v>8.9</v>
      </c>
      <c r="K5524" t="s">
        <v>82</v>
      </c>
      <c r="L5524" t="s">
        <v>43</v>
      </c>
      <c r="M5524">
        <v>7.78</v>
      </c>
      <c r="N5524" t="s">
        <v>83</v>
      </c>
      <c r="O5524" t="b">
        <v>0</v>
      </c>
      <c r="P5524">
        <v>216.9486</v>
      </c>
      <c r="Q5524">
        <v>85.46459999999999</v>
      </c>
      <c r="R5524">
        <v>68.784599999999983</v>
      </c>
      <c r="S5524" t="s">
        <v>183</v>
      </c>
      <c r="T5524">
        <v>0</v>
      </c>
      <c r="U5524">
        <v>0</v>
      </c>
      <c r="V5524">
        <v>12</v>
      </c>
      <c r="W5524">
        <v>854.08709999999985</v>
      </c>
    </row>
    <row r="5525" spans="1:23" x14ac:dyDescent="0.35">
      <c r="A5525" t="s">
        <v>7476</v>
      </c>
      <c r="B5525" t="s">
        <v>1340</v>
      </c>
      <c r="C5525" t="s">
        <v>240</v>
      </c>
      <c r="D5525" t="s">
        <v>17</v>
      </c>
      <c r="E5525" t="s">
        <v>14</v>
      </c>
      <c r="F5525" t="s">
        <v>1131</v>
      </c>
      <c r="G5525">
        <v>152.72999999999999</v>
      </c>
      <c r="H5525">
        <v>2</v>
      </c>
      <c r="I5525">
        <v>0.14000000000000001</v>
      </c>
      <c r="J5525">
        <v>2.15</v>
      </c>
      <c r="K5525" t="s">
        <v>82</v>
      </c>
      <c r="L5525" t="s">
        <v>41</v>
      </c>
      <c r="M5525">
        <v>12.63</v>
      </c>
      <c r="N5525" t="s">
        <v>83</v>
      </c>
      <c r="O5525" t="b">
        <v>0</v>
      </c>
      <c r="P5525">
        <v>262.69560000000001</v>
      </c>
      <c r="Q5525">
        <v>79.419599999999974</v>
      </c>
      <c r="R5525">
        <v>64.639599999999973</v>
      </c>
      <c r="S5525" t="s">
        <v>84</v>
      </c>
      <c r="T5525">
        <v>0</v>
      </c>
      <c r="U5525">
        <v>0</v>
      </c>
      <c r="V5525">
        <v>11</v>
      </c>
      <c r="W5525">
        <v>606.35590000000002</v>
      </c>
    </row>
    <row r="5526" spans="1:23" x14ac:dyDescent="0.35">
      <c r="A5526" t="s">
        <v>7477</v>
      </c>
      <c r="B5526" t="s">
        <v>150</v>
      </c>
      <c r="C5526" t="s">
        <v>1103</v>
      </c>
      <c r="D5526" t="s">
        <v>19</v>
      </c>
      <c r="E5526" t="s">
        <v>95</v>
      </c>
      <c r="F5526" t="s">
        <v>708</v>
      </c>
      <c r="G5526">
        <v>24.2</v>
      </c>
      <c r="H5526">
        <v>3</v>
      </c>
      <c r="I5526">
        <v>0.1</v>
      </c>
      <c r="J5526">
        <v>4.2699999999999996</v>
      </c>
      <c r="K5526" t="s">
        <v>115</v>
      </c>
      <c r="L5526" t="s">
        <v>48</v>
      </c>
      <c r="M5526">
        <v>11.36</v>
      </c>
      <c r="N5526" t="s">
        <v>83</v>
      </c>
      <c r="O5526" t="b">
        <v>1</v>
      </c>
      <c r="P5526">
        <v>65.34</v>
      </c>
      <c r="Q5526">
        <v>21.780000000000008</v>
      </c>
      <c r="R5526">
        <v>6.1500000000000092</v>
      </c>
      <c r="S5526" t="s">
        <v>128</v>
      </c>
      <c r="T5526">
        <v>0</v>
      </c>
      <c r="U5526">
        <v>0</v>
      </c>
      <c r="V5526">
        <v>23</v>
      </c>
      <c r="W5526">
        <v>2031.5921000000001</v>
      </c>
    </row>
    <row r="5527" spans="1:23" x14ac:dyDescent="0.35">
      <c r="A5527" t="s">
        <v>7478</v>
      </c>
      <c r="B5527" t="s">
        <v>229</v>
      </c>
      <c r="C5527" t="s">
        <v>611</v>
      </c>
      <c r="D5527" t="s">
        <v>12</v>
      </c>
      <c r="E5527" t="s">
        <v>95</v>
      </c>
      <c r="F5527" t="s">
        <v>568</v>
      </c>
      <c r="G5527">
        <v>169.46</v>
      </c>
      <c r="H5527">
        <v>2</v>
      </c>
      <c r="I5527">
        <v>0</v>
      </c>
      <c r="J5527">
        <v>7.1</v>
      </c>
      <c r="K5527" t="s">
        <v>90</v>
      </c>
      <c r="L5527" t="s">
        <v>43</v>
      </c>
      <c r="M5527">
        <v>3.97</v>
      </c>
      <c r="N5527" t="s">
        <v>83</v>
      </c>
      <c r="O5527" t="b">
        <v>0</v>
      </c>
      <c r="P5527">
        <v>338.92</v>
      </c>
      <c r="Q5527">
        <v>135.56800000000001</v>
      </c>
      <c r="R5527">
        <v>124.498</v>
      </c>
      <c r="S5527" t="s">
        <v>103</v>
      </c>
      <c r="T5527">
        <v>0</v>
      </c>
      <c r="U5527">
        <v>0</v>
      </c>
      <c r="V5527">
        <v>17</v>
      </c>
      <c r="W5527">
        <v>1212.4319</v>
      </c>
    </row>
    <row r="5528" spans="1:23" x14ac:dyDescent="0.35">
      <c r="A5528" t="s">
        <v>7479</v>
      </c>
      <c r="B5528" t="s">
        <v>699</v>
      </c>
      <c r="C5528" t="s">
        <v>3074</v>
      </c>
      <c r="D5528" t="s">
        <v>12</v>
      </c>
      <c r="E5528" t="s">
        <v>14</v>
      </c>
      <c r="F5528" t="s">
        <v>1419</v>
      </c>
      <c r="G5528">
        <v>132.65</v>
      </c>
      <c r="H5528">
        <v>3</v>
      </c>
      <c r="I5528">
        <v>0.1</v>
      </c>
      <c r="J5528">
        <v>7.99</v>
      </c>
      <c r="K5528" t="s">
        <v>102</v>
      </c>
      <c r="L5528" t="s">
        <v>48</v>
      </c>
      <c r="M5528">
        <v>9.26</v>
      </c>
      <c r="N5528" t="s">
        <v>83</v>
      </c>
      <c r="O5528" t="b">
        <v>1</v>
      </c>
      <c r="P5528">
        <v>358.15499999999997</v>
      </c>
      <c r="Q5528">
        <v>119.38500000000001</v>
      </c>
      <c r="R5528">
        <v>102.13500000000001</v>
      </c>
      <c r="S5528" t="s">
        <v>91</v>
      </c>
      <c r="T5528">
        <v>0</v>
      </c>
      <c r="U5528">
        <v>0</v>
      </c>
      <c r="V5528">
        <v>3</v>
      </c>
      <c r="W5528">
        <v>513.4627999999999</v>
      </c>
    </row>
    <row r="5529" spans="1:23" x14ac:dyDescent="0.35">
      <c r="A5529" t="s">
        <v>7480</v>
      </c>
      <c r="B5529" t="s">
        <v>1497</v>
      </c>
      <c r="C5529" t="s">
        <v>7481</v>
      </c>
      <c r="D5529" t="s">
        <v>12</v>
      </c>
      <c r="E5529" t="s">
        <v>14</v>
      </c>
      <c r="F5529" t="s">
        <v>1332</v>
      </c>
      <c r="G5529">
        <v>144.07</v>
      </c>
      <c r="H5529">
        <v>2</v>
      </c>
      <c r="I5529">
        <v>0.1</v>
      </c>
      <c r="J5529">
        <v>7.16</v>
      </c>
      <c r="K5529" t="s">
        <v>90</v>
      </c>
      <c r="L5529" t="s">
        <v>48</v>
      </c>
      <c r="M5529">
        <v>8.81</v>
      </c>
      <c r="N5529" t="s">
        <v>83</v>
      </c>
      <c r="O5529" t="b">
        <v>1</v>
      </c>
      <c r="P5529">
        <v>259.32600000000002</v>
      </c>
      <c r="Q5529">
        <v>86.442000000000036</v>
      </c>
      <c r="R5529">
        <v>70.472000000000037</v>
      </c>
      <c r="S5529" t="s">
        <v>103</v>
      </c>
      <c r="T5529">
        <v>0</v>
      </c>
      <c r="U5529">
        <v>0</v>
      </c>
      <c r="V5529">
        <v>2</v>
      </c>
      <c r="W5529">
        <v>422.7783</v>
      </c>
    </row>
    <row r="5530" spans="1:23" x14ac:dyDescent="0.35">
      <c r="A5530" t="s">
        <v>7482</v>
      </c>
      <c r="B5530" t="s">
        <v>150</v>
      </c>
      <c r="C5530" t="s">
        <v>7483</v>
      </c>
      <c r="D5530" t="s">
        <v>15</v>
      </c>
      <c r="E5530" t="s">
        <v>95</v>
      </c>
      <c r="F5530" t="s">
        <v>770</v>
      </c>
      <c r="G5530">
        <v>529.26</v>
      </c>
      <c r="H5530">
        <v>2</v>
      </c>
      <c r="I5530">
        <v>0.06</v>
      </c>
      <c r="J5530">
        <v>9.57</v>
      </c>
      <c r="K5530" t="s">
        <v>115</v>
      </c>
      <c r="L5530" t="s">
        <v>43</v>
      </c>
      <c r="M5530">
        <v>3.04</v>
      </c>
      <c r="N5530" t="s">
        <v>83</v>
      </c>
      <c r="O5530" t="b">
        <v>0</v>
      </c>
      <c r="P5530">
        <v>995.00879999999995</v>
      </c>
      <c r="Q5530">
        <v>359.89679999999998</v>
      </c>
      <c r="R5530">
        <v>347.28680000000003</v>
      </c>
      <c r="S5530" t="s">
        <v>128</v>
      </c>
      <c r="T5530">
        <v>0</v>
      </c>
      <c r="U5530">
        <v>0</v>
      </c>
      <c r="V5530">
        <v>3</v>
      </c>
      <c r="W5530">
        <v>623.37810000000002</v>
      </c>
    </row>
    <row r="5531" spans="1:23" x14ac:dyDescent="0.35">
      <c r="A5531" t="s">
        <v>7484</v>
      </c>
      <c r="B5531" t="s">
        <v>229</v>
      </c>
      <c r="C5531" t="s">
        <v>1199</v>
      </c>
      <c r="D5531" t="s">
        <v>19</v>
      </c>
      <c r="E5531" t="s">
        <v>16</v>
      </c>
      <c r="F5531" t="s">
        <v>223</v>
      </c>
      <c r="G5531">
        <v>4.57</v>
      </c>
      <c r="H5531">
        <v>3</v>
      </c>
      <c r="I5531">
        <v>0.3</v>
      </c>
      <c r="J5531">
        <v>6.16</v>
      </c>
      <c r="K5531" t="s">
        <v>90</v>
      </c>
      <c r="L5531" t="s">
        <v>45</v>
      </c>
      <c r="M5531">
        <v>0.78</v>
      </c>
      <c r="N5531" t="s">
        <v>83</v>
      </c>
      <c r="O5531" t="b">
        <v>0</v>
      </c>
      <c r="P5531">
        <v>9.5969999999999995</v>
      </c>
      <c r="Q5531">
        <v>1.3709999999999991</v>
      </c>
      <c r="R5531">
        <v>-5.5690000000000017</v>
      </c>
      <c r="S5531" t="s">
        <v>103</v>
      </c>
      <c r="T5531">
        <v>0</v>
      </c>
      <c r="U5531">
        <v>0</v>
      </c>
      <c r="V5531">
        <v>19</v>
      </c>
      <c r="W5531">
        <v>257.53230000000002</v>
      </c>
    </row>
    <row r="5532" spans="1:23" x14ac:dyDescent="0.35">
      <c r="A5532" t="s">
        <v>7485</v>
      </c>
      <c r="B5532" t="s">
        <v>629</v>
      </c>
      <c r="C5532" t="s">
        <v>1144</v>
      </c>
      <c r="D5532" t="s">
        <v>15</v>
      </c>
      <c r="E5532" t="s">
        <v>95</v>
      </c>
      <c r="F5532" t="s">
        <v>370</v>
      </c>
      <c r="G5532">
        <v>490.06</v>
      </c>
      <c r="H5532">
        <v>3</v>
      </c>
      <c r="I5532">
        <v>0.1</v>
      </c>
      <c r="J5532">
        <v>8.18</v>
      </c>
      <c r="K5532" t="s">
        <v>115</v>
      </c>
      <c r="L5532" t="s">
        <v>41</v>
      </c>
      <c r="M5532">
        <v>9.43</v>
      </c>
      <c r="N5532" t="s">
        <v>83</v>
      </c>
      <c r="O5532" t="b">
        <v>1</v>
      </c>
      <c r="P5532">
        <v>1323.162</v>
      </c>
      <c r="Q5532">
        <v>441.05399999999997</v>
      </c>
      <c r="R5532">
        <v>423.44400000000002</v>
      </c>
      <c r="S5532" t="s">
        <v>128</v>
      </c>
      <c r="T5532">
        <v>0</v>
      </c>
      <c r="U5532">
        <v>0</v>
      </c>
      <c r="V5532">
        <v>17</v>
      </c>
      <c r="W5532">
        <v>1657.1581000000001</v>
      </c>
    </row>
    <row r="5533" spans="1:23" x14ac:dyDescent="0.35">
      <c r="A5533" t="s">
        <v>7486</v>
      </c>
      <c r="B5533" t="s">
        <v>1345</v>
      </c>
      <c r="C5533" t="s">
        <v>952</v>
      </c>
      <c r="D5533" t="s">
        <v>17</v>
      </c>
      <c r="E5533" t="s">
        <v>95</v>
      </c>
      <c r="F5533" t="s">
        <v>448</v>
      </c>
      <c r="G5533">
        <v>46.47</v>
      </c>
      <c r="H5533">
        <v>1</v>
      </c>
      <c r="I5533">
        <v>0.28999999999999998</v>
      </c>
      <c r="J5533">
        <v>9.65</v>
      </c>
      <c r="K5533" t="s">
        <v>90</v>
      </c>
      <c r="L5533" t="s">
        <v>41</v>
      </c>
      <c r="M5533">
        <v>8.02</v>
      </c>
      <c r="N5533" t="s">
        <v>83</v>
      </c>
      <c r="O5533" t="b">
        <v>0</v>
      </c>
      <c r="P5533">
        <v>32.993699999999997</v>
      </c>
      <c r="Q5533">
        <v>5.111699999999999</v>
      </c>
      <c r="R5533">
        <v>-12.558299999999999</v>
      </c>
      <c r="S5533" t="s">
        <v>183</v>
      </c>
      <c r="T5533">
        <v>0</v>
      </c>
      <c r="U5533">
        <v>0</v>
      </c>
      <c r="V5533">
        <v>14</v>
      </c>
      <c r="W5533">
        <v>1617.7791999999999</v>
      </c>
    </row>
    <row r="5534" spans="1:23" x14ac:dyDescent="0.35">
      <c r="A5534" t="s">
        <v>7487</v>
      </c>
      <c r="B5534" t="s">
        <v>901</v>
      </c>
      <c r="C5534" t="s">
        <v>273</v>
      </c>
      <c r="D5534" t="s">
        <v>12</v>
      </c>
      <c r="E5534" t="s">
        <v>16</v>
      </c>
      <c r="F5534" t="s">
        <v>278</v>
      </c>
      <c r="G5534">
        <v>54.57</v>
      </c>
      <c r="H5534">
        <v>3</v>
      </c>
      <c r="I5534">
        <v>7.0000000000000007E-2</v>
      </c>
      <c r="J5534">
        <v>9.9</v>
      </c>
      <c r="K5534" t="s">
        <v>102</v>
      </c>
      <c r="L5534" t="s">
        <v>45</v>
      </c>
      <c r="M5534">
        <v>0.96</v>
      </c>
      <c r="N5534" t="s">
        <v>83</v>
      </c>
      <c r="O5534" t="b">
        <v>0</v>
      </c>
      <c r="P5534">
        <v>152.25030000000001</v>
      </c>
      <c r="Q5534">
        <v>54.024300000000011</v>
      </c>
      <c r="R5534">
        <v>43.164300000000011</v>
      </c>
      <c r="S5534" t="s">
        <v>128</v>
      </c>
      <c r="T5534">
        <v>0</v>
      </c>
      <c r="U5534">
        <v>0</v>
      </c>
      <c r="V5534">
        <v>9</v>
      </c>
      <c r="W5534">
        <v>1008.3239</v>
      </c>
    </row>
    <row r="5535" spans="1:23" x14ac:dyDescent="0.35">
      <c r="A5535" t="s">
        <v>7488</v>
      </c>
      <c r="B5535" t="s">
        <v>330</v>
      </c>
      <c r="C5535" t="s">
        <v>1532</v>
      </c>
      <c r="D5535" t="s">
        <v>12</v>
      </c>
      <c r="E5535" t="s">
        <v>88</v>
      </c>
      <c r="F5535" t="s">
        <v>693</v>
      </c>
      <c r="G5535">
        <v>12.61</v>
      </c>
      <c r="H5535">
        <v>1</v>
      </c>
      <c r="I5535">
        <v>0.08</v>
      </c>
      <c r="J5535">
        <v>6.21</v>
      </c>
      <c r="K5535" t="s">
        <v>90</v>
      </c>
      <c r="L5535" t="s">
        <v>43</v>
      </c>
      <c r="M5535">
        <v>4.16</v>
      </c>
      <c r="N5535" t="s">
        <v>83</v>
      </c>
      <c r="O5535" t="b">
        <v>0</v>
      </c>
      <c r="P5535">
        <v>11.6012</v>
      </c>
      <c r="Q5535">
        <v>4.0352000000000006</v>
      </c>
      <c r="R5535">
        <v>-6.3348000000000004</v>
      </c>
      <c r="S5535" t="s">
        <v>183</v>
      </c>
      <c r="T5535">
        <v>0</v>
      </c>
      <c r="U5535">
        <v>0</v>
      </c>
      <c r="V5535">
        <v>13</v>
      </c>
      <c r="W5535">
        <v>1066.0084999999999</v>
      </c>
    </row>
    <row r="5536" spans="1:23" x14ac:dyDescent="0.35">
      <c r="A5536" t="s">
        <v>7489</v>
      </c>
      <c r="B5536" t="s">
        <v>326</v>
      </c>
      <c r="C5536" t="s">
        <v>258</v>
      </c>
      <c r="D5536" t="s">
        <v>12</v>
      </c>
      <c r="E5536" t="s">
        <v>88</v>
      </c>
      <c r="F5536" t="s">
        <v>493</v>
      </c>
      <c r="G5536">
        <v>28.28</v>
      </c>
      <c r="H5536">
        <v>2</v>
      </c>
      <c r="I5536">
        <v>0.06</v>
      </c>
      <c r="J5536">
        <v>2.68</v>
      </c>
      <c r="K5536" t="s">
        <v>115</v>
      </c>
      <c r="L5536" t="s">
        <v>43</v>
      </c>
      <c r="M5536">
        <v>4.78</v>
      </c>
      <c r="N5536" t="s">
        <v>83</v>
      </c>
      <c r="O5536" t="b">
        <v>0</v>
      </c>
      <c r="P5536">
        <v>53.166400000000003</v>
      </c>
      <c r="Q5536">
        <v>19.230399999999999</v>
      </c>
      <c r="R5536">
        <v>11.7704</v>
      </c>
      <c r="S5536" t="s">
        <v>103</v>
      </c>
      <c r="T5536">
        <v>0</v>
      </c>
      <c r="U5536">
        <v>0</v>
      </c>
      <c r="V5536">
        <v>5</v>
      </c>
      <c r="W5536">
        <v>676.69280000000003</v>
      </c>
    </row>
    <row r="5537" spans="1:23" x14ac:dyDescent="0.35">
      <c r="A5537" t="s">
        <v>7490</v>
      </c>
      <c r="B5537" t="s">
        <v>1586</v>
      </c>
      <c r="C5537" t="s">
        <v>1491</v>
      </c>
      <c r="D5537" t="s">
        <v>19</v>
      </c>
      <c r="E5537" t="s">
        <v>95</v>
      </c>
      <c r="F5537" t="s">
        <v>2069</v>
      </c>
      <c r="G5537">
        <v>518.07000000000005</v>
      </c>
      <c r="H5537">
        <v>3</v>
      </c>
      <c r="I5537">
        <v>0.06</v>
      </c>
      <c r="J5537">
        <v>6.37</v>
      </c>
      <c r="K5537" t="s">
        <v>102</v>
      </c>
      <c r="L5537" t="s">
        <v>48</v>
      </c>
      <c r="M5537">
        <v>15.75</v>
      </c>
      <c r="N5537" t="s">
        <v>83</v>
      </c>
      <c r="O5537" t="b">
        <v>0</v>
      </c>
      <c r="P5537">
        <v>1460.9574</v>
      </c>
      <c r="Q5537">
        <v>528.43140000000005</v>
      </c>
      <c r="R5537">
        <v>506.31140000000011</v>
      </c>
      <c r="S5537" t="s">
        <v>183</v>
      </c>
      <c r="T5537">
        <v>0</v>
      </c>
      <c r="U5537">
        <v>0</v>
      </c>
      <c r="V5537">
        <v>11</v>
      </c>
      <c r="W5537">
        <v>1069.1565000000001</v>
      </c>
    </row>
    <row r="5538" spans="1:23" x14ac:dyDescent="0.35">
      <c r="A5538" t="s">
        <v>7491</v>
      </c>
      <c r="B5538" t="s">
        <v>1345</v>
      </c>
      <c r="C5538" t="s">
        <v>1437</v>
      </c>
      <c r="D5538" t="s">
        <v>19</v>
      </c>
      <c r="E5538" t="s">
        <v>95</v>
      </c>
      <c r="F5538" t="s">
        <v>782</v>
      </c>
      <c r="G5538">
        <v>426.77</v>
      </c>
      <c r="H5538">
        <v>3</v>
      </c>
      <c r="I5538">
        <v>0.1</v>
      </c>
      <c r="J5538">
        <v>7.56</v>
      </c>
      <c r="K5538" t="s">
        <v>115</v>
      </c>
      <c r="L5538" t="s">
        <v>41</v>
      </c>
      <c r="M5538">
        <v>6.26</v>
      </c>
      <c r="N5538" t="s">
        <v>83</v>
      </c>
      <c r="O5538" t="b">
        <v>1</v>
      </c>
      <c r="P5538">
        <v>1152.279</v>
      </c>
      <c r="Q5538">
        <v>384.09300000000007</v>
      </c>
      <c r="R5538">
        <v>370.27300000000008</v>
      </c>
      <c r="S5538" t="s">
        <v>183</v>
      </c>
      <c r="T5538">
        <v>0</v>
      </c>
      <c r="U5538">
        <v>0</v>
      </c>
      <c r="V5538">
        <v>18</v>
      </c>
      <c r="W5538">
        <v>1591.9094</v>
      </c>
    </row>
    <row r="5539" spans="1:23" x14ac:dyDescent="0.35">
      <c r="A5539" t="s">
        <v>7492</v>
      </c>
      <c r="B5539" t="s">
        <v>559</v>
      </c>
      <c r="C5539" t="s">
        <v>250</v>
      </c>
      <c r="D5539" t="s">
        <v>15</v>
      </c>
      <c r="E5539" t="s">
        <v>95</v>
      </c>
      <c r="F5539" t="s">
        <v>344</v>
      </c>
      <c r="G5539">
        <v>16.559999999999999</v>
      </c>
      <c r="H5539">
        <v>2</v>
      </c>
      <c r="I5539">
        <v>0.2</v>
      </c>
      <c r="J5539">
        <v>4.18</v>
      </c>
      <c r="K5539" t="s">
        <v>102</v>
      </c>
      <c r="L5539" t="s">
        <v>45</v>
      </c>
      <c r="M5539">
        <v>1.99</v>
      </c>
      <c r="N5539" t="s">
        <v>83</v>
      </c>
      <c r="O5539" t="b">
        <v>0</v>
      </c>
      <c r="P5539">
        <v>26.495999999999999</v>
      </c>
      <c r="Q5539">
        <v>6.6240000000000023</v>
      </c>
      <c r="R5539">
        <v>0.4540000000000024</v>
      </c>
      <c r="S5539" t="s">
        <v>128</v>
      </c>
      <c r="T5539">
        <v>0</v>
      </c>
      <c r="U5539">
        <v>0</v>
      </c>
      <c r="V5539">
        <v>13</v>
      </c>
      <c r="W5539">
        <v>678.67290000000003</v>
      </c>
    </row>
    <row r="5540" spans="1:23" x14ac:dyDescent="0.35">
      <c r="A5540" t="s">
        <v>7493</v>
      </c>
      <c r="B5540" t="s">
        <v>1996</v>
      </c>
      <c r="C5540" t="s">
        <v>213</v>
      </c>
      <c r="D5540" t="s">
        <v>15</v>
      </c>
      <c r="E5540" t="s">
        <v>16</v>
      </c>
      <c r="F5540" t="s">
        <v>145</v>
      </c>
      <c r="G5540">
        <v>58.07</v>
      </c>
      <c r="H5540">
        <v>2</v>
      </c>
      <c r="I5540">
        <v>7.0000000000000007E-2</v>
      </c>
      <c r="J5540">
        <v>4.4800000000000004</v>
      </c>
      <c r="K5540" t="s">
        <v>115</v>
      </c>
      <c r="L5540" t="s">
        <v>41</v>
      </c>
      <c r="M5540">
        <v>8.11</v>
      </c>
      <c r="N5540" t="s">
        <v>141</v>
      </c>
      <c r="O5540" t="b">
        <v>0</v>
      </c>
      <c r="P5540">
        <v>108.0102</v>
      </c>
      <c r="Q5540">
        <v>38.3262</v>
      </c>
      <c r="R5540">
        <v>25.7362</v>
      </c>
      <c r="S5540" t="s">
        <v>91</v>
      </c>
      <c r="T5540">
        <v>1</v>
      </c>
      <c r="U5540">
        <v>0</v>
      </c>
      <c r="V5540">
        <v>14</v>
      </c>
      <c r="W5540">
        <v>989.94770000000005</v>
      </c>
    </row>
    <row r="5541" spans="1:23" x14ac:dyDescent="0.35">
      <c r="A5541" t="s">
        <v>7494</v>
      </c>
      <c r="B5541" t="s">
        <v>346</v>
      </c>
      <c r="C5541" t="s">
        <v>1341</v>
      </c>
      <c r="D5541" t="s">
        <v>12</v>
      </c>
      <c r="E5541" t="s">
        <v>95</v>
      </c>
      <c r="F5541" t="s">
        <v>2069</v>
      </c>
      <c r="G5541">
        <v>325.57</v>
      </c>
      <c r="H5541">
        <v>3</v>
      </c>
      <c r="I5541">
        <v>0.11</v>
      </c>
      <c r="J5541">
        <v>3.15</v>
      </c>
      <c r="K5541" t="s">
        <v>82</v>
      </c>
      <c r="L5541" t="s">
        <v>41</v>
      </c>
      <c r="M5541">
        <v>14.18</v>
      </c>
      <c r="N5541" t="s">
        <v>83</v>
      </c>
      <c r="O5541" t="b">
        <v>0</v>
      </c>
      <c r="P5541">
        <v>869.27190000000007</v>
      </c>
      <c r="Q5541">
        <v>283.24590000000012</v>
      </c>
      <c r="R5541">
        <v>265.91590000000008</v>
      </c>
      <c r="S5541" t="s">
        <v>97</v>
      </c>
      <c r="T5541">
        <v>0</v>
      </c>
      <c r="U5541">
        <v>0</v>
      </c>
      <c r="V5541">
        <v>4</v>
      </c>
      <c r="W5541">
        <v>625.5590000000002</v>
      </c>
    </row>
    <row r="5542" spans="1:23" x14ac:dyDescent="0.35">
      <c r="A5542" t="s">
        <v>7495</v>
      </c>
      <c r="B5542" t="s">
        <v>549</v>
      </c>
      <c r="C5542" t="s">
        <v>1754</v>
      </c>
      <c r="D5542" t="s">
        <v>19</v>
      </c>
      <c r="E5542" t="s">
        <v>14</v>
      </c>
      <c r="F5542" t="s">
        <v>733</v>
      </c>
      <c r="G5542">
        <v>122.97</v>
      </c>
      <c r="H5542">
        <v>3</v>
      </c>
      <c r="I5542">
        <v>0.19</v>
      </c>
      <c r="J5542">
        <v>5.34</v>
      </c>
      <c r="K5542" t="s">
        <v>82</v>
      </c>
      <c r="L5542" t="s">
        <v>41</v>
      </c>
      <c r="M5542">
        <v>9.99</v>
      </c>
      <c r="N5542" t="s">
        <v>83</v>
      </c>
      <c r="O5542" t="b">
        <v>0</v>
      </c>
      <c r="P5542">
        <v>298.81709999999998</v>
      </c>
      <c r="Q5542">
        <v>77.471100000000007</v>
      </c>
      <c r="R5542">
        <v>62.141100000000009</v>
      </c>
      <c r="S5542" t="s">
        <v>91</v>
      </c>
      <c r="T5542">
        <v>0</v>
      </c>
      <c r="U5542">
        <v>0</v>
      </c>
      <c r="V5542">
        <v>7</v>
      </c>
      <c r="W5542">
        <v>596.16899999999998</v>
      </c>
    </row>
    <row r="5543" spans="1:23" x14ac:dyDescent="0.35">
      <c r="A5543" t="s">
        <v>7496</v>
      </c>
      <c r="B5543" t="s">
        <v>549</v>
      </c>
      <c r="C5543" t="s">
        <v>1628</v>
      </c>
      <c r="D5543" t="s">
        <v>19</v>
      </c>
      <c r="E5543" t="s">
        <v>16</v>
      </c>
      <c r="F5543" t="s">
        <v>1762</v>
      </c>
      <c r="G5543">
        <v>39.450000000000003</v>
      </c>
      <c r="H5543">
        <v>1</v>
      </c>
      <c r="I5543">
        <v>0.21</v>
      </c>
      <c r="J5543">
        <v>4.63</v>
      </c>
      <c r="K5543" t="s">
        <v>115</v>
      </c>
      <c r="L5543" t="s">
        <v>41</v>
      </c>
      <c r="M5543">
        <v>5.63</v>
      </c>
      <c r="N5543" t="s">
        <v>83</v>
      </c>
      <c r="O5543" t="b">
        <v>0</v>
      </c>
      <c r="P5543">
        <v>31.165500000000009</v>
      </c>
      <c r="Q5543">
        <v>7.4955000000000034</v>
      </c>
      <c r="R5543">
        <v>-2.764499999999996</v>
      </c>
      <c r="S5543" t="s">
        <v>91</v>
      </c>
      <c r="T5543">
        <v>0</v>
      </c>
      <c r="U5543">
        <v>0</v>
      </c>
      <c r="V5543">
        <v>4</v>
      </c>
      <c r="W5543">
        <v>632.91599999999994</v>
      </c>
    </row>
    <row r="5544" spans="1:23" x14ac:dyDescent="0.35">
      <c r="A5544" t="s">
        <v>7497</v>
      </c>
      <c r="B5544" t="s">
        <v>429</v>
      </c>
      <c r="C5544" t="s">
        <v>1246</v>
      </c>
      <c r="D5544" t="s">
        <v>19</v>
      </c>
      <c r="E5544" t="s">
        <v>16</v>
      </c>
      <c r="F5544" t="s">
        <v>427</v>
      </c>
      <c r="G5544">
        <v>30.8</v>
      </c>
      <c r="H5544">
        <v>2</v>
      </c>
      <c r="I5544">
        <v>0.1</v>
      </c>
      <c r="J5544">
        <v>9.4499999999999993</v>
      </c>
      <c r="K5544" t="s">
        <v>102</v>
      </c>
      <c r="L5544" t="s">
        <v>43</v>
      </c>
      <c r="M5544">
        <v>5.16</v>
      </c>
      <c r="N5544" t="s">
        <v>141</v>
      </c>
      <c r="O5544" t="b">
        <v>1</v>
      </c>
      <c r="P5544">
        <v>55.44</v>
      </c>
      <c r="Q5544">
        <v>18.48</v>
      </c>
      <c r="R5544">
        <v>3.870000000000005</v>
      </c>
      <c r="S5544" t="s">
        <v>128</v>
      </c>
      <c r="T5544">
        <v>1</v>
      </c>
      <c r="U5544">
        <v>0</v>
      </c>
      <c r="V5544">
        <v>17</v>
      </c>
      <c r="W5544">
        <v>1168.9012</v>
      </c>
    </row>
    <row r="5545" spans="1:23" x14ac:dyDescent="0.35">
      <c r="A5545" t="s">
        <v>7498</v>
      </c>
      <c r="B5545" t="s">
        <v>946</v>
      </c>
      <c r="C5545" t="s">
        <v>1812</v>
      </c>
      <c r="D5545" t="s">
        <v>12</v>
      </c>
      <c r="E5545" t="s">
        <v>14</v>
      </c>
      <c r="F5545" t="s">
        <v>1290</v>
      </c>
      <c r="G5545">
        <v>128.32</v>
      </c>
      <c r="H5545">
        <v>2</v>
      </c>
      <c r="I5545">
        <v>0.1</v>
      </c>
      <c r="J5545">
        <v>3.81</v>
      </c>
      <c r="K5545" t="s">
        <v>90</v>
      </c>
      <c r="L5545" t="s">
        <v>45</v>
      </c>
      <c r="M5545">
        <v>1.73</v>
      </c>
      <c r="N5545" t="s">
        <v>83</v>
      </c>
      <c r="O5545" t="b">
        <v>0</v>
      </c>
      <c r="P5545">
        <v>230.976</v>
      </c>
      <c r="Q5545">
        <v>76.992000000000019</v>
      </c>
      <c r="R5545">
        <v>71.452000000000012</v>
      </c>
      <c r="S5545" t="s">
        <v>128</v>
      </c>
      <c r="T5545">
        <v>0</v>
      </c>
      <c r="U5545">
        <v>0</v>
      </c>
      <c r="V5545">
        <v>12</v>
      </c>
      <c r="W5545">
        <v>754.26030000000003</v>
      </c>
    </row>
    <row r="5546" spans="1:23" x14ac:dyDescent="0.35">
      <c r="A5546" t="s">
        <v>7499</v>
      </c>
      <c r="B5546" t="s">
        <v>633</v>
      </c>
      <c r="C5546" t="s">
        <v>7500</v>
      </c>
      <c r="D5546" t="s">
        <v>24</v>
      </c>
      <c r="E5546" t="s">
        <v>16</v>
      </c>
      <c r="F5546" t="s">
        <v>547</v>
      </c>
      <c r="G5546">
        <v>45.29</v>
      </c>
      <c r="H5546">
        <v>1</v>
      </c>
      <c r="I5546">
        <v>0.1</v>
      </c>
      <c r="J5546">
        <v>3.17</v>
      </c>
      <c r="K5546" t="s">
        <v>82</v>
      </c>
      <c r="L5546" t="s">
        <v>43</v>
      </c>
      <c r="M5546">
        <v>7.25</v>
      </c>
      <c r="N5546" t="s">
        <v>83</v>
      </c>
      <c r="O5546" t="b">
        <v>0</v>
      </c>
      <c r="P5546">
        <v>40.761000000000003</v>
      </c>
      <c r="Q5546">
        <v>13.587</v>
      </c>
      <c r="R5546">
        <v>3.1670000000000038</v>
      </c>
      <c r="S5546" t="s">
        <v>103</v>
      </c>
      <c r="T5546">
        <v>0</v>
      </c>
      <c r="U5546">
        <v>0</v>
      </c>
      <c r="V5546">
        <v>1</v>
      </c>
      <c r="W5546">
        <v>3.1670000000000038</v>
      </c>
    </row>
    <row r="5547" spans="1:23" x14ac:dyDescent="0.35">
      <c r="A5547" t="s">
        <v>7501</v>
      </c>
      <c r="B5547" t="s">
        <v>1379</v>
      </c>
      <c r="C5547" t="s">
        <v>7502</v>
      </c>
      <c r="D5547" t="s">
        <v>19</v>
      </c>
      <c r="E5547" t="s">
        <v>16</v>
      </c>
      <c r="F5547" t="s">
        <v>547</v>
      </c>
      <c r="G5547">
        <v>18.66</v>
      </c>
      <c r="H5547">
        <v>3</v>
      </c>
      <c r="I5547">
        <v>0.06</v>
      </c>
      <c r="J5547">
        <v>3.82</v>
      </c>
      <c r="K5547" t="s">
        <v>90</v>
      </c>
      <c r="L5547" t="s">
        <v>41</v>
      </c>
      <c r="M5547">
        <v>8.6300000000000008</v>
      </c>
      <c r="N5547" t="s">
        <v>83</v>
      </c>
      <c r="O5547" t="b">
        <v>0</v>
      </c>
      <c r="P5547">
        <v>52.621200000000002</v>
      </c>
      <c r="Q5547">
        <v>19.033200000000001</v>
      </c>
      <c r="R5547">
        <v>6.5831999999999997</v>
      </c>
      <c r="S5547" t="s">
        <v>183</v>
      </c>
      <c r="T5547">
        <v>0</v>
      </c>
      <c r="U5547">
        <v>0</v>
      </c>
      <c r="V5547">
        <v>2</v>
      </c>
      <c r="W5547">
        <v>42.188600000000022</v>
      </c>
    </row>
    <row r="5548" spans="1:23" x14ac:dyDescent="0.35">
      <c r="A5548" t="s">
        <v>7503</v>
      </c>
      <c r="B5548" t="s">
        <v>134</v>
      </c>
      <c r="C5548" t="s">
        <v>2671</v>
      </c>
      <c r="D5548" t="s">
        <v>15</v>
      </c>
      <c r="E5548" t="s">
        <v>16</v>
      </c>
      <c r="F5548" t="s">
        <v>223</v>
      </c>
      <c r="G5548">
        <v>35.65</v>
      </c>
      <c r="H5548">
        <v>1</v>
      </c>
      <c r="I5548">
        <v>7.0000000000000007E-2</v>
      </c>
      <c r="J5548">
        <v>2.93</v>
      </c>
      <c r="K5548" t="s">
        <v>102</v>
      </c>
      <c r="L5548" t="s">
        <v>45</v>
      </c>
      <c r="M5548">
        <v>0.67</v>
      </c>
      <c r="N5548" t="s">
        <v>83</v>
      </c>
      <c r="O5548" t="b">
        <v>0</v>
      </c>
      <c r="P5548">
        <v>33.154499999999999</v>
      </c>
      <c r="Q5548">
        <v>11.7645</v>
      </c>
      <c r="R5548">
        <v>8.1645000000000021</v>
      </c>
      <c r="S5548" t="s">
        <v>128</v>
      </c>
      <c r="T5548">
        <v>0</v>
      </c>
      <c r="U5548">
        <v>0</v>
      </c>
      <c r="V5548">
        <v>4</v>
      </c>
      <c r="W5548">
        <v>69.453000000000017</v>
      </c>
    </row>
    <row r="5549" spans="1:23" x14ac:dyDescent="0.35">
      <c r="A5549" t="s">
        <v>7504</v>
      </c>
      <c r="B5549" t="s">
        <v>1597</v>
      </c>
      <c r="C5549" t="s">
        <v>4380</v>
      </c>
      <c r="D5549" t="s">
        <v>15</v>
      </c>
      <c r="E5549" t="s">
        <v>95</v>
      </c>
      <c r="F5549" t="s">
        <v>119</v>
      </c>
      <c r="G5549">
        <v>271.62</v>
      </c>
      <c r="H5549">
        <v>3</v>
      </c>
      <c r="I5549">
        <v>0.1</v>
      </c>
      <c r="J5549">
        <v>2.89</v>
      </c>
      <c r="K5549" t="s">
        <v>115</v>
      </c>
      <c r="L5549" t="s">
        <v>41</v>
      </c>
      <c r="M5549">
        <v>13.58</v>
      </c>
      <c r="N5549" t="s">
        <v>83</v>
      </c>
      <c r="O5549" t="b">
        <v>1</v>
      </c>
      <c r="P5549">
        <v>733.37400000000002</v>
      </c>
      <c r="Q5549">
        <v>244.458</v>
      </c>
      <c r="R5549">
        <v>227.988</v>
      </c>
      <c r="S5549" t="s">
        <v>183</v>
      </c>
      <c r="T5549">
        <v>0</v>
      </c>
      <c r="U5549">
        <v>0</v>
      </c>
      <c r="V5549">
        <v>3</v>
      </c>
      <c r="W5549">
        <v>448.06560000000007</v>
      </c>
    </row>
    <row r="5550" spans="1:23" x14ac:dyDescent="0.35">
      <c r="A5550" t="s">
        <v>7505</v>
      </c>
      <c r="B5550" t="s">
        <v>225</v>
      </c>
      <c r="C5550" t="s">
        <v>1079</v>
      </c>
      <c r="D5550" t="s">
        <v>19</v>
      </c>
      <c r="E5550" t="s">
        <v>95</v>
      </c>
      <c r="F5550" t="s">
        <v>119</v>
      </c>
      <c r="G5550">
        <v>294.57</v>
      </c>
      <c r="H5550">
        <v>1</v>
      </c>
      <c r="I5550">
        <v>0.28000000000000003</v>
      </c>
      <c r="J5550">
        <v>5.37</v>
      </c>
      <c r="K5550" t="s">
        <v>82</v>
      </c>
      <c r="L5550" t="s">
        <v>41</v>
      </c>
      <c r="M5550">
        <v>9.5500000000000007</v>
      </c>
      <c r="N5550" t="s">
        <v>83</v>
      </c>
      <c r="O5550" t="b">
        <v>0</v>
      </c>
      <c r="P5550">
        <v>212.09039999999999</v>
      </c>
      <c r="Q5550">
        <v>35.348399999999998</v>
      </c>
      <c r="R5550">
        <v>20.4284</v>
      </c>
      <c r="S5550" t="s">
        <v>183</v>
      </c>
      <c r="T5550">
        <v>0</v>
      </c>
      <c r="U5550">
        <v>0</v>
      </c>
      <c r="V5550">
        <v>16</v>
      </c>
      <c r="W5550">
        <v>1067.1288</v>
      </c>
    </row>
    <row r="5551" spans="1:23" x14ac:dyDescent="0.35">
      <c r="A5551" t="s">
        <v>7506</v>
      </c>
      <c r="B5551" t="s">
        <v>1622</v>
      </c>
      <c r="C5551" t="s">
        <v>1258</v>
      </c>
      <c r="D5551" t="s">
        <v>19</v>
      </c>
      <c r="E5551" t="s">
        <v>95</v>
      </c>
      <c r="F5551" t="s">
        <v>512</v>
      </c>
      <c r="G5551">
        <v>516.99</v>
      </c>
      <c r="H5551">
        <v>1</v>
      </c>
      <c r="I5551">
        <v>0.03</v>
      </c>
      <c r="J5551">
        <v>7.44</v>
      </c>
      <c r="K5551" t="s">
        <v>82</v>
      </c>
      <c r="L5551" t="s">
        <v>45</v>
      </c>
      <c r="M5551">
        <v>1.33</v>
      </c>
      <c r="N5551" t="s">
        <v>83</v>
      </c>
      <c r="O5551" t="b">
        <v>0</v>
      </c>
      <c r="P5551">
        <v>501.4803</v>
      </c>
      <c r="Q5551">
        <v>191.28630000000001</v>
      </c>
      <c r="R5551">
        <v>182.5163</v>
      </c>
      <c r="S5551" t="s">
        <v>183</v>
      </c>
      <c r="T5551">
        <v>0</v>
      </c>
      <c r="U5551">
        <v>0</v>
      </c>
      <c r="V5551">
        <v>11</v>
      </c>
      <c r="W5551">
        <v>357.28230000000002</v>
      </c>
    </row>
    <row r="5552" spans="1:23" x14ac:dyDescent="0.35">
      <c r="A5552" t="s">
        <v>7507</v>
      </c>
      <c r="B5552" t="s">
        <v>901</v>
      </c>
      <c r="C5552" t="s">
        <v>926</v>
      </c>
      <c r="D5552" t="s">
        <v>15</v>
      </c>
      <c r="E5552" t="s">
        <v>95</v>
      </c>
      <c r="F5552" t="s">
        <v>175</v>
      </c>
      <c r="G5552">
        <v>400.13</v>
      </c>
      <c r="H5552">
        <v>1</v>
      </c>
      <c r="I5552">
        <v>7.0000000000000007E-2</v>
      </c>
      <c r="J5552">
        <v>8.4700000000000006</v>
      </c>
      <c r="K5552" t="s">
        <v>115</v>
      </c>
      <c r="L5552" t="s">
        <v>43</v>
      </c>
      <c r="M5552">
        <v>5.0999999999999996</v>
      </c>
      <c r="N5552" t="s">
        <v>83</v>
      </c>
      <c r="O5552" t="b">
        <v>0</v>
      </c>
      <c r="P5552">
        <v>372.12090000000001</v>
      </c>
      <c r="Q5552">
        <v>132.04289999999989</v>
      </c>
      <c r="R5552">
        <v>118.4729</v>
      </c>
      <c r="S5552" t="s">
        <v>128</v>
      </c>
      <c r="T5552">
        <v>0</v>
      </c>
      <c r="U5552">
        <v>0</v>
      </c>
      <c r="V5552">
        <v>14</v>
      </c>
      <c r="W5552">
        <v>1569.6587999999999</v>
      </c>
    </row>
    <row r="5553" spans="1:23" x14ac:dyDescent="0.35">
      <c r="A5553" t="s">
        <v>7508</v>
      </c>
      <c r="B5553" t="s">
        <v>442</v>
      </c>
      <c r="C5553" t="s">
        <v>604</v>
      </c>
      <c r="D5553" t="s">
        <v>20</v>
      </c>
      <c r="E5553" t="s">
        <v>95</v>
      </c>
      <c r="F5553" t="s">
        <v>140</v>
      </c>
      <c r="G5553">
        <v>521.69000000000005</v>
      </c>
      <c r="H5553">
        <v>1</v>
      </c>
      <c r="I5553">
        <v>0.25</v>
      </c>
      <c r="J5553">
        <v>7.07</v>
      </c>
      <c r="K5553" t="s">
        <v>82</v>
      </c>
      <c r="L5553" t="s">
        <v>41</v>
      </c>
      <c r="M5553">
        <v>5.12</v>
      </c>
      <c r="N5553" t="s">
        <v>141</v>
      </c>
      <c r="O5553" t="b">
        <v>0</v>
      </c>
      <c r="P5553">
        <v>391.26749999999998</v>
      </c>
      <c r="Q5553">
        <v>78.253500000000031</v>
      </c>
      <c r="R5553">
        <v>66.063500000000033</v>
      </c>
      <c r="S5553" t="s">
        <v>128</v>
      </c>
      <c r="T5553">
        <v>1</v>
      </c>
      <c r="U5553">
        <v>0</v>
      </c>
      <c r="V5553">
        <v>12</v>
      </c>
      <c r="W5553">
        <v>500.64210000000008</v>
      </c>
    </row>
    <row r="5554" spans="1:23" x14ac:dyDescent="0.35">
      <c r="A5554" t="s">
        <v>7509</v>
      </c>
      <c r="B5554" t="s">
        <v>372</v>
      </c>
      <c r="C5554" t="s">
        <v>2003</v>
      </c>
      <c r="D5554" t="s">
        <v>15</v>
      </c>
      <c r="E5554" t="s">
        <v>16</v>
      </c>
      <c r="F5554" t="s">
        <v>481</v>
      </c>
      <c r="G5554">
        <v>14.9</v>
      </c>
      <c r="H5554">
        <v>3</v>
      </c>
      <c r="I5554">
        <v>0.22</v>
      </c>
      <c r="J5554">
        <v>4.92</v>
      </c>
      <c r="K5554" t="s">
        <v>90</v>
      </c>
      <c r="L5554" t="s">
        <v>45</v>
      </c>
      <c r="M5554">
        <v>0.5</v>
      </c>
      <c r="N5554" t="s">
        <v>83</v>
      </c>
      <c r="O5554" t="b">
        <v>0</v>
      </c>
      <c r="P5554">
        <v>34.866000000000007</v>
      </c>
      <c r="Q5554">
        <v>8.0460000000000065</v>
      </c>
      <c r="R5554">
        <v>2.626000000000007</v>
      </c>
      <c r="S5554" t="s">
        <v>183</v>
      </c>
      <c r="T5554">
        <v>0</v>
      </c>
      <c r="U5554">
        <v>0</v>
      </c>
      <c r="V5554">
        <v>9</v>
      </c>
      <c r="W5554">
        <v>198.91290000000001</v>
      </c>
    </row>
    <row r="5555" spans="1:23" x14ac:dyDescent="0.35">
      <c r="A5555" t="s">
        <v>7510</v>
      </c>
      <c r="B5555" t="s">
        <v>379</v>
      </c>
      <c r="C5555" t="s">
        <v>2254</v>
      </c>
      <c r="D5555" t="s">
        <v>15</v>
      </c>
      <c r="E5555" t="s">
        <v>14</v>
      </c>
      <c r="F5555" t="s">
        <v>643</v>
      </c>
      <c r="G5555">
        <v>107.29</v>
      </c>
      <c r="H5555">
        <v>1</v>
      </c>
      <c r="I5555">
        <v>0.04</v>
      </c>
      <c r="J5555">
        <v>8.7200000000000006</v>
      </c>
      <c r="K5555" t="s">
        <v>82</v>
      </c>
      <c r="L5555" t="s">
        <v>43</v>
      </c>
      <c r="M5555">
        <v>4.63</v>
      </c>
      <c r="N5555" t="s">
        <v>83</v>
      </c>
      <c r="O5555" t="b">
        <v>0</v>
      </c>
      <c r="P5555">
        <v>102.9984</v>
      </c>
      <c r="Q5555">
        <v>38.624400000000009</v>
      </c>
      <c r="R5555">
        <v>25.274400000000011</v>
      </c>
      <c r="S5555" t="s">
        <v>103</v>
      </c>
      <c r="T5555">
        <v>0</v>
      </c>
      <c r="U5555">
        <v>0</v>
      </c>
      <c r="V5555">
        <v>12</v>
      </c>
      <c r="W5555">
        <v>532.56470000000013</v>
      </c>
    </row>
    <row r="5556" spans="1:23" x14ac:dyDescent="0.35">
      <c r="A5556" t="s">
        <v>7511</v>
      </c>
      <c r="B5556" t="s">
        <v>130</v>
      </c>
      <c r="C5556" t="s">
        <v>2034</v>
      </c>
      <c r="D5556" t="s">
        <v>19</v>
      </c>
      <c r="E5556" t="s">
        <v>14</v>
      </c>
      <c r="F5556" t="s">
        <v>617</v>
      </c>
      <c r="G5556">
        <v>91.01</v>
      </c>
      <c r="H5556">
        <v>3</v>
      </c>
      <c r="I5556">
        <v>0.09</v>
      </c>
      <c r="J5556">
        <v>5.5</v>
      </c>
      <c r="K5556" t="s">
        <v>90</v>
      </c>
      <c r="L5556" t="s">
        <v>45</v>
      </c>
      <c r="M5556">
        <v>0.72</v>
      </c>
      <c r="N5556" t="s">
        <v>83</v>
      </c>
      <c r="O5556" t="b">
        <v>0</v>
      </c>
      <c r="P5556">
        <v>248.4573</v>
      </c>
      <c r="Q5556">
        <v>84.63930000000002</v>
      </c>
      <c r="R5556">
        <v>78.419300000000021</v>
      </c>
      <c r="S5556" t="s">
        <v>84</v>
      </c>
      <c r="T5556">
        <v>0</v>
      </c>
      <c r="U5556">
        <v>0</v>
      </c>
      <c r="V5556">
        <v>2</v>
      </c>
      <c r="W5556">
        <v>369.67530000000011</v>
      </c>
    </row>
    <row r="5557" spans="1:23" x14ac:dyDescent="0.35">
      <c r="A5557" t="s">
        <v>7512</v>
      </c>
      <c r="B5557" t="s">
        <v>553</v>
      </c>
      <c r="C5557" t="s">
        <v>2773</v>
      </c>
      <c r="D5557" t="s">
        <v>20</v>
      </c>
      <c r="E5557" t="s">
        <v>88</v>
      </c>
      <c r="F5557" t="s">
        <v>608</v>
      </c>
      <c r="G5557">
        <v>18.600000000000001</v>
      </c>
      <c r="H5557">
        <v>2</v>
      </c>
      <c r="I5557">
        <v>0.1</v>
      </c>
      <c r="J5557">
        <v>6.38</v>
      </c>
      <c r="K5557" t="s">
        <v>90</v>
      </c>
      <c r="L5557" t="s">
        <v>48</v>
      </c>
      <c r="M5557">
        <v>12.84</v>
      </c>
      <c r="N5557" t="s">
        <v>83</v>
      </c>
      <c r="O5557" t="b">
        <v>0</v>
      </c>
      <c r="P5557">
        <v>33.479999999999997</v>
      </c>
      <c r="Q5557">
        <v>11.16</v>
      </c>
      <c r="R5557">
        <v>-8.0599999999999952</v>
      </c>
      <c r="S5557" t="s">
        <v>84</v>
      </c>
      <c r="T5557">
        <v>0</v>
      </c>
      <c r="U5557">
        <v>0</v>
      </c>
      <c r="V5557">
        <v>4</v>
      </c>
      <c r="W5557">
        <v>118.4083999999999</v>
      </c>
    </row>
    <row r="5558" spans="1:23" x14ac:dyDescent="0.35">
      <c r="A5558" t="s">
        <v>7513</v>
      </c>
      <c r="B5558" t="s">
        <v>951</v>
      </c>
      <c r="C5558" t="s">
        <v>2768</v>
      </c>
      <c r="D5558" t="s">
        <v>24</v>
      </c>
      <c r="E5558" t="s">
        <v>88</v>
      </c>
      <c r="F5558" t="s">
        <v>857</v>
      </c>
      <c r="G5558">
        <v>38.479999999999997</v>
      </c>
      <c r="H5558">
        <v>2</v>
      </c>
      <c r="I5558">
        <v>0.02</v>
      </c>
      <c r="J5558">
        <v>9.82</v>
      </c>
      <c r="K5558" t="s">
        <v>90</v>
      </c>
      <c r="L5558" t="s">
        <v>43</v>
      </c>
      <c r="M5558">
        <v>4.25</v>
      </c>
      <c r="N5558" t="s">
        <v>83</v>
      </c>
      <c r="O5558" t="b">
        <v>0</v>
      </c>
      <c r="P5558">
        <v>75.420799999999986</v>
      </c>
      <c r="Q5558">
        <v>29.244799999999991</v>
      </c>
      <c r="R5558">
        <v>15.174799999999991</v>
      </c>
      <c r="S5558" t="s">
        <v>91</v>
      </c>
      <c r="T5558">
        <v>0</v>
      </c>
      <c r="U5558">
        <v>0</v>
      </c>
      <c r="V5558">
        <v>3</v>
      </c>
      <c r="W5558">
        <v>44.182999999999993</v>
      </c>
    </row>
    <row r="5559" spans="1:23" x14ac:dyDescent="0.35">
      <c r="A5559" t="s">
        <v>7514</v>
      </c>
      <c r="B5559" t="s">
        <v>1219</v>
      </c>
      <c r="C5559" t="s">
        <v>4179</v>
      </c>
      <c r="D5559" t="s">
        <v>12</v>
      </c>
      <c r="E5559" t="s">
        <v>95</v>
      </c>
      <c r="F5559" t="s">
        <v>270</v>
      </c>
      <c r="G5559">
        <v>405.5</v>
      </c>
      <c r="H5559">
        <v>1</v>
      </c>
      <c r="I5559">
        <v>0.22</v>
      </c>
      <c r="J5559">
        <v>2.58</v>
      </c>
      <c r="K5559" t="s">
        <v>82</v>
      </c>
      <c r="L5559" t="s">
        <v>41</v>
      </c>
      <c r="M5559">
        <v>13.55</v>
      </c>
      <c r="N5559" t="s">
        <v>83</v>
      </c>
      <c r="O5559" t="b">
        <v>0</v>
      </c>
      <c r="P5559">
        <v>316.29000000000002</v>
      </c>
      <c r="Q5559">
        <v>72.990000000000038</v>
      </c>
      <c r="R5559">
        <v>56.860000000000042</v>
      </c>
      <c r="S5559" t="s">
        <v>183</v>
      </c>
      <c r="T5559">
        <v>0</v>
      </c>
      <c r="U5559">
        <v>0</v>
      </c>
      <c r="V5559">
        <v>15</v>
      </c>
      <c r="W5559">
        <v>1235.5637999999999</v>
      </c>
    </row>
    <row r="5560" spans="1:23" x14ac:dyDescent="0.35">
      <c r="A5560" t="s">
        <v>7515</v>
      </c>
      <c r="B5560" t="s">
        <v>1228</v>
      </c>
      <c r="C5560" t="s">
        <v>1076</v>
      </c>
      <c r="D5560" t="s">
        <v>12</v>
      </c>
      <c r="E5560" t="s">
        <v>88</v>
      </c>
      <c r="F5560" t="s">
        <v>693</v>
      </c>
      <c r="G5560">
        <v>40.51</v>
      </c>
      <c r="H5560">
        <v>2</v>
      </c>
      <c r="I5560">
        <v>0.02</v>
      </c>
      <c r="J5560">
        <v>5.99</v>
      </c>
      <c r="K5560" t="s">
        <v>115</v>
      </c>
      <c r="L5560" t="s">
        <v>48</v>
      </c>
      <c r="M5560">
        <v>14.53</v>
      </c>
      <c r="N5560" t="s">
        <v>83</v>
      </c>
      <c r="O5560" t="b">
        <v>0</v>
      </c>
      <c r="P5560">
        <v>79.399599999999992</v>
      </c>
      <c r="Q5560">
        <v>30.787600000000001</v>
      </c>
      <c r="R5560">
        <v>10.2676</v>
      </c>
      <c r="S5560" t="s">
        <v>84</v>
      </c>
      <c r="T5560">
        <v>0</v>
      </c>
      <c r="U5560">
        <v>0</v>
      </c>
      <c r="V5560">
        <v>16</v>
      </c>
      <c r="W5560">
        <v>1201.6855</v>
      </c>
    </row>
    <row r="5561" spans="1:23" x14ac:dyDescent="0.35">
      <c r="A5561" t="s">
        <v>7516</v>
      </c>
      <c r="B5561" t="s">
        <v>353</v>
      </c>
      <c r="C5561" t="s">
        <v>1160</v>
      </c>
      <c r="D5561" t="s">
        <v>24</v>
      </c>
      <c r="E5561" t="s">
        <v>16</v>
      </c>
      <c r="F5561" t="s">
        <v>244</v>
      </c>
      <c r="G5561">
        <v>29.41</v>
      </c>
      <c r="H5561">
        <v>2</v>
      </c>
      <c r="I5561">
        <v>0.15</v>
      </c>
      <c r="J5561">
        <v>4.33</v>
      </c>
      <c r="K5561" t="s">
        <v>90</v>
      </c>
      <c r="L5561" t="s">
        <v>45</v>
      </c>
      <c r="M5561">
        <v>1.74</v>
      </c>
      <c r="N5561" t="s">
        <v>83</v>
      </c>
      <c r="O5561" t="b">
        <v>0</v>
      </c>
      <c r="P5561">
        <v>49.997</v>
      </c>
      <c r="Q5561">
        <v>14.705</v>
      </c>
      <c r="R5561">
        <v>8.634999999999998</v>
      </c>
      <c r="S5561" t="s">
        <v>91</v>
      </c>
      <c r="T5561">
        <v>0</v>
      </c>
      <c r="U5561">
        <v>0</v>
      </c>
      <c r="V5561">
        <v>24</v>
      </c>
      <c r="W5561">
        <v>1026.3376000000001</v>
      </c>
    </row>
    <row r="5562" spans="1:23" x14ac:dyDescent="0.35">
      <c r="A5562" t="s">
        <v>7517</v>
      </c>
      <c r="B5562" t="s">
        <v>559</v>
      </c>
      <c r="C5562" t="s">
        <v>5584</v>
      </c>
      <c r="D5562" t="s">
        <v>19</v>
      </c>
      <c r="E5562" t="s">
        <v>16</v>
      </c>
      <c r="F5562" t="s">
        <v>278</v>
      </c>
      <c r="G5562">
        <v>50.92</v>
      </c>
      <c r="H5562">
        <v>3</v>
      </c>
      <c r="I5562">
        <v>0.19</v>
      </c>
      <c r="J5562">
        <v>3.94</v>
      </c>
      <c r="K5562" t="s">
        <v>102</v>
      </c>
      <c r="L5562" t="s">
        <v>41</v>
      </c>
      <c r="M5562">
        <v>12.5</v>
      </c>
      <c r="N5562" t="s">
        <v>83</v>
      </c>
      <c r="O5562" t="b">
        <v>0</v>
      </c>
      <c r="P5562">
        <v>123.73560000000001</v>
      </c>
      <c r="Q5562">
        <v>32.079600000000013</v>
      </c>
      <c r="R5562">
        <v>15.63960000000001</v>
      </c>
      <c r="S5562" t="s">
        <v>128</v>
      </c>
      <c r="T5562">
        <v>0</v>
      </c>
      <c r="U5562">
        <v>0</v>
      </c>
      <c r="V5562">
        <v>4</v>
      </c>
      <c r="W5562">
        <v>283.54639999999989</v>
      </c>
    </row>
    <row r="5563" spans="1:23" x14ac:dyDescent="0.35">
      <c r="A5563" t="s">
        <v>7518</v>
      </c>
      <c r="B5563" t="s">
        <v>731</v>
      </c>
      <c r="C5563" t="s">
        <v>2218</v>
      </c>
      <c r="D5563" t="s">
        <v>15</v>
      </c>
      <c r="E5563" t="s">
        <v>16</v>
      </c>
      <c r="F5563" t="s">
        <v>645</v>
      </c>
      <c r="G5563">
        <v>55.9</v>
      </c>
      <c r="H5563">
        <v>1</v>
      </c>
      <c r="I5563">
        <v>0.19</v>
      </c>
      <c r="J5563">
        <v>2.2599999999999998</v>
      </c>
      <c r="K5563" t="s">
        <v>82</v>
      </c>
      <c r="L5563" t="s">
        <v>41</v>
      </c>
      <c r="M5563">
        <v>6.52</v>
      </c>
      <c r="N5563" t="s">
        <v>83</v>
      </c>
      <c r="O5563" t="b">
        <v>0</v>
      </c>
      <c r="P5563">
        <v>45.279000000000003</v>
      </c>
      <c r="Q5563">
        <v>11.739000000000001</v>
      </c>
      <c r="R5563">
        <v>2.959000000000005</v>
      </c>
      <c r="S5563" t="s">
        <v>84</v>
      </c>
      <c r="T5563">
        <v>0</v>
      </c>
      <c r="U5563">
        <v>0</v>
      </c>
      <c r="V5563">
        <v>2</v>
      </c>
      <c r="W5563">
        <v>91.928400000000039</v>
      </c>
    </row>
    <row r="5564" spans="1:23" x14ac:dyDescent="0.35">
      <c r="A5564" t="s">
        <v>7519</v>
      </c>
      <c r="B5564" t="s">
        <v>867</v>
      </c>
      <c r="C5564" t="s">
        <v>7520</v>
      </c>
      <c r="D5564" t="s">
        <v>19</v>
      </c>
      <c r="E5564" t="s">
        <v>16</v>
      </c>
      <c r="F5564" t="s">
        <v>605</v>
      </c>
      <c r="G5564">
        <v>49.01</v>
      </c>
      <c r="H5564">
        <v>1</v>
      </c>
      <c r="I5564">
        <v>0.1</v>
      </c>
      <c r="J5564">
        <v>3.29</v>
      </c>
      <c r="K5564" t="s">
        <v>82</v>
      </c>
      <c r="L5564" t="s">
        <v>41</v>
      </c>
      <c r="M5564">
        <v>5.63</v>
      </c>
      <c r="N5564" t="s">
        <v>83</v>
      </c>
      <c r="O5564" t="b">
        <v>1</v>
      </c>
      <c r="P5564">
        <v>44.109000000000002</v>
      </c>
      <c r="Q5564">
        <v>14.702999999999999</v>
      </c>
      <c r="R5564">
        <v>5.783000000000003</v>
      </c>
      <c r="S5564" t="s">
        <v>103</v>
      </c>
      <c r="T5564">
        <v>0</v>
      </c>
      <c r="U5564">
        <v>0</v>
      </c>
      <c r="V5564">
        <v>2</v>
      </c>
      <c r="W5564">
        <v>-12.961399999999999</v>
      </c>
    </row>
    <row r="5565" spans="1:23" x14ac:dyDescent="0.35">
      <c r="A5565" t="s">
        <v>7521</v>
      </c>
      <c r="B5565" t="s">
        <v>264</v>
      </c>
      <c r="C5565" t="s">
        <v>1377</v>
      </c>
      <c r="D5565" t="s">
        <v>17</v>
      </c>
      <c r="E5565" t="s">
        <v>95</v>
      </c>
      <c r="F5565" t="s">
        <v>274</v>
      </c>
      <c r="G5565">
        <v>555.71</v>
      </c>
      <c r="H5565">
        <v>2</v>
      </c>
      <c r="I5565">
        <v>0</v>
      </c>
      <c r="J5565">
        <v>6.33</v>
      </c>
      <c r="K5565" t="s">
        <v>82</v>
      </c>
      <c r="L5565" t="s">
        <v>45</v>
      </c>
      <c r="M5565">
        <v>0.83</v>
      </c>
      <c r="N5565" t="s">
        <v>83</v>
      </c>
      <c r="O5565" t="b">
        <v>0</v>
      </c>
      <c r="P5565">
        <v>1111.42</v>
      </c>
      <c r="Q5565">
        <v>444.5680000000001</v>
      </c>
      <c r="R5565">
        <v>437.40800000000007</v>
      </c>
      <c r="S5565" t="s">
        <v>97</v>
      </c>
      <c r="T5565">
        <v>0</v>
      </c>
      <c r="U5565">
        <v>0</v>
      </c>
      <c r="V5565">
        <v>17</v>
      </c>
      <c r="W5565">
        <v>1418.6872000000001</v>
      </c>
    </row>
    <row r="5566" spans="1:23" x14ac:dyDescent="0.35">
      <c r="A5566" t="s">
        <v>7522</v>
      </c>
      <c r="B5566" t="s">
        <v>1705</v>
      </c>
      <c r="C5566" t="s">
        <v>599</v>
      </c>
      <c r="D5566" t="s">
        <v>17</v>
      </c>
      <c r="E5566" t="s">
        <v>95</v>
      </c>
      <c r="F5566" t="s">
        <v>840</v>
      </c>
      <c r="G5566">
        <v>397.76</v>
      </c>
      <c r="H5566">
        <v>3</v>
      </c>
      <c r="I5566">
        <v>0.04</v>
      </c>
      <c r="J5566">
        <v>9.56</v>
      </c>
      <c r="K5566" t="s">
        <v>82</v>
      </c>
      <c r="L5566" t="s">
        <v>48</v>
      </c>
      <c r="M5566">
        <v>15.41</v>
      </c>
      <c r="N5566" t="s">
        <v>83</v>
      </c>
      <c r="O5566" t="b">
        <v>0</v>
      </c>
      <c r="P5566">
        <v>1145.5488</v>
      </c>
      <c r="Q5566">
        <v>429.58080000000012</v>
      </c>
      <c r="R5566">
        <v>404.61079999999998</v>
      </c>
      <c r="S5566" t="s">
        <v>97</v>
      </c>
      <c r="T5566">
        <v>0</v>
      </c>
      <c r="U5566">
        <v>0</v>
      </c>
      <c r="V5566">
        <v>18</v>
      </c>
      <c r="W5566">
        <v>1390.7697000000001</v>
      </c>
    </row>
    <row r="5567" spans="1:23" x14ac:dyDescent="0.35">
      <c r="A5567" t="s">
        <v>7523</v>
      </c>
      <c r="B5567" t="s">
        <v>109</v>
      </c>
      <c r="C5567" t="s">
        <v>281</v>
      </c>
      <c r="D5567" t="s">
        <v>19</v>
      </c>
      <c r="E5567" t="s">
        <v>95</v>
      </c>
      <c r="F5567" t="s">
        <v>370</v>
      </c>
      <c r="G5567">
        <v>435.35</v>
      </c>
      <c r="H5567">
        <v>3</v>
      </c>
      <c r="I5567">
        <v>0.1</v>
      </c>
      <c r="J5567">
        <v>8.06</v>
      </c>
      <c r="K5567" t="s">
        <v>90</v>
      </c>
      <c r="L5567" t="s">
        <v>43</v>
      </c>
      <c r="M5567">
        <v>5.47</v>
      </c>
      <c r="N5567" t="s">
        <v>83</v>
      </c>
      <c r="O5567" t="b">
        <v>0</v>
      </c>
      <c r="P5567">
        <v>1175.4449999999999</v>
      </c>
      <c r="Q5567">
        <v>391.81500000000011</v>
      </c>
      <c r="R5567">
        <v>378.28500000000008</v>
      </c>
      <c r="S5567" t="s">
        <v>103</v>
      </c>
      <c r="T5567">
        <v>0</v>
      </c>
      <c r="U5567">
        <v>0</v>
      </c>
      <c r="V5567">
        <v>15</v>
      </c>
      <c r="W5567">
        <v>1405.4456</v>
      </c>
    </row>
    <row r="5568" spans="1:23" x14ac:dyDescent="0.35">
      <c r="A5568" t="s">
        <v>7524</v>
      </c>
      <c r="B5568" t="s">
        <v>1301</v>
      </c>
      <c r="C5568" t="s">
        <v>414</v>
      </c>
      <c r="D5568" t="s">
        <v>12</v>
      </c>
      <c r="E5568" t="s">
        <v>16</v>
      </c>
      <c r="F5568" t="s">
        <v>547</v>
      </c>
      <c r="G5568">
        <v>44.81</v>
      </c>
      <c r="H5568">
        <v>3</v>
      </c>
      <c r="I5568">
        <v>0.13</v>
      </c>
      <c r="J5568">
        <v>7.09</v>
      </c>
      <c r="K5568" t="s">
        <v>102</v>
      </c>
      <c r="L5568" t="s">
        <v>41</v>
      </c>
      <c r="M5568">
        <v>7.87</v>
      </c>
      <c r="N5568" t="s">
        <v>83</v>
      </c>
      <c r="O5568" t="b">
        <v>0</v>
      </c>
      <c r="P5568">
        <v>116.9541</v>
      </c>
      <c r="Q5568">
        <v>36.29610000000001</v>
      </c>
      <c r="R5568">
        <v>21.336100000000009</v>
      </c>
      <c r="S5568" t="s">
        <v>91</v>
      </c>
      <c r="T5568">
        <v>0</v>
      </c>
      <c r="U5568">
        <v>0</v>
      </c>
      <c r="V5568">
        <v>15</v>
      </c>
      <c r="W5568">
        <v>1078.7847999999999</v>
      </c>
    </row>
    <row r="5569" spans="1:23" x14ac:dyDescent="0.35">
      <c r="A5569" t="s">
        <v>7525</v>
      </c>
      <c r="B5569" t="s">
        <v>413</v>
      </c>
      <c r="C5569" t="s">
        <v>1608</v>
      </c>
      <c r="D5569" t="s">
        <v>15</v>
      </c>
      <c r="E5569" t="s">
        <v>16</v>
      </c>
      <c r="F5569" t="s">
        <v>605</v>
      </c>
      <c r="G5569">
        <v>54.72</v>
      </c>
      <c r="H5569">
        <v>1</v>
      </c>
      <c r="I5569">
        <v>0.28999999999999998</v>
      </c>
      <c r="J5569">
        <v>9.33</v>
      </c>
      <c r="K5569" t="s">
        <v>102</v>
      </c>
      <c r="L5569" t="s">
        <v>43</v>
      </c>
      <c r="M5569">
        <v>5.38</v>
      </c>
      <c r="N5569" t="s">
        <v>83</v>
      </c>
      <c r="O5569" t="b">
        <v>0</v>
      </c>
      <c r="P5569">
        <v>38.851199999999999</v>
      </c>
      <c r="Q5569">
        <v>6.0191999999999979</v>
      </c>
      <c r="R5569">
        <v>-8.690800000000003</v>
      </c>
      <c r="S5569" t="s">
        <v>84</v>
      </c>
      <c r="T5569">
        <v>0</v>
      </c>
      <c r="U5569">
        <v>0</v>
      </c>
      <c r="V5569">
        <v>19</v>
      </c>
      <c r="W5569">
        <v>3225.0970000000002</v>
      </c>
    </row>
    <row r="5570" spans="1:23" x14ac:dyDescent="0.35">
      <c r="A5570" t="s">
        <v>7526</v>
      </c>
      <c r="B5570" t="s">
        <v>1185</v>
      </c>
      <c r="C5570" t="s">
        <v>498</v>
      </c>
      <c r="D5570" t="s">
        <v>17</v>
      </c>
      <c r="E5570" t="s">
        <v>16</v>
      </c>
      <c r="F5570" t="s">
        <v>136</v>
      </c>
      <c r="G5570">
        <v>31.3</v>
      </c>
      <c r="H5570">
        <v>1</v>
      </c>
      <c r="I5570">
        <v>0.2</v>
      </c>
      <c r="J5570">
        <v>9.5500000000000007</v>
      </c>
      <c r="K5570" t="s">
        <v>82</v>
      </c>
      <c r="L5570" t="s">
        <v>41</v>
      </c>
      <c r="M5570">
        <v>14.11</v>
      </c>
      <c r="N5570" t="s">
        <v>83</v>
      </c>
      <c r="O5570" t="b">
        <v>0</v>
      </c>
      <c r="P5570">
        <v>25.04</v>
      </c>
      <c r="Q5570">
        <v>6.2600000000000016</v>
      </c>
      <c r="R5570">
        <v>-17.399999999999999</v>
      </c>
      <c r="S5570" t="s">
        <v>183</v>
      </c>
      <c r="T5570">
        <v>0</v>
      </c>
      <c r="U5570">
        <v>0</v>
      </c>
      <c r="V5570">
        <v>13</v>
      </c>
      <c r="W5570">
        <v>1018.9539</v>
      </c>
    </row>
    <row r="5571" spans="1:23" x14ac:dyDescent="0.35">
      <c r="A5571" t="s">
        <v>7527</v>
      </c>
      <c r="B5571" t="s">
        <v>249</v>
      </c>
      <c r="C5571" t="s">
        <v>7528</v>
      </c>
      <c r="D5571" t="s">
        <v>15</v>
      </c>
      <c r="E5571" t="s">
        <v>95</v>
      </c>
      <c r="F5571" t="s">
        <v>396</v>
      </c>
      <c r="G5571">
        <v>91.47</v>
      </c>
      <c r="H5571">
        <v>3</v>
      </c>
      <c r="I5571">
        <v>0.28999999999999998</v>
      </c>
      <c r="J5571">
        <v>6.32</v>
      </c>
      <c r="K5571" t="s">
        <v>90</v>
      </c>
      <c r="L5571" t="s">
        <v>41</v>
      </c>
      <c r="M5571">
        <v>9.7799999999999994</v>
      </c>
      <c r="N5571" t="s">
        <v>83</v>
      </c>
      <c r="O5571" t="b">
        <v>0</v>
      </c>
      <c r="P5571">
        <v>194.83109999999999</v>
      </c>
      <c r="Q5571">
        <v>30.185099999999981</v>
      </c>
      <c r="R5571">
        <v>14.085099999999979</v>
      </c>
      <c r="S5571" t="s">
        <v>91</v>
      </c>
      <c r="T5571">
        <v>0</v>
      </c>
      <c r="U5571">
        <v>0</v>
      </c>
      <c r="V5571">
        <v>1</v>
      </c>
      <c r="W5571">
        <v>14.085099999999979</v>
      </c>
    </row>
    <row r="5572" spans="1:23" x14ac:dyDescent="0.35">
      <c r="A5572" t="s">
        <v>7529</v>
      </c>
      <c r="B5572" t="s">
        <v>1135</v>
      </c>
      <c r="C5572" t="s">
        <v>1916</v>
      </c>
      <c r="D5572" t="s">
        <v>15</v>
      </c>
      <c r="E5572" t="s">
        <v>88</v>
      </c>
      <c r="F5572" t="s">
        <v>877</v>
      </c>
      <c r="G5572">
        <v>14.46</v>
      </c>
      <c r="H5572">
        <v>1</v>
      </c>
      <c r="I5572">
        <v>0.25</v>
      </c>
      <c r="J5572">
        <v>8.23</v>
      </c>
      <c r="K5572" t="s">
        <v>102</v>
      </c>
      <c r="L5572" t="s">
        <v>41</v>
      </c>
      <c r="M5572">
        <v>10.86</v>
      </c>
      <c r="N5572" t="s">
        <v>83</v>
      </c>
      <c r="O5572" t="b">
        <v>0</v>
      </c>
      <c r="P5572">
        <v>10.845000000000001</v>
      </c>
      <c r="Q5572">
        <v>2.169</v>
      </c>
      <c r="R5572">
        <v>-16.920999999999999</v>
      </c>
      <c r="S5572" t="s">
        <v>103</v>
      </c>
      <c r="T5572">
        <v>0</v>
      </c>
      <c r="U5572">
        <v>0</v>
      </c>
      <c r="V5572">
        <v>17</v>
      </c>
      <c r="W5572">
        <v>868.86450000000013</v>
      </c>
    </row>
    <row r="5573" spans="1:23" x14ac:dyDescent="0.35">
      <c r="A5573" t="s">
        <v>7530</v>
      </c>
      <c r="B5573" t="s">
        <v>559</v>
      </c>
      <c r="C5573" t="s">
        <v>6742</v>
      </c>
      <c r="D5573" t="s">
        <v>15</v>
      </c>
      <c r="E5573" t="s">
        <v>16</v>
      </c>
      <c r="F5573" t="s">
        <v>223</v>
      </c>
      <c r="G5573">
        <v>66.150000000000006</v>
      </c>
      <c r="H5573">
        <v>3</v>
      </c>
      <c r="I5573">
        <v>0.09</v>
      </c>
      <c r="J5573">
        <v>2.1800000000000002</v>
      </c>
      <c r="K5573" t="s">
        <v>90</v>
      </c>
      <c r="L5573" t="s">
        <v>41</v>
      </c>
      <c r="M5573">
        <v>7.84</v>
      </c>
      <c r="N5573" t="s">
        <v>83</v>
      </c>
      <c r="O5573" t="b">
        <v>0</v>
      </c>
      <c r="P5573">
        <v>180.58949999999999</v>
      </c>
      <c r="Q5573">
        <v>61.519500000000008</v>
      </c>
      <c r="R5573">
        <v>51.499500000000012</v>
      </c>
      <c r="S5573" t="s">
        <v>128</v>
      </c>
      <c r="T5573">
        <v>0</v>
      </c>
      <c r="U5573">
        <v>0</v>
      </c>
      <c r="V5573">
        <v>3</v>
      </c>
      <c r="W5573">
        <v>208.64660000000009</v>
      </c>
    </row>
    <row r="5574" spans="1:23" x14ac:dyDescent="0.35">
      <c r="A5574" t="s">
        <v>7531</v>
      </c>
      <c r="B5574" t="s">
        <v>1524</v>
      </c>
      <c r="C5574" t="s">
        <v>3154</v>
      </c>
      <c r="D5574" t="s">
        <v>19</v>
      </c>
      <c r="E5574" t="s">
        <v>14</v>
      </c>
      <c r="F5574" t="s">
        <v>671</v>
      </c>
      <c r="G5574">
        <v>89.47</v>
      </c>
      <c r="H5574">
        <v>2</v>
      </c>
      <c r="I5574">
        <v>0.13</v>
      </c>
      <c r="J5574">
        <v>7.17</v>
      </c>
      <c r="K5574" t="s">
        <v>90</v>
      </c>
      <c r="L5574" t="s">
        <v>41</v>
      </c>
      <c r="M5574">
        <v>12.71</v>
      </c>
      <c r="N5574" t="s">
        <v>83</v>
      </c>
      <c r="O5574" t="b">
        <v>0</v>
      </c>
      <c r="P5574">
        <v>155.67779999999999</v>
      </c>
      <c r="Q5574">
        <v>48.313800000000001</v>
      </c>
      <c r="R5574">
        <v>28.433800000000002</v>
      </c>
      <c r="S5574" t="s">
        <v>128</v>
      </c>
      <c r="T5574">
        <v>0</v>
      </c>
      <c r="U5574">
        <v>0</v>
      </c>
      <c r="V5574">
        <v>17</v>
      </c>
      <c r="W5574">
        <v>1115.5671</v>
      </c>
    </row>
    <row r="5575" spans="1:23" x14ac:dyDescent="0.35">
      <c r="A5575" t="s">
        <v>7532</v>
      </c>
      <c r="B5575" t="s">
        <v>353</v>
      </c>
      <c r="C5575" t="s">
        <v>2898</v>
      </c>
      <c r="D5575" t="s">
        <v>12</v>
      </c>
      <c r="E5575" t="s">
        <v>95</v>
      </c>
      <c r="F5575" t="s">
        <v>667</v>
      </c>
      <c r="G5575">
        <v>518.28</v>
      </c>
      <c r="H5575">
        <v>1</v>
      </c>
      <c r="I5575">
        <v>0.13</v>
      </c>
      <c r="J5575">
        <v>2.75</v>
      </c>
      <c r="K5575" t="s">
        <v>102</v>
      </c>
      <c r="L5575" t="s">
        <v>41</v>
      </c>
      <c r="M5575">
        <v>13.88</v>
      </c>
      <c r="N5575" t="s">
        <v>83</v>
      </c>
      <c r="O5575" t="b">
        <v>0</v>
      </c>
      <c r="P5575">
        <v>450.90359999999998</v>
      </c>
      <c r="Q5575">
        <v>139.93559999999999</v>
      </c>
      <c r="R5575">
        <v>123.3056</v>
      </c>
      <c r="S5575" t="s">
        <v>91</v>
      </c>
      <c r="T5575">
        <v>0</v>
      </c>
      <c r="U5575">
        <v>0</v>
      </c>
      <c r="V5575">
        <v>21</v>
      </c>
      <c r="W5575">
        <v>1859.8818000000001</v>
      </c>
    </row>
    <row r="5576" spans="1:23" x14ac:dyDescent="0.35">
      <c r="A5576" t="s">
        <v>7533</v>
      </c>
      <c r="B5576" t="s">
        <v>800</v>
      </c>
      <c r="C5576" t="s">
        <v>4937</v>
      </c>
      <c r="D5576" t="s">
        <v>26</v>
      </c>
      <c r="E5576" t="s">
        <v>88</v>
      </c>
      <c r="F5576" t="s">
        <v>1395</v>
      </c>
      <c r="G5576">
        <v>23.2</v>
      </c>
      <c r="H5576">
        <v>2</v>
      </c>
      <c r="I5576">
        <v>0.05</v>
      </c>
      <c r="J5576">
        <v>4.8</v>
      </c>
      <c r="K5576" t="s">
        <v>102</v>
      </c>
      <c r="L5576" t="s">
        <v>43</v>
      </c>
      <c r="M5576">
        <v>6.22</v>
      </c>
      <c r="N5576" t="s">
        <v>83</v>
      </c>
      <c r="O5576" t="b">
        <v>0</v>
      </c>
      <c r="P5576">
        <v>44.08</v>
      </c>
      <c r="Q5576">
        <v>16.239999999999998</v>
      </c>
      <c r="R5576">
        <v>5.2199999999999989</v>
      </c>
      <c r="S5576" t="s">
        <v>84</v>
      </c>
      <c r="T5576">
        <v>0</v>
      </c>
      <c r="U5576">
        <v>0</v>
      </c>
      <c r="V5576">
        <v>4</v>
      </c>
      <c r="W5576">
        <v>495.30869999999987</v>
      </c>
    </row>
    <row r="5577" spans="1:23" x14ac:dyDescent="0.35">
      <c r="A5577" t="s">
        <v>7534</v>
      </c>
      <c r="B5577" t="s">
        <v>1586</v>
      </c>
      <c r="C5577" t="s">
        <v>434</v>
      </c>
      <c r="D5577" t="s">
        <v>15</v>
      </c>
      <c r="E5577" t="s">
        <v>88</v>
      </c>
      <c r="F5577" t="s">
        <v>975</v>
      </c>
      <c r="G5577">
        <v>25.78</v>
      </c>
      <c r="H5577">
        <v>1</v>
      </c>
      <c r="I5577">
        <v>0.09</v>
      </c>
      <c r="J5577">
        <v>3.1</v>
      </c>
      <c r="K5577" t="s">
        <v>102</v>
      </c>
      <c r="L5577" t="s">
        <v>43</v>
      </c>
      <c r="M5577">
        <v>5.09</v>
      </c>
      <c r="N5577" t="s">
        <v>83</v>
      </c>
      <c r="O5577" t="b">
        <v>0</v>
      </c>
      <c r="P5577">
        <v>23.459800000000001</v>
      </c>
      <c r="Q5577">
        <v>7.9918000000000013</v>
      </c>
      <c r="R5577">
        <v>-0.1981999999999981</v>
      </c>
      <c r="S5577" t="s">
        <v>183</v>
      </c>
      <c r="T5577">
        <v>0</v>
      </c>
      <c r="U5577">
        <v>0</v>
      </c>
      <c r="V5577">
        <v>17</v>
      </c>
      <c r="W5577">
        <v>709.66280000000006</v>
      </c>
    </row>
    <row r="5578" spans="1:23" x14ac:dyDescent="0.35">
      <c r="A5578" t="s">
        <v>7535</v>
      </c>
      <c r="B5578" t="s">
        <v>1268</v>
      </c>
      <c r="C5578" t="s">
        <v>1871</v>
      </c>
      <c r="D5578" t="s">
        <v>15</v>
      </c>
      <c r="E5578" t="s">
        <v>16</v>
      </c>
      <c r="F5578" t="s">
        <v>854</v>
      </c>
      <c r="G5578">
        <v>49.41</v>
      </c>
      <c r="H5578">
        <v>2</v>
      </c>
      <c r="I5578">
        <v>0.23</v>
      </c>
      <c r="J5578">
        <v>3.27</v>
      </c>
      <c r="K5578" t="s">
        <v>115</v>
      </c>
      <c r="L5578" t="s">
        <v>41</v>
      </c>
      <c r="M5578">
        <v>9.5500000000000007</v>
      </c>
      <c r="N5578" t="s">
        <v>83</v>
      </c>
      <c r="O5578" t="b">
        <v>0</v>
      </c>
      <c r="P5578">
        <v>76.091399999999993</v>
      </c>
      <c r="Q5578">
        <v>16.799399999999999</v>
      </c>
      <c r="R5578">
        <v>3.9793999999999978</v>
      </c>
      <c r="S5578" t="s">
        <v>183</v>
      </c>
      <c r="T5578">
        <v>0</v>
      </c>
      <c r="U5578">
        <v>0</v>
      </c>
      <c r="V5578">
        <v>3</v>
      </c>
      <c r="W5578">
        <v>214.898</v>
      </c>
    </row>
    <row r="5579" spans="1:23" x14ac:dyDescent="0.35">
      <c r="A5579" t="s">
        <v>7536</v>
      </c>
      <c r="B5579" t="s">
        <v>138</v>
      </c>
      <c r="C5579" t="s">
        <v>714</v>
      </c>
      <c r="D5579" t="s">
        <v>17</v>
      </c>
      <c r="E5579" t="s">
        <v>88</v>
      </c>
      <c r="F5579" t="s">
        <v>530</v>
      </c>
      <c r="G5579">
        <v>33.020000000000003</v>
      </c>
      <c r="H5579">
        <v>2</v>
      </c>
      <c r="I5579">
        <v>0.01</v>
      </c>
      <c r="J5579">
        <v>8.85</v>
      </c>
      <c r="K5579" t="s">
        <v>82</v>
      </c>
      <c r="L5579" t="s">
        <v>48</v>
      </c>
      <c r="M5579">
        <v>11.75</v>
      </c>
      <c r="N5579" t="s">
        <v>83</v>
      </c>
      <c r="O5579" t="b">
        <v>0</v>
      </c>
      <c r="P5579">
        <v>65.379600000000011</v>
      </c>
      <c r="Q5579">
        <v>25.755600000000008</v>
      </c>
      <c r="R5579">
        <v>5.1556000000000068</v>
      </c>
      <c r="S5579" t="s">
        <v>128</v>
      </c>
      <c r="T5579">
        <v>0</v>
      </c>
      <c r="U5579">
        <v>0</v>
      </c>
      <c r="V5579">
        <v>4</v>
      </c>
      <c r="W5579">
        <v>256.31020000000001</v>
      </c>
    </row>
    <row r="5580" spans="1:23" x14ac:dyDescent="0.35">
      <c r="A5580" t="s">
        <v>7537</v>
      </c>
      <c r="B5580" t="s">
        <v>1228</v>
      </c>
      <c r="C5580" t="s">
        <v>1278</v>
      </c>
      <c r="D5580" t="s">
        <v>15</v>
      </c>
      <c r="E5580" t="s">
        <v>14</v>
      </c>
      <c r="F5580" t="s">
        <v>817</v>
      </c>
      <c r="G5580">
        <v>74.150000000000006</v>
      </c>
      <c r="H5580">
        <v>2</v>
      </c>
      <c r="I5580">
        <v>0.25</v>
      </c>
      <c r="J5580">
        <v>2.75</v>
      </c>
      <c r="K5580" t="s">
        <v>115</v>
      </c>
      <c r="L5580" t="s">
        <v>41</v>
      </c>
      <c r="M5580">
        <v>9.7899999999999991</v>
      </c>
      <c r="N5580" t="s">
        <v>83</v>
      </c>
      <c r="O5580" t="b">
        <v>0</v>
      </c>
      <c r="P5580">
        <v>111.22499999999999</v>
      </c>
      <c r="Q5580">
        <v>22.245000000000001</v>
      </c>
      <c r="R5580">
        <v>9.7050000000000036</v>
      </c>
      <c r="S5580" t="s">
        <v>84</v>
      </c>
      <c r="T5580">
        <v>0</v>
      </c>
      <c r="U5580">
        <v>0</v>
      </c>
      <c r="V5580">
        <v>11</v>
      </c>
      <c r="W5580">
        <v>803.82609999999988</v>
      </c>
    </row>
    <row r="5581" spans="1:23" x14ac:dyDescent="0.35">
      <c r="A5581" t="s">
        <v>7538</v>
      </c>
      <c r="B5581" t="s">
        <v>1576</v>
      </c>
      <c r="C5581" t="s">
        <v>4726</v>
      </c>
      <c r="D5581" t="s">
        <v>15</v>
      </c>
      <c r="E5581" t="s">
        <v>16</v>
      </c>
      <c r="F5581" t="s">
        <v>895</v>
      </c>
      <c r="G5581">
        <v>32.03</v>
      </c>
      <c r="H5581">
        <v>3</v>
      </c>
      <c r="I5581">
        <v>0.22</v>
      </c>
      <c r="J5581">
        <v>8.77</v>
      </c>
      <c r="K5581" t="s">
        <v>82</v>
      </c>
      <c r="L5581" t="s">
        <v>43</v>
      </c>
      <c r="M5581">
        <v>3.45</v>
      </c>
      <c r="N5581" t="s">
        <v>83</v>
      </c>
      <c r="O5581" t="b">
        <v>0</v>
      </c>
      <c r="P5581">
        <v>74.950200000000009</v>
      </c>
      <c r="Q5581">
        <v>17.29620000000001</v>
      </c>
      <c r="R5581">
        <v>5.0762000000000143</v>
      </c>
      <c r="S5581" t="s">
        <v>97</v>
      </c>
      <c r="T5581">
        <v>0</v>
      </c>
      <c r="U5581">
        <v>0</v>
      </c>
      <c r="V5581">
        <v>15</v>
      </c>
      <c r="W5581">
        <v>405.86239999999998</v>
      </c>
    </row>
    <row r="5582" spans="1:23" x14ac:dyDescent="0.35">
      <c r="A5582" t="s">
        <v>7539</v>
      </c>
      <c r="B5582" t="s">
        <v>1097</v>
      </c>
      <c r="C5582" t="s">
        <v>851</v>
      </c>
      <c r="D5582" t="s">
        <v>24</v>
      </c>
      <c r="E5582" t="s">
        <v>95</v>
      </c>
      <c r="F5582" t="s">
        <v>1251</v>
      </c>
      <c r="G5582">
        <v>353.53</v>
      </c>
      <c r="H5582">
        <v>3</v>
      </c>
      <c r="I5582">
        <v>0.03</v>
      </c>
      <c r="J5582">
        <v>9.6199999999999992</v>
      </c>
      <c r="K5582" t="s">
        <v>115</v>
      </c>
      <c r="L5582" t="s">
        <v>45</v>
      </c>
      <c r="M5582">
        <v>1.1200000000000001</v>
      </c>
      <c r="N5582" t="s">
        <v>83</v>
      </c>
      <c r="O5582" t="b">
        <v>0</v>
      </c>
      <c r="P5582">
        <v>1028.7723000000001</v>
      </c>
      <c r="Q5582">
        <v>392.41829999999987</v>
      </c>
      <c r="R5582">
        <v>381.67829999999992</v>
      </c>
      <c r="S5582" t="s">
        <v>183</v>
      </c>
      <c r="T5582">
        <v>0</v>
      </c>
      <c r="U5582">
        <v>0</v>
      </c>
      <c r="V5582">
        <v>19</v>
      </c>
      <c r="W5582">
        <v>1781.393</v>
      </c>
    </row>
    <row r="5583" spans="1:23" x14ac:dyDescent="0.35">
      <c r="A5583" t="s">
        <v>7540</v>
      </c>
      <c r="B5583" t="s">
        <v>394</v>
      </c>
      <c r="C5583" t="s">
        <v>1327</v>
      </c>
      <c r="D5583" t="s">
        <v>26</v>
      </c>
      <c r="E5583" t="s">
        <v>14</v>
      </c>
      <c r="F5583" t="s">
        <v>705</v>
      </c>
      <c r="G5583">
        <v>111.5</v>
      </c>
      <c r="H5583">
        <v>2</v>
      </c>
      <c r="I5583">
        <v>7.0000000000000007E-2</v>
      </c>
      <c r="J5583">
        <v>9.1199999999999992</v>
      </c>
      <c r="K5583" t="s">
        <v>82</v>
      </c>
      <c r="L5583" t="s">
        <v>48</v>
      </c>
      <c r="M5583">
        <v>19.12</v>
      </c>
      <c r="N5583" t="s">
        <v>83</v>
      </c>
      <c r="O5583" t="b">
        <v>0</v>
      </c>
      <c r="P5583">
        <v>207.39</v>
      </c>
      <c r="Q5583">
        <v>73.59</v>
      </c>
      <c r="R5583">
        <v>45.35</v>
      </c>
      <c r="S5583" t="s">
        <v>91</v>
      </c>
      <c r="T5583">
        <v>0</v>
      </c>
      <c r="U5583">
        <v>0</v>
      </c>
      <c r="V5583">
        <v>19</v>
      </c>
      <c r="W5583">
        <v>1271.3681999999999</v>
      </c>
    </row>
    <row r="5584" spans="1:23" x14ac:dyDescent="0.35">
      <c r="A5584" t="s">
        <v>7541</v>
      </c>
      <c r="B5584" t="s">
        <v>1185</v>
      </c>
      <c r="C5584" t="s">
        <v>720</v>
      </c>
      <c r="D5584" t="s">
        <v>12</v>
      </c>
      <c r="E5584" t="s">
        <v>95</v>
      </c>
      <c r="F5584" t="s">
        <v>344</v>
      </c>
      <c r="G5584">
        <v>60.79</v>
      </c>
      <c r="H5584">
        <v>3</v>
      </c>
      <c r="I5584">
        <v>0.15</v>
      </c>
      <c r="J5584">
        <v>6.13</v>
      </c>
      <c r="K5584" t="s">
        <v>90</v>
      </c>
      <c r="L5584" t="s">
        <v>41</v>
      </c>
      <c r="M5584">
        <v>13.38</v>
      </c>
      <c r="N5584" t="s">
        <v>83</v>
      </c>
      <c r="O5584" t="b">
        <v>0</v>
      </c>
      <c r="P5584">
        <v>155.0145</v>
      </c>
      <c r="Q5584">
        <v>45.592500000000001</v>
      </c>
      <c r="R5584">
        <v>26.0825</v>
      </c>
      <c r="S5584" t="s">
        <v>183</v>
      </c>
      <c r="T5584">
        <v>0</v>
      </c>
      <c r="U5584">
        <v>0</v>
      </c>
      <c r="V5584">
        <v>20</v>
      </c>
      <c r="W5584">
        <v>2012.6106</v>
      </c>
    </row>
    <row r="5585" spans="1:23" x14ac:dyDescent="0.35">
      <c r="A5585" t="s">
        <v>7542</v>
      </c>
      <c r="B5585" t="s">
        <v>1936</v>
      </c>
      <c r="C5585" t="s">
        <v>3071</v>
      </c>
      <c r="D5585" t="s">
        <v>19</v>
      </c>
      <c r="E5585" t="s">
        <v>95</v>
      </c>
      <c r="F5585" t="s">
        <v>874</v>
      </c>
      <c r="G5585">
        <v>226.56</v>
      </c>
      <c r="H5585">
        <v>1</v>
      </c>
      <c r="I5585">
        <v>0.01</v>
      </c>
      <c r="J5585">
        <v>9.5500000000000007</v>
      </c>
      <c r="K5585" t="s">
        <v>82</v>
      </c>
      <c r="L5585" t="s">
        <v>45</v>
      </c>
      <c r="M5585">
        <v>1.91</v>
      </c>
      <c r="N5585" t="s">
        <v>141</v>
      </c>
      <c r="O5585" t="b">
        <v>0</v>
      </c>
      <c r="P5585">
        <v>224.2944</v>
      </c>
      <c r="Q5585">
        <v>88.358399999999989</v>
      </c>
      <c r="R5585">
        <v>76.898399999999981</v>
      </c>
      <c r="S5585" t="s">
        <v>103</v>
      </c>
      <c r="T5585">
        <v>1</v>
      </c>
      <c r="U5585">
        <v>0</v>
      </c>
      <c r="V5585">
        <v>4</v>
      </c>
      <c r="W5585">
        <v>247.67339999999999</v>
      </c>
    </row>
    <row r="5586" spans="1:23" x14ac:dyDescent="0.35">
      <c r="A5586" t="s">
        <v>7543</v>
      </c>
      <c r="B5586" t="s">
        <v>598</v>
      </c>
      <c r="C5586" t="s">
        <v>2903</v>
      </c>
      <c r="D5586" t="s">
        <v>12</v>
      </c>
      <c r="E5586" t="s">
        <v>88</v>
      </c>
      <c r="F5586" t="s">
        <v>493</v>
      </c>
      <c r="G5586">
        <v>25.48</v>
      </c>
      <c r="H5586">
        <v>2</v>
      </c>
      <c r="I5586">
        <v>0.14000000000000001</v>
      </c>
      <c r="J5586">
        <v>8.51</v>
      </c>
      <c r="K5586" t="s">
        <v>115</v>
      </c>
      <c r="L5586" t="s">
        <v>41</v>
      </c>
      <c r="M5586">
        <v>12.32</v>
      </c>
      <c r="N5586" t="s">
        <v>83</v>
      </c>
      <c r="O5586" t="b">
        <v>0</v>
      </c>
      <c r="P5586">
        <v>43.825600000000001</v>
      </c>
      <c r="Q5586">
        <v>13.249599999999999</v>
      </c>
      <c r="R5586">
        <v>-7.5803999999999974</v>
      </c>
      <c r="S5586" t="s">
        <v>183</v>
      </c>
      <c r="T5586">
        <v>0</v>
      </c>
      <c r="U5586">
        <v>0</v>
      </c>
      <c r="V5586">
        <v>7</v>
      </c>
      <c r="W5586">
        <v>374.85550000000012</v>
      </c>
    </row>
    <row r="5587" spans="1:23" x14ac:dyDescent="0.35">
      <c r="A5587" t="s">
        <v>7544</v>
      </c>
      <c r="B5587" t="s">
        <v>161</v>
      </c>
      <c r="C5587" t="s">
        <v>5001</v>
      </c>
      <c r="D5587" t="s">
        <v>12</v>
      </c>
      <c r="E5587" t="s">
        <v>16</v>
      </c>
      <c r="F5587" t="s">
        <v>1077</v>
      </c>
      <c r="G5587">
        <v>55.44</v>
      </c>
      <c r="H5587">
        <v>1</v>
      </c>
      <c r="I5587">
        <v>0.08</v>
      </c>
      <c r="J5587">
        <v>3.14</v>
      </c>
      <c r="K5587" t="s">
        <v>82</v>
      </c>
      <c r="L5587" t="s">
        <v>41</v>
      </c>
      <c r="M5587">
        <v>13.12</v>
      </c>
      <c r="N5587" t="s">
        <v>83</v>
      </c>
      <c r="O5587" t="b">
        <v>0</v>
      </c>
      <c r="P5587">
        <v>51.004800000000003</v>
      </c>
      <c r="Q5587">
        <v>17.740800000000011</v>
      </c>
      <c r="R5587">
        <v>1.480800000000009</v>
      </c>
      <c r="S5587" t="s">
        <v>91</v>
      </c>
      <c r="T5587">
        <v>0</v>
      </c>
      <c r="U5587">
        <v>0</v>
      </c>
      <c r="V5587">
        <v>2</v>
      </c>
      <c r="W5587">
        <v>-4.9987999999999904</v>
      </c>
    </row>
    <row r="5588" spans="1:23" x14ac:dyDescent="0.35">
      <c r="A5588" t="s">
        <v>7545</v>
      </c>
      <c r="B5588" t="s">
        <v>946</v>
      </c>
      <c r="C5588" t="s">
        <v>6967</v>
      </c>
      <c r="D5588" t="s">
        <v>17</v>
      </c>
      <c r="E5588" t="s">
        <v>16</v>
      </c>
      <c r="F5588" t="s">
        <v>919</v>
      </c>
      <c r="G5588">
        <v>4.22</v>
      </c>
      <c r="H5588">
        <v>1</v>
      </c>
      <c r="I5588">
        <v>0.1</v>
      </c>
      <c r="J5588">
        <v>3.74</v>
      </c>
      <c r="K5588" t="s">
        <v>82</v>
      </c>
      <c r="L5588" t="s">
        <v>45</v>
      </c>
      <c r="M5588">
        <v>1.26</v>
      </c>
      <c r="N5588" t="s">
        <v>83</v>
      </c>
      <c r="O5588" t="b">
        <v>1</v>
      </c>
      <c r="P5588">
        <v>3.798</v>
      </c>
      <c r="Q5588">
        <v>1.266</v>
      </c>
      <c r="R5588">
        <v>-3.734</v>
      </c>
      <c r="S5588" t="s">
        <v>128</v>
      </c>
      <c r="T5588">
        <v>0</v>
      </c>
      <c r="U5588">
        <v>0</v>
      </c>
      <c r="V5588">
        <v>2</v>
      </c>
      <c r="W5588">
        <v>87.662700000000015</v>
      </c>
    </row>
    <row r="5589" spans="1:23" x14ac:dyDescent="0.35">
      <c r="A5589" t="s">
        <v>7546</v>
      </c>
      <c r="B5589" t="s">
        <v>353</v>
      </c>
      <c r="C5589" t="s">
        <v>7547</v>
      </c>
      <c r="D5589" t="s">
        <v>24</v>
      </c>
      <c r="E5589" t="s">
        <v>88</v>
      </c>
      <c r="F5589" t="s">
        <v>415</v>
      </c>
      <c r="G5589">
        <v>20.43</v>
      </c>
      <c r="H5589">
        <v>1</v>
      </c>
      <c r="I5589">
        <v>0.1</v>
      </c>
      <c r="J5589">
        <v>4.7300000000000004</v>
      </c>
      <c r="K5589" t="s">
        <v>90</v>
      </c>
      <c r="L5589" t="s">
        <v>43</v>
      </c>
      <c r="M5589">
        <v>5.17</v>
      </c>
      <c r="N5589" t="s">
        <v>83</v>
      </c>
      <c r="O5589" t="b">
        <v>0</v>
      </c>
      <c r="P5589">
        <v>18.387</v>
      </c>
      <c r="Q5589">
        <v>6.1290000000000013</v>
      </c>
      <c r="R5589">
        <v>-3.770999999999999</v>
      </c>
      <c r="S5589" t="s">
        <v>91</v>
      </c>
      <c r="T5589">
        <v>0</v>
      </c>
      <c r="U5589">
        <v>0</v>
      </c>
      <c r="V5589">
        <v>1</v>
      </c>
      <c r="W5589">
        <v>-3.770999999999999</v>
      </c>
    </row>
    <row r="5590" spans="1:23" x14ac:dyDescent="0.35">
      <c r="A5590" t="s">
        <v>7548</v>
      </c>
      <c r="B5590" t="s">
        <v>372</v>
      </c>
      <c r="C5590" t="s">
        <v>299</v>
      </c>
      <c r="D5590" t="s">
        <v>12</v>
      </c>
      <c r="E5590" t="s">
        <v>95</v>
      </c>
      <c r="F5590" t="s">
        <v>2069</v>
      </c>
      <c r="G5590">
        <v>353.82</v>
      </c>
      <c r="H5590">
        <v>2</v>
      </c>
      <c r="I5590">
        <v>0.05</v>
      </c>
      <c r="J5590">
        <v>9.8699999999999992</v>
      </c>
      <c r="K5590" t="s">
        <v>102</v>
      </c>
      <c r="L5590" t="s">
        <v>45</v>
      </c>
      <c r="M5590">
        <v>1.81</v>
      </c>
      <c r="N5590" t="s">
        <v>83</v>
      </c>
      <c r="O5590" t="b">
        <v>0</v>
      </c>
      <c r="P5590">
        <v>672.25799999999992</v>
      </c>
      <c r="Q5590">
        <v>247.67399999999989</v>
      </c>
      <c r="R5590">
        <v>235.99399999999989</v>
      </c>
      <c r="S5590" t="s">
        <v>183</v>
      </c>
      <c r="T5590">
        <v>0</v>
      </c>
      <c r="U5590">
        <v>0</v>
      </c>
      <c r="V5590">
        <v>11</v>
      </c>
      <c r="W5590">
        <v>748.72979999999995</v>
      </c>
    </row>
    <row r="5591" spans="1:23" x14ac:dyDescent="0.35">
      <c r="A5591" t="s">
        <v>7549</v>
      </c>
      <c r="B5591" t="s">
        <v>1052</v>
      </c>
      <c r="C5591" t="s">
        <v>704</v>
      </c>
      <c r="D5591" t="s">
        <v>15</v>
      </c>
      <c r="E5591" t="s">
        <v>14</v>
      </c>
      <c r="F5591" t="s">
        <v>677</v>
      </c>
      <c r="G5591">
        <v>132.32</v>
      </c>
      <c r="H5591">
        <v>3</v>
      </c>
      <c r="I5591">
        <v>0.1</v>
      </c>
      <c r="J5591">
        <v>2.96</v>
      </c>
      <c r="K5591" t="s">
        <v>115</v>
      </c>
      <c r="L5591" t="s">
        <v>45</v>
      </c>
      <c r="M5591">
        <v>1.1499999999999999</v>
      </c>
      <c r="N5591" t="s">
        <v>141</v>
      </c>
      <c r="O5591" t="b">
        <v>0</v>
      </c>
      <c r="P5591">
        <v>357.26400000000001</v>
      </c>
      <c r="Q5591">
        <v>119.08799999999999</v>
      </c>
      <c r="R5591">
        <v>114.97799999999999</v>
      </c>
      <c r="S5591" t="s">
        <v>128</v>
      </c>
      <c r="T5591">
        <v>1</v>
      </c>
      <c r="U5591">
        <v>0</v>
      </c>
      <c r="V5591">
        <v>18</v>
      </c>
      <c r="W5591">
        <v>2368.9762999999998</v>
      </c>
    </row>
    <row r="5592" spans="1:23" x14ac:dyDescent="0.35">
      <c r="A5592" t="s">
        <v>7550</v>
      </c>
      <c r="B5592" t="s">
        <v>954</v>
      </c>
      <c r="C5592" t="s">
        <v>2108</v>
      </c>
      <c r="D5592" t="s">
        <v>20</v>
      </c>
      <c r="E5592" t="s">
        <v>14</v>
      </c>
      <c r="F5592" t="s">
        <v>1127</v>
      </c>
      <c r="G5592">
        <v>148.51</v>
      </c>
      <c r="H5592">
        <v>3</v>
      </c>
      <c r="I5592">
        <v>0.28000000000000003</v>
      </c>
      <c r="J5592">
        <v>7.68</v>
      </c>
      <c r="K5592" t="s">
        <v>102</v>
      </c>
      <c r="L5592" t="s">
        <v>41</v>
      </c>
      <c r="M5592">
        <v>10.09</v>
      </c>
      <c r="N5592" t="s">
        <v>83</v>
      </c>
      <c r="O5592" t="b">
        <v>0</v>
      </c>
      <c r="P5592">
        <v>320.78160000000003</v>
      </c>
      <c r="Q5592">
        <v>53.463599999999992</v>
      </c>
      <c r="R5592">
        <v>35.693599999999989</v>
      </c>
      <c r="S5592" t="s">
        <v>91</v>
      </c>
      <c r="T5592">
        <v>0</v>
      </c>
      <c r="U5592">
        <v>0</v>
      </c>
      <c r="V5592">
        <v>18</v>
      </c>
      <c r="W5592">
        <v>1247.6645000000001</v>
      </c>
    </row>
    <row r="5593" spans="1:23" x14ac:dyDescent="0.35">
      <c r="A5593" t="s">
        <v>7551</v>
      </c>
      <c r="B5593" t="s">
        <v>105</v>
      </c>
      <c r="C5593" t="s">
        <v>2266</v>
      </c>
      <c r="D5593" t="s">
        <v>24</v>
      </c>
      <c r="E5593" t="s">
        <v>14</v>
      </c>
      <c r="F5593" t="s">
        <v>677</v>
      </c>
      <c r="G5593">
        <v>170.61</v>
      </c>
      <c r="H5593">
        <v>3</v>
      </c>
      <c r="I5593">
        <v>0.09</v>
      </c>
      <c r="J5593">
        <v>5.8</v>
      </c>
      <c r="K5593" t="s">
        <v>115</v>
      </c>
      <c r="L5593" t="s">
        <v>45</v>
      </c>
      <c r="M5593">
        <v>1.55</v>
      </c>
      <c r="N5593" t="s">
        <v>141</v>
      </c>
      <c r="O5593" t="b">
        <v>0</v>
      </c>
      <c r="P5593">
        <v>465.76530000000002</v>
      </c>
      <c r="Q5593">
        <v>158.66730000000001</v>
      </c>
      <c r="R5593">
        <v>151.31729999999999</v>
      </c>
      <c r="S5593" t="s">
        <v>91</v>
      </c>
      <c r="T5593">
        <v>1</v>
      </c>
      <c r="U5593">
        <v>0</v>
      </c>
      <c r="V5593">
        <v>3</v>
      </c>
      <c r="W5593">
        <v>170.62909999999999</v>
      </c>
    </row>
    <row r="5594" spans="1:23" x14ac:dyDescent="0.35">
      <c r="A5594" t="s">
        <v>7552</v>
      </c>
      <c r="B5594" t="s">
        <v>291</v>
      </c>
      <c r="C5594" t="s">
        <v>504</v>
      </c>
      <c r="D5594" t="s">
        <v>12</v>
      </c>
      <c r="E5594" t="s">
        <v>95</v>
      </c>
      <c r="F5594" t="s">
        <v>515</v>
      </c>
      <c r="G5594">
        <v>213.67</v>
      </c>
      <c r="H5594">
        <v>2</v>
      </c>
      <c r="I5594">
        <v>0.06</v>
      </c>
      <c r="J5594">
        <v>7.98</v>
      </c>
      <c r="K5594" t="s">
        <v>115</v>
      </c>
      <c r="L5594" t="s">
        <v>41</v>
      </c>
      <c r="M5594">
        <v>5.72</v>
      </c>
      <c r="N5594" t="s">
        <v>83</v>
      </c>
      <c r="O5594" t="b">
        <v>0</v>
      </c>
      <c r="P5594">
        <v>401.69959999999998</v>
      </c>
      <c r="Q5594">
        <v>145.29560000000001</v>
      </c>
      <c r="R5594">
        <v>131.59559999999999</v>
      </c>
      <c r="S5594" t="s">
        <v>183</v>
      </c>
      <c r="T5594">
        <v>0</v>
      </c>
      <c r="U5594">
        <v>0</v>
      </c>
      <c r="V5594">
        <v>11</v>
      </c>
      <c r="W5594">
        <v>869.23220000000015</v>
      </c>
    </row>
    <row r="5595" spans="1:23" x14ac:dyDescent="0.35">
      <c r="A5595" t="s">
        <v>7553</v>
      </c>
      <c r="B5595" t="s">
        <v>323</v>
      </c>
      <c r="C5595" t="s">
        <v>1380</v>
      </c>
      <c r="D5595" t="s">
        <v>24</v>
      </c>
      <c r="E5595" t="s">
        <v>14</v>
      </c>
      <c r="F5595" t="s">
        <v>588</v>
      </c>
      <c r="G5595">
        <v>113.92</v>
      </c>
      <c r="H5595">
        <v>1</v>
      </c>
      <c r="I5595">
        <v>0.02</v>
      </c>
      <c r="J5595">
        <v>8.69</v>
      </c>
      <c r="K5595" t="s">
        <v>115</v>
      </c>
      <c r="L5595" t="s">
        <v>48</v>
      </c>
      <c r="M5595">
        <v>6.86</v>
      </c>
      <c r="N5595" t="s">
        <v>83</v>
      </c>
      <c r="O5595" t="b">
        <v>0</v>
      </c>
      <c r="P5595">
        <v>111.6416</v>
      </c>
      <c r="Q5595">
        <v>43.289599999999993</v>
      </c>
      <c r="R5595">
        <v>27.739599999999989</v>
      </c>
      <c r="S5595" t="s">
        <v>91</v>
      </c>
      <c r="T5595">
        <v>0</v>
      </c>
      <c r="U5595">
        <v>0</v>
      </c>
      <c r="V5595">
        <v>20</v>
      </c>
      <c r="W5595">
        <v>1665.5569</v>
      </c>
    </row>
    <row r="5596" spans="1:23" x14ac:dyDescent="0.35">
      <c r="A5596" t="s">
        <v>7554</v>
      </c>
      <c r="B5596" t="s">
        <v>130</v>
      </c>
      <c r="C5596" t="s">
        <v>1071</v>
      </c>
      <c r="D5596" t="s">
        <v>17</v>
      </c>
      <c r="E5596" t="s">
        <v>14</v>
      </c>
      <c r="F5596" t="s">
        <v>674</v>
      </c>
      <c r="G5596">
        <v>13.11</v>
      </c>
      <c r="H5596">
        <v>3</v>
      </c>
      <c r="I5596">
        <v>0.28999999999999998</v>
      </c>
      <c r="J5596">
        <v>6.72</v>
      </c>
      <c r="K5596" t="s">
        <v>82</v>
      </c>
      <c r="L5596" t="s">
        <v>41</v>
      </c>
      <c r="M5596">
        <v>6.68</v>
      </c>
      <c r="N5596" t="s">
        <v>83</v>
      </c>
      <c r="O5596" t="b">
        <v>0</v>
      </c>
      <c r="P5596">
        <v>27.924299999999999</v>
      </c>
      <c r="Q5596">
        <v>4.3262999999999998</v>
      </c>
      <c r="R5596">
        <v>-9.0737000000000005</v>
      </c>
      <c r="S5596" t="s">
        <v>84</v>
      </c>
      <c r="T5596">
        <v>0</v>
      </c>
      <c r="U5596">
        <v>0</v>
      </c>
      <c r="V5596">
        <v>17</v>
      </c>
      <c r="W5596">
        <v>1567.6953000000001</v>
      </c>
    </row>
    <row r="5597" spans="1:23" x14ac:dyDescent="0.35">
      <c r="A5597" t="s">
        <v>7555</v>
      </c>
      <c r="B5597" t="s">
        <v>161</v>
      </c>
      <c r="C5597" t="s">
        <v>1469</v>
      </c>
      <c r="D5597" t="s">
        <v>26</v>
      </c>
      <c r="E5597" t="s">
        <v>14</v>
      </c>
      <c r="F5597" t="s">
        <v>655</v>
      </c>
      <c r="G5597">
        <v>149.29</v>
      </c>
      <c r="H5597">
        <v>1</v>
      </c>
      <c r="I5597">
        <v>0.01</v>
      </c>
      <c r="J5597">
        <v>8.9600000000000009</v>
      </c>
      <c r="K5597" t="s">
        <v>115</v>
      </c>
      <c r="L5597" t="s">
        <v>43</v>
      </c>
      <c r="M5597">
        <v>5.93</v>
      </c>
      <c r="N5597" t="s">
        <v>83</v>
      </c>
      <c r="O5597" t="b">
        <v>0</v>
      </c>
      <c r="P5597">
        <v>147.7971</v>
      </c>
      <c r="Q5597">
        <v>58.223100000000002</v>
      </c>
      <c r="R5597">
        <v>43.333100000000002</v>
      </c>
      <c r="S5597" t="s">
        <v>91</v>
      </c>
      <c r="T5597">
        <v>0</v>
      </c>
      <c r="U5597">
        <v>0</v>
      </c>
      <c r="V5597">
        <v>24</v>
      </c>
      <c r="W5597">
        <v>1849.9422999999999</v>
      </c>
    </row>
    <row r="5598" spans="1:23" x14ac:dyDescent="0.35">
      <c r="A5598" t="s">
        <v>7556</v>
      </c>
      <c r="B5598" t="s">
        <v>731</v>
      </c>
      <c r="C5598" t="s">
        <v>977</v>
      </c>
      <c r="D5598" t="s">
        <v>28</v>
      </c>
      <c r="E5598" t="s">
        <v>88</v>
      </c>
      <c r="F5598" t="s">
        <v>530</v>
      </c>
      <c r="G5598">
        <v>24.85</v>
      </c>
      <c r="H5598">
        <v>3</v>
      </c>
      <c r="I5598">
        <v>0.02</v>
      </c>
      <c r="J5598">
        <v>8.8000000000000007</v>
      </c>
      <c r="K5598" t="s">
        <v>102</v>
      </c>
      <c r="L5598" t="s">
        <v>45</v>
      </c>
      <c r="M5598">
        <v>0.96</v>
      </c>
      <c r="N5598" t="s">
        <v>83</v>
      </c>
      <c r="O5598" t="b">
        <v>0</v>
      </c>
      <c r="P5598">
        <v>73.059000000000012</v>
      </c>
      <c r="Q5598">
        <v>28.329000000000011</v>
      </c>
      <c r="R5598">
        <v>18.56900000000001</v>
      </c>
      <c r="S5598" t="s">
        <v>84</v>
      </c>
      <c r="T5598">
        <v>0</v>
      </c>
      <c r="U5598">
        <v>0</v>
      </c>
      <c r="V5598">
        <v>17</v>
      </c>
      <c r="W5598">
        <v>746.17320000000007</v>
      </c>
    </row>
    <row r="5599" spans="1:23" x14ac:dyDescent="0.35">
      <c r="A5599" t="s">
        <v>7557</v>
      </c>
      <c r="B5599" t="s">
        <v>984</v>
      </c>
      <c r="C5599" t="s">
        <v>1916</v>
      </c>
      <c r="D5599" t="s">
        <v>15</v>
      </c>
      <c r="E5599" t="s">
        <v>88</v>
      </c>
      <c r="F5599" t="s">
        <v>195</v>
      </c>
      <c r="G5599">
        <v>26.76</v>
      </c>
      <c r="H5599">
        <v>1</v>
      </c>
      <c r="I5599">
        <v>0.01</v>
      </c>
      <c r="J5599">
        <v>2.41</v>
      </c>
      <c r="K5599" t="s">
        <v>102</v>
      </c>
      <c r="L5599" t="s">
        <v>43</v>
      </c>
      <c r="M5599">
        <v>6.76</v>
      </c>
      <c r="N5599" t="s">
        <v>83</v>
      </c>
      <c r="O5599" t="b">
        <v>0</v>
      </c>
      <c r="P5599">
        <v>26.4924</v>
      </c>
      <c r="Q5599">
        <v>10.436400000000001</v>
      </c>
      <c r="R5599">
        <v>1.2663999999999991</v>
      </c>
      <c r="S5599" t="s">
        <v>97</v>
      </c>
      <c r="T5599">
        <v>0</v>
      </c>
      <c r="U5599">
        <v>0</v>
      </c>
      <c r="V5599">
        <v>17</v>
      </c>
      <c r="W5599">
        <v>868.86450000000013</v>
      </c>
    </row>
    <row r="5600" spans="1:23" x14ac:dyDescent="0.35">
      <c r="A5600" t="s">
        <v>7558</v>
      </c>
      <c r="B5600" t="s">
        <v>455</v>
      </c>
      <c r="C5600" t="s">
        <v>94</v>
      </c>
      <c r="D5600" t="s">
        <v>12</v>
      </c>
      <c r="E5600" t="s">
        <v>16</v>
      </c>
      <c r="F5600" t="s">
        <v>919</v>
      </c>
      <c r="G5600">
        <v>25.77</v>
      </c>
      <c r="H5600">
        <v>1</v>
      </c>
      <c r="I5600">
        <v>0.1</v>
      </c>
      <c r="J5600">
        <v>3.01</v>
      </c>
      <c r="K5600" t="s">
        <v>102</v>
      </c>
      <c r="L5600" t="s">
        <v>45</v>
      </c>
      <c r="M5600">
        <v>1.54</v>
      </c>
      <c r="N5600" t="s">
        <v>141</v>
      </c>
      <c r="O5600" t="b">
        <v>0</v>
      </c>
      <c r="P5600">
        <v>23.193000000000001</v>
      </c>
      <c r="Q5600">
        <v>7.7310000000000016</v>
      </c>
      <c r="R5600">
        <v>3.1810000000000018</v>
      </c>
      <c r="S5600" t="s">
        <v>128</v>
      </c>
      <c r="T5600">
        <v>1</v>
      </c>
      <c r="U5600">
        <v>0</v>
      </c>
      <c r="V5600">
        <v>25</v>
      </c>
      <c r="W5600">
        <v>2626.2725</v>
      </c>
    </row>
    <row r="5601" spans="1:23" x14ac:dyDescent="0.35">
      <c r="A5601" t="s">
        <v>7559</v>
      </c>
      <c r="B5601" t="s">
        <v>302</v>
      </c>
      <c r="C5601" t="s">
        <v>1720</v>
      </c>
      <c r="D5601" t="s">
        <v>15</v>
      </c>
      <c r="E5601" t="s">
        <v>95</v>
      </c>
      <c r="F5601" t="s">
        <v>715</v>
      </c>
      <c r="G5601">
        <v>384.7</v>
      </c>
      <c r="H5601">
        <v>2</v>
      </c>
      <c r="I5601">
        <v>0.09</v>
      </c>
      <c r="J5601">
        <v>5.25</v>
      </c>
      <c r="K5601" t="s">
        <v>90</v>
      </c>
      <c r="L5601" t="s">
        <v>48</v>
      </c>
      <c r="M5601">
        <v>18.25</v>
      </c>
      <c r="N5601" t="s">
        <v>83</v>
      </c>
      <c r="O5601" t="b">
        <v>0</v>
      </c>
      <c r="P5601">
        <v>700.154</v>
      </c>
      <c r="Q5601">
        <v>238.51400000000001</v>
      </c>
      <c r="R5601">
        <v>215.01400000000001</v>
      </c>
      <c r="S5601" t="s">
        <v>183</v>
      </c>
      <c r="T5601">
        <v>0</v>
      </c>
      <c r="U5601">
        <v>0</v>
      </c>
      <c r="V5601">
        <v>19</v>
      </c>
      <c r="W5601">
        <v>961.03410000000019</v>
      </c>
    </row>
    <row r="5602" spans="1:23" x14ac:dyDescent="0.35">
      <c r="A5602" t="s">
        <v>7560</v>
      </c>
      <c r="B5602" t="s">
        <v>429</v>
      </c>
      <c r="C5602" t="s">
        <v>1249</v>
      </c>
      <c r="D5602" t="s">
        <v>17</v>
      </c>
      <c r="E5602" t="s">
        <v>95</v>
      </c>
      <c r="F5602" t="s">
        <v>874</v>
      </c>
      <c r="G5602">
        <v>625.49</v>
      </c>
      <c r="H5602">
        <v>3</v>
      </c>
      <c r="I5602">
        <v>0.14000000000000001</v>
      </c>
      <c r="J5602">
        <v>7.09</v>
      </c>
      <c r="K5602" t="s">
        <v>82</v>
      </c>
      <c r="L5602" t="s">
        <v>41</v>
      </c>
      <c r="M5602">
        <v>10.34</v>
      </c>
      <c r="N5602" t="s">
        <v>83</v>
      </c>
      <c r="O5602" t="b">
        <v>0</v>
      </c>
      <c r="P5602">
        <v>1613.7642000000001</v>
      </c>
      <c r="Q5602">
        <v>487.88220000000001</v>
      </c>
      <c r="R5602">
        <v>470.4522</v>
      </c>
      <c r="S5602" t="s">
        <v>128</v>
      </c>
      <c r="T5602">
        <v>0</v>
      </c>
      <c r="U5602">
        <v>0</v>
      </c>
      <c r="V5602">
        <v>24</v>
      </c>
      <c r="W5602">
        <v>2451.8616000000002</v>
      </c>
    </row>
    <row r="5603" spans="1:23" x14ac:dyDescent="0.35">
      <c r="A5603" t="s">
        <v>7561</v>
      </c>
      <c r="B5603" t="s">
        <v>581</v>
      </c>
      <c r="C5603" t="s">
        <v>1150</v>
      </c>
      <c r="D5603" t="s">
        <v>12</v>
      </c>
      <c r="E5603" t="s">
        <v>95</v>
      </c>
      <c r="F5603" t="s">
        <v>840</v>
      </c>
      <c r="G5603">
        <v>387.75</v>
      </c>
      <c r="H5603">
        <v>3</v>
      </c>
      <c r="I5603">
        <v>0.03</v>
      </c>
      <c r="J5603">
        <v>8.99</v>
      </c>
      <c r="K5603" t="s">
        <v>90</v>
      </c>
      <c r="L5603" t="s">
        <v>45</v>
      </c>
      <c r="M5603">
        <v>2</v>
      </c>
      <c r="N5603" t="s">
        <v>141</v>
      </c>
      <c r="O5603" t="b">
        <v>0</v>
      </c>
      <c r="P5603">
        <v>1128.3525</v>
      </c>
      <c r="Q5603">
        <v>430.40249999999997</v>
      </c>
      <c r="R5603">
        <v>419.41250000000002</v>
      </c>
      <c r="S5603" t="s">
        <v>84</v>
      </c>
      <c r="T5603">
        <v>1</v>
      </c>
      <c r="U5603">
        <v>0</v>
      </c>
      <c r="V5603">
        <v>18</v>
      </c>
      <c r="W5603">
        <v>2077.6332000000002</v>
      </c>
    </row>
    <row r="5604" spans="1:23" x14ac:dyDescent="0.35">
      <c r="A5604" t="s">
        <v>7562</v>
      </c>
      <c r="B5604" t="s">
        <v>500</v>
      </c>
      <c r="C5604" t="s">
        <v>222</v>
      </c>
      <c r="D5604" t="s">
        <v>15</v>
      </c>
      <c r="E5604" t="s">
        <v>14</v>
      </c>
      <c r="F5604" t="s">
        <v>1127</v>
      </c>
      <c r="G5604">
        <v>103.19</v>
      </c>
      <c r="H5604">
        <v>2</v>
      </c>
      <c r="I5604">
        <v>0.26</v>
      </c>
      <c r="J5604">
        <v>5.14</v>
      </c>
      <c r="K5604" t="s">
        <v>90</v>
      </c>
      <c r="L5604" t="s">
        <v>41</v>
      </c>
      <c r="M5604">
        <v>6.39</v>
      </c>
      <c r="N5604" t="s">
        <v>83</v>
      </c>
      <c r="O5604" t="b">
        <v>0</v>
      </c>
      <c r="P5604">
        <v>152.72120000000001</v>
      </c>
      <c r="Q5604">
        <v>28.8932</v>
      </c>
      <c r="R5604">
        <v>17.363199999999988</v>
      </c>
      <c r="S5604" t="s">
        <v>91</v>
      </c>
      <c r="T5604">
        <v>0</v>
      </c>
      <c r="U5604">
        <v>0</v>
      </c>
      <c r="V5604">
        <v>4</v>
      </c>
      <c r="W5604">
        <v>101.5994</v>
      </c>
    </row>
    <row r="5605" spans="1:23" x14ac:dyDescent="0.35">
      <c r="A5605" t="s">
        <v>7563</v>
      </c>
      <c r="B5605" t="s">
        <v>264</v>
      </c>
      <c r="C5605" t="s">
        <v>7564</v>
      </c>
      <c r="D5605" t="s">
        <v>12</v>
      </c>
      <c r="E5605" t="s">
        <v>16</v>
      </c>
      <c r="F5605" t="s">
        <v>481</v>
      </c>
      <c r="G5605">
        <v>32.99</v>
      </c>
      <c r="H5605">
        <v>1</v>
      </c>
      <c r="I5605">
        <v>0.25</v>
      </c>
      <c r="J5605">
        <v>8.02</v>
      </c>
      <c r="K5605" t="s">
        <v>90</v>
      </c>
      <c r="L5605" t="s">
        <v>41</v>
      </c>
      <c r="M5605">
        <v>12.84</v>
      </c>
      <c r="N5605" t="s">
        <v>83</v>
      </c>
      <c r="O5605" t="b">
        <v>0</v>
      </c>
      <c r="P5605">
        <v>24.7425</v>
      </c>
      <c r="Q5605">
        <v>4.9484999999999992</v>
      </c>
      <c r="R5605">
        <v>-15.9115</v>
      </c>
      <c r="S5605" t="s">
        <v>97</v>
      </c>
      <c r="T5605">
        <v>0</v>
      </c>
      <c r="U5605">
        <v>0</v>
      </c>
      <c r="V5605">
        <v>1</v>
      </c>
      <c r="W5605">
        <v>-15.9115</v>
      </c>
    </row>
    <row r="5606" spans="1:23" x14ac:dyDescent="0.35">
      <c r="A5606" t="s">
        <v>7565</v>
      </c>
      <c r="B5606" t="s">
        <v>261</v>
      </c>
      <c r="C5606" t="s">
        <v>7566</v>
      </c>
      <c r="D5606" t="s">
        <v>15</v>
      </c>
      <c r="E5606" t="s">
        <v>88</v>
      </c>
      <c r="F5606" t="s">
        <v>680</v>
      </c>
      <c r="G5606">
        <v>16.329999999999998</v>
      </c>
      <c r="H5606">
        <v>1</v>
      </c>
      <c r="I5606">
        <v>0.03</v>
      </c>
      <c r="J5606">
        <v>7.22</v>
      </c>
      <c r="K5606" t="s">
        <v>90</v>
      </c>
      <c r="L5606" t="s">
        <v>45</v>
      </c>
      <c r="M5606">
        <v>0.79</v>
      </c>
      <c r="N5606" t="s">
        <v>83</v>
      </c>
      <c r="O5606" t="b">
        <v>0</v>
      </c>
      <c r="P5606">
        <v>15.8401</v>
      </c>
      <c r="Q5606">
        <v>6.0420999999999996</v>
      </c>
      <c r="R5606">
        <v>-1.9679</v>
      </c>
      <c r="S5606" t="s">
        <v>103</v>
      </c>
      <c r="T5606">
        <v>0</v>
      </c>
      <c r="U5606">
        <v>0</v>
      </c>
      <c r="V5606">
        <v>2</v>
      </c>
      <c r="W5606">
        <v>7.1391000000000062</v>
      </c>
    </row>
    <row r="5607" spans="1:23" x14ac:dyDescent="0.35">
      <c r="A5607" t="s">
        <v>7567</v>
      </c>
      <c r="B5607" t="s">
        <v>1007</v>
      </c>
      <c r="C5607" t="s">
        <v>6791</v>
      </c>
      <c r="D5607" t="s">
        <v>15</v>
      </c>
      <c r="E5607" t="s">
        <v>14</v>
      </c>
      <c r="F5607" t="s">
        <v>677</v>
      </c>
      <c r="G5607">
        <v>123.21</v>
      </c>
      <c r="H5607">
        <v>1</v>
      </c>
      <c r="I5607">
        <v>0.15</v>
      </c>
      <c r="J5607">
        <v>6.33</v>
      </c>
      <c r="K5607" t="s">
        <v>102</v>
      </c>
      <c r="L5607" t="s">
        <v>41</v>
      </c>
      <c r="M5607">
        <v>12.94</v>
      </c>
      <c r="N5607" t="s">
        <v>83</v>
      </c>
      <c r="O5607" t="b">
        <v>0</v>
      </c>
      <c r="P5607">
        <v>104.7285</v>
      </c>
      <c r="Q5607">
        <v>30.802500000000009</v>
      </c>
      <c r="R5607">
        <v>11.53250000000001</v>
      </c>
      <c r="S5607" t="s">
        <v>103</v>
      </c>
      <c r="T5607">
        <v>0</v>
      </c>
      <c r="U5607">
        <v>0</v>
      </c>
      <c r="V5607">
        <v>3</v>
      </c>
      <c r="W5607">
        <v>61.138500000000029</v>
      </c>
    </row>
    <row r="5608" spans="1:23" x14ac:dyDescent="0.35">
      <c r="A5608" t="s">
        <v>7568</v>
      </c>
      <c r="B5608" t="s">
        <v>949</v>
      </c>
      <c r="C5608" t="s">
        <v>3327</v>
      </c>
      <c r="D5608" t="s">
        <v>12</v>
      </c>
      <c r="E5608" t="s">
        <v>16</v>
      </c>
      <c r="F5608" t="s">
        <v>527</v>
      </c>
      <c r="G5608">
        <v>36.08</v>
      </c>
      <c r="H5608">
        <v>2</v>
      </c>
      <c r="I5608">
        <v>0.1</v>
      </c>
      <c r="J5608">
        <v>8.44</v>
      </c>
      <c r="K5608" t="s">
        <v>102</v>
      </c>
      <c r="L5608" t="s">
        <v>41</v>
      </c>
      <c r="M5608">
        <v>12.55</v>
      </c>
      <c r="N5608" t="s">
        <v>83</v>
      </c>
      <c r="O5608" t="b">
        <v>1</v>
      </c>
      <c r="P5608">
        <v>64.944000000000003</v>
      </c>
      <c r="Q5608">
        <v>21.648</v>
      </c>
      <c r="R5608">
        <v>0.65800000000000125</v>
      </c>
      <c r="S5608" t="s">
        <v>103</v>
      </c>
      <c r="T5608">
        <v>0</v>
      </c>
      <c r="U5608">
        <v>0</v>
      </c>
      <c r="V5608">
        <v>13</v>
      </c>
      <c r="W5608">
        <v>819.19979999999998</v>
      </c>
    </row>
    <row r="5609" spans="1:23" x14ac:dyDescent="0.35">
      <c r="A5609" t="s">
        <v>7569</v>
      </c>
      <c r="B5609" t="s">
        <v>1831</v>
      </c>
      <c r="C5609" t="s">
        <v>4519</v>
      </c>
      <c r="D5609" t="s">
        <v>17</v>
      </c>
      <c r="E5609" t="s">
        <v>95</v>
      </c>
      <c r="F5609" t="s">
        <v>782</v>
      </c>
      <c r="G5609">
        <v>319.33999999999997</v>
      </c>
      <c r="H5609">
        <v>3</v>
      </c>
      <c r="I5609">
        <v>0</v>
      </c>
      <c r="J5609">
        <v>8.3000000000000007</v>
      </c>
      <c r="K5609" t="s">
        <v>115</v>
      </c>
      <c r="L5609" t="s">
        <v>45</v>
      </c>
      <c r="M5609">
        <v>1.91</v>
      </c>
      <c r="N5609" t="s">
        <v>83</v>
      </c>
      <c r="O5609" t="b">
        <v>0</v>
      </c>
      <c r="P5609">
        <v>958.02</v>
      </c>
      <c r="Q5609">
        <v>383.20800000000003</v>
      </c>
      <c r="R5609">
        <v>372.99799999999999</v>
      </c>
      <c r="S5609" t="s">
        <v>128</v>
      </c>
      <c r="T5609">
        <v>0</v>
      </c>
      <c r="U5609">
        <v>0</v>
      </c>
      <c r="V5609">
        <v>3</v>
      </c>
      <c r="W5609">
        <v>362.03039999999999</v>
      </c>
    </row>
    <row r="5610" spans="1:23" x14ac:dyDescent="0.35">
      <c r="A5610" t="s">
        <v>7570</v>
      </c>
      <c r="B5610" t="s">
        <v>622</v>
      </c>
      <c r="C5610" t="s">
        <v>7571</v>
      </c>
      <c r="D5610" t="s">
        <v>20</v>
      </c>
      <c r="E5610" t="s">
        <v>95</v>
      </c>
      <c r="F5610" t="s">
        <v>217</v>
      </c>
      <c r="G5610">
        <v>392.07</v>
      </c>
      <c r="H5610">
        <v>3</v>
      </c>
      <c r="I5610">
        <v>0.15</v>
      </c>
      <c r="J5610">
        <v>4.72</v>
      </c>
      <c r="K5610" t="s">
        <v>115</v>
      </c>
      <c r="L5610" t="s">
        <v>41</v>
      </c>
      <c r="M5610">
        <v>12</v>
      </c>
      <c r="N5610" t="s">
        <v>83</v>
      </c>
      <c r="O5610" t="b">
        <v>0</v>
      </c>
      <c r="P5610">
        <v>999.77850000000001</v>
      </c>
      <c r="Q5610">
        <v>294.05250000000001</v>
      </c>
      <c r="R5610">
        <v>277.33249999999998</v>
      </c>
      <c r="S5610" t="s">
        <v>97</v>
      </c>
      <c r="T5610">
        <v>0</v>
      </c>
      <c r="U5610">
        <v>0</v>
      </c>
      <c r="V5610">
        <v>2</v>
      </c>
      <c r="W5610">
        <v>358.61649999999997</v>
      </c>
    </row>
    <row r="5611" spans="1:23" x14ac:dyDescent="0.35">
      <c r="A5611" t="s">
        <v>7572</v>
      </c>
      <c r="B5611" t="s">
        <v>583</v>
      </c>
      <c r="C5611" t="s">
        <v>710</v>
      </c>
      <c r="D5611" t="s">
        <v>17</v>
      </c>
      <c r="E5611" t="s">
        <v>95</v>
      </c>
      <c r="F5611" t="s">
        <v>274</v>
      </c>
      <c r="G5611">
        <v>73.319999999999993</v>
      </c>
      <c r="H5611">
        <v>1</v>
      </c>
      <c r="I5611">
        <v>7.0000000000000007E-2</v>
      </c>
      <c r="J5611">
        <v>7.71</v>
      </c>
      <c r="K5611" t="s">
        <v>102</v>
      </c>
      <c r="L5611" t="s">
        <v>43</v>
      </c>
      <c r="M5611">
        <v>5.6</v>
      </c>
      <c r="N5611" t="s">
        <v>83</v>
      </c>
      <c r="O5611" t="b">
        <v>0</v>
      </c>
      <c r="P5611">
        <v>68.187599999999989</v>
      </c>
      <c r="Q5611">
        <v>24.195599999999988</v>
      </c>
      <c r="R5611">
        <v>10.88559999999999</v>
      </c>
      <c r="S5611" t="s">
        <v>84</v>
      </c>
      <c r="T5611">
        <v>0</v>
      </c>
      <c r="U5611">
        <v>0</v>
      </c>
      <c r="V5611">
        <v>18</v>
      </c>
      <c r="W5611">
        <v>838.74849999999992</v>
      </c>
    </row>
    <row r="5612" spans="1:23" x14ac:dyDescent="0.35">
      <c r="A5612" t="s">
        <v>7573</v>
      </c>
      <c r="B5612" t="s">
        <v>383</v>
      </c>
      <c r="C5612" t="s">
        <v>7574</v>
      </c>
      <c r="D5612" t="s">
        <v>17</v>
      </c>
      <c r="E5612" t="s">
        <v>95</v>
      </c>
      <c r="F5612" t="s">
        <v>217</v>
      </c>
      <c r="G5612">
        <v>345.84</v>
      </c>
      <c r="H5612">
        <v>1</v>
      </c>
      <c r="I5612">
        <v>0.1</v>
      </c>
      <c r="J5612">
        <v>6.89</v>
      </c>
      <c r="K5612" t="s">
        <v>102</v>
      </c>
      <c r="L5612" t="s">
        <v>43</v>
      </c>
      <c r="M5612">
        <v>7.71</v>
      </c>
      <c r="N5612" t="s">
        <v>83</v>
      </c>
      <c r="O5612" t="b">
        <v>0</v>
      </c>
      <c r="P5612">
        <v>311.25599999999997</v>
      </c>
      <c r="Q5612">
        <v>103.752</v>
      </c>
      <c r="R5612">
        <v>89.151999999999987</v>
      </c>
      <c r="S5612" t="s">
        <v>128</v>
      </c>
      <c r="T5612">
        <v>0</v>
      </c>
      <c r="U5612">
        <v>0</v>
      </c>
      <c r="V5612">
        <v>2</v>
      </c>
      <c r="W5612">
        <v>85.107199999999992</v>
      </c>
    </row>
    <row r="5613" spans="1:23" x14ac:dyDescent="0.35">
      <c r="A5613" t="s">
        <v>7575</v>
      </c>
      <c r="B5613" t="s">
        <v>117</v>
      </c>
      <c r="C5613" t="s">
        <v>226</v>
      </c>
      <c r="D5613" t="s">
        <v>12</v>
      </c>
      <c r="E5613" t="s">
        <v>88</v>
      </c>
      <c r="F5613" t="s">
        <v>608</v>
      </c>
      <c r="G5613">
        <v>21.71</v>
      </c>
      <c r="H5613">
        <v>1</v>
      </c>
      <c r="I5613">
        <v>0.28000000000000003</v>
      </c>
      <c r="J5613">
        <v>8.3000000000000007</v>
      </c>
      <c r="K5613" t="s">
        <v>102</v>
      </c>
      <c r="L5613" t="s">
        <v>41</v>
      </c>
      <c r="M5613">
        <v>11.26</v>
      </c>
      <c r="N5613" t="s">
        <v>83</v>
      </c>
      <c r="O5613" t="b">
        <v>0</v>
      </c>
      <c r="P5613">
        <v>15.6312</v>
      </c>
      <c r="Q5613">
        <v>2.6052</v>
      </c>
      <c r="R5613">
        <v>-16.954799999999999</v>
      </c>
      <c r="S5613" t="s">
        <v>84</v>
      </c>
      <c r="T5613">
        <v>0</v>
      </c>
      <c r="U5613">
        <v>0</v>
      </c>
      <c r="V5613">
        <v>14</v>
      </c>
      <c r="W5613">
        <v>789.34999999999991</v>
      </c>
    </row>
    <row r="5614" spans="1:23" x14ac:dyDescent="0.35">
      <c r="A5614" t="s">
        <v>7576</v>
      </c>
      <c r="B5614" t="s">
        <v>703</v>
      </c>
      <c r="C5614" t="s">
        <v>657</v>
      </c>
      <c r="D5614" t="s">
        <v>20</v>
      </c>
      <c r="E5614" t="s">
        <v>16</v>
      </c>
      <c r="F5614" t="s">
        <v>696</v>
      </c>
      <c r="G5614">
        <v>44.43</v>
      </c>
      <c r="H5614">
        <v>1</v>
      </c>
      <c r="I5614">
        <v>0.25</v>
      </c>
      <c r="J5614">
        <v>2.54</v>
      </c>
      <c r="K5614" t="s">
        <v>90</v>
      </c>
      <c r="L5614" t="s">
        <v>43</v>
      </c>
      <c r="M5614">
        <v>5.13</v>
      </c>
      <c r="N5614" t="s">
        <v>83</v>
      </c>
      <c r="O5614" t="b">
        <v>0</v>
      </c>
      <c r="P5614">
        <v>33.322499999999998</v>
      </c>
      <c r="Q5614">
        <v>6.6645000000000003</v>
      </c>
      <c r="R5614">
        <v>-1.0055000000000001</v>
      </c>
      <c r="S5614" t="s">
        <v>84</v>
      </c>
      <c r="T5614">
        <v>0</v>
      </c>
      <c r="U5614">
        <v>0</v>
      </c>
      <c r="V5614">
        <v>28</v>
      </c>
      <c r="W5614">
        <v>2965.6505000000002</v>
      </c>
    </row>
    <row r="5615" spans="1:23" x14ac:dyDescent="0.35">
      <c r="A5615" t="s">
        <v>7577</v>
      </c>
      <c r="B5615" t="s">
        <v>521</v>
      </c>
      <c r="C5615" t="s">
        <v>616</v>
      </c>
      <c r="D5615" t="s">
        <v>19</v>
      </c>
      <c r="E5615" t="s">
        <v>95</v>
      </c>
      <c r="F5615" t="s">
        <v>304</v>
      </c>
      <c r="G5615">
        <v>334.43</v>
      </c>
      <c r="H5615">
        <v>3</v>
      </c>
      <c r="I5615">
        <v>0.1</v>
      </c>
      <c r="J5615">
        <v>6.86</v>
      </c>
      <c r="K5615" t="s">
        <v>90</v>
      </c>
      <c r="L5615" t="s">
        <v>43</v>
      </c>
      <c r="M5615">
        <v>7.75</v>
      </c>
      <c r="N5615" t="s">
        <v>141</v>
      </c>
      <c r="O5615" t="b">
        <v>0</v>
      </c>
      <c r="P5615">
        <v>902.96100000000001</v>
      </c>
      <c r="Q5615">
        <v>300.98700000000008</v>
      </c>
      <c r="R5615">
        <v>286.37700000000012</v>
      </c>
      <c r="S5615" t="s">
        <v>84</v>
      </c>
      <c r="T5615">
        <v>1</v>
      </c>
      <c r="U5615">
        <v>0</v>
      </c>
      <c r="V5615">
        <v>15</v>
      </c>
      <c r="W5615">
        <v>1090.9683</v>
      </c>
    </row>
    <row r="5616" spans="1:23" x14ac:dyDescent="0.35">
      <c r="A5616" t="s">
        <v>7578</v>
      </c>
      <c r="B5616" t="s">
        <v>205</v>
      </c>
      <c r="C5616" t="s">
        <v>2835</v>
      </c>
      <c r="D5616" t="s">
        <v>26</v>
      </c>
      <c r="E5616" t="s">
        <v>14</v>
      </c>
      <c r="F5616" t="s">
        <v>671</v>
      </c>
      <c r="G5616">
        <v>166.67</v>
      </c>
      <c r="H5616">
        <v>1</v>
      </c>
      <c r="I5616">
        <v>7.0000000000000007E-2</v>
      </c>
      <c r="J5616">
        <v>4.03</v>
      </c>
      <c r="K5616" t="s">
        <v>115</v>
      </c>
      <c r="L5616" t="s">
        <v>45</v>
      </c>
      <c r="M5616">
        <v>1.51</v>
      </c>
      <c r="N5616" t="s">
        <v>83</v>
      </c>
      <c r="O5616" t="b">
        <v>0</v>
      </c>
      <c r="P5616">
        <v>155.00309999999999</v>
      </c>
      <c r="Q5616">
        <v>55.001100000000001</v>
      </c>
      <c r="R5616">
        <v>49.461100000000002</v>
      </c>
      <c r="S5616" t="s">
        <v>97</v>
      </c>
      <c r="T5616">
        <v>0</v>
      </c>
      <c r="U5616">
        <v>0</v>
      </c>
      <c r="V5616">
        <v>14</v>
      </c>
      <c r="W5616">
        <v>781.73050000000001</v>
      </c>
    </row>
    <row r="5617" spans="1:23" x14ac:dyDescent="0.35">
      <c r="A5617" t="s">
        <v>7579</v>
      </c>
      <c r="B5617" t="s">
        <v>109</v>
      </c>
      <c r="C5617" t="s">
        <v>1500</v>
      </c>
      <c r="D5617" t="s">
        <v>15</v>
      </c>
      <c r="E5617" t="s">
        <v>95</v>
      </c>
      <c r="F5617" t="s">
        <v>701</v>
      </c>
      <c r="G5617">
        <v>431.1</v>
      </c>
      <c r="H5617">
        <v>3</v>
      </c>
      <c r="I5617">
        <v>0.03</v>
      </c>
      <c r="J5617">
        <v>5.88</v>
      </c>
      <c r="K5617" t="s">
        <v>102</v>
      </c>
      <c r="L5617" t="s">
        <v>43</v>
      </c>
      <c r="M5617">
        <v>3.16</v>
      </c>
      <c r="N5617" t="s">
        <v>83</v>
      </c>
      <c r="O5617" t="b">
        <v>0</v>
      </c>
      <c r="P5617">
        <v>1254.501</v>
      </c>
      <c r="Q5617">
        <v>478.52100000000007</v>
      </c>
      <c r="R5617">
        <v>469.48100000000011</v>
      </c>
      <c r="S5617" t="s">
        <v>103</v>
      </c>
      <c r="T5617">
        <v>0</v>
      </c>
      <c r="U5617">
        <v>0</v>
      </c>
      <c r="V5617">
        <v>20</v>
      </c>
      <c r="W5617">
        <v>1871.6422</v>
      </c>
    </row>
    <row r="5618" spans="1:23" x14ac:dyDescent="0.35">
      <c r="A5618" t="s">
        <v>7580</v>
      </c>
      <c r="B5618" t="s">
        <v>960</v>
      </c>
      <c r="C5618" t="s">
        <v>5986</v>
      </c>
      <c r="D5618" t="s">
        <v>12</v>
      </c>
      <c r="E5618" t="s">
        <v>95</v>
      </c>
      <c r="F5618" t="s">
        <v>726</v>
      </c>
      <c r="G5618">
        <v>361.97</v>
      </c>
      <c r="H5618">
        <v>2</v>
      </c>
      <c r="I5618">
        <v>0.18</v>
      </c>
      <c r="J5618">
        <v>2.97</v>
      </c>
      <c r="K5618" t="s">
        <v>102</v>
      </c>
      <c r="L5618" t="s">
        <v>41</v>
      </c>
      <c r="M5618">
        <v>12.89</v>
      </c>
      <c r="N5618" t="s">
        <v>83</v>
      </c>
      <c r="O5618" t="b">
        <v>0</v>
      </c>
      <c r="P5618">
        <v>593.63080000000014</v>
      </c>
      <c r="Q5618">
        <v>159.2668000000001</v>
      </c>
      <c r="R5618">
        <v>143.40680000000009</v>
      </c>
      <c r="S5618" t="s">
        <v>84</v>
      </c>
      <c r="T5618">
        <v>0</v>
      </c>
      <c r="U5618">
        <v>0</v>
      </c>
      <c r="V5618">
        <v>2</v>
      </c>
      <c r="W5618">
        <v>128.77680000000009</v>
      </c>
    </row>
    <row r="5619" spans="1:23" x14ac:dyDescent="0.35">
      <c r="A5619" t="s">
        <v>7581</v>
      </c>
      <c r="B5619" t="s">
        <v>559</v>
      </c>
      <c r="C5619" t="s">
        <v>1573</v>
      </c>
      <c r="D5619" t="s">
        <v>12</v>
      </c>
      <c r="E5619" t="s">
        <v>95</v>
      </c>
      <c r="F5619" t="s">
        <v>1080</v>
      </c>
      <c r="G5619">
        <v>541.41</v>
      </c>
      <c r="H5619">
        <v>1</v>
      </c>
      <c r="I5619">
        <v>0.13</v>
      </c>
      <c r="J5619">
        <v>5.95</v>
      </c>
      <c r="K5619" t="s">
        <v>90</v>
      </c>
      <c r="L5619" t="s">
        <v>41</v>
      </c>
      <c r="M5619">
        <v>9.27</v>
      </c>
      <c r="N5619" t="s">
        <v>141</v>
      </c>
      <c r="O5619" t="b">
        <v>0</v>
      </c>
      <c r="P5619">
        <v>471.02670000000001</v>
      </c>
      <c r="Q5619">
        <v>146.1807</v>
      </c>
      <c r="R5619">
        <v>130.9607</v>
      </c>
      <c r="S5619" t="s">
        <v>128</v>
      </c>
      <c r="T5619">
        <v>1</v>
      </c>
      <c r="U5619">
        <v>0</v>
      </c>
      <c r="V5619">
        <v>3</v>
      </c>
      <c r="W5619">
        <v>210.65870000000001</v>
      </c>
    </row>
    <row r="5620" spans="1:23" x14ac:dyDescent="0.35">
      <c r="A5620" t="s">
        <v>7582</v>
      </c>
      <c r="B5620" t="s">
        <v>1936</v>
      </c>
      <c r="C5620" t="s">
        <v>3415</v>
      </c>
      <c r="D5620" t="s">
        <v>28</v>
      </c>
      <c r="E5620" t="s">
        <v>95</v>
      </c>
      <c r="F5620" t="s">
        <v>782</v>
      </c>
      <c r="G5620">
        <v>562.28</v>
      </c>
      <c r="H5620">
        <v>2</v>
      </c>
      <c r="I5620">
        <v>0.12</v>
      </c>
      <c r="J5620">
        <v>9.2899999999999991</v>
      </c>
      <c r="K5620" t="s">
        <v>82</v>
      </c>
      <c r="L5620" t="s">
        <v>41</v>
      </c>
      <c r="M5620">
        <v>7.43</v>
      </c>
      <c r="N5620" t="s">
        <v>83</v>
      </c>
      <c r="O5620" t="b">
        <v>0</v>
      </c>
      <c r="P5620">
        <v>989.61279999999999</v>
      </c>
      <c r="Q5620">
        <v>314.8768</v>
      </c>
      <c r="R5620">
        <v>298.15679999999998</v>
      </c>
      <c r="S5620" t="s">
        <v>103</v>
      </c>
      <c r="T5620">
        <v>0</v>
      </c>
      <c r="U5620">
        <v>0</v>
      </c>
      <c r="V5620">
        <v>3</v>
      </c>
      <c r="W5620">
        <v>317.33260000000001</v>
      </c>
    </row>
    <row r="5621" spans="1:23" x14ac:dyDescent="0.35">
      <c r="A5621" t="s">
        <v>7583</v>
      </c>
      <c r="B5621" t="s">
        <v>925</v>
      </c>
      <c r="C5621" t="s">
        <v>7584</v>
      </c>
      <c r="D5621" t="s">
        <v>19</v>
      </c>
      <c r="E5621" t="s">
        <v>88</v>
      </c>
      <c r="F5621" t="s">
        <v>483</v>
      </c>
      <c r="G5621">
        <v>17.21</v>
      </c>
      <c r="H5621">
        <v>3</v>
      </c>
      <c r="I5621">
        <v>7.0000000000000007E-2</v>
      </c>
      <c r="J5621">
        <v>5.03</v>
      </c>
      <c r="K5621" t="s">
        <v>115</v>
      </c>
      <c r="L5621" t="s">
        <v>45</v>
      </c>
      <c r="M5621">
        <v>1.37</v>
      </c>
      <c r="N5621" t="s">
        <v>83</v>
      </c>
      <c r="O5621" t="b">
        <v>0</v>
      </c>
      <c r="P5621">
        <v>48.015900000000002</v>
      </c>
      <c r="Q5621">
        <v>17.0379</v>
      </c>
      <c r="R5621">
        <v>10.6379</v>
      </c>
      <c r="S5621" t="s">
        <v>91</v>
      </c>
      <c r="T5621">
        <v>0</v>
      </c>
      <c r="U5621">
        <v>0</v>
      </c>
      <c r="V5621">
        <v>2</v>
      </c>
      <c r="W5621">
        <v>30.020900000000001</v>
      </c>
    </row>
    <row r="5622" spans="1:23" x14ac:dyDescent="0.35">
      <c r="A5622" t="s">
        <v>7585</v>
      </c>
      <c r="B5622" t="s">
        <v>276</v>
      </c>
      <c r="C5622" t="s">
        <v>2340</v>
      </c>
      <c r="D5622" t="s">
        <v>20</v>
      </c>
      <c r="E5622" t="s">
        <v>95</v>
      </c>
      <c r="F5622" t="s">
        <v>975</v>
      </c>
      <c r="G5622">
        <v>25.82</v>
      </c>
      <c r="H5622">
        <v>1</v>
      </c>
      <c r="I5622">
        <v>7.0000000000000007E-2</v>
      </c>
      <c r="J5622">
        <v>4.29</v>
      </c>
      <c r="K5622" t="s">
        <v>102</v>
      </c>
      <c r="L5622" t="s">
        <v>48</v>
      </c>
      <c r="M5622">
        <v>7.67</v>
      </c>
      <c r="N5622" t="s">
        <v>83</v>
      </c>
      <c r="O5622" t="b">
        <v>0</v>
      </c>
      <c r="P5622">
        <v>24.012599999999999</v>
      </c>
      <c r="Q5622">
        <v>8.5206</v>
      </c>
      <c r="R5622">
        <v>-3.4394000000000009</v>
      </c>
      <c r="S5622" t="s">
        <v>97</v>
      </c>
      <c r="T5622">
        <v>0</v>
      </c>
      <c r="U5622">
        <v>0</v>
      </c>
      <c r="V5622">
        <v>14</v>
      </c>
      <c r="W5622">
        <v>525.98190000000011</v>
      </c>
    </row>
    <row r="5623" spans="1:23" x14ac:dyDescent="0.35">
      <c r="A5623" t="s">
        <v>7586</v>
      </c>
      <c r="B5623" t="s">
        <v>249</v>
      </c>
      <c r="C5623" t="s">
        <v>4737</v>
      </c>
      <c r="D5623" t="s">
        <v>15</v>
      </c>
      <c r="E5623" t="s">
        <v>14</v>
      </c>
      <c r="F5623" t="s">
        <v>588</v>
      </c>
      <c r="G5623">
        <v>98.27</v>
      </c>
      <c r="H5623">
        <v>1</v>
      </c>
      <c r="I5623">
        <v>0.08</v>
      </c>
      <c r="J5623">
        <v>7.9</v>
      </c>
      <c r="K5623" t="s">
        <v>82</v>
      </c>
      <c r="L5623" t="s">
        <v>41</v>
      </c>
      <c r="M5623">
        <v>6.73</v>
      </c>
      <c r="N5623" t="s">
        <v>83</v>
      </c>
      <c r="O5623" t="b">
        <v>0</v>
      </c>
      <c r="P5623">
        <v>90.4084</v>
      </c>
      <c r="Q5623">
        <v>31.446400000000001</v>
      </c>
      <c r="R5623">
        <v>16.816400000000002</v>
      </c>
      <c r="S5623" t="s">
        <v>91</v>
      </c>
      <c r="T5623">
        <v>0</v>
      </c>
      <c r="U5623">
        <v>0</v>
      </c>
      <c r="V5623">
        <v>18</v>
      </c>
      <c r="W5623">
        <v>2172.4623999999999</v>
      </c>
    </row>
    <row r="5624" spans="1:23" x14ac:dyDescent="0.35">
      <c r="A5624" t="s">
        <v>7587</v>
      </c>
      <c r="B5624" t="s">
        <v>572</v>
      </c>
      <c r="C5624" t="s">
        <v>331</v>
      </c>
      <c r="D5624" t="s">
        <v>26</v>
      </c>
      <c r="E5624" t="s">
        <v>88</v>
      </c>
      <c r="F5624" t="s">
        <v>219</v>
      </c>
      <c r="G5624">
        <v>24</v>
      </c>
      <c r="H5624">
        <v>3</v>
      </c>
      <c r="I5624">
        <v>7.0000000000000007E-2</v>
      </c>
      <c r="J5624">
        <v>5.54</v>
      </c>
      <c r="K5624" t="s">
        <v>90</v>
      </c>
      <c r="L5624" t="s">
        <v>41</v>
      </c>
      <c r="M5624">
        <v>11.66</v>
      </c>
      <c r="N5624" t="s">
        <v>83</v>
      </c>
      <c r="O5624" t="b">
        <v>0</v>
      </c>
      <c r="P5624">
        <v>66.959999999999994</v>
      </c>
      <c r="Q5624">
        <v>23.76</v>
      </c>
      <c r="R5624">
        <v>6.5599999999999987</v>
      </c>
      <c r="S5624" t="s">
        <v>183</v>
      </c>
      <c r="T5624">
        <v>0</v>
      </c>
      <c r="U5624">
        <v>0</v>
      </c>
      <c r="V5624">
        <v>2</v>
      </c>
      <c r="W5624">
        <v>10.456</v>
      </c>
    </row>
    <row r="5625" spans="1:23" x14ac:dyDescent="0.35">
      <c r="A5625" t="s">
        <v>7588</v>
      </c>
      <c r="B5625" t="s">
        <v>784</v>
      </c>
      <c r="C5625" t="s">
        <v>369</v>
      </c>
      <c r="D5625" t="s">
        <v>12</v>
      </c>
      <c r="E5625" t="s">
        <v>14</v>
      </c>
      <c r="F5625" t="s">
        <v>1299</v>
      </c>
      <c r="G5625">
        <v>113.92</v>
      </c>
      <c r="H5625">
        <v>2</v>
      </c>
      <c r="I5625">
        <v>0.03</v>
      </c>
      <c r="J5625">
        <v>3.12</v>
      </c>
      <c r="K5625" t="s">
        <v>115</v>
      </c>
      <c r="L5625" t="s">
        <v>45</v>
      </c>
      <c r="M5625">
        <v>0.6</v>
      </c>
      <c r="N5625" t="s">
        <v>83</v>
      </c>
      <c r="O5625" t="b">
        <v>0</v>
      </c>
      <c r="P5625">
        <v>221.00479999999999</v>
      </c>
      <c r="Q5625">
        <v>84.300799999999981</v>
      </c>
      <c r="R5625">
        <v>80.580799999999982</v>
      </c>
      <c r="S5625" t="s">
        <v>84</v>
      </c>
      <c r="T5625">
        <v>0</v>
      </c>
      <c r="U5625">
        <v>0</v>
      </c>
      <c r="V5625">
        <v>20</v>
      </c>
      <c r="W5625">
        <v>1391.7496000000001</v>
      </c>
    </row>
    <row r="5626" spans="1:23" x14ac:dyDescent="0.35">
      <c r="A5626" t="s">
        <v>7589</v>
      </c>
      <c r="B5626" t="s">
        <v>442</v>
      </c>
      <c r="C5626" t="s">
        <v>915</v>
      </c>
      <c r="D5626" t="s">
        <v>15</v>
      </c>
      <c r="E5626" t="s">
        <v>95</v>
      </c>
      <c r="F5626" t="s">
        <v>328</v>
      </c>
      <c r="G5626">
        <v>358.61</v>
      </c>
      <c r="H5626">
        <v>2</v>
      </c>
      <c r="I5626">
        <v>0.25</v>
      </c>
      <c r="J5626">
        <v>8.6300000000000008</v>
      </c>
      <c r="K5626" t="s">
        <v>102</v>
      </c>
      <c r="L5626" t="s">
        <v>41</v>
      </c>
      <c r="M5626">
        <v>12.58</v>
      </c>
      <c r="N5626" t="s">
        <v>83</v>
      </c>
      <c r="O5626" t="b">
        <v>0</v>
      </c>
      <c r="P5626">
        <v>537.91499999999996</v>
      </c>
      <c r="Q5626">
        <v>107.583</v>
      </c>
      <c r="R5626">
        <v>86.372999999999962</v>
      </c>
      <c r="S5626" t="s">
        <v>128</v>
      </c>
      <c r="T5626">
        <v>0</v>
      </c>
      <c r="U5626">
        <v>0</v>
      </c>
      <c r="V5626">
        <v>11</v>
      </c>
      <c r="W5626">
        <v>1442.5102999999999</v>
      </c>
    </row>
    <row r="5627" spans="1:23" x14ac:dyDescent="0.35">
      <c r="A5627" t="s">
        <v>7590</v>
      </c>
      <c r="B5627" t="s">
        <v>455</v>
      </c>
      <c r="C5627" t="s">
        <v>759</v>
      </c>
      <c r="D5627" t="s">
        <v>15</v>
      </c>
      <c r="E5627" t="s">
        <v>16</v>
      </c>
      <c r="F5627" t="s">
        <v>81</v>
      </c>
      <c r="G5627">
        <v>61.61</v>
      </c>
      <c r="H5627">
        <v>3</v>
      </c>
      <c r="I5627">
        <v>0.25</v>
      </c>
      <c r="J5627">
        <v>2.29</v>
      </c>
      <c r="K5627" t="s">
        <v>82</v>
      </c>
      <c r="L5627" t="s">
        <v>45</v>
      </c>
      <c r="M5627">
        <v>0.93</v>
      </c>
      <c r="N5627" t="s">
        <v>141</v>
      </c>
      <c r="O5627" t="b">
        <v>0</v>
      </c>
      <c r="P5627">
        <v>138.6225</v>
      </c>
      <c r="Q5627">
        <v>27.72450000000002</v>
      </c>
      <c r="R5627">
        <v>24.504500000000021</v>
      </c>
      <c r="S5627" t="s">
        <v>128</v>
      </c>
      <c r="T5627">
        <v>1</v>
      </c>
      <c r="U5627">
        <v>0</v>
      </c>
      <c r="V5627">
        <v>11</v>
      </c>
      <c r="W5627">
        <v>315.32900000000012</v>
      </c>
    </row>
    <row r="5628" spans="1:23" x14ac:dyDescent="0.35">
      <c r="A5628" t="s">
        <v>7591</v>
      </c>
      <c r="B5628" t="s">
        <v>946</v>
      </c>
      <c r="C5628" t="s">
        <v>3147</v>
      </c>
      <c r="D5628" t="s">
        <v>15</v>
      </c>
      <c r="E5628" t="s">
        <v>95</v>
      </c>
      <c r="F5628" t="s">
        <v>328</v>
      </c>
      <c r="G5628">
        <v>280.33999999999997</v>
      </c>
      <c r="H5628">
        <v>1</v>
      </c>
      <c r="I5628">
        <v>0.01</v>
      </c>
      <c r="J5628">
        <v>7.09</v>
      </c>
      <c r="K5628" t="s">
        <v>90</v>
      </c>
      <c r="L5628" t="s">
        <v>48</v>
      </c>
      <c r="M5628">
        <v>8.02</v>
      </c>
      <c r="N5628" t="s">
        <v>83</v>
      </c>
      <c r="O5628" t="b">
        <v>0</v>
      </c>
      <c r="P5628">
        <v>277.53660000000002</v>
      </c>
      <c r="Q5628">
        <v>109.3326</v>
      </c>
      <c r="R5628">
        <v>94.2226</v>
      </c>
      <c r="S5628" t="s">
        <v>128</v>
      </c>
      <c r="T5628">
        <v>0</v>
      </c>
      <c r="U5628">
        <v>0</v>
      </c>
      <c r="V5628">
        <v>7</v>
      </c>
      <c r="W5628">
        <v>295.73939999999999</v>
      </c>
    </row>
    <row r="5629" spans="1:23" x14ac:dyDescent="0.35">
      <c r="A5629" t="s">
        <v>7592</v>
      </c>
      <c r="B5629" t="s">
        <v>819</v>
      </c>
      <c r="C5629" t="s">
        <v>4111</v>
      </c>
      <c r="D5629" t="s">
        <v>20</v>
      </c>
      <c r="E5629" t="s">
        <v>95</v>
      </c>
      <c r="F5629" t="s">
        <v>478</v>
      </c>
      <c r="G5629">
        <v>52.12</v>
      </c>
      <c r="H5629">
        <v>3</v>
      </c>
      <c r="I5629">
        <v>0.14000000000000001</v>
      </c>
      <c r="J5629">
        <v>5.62</v>
      </c>
      <c r="K5629" t="s">
        <v>82</v>
      </c>
      <c r="L5629" t="s">
        <v>43</v>
      </c>
      <c r="M5629">
        <v>4.26</v>
      </c>
      <c r="N5629" t="s">
        <v>83</v>
      </c>
      <c r="O5629" t="b">
        <v>0</v>
      </c>
      <c r="P5629">
        <v>134.46960000000001</v>
      </c>
      <c r="Q5629">
        <v>40.653599999999997</v>
      </c>
      <c r="R5629">
        <v>30.773599999999998</v>
      </c>
      <c r="S5629" t="s">
        <v>128</v>
      </c>
      <c r="T5629">
        <v>0</v>
      </c>
      <c r="U5629">
        <v>0</v>
      </c>
      <c r="V5629">
        <v>2</v>
      </c>
      <c r="W5629">
        <v>52.807600000000001</v>
      </c>
    </row>
    <row r="5630" spans="1:23" x14ac:dyDescent="0.35">
      <c r="A5630" t="s">
        <v>7593</v>
      </c>
      <c r="B5630" t="s">
        <v>189</v>
      </c>
      <c r="C5630" t="s">
        <v>2367</v>
      </c>
      <c r="D5630" t="s">
        <v>17</v>
      </c>
      <c r="E5630" t="s">
        <v>95</v>
      </c>
      <c r="F5630" t="s">
        <v>515</v>
      </c>
      <c r="G5630">
        <v>265.22000000000003</v>
      </c>
      <c r="H5630">
        <v>1</v>
      </c>
      <c r="I5630">
        <v>0.03</v>
      </c>
      <c r="J5630">
        <v>8.0399999999999991</v>
      </c>
      <c r="K5630" t="s">
        <v>90</v>
      </c>
      <c r="L5630" t="s">
        <v>45</v>
      </c>
      <c r="M5630">
        <v>1.94</v>
      </c>
      <c r="N5630" t="s">
        <v>141</v>
      </c>
      <c r="O5630" t="b">
        <v>0</v>
      </c>
      <c r="P5630">
        <v>257.26339999999999</v>
      </c>
      <c r="Q5630">
        <v>98.131400000000042</v>
      </c>
      <c r="R5630">
        <v>88.151400000000038</v>
      </c>
      <c r="S5630" t="s">
        <v>91</v>
      </c>
      <c r="T5630">
        <v>1</v>
      </c>
      <c r="U5630">
        <v>0</v>
      </c>
      <c r="V5630">
        <v>8</v>
      </c>
      <c r="W5630">
        <v>559.90920000000006</v>
      </c>
    </row>
    <row r="5631" spans="1:23" x14ac:dyDescent="0.35">
      <c r="A5631" t="s">
        <v>7594</v>
      </c>
      <c r="B5631" t="s">
        <v>2232</v>
      </c>
      <c r="C5631" t="s">
        <v>80</v>
      </c>
      <c r="D5631" t="s">
        <v>19</v>
      </c>
      <c r="E5631" t="s">
        <v>95</v>
      </c>
      <c r="F5631" t="s">
        <v>266</v>
      </c>
      <c r="G5631">
        <v>239.78</v>
      </c>
      <c r="H5631">
        <v>2</v>
      </c>
      <c r="I5631">
        <v>0.23</v>
      </c>
      <c r="J5631">
        <v>9.8699999999999992</v>
      </c>
      <c r="K5631" t="s">
        <v>82</v>
      </c>
      <c r="L5631" t="s">
        <v>41</v>
      </c>
      <c r="M5631">
        <v>14.74</v>
      </c>
      <c r="N5631" t="s">
        <v>83</v>
      </c>
      <c r="O5631" t="b">
        <v>0</v>
      </c>
      <c r="P5631">
        <v>369.26119999999997</v>
      </c>
      <c r="Q5631">
        <v>81.525200000000041</v>
      </c>
      <c r="R5631">
        <v>56.915200000000041</v>
      </c>
      <c r="S5631" t="s">
        <v>84</v>
      </c>
      <c r="T5631">
        <v>0</v>
      </c>
      <c r="U5631">
        <v>0</v>
      </c>
      <c r="V5631">
        <v>23</v>
      </c>
      <c r="W5631">
        <v>2212.105</v>
      </c>
    </row>
    <row r="5632" spans="1:23" x14ac:dyDescent="0.35">
      <c r="A5632" t="s">
        <v>7595</v>
      </c>
      <c r="B5632" t="s">
        <v>364</v>
      </c>
      <c r="C5632" t="s">
        <v>3493</v>
      </c>
      <c r="D5632" t="s">
        <v>24</v>
      </c>
      <c r="E5632" t="s">
        <v>16</v>
      </c>
      <c r="F5632" t="s">
        <v>344</v>
      </c>
      <c r="G5632">
        <v>47.43</v>
      </c>
      <c r="H5632">
        <v>2</v>
      </c>
      <c r="I5632">
        <v>0.3</v>
      </c>
      <c r="J5632">
        <v>6.5</v>
      </c>
      <c r="K5632" t="s">
        <v>115</v>
      </c>
      <c r="L5632" t="s">
        <v>45</v>
      </c>
      <c r="M5632">
        <v>0.78</v>
      </c>
      <c r="N5632" t="s">
        <v>83</v>
      </c>
      <c r="O5632" t="b">
        <v>0</v>
      </c>
      <c r="P5632">
        <v>66.402000000000001</v>
      </c>
      <c r="Q5632">
        <v>9.4860000000000042</v>
      </c>
      <c r="R5632">
        <v>2.206000000000004</v>
      </c>
      <c r="S5632" t="s">
        <v>97</v>
      </c>
      <c r="T5632">
        <v>0</v>
      </c>
      <c r="U5632">
        <v>0</v>
      </c>
      <c r="V5632">
        <v>15</v>
      </c>
      <c r="W5632">
        <v>2107.1965</v>
      </c>
    </row>
    <row r="5633" spans="1:23" x14ac:dyDescent="0.35">
      <c r="A5633" t="s">
        <v>7596</v>
      </c>
      <c r="B5633" t="s">
        <v>826</v>
      </c>
      <c r="C5633" t="s">
        <v>2600</v>
      </c>
      <c r="D5633" t="s">
        <v>12</v>
      </c>
      <c r="E5633" t="s">
        <v>16</v>
      </c>
      <c r="F5633" t="s">
        <v>696</v>
      </c>
      <c r="G5633">
        <v>43.2</v>
      </c>
      <c r="H5633">
        <v>3</v>
      </c>
      <c r="I5633">
        <v>0.22</v>
      </c>
      <c r="J5633">
        <v>2.78</v>
      </c>
      <c r="K5633" t="s">
        <v>82</v>
      </c>
      <c r="L5633" t="s">
        <v>41</v>
      </c>
      <c r="M5633">
        <v>13.55</v>
      </c>
      <c r="N5633" t="s">
        <v>83</v>
      </c>
      <c r="O5633" t="b">
        <v>0</v>
      </c>
      <c r="P5633">
        <v>101.08799999999999</v>
      </c>
      <c r="Q5633">
        <v>23.328000000000021</v>
      </c>
      <c r="R5633">
        <v>6.9980000000000153</v>
      </c>
      <c r="S5633" t="s">
        <v>103</v>
      </c>
      <c r="T5633">
        <v>0</v>
      </c>
      <c r="U5633">
        <v>0</v>
      </c>
      <c r="V5633">
        <v>4</v>
      </c>
      <c r="W5633">
        <v>406.16670000000011</v>
      </c>
    </row>
    <row r="5634" spans="1:23" x14ac:dyDescent="0.35">
      <c r="A5634" t="s">
        <v>7597</v>
      </c>
      <c r="B5634" t="s">
        <v>173</v>
      </c>
      <c r="C5634" t="s">
        <v>1091</v>
      </c>
      <c r="D5634" t="s">
        <v>17</v>
      </c>
      <c r="E5634" t="s">
        <v>16</v>
      </c>
      <c r="F5634" t="s">
        <v>259</v>
      </c>
      <c r="G5634">
        <v>27.07</v>
      </c>
      <c r="H5634">
        <v>1</v>
      </c>
      <c r="I5634">
        <v>0.08</v>
      </c>
      <c r="J5634">
        <v>4.78</v>
      </c>
      <c r="K5634" t="s">
        <v>115</v>
      </c>
      <c r="L5634" t="s">
        <v>43</v>
      </c>
      <c r="M5634">
        <v>4</v>
      </c>
      <c r="N5634" t="s">
        <v>83</v>
      </c>
      <c r="O5634" t="b">
        <v>0</v>
      </c>
      <c r="P5634">
        <v>24.904399999999999</v>
      </c>
      <c r="Q5634">
        <v>8.6624000000000017</v>
      </c>
      <c r="R5634">
        <v>-0.1175999999999994</v>
      </c>
      <c r="S5634" t="s">
        <v>128</v>
      </c>
      <c r="T5634">
        <v>0</v>
      </c>
      <c r="U5634">
        <v>0</v>
      </c>
      <c r="V5634">
        <v>4</v>
      </c>
      <c r="W5634">
        <v>106.625</v>
      </c>
    </row>
    <row r="5635" spans="1:23" x14ac:dyDescent="0.35">
      <c r="A5635" t="s">
        <v>7598</v>
      </c>
      <c r="B5635" t="s">
        <v>405</v>
      </c>
      <c r="C5635" t="s">
        <v>498</v>
      </c>
      <c r="D5635" t="s">
        <v>12</v>
      </c>
      <c r="E5635" t="s">
        <v>88</v>
      </c>
      <c r="F5635" t="s">
        <v>219</v>
      </c>
      <c r="G5635">
        <v>35.68</v>
      </c>
      <c r="H5635">
        <v>2</v>
      </c>
      <c r="I5635">
        <v>0.08</v>
      </c>
      <c r="J5635">
        <v>6.47</v>
      </c>
      <c r="K5635" t="s">
        <v>90</v>
      </c>
      <c r="L5635" t="s">
        <v>48</v>
      </c>
      <c r="M5635">
        <v>15.78</v>
      </c>
      <c r="N5635" t="s">
        <v>83</v>
      </c>
      <c r="O5635" t="b">
        <v>0</v>
      </c>
      <c r="P5635">
        <v>65.651200000000003</v>
      </c>
      <c r="Q5635">
        <v>22.835200000000011</v>
      </c>
      <c r="R5635">
        <v>0.58520000000000749</v>
      </c>
      <c r="S5635" t="s">
        <v>103</v>
      </c>
      <c r="T5635">
        <v>0</v>
      </c>
      <c r="U5635">
        <v>0</v>
      </c>
      <c r="V5635">
        <v>13</v>
      </c>
      <c r="W5635">
        <v>1018.9539</v>
      </c>
    </row>
    <row r="5636" spans="1:23" x14ac:dyDescent="0.35">
      <c r="A5636" t="s">
        <v>7599</v>
      </c>
      <c r="B5636" t="s">
        <v>925</v>
      </c>
      <c r="C5636" t="s">
        <v>1076</v>
      </c>
      <c r="D5636" t="s">
        <v>12</v>
      </c>
      <c r="E5636" t="s">
        <v>95</v>
      </c>
      <c r="F5636" t="s">
        <v>726</v>
      </c>
      <c r="G5636">
        <v>468.2</v>
      </c>
      <c r="H5636">
        <v>2</v>
      </c>
      <c r="I5636">
        <v>0.13</v>
      </c>
      <c r="J5636">
        <v>2.4700000000000002</v>
      </c>
      <c r="K5636" t="s">
        <v>90</v>
      </c>
      <c r="L5636" t="s">
        <v>41</v>
      </c>
      <c r="M5636">
        <v>10.51</v>
      </c>
      <c r="N5636" t="s">
        <v>83</v>
      </c>
      <c r="O5636" t="b">
        <v>0</v>
      </c>
      <c r="P5636">
        <v>814.66800000000001</v>
      </c>
      <c r="Q5636">
        <v>252.82800000000009</v>
      </c>
      <c r="R5636">
        <v>239.8480000000001</v>
      </c>
      <c r="S5636" t="s">
        <v>91</v>
      </c>
      <c r="T5636">
        <v>0</v>
      </c>
      <c r="U5636">
        <v>0</v>
      </c>
      <c r="V5636">
        <v>16</v>
      </c>
      <c r="W5636">
        <v>1201.6855</v>
      </c>
    </row>
    <row r="5637" spans="1:23" x14ac:dyDescent="0.35">
      <c r="A5637" t="s">
        <v>7600</v>
      </c>
      <c r="B5637" t="s">
        <v>1268</v>
      </c>
      <c r="C5637" t="s">
        <v>725</v>
      </c>
      <c r="D5637" t="s">
        <v>12</v>
      </c>
      <c r="E5637" t="s">
        <v>88</v>
      </c>
      <c r="F5637" t="s">
        <v>760</v>
      </c>
      <c r="G5637">
        <v>15.94</v>
      </c>
      <c r="H5637">
        <v>3</v>
      </c>
      <c r="I5637">
        <v>0.03</v>
      </c>
      <c r="J5637">
        <v>6.76</v>
      </c>
      <c r="K5637" t="s">
        <v>90</v>
      </c>
      <c r="L5637" t="s">
        <v>45</v>
      </c>
      <c r="M5637">
        <v>0.62</v>
      </c>
      <c r="N5637" t="s">
        <v>83</v>
      </c>
      <c r="O5637" t="b">
        <v>0</v>
      </c>
      <c r="P5637">
        <v>46.385399999999997</v>
      </c>
      <c r="Q5637">
        <v>17.6934</v>
      </c>
      <c r="R5637">
        <v>10.3134</v>
      </c>
      <c r="S5637" t="s">
        <v>183</v>
      </c>
      <c r="T5637">
        <v>0</v>
      </c>
      <c r="U5637">
        <v>0</v>
      </c>
      <c r="V5637">
        <v>14</v>
      </c>
      <c r="W5637">
        <v>814.14519999999993</v>
      </c>
    </row>
    <row r="5638" spans="1:23" x14ac:dyDescent="0.35">
      <c r="A5638" t="s">
        <v>7601</v>
      </c>
      <c r="B5638" t="s">
        <v>1497</v>
      </c>
      <c r="C5638" t="s">
        <v>1493</v>
      </c>
      <c r="D5638" t="s">
        <v>26</v>
      </c>
      <c r="E5638" t="s">
        <v>88</v>
      </c>
      <c r="F5638" t="s">
        <v>195</v>
      </c>
      <c r="G5638">
        <v>19.72</v>
      </c>
      <c r="H5638">
        <v>3</v>
      </c>
      <c r="I5638">
        <v>0.27</v>
      </c>
      <c r="J5638">
        <v>6.15</v>
      </c>
      <c r="K5638" t="s">
        <v>90</v>
      </c>
      <c r="L5638" t="s">
        <v>41</v>
      </c>
      <c r="M5638">
        <v>14.66</v>
      </c>
      <c r="N5638" t="s">
        <v>83</v>
      </c>
      <c r="O5638" t="b">
        <v>0</v>
      </c>
      <c r="P5638">
        <v>43.186799999999998</v>
      </c>
      <c r="Q5638">
        <v>7.690800000000003</v>
      </c>
      <c r="R5638">
        <v>-13.119199999999999</v>
      </c>
      <c r="S5638" t="s">
        <v>103</v>
      </c>
      <c r="T5638">
        <v>0</v>
      </c>
      <c r="U5638">
        <v>0</v>
      </c>
      <c r="V5638">
        <v>13</v>
      </c>
      <c r="W5638">
        <v>2570.383800000001</v>
      </c>
    </row>
    <row r="5639" spans="1:23" x14ac:dyDescent="0.35">
      <c r="A5639" t="s">
        <v>7602</v>
      </c>
      <c r="B5639" t="s">
        <v>740</v>
      </c>
      <c r="C5639" t="s">
        <v>1839</v>
      </c>
      <c r="D5639" t="s">
        <v>12</v>
      </c>
      <c r="E5639" t="s">
        <v>95</v>
      </c>
      <c r="F5639" t="s">
        <v>541</v>
      </c>
      <c r="G5639">
        <v>223.18</v>
      </c>
      <c r="H5639">
        <v>2</v>
      </c>
      <c r="I5639">
        <v>0.06</v>
      </c>
      <c r="J5639">
        <v>2.2200000000000002</v>
      </c>
      <c r="K5639" t="s">
        <v>82</v>
      </c>
      <c r="L5639" t="s">
        <v>41</v>
      </c>
      <c r="M5639">
        <v>14.88</v>
      </c>
      <c r="N5639" t="s">
        <v>83</v>
      </c>
      <c r="O5639" t="b">
        <v>0</v>
      </c>
      <c r="P5639">
        <v>419.57839999999999</v>
      </c>
      <c r="Q5639">
        <v>151.76240000000001</v>
      </c>
      <c r="R5639">
        <v>134.66239999999999</v>
      </c>
      <c r="S5639" t="s">
        <v>128</v>
      </c>
      <c r="T5639">
        <v>0</v>
      </c>
      <c r="U5639">
        <v>0</v>
      </c>
      <c r="V5639">
        <v>18</v>
      </c>
      <c r="W5639">
        <v>890.29250000000002</v>
      </c>
    </row>
    <row r="5640" spans="1:23" x14ac:dyDescent="0.35">
      <c r="A5640" t="s">
        <v>7603</v>
      </c>
      <c r="B5640" t="s">
        <v>353</v>
      </c>
      <c r="C5640" t="s">
        <v>2022</v>
      </c>
      <c r="D5640" t="s">
        <v>19</v>
      </c>
      <c r="E5640" t="s">
        <v>16</v>
      </c>
      <c r="F5640" t="s">
        <v>919</v>
      </c>
      <c r="G5640">
        <v>36.04</v>
      </c>
      <c r="H5640">
        <v>3</v>
      </c>
      <c r="I5640">
        <v>0.08</v>
      </c>
      <c r="J5640">
        <v>2.44</v>
      </c>
      <c r="K5640" t="s">
        <v>115</v>
      </c>
      <c r="L5640" t="s">
        <v>41</v>
      </c>
      <c r="M5640">
        <v>12.98</v>
      </c>
      <c r="N5640" t="s">
        <v>83</v>
      </c>
      <c r="O5640" t="b">
        <v>0</v>
      </c>
      <c r="P5640">
        <v>99.470399999999998</v>
      </c>
      <c r="Q5640">
        <v>34.598400000000012</v>
      </c>
      <c r="R5640">
        <v>19.178400000000011</v>
      </c>
      <c r="S5640" t="s">
        <v>91</v>
      </c>
      <c r="T5640">
        <v>0</v>
      </c>
      <c r="U5640">
        <v>0</v>
      </c>
      <c r="V5640">
        <v>4</v>
      </c>
      <c r="W5640">
        <v>299.85620000000011</v>
      </c>
    </row>
    <row r="5641" spans="1:23" x14ac:dyDescent="0.35">
      <c r="A5641" t="s">
        <v>7604</v>
      </c>
      <c r="B5641" t="s">
        <v>402</v>
      </c>
      <c r="C5641" t="s">
        <v>2759</v>
      </c>
      <c r="D5641" t="s">
        <v>17</v>
      </c>
      <c r="E5641" t="s">
        <v>88</v>
      </c>
      <c r="F5641" t="s">
        <v>1618</v>
      </c>
      <c r="G5641">
        <v>28.18</v>
      </c>
      <c r="H5641">
        <v>3</v>
      </c>
      <c r="I5641">
        <v>0.02</v>
      </c>
      <c r="J5641">
        <v>8.92</v>
      </c>
      <c r="K5641" t="s">
        <v>82</v>
      </c>
      <c r="L5641" t="s">
        <v>43</v>
      </c>
      <c r="M5641">
        <v>4.6900000000000004</v>
      </c>
      <c r="N5641" t="s">
        <v>279</v>
      </c>
      <c r="O5641" t="b">
        <v>0</v>
      </c>
      <c r="P5641">
        <v>82.849199999999996</v>
      </c>
      <c r="Q5641">
        <v>32.1252</v>
      </c>
      <c r="R5641">
        <v>18.5152</v>
      </c>
      <c r="S5641" t="s">
        <v>97</v>
      </c>
      <c r="T5641">
        <v>0</v>
      </c>
      <c r="U5641">
        <v>1</v>
      </c>
      <c r="V5641">
        <v>3</v>
      </c>
      <c r="W5641">
        <v>796.26870000000019</v>
      </c>
    </row>
    <row r="5642" spans="1:23" x14ac:dyDescent="0.35">
      <c r="A5642" t="s">
        <v>7605</v>
      </c>
      <c r="B5642" t="s">
        <v>121</v>
      </c>
      <c r="C5642" t="s">
        <v>519</v>
      </c>
      <c r="D5642" t="s">
        <v>15</v>
      </c>
      <c r="E5642" t="s">
        <v>95</v>
      </c>
      <c r="F5642" t="s">
        <v>782</v>
      </c>
      <c r="G5642">
        <v>166.33</v>
      </c>
      <c r="H5642">
        <v>2</v>
      </c>
      <c r="I5642">
        <v>7.0000000000000007E-2</v>
      </c>
      <c r="J5642">
        <v>3.68</v>
      </c>
      <c r="K5642" t="s">
        <v>90</v>
      </c>
      <c r="L5642" t="s">
        <v>48</v>
      </c>
      <c r="M5642">
        <v>8.59</v>
      </c>
      <c r="N5642" t="s">
        <v>83</v>
      </c>
      <c r="O5642" t="b">
        <v>0</v>
      </c>
      <c r="P5642">
        <v>309.37380000000002</v>
      </c>
      <c r="Q5642">
        <v>109.7778</v>
      </c>
      <c r="R5642">
        <v>97.507800000000017</v>
      </c>
      <c r="S5642" t="s">
        <v>103</v>
      </c>
      <c r="T5642">
        <v>0</v>
      </c>
      <c r="U5642">
        <v>0</v>
      </c>
      <c r="V5642">
        <v>18</v>
      </c>
      <c r="W5642">
        <v>828.07060000000013</v>
      </c>
    </row>
    <row r="5643" spans="1:23" x14ac:dyDescent="0.35">
      <c r="A5643" t="s">
        <v>7606</v>
      </c>
      <c r="B5643" t="s">
        <v>386</v>
      </c>
      <c r="C5643" t="s">
        <v>2091</v>
      </c>
      <c r="D5643" t="s">
        <v>28</v>
      </c>
      <c r="E5643" t="s">
        <v>88</v>
      </c>
      <c r="F5643" t="s">
        <v>791</v>
      </c>
      <c r="G5643">
        <v>13.23</v>
      </c>
      <c r="H5643">
        <v>2</v>
      </c>
      <c r="I5643">
        <v>0.01</v>
      </c>
      <c r="J5643">
        <v>5.57</v>
      </c>
      <c r="K5643" t="s">
        <v>82</v>
      </c>
      <c r="L5643" t="s">
        <v>45</v>
      </c>
      <c r="M5643">
        <v>1.88</v>
      </c>
      <c r="N5643" t="s">
        <v>83</v>
      </c>
      <c r="O5643" t="b">
        <v>0</v>
      </c>
      <c r="P5643">
        <v>26.195399999999999</v>
      </c>
      <c r="Q5643">
        <v>10.3194</v>
      </c>
      <c r="R5643">
        <v>2.8694000000000002</v>
      </c>
      <c r="S5643" t="s">
        <v>97</v>
      </c>
      <c r="T5643">
        <v>0</v>
      </c>
      <c r="U5643">
        <v>0</v>
      </c>
      <c r="V5643">
        <v>14</v>
      </c>
      <c r="W5643">
        <v>1586.2324000000001</v>
      </c>
    </row>
    <row r="5644" spans="1:23" x14ac:dyDescent="0.35">
      <c r="A5644" t="s">
        <v>7607</v>
      </c>
      <c r="B5644" t="s">
        <v>500</v>
      </c>
      <c r="C5644" t="s">
        <v>2856</v>
      </c>
      <c r="D5644" t="s">
        <v>26</v>
      </c>
      <c r="E5644" t="s">
        <v>95</v>
      </c>
      <c r="F5644" t="s">
        <v>515</v>
      </c>
      <c r="G5644">
        <v>480.36</v>
      </c>
      <c r="H5644">
        <v>2</v>
      </c>
      <c r="I5644">
        <v>0.14000000000000001</v>
      </c>
      <c r="J5644">
        <v>8.73</v>
      </c>
      <c r="K5644" t="s">
        <v>90</v>
      </c>
      <c r="L5644" t="s">
        <v>41</v>
      </c>
      <c r="M5644">
        <v>11.58</v>
      </c>
      <c r="N5644" t="s">
        <v>83</v>
      </c>
      <c r="O5644" t="b">
        <v>0</v>
      </c>
      <c r="P5644">
        <v>826.2192</v>
      </c>
      <c r="Q5644">
        <v>249.78720000000001</v>
      </c>
      <c r="R5644">
        <v>229.47720000000001</v>
      </c>
      <c r="S5644" t="s">
        <v>91</v>
      </c>
      <c r="T5644">
        <v>0</v>
      </c>
      <c r="U5644">
        <v>0</v>
      </c>
      <c r="V5644">
        <v>4</v>
      </c>
      <c r="W5644">
        <v>334.95080000000002</v>
      </c>
    </row>
    <row r="5645" spans="1:23" x14ac:dyDescent="0.35">
      <c r="A5645" t="s">
        <v>7608</v>
      </c>
      <c r="B5645" t="s">
        <v>147</v>
      </c>
      <c r="C5645" t="s">
        <v>7609</v>
      </c>
      <c r="D5645" t="s">
        <v>12</v>
      </c>
      <c r="E5645" t="s">
        <v>14</v>
      </c>
      <c r="F5645" t="s">
        <v>755</v>
      </c>
      <c r="G5645">
        <v>123.37</v>
      </c>
      <c r="H5645">
        <v>3</v>
      </c>
      <c r="I5645">
        <v>7.0000000000000007E-2</v>
      </c>
      <c r="J5645">
        <v>9.6</v>
      </c>
      <c r="K5645" t="s">
        <v>102</v>
      </c>
      <c r="L5645" t="s">
        <v>48</v>
      </c>
      <c r="M5645">
        <v>18.32</v>
      </c>
      <c r="N5645" t="s">
        <v>83</v>
      </c>
      <c r="O5645" t="b">
        <v>0</v>
      </c>
      <c r="P5645">
        <v>344.20229999999998</v>
      </c>
      <c r="Q5645">
        <v>122.13630000000001</v>
      </c>
      <c r="R5645">
        <v>94.216299999999976</v>
      </c>
      <c r="S5645" t="s">
        <v>84</v>
      </c>
      <c r="T5645">
        <v>0</v>
      </c>
      <c r="U5645">
        <v>0</v>
      </c>
      <c r="V5645">
        <v>2</v>
      </c>
      <c r="W5645">
        <v>92.597899999999953</v>
      </c>
    </row>
    <row r="5646" spans="1:23" x14ac:dyDescent="0.35">
      <c r="A5646" t="s">
        <v>7610</v>
      </c>
      <c r="B5646" t="s">
        <v>330</v>
      </c>
      <c r="C5646" t="s">
        <v>2008</v>
      </c>
      <c r="D5646" t="s">
        <v>19</v>
      </c>
      <c r="E5646" t="s">
        <v>88</v>
      </c>
      <c r="F5646" t="s">
        <v>530</v>
      </c>
      <c r="G5646">
        <v>22.92</v>
      </c>
      <c r="H5646">
        <v>3</v>
      </c>
      <c r="I5646">
        <v>0.24</v>
      </c>
      <c r="J5646">
        <v>3.31</v>
      </c>
      <c r="K5646" t="s">
        <v>102</v>
      </c>
      <c r="L5646" t="s">
        <v>41</v>
      </c>
      <c r="M5646">
        <v>6.78</v>
      </c>
      <c r="N5646" t="s">
        <v>83</v>
      </c>
      <c r="O5646" t="b">
        <v>0</v>
      </c>
      <c r="P5646">
        <v>52.257599999999996</v>
      </c>
      <c r="Q5646">
        <v>11.0016</v>
      </c>
      <c r="R5646">
        <v>0.91160000000000363</v>
      </c>
      <c r="S5646" t="s">
        <v>183</v>
      </c>
      <c r="T5646">
        <v>0</v>
      </c>
      <c r="U5646">
        <v>0</v>
      </c>
      <c r="V5646">
        <v>13</v>
      </c>
      <c r="W5646">
        <v>919.70389999999998</v>
      </c>
    </row>
    <row r="5647" spans="1:23" x14ac:dyDescent="0.35">
      <c r="A5647" t="s">
        <v>7611</v>
      </c>
      <c r="B5647" t="s">
        <v>2232</v>
      </c>
      <c r="C5647" t="s">
        <v>1985</v>
      </c>
      <c r="D5647" t="s">
        <v>19</v>
      </c>
      <c r="E5647" t="s">
        <v>95</v>
      </c>
      <c r="F5647" t="s">
        <v>1549</v>
      </c>
      <c r="G5647">
        <v>333.99</v>
      </c>
      <c r="H5647">
        <v>1</v>
      </c>
      <c r="I5647">
        <v>0.01</v>
      </c>
      <c r="J5647">
        <v>9.81</v>
      </c>
      <c r="K5647" t="s">
        <v>82</v>
      </c>
      <c r="L5647" t="s">
        <v>43</v>
      </c>
      <c r="M5647">
        <v>4.26</v>
      </c>
      <c r="N5647" t="s">
        <v>83</v>
      </c>
      <c r="O5647" t="b">
        <v>0</v>
      </c>
      <c r="P5647">
        <v>330.65010000000001</v>
      </c>
      <c r="Q5647">
        <v>130.2561</v>
      </c>
      <c r="R5647">
        <v>116.1861</v>
      </c>
      <c r="S5647" t="s">
        <v>84</v>
      </c>
      <c r="T5647">
        <v>0</v>
      </c>
      <c r="U5647">
        <v>0</v>
      </c>
      <c r="V5647">
        <v>21</v>
      </c>
      <c r="W5647">
        <v>694.11470000000008</v>
      </c>
    </row>
    <row r="5648" spans="1:23" x14ac:dyDescent="0.35">
      <c r="A5648" t="s">
        <v>7612</v>
      </c>
      <c r="B5648" t="s">
        <v>462</v>
      </c>
      <c r="C5648" t="s">
        <v>3327</v>
      </c>
      <c r="D5648" t="s">
        <v>19</v>
      </c>
      <c r="E5648" t="s">
        <v>95</v>
      </c>
      <c r="F5648" t="s">
        <v>140</v>
      </c>
      <c r="G5648">
        <v>352.65</v>
      </c>
      <c r="H5648">
        <v>1</v>
      </c>
      <c r="I5648">
        <v>0</v>
      </c>
      <c r="J5648">
        <v>7.6</v>
      </c>
      <c r="K5648" t="s">
        <v>102</v>
      </c>
      <c r="L5648" t="s">
        <v>45</v>
      </c>
      <c r="M5648">
        <v>0.67</v>
      </c>
      <c r="N5648" t="s">
        <v>83</v>
      </c>
      <c r="O5648" t="b">
        <v>0</v>
      </c>
      <c r="P5648">
        <v>352.65</v>
      </c>
      <c r="Q5648">
        <v>141.06</v>
      </c>
      <c r="R5648">
        <v>132.79</v>
      </c>
      <c r="S5648" t="s">
        <v>84</v>
      </c>
      <c r="T5648">
        <v>0</v>
      </c>
      <c r="U5648">
        <v>0</v>
      </c>
      <c r="V5648">
        <v>13</v>
      </c>
      <c r="W5648">
        <v>819.19979999999998</v>
      </c>
    </row>
    <row r="5649" spans="1:23" x14ac:dyDescent="0.35">
      <c r="A5649" t="s">
        <v>7613</v>
      </c>
      <c r="B5649" t="s">
        <v>909</v>
      </c>
      <c r="C5649" t="s">
        <v>1199</v>
      </c>
      <c r="D5649" t="s">
        <v>12</v>
      </c>
      <c r="E5649" t="s">
        <v>14</v>
      </c>
      <c r="F5649" t="s">
        <v>1072</v>
      </c>
      <c r="G5649">
        <v>114.38</v>
      </c>
      <c r="H5649">
        <v>1</v>
      </c>
      <c r="I5649">
        <v>0.01</v>
      </c>
      <c r="J5649">
        <v>4.25</v>
      </c>
      <c r="K5649" t="s">
        <v>102</v>
      </c>
      <c r="L5649" t="s">
        <v>45</v>
      </c>
      <c r="M5649">
        <v>0.95</v>
      </c>
      <c r="N5649" t="s">
        <v>83</v>
      </c>
      <c r="O5649" t="b">
        <v>0</v>
      </c>
      <c r="P5649">
        <v>113.2362</v>
      </c>
      <c r="Q5649">
        <v>44.608199999999997</v>
      </c>
      <c r="R5649">
        <v>39.408200000000001</v>
      </c>
      <c r="S5649" t="s">
        <v>183</v>
      </c>
      <c r="T5649">
        <v>0</v>
      </c>
      <c r="U5649">
        <v>0</v>
      </c>
      <c r="V5649">
        <v>19</v>
      </c>
      <c r="W5649">
        <v>257.53230000000002</v>
      </c>
    </row>
    <row r="5650" spans="1:23" x14ac:dyDescent="0.35">
      <c r="A5650" t="s">
        <v>7614</v>
      </c>
      <c r="B5650" t="s">
        <v>291</v>
      </c>
      <c r="C5650" t="s">
        <v>1298</v>
      </c>
      <c r="D5650" t="s">
        <v>15</v>
      </c>
      <c r="E5650" t="s">
        <v>95</v>
      </c>
      <c r="F5650" t="s">
        <v>770</v>
      </c>
      <c r="G5650">
        <v>126.36</v>
      </c>
      <c r="H5650">
        <v>3</v>
      </c>
      <c r="I5650">
        <v>0.01</v>
      </c>
      <c r="J5650">
        <v>6.38</v>
      </c>
      <c r="K5650" t="s">
        <v>102</v>
      </c>
      <c r="L5650" t="s">
        <v>45</v>
      </c>
      <c r="M5650">
        <v>1.56</v>
      </c>
      <c r="N5650" t="s">
        <v>83</v>
      </c>
      <c r="O5650" t="b">
        <v>0</v>
      </c>
      <c r="P5650">
        <v>375.28919999999999</v>
      </c>
      <c r="Q5650">
        <v>147.84119999999999</v>
      </c>
      <c r="R5650">
        <v>139.90119999999999</v>
      </c>
      <c r="S5650" t="s">
        <v>183</v>
      </c>
      <c r="T5650">
        <v>0</v>
      </c>
      <c r="U5650">
        <v>0</v>
      </c>
      <c r="V5650">
        <v>13</v>
      </c>
      <c r="W5650">
        <v>953.92600000000039</v>
      </c>
    </row>
    <row r="5651" spans="1:23" x14ac:dyDescent="0.35">
      <c r="A5651" t="s">
        <v>7615</v>
      </c>
      <c r="B5651" t="s">
        <v>433</v>
      </c>
      <c r="C5651" t="s">
        <v>158</v>
      </c>
      <c r="D5651" t="s">
        <v>17</v>
      </c>
      <c r="E5651" t="s">
        <v>14</v>
      </c>
      <c r="F5651" t="s">
        <v>1306</v>
      </c>
      <c r="G5651">
        <v>104.22</v>
      </c>
      <c r="H5651">
        <v>3</v>
      </c>
      <c r="I5651">
        <v>0.18</v>
      </c>
      <c r="J5651">
        <v>9.42</v>
      </c>
      <c r="K5651" t="s">
        <v>102</v>
      </c>
      <c r="L5651" t="s">
        <v>41</v>
      </c>
      <c r="M5651">
        <v>13.25</v>
      </c>
      <c r="N5651" t="s">
        <v>83</v>
      </c>
      <c r="O5651" t="b">
        <v>0</v>
      </c>
      <c r="P5651">
        <v>256.38119999999998</v>
      </c>
      <c r="Q5651">
        <v>68.785200000000003</v>
      </c>
      <c r="R5651">
        <v>46.115200000000002</v>
      </c>
      <c r="S5651" t="s">
        <v>97</v>
      </c>
      <c r="T5651">
        <v>0</v>
      </c>
      <c r="U5651">
        <v>0</v>
      </c>
      <c r="V5651">
        <v>22</v>
      </c>
      <c r="W5651">
        <v>1549.7446</v>
      </c>
    </row>
    <row r="5652" spans="1:23" x14ac:dyDescent="0.35">
      <c r="A5652" t="s">
        <v>7616</v>
      </c>
      <c r="B5652" t="s">
        <v>1622</v>
      </c>
      <c r="C5652" t="s">
        <v>1136</v>
      </c>
      <c r="D5652" t="s">
        <v>17</v>
      </c>
      <c r="E5652" t="s">
        <v>16</v>
      </c>
      <c r="F5652" t="s">
        <v>1077</v>
      </c>
      <c r="G5652">
        <v>40.47</v>
      </c>
      <c r="H5652">
        <v>1</v>
      </c>
      <c r="I5652">
        <v>0.27</v>
      </c>
      <c r="J5652">
        <v>2.14</v>
      </c>
      <c r="K5652" t="s">
        <v>82</v>
      </c>
      <c r="L5652" t="s">
        <v>41</v>
      </c>
      <c r="M5652">
        <v>14.33</v>
      </c>
      <c r="N5652" t="s">
        <v>83</v>
      </c>
      <c r="O5652" t="b">
        <v>0</v>
      </c>
      <c r="P5652">
        <v>29.543099999999999</v>
      </c>
      <c r="Q5652">
        <v>5.261099999999999</v>
      </c>
      <c r="R5652">
        <v>-11.2089</v>
      </c>
      <c r="S5652" t="s">
        <v>183</v>
      </c>
      <c r="T5652">
        <v>0</v>
      </c>
      <c r="U5652">
        <v>0</v>
      </c>
      <c r="V5652">
        <v>22</v>
      </c>
      <c r="W5652">
        <v>2267.721500000001</v>
      </c>
    </row>
    <row r="5653" spans="1:23" x14ac:dyDescent="0.35">
      <c r="A5653" t="s">
        <v>7617</v>
      </c>
      <c r="B5653" t="s">
        <v>751</v>
      </c>
      <c r="C5653" t="s">
        <v>1367</v>
      </c>
      <c r="D5653" t="s">
        <v>17</v>
      </c>
      <c r="E5653" t="s">
        <v>88</v>
      </c>
      <c r="F5653" t="s">
        <v>989</v>
      </c>
      <c r="G5653">
        <v>10.69</v>
      </c>
      <c r="H5653">
        <v>1</v>
      </c>
      <c r="I5653">
        <v>0.06</v>
      </c>
      <c r="J5653">
        <v>6.1</v>
      </c>
      <c r="K5653" t="s">
        <v>102</v>
      </c>
      <c r="L5653" t="s">
        <v>41</v>
      </c>
      <c r="M5653">
        <v>12.87</v>
      </c>
      <c r="N5653" t="s">
        <v>83</v>
      </c>
      <c r="O5653" t="b">
        <v>0</v>
      </c>
      <c r="P5653">
        <v>10.0486</v>
      </c>
      <c r="Q5653">
        <v>3.6345999999999989</v>
      </c>
      <c r="R5653">
        <v>-15.3354</v>
      </c>
      <c r="S5653" t="s">
        <v>97</v>
      </c>
      <c r="T5653">
        <v>0</v>
      </c>
      <c r="U5653">
        <v>0</v>
      </c>
      <c r="V5653">
        <v>17</v>
      </c>
      <c r="W5653">
        <v>926.81089999999995</v>
      </c>
    </row>
    <row r="5654" spans="1:23" x14ac:dyDescent="0.35">
      <c r="A5654" t="s">
        <v>7618</v>
      </c>
      <c r="B5654" t="s">
        <v>1586</v>
      </c>
      <c r="C5654" t="s">
        <v>2381</v>
      </c>
      <c r="D5654" t="s">
        <v>12</v>
      </c>
      <c r="E5654" t="s">
        <v>95</v>
      </c>
      <c r="F5654" t="s">
        <v>140</v>
      </c>
      <c r="G5654">
        <v>291.02999999999997</v>
      </c>
      <c r="H5654">
        <v>3</v>
      </c>
      <c r="I5654">
        <v>0.02</v>
      </c>
      <c r="J5654">
        <v>2.44</v>
      </c>
      <c r="K5654" t="s">
        <v>90</v>
      </c>
      <c r="L5654" t="s">
        <v>48</v>
      </c>
      <c r="M5654">
        <v>12.81</v>
      </c>
      <c r="N5654" t="s">
        <v>83</v>
      </c>
      <c r="O5654" t="b">
        <v>0</v>
      </c>
      <c r="P5654">
        <v>855.62819999999988</v>
      </c>
      <c r="Q5654">
        <v>331.77420000000001</v>
      </c>
      <c r="R5654">
        <v>316.52420000000001</v>
      </c>
      <c r="S5654" t="s">
        <v>183</v>
      </c>
      <c r="T5654">
        <v>0</v>
      </c>
      <c r="U5654">
        <v>0</v>
      </c>
      <c r="V5654">
        <v>10</v>
      </c>
      <c r="W5654">
        <v>1956.3818000000001</v>
      </c>
    </row>
    <row r="5655" spans="1:23" x14ac:dyDescent="0.35">
      <c r="A5655" t="s">
        <v>7619</v>
      </c>
      <c r="B5655" t="s">
        <v>323</v>
      </c>
      <c r="C5655" t="s">
        <v>7620</v>
      </c>
      <c r="D5655" t="s">
        <v>26</v>
      </c>
      <c r="E5655" t="s">
        <v>95</v>
      </c>
      <c r="F5655" t="s">
        <v>2069</v>
      </c>
      <c r="G5655">
        <v>304.89999999999998</v>
      </c>
      <c r="H5655">
        <v>1</v>
      </c>
      <c r="I5655">
        <v>0.09</v>
      </c>
      <c r="J5655">
        <v>5.67</v>
      </c>
      <c r="K5655" t="s">
        <v>115</v>
      </c>
      <c r="L5655" t="s">
        <v>45</v>
      </c>
      <c r="M5655">
        <v>1.87</v>
      </c>
      <c r="N5655" t="s">
        <v>83</v>
      </c>
      <c r="O5655" t="b">
        <v>0</v>
      </c>
      <c r="P5655">
        <v>277.459</v>
      </c>
      <c r="Q5655">
        <v>94.519000000000034</v>
      </c>
      <c r="R5655">
        <v>86.979000000000028</v>
      </c>
      <c r="S5655" t="s">
        <v>91</v>
      </c>
      <c r="T5655">
        <v>0</v>
      </c>
      <c r="U5655">
        <v>0</v>
      </c>
      <c r="V5655">
        <v>1</v>
      </c>
      <c r="W5655">
        <v>86.979000000000028</v>
      </c>
    </row>
    <row r="5656" spans="1:23" x14ac:dyDescent="0.35">
      <c r="A5656" t="s">
        <v>7621</v>
      </c>
      <c r="B5656" t="s">
        <v>507</v>
      </c>
      <c r="C5656" t="s">
        <v>4368</v>
      </c>
      <c r="D5656" t="s">
        <v>15</v>
      </c>
      <c r="E5656" t="s">
        <v>14</v>
      </c>
      <c r="F5656" t="s">
        <v>324</v>
      </c>
      <c r="G5656">
        <v>133.77000000000001</v>
      </c>
      <c r="H5656">
        <v>1</v>
      </c>
      <c r="I5656">
        <v>0.18</v>
      </c>
      <c r="J5656">
        <v>5.61</v>
      </c>
      <c r="K5656" t="s">
        <v>82</v>
      </c>
      <c r="L5656" t="s">
        <v>41</v>
      </c>
      <c r="M5656">
        <v>9.68</v>
      </c>
      <c r="N5656" t="s">
        <v>83</v>
      </c>
      <c r="O5656" t="b">
        <v>0</v>
      </c>
      <c r="P5656">
        <v>109.6914</v>
      </c>
      <c r="Q5656">
        <v>29.429400000000012</v>
      </c>
      <c r="R5656">
        <v>14.13940000000002</v>
      </c>
      <c r="S5656" t="s">
        <v>84</v>
      </c>
      <c r="T5656">
        <v>0</v>
      </c>
      <c r="U5656">
        <v>0</v>
      </c>
      <c r="V5656">
        <v>3</v>
      </c>
      <c r="W5656">
        <v>85.774400000000028</v>
      </c>
    </row>
    <row r="5657" spans="1:23" x14ac:dyDescent="0.35">
      <c r="A5657" t="s">
        <v>7622</v>
      </c>
      <c r="B5657" t="s">
        <v>1052</v>
      </c>
      <c r="C5657" t="s">
        <v>861</v>
      </c>
      <c r="D5657" t="s">
        <v>12</v>
      </c>
      <c r="E5657" t="s">
        <v>16</v>
      </c>
      <c r="F5657" t="s">
        <v>1077</v>
      </c>
      <c r="G5657">
        <v>19.55</v>
      </c>
      <c r="H5657">
        <v>2</v>
      </c>
      <c r="I5657">
        <v>0.1</v>
      </c>
      <c r="J5657">
        <v>8.66</v>
      </c>
      <c r="K5657" t="s">
        <v>82</v>
      </c>
      <c r="L5657" t="s">
        <v>43</v>
      </c>
      <c r="M5657">
        <v>5.61</v>
      </c>
      <c r="N5657" t="s">
        <v>83</v>
      </c>
      <c r="O5657" t="b">
        <v>1</v>
      </c>
      <c r="P5657">
        <v>35.19</v>
      </c>
      <c r="Q5657">
        <v>11.73</v>
      </c>
      <c r="R5657">
        <v>-2.539999999999996</v>
      </c>
      <c r="S5657" t="s">
        <v>128</v>
      </c>
      <c r="T5657">
        <v>0</v>
      </c>
      <c r="U5657">
        <v>0</v>
      </c>
      <c r="V5657">
        <v>2</v>
      </c>
      <c r="W5657">
        <v>29.405100000000029</v>
      </c>
    </row>
    <row r="5658" spans="1:23" x14ac:dyDescent="0.35">
      <c r="A5658" t="s">
        <v>7623</v>
      </c>
      <c r="B5658" t="s">
        <v>1622</v>
      </c>
      <c r="C5658" t="s">
        <v>991</v>
      </c>
      <c r="D5658" t="s">
        <v>12</v>
      </c>
      <c r="E5658" t="s">
        <v>95</v>
      </c>
      <c r="F5658" t="s">
        <v>388</v>
      </c>
      <c r="G5658">
        <v>355.63</v>
      </c>
      <c r="H5658">
        <v>1</v>
      </c>
      <c r="I5658">
        <v>0.2</v>
      </c>
      <c r="J5658">
        <v>6.31</v>
      </c>
      <c r="K5658" t="s">
        <v>90</v>
      </c>
      <c r="L5658" t="s">
        <v>41</v>
      </c>
      <c r="M5658">
        <v>11.78</v>
      </c>
      <c r="N5658" t="s">
        <v>83</v>
      </c>
      <c r="O5658" t="b">
        <v>0</v>
      </c>
      <c r="P5658">
        <v>284.50400000000002</v>
      </c>
      <c r="Q5658">
        <v>71.126000000000033</v>
      </c>
      <c r="R5658">
        <v>53.03600000000003</v>
      </c>
      <c r="S5658" t="s">
        <v>183</v>
      </c>
      <c r="T5658">
        <v>0</v>
      </c>
      <c r="U5658">
        <v>0</v>
      </c>
      <c r="V5658">
        <v>15</v>
      </c>
      <c r="W5658">
        <v>1013.4441</v>
      </c>
    </row>
    <row r="5659" spans="1:23" x14ac:dyDescent="0.35">
      <c r="A5659" t="s">
        <v>7624</v>
      </c>
      <c r="B5659" t="s">
        <v>901</v>
      </c>
      <c r="C5659" t="s">
        <v>3327</v>
      </c>
      <c r="D5659" t="s">
        <v>20</v>
      </c>
      <c r="E5659" t="s">
        <v>88</v>
      </c>
      <c r="F5659" t="s">
        <v>341</v>
      </c>
      <c r="G5659">
        <v>16.25</v>
      </c>
      <c r="H5659">
        <v>1</v>
      </c>
      <c r="I5659">
        <v>7.0000000000000007E-2</v>
      </c>
      <c r="J5659">
        <v>4.03</v>
      </c>
      <c r="K5659" t="s">
        <v>102</v>
      </c>
      <c r="L5659" t="s">
        <v>43</v>
      </c>
      <c r="M5659">
        <v>7.2</v>
      </c>
      <c r="N5659" t="s">
        <v>83</v>
      </c>
      <c r="O5659" t="b">
        <v>0</v>
      </c>
      <c r="P5659">
        <v>15.112500000000001</v>
      </c>
      <c r="Q5659">
        <v>5.3624999999999989</v>
      </c>
      <c r="R5659">
        <v>-5.8675000000000006</v>
      </c>
      <c r="S5659" t="s">
        <v>128</v>
      </c>
      <c r="T5659">
        <v>0</v>
      </c>
      <c r="U5659">
        <v>0</v>
      </c>
      <c r="V5659">
        <v>13</v>
      </c>
      <c r="W5659">
        <v>819.19979999999998</v>
      </c>
    </row>
    <row r="5660" spans="1:23" x14ac:dyDescent="0.35">
      <c r="A5660" t="s">
        <v>7625</v>
      </c>
      <c r="B5660" t="s">
        <v>442</v>
      </c>
      <c r="C5660" t="s">
        <v>281</v>
      </c>
      <c r="D5660" t="s">
        <v>15</v>
      </c>
      <c r="E5660" t="s">
        <v>95</v>
      </c>
      <c r="F5660" t="s">
        <v>1332</v>
      </c>
      <c r="G5660">
        <v>143.49</v>
      </c>
      <c r="H5660">
        <v>2</v>
      </c>
      <c r="I5660">
        <v>0.28000000000000003</v>
      </c>
      <c r="J5660">
        <v>4.8899999999999997</v>
      </c>
      <c r="K5660" t="s">
        <v>115</v>
      </c>
      <c r="L5660" t="s">
        <v>41</v>
      </c>
      <c r="M5660">
        <v>10.94</v>
      </c>
      <c r="N5660" t="s">
        <v>83</v>
      </c>
      <c r="O5660" t="b">
        <v>0</v>
      </c>
      <c r="P5660">
        <v>206.62559999999999</v>
      </c>
      <c r="Q5660">
        <v>34.437599999999968</v>
      </c>
      <c r="R5660">
        <v>18.60759999999998</v>
      </c>
      <c r="S5660" t="s">
        <v>128</v>
      </c>
      <c r="T5660">
        <v>0</v>
      </c>
      <c r="U5660">
        <v>0</v>
      </c>
      <c r="V5660">
        <v>15</v>
      </c>
      <c r="W5660">
        <v>1405.4456</v>
      </c>
    </row>
    <row r="5661" spans="1:23" x14ac:dyDescent="0.35">
      <c r="A5661" t="s">
        <v>7626</v>
      </c>
      <c r="B5661" t="s">
        <v>867</v>
      </c>
      <c r="C5661" t="s">
        <v>190</v>
      </c>
      <c r="D5661" t="s">
        <v>24</v>
      </c>
      <c r="E5661" t="s">
        <v>95</v>
      </c>
      <c r="F5661" t="s">
        <v>775</v>
      </c>
      <c r="G5661">
        <v>149.11000000000001</v>
      </c>
      <c r="H5661">
        <v>2</v>
      </c>
      <c r="I5661">
        <v>0.01</v>
      </c>
      <c r="J5661">
        <v>6.82</v>
      </c>
      <c r="K5661" t="s">
        <v>82</v>
      </c>
      <c r="L5661" t="s">
        <v>43</v>
      </c>
      <c r="M5661">
        <v>4.6399999999999997</v>
      </c>
      <c r="N5661" t="s">
        <v>83</v>
      </c>
      <c r="O5661" t="b">
        <v>0</v>
      </c>
      <c r="P5661">
        <v>295.23779999999999</v>
      </c>
      <c r="Q5661">
        <v>116.3058</v>
      </c>
      <c r="R5661">
        <v>104.8458</v>
      </c>
      <c r="S5661" t="s">
        <v>103</v>
      </c>
      <c r="T5661">
        <v>0</v>
      </c>
      <c r="U5661">
        <v>0</v>
      </c>
      <c r="V5661">
        <v>21</v>
      </c>
      <c r="W5661">
        <v>1065.6361999999999</v>
      </c>
    </row>
    <row r="5662" spans="1:23" x14ac:dyDescent="0.35">
      <c r="A5662" t="s">
        <v>7627</v>
      </c>
      <c r="B5662" t="s">
        <v>177</v>
      </c>
      <c r="C5662" t="s">
        <v>666</v>
      </c>
      <c r="D5662" t="s">
        <v>26</v>
      </c>
      <c r="E5662" t="s">
        <v>88</v>
      </c>
      <c r="F5662" t="s">
        <v>693</v>
      </c>
      <c r="G5662">
        <v>22.62</v>
      </c>
      <c r="H5662">
        <v>3</v>
      </c>
      <c r="I5662">
        <v>0.03</v>
      </c>
      <c r="J5662">
        <v>6.56</v>
      </c>
      <c r="K5662" t="s">
        <v>90</v>
      </c>
      <c r="L5662" t="s">
        <v>43</v>
      </c>
      <c r="M5662">
        <v>7.78</v>
      </c>
      <c r="N5662" t="s">
        <v>83</v>
      </c>
      <c r="O5662" t="b">
        <v>0</v>
      </c>
      <c r="P5662">
        <v>65.824200000000005</v>
      </c>
      <c r="Q5662">
        <v>25.1082</v>
      </c>
      <c r="R5662">
        <v>10.7682</v>
      </c>
      <c r="S5662" t="s">
        <v>128</v>
      </c>
      <c r="T5662">
        <v>0</v>
      </c>
      <c r="U5662">
        <v>0</v>
      </c>
      <c r="V5662">
        <v>10</v>
      </c>
      <c r="W5662">
        <v>639.40990000000011</v>
      </c>
    </row>
    <row r="5663" spans="1:23" x14ac:dyDescent="0.35">
      <c r="A5663" t="s">
        <v>7628</v>
      </c>
      <c r="B5663" t="s">
        <v>633</v>
      </c>
      <c r="C5663" t="s">
        <v>3944</v>
      </c>
      <c r="D5663" t="s">
        <v>12</v>
      </c>
      <c r="E5663" t="s">
        <v>88</v>
      </c>
      <c r="F5663" t="s">
        <v>1167</v>
      </c>
      <c r="G5663">
        <v>17.75</v>
      </c>
      <c r="H5663">
        <v>1</v>
      </c>
      <c r="I5663">
        <v>0.14000000000000001</v>
      </c>
      <c r="J5663">
        <v>5.58</v>
      </c>
      <c r="K5663" t="s">
        <v>82</v>
      </c>
      <c r="L5663" t="s">
        <v>41</v>
      </c>
      <c r="M5663">
        <v>8.52</v>
      </c>
      <c r="N5663" t="s">
        <v>83</v>
      </c>
      <c r="O5663" t="b">
        <v>0</v>
      </c>
      <c r="P5663">
        <v>15.265000000000001</v>
      </c>
      <c r="Q5663">
        <v>4.6150000000000002</v>
      </c>
      <c r="R5663">
        <v>-9.4849999999999994</v>
      </c>
      <c r="S5663" t="s">
        <v>103</v>
      </c>
      <c r="T5663">
        <v>0</v>
      </c>
      <c r="U5663">
        <v>0</v>
      </c>
      <c r="V5663">
        <v>2</v>
      </c>
      <c r="W5663">
        <v>9.6834000000000007</v>
      </c>
    </row>
    <row r="5664" spans="1:23" x14ac:dyDescent="0.35">
      <c r="A5664" t="s">
        <v>7629</v>
      </c>
      <c r="B5664" t="s">
        <v>125</v>
      </c>
      <c r="C5664" t="s">
        <v>5013</v>
      </c>
      <c r="D5664" t="s">
        <v>20</v>
      </c>
      <c r="E5664" t="s">
        <v>16</v>
      </c>
      <c r="F5664" t="s">
        <v>311</v>
      </c>
      <c r="G5664">
        <v>55.73</v>
      </c>
      <c r="H5664">
        <v>1</v>
      </c>
      <c r="I5664">
        <v>0.1</v>
      </c>
      <c r="J5664">
        <v>5.28</v>
      </c>
      <c r="K5664" t="s">
        <v>90</v>
      </c>
      <c r="L5664" t="s">
        <v>43</v>
      </c>
      <c r="M5664">
        <v>3.88</v>
      </c>
      <c r="N5664" t="s">
        <v>83</v>
      </c>
      <c r="O5664" t="b">
        <v>0</v>
      </c>
      <c r="P5664">
        <v>50.156999999999996</v>
      </c>
      <c r="Q5664">
        <v>16.719000000000001</v>
      </c>
      <c r="R5664">
        <v>7.5590000000000011</v>
      </c>
      <c r="S5664" t="s">
        <v>128</v>
      </c>
      <c r="T5664">
        <v>0</v>
      </c>
      <c r="U5664">
        <v>0</v>
      </c>
      <c r="V5664">
        <v>3</v>
      </c>
      <c r="W5664">
        <v>187.43940000000001</v>
      </c>
    </row>
    <row r="5665" spans="1:23" x14ac:dyDescent="0.35">
      <c r="A5665" t="s">
        <v>7630</v>
      </c>
      <c r="B5665" t="s">
        <v>386</v>
      </c>
      <c r="C5665" t="s">
        <v>822</v>
      </c>
      <c r="D5665" t="s">
        <v>17</v>
      </c>
      <c r="E5665" t="s">
        <v>95</v>
      </c>
      <c r="F5665" t="s">
        <v>612</v>
      </c>
      <c r="G5665">
        <v>663.28</v>
      </c>
      <c r="H5665">
        <v>1</v>
      </c>
      <c r="I5665">
        <v>0.08</v>
      </c>
      <c r="J5665">
        <v>4.51</v>
      </c>
      <c r="K5665" t="s">
        <v>102</v>
      </c>
      <c r="L5665" t="s">
        <v>45</v>
      </c>
      <c r="M5665">
        <v>1.68</v>
      </c>
      <c r="N5665" t="s">
        <v>279</v>
      </c>
      <c r="O5665" t="b">
        <v>0</v>
      </c>
      <c r="P5665">
        <v>610.21759999999995</v>
      </c>
      <c r="Q5665">
        <v>212.24959999999999</v>
      </c>
      <c r="R5665">
        <v>206.05959999999999</v>
      </c>
      <c r="S5665" t="s">
        <v>97</v>
      </c>
      <c r="T5665">
        <v>0</v>
      </c>
      <c r="U5665">
        <v>1</v>
      </c>
      <c r="V5665">
        <v>12</v>
      </c>
      <c r="W5665">
        <v>1823.314100000001</v>
      </c>
    </row>
    <row r="5666" spans="1:23" x14ac:dyDescent="0.35">
      <c r="A5666" t="s">
        <v>7631</v>
      </c>
      <c r="B5666" t="s">
        <v>1936</v>
      </c>
      <c r="C5666" t="s">
        <v>474</v>
      </c>
      <c r="D5666" t="s">
        <v>15</v>
      </c>
      <c r="E5666" t="s">
        <v>14</v>
      </c>
      <c r="F5666" t="s">
        <v>396</v>
      </c>
      <c r="G5666">
        <v>97.21</v>
      </c>
      <c r="H5666">
        <v>1</v>
      </c>
      <c r="I5666">
        <v>0.25</v>
      </c>
      <c r="J5666">
        <v>3.84</v>
      </c>
      <c r="K5666" t="s">
        <v>102</v>
      </c>
      <c r="L5666" t="s">
        <v>41</v>
      </c>
      <c r="M5666">
        <v>6.94</v>
      </c>
      <c r="N5666" t="s">
        <v>83</v>
      </c>
      <c r="O5666" t="b">
        <v>0</v>
      </c>
      <c r="P5666">
        <v>72.907499999999999</v>
      </c>
      <c r="Q5666">
        <v>14.5815</v>
      </c>
      <c r="R5666">
        <v>3.8015000000000039</v>
      </c>
      <c r="S5666" t="s">
        <v>103</v>
      </c>
      <c r="T5666">
        <v>0</v>
      </c>
      <c r="U5666">
        <v>0</v>
      </c>
      <c r="V5666">
        <v>18</v>
      </c>
      <c r="W5666">
        <v>2484.4470999999999</v>
      </c>
    </row>
    <row r="5667" spans="1:23" x14ac:dyDescent="0.35">
      <c r="A5667" t="s">
        <v>7632</v>
      </c>
      <c r="B5667" t="s">
        <v>1268</v>
      </c>
      <c r="C5667" t="s">
        <v>1343</v>
      </c>
      <c r="D5667" t="s">
        <v>20</v>
      </c>
      <c r="E5667" t="s">
        <v>14</v>
      </c>
      <c r="F5667" t="s">
        <v>1332</v>
      </c>
      <c r="G5667">
        <v>145.05000000000001</v>
      </c>
      <c r="H5667">
        <v>3</v>
      </c>
      <c r="I5667">
        <v>0.22</v>
      </c>
      <c r="J5667">
        <v>3.32</v>
      </c>
      <c r="K5667" t="s">
        <v>90</v>
      </c>
      <c r="L5667" t="s">
        <v>41</v>
      </c>
      <c r="M5667">
        <v>10.72</v>
      </c>
      <c r="N5667" t="s">
        <v>83</v>
      </c>
      <c r="O5667" t="b">
        <v>0</v>
      </c>
      <c r="P5667">
        <v>339.41699999999997</v>
      </c>
      <c r="Q5667">
        <v>78.326999999999998</v>
      </c>
      <c r="R5667">
        <v>64.286999999999992</v>
      </c>
      <c r="S5667" t="s">
        <v>183</v>
      </c>
      <c r="T5667">
        <v>0</v>
      </c>
      <c r="U5667">
        <v>0</v>
      </c>
      <c r="V5667">
        <v>17</v>
      </c>
      <c r="W5667">
        <v>1079.2648999999999</v>
      </c>
    </row>
    <row r="5668" spans="1:23" x14ac:dyDescent="0.35">
      <c r="A5668" t="s">
        <v>7633</v>
      </c>
      <c r="B5668" t="s">
        <v>610</v>
      </c>
      <c r="C5668" t="s">
        <v>7634</v>
      </c>
      <c r="D5668" t="s">
        <v>12</v>
      </c>
      <c r="E5668" t="s">
        <v>88</v>
      </c>
      <c r="F5668" t="s">
        <v>870</v>
      </c>
      <c r="G5668">
        <v>29.13</v>
      </c>
      <c r="H5668">
        <v>2</v>
      </c>
      <c r="I5668">
        <v>7.0000000000000007E-2</v>
      </c>
      <c r="J5668">
        <v>4.82</v>
      </c>
      <c r="K5668" t="s">
        <v>82</v>
      </c>
      <c r="L5668" t="s">
        <v>48</v>
      </c>
      <c r="M5668">
        <v>7.95</v>
      </c>
      <c r="N5668" t="s">
        <v>83</v>
      </c>
      <c r="O5668" t="b">
        <v>0</v>
      </c>
      <c r="P5668">
        <v>54.181800000000003</v>
      </c>
      <c r="Q5668">
        <v>19.2258</v>
      </c>
      <c r="R5668">
        <v>6.4558</v>
      </c>
      <c r="S5668" t="s">
        <v>97</v>
      </c>
      <c r="T5668">
        <v>0</v>
      </c>
      <c r="U5668">
        <v>0</v>
      </c>
      <c r="V5668">
        <v>1</v>
      </c>
      <c r="W5668">
        <v>6.4558</v>
      </c>
    </row>
    <row r="5669" spans="1:23" x14ac:dyDescent="0.35">
      <c r="A5669" t="s">
        <v>7635</v>
      </c>
      <c r="B5669" t="s">
        <v>1810</v>
      </c>
      <c r="C5669" t="s">
        <v>630</v>
      </c>
      <c r="D5669" t="s">
        <v>17</v>
      </c>
      <c r="E5669" t="s">
        <v>16</v>
      </c>
      <c r="F5669" t="s">
        <v>337</v>
      </c>
      <c r="G5669">
        <v>38.049999999999997</v>
      </c>
      <c r="H5669">
        <v>2</v>
      </c>
      <c r="I5669">
        <v>0.08</v>
      </c>
      <c r="J5669">
        <v>5.35</v>
      </c>
      <c r="K5669" t="s">
        <v>82</v>
      </c>
      <c r="L5669" t="s">
        <v>41</v>
      </c>
      <c r="M5669">
        <v>8.81</v>
      </c>
      <c r="N5669" t="s">
        <v>279</v>
      </c>
      <c r="O5669" t="b">
        <v>0</v>
      </c>
      <c r="P5669">
        <v>70.012</v>
      </c>
      <c r="Q5669">
        <v>24.352</v>
      </c>
      <c r="R5669">
        <v>10.192</v>
      </c>
      <c r="S5669" t="s">
        <v>84</v>
      </c>
      <c r="T5669">
        <v>0</v>
      </c>
      <c r="U5669">
        <v>1</v>
      </c>
      <c r="V5669">
        <v>3</v>
      </c>
      <c r="W5669">
        <v>429.54200000000009</v>
      </c>
    </row>
    <row r="5670" spans="1:23" x14ac:dyDescent="0.35">
      <c r="A5670" t="s">
        <v>7636</v>
      </c>
      <c r="B5670" t="s">
        <v>1219</v>
      </c>
      <c r="C5670" t="s">
        <v>704</v>
      </c>
      <c r="D5670" t="s">
        <v>12</v>
      </c>
      <c r="E5670" t="s">
        <v>95</v>
      </c>
      <c r="F5670" t="s">
        <v>844</v>
      </c>
      <c r="G5670">
        <v>519.63</v>
      </c>
      <c r="H5670">
        <v>1</v>
      </c>
      <c r="I5670">
        <v>0.08</v>
      </c>
      <c r="J5670">
        <v>3.53</v>
      </c>
      <c r="K5670" t="s">
        <v>102</v>
      </c>
      <c r="L5670" t="s">
        <v>45</v>
      </c>
      <c r="M5670">
        <v>1.92</v>
      </c>
      <c r="N5670" t="s">
        <v>83</v>
      </c>
      <c r="O5670" t="b">
        <v>0</v>
      </c>
      <c r="P5670">
        <v>478.05959999999999</v>
      </c>
      <c r="Q5670">
        <v>166.2816</v>
      </c>
      <c r="R5670">
        <v>160.83160000000001</v>
      </c>
      <c r="S5670" t="s">
        <v>183</v>
      </c>
      <c r="T5670">
        <v>0</v>
      </c>
      <c r="U5670">
        <v>0</v>
      </c>
      <c r="V5670">
        <v>18</v>
      </c>
      <c r="W5670">
        <v>2368.9762999999998</v>
      </c>
    </row>
    <row r="5671" spans="1:23" x14ac:dyDescent="0.35">
      <c r="A5671" t="s">
        <v>7637</v>
      </c>
      <c r="B5671" t="s">
        <v>699</v>
      </c>
      <c r="C5671" t="s">
        <v>4713</v>
      </c>
      <c r="D5671" t="s">
        <v>12</v>
      </c>
      <c r="E5671" t="s">
        <v>95</v>
      </c>
      <c r="F5671" t="s">
        <v>444</v>
      </c>
      <c r="G5671">
        <v>31.53</v>
      </c>
      <c r="H5671">
        <v>1</v>
      </c>
      <c r="I5671">
        <v>0.28000000000000003</v>
      </c>
      <c r="J5671">
        <v>5.12</v>
      </c>
      <c r="K5671" t="s">
        <v>102</v>
      </c>
      <c r="L5671" t="s">
        <v>43</v>
      </c>
      <c r="M5671">
        <v>3.77</v>
      </c>
      <c r="N5671" t="s">
        <v>83</v>
      </c>
      <c r="O5671" t="b">
        <v>0</v>
      </c>
      <c r="P5671">
        <v>22.701599999999999</v>
      </c>
      <c r="Q5671">
        <v>3.7835999999999999</v>
      </c>
      <c r="R5671">
        <v>-5.1064000000000007</v>
      </c>
      <c r="S5671" t="s">
        <v>91</v>
      </c>
      <c r="T5671">
        <v>0</v>
      </c>
      <c r="U5671">
        <v>0</v>
      </c>
      <c r="V5671">
        <v>2</v>
      </c>
      <c r="W5671">
        <v>142.8486</v>
      </c>
    </row>
    <row r="5672" spans="1:23" x14ac:dyDescent="0.35">
      <c r="A5672" t="s">
        <v>7638</v>
      </c>
      <c r="B5672" t="s">
        <v>521</v>
      </c>
      <c r="C5672" t="s">
        <v>6110</v>
      </c>
      <c r="D5672" t="s">
        <v>15</v>
      </c>
      <c r="E5672" t="s">
        <v>16</v>
      </c>
      <c r="F5672" t="s">
        <v>278</v>
      </c>
      <c r="G5672">
        <v>50.46</v>
      </c>
      <c r="H5672">
        <v>1</v>
      </c>
      <c r="I5672">
        <v>0.19</v>
      </c>
      <c r="J5672">
        <v>9.6199999999999992</v>
      </c>
      <c r="K5672" t="s">
        <v>102</v>
      </c>
      <c r="L5672" t="s">
        <v>41</v>
      </c>
      <c r="M5672">
        <v>12.56</v>
      </c>
      <c r="N5672" t="s">
        <v>83</v>
      </c>
      <c r="O5672" t="b">
        <v>0</v>
      </c>
      <c r="P5672">
        <v>40.872600000000013</v>
      </c>
      <c r="Q5672">
        <v>10.596600000000009</v>
      </c>
      <c r="R5672">
        <v>-11.58339999999999</v>
      </c>
      <c r="S5672" t="s">
        <v>84</v>
      </c>
      <c r="T5672">
        <v>0</v>
      </c>
      <c r="U5672">
        <v>0</v>
      </c>
      <c r="V5672">
        <v>2</v>
      </c>
      <c r="W5672">
        <v>37.267000000000003</v>
      </c>
    </row>
    <row r="5673" spans="1:23" x14ac:dyDescent="0.35">
      <c r="A5673" t="s">
        <v>7639</v>
      </c>
      <c r="B5673" t="s">
        <v>291</v>
      </c>
      <c r="C5673" t="s">
        <v>741</v>
      </c>
      <c r="D5673" t="s">
        <v>17</v>
      </c>
      <c r="E5673" t="s">
        <v>95</v>
      </c>
      <c r="F5673" t="s">
        <v>895</v>
      </c>
      <c r="G5673">
        <v>47.15</v>
      </c>
      <c r="H5673">
        <v>2</v>
      </c>
      <c r="I5673">
        <v>0.2</v>
      </c>
      <c r="J5673">
        <v>3.31</v>
      </c>
      <c r="K5673" t="s">
        <v>82</v>
      </c>
      <c r="L5673" t="s">
        <v>43</v>
      </c>
      <c r="M5673">
        <v>7.03</v>
      </c>
      <c r="N5673" t="s">
        <v>83</v>
      </c>
      <c r="O5673" t="b">
        <v>0</v>
      </c>
      <c r="P5673">
        <v>75.44</v>
      </c>
      <c r="Q5673">
        <v>18.86</v>
      </c>
      <c r="R5673">
        <v>8.52</v>
      </c>
      <c r="S5673" t="s">
        <v>183</v>
      </c>
      <c r="T5673">
        <v>0</v>
      </c>
      <c r="U5673">
        <v>0</v>
      </c>
      <c r="V5673">
        <v>17</v>
      </c>
      <c r="W5673">
        <v>1802.7335</v>
      </c>
    </row>
    <row r="5674" spans="1:23" x14ac:dyDescent="0.35">
      <c r="A5674" t="s">
        <v>7640</v>
      </c>
      <c r="B5674" t="s">
        <v>105</v>
      </c>
      <c r="C5674" t="s">
        <v>2298</v>
      </c>
      <c r="D5674" t="s">
        <v>12</v>
      </c>
      <c r="E5674" t="s">
        <v>16</v>
      </c>
      <c r="F5674" t="s">
        <v>932</v>
      </c>
      <c r="G5674">
        <v>47.78</v>
      </c>
      <c r="H5674">
        <v>1</v>
      </c>
      <c r="I5674">
        <v>0.27</v>
      </c>
      <c r="J5674">
        <v>3.1</v>
      </c>
      <c r="K5674" t="s">
        <v>102</v>
      </c>
      <c r="L5674" t="s">
        <v>43</v>
      </c>
      <c r="M5674">
        <v>3.09</v>
      </c>
      <c r="N5674" t="s">
        <v>83</v>
      </c>
      <c r="O5674" t="b">
        <v>0</v>
      </c>
      <c r="P5674">
        <v>34.879399999999997</v>
      </c>
      <c r="Q5674">
        <v>6.2113999999999976</v>
      </c>
      <c r="R5674">
        <v>2.1399999999998E-2</v>
      </c>
      <c r="S5674" t="s">
        <v>91</v>
      </c>
      <c r="T5674">
        <v>0</v>
      </c>
      <c r="U5674">
        <v>0</v>
      </c>
      <c r="V5674">
        <v>4</v>
      </c>
      <c r="W5674">
        <v>616.21180000000004</v>
      </c>
    </row>
    <row r="5675" spans="1:23" x14ac:dyDescent="0.35">
      <c r="A5675" t="s">
        <v>7641</v>
      </c>
      <c r="B5675" t="s">
        <v>491</v>
      </c>
      <c r="C5675" t="s">
        <v>3903</v>
      </c>
      <c r="D5675" t="s">
        <v>12</v>
      </c>
      <c r="E5675" t="s">
        <v>16</v>
      </c>
      <c r="F5675" t="s">
        <v>1316</v>
      </c>
      <c r="G5675">
        <v>56.85</v>
      </c>
      <c r="H5675">
        <v>3</v>
      </c>
      <c r="I5675">
        <v>0.2</v>
      </c>
      <c r="J5675">
        <v>2.36</v>
      </c>
      <c r="K5675" t="s">
        <v>102</v>
      </c>
      <c r="L5675" t="s">
        <v>43</v>
      </c>
      <c r="M5675">
        <v>3.65</v>
      </c>
      <c r="N5675" t="s">
        <v>83</v>
      </c>
      <c r="O5675" t="b">
        <v>0</v>
      </c>
      <c r="P5675">
        <v>136.44</v>
      </c>
      <c r="Q5675">
        <v>34.110000000000028</v>
      </c>
      <c r="R5675">
        <v>28.10000000000003</v>
      </c>
      <c r="S5675" t="s">
        <v>103</v>
      </c>
      <c r="T5675">
        <v>0</v>
      </c>
      <c r="U5675">
        <v>0</v>
      </c>
      <c r="V5675">
        <v>2</v>
      </c>
      <c r="W5675">
        <v>47.366000000000042</v>
      </c>
    </row>
    <row r="5676" spans="1:23" x14ac:dyDescent="0.35">
      <c r="A5676" t="s">
        <v>7642</v>
      </c>
      <c r="B5676" t="s">
        <v>784</v>
      </c>
      <c r="C5676" t="s">
        <v>2396</v>
      </c>
      <c r="D5676" t="s">
        <v>20</v>
      </c>
      <c r="E5676" t="s">
        <v>14</v>
      </c>
      <c r="F5676" t="s">
        <v>255</v>
      </c>
      <c r="G5676">
        <v>34.76</v>
      </c>
      <c r="H5676">
        <v>3</v>
      </c>
      <c r="I5676">
        <v>0.02</v>
      </c>
      <c r="J5676">
        <v>7.39</v>
      </c>
      <c r="K5676" t="s">
        <v>102</v>
      </c>
      <c r="L5676" t="s">
        <v>48</v>
      </c>
      <c r="M5676">
        <v>17.29</v>
      </c>
      <c r="N5676" t="s">
        <v>83</v>
      </c>
      <c r="O5676" t="b">
        <v>0</v>
      </c>
      <c r="P5676">
        <v>102.1944</v>
      </c>
      <c r="Q5676">
        <v>39.626399999999997</v>
      </c>
      <c r="R5676">
        <v>14.946400000000001</v>
      </c>
      <c r="S5676" t="s">
        <v>84</v>
      </c>
      <c r="T5676">
        <v>0</v>
      </c>
      <c r="U5676">
        <v>0</v>
      </c>
      <c r="V5676">
        <v>2</v>
      </c>
      <c r="W5676">
        <v>136.81520000000009</v>
      </c>
    </row>
    <row r="5677" spans="1:23" x14ac:dyDescent="0.35">
      <c r="A5677" t="s">
        <v>7643</v>
      </c>
      <c r="B5677" t="s">
        <v>368</v>
      </c>
      <c r="C5677" t="s">
        <v>456</v>
      </c>
      <c r="D5677" t="s">
        <v>24</v>
      </c>
      <c r="E5677" t="s">
        <v>88</v>
      </c>
      <c r="F5677" t="s">
        <v>191</v>
      </c>
      <c r="G5677">
        <v>11.57</v>
      </c>
      <c r="H5677">
        <v>1</v>
      </c>
      <c r="I5677">
        <v>0.14000000000000001</v>
      </c>
      <c r="J5677">
        <v>9.56</v>
      </c>
      <c r="K5677" t="s">
        <v>82</v>
      </c>
      <c r="L5677" t="s">
        <v>41</v>
      </c>
      <c r="M5677">
        <v>14.52</v>
      </c>
      <c r="N5677" t="s">
        <v>83</v>
      </c>
      <c r="O5677" t="b">
        <v>0</v>
      </c>
      <c r="P5677">
        <v>9.9502000000000006</v>
      </c>
      <c r="Q5677">
        <v>3.0082</v>
      </c>
      <c r="R5677">
        <v>-21.0718</v>
      </c>
      <c r="S5677" t="s">
        <v>97</v>
      </c>
      <c r="T5677">
        <v>0</v>
      </c>
      <c r="U5677">
        <v>0</v>
      </c>
      <c r="V5677">
        <v>14</v>
      </c>
      <c r="W5677">
        <v>1444.0427999999999</v>
      </c>
    </row>
    <row r="5678" spans="1:23" x14ac:dyDescent="0.35">
      <c r="A5678" t="s">
        <v>7644</v>
      </c>
      <c r="B5678" t="s">
        <v>316</v>
      </c>
      <c r="C5678" t="s">
        <v>2116</v>
      </c>
      <c r="D5678" t="s">
        <v>26</v>
      </c>
      <c r="E5678" t="s">
        <v>16</v>
      </c>
      <c r="F5678" t="s">
        <v>1762</v>
      </c>
      <c r="G5678">
        <v>48.94</v>
      </c>
      <c r="H5678">
        <v>2</v>
      </c>
      <c r="I5678">
        <v>0.06</v>
      </c>
      <c r="J5678">
        <v>8.1300000000000008</v>
      </c>
      <c r="K5678" t="s">
        <v>82</v>
      </c>
      <c r="L5678" t="s">
        <v>41</v>
      </c>
      <c r="M5678">
        <v>11.1</v>
      </c>
      <c r="N5678" t="s">
        <v>83</v>
      </c>
      <c r="O5678" t="b">
        <v>0</v>
      </c>
      <c r="P5678">
        <v>92.007199999999997</v>
      </c>
      <c r="Q5678">
        <v>33.279200000000003</v>
      </c>
      <c r="R5678">
        <v>14.049200000000001</v>
      </c>
      <c r="S5678" t="s">
        <v>91</v>
      </c>
      <c r="T5678">
        <v>0</v>
      </c>
      <c r="U5678">
        <v>0</v>
      </c>
      <c r="V5678">
        <v>10</v>
      </c>
      <c r="W5678">
        <v>686.79230000000007</v>
      </c>
    </row>
    <row r="5679" spans="1:23" x14ac:dyDescent="0.35">
      <c r="A5679" t="s">
        <v>7645</v>
      </c>
      <c r="B5679" t="s">
        <v>316</v>
      </c>
      <c r="C5679" t="s">
        <v>216</v>
      </c>
      <c r="D5679" t="s">
        <v>12</v>
      </c>
      <c r="E5679" t="s">
        <v>88</v>
      </c>
      <c r="F5679" t="s">
        <v>1618</v>
      </c>
      <c r="G5679">
        <v>28.13</v>
      </c>
      <c r="H5679">
        <v>1</v>
      </c>
      <c r="I5679">
        <v>0.19</v>
      </c>
      <c r="J5679">
        <v>9.76</v>
      </c>
      <c r="K5679" t="s">
        <v>102</v>
      </c>
      <c r="L5679" t="s">
        <v>41</v>
      </c>
      <c r="M5679">
        <v>13.3</v>
      </c>
      <c r="N5679" t="s">
        <v>83</v>
      </c>
      <c r="O5679" t="b">
        <v>0</v>
      </c>
      <c r="P5679">
        <v>22.785299999999999</v>
      </c>
      <c r="Q5679">
        <v>5.9072999999999993</v>
      </c>
      <c r="R5679">
        <v>-17.152699999999999</v>
      </c>
      <c r="S5679" t="s">
        <v>91</v>
      </c>
      <c r="T5679">
        <v>0</v>
      </c>
      <c r="U5679">
        <v>0</v>
      </c>
      <c r="V5679">
        <v>20</v>
      </c>
      <c r="W5679">
        <v>2591.3310999999999</v>
      </c>
    </row>
    <row r="5680" spans="1:23" x14ac:dyDescent="0.35">
      <c r="A5680" t="s">
        <v>7646</v>
      </c>
      <c r="B5680" t="s">
        <v>180</v>
      </c>
      <c r="C5680" t="s">
        <v>1088</v>
      </c>
      <c r="D5680" t="s">
        <v>15</v>
      </c>
      <c r="E5680" t="s">
        <v>88</v>
      </c>
      <c r="F5680" t="s">
        <v>457</v>
      </c>
      <c r="G5680">
        <v>25.37</v>
      </c>
      <c r="H5680">
        <v>1</v>
      </c>
      <c r="I5680">
        <v>0.01</v>
      </c>
      <c r="J5680">
        <v>2.76</v>
      </c>
      <c r="K5680" t="s">
        <v>82</v>
      </c>
      <c r="L5680" t="s">
        <v>45</v>
      </c>
      <c r="M5680">
        <v>0.98</v>
      </c>
      <c r="N5680" t="s">
        <v>83</v>
      </c>
      <c r="O5680" t="b">
        <v>0</v>
      </c>
      <c r="P5680">
        <v>25.116299999999999</v>
      </c>
      <c r="Q5680">
        <v>9.8943000000000048</v>
      </c>
      <c r="R5680">
        <v>6.1543000000000028</v>
      </c>
      <c r="S5680" t="s">
        <v>183</v>
      </c>
      <c r="T5680">
        <v>0</v>
      </c>
      <c r="U5680">
        <v>0</v>
      </c>
      <c r="V5680">
        <v>12</v>
      </c>
      <c r="W5680">
        <v>1213.271</v>
      </c>
    </row>
    <row r="5681" spans="1:23" x14ac:dyDescent="0.35">
      <c r="A5681" t="s">
        <v>7647</v>
      </c>
      <c r="B5681" t="s">
        <v>394</v>
      </c>
      <c r="C5681" t="s">
        <v>471</v>
      </c>
      <c r="D5681" t="s">
        <v>17</v>
      </c>
      <c r="E5681" t="s">
        <v>95</v>
      </c>
      <c r="F5681" t="s">
        <v>1251</v>
      </c>
      <c r="G5681">
        <v>235.77</v>
      </c>
      <c r="H5681">
        <v>2</v>
      </c>
      <c r="I5681">
        <v>0.09</v>
      </c>
      <c r="J5681">
        <v>3.2</v>
      </c>
      <c r="K5681" t="s">
        <v>90</v>
      </c>
      <c r="L5681" t="s">
        <v>41</v>
      </c>
      <c r="M5681">
        <v>13.83</v>
      </c>
      <c r="N5681" t="s">
        <v>83</v>
      </c>
      <c r="O5681" t="b">
        <v>0</v>
      </c>
      <c r="P5681">
        <v>429.10140000000001</v>
      </c>
      <c r="Q5681">
        <v>146.17740000000001</v>
      </c>
      <c r="R5681">
        <v>129.1474</v>
      </c>
      <c r="S5681" t="s">
        <v>91</v>
      </c>
      <c r="T5681">
        <v>0</v>
      </c>
      <c r="U5681">
        <v>0</v>
      </c>
      <c r="V5681">
        <v>5</v>
      </c>
      <c r="W5681">
        <v>147.82660000000001</v>
      </c>
    </row>
    <row r="5682" spans="1:23" x14ac:dyDescent="0.35">
      <c r="A5682" t="s">
        <v>7648</v>
      </c>
      <c r="B5682" t="s">
        <v>117</v>
      </c>
      <c r="C5682" t="s">
        <v>498</v>
      </c>
      <c r="D5682" t="s">
        <v>19</v>
      </c>
      <c r="E5682" t="s">
        <v>16</v>
      </c>
      <c r="F5682" t="s">
        <v>300</v>
      </c>
      <c r="G5682">
        <v>52</v>
      </c>
      <c r="H5682">
        <v>1</v>
      </c>
      <c r="I5682">
        <v>0.05</v>
      </c>
      <c r="J5682">
        <v>6.8</v>
      </c>
      <c r="K5682" t="s">
        <v>90</v>
      </c>
      <c r="L5682" t="s">
        <v>43</v>
      </c>
      <c r="M5682">
        <v>7.87</v>
      </c>
      <c r="N5682" t="s">
        <v>83</v>
      </c>
      <c r="O5682" t="b">
        <v>0</v>
      </c>
      <c r="P5682">
        <v>49.4</v>
      </c>
      <c r="Q5682">
        <v>18.2</v>
      </c>
      <c r="R5682">
        <v>3.53</v>
      </c>
      <c r="S5682" t="s">
        <v>84</v>
      </c>
      <c r="T5682">
        <v>0</v>
      </c>
      <c r="U5682">
        <v>0</v>
      </c>
      <c r="V5682">
        <v>13</v>
      </c>
      <c r="W5682">
        <v>1018.9539</v>
      </c>
    </row>
    <row r="5683" spans="1:23" x14ac:dyDescent="0.35">
      <c r="A5683" t="s">
        <v>7649</v>
      </c>
      <c r="B5683" t="s">
        <v>368</v>
      </c>
      <c r="C5683" t="s">
        <v>822</v>
      </c>
      <c r="D5683" t="s">
        <v>12</v>
      </c>
      <c r="E5683" t="s">
        <v>88</v>
      </c>
      <c r="F5683" t="s">
        <v>171</v>
      </c>
      <c r="G5683">
        <v>26.1</v>
      </c>
      <c r="H5683">
        <v>1</v>
      </c>
      <c r="I5683">
        <v>0.05</v>
      </c>
      <c r="J5683">
        <v>3.49</v>
      </c>
      <c r="K5683" t="s">
        <v>102</v>
      </c>
      <c r="L5683" t="s">
        <v>43</v>
      </c>
      <c r="M5683">
        <v>4.54</v>
      </c>
      <c r="N5683" t="s">
        <v>83</v>
      </c>
      <c r="O5683" t="b">
        <v>0</v>
      </c>
      <c r="P5683">
        <v>24.795000000000002</v>
      </c>
      <c r="Q5683">
        <v>9.1350000000000016</v>
      </c>
      <c r="R5683">
        <v>1.105</v>
      </c>
      <c r="S5683" t="s">
        <v>97</v>
      </c>
      <c r="T5683">
        <v>0</v>
      </c>
      <c r="U5683">
        <v>0</v>
      </c>
      <c r="V5683">
        <v>12</v>
      </c>
      <c r="W5683">
        <v>1823.314100000001</v>
      </c>
    </row>
    <row r="5684" spans="1:23" x14ac:dyDescent="0.35">
      <c r="A5684" t="s">
        <v>7650</v>
      </c>
      <c r="B5684" t="s">
        <v>1219</v>
      </c>
      <c r="C5684" t="s">
        <v>5584</v>
      </c>
      <c r="D5684" t="s">
        <v>17</v>
      </c>
      <c r="E5684" t="s">
        <v>95</v>
      </c>
      <c r="F5684" t="s">
        <v>314</v>
      </c>
      <c r="G5684">
        <v>435.02</v>
      </c>
      <c r="H5684">
        <v>2</v>
      </c>
      <c r="I5684">
        <v>7.0000000000000007E-2</v>
      </c>
      <c r="J5684">
        <v>4.09</v>
      </c>
      <c r="K5684" t="s">
        <v>82</v>
      </c>
      <c r="L5684" t="s">
        <v>48</v>
      </c>
      <c r="M5684">
        <v>17.309999999999999</v>
      </c>
      <c r="N5684" t="s">
        <v>83</v>
      </c>
      <c r="O5684" t="b">
        <v>0</v>
      </c>
      <c r="P5684">
        <v>809.13719999999989</v>
      </c>
      <c r="Q5684">
        <v>287.11319999999989</v>
      </c>
      <c r="R5684">
        <v>265.71319999999992</v>
      </c>
      <c r="S5684" t="s">
        <v>183</v>
      </c>
      <c r="T5684">
        <v>0</v>
      </c>
      <c r="U5684">
        <v>0</v>
      </c>
      <c r="V5684">
        <v>4</v>
      </c>
      <c r="W5684">
        <v>283.54639999999989</v>
      </c>
    </row>
    <row r="5685" spans="1:23" x14ac:dyDescent="0.35">
      <c r="A5685" t="s">
        <v>7651</v>
      </c>
      <c r="B5685" t="s">
        <v>1135</v>
      </c>
      <c r="C5685" t="s">
        <v>1992</v>
      </c>
      <c r="D5685" t="s">
        <v>24</v>
      </c>
      <c r="E5685" t="s">
        <v>16</v>
      </c>
      <c r="F5685" t="s">
        <v>605</v>
      </c>
      <c r="G5685">
        <v>11.43</v>
      </c>
      <c r="H5685">
        <v>3</v>
      </c>
      <c r="I5685">
        <v>0.21</v>
      </c>
      <c r="J5685">
        <v>6.29</v>
      </c>
      <c r="K5685" t="s">
        <v>102</v>
      </c>
      <c r="L5685" t="s">
        <v>43</v>
      </c>
      <c r="M5685">
        <v>7.09</v>
      </c>
      <c r="N5685" t="s">
        <v>83</v>
      </c>
      <c r="O5685" t="b">
        <v>0</v>
      </c>
      <c r="P5685">
        <v>27.089099999999998</v>
      </c>
      <c r="Q5685">
        <v>6.5151000000000039</v>
      </c>
      <c r="R5685">
        <v>-6.8648999999999951</v>
      </c>
      <c r="S5685" t="s">
        <v>103</v>
      </c>
      <c r="T5685">
        <v>0</v>
      </c>
      <c r="U5685">
        <v>0</v>
      </c>
      <c r="V5685">
        <v>4</v>
      </c>
      <c r="W5685">
        <v>217.13720000000009</v>
      </c>
    </row>
    <row r="5686" spans="1:23" x14ac:dyDescent="0.35">
      <c r="A5686" t="s">
        <v>7652</v>
      </c>
      <c r="B5686" t="s">
        <v>594</v>
      </c>
      <c r="C5686" t="s">
        <v>1329</v>
      </c>
      <c r="D5686" t="s">
        <v>12</v>
      </c>
      <c r="E5686" t="s">
        <v>95</v>
      </c>
      <c r="F5686" t="s">
        <v>515</v>
      </c>
      <c r="G5686">
        <v>420.33</v>
      </c>
      <c r="H5686">
        <v>3</v>
      </c>
      <c r="I5686">
        <v>0.05</v>
      </c>
      <c r="J5686">
        <v>8.5</v>
      </c>
      <c r="K5686" t="s">
        <v>82</v>
      </c>
      <c r="L5686" t="s">
        <v>45</v>
      </c>
      <c r="M5686">
        <v>1.94</v>
      </c>
      <c r="N5686" t="s">
        <v>83</v>
      </c>
      <c r="O5686" t="b">
        <v>0</v>
      </c>
      <c r="P5686">
        <v>1197.9404999999999</v>
      </c>
      <c r="Q5686">
        <v>441.34649999999999</v>
      </c>
      <c r="R5686">
        <v>430.90649999999999</v>
      </c>
      <c r="S5686" t="s">
        <v>128</v>
      </c>
      <c r="T5686">
        <v>0</v>
      </c>
      <c r="U5686">
        <v>0</v>
      </c>
      <c r="V5686">
        <v>18</v>
      </c>
      <c r="W5686">
        <v>1767.3756000000001</v>
      </c>
    </row>
    <row r="5687" spans="1:23" x14ac:dyDescent="0.35">
      <c r="A5687" t="s">
        <v>7653</v>
      </c>
      <c r="B5687" t="s">
        <v>784</v>
      </c>
      <c r="C5687" t="s">
        <v>2543</v>
      </c>
      <c r="D5687" t="s">
        <v>15</v>
      </c>
      <c r="E5687" t="s">
        <v>14</v>
      </c>
      <c r="F5687" t="s">
        <v>755</v>
      </c>
      <c r="G5687">
        <v>92.58</v>
      </c>
      <c r="H5687">
        <v>2</v>
      </c>
      <c r="I5687">
        <v>0.08</v>
      </c>
      <c r="J5687">
        <v>3.02</v>
      </c>
      <c r="K5687" t="s">
        <v>90</v>
      </c>
      <c r="L5687" t="s">
        <v>48</v>
      </c>
      <c r="M5687">
        <v>4.84</v>
      </c>
      <c r="N5687" t="s">
        <v>83</v>
      </c>
      <c r="O5687" t="b">
        <v>0</v>
      </c>
      <c r="P5687">
        <v>170.34719999999999</v>
      </c>
      <c r="Q5687">
        <v>59.251200000000033</v>
      </c>
      <c r="R5687">
        <v>51.391200000000033</v>
      </c>
      <c r="S5687" t="s">
        <v>84</v>
      </c>
      <c r="T5687">
        <v>0</v>
      </c>
      <c r="U5687">
        <v>0</v>
      </c>
      <c r="V5687">
        <v>16</v>
      </c>
      <c r="W5687">
        <v>1076.8631</v>
      </c>
    </row>
    <row r="5688" spans="1:23" x14ac:dyDescent="0.35">
      <c r="A5688" t="s">
        <v>7654</v>
      </c>
      <c r="B5688" t="s">
        <v>1219</v>
      </c>
      <c r="C5688" t="s">
        <v>7655</v>
      </c>
      <c r="D5688" t="s">
        <v>26</v>
      </c>
      <c r="E5688" t="s">
        <v>16</v>
      </c>
      <c r="F5688" t="s">
        <v>307</v>
      </c>
      <c r="G5688">
        <v>67.09</v>
      </c>
      <c r="H5688">
        <v>2</v>
      </c>
      <c r="I5688">
        <v>0.25</v>
      </c>
      <c r="J5688">
        <v>4.47</v>
      </c>
      <c r="K5688" t="s">
        <v>90</v>
      </c>
      <c r="L5688" t="s">
        <v>41</v>
      </c>
      <c r="M5688">
        <v>5.35</v>
      </c>
      <c r="N5688" t="s">
        <v>83</v>
      </c>
      <c r="O5688" t="b">
        <v>0</v>
      </c>
      <c r="P5688">
        <v>100.63500000000001</v>
      </c>
      <c r="Q5688">
        <v>20.12700000000001</v>
      </c>
      <c r="R5688">
        <v>10.307000000000009</v>
      </c>
      <c r="S5688" t="s">
        <v>183</v>
      </c>
      <c r="T5688">
        <v>0</v>
      </c>
      <c r="U5688">
        <v>0</v>
      </c>
      <c r="V5688">
        <v>1</v>
      </c>
      <c r="W5688">
        <v>10.307000000000009</v>
      </c>
    </row>
    <row r="5689" spans="1:23" x14ac:dyDescent="0.35">
      <c r="A5689" t="s">
        <v>7656</v>
      </c>
      <c r="B5689" t="s">
        <v>622</v>
      </c>
      <c r="C5689" t="s">
        <v>317</v>
      </c>
      <c r="D5689" t="s">
        <v>19</v>
      </c>
      <c r="E5689" t="s">
        <v>95</v>
      </c>
      <c r="F5689" t="s">
        <v>286</v>
      </c>
      <c r="G5689">
        <v>412.14</v>
      </c>
      <c r="H5689">
        <v>3</v>
      </c>
      <c r="I5689">
        <v>0.02</v>
      </c>
      <c r="J5689">
        <v>5.47</v>
      </c>
      <c r="K5689" t="s">
        <v>115</v>
      </c>
      <c r="L5689" t="s">
        <v>48</v>
      </c>
      <c r="M5689">
        <v>10.38</v>
      </c>
      <c r="N5689" t="s">
        <v>141</v>
      </c>
      <c r="O5689" t="b">
        <v>0</v>
      </c>
      <c r="P5689">
        <v>1211.6916000000001</v>
      </c>
      <c r="Q5689">
        <v>469.83960000000008</v>
      </c>
      <c r="R5689">
        <v>453.98960000000011</v>
      </c>
      <c r="S5689" t="s">
        <v>97</v>
      </c>
      <c r="T5689">
        <v>1</v>
      </c>
      <c r="U5689">
        <v>0</v>
      </c>
      <c r="V5689">
        <v>21</v>
      </c>
      <c r="W5689">
        <v>1217.9494</v>
      </c>
    </row>
    <row r="5690" spans="1:23" x14ac:dyDescent="0.35">
      <c r="A5690" t="s">
        <v>7657</v>
      </c>
      <c r="B5690" t="s">
        <v>466</v>
      </c>
      <c r="C5690" t="s">
        <v>7658</v>
      </c>
      <c r="D5690" t="s">
        <v>12</v>
      </c>
      <c r="E5690" t="s">
        <v>16</v>
      </c>
      <c r="F5690" t="s">
        <v>932</v>
      </c>
      <c r="G5690">
        <v>58.17</v>
      </c>
      <c r="H5690">
        <v>3</v>
      </c>
      <c r="I5690">
        <v>0.14000000000000001</v>
      </c>
      <c r="J5690">
        <v>6.49</v>
      </c>
      <c r="K5690" t="s">
        <v>90</v>
      </c>
      <c r="L5690" t="s">
        <v>41</v>
      </c>
      <c r="M5690">
        <v>6.77</v>
      </c>
      <c r="N5690" t="s">
        <v>83</v>
      </c>
      <c r="O5690" t="b">
        <v>0</v>
      </c>
      <c r="P5690">
        <v>150.07859999999999</v>
      </c>
      <c r="Q5690">
        <v>45.372600000000013</v>
      </c>
      <c r="R5690">
        <v>32.112600000000008</v>
      </c>
      <c r="S5690" t="s">
        <v>183</v>
      </c>
      <c r="T5690">
        <v>0</v>
      </c>
      <c r="U5690">
        <v>0</v>
      </c>
      <c r="V5690">
        <v>1</v>
      </c>
      <c r="W5690">
        <v>32.112600000000008</v>
      </c>
    </row>
    <row r="5691" spans="1:23" x14ac:dyDescent="0.35">
      <c r="A5691" t="s">
        <v>7659</v>
      </c>
      <c r="B5691" t="s">
        <v>731</v>
      </c>
      <c r="C5691" t="s">
        <v>7660</v>
      </c>
      <c r="D5691" t="s">
        <v>17</v>
      </c>
      <c r="E5691" t="s">
        <v>95</v>
      </c>
      <c r="F5691" t="s">
        <v>446</v>
      </c>
      <c r="G5691">
        <v>347.18</v>
      </c>
      <c r="H5691">
        <v>1</v>
      </c>
      <c r="I5691">
        <v>0.26</v>
      </c>
      <c r="J5691">
        <v>4.5599999999999996</v>
      </c>
      <c r="K5691" t="s">
        <v>82</v>
      </c>
      <c r="L5691" t="s">
        <v>41</v>
      </c>
      <c r="M5691">
        <v>12.95</v>
      </c>
      <c r="N5691" t="s">
        <v>83</v>
      </c>
      <c r="O5691" t="b">
        <v>0</v>
      </c>
      <c r="P5691">
        <v>256.91320000000002</v>
      </c>
      <c r="Q5691">
        <v>48.605200000000018</v>
      </c>
      <c r="R5691">
        <v>31.09520000000003</v>
      </c>
      <c r="S5691" t="s">
        <v>84</v>
      </c>
      <c r="T5691">
        <v>0</v>
      </c>
      <c r="U5691">
        <v>0</v>
      </c>
      <c r="V5691">
        <v>1</v>
      </c>
      <c r="W5691">
        <v>31.09520000000003</v>
      </c>
    </row>
    <row r="5692" spans="1:23" x14ac:dyDescent="0.35">
      <c r="A5692" t="s">
        <v>7661</v>
      </c>
      <c r="B5692" t="s">
        <v>586</v>
      </c>
      <c r="C5692" t="s">
        <v>851</v>
      </c>
      <c r="D5692" t="s">
        <v>12</v>
      </c>
      <c r="E5692" t="s">
        <v>95</v>
      </c>
      <c r="F5692" t="s">
        <v>612</v>
      </c>
      <c r="G5692">
        <v>371.46</v>
      </c>
      <c r="H5692">
        <v>3</v>
      </c>
      <c r="I5692">
        <v>0.01</v>
      </c>
      <c r="J5692">
        <v>4.08</v>
      </c>
      <c r="K5692" t="s">
        <v>115</v>
      </c>
      <c r="L5692" t="s">
        <v>43</v>
      </c>
      <c r="M5692">
        <v>3.37</v>
      </c>
      <c r="N5692" t="s">
        <v>83</v>
      </c>
      <c r="O5692" t="b">
        <v>0</v>
      </c>
      <c r="P5692">
        <v>1103.2362000000001</v>
      </c>
      <c r="Q5692">
        <v>434.6081999999999</v>
      </c>
      <c r="R5692">
        <v>427.15819999999991</v>
      </c>
      <c r="S5692" t="s">
        <v>91</v>
      </c>
      <c r="T5692">
        <v>0</v>
      </c>
      <c r="U5692">
        <v>0</v>
      </c>
      <c r="V5692">
        <v>19</v>
      </c>
      <c r="W5692">
        <v>1781.393</v>
      </c>
    </row>
    <row r="5693" spans="1:23" x14ac:dyDescent="0.35">
      <c r="A5693" t="s">
        <v>7662</v>
      </c>
      <c r="B5693" t="s">
        <v>594</v>
      </c>
      <c r="C5693" t="s">
        <v>2148</v>
      </c>
      <c r="D5693" t="s">
        <v>15</v>
      </c>
      <c r="E5693" t="s">
        <v>95</v>
      </c>
      <c r="F5693" t="s">
        <v>505</v>
      </c>
      <c r="G5693">
        <v>43.11</v>
      </c>
      <c r="H5693">
        <v>1</v>
      </c>
      <c r="I5693">
        <v>0.21</v>
      </c>
      <c r="J5693">
        <v>6.21</v>
      </c>
      <c r="K5693" t="s">
        <v>82</v>
      </c>
      <c r="L5693" t="s">
        <v>43</v>
      </c>
      <c r="M5693">
        <v>5.59</v>
      </c>
      <c r="N5693" t="s">
        <v>83</v>
      </c>
      <c r="O5693" t="b">
        <v>0</v>
      </c>
      <c r="P5693">
        <v>34.056899999999999</v>
      </c>
      <c r="Q5693">
        <v>8.1908999999999992</v>
      </c>
      <c r="R5693">
        <v>-3.609100000000002</v>
      </c>
      <c r="S5693" t="s">
        <v>128</v>
      </c>
      <c r="T5693">
        <v>0</v>
      </c>
      <c r="U5693">
        <v>0</v>
      </c>
      <c r="V5693">
        <v>12</v>
      </c>
      <c r="W5693">
        <v>585.78229999999996</v>
      </c>
    </row>
    <row r="5694" spans="1:23" x14ac:dyDescent="0.35">
      <c r="A5694" t="s">
        <v>7663</v>
      </c>
      <c r="B5694" t="s">
        <v>86</v>
      </c>
      <c r="C5694" t="s">
        <v>7664</v>
      </c>
      <c r="D5694" t="s">
        <v>20</v>
      </c>
      <c r="E5694" t="s">
        <v>14</v>
      </c>
      <c r="F5694" t="s">
        <v>1740</v>
      </c>
      <c r="G5694">
        <v>177.41</v>
      </c>
      <c r="H5694">
        <v>3</v>
      </c>
      <c r="I5694">
        <v>0.14000000000000001</v>
      </c>
      <c r="J5694">
        <v>5.65</v>
      </c>
      <c r="K5694" t="s">
        <v>82</v>
      </c>
      <c r="L5694" t="s">
        <v>41</v>
      </c>
      <c r="M5694">
        <v>12.3</v>
      </c>
      <c r="N5694" t="s">
        <v>83</v>
      </c>
      <c r="O5694" t="b">
        <v>0</v>
      </c>
      <c r="P5694">
        <v>457.71780000000001</v>
      </c>
      <c r="Q5694">
        <v>138.37979999999999</v>
      </c>
      <c r="R5694">
        <v>120.4298</v>
      </c>
      <c r="S5694" t="s">
        <v>91</v>
      </c>
      <c r="T5694">
        <v>0</v>
      </c>
      <c r="U5694">
        <v>0</v>
      </c>
      <c r="V5694">
        <v>1</v>
      </c>
      <c r="W5694">
        <v>120.4298</v>
      </c>
    </row>
    <row r="5695" spans="1:23" x14ac:dyDescent="0.35">
      <c r="A5695" t="s">
        <v>7665</v>
      </c>
      <c r="B5695" t="s">
        <v>1240</v>
      </c>
      <c r="C5695" t="s">
        <v>7666</v>
      </c>
      <c r="D5695" t="s">
        <v>24</v>
      </c>
      <c r="E5695" t="s">
        <v>95</v>
      </c>
      <c r="F5695" t="s">
        <v>874</v>
      </c>
      <c r="G5695">
        <v>412.41</v>
      </c>
      <c r="H5695">
        <v>1</v>
      </c>
      <c r="I5695">
        <v>0.02</v>
      </c>
      <c r="J5695">
        <v>2.0499999999999998</v>
      </c>
      <c r="K5695" t="s">
        <v>82</v>
      </c>
      <c r="L5695" t="s">
        <v>45</v>
      </c>
      <c r="M5695">
        <v>0.73</v>
      </c>
      <c r="N5695" t="s">
        <v>83</v>
      </c>
      <c r="O5695" t="b">
        <v>0</v>
      </c>
      <c r="P5695">
        <v>404.16180000000003</v>
      </c>
      <c r="Q5695">
        <v>156.7158</v>
      </c>
      <c r="R5695">
        <v>153.9358</v>
      </c>
      <c r="S5695" t="s">
        <v>91</v>
      </c>
      <c r="T5695">
        <v>0</v>
      </c>
      <c r="U5695">
        <v>0</v>
      </c>
      <c r="V5695">
        <v>2</v>
      </c>
      <c r="W5695">
        <v>158.09180000000001</v>
      </c>
    </row>
    <row r="5696" spans="1:23" x14ac:dyDescent="0.35">
      <c r="A5696" t="s">
        <v>7667</v>
      </c>
      <c r="B5696" t="s">
        <v>1228</v>
      </c>
      <c r="C5696" t="s">
        <v>1069</v>
      </c>
      <c r="D5696" t="s">
        <v>19</v>
      </c>
      <c r="E5696" t="s">
        <v>14</v>
      </c>
      <c r="F5696" t="s">
        <v>451</v>
      </c>
      <c r="G5696">
        <v>190.35</v>
      </c>
      <c r="H5696">
        <v>3</v>
      </c>
      <c r="I5696">
        <v>7.0000000000000007E-2</v>
      </c>
      <c r="J5696">
        <v>2.23</v>
      </c>
      <c r="K5696" t="s">
        <v>115</v>
      </c>
      <c r="L5696" t="s">
        <v>43</v>
      </c>
      <c r="M5696">
        <v>6.93</v>
      </c>
      <c r="N5696" t="s">
        <v>83</v>
      </c>
      <c r="O5696" t="b">
        <v>0</v>
      </c>
      <c r="P5696">
        <v>531.0764999999999</v>
      </c>
      <c r="Q5696">
        <v>188.44649999999999</v>
      </c>
      <c r="R5696">
        <v>179.28649999999999</v>
      </c>
      <c r="S5696" t="s">
        <v>84</v>
      </c>
      <c r="T5696">
        <v>0</v>
      </c>
      <c r="U5696">
        <v>0</v>
      </c>
      <c r="V5696">
        <v>18</v>
      </c>
      <c r="W5696">
        <v>2032.4559999999999</v>
      </c>
    </row>
    <row r="5697" spans="1:23" x14ac:dyDescent="0.35">
      <c r="A5697" t="s">
        <v>7668</v>
      </c>
      <c r="B5697" t="s">
        <v>1597</v>
      </c>
      <c r="C5697" t="s">
        <v>1258</v>
      </c>
      <c r="D5697" t="s">
        <v>15</v>
      </c>
      <c r="E5697" t="s">
        <v>16</v>
      </c>
      <c r="F5697" t="s">
        <v>481</v>
      </c>
      <c r="G5697">
        <v>53.37</v>
      </c>
      <c r="H5697">
        <v>2</v>
      </c>
      <c r="I5697">
        <v>0.12</v>
      </c>
      <c r="J5697">
        <v>3.51</v>
      </c>
      <c r="K5697" t="s">
        <v>115</v>
      </c>
      <c r="L5697" t="s">
        <v>41</v>
      </c>
      <c r="M5697">
        <v>7.88</v>
      </c>
      <c r="N5697" t="s">
        <v>141</v>
      </c>
      <c r="O5697" t="b">
        <v>0</v>
      </c>
      <c r="P5697">
        <v>93.931200000000004</v>
      </c>
      <c r="Q5697">
        <v>29.8872</v>
      </c>
      <c r="R5697">
        <v>18.497199999999989</v>
      </c>
      <c r="S5697" t="s">
        <v>183</v>
      </c>
      <c r="T5697">
        <v>1</v>
      </c>
      <c r="U5697">
        <v>0</v>
      </c>
      <c r="V5697">
        <v>11</v>
      </c>
      <c r="W5697">
        <v>357.28230000000002</v>
      </c>
    </row>
    <row r="5698" spans="1:23" x14ac:dyDescent="0.35">
      <c r="A5698" t="s">
        <v>7669</v>
      </c>
      <c r="B5698" t="s">
        <v>1597</v>
      </c>
      <c r="C5698" t="s">
        <v>700</v>
      </c>
      <c r="D5698" t="s">
        <v>15</v>
      </c>
      <c r="E5698" t="s">
        <v>95</v>
      </c>
      <c r="F5698" t="s">
        <v>1709</v>
      </c>
      <c r="G5698">
        <v>426.88</v>
      </c>
      <c r="H5698">
        <v>3</v>
      </c>
      <c r="I5698">
        <v>0.01</v>
      </c>
      <c r="J5698">
        <v>6.06</v>
      </c>
      <c r="K5698" t="s">
        <v>90</v>
      </c>
      <c r="L5698" t="s">
        <v>45</v>
      </c>
      <c r="M5698">
        <v>1.67</v>
      </c>
      <c r="N5698" t="s">
        <v>83</v>
      </c>
      <c r="O5698" t="b">
        <v>0</v>
      </c>
      <c r="P5698">
        <v>1267.8335999999999</v>
      </c>
      <c r="Q5698">
        <v>499.44959999999998</v>
      </c>
      <c r="R5698">
        <v>491.71960000000001</v>
      </c>
      <c r="S5698" t="s">
        <v>183</v>
      </c>
      <c r="T5698">
        <v>0</v>
      </c>
      <c r="U5698">
        <v>0</v>
      </c>
      <c r="V5698">
        <v>14</v>
      </c>
      <c r="W5698">
        <v>945.60969999999998</v>
      </c>
    </row>
    <row r="5699" spans="1:23" x14ac:dyDescent="0.35">
      <c r="A5699" t="s">
        <v>7670</v>
      </c>
      <c r="B5699" t="s">
        <v>298</v>
      </c>
      <c r="C5699" t="s">
        <v>362</v>
      </c>
      <c r="D5699" t="s">
        <v>15</v>
      </c>
      <c r="E5699" t="s">
        <v>95</v>
      </c>
      <c r="F5699" t="s">
        <v>701</v>
      </c>
      <c r="G5699">
        <v>464.69</v>
      </c>
      <c r="H5699">
        <v>3</v>
      </c>
      <c r="I5699">
        <v>0.17</v>
      </c>
      <c r="J5699">
        <v>4.29</v>
      </c>
      <c r="K5699" t="s">
        <v>102</v>
      </c>
      <c r="L5699" t="s">
        <v>41</v>
      </c>
      <c r="M5699">
        <v>5.19</v>
      </c>
      <c r="N5699" t="s">
        <v>83</v>
      </c>
      <c r="O5699" t="b">
        <v>0</v>
      </c>
      <c r="P5699">
        <v>1157.0780999999999</v>
      </c>
      <c r="Q5699">
        <v>320.63610000000011</v>
      </c>
      <c r="R5699">
        <v>311.15609999999998</v>
      </c>
      <c r="S5699" t="s">
        <v>183</v>
      </c>
      <c r="T5699">
        <v>0</v>
      </c>
      <c r="U5699">
        <v>0</v>
      </c>
      <c r="V5699">
        <v>18</v>
      </c>
      <c r="W5699">
        <v>1992.8879999999999</v>
      </c>
    </row>
    <row r="5700" spans="1:23" x14ac:dyDescent="0.35">
      <c r="A5700" t="s">
        <v>7671</v>
      </c>
      <c r="B5700" t="s">
        <v>1622</v>
      </c>
      <c r="C5700" t="s">
        <v>148</v>
      </c>
      <c r="D5700" t="s">
        <v>12</v>
      </c>
      <c r="E5700" t="s">
        <v>16</v>
      </c>
      <c r="F5700" t="s">
        <v>307</v>
      </c>
      <c r="G5700">
        <v>3.24</v>
      </c>
      <c r="H5700">
        <v>2</v>
      </c>
      <c r="I5700">
        <v>0.17</v>
      </c>
      <c r="J5700">
        <v>5.27</v>
      </c>
      <c r="K5700" t="s">
        <v>90</v>
      </c>
      <c r="L5700" t="s">
        <v>48</v>
      </c>
      <c r="M5700">
        <v>16.239999999999998</v>
      </c>
      <c r="N5700" t="s">
        <v>83</v>
      </c>
      <c r="O5700" t="b">
        <v>0</v>
      </c>
      <c r="P5700">
        <v>5.3784000000000001</v>
      </c>
      <c r="Q5700">
        <v>1.4903999999999999</v>
      </c>
      <c r="R5700">
        <v>-20.019600000000001</v>
      </c>
      <c r="S5700" t="s">
        <v>183</v>
      </c>
      <c r="T5700">
        <v>0</v>
      </c>
      <c r="U5700">
        <v>0</v>
      </c>
      <c r="V5700">
        <v>15</v>
      </c>
      <c r="W5700">
        <v>339.33949999999999</v>
      </c>
    </row>
    <row r="5701" spans="1:23" x14ac:dyDescent="0.35">
      <c r="A5701" t="s">
        <v>7672</v>
      </c>
      <c r="B5701" t="s">
        <v>284</v>
      </c>
      <c r="C5701" t="s">
        <v>1904</v>
      </c>
      <c r="D5701" t="s">
        <v>20</v>
      </c>
      <c r="E5701" t="s">
        <v>16</v>
      </c>
      <c r="F5701" t="s">
        <v>351</v>
      </c>
      <c r="G5701">
        <v>29.4</v>
      </c>
      <c r="H5701">
        <v>3</v>
      </c>
      <c r="I5701">
        <v>0.19</v>
      </c>
      <c r="J5701">
        <v>5.76</v>
      </c>
      <c r="K5701" t="s">
        <v>102</v>
      </c>
      <c r="L5701" t="s">
        <v>41</v>
      </c>
      <c r="M5701">
        <v>7.51</v>
      </c>
      <c r="N5701" t="s">
        <v>83</v>
      </c>
      <c r="O5701" t="b">
        <v>0</v>
      </c>
      <c r="P5701">
        <v>71.441999999999993</v>
      </c>
      <c r="Q5701">
        <v>18.521999999999998</v>
      </c>
      <c r="R5701">
        <v>5.2519999999999989</v>
      </c>
      <c r="S5701" t="s">
        <v>91</v>
      </c>
      <c r="T5701">
        <v>0</v>
      </c>
      <c r="U5701">
        <v>0</v>
      </c>
      <c r="V5701">
        <v>15</v>
      </c>
      <c r="W5701">
        <v>513.01609999999994</v>
      </c>
    </row>
    <row r="5702" spans="1:23" x14ac:dyDescent="0.35">
      <c r="A5702" t="s">
        <v>7673</v>
      </c>
      <c r="B5702" t="s">
        <v>746</v>
      </c>
      <c r="C5702" t="s">
        <v>1829</v>
      </c>
      <c r="D5702" t="s">
        <v>28</v>
      </c>
      <c r="E5702" t="s">
        <v>88</v>
      </c>
      <c r="F5702" t="s">
        <v>468</v>
      </c>
      <c r="G5702">
        <v>25.47</v>
      </c>
      <c r="H5702">
        <v>3</v>
      </c>
      <c r="I5702">
        <v>0.25</v>
      </c>
      <c r="J5702">
        <v>9.3800000000000008</v>
      </c>
      <c r="K5702" t="s">
        <v>82</v>
      </c>
      <c r="L5702" t="s">
        <v>41</v>
      </c>
      <c r="M5702">
        <v>10.3</v>
      </c>
      <c r="N5702" t="s">
        <v>141</v>
      </c>
      <c r="O5702" t="b">
        <v>0</v>
      </c>
      <c r="P5702">
        <v>57.307499999999997</v>
      </c>
      <c r="Q5702">
        <v>11.461499999999999</v>
      </c>
      <c r="R5702">
        <v>-8.2184999999999988</v>
      </c>
      <c r="S5702" t="s">
        <v>103</v>
      </c>
      <c r="T5702">
        <v>1</v>
      </c>
      <c r="U5702">
        <v>0</v>
      </c>
      <c r="V5702">
        <v>11</v>
      </c>
      <c r="W5702">
        <v>275.77749999999997</v>
      </c>
    </row>
    <row r="5703" spans="1:23" x14ac:dyDescent="0.35">
      <c r="A5703" t="s">
        <v>7674</v>
      </c>
      <c r="B5703" t="s">
        <v>545</v>
      </c>
      <c r="C5703" t="s">
        <v>6236</v>
      </c>
      <c r="D5703" t="s">
        <v>12</v>
      </c>
      <c r="E5703" t="s">
        <v>16</v>
      </c>
      <c r="F5703" t="s">
        <v>895</v>
      </c>
      <c r="G5703">
        <v>12.1</v>
      </c>
      <c r="H5703">
        <v>3</v>
      </c>
      <c r="I5703">
        <v>0.26</v>
      </c>
      <c r="J5703">
        <v>3.31</v>
      </c>
      <c r="K5703" t="s">
        <v>115</v>
      </c>
      <c r="L5703" t="s">
        <v>41</v>
      </c>
      <c r="M5703">
        <v>11.51</v>
      </c>
      <c r="N5703" t="s">
        <v>83</v>
      </c>
      <c r="O5703" t="b">
        <v>0</v>
      </c>
      <c r="P5703">
        <v>26.861999999999998</v>
      </c>
      <c r="Q5703">
        <v>5.0820000000000007</v>
      </c>
      <c r="R5703">
        <v>-9.7379999999999995</v>
      </c>
      <c r="S5703" t="s">
        <v>91</v>
      </c>
      <c r="T5703">
        <v>0</v>
      </c>
      <c r="U5703">
        <v>0</v>
      </c>
      <c r="V5703">
        <v>3</v>
      </c>
      <c r="W5703">
        <v>8.8480000000000079</v>
      </c>
    </row>
    <row r="5704" spans="1:23" x14ac:dyDescent="0.35">
      <c r="A5704" t="s">
        <v>7675</v>
      </c>
      <c r="B5704" t="s">
        <v>1011</v>
      </c>
      <c r="C5704" t="s">
        <v>2300</v>
      </c>
      <c r="D5704" t="s">
        <v>19</v>
      </c>
      <c r="E5704" t="s">
        <v>14</v>
      </c>
      <c r="F5704" t="s">
        <v>780</v>
      </c>
      <c r="G5704">
        <v>98.25</v>
      </c>
      <c r="H5704">
        <v>2</v>
      </c>
      <c r="I5704">
        <v>0.08</v>
      </c>
      <c r="J5704">
        <v>7.9</v>
      </c>
      <c r="K5704" t="s">
        <v>90</v>
      </c>
      <c r="L5704" t="s">
        <v>41</v>
      </c>
      <c r="M5704">
        <v>7.54</v>
      </c>
      <c r="N5704" t="s">
        <v>83</v>
      </c>
      <c r="O5704" t="b">
        <v>0</v>
      </c>
      <c r="P5704">
        <v>180.78</v>
      </c>
      <c r="Q5704">
        <v>62.88000000000001</v>
      </c>
      <c r="R5704">
        <v>47.440000000000012</v>
      </c>
      <c r="S5704" t="s">
        <v>91</v>
      </c>
      <c r="T5704">
        <v>0</v>
      </c>
      <c r="U5704">
        <v>0</v>
      </c>
      <c r="V5704">
        <v>3</v>
      </c>
      <c r="W5704">
        <v>448.19720000000012</v>
      </c>
    </row>
    <row r="5705" spans="1:23" x14ac:dyDescent="0.35">
      <c r="A5705" t="s">
        <v>7676</v>
      </c>
      <c r="B5705" t="s">
        <v>545</v>
      </c>
      <c r="C5705" t="s">
        <v>837</v>
      </c>
      <c r="D5705" t="s">
        <v>19</v>
      </c>
      <c r="E5705" t="s">
        <v>16</v>
      </c>
      <c r="F5705" t="s">
        <v>311</v>
      </c>
      <c r="G5705">
        <v>58.41</v>
      </c>
      <c r="H5705">
        <v>3</v>
      </c>
      <c r="I5705">
        <v>0.17</v>
      </c>
      <c r="J5705">
        <v>5.36</v>
      </c>
      <c r="K5705" t="s">
        <v>82</v>
      </c>
      <c r="L5705" t="s">
        <v>43</v>
      </c>
      <c r="M5705">
        <v>5.67</v>
      </c>
      <c r="N5705" t="s">
        <v>83</v>
      </c>
      <c r="O5705" t="b">
        <v>0</v>
      </c>
      <c r="P5705">
        <v>145.4409</v>
      </c>
      <c r="Q5705">
        <v>40.30289999999998</v>
      </c>
      <c r="R5705">
        <v>29.272899999999979</v>
      </c>
      <c r="S5705" t="s">
        <v>91</v>
      </c>
      <c r="T5705">
        <v>0</v>
      </c>
      <c r="U5705">
        <v>0</v>
      </c>
      <c r="V5705">
        <v>15</v>
      </c>
      <c r="W5705">
        <v>634.02250000000004</v>
      </c>
    </row>
    <row r="5706" spans="1:23" x14ac:dyDescent="0.35">
      <c r="A5706" t="s">
        <v>7677</v>
      </c>
      <c r="B5706" t="s">
        <v>157</v>
      </c>
      <c r="C5706" t="s">
        <v>1209</v>
      </c>
      <c r="D5706" t="s">
        <v>19</v>
      </c>
      <c r="E5706" t="s">
        <v>95</v>
      </c>
      <c r="F5706" t="s">
        <v>782</v>
      </c>
      <c r="G5706">
        <v>255.88</v>
      </c>
      <c r="H5706">
        <v>3</v>
      </c>
      <c r="I5706">
        <v>0.03</v>
      </c>
      <c r="J5706">
        <v>3.49</v>
      </c>
      <c r="K5706" t="s">
        <v>90</v>
      </c>
      <c r="L5706" t="s">
        <v>45</v>
      </c>
      <c r="M5706">
        <v>1.85</v>
      </c>
      <c r="N5706" t="s">
        <v>83</v>
      </c>
      <c r="O5706" t="b">
        <v>0</v>
      </c>
      <c r="P5706">
        <v>744.61079999999993</v>
      </c>
      <c r="Q5706">
        <v>284.02679999999992</v>
      </c>
      <c r="R5706">
        <v>278.68679999999989</v>
      </c>
      <c r="S5706" t="s">
        <v>91</v>
      </c>
      <c r="T5706">
        <v>0</v>
      </c>
      <c r="U5706">
        <v>0</v>
      </c>
      <c r="V5706">
        <v>23</v>
      </c>
      <c r="W5706">
        <v>1892.7003</v>
      </c>
    </row>
    <row r="5707" spans="1:23" x14ac:dyDescent="0.35">
      <c r="A5707" t="s">
        <v>7678</v>
      </c>
      <c r="B5707" t="s">
        <v>257</v>
      </c>
      <c r="C5707" t="s">
        <v>362</v>
      </c>
      <c r="D5707" t="s">
        <v>12</v>
      </c>
      <c r="E5707" t="s">
        <v>95</v>
      </c>
      <c r="F5707" t="s">
        <v>985</v>
      </c>
      <c r="G5707">
        <v>406.6</v>
      </c>
      <c r="H5707">
        <v>1</v>
      </c>
      <c r="I5707">
        <v>0.17</v>
      </c>
      <c r="J5707">
        <v>9.92</v>
      </c>
      <c r="K5707" t="s">
        <v>102</v>
      </c>
      <c r="L5707" t="s">
        <v>41</v>
      </c>
      <c r="M5707">
        <v>7.32</v>
      </c>
      <c r="N5707" t="s">
        <v>83</v>
      </c>
      <c r="O5707" t="b">
        <v>0</v>
      </c>
      <c r="P5707">
        <v>337.47800000000001</v>
      </c>
      <c r="Q5707">
        <v>93.518000000000001</v>
      </c>
      <c r="R5707">
        <v>76.277999999999992</v>
      </c>
      <c r="S5707" t="s">
        <v>128</v>
      </c>
      <c r="T5707">
        <v>0</v>
      </c>
      <c r="U5707">
        <v>0</v>
      </c>
      <c r="V5707">
        <v>18</v>
      </c>
      <c r="W5707">
        <v>1992.8879999999999</v>
      </c>
    </row>
    <row r="5708" spans="1:23" x14ac:dyDescent="0.35">
      <c r="A5708" t="s">
        <v>7679</v>
      </c>
      <c r="B5708" t="s">
        <v>93</v>
      </c>
      <c r="C5708" t="s">
        <v>2543</v>
      </c>
      <c r="D5708" t="s">
        <v>24</v>
      </c>
      <c r="E5708" t="s">
        <v>14</v>
      </c>
      <c r="F5708" t="s">
        <v>1306</v>
      </c>
      <c r="G5708">
        <v>74.31</v>
      </c>
      <c r="H5708">
        <v>3</v>
      </c>
      <c r="I5708">
        <v>0.17</v>
      </c>
      <c r="J5708">
        <v>3.07</v>
      </c>
      <c r="K5708" t="s">
        <v>102</v>
      </c>
      <c r="L5708" t="s">
        <v>41</v>
      </c>
      <c r="M5708">
        <v>11.05</v>
      </c>
      <c r="N5708" t="s">
        <v>83</v>
      </c>
      <c r="O5708" t="b">
        <v>0</v>
      </c>
      <c r="P5708">
        <v>185.03190000000001</v>
      </c>
      <c r="Q5708">
        <v>51.273899999999998</v>
      </c>
      <c r="R5708">
        <v>37.153899999999993</v>
      </c>
      <c r="S5708" t="s">
        <v>97</v>
      </c>
      <c r="T5708">
        <v>0</v>
      </c>
      <c r="U5708">
        <v>0</v>
      </c>
      <c r="V5708">
        <v>16</v>
      </c>
      <c r="W5708">
        <v>1076.8631</v>
      </c>
    </row>
    <row r="5709" spans="1:23" x14ac:dyDescent="0.35">
      <c r="A5709" t="s">
        <v>7680</v>
      </c>
      <c r="B5709" t="s">
        <v>455</v>
      </c>
      <c r="C5709" t="s">
        <v>7681</v>
      </c>
      <c r="D5709" t="s">
        <v>15</v>
      </c>
      <c r="E5709" t="s">
        <v>16</v>
      </c>
      <c r="F5709" t="s">
        <v>337</v>
      </c>
      <c r="G5709">
        <v>38.29</v>
      </c>
      <c r="H5709">
        <v>1</v>
      </c>
      <c r="I5709">
        <v>0.14000000000000001</v>
      </c>
      <c r="J5709">
        <v>4.71</v>
      </c>
      <c r="K5709" t="s">
        <v>82</v>
      </c>
      <c r="L5709" t="s">
        <v>48</v>
      </c>
      <c r="M5709">
        <v>18.88</v>
      </c>
      <c r="N5709" t="s">
        <v>83</v>
      </c>
      <c r="O5709" t="b">
        <v>0</v>
      </c>
      <c r="P5709">
        <v>32.929400000000001</v>
      </c>
      <c r="Q5709">
        <v>9.9553999999999991</v>
      </c>
      <c r="R5709">
        <v>-13.634600000000001</v>
      </c>
      <c r="S5709" t="s">
        <v>128</v>
      </c>
      <c r="T5709">
        <v>0</v>
      </c>
      <c r="U5709">
        <v>0</v>
      </c>
      <c r="V5709">
        <v>1</v>
      </c>
      <c r="W5709">
        <v>-13.634600000000001</v>
      </c>
    </row>
    <row r="5710" spans="1:23" x14ac:dyDescent="0.35">
      <c r="A5710" t="s">
        <v>7682</v>
      </c>
      <c r="B5710" t="s">
        <v>626</v>
      </c>
      <c r="C5710" t="s">
        <v>839</v>
      </c>
      <c r="D5710" t="s">
        <v>15</v>
      </c>
      <c r="E5710" t="s">
        <v>95</v>
      </c>
      <c r="F5710" t="s">
        <v>270</v>
      </c>
      <c r="G5710">
        <v>467.46</v>
      </c>
      <c r="H5710">
        <v>2</v>
      </c>
      <c r="I5710">
        <v>0.03</v>
      </c>
      <c r="J5710">
        <v>3.68</v>
      </c>
      <c r="K5710" t="s">
        <v>115</v>
      </c>
      <c r="L5710" t="s">
        <v>48</v>
      </c>
      <c r="M5710">
        <v>6.92</v>
      </c>
      <c r="N5710" t="s">
        <v>141</v>
      </c>
      <c r="O5710" t="b">
        <v>0</v>
      </c>
      <c r="P5710">
        <v>906.87239999999997</v>
      </c>
      <c r="Q5710">
        <v>345.92039999999997</v>
      </c>
      <c r="R5710">
        <v>335.32039999999989</v>
      </c>
      <c r="S5710" t="s">
        <v>97</v>
      </c>
      <c r="T5710">
        <v>1</v>
      </c>
      <c r="U5710">
        <v>0</v>
      </c>
      <c r="V5710">
        <v>16</v>
      </c>
      <c r="W5710">
        <v>1210.0518</v>
      </c>
    </row>
    <row r="5711" spans="1:23" x14ac:dyDescent="0.35">
      <c r="A5711" t="s">
        <v>7683</v>
      </c>
      <c r="B5711" t="s">
        <v>1228</v>
      </c>
      <c r="C5711" t="s">
        <v>514</v>
      </c>
      <c r="D5711" t="s">
        <v>20</v>
      </c>
      <c r="E5711" t="s">
        <v>95</v>
      </c>
      <c r="F5711" t="s">
        <v>782</v>
      </c>
      <c r="G5711">
        <v>722.04</v>
      </c>
      <c r="H5711">
        <v>3</v>
      </c>
      <c r="I5711">
        <v>0.12</v>
      </c>
      <c r="J5711">
        <v>4.84</v>
      </c>
      <c r="K5711" t="s">
        <v>82</v>
      </c>
      <c r="L5711" t="s">
        <v>41</v>
      </c>
      <c r="M5711">
        <v>5.7</v>
      </c>
      <c r="N5711" t="s">
        <v>83</v>
      </c>
      <c r="O5711" t="b">
        <v>0</v>
      </c>
      <c r="P5711">
        <v>1906.1856</v>
      </c>
      <c r="Q5711">
        <v>606.51360000000022</v>
      </c>
      <c r="R5711">
        <v>595.97360000000026</v>
      </c>
      <c r="S5711" t="s">
        <v>84</v>
      </c>
      <c r="T5711">
        <v>0</v>
      </c>
      <c r="U5711">
        <v>0</v>
      </c>
      <c r="V5711">
        <v>26</v>
      </c>
      <c r="W5711">
        <v>3580.811200000001</v>
      </c>
    </row>
    <row r="5712" spans="1:23" x14ac:dyDescent="0.35">
      <c r="A5712" t="s">
        <v>7684</v>
      </c>
      <c r="B5712" t="s">
        <v>264</v>
      </c>
      <c r="C5712" t="s">
        <v>265</v>
      </c>
      <c r="D5712" t="s">
        <v>15</v>
      </c>
      <c r="E5712" t="s">
        <v>16</v>
      </c>
      <c r="F5712" t="s">
        <v>136</v>
      </c>
      <c r="G5712">
        <v>16.97</v>
      </c>
      <c r="H5712">
        <v>1</v>
      </c>
      <c r="I5712">
        <v>0.1</v>
      </c>
      <c r="J5712">
        <v>6.62</v>
      </c>
      <c r="K5712" t="s">
        <v>115</v>
      </c>
      <c r="L5712" t="s">
        <v>43</v>
      </c>
      <c r="M5712">
        <v>4.9400000000000004</v>
      </c>
      <c r="N5712" t="s">
        <v>83</v>
      </c>
      <c r="O5712" t="b">
        <v>0</v>
      </c>
      <c r="P5712">
        <v>15.273</v>
      </c>
      <c r="Q5712">
        <v>5.0910000000000011</v>
      </c>
      <c r="R5712">
        <v>-6.4689999999999994</v>
      </c>
      <c r="S5712" t="s">
        <v>97</v>
      </c>
      <c r="T5712">
        <v>0</v>
      </c>
      <c r="U5712">
        <v>0</v>
      </c>
      <c r="V5712">
        <v>16</v>
      </c>
      <c r="W5712">
        <v>1097.520600000001</v>
      </c>
    </row>
    <row r="5713" spans="1:23" x14ac:dyDescent="0.35">
      <c r="A5713" t="s">
        <v>7685</v>
      </c>
      <c r="B5713" t="s">
        <v>1228</v>
      </c>
      <c r="C5713" t="s">
        <v>993</v>
      </c>
      <c r="D5713" t="s">
        <v>12</v>
      </c>
      <c r="E5713" t="s">
        <v>88</v>
      </c>
      <c r="F5713" t="s">
        <v>251</v>
      </c>
      <c r="G5713">
        <v>23.77</v>
      </c>
      <c r="H5713">
        <v>1</v>
      </c>
      <c r="I5713">
        <v>0.01</v>
      </c>
      <c r="J5713">
        <v>9.0299999999999994</v>
      </c>
      <c r="K5713" t="s">
        <v>90</v>
      </c>
      <c r="L5713" t="s">
        <v>43</v>
      </c>
      <c r="M5713">
        <v>4.38</v>
      </c>
      <c r="N5713" t="s">
        <v>83</v>
      </c>
      <c r="O5713" t="b">
        <v>0</v>
      </c>
      <c r="P5713">
        <v>23.532299999999999</v>
      </c>
      <c r="Q5713">
        <v>9.2703000000000007</v>
      </c>
      <c r="R5713">
        <v>-4.1397000000000004</v>
      </c>
      <c r="S5713" t="s">
        <v>84</v>
      </c>
      <c r="T5713">
        <v>0</v>
      </c>
      <c r="U5713">
        <v>0</v>
      </c>
      <c r="V5713">
        <v>18</v>
      </c>
      <c r="W5713">
        <v>977.64260000000024</v>
      </c>
    </row>
    <row r="5714" spans="1:23" x14ac:dyDescent="0.35">
      <c r="A5714" t="s">
        <v>7686</v>
      </c>
      <c r="B5714" t="s">
        <v>819</v>
      </c>
      <c r="C5714" t="s">
        <v>1727</v>
      </c>
      <c r="D5714" t="s">
        <v>12</v>
      </c>
      <c r="E5714" t="s">
        <v>88</v>
      </c>
      <c r="F5714" t="s">
        <v>877</v>
      </c>
      <c r="G5714">
        <v>22.08</v>
      </c>
      <c r="H5714">
        <v>3</v>
      </c>
      <c r="I5714">
        <v>0.15</v>
      </c>
      <c r="J5714">
        <v>9.07</v>
      </c>
      <c r="K5714" t="s">
        <v>90</v>
      </c>
      <c r="L5714" t="s">
        <v>41</v>
      </c>
      <c r="M5714">
        <v>11.1</v>
      </c>
      <c r="N5714" t="s">
        <v>83</v>
      </c>
      <c r="O5714" t="b">
        <v>0</v>
      </c>
      <c r="P5714">
        <v>56.304000000000002</v>
      </c>
      <c r="Q5714">
        <v>16.559999999999999</v>
      </c>
      <c r="R5714">
        <v>-3.61</v>
      </c>
      <c r="S5714" t="s">
        <v>128</v>
      </c>
      <c r="T5714">
        <v>0</v>
      </c>
      <c r="U5714">
        <v>0</v>
      </c>
      <c r="V5714">
        <v>3</v>
      </c>
      <c r="W5714">
        <v>358.5222</v>
      </c>
    </row>
    <row r="5715" spans="1:23" x14ac:dyDescent="0.35">
      <c r="A5715" t="s">
        <v>7687</v>
      </c>
      <c r="B5715" t="s">
        <v>751</v>
      </c>
      <c r="C5715" t="s">
        <v>7566</v>
      </c>
      <c r="D5715" t="s">
        <v>17</v>
      </c>
      <c r="E5715" t="s">
        <v>88</v>
      </c>
      <c r="F5715" t="s">
        <v>658</v>
      </c>
      <c r="G5715">
        <v>30.05</v>
      </c>
      <c r="H5715">
        <v>3</v>
      </c>
      <c r="I5715">
        <v>0.02</v>
      </c>
      <c r="J5715">
        <v>8.41</v>
      </c>
      <c r="K5715" t="s">
        <v>102</v>
      </c>
      <c r="L5715" t="s">
        <v>48</v>
      </c>
      <c r="M5715">
        <v>16.739999999999998</v>
      </c>
      <c r="N5715" t="s">
        <v>83</v>
      </c>
      <c r="O5715" t="b">
        <v>0</v>
      </c>
      <c r="P5715">
        <v>88.347000000000008</v>
      </c>
      <c r="Q5715">
        <v>34.257000000000012</v>
      </c>
      <c r="R5715">
        <v>9.1070000000000064</v>
      </c>
      <c r="S5715" t="s">
        <v>97</v>
      </c>
      <c r="T5715">
        <v>0</v>
      </c>
      <c r="U5715">
        <v>0</v>
      </c>
      <c r="V5715">
        <v>2</v>
      </c>
      <c r="W5715">
        <v>7.1391000000000062</v>
      </c>
    </row>
    <row r="5716" spans="1:23" x14ac:dyDescent="0.35">
      <c r="A5716" t="s">
        <v>7688</v>
      </c>
      <c r="B5716" t="s">
        <v>740</v>
      </c>
      <c r="C5716" t="s">
        <v>1829</v>
      </c>
      <c r="D5716" t="s">
        <v>28</v>
      </c>
      <c r="E5716" t="s">
        <v>95</v>
      </c>
      <c r="F5716" t="s">
        <v>770</v>
      </c>
      <c r="G5716">
        <v>444.24</v>
      </c>
      <c r="H5716">
        <v>1</v>
      </c>
      <c r="I5716">
        <v>0.12</v>
      </c>
      <c r="J5716">
        <v>8.69</v>
      </c>
      <c r="K5716" t="s">
        <v>115</v>
      </c>
      <c r="L5716" t="s">
        <v>41</v>
      </c>
      <c r="M5716">
        <v>5.38</v>
      </c>
      <c r="N5716" t="s">
        <v>141</v>
      </c>
      <c r="O5716" t="b">
        <v>0</v>
      </c>
      <c r="P5716">
        <v>390.93119999999999</v>
      </c>
      <c r="Q5716">
        <v>124.38720000000001</v>
      </c>
      <c r="R5716">
        <v>110.3172</v>
      </c>
      <c r="S5716" t="s">
        <v>128</v>
      </c>
      <c r="T5716">
        <v>1</v>
      </c>
      <c r="U5716">
        <v>0</v>
      </c>
      <c r="V5716">
        <v>11</v>
      </c>
      <c r="W5716">
        <v>275.77749999999997</v>
      </c>
    </row>
    <row r="5717" spans="1:23" x14ac:dyDescent="0.35">
      <c r="A5717" t="s">
        <v>7689</v>
      </c>
      <c r="B5717" t="s">
        <v>848</v>
      </c>
      <c r="C5717" t="s">
        <v>7690</v>
      </c>
      <c r="D5717" t="s">
        <v>26</v>
      </c>
      <c r="E5717" t="s">
        <v>14</v>
      </c>
      <c r="F5717" t="s">
        <v>588</v>
      </c>
      <c r="G5717">
        <v>121.86</v>
      </c>
      <c r="H5717">
        <v>1</v>
      </c>
      <c r="I5717">
        <v>0.04</v>
      </c>
      <c r="J5717">
        <v>2.41</v>
      </c>
      <c r="K5717" t="s">
        <v>82</v>
      </c>
      <c r="L5717" t="s">
        <v>43</v>
      </c>
      <c r="M5717">
        <v>7.09</v>
      </c>
      <c r="N5717" t="s">
        <v>83</v>
      </c>
      <c r="O5717" t="b">
        <v>0</v>
      </c>
      <c r="P5717">
        <v>116.98560000000001</v>
      </c>
      <c r="Q5717">
        <v>43.869599999999991</v>
      </c>
      <c r="R5717">
        <v>34.369599999999991</v>
      </c>
      <c r="S5717" t="s">
        <v>103</v>
      </c>
      <c r="T5717">
        <v>0</v>
      </c>
      <c r="U5717">
        <v>0</v>
      </c>
      <c r="V5717">
        <v>1</v>
      </c>
      <c r="W5717">
        <v>34.369599999999991</v>
      </c>
    </row>
    <row r="5718" spans="1:23" x14ac:dyDescent="0.35">
      <c r="A5718" t="s">
        <v>7691</v>
      </c>
      <c r="B5718" t="s">
        <v>2158</v>
      </c>
      <c r="C5718" t="s">
        <v>7692</v>
      </c>
      <c r="D5718" t="s">
        <v>12</v>
      </c>
      <c r="E5718" t="s">
        <v>95</v>
      </c>
      <c r="F5718" t="s">
        <v>782</v>
      </c>
      <c r="G5718">
        <v>272.27</v>
      </c>
      <c r="H5718">
        <v>3</v>
      </c>
      <c r="I5718">
        <v>0.05</v>
      </c>
      <c r="J5718">
        <v>7.15</v>
      </c>
      <c r="K5718" t="s">
        <v>82</v>
      </c>
      <c r="L5718" t="s">
        <v>45</v>
      </c>
      <c r="M5718">
        <v>0.91</v>
      </c>
      <c r="N5718" t="s">
        <v>83</v>
      </c>
      <c r="O5718" t="b">
        <v>0</v>
      </c>
      <c r="P5718">
        <v>775.96949999999993</v>
      </c>
      <c r="Q5718">
        <v>285.88350000000003</v>
      </c>
      <c r="R5718">
        <v>277.82350000000002</v>
      </c>
      <c r="S5718" t="s">
        <v>128</v>
      </c>
      <c r="T5718">
        <v>0</v>
      </c>
      <c r="U5718">
        <v>0</v>
      </c>
      <c r="V5718">
        <v>3</v>
      </c>
      <c r="W5718">
        <v>292.47030000000001</v>
      </c>
    </row>
    <row r="5719" spans="1:23" x14ac:dyDescent="0.35">
      <c r="A5719" t="s">
        <v>7693</v>
      </c>
      <c r="B5719" t="s">
        <v>622</v>
      </c>
      <c r="C5719" t="s">
        <v>1985</v>
      </c>
      <c r="D5719" t="s">
        <v>12</v>
      </c>
      <c r="E5719" t="s">
        <v>16</v>
      </c>
      <c r="F5719" t="s">
        <v>547</v>
      </c>
      <c r="G5719">
        <v>50.06</v>
      </c>
      <c r="H5719">
        <v>3</v>
      </c>
      <c r="I5719">
        <v>0.27</v>
      </c>
      <c r="J5719">
        <v>5.38</v>
      </c>
      <c r="K5719" t="s">
        <v>82</v>
      </c>
      <c r="L5719" t="s">
        <v>41</v>
      </c>
      <c r="M5719">
        <v>11.38</v>
      </c>
      <c r="N5719" t="s">
        <v>83</v>
      </c>
      <c r="O5719" t="b">
        <v>0</v>
      </c>
      <c r="P5719">
        <v>109.6314</v>
      </c>
      <c r="Q5719">
        <v>19.523399999999999</v>
      </c>
      <c r="R5719">
        <v>2.7633999999999941</v>
      </c>
      <c r="S5719" t="s">
        <v>97</v>
      </c>
      <c r="T5719">
        <v>0</v>
      </c>
      <c r="U5719">
        <v>0</v>
      </c>
      <c r="V5719">
        <v>21</v>
      </c>
      <c r="W5719">
        <v>694.11470000000008</v>
      </c>
    </row>
    <row r="5720" spans="1:23" x14ac:dyDescent="0.35">
      <c r="A5720" t="s">
        <v>7694</v>
      </c>
      <c r="B5720" t="s">
        <v>949</v>
      </c>
      <c r="C5720" t="s">
        <v>922</v>
      </c>
      <c r="D5720" t="s">
        <v>12</v>
      </c>
      <c r="E5720" t="s">
        <v>95</v>
      </c>
      <c r="F5720" t="s">
        <v>541</v>
      </c>
      <c r="G5720">
        <v>355.54</v>
      </c>
      <c r="H5720">
        <v>3</v>
      </c>
      <c r="I5720">
        <v>0.1</v>
      </c>
      <c r="J5720">
        <v>5.6</v>
      </c>
      <c r="K5720" t="s">
        <v>82</v>
      </c>
      <c r="L5720" t="s">
        <v>41</v>
      </c>
      <c r="M5720">
        <v>7.44</v>
      </c>
      <c r="N5720" t="s">
        <v>83</v>
      </c>
      <c r="O5720" t="b">
        <v>1</v>
      </c>
      <c r="P5720">
        <v>959.95799999999997</v>
      </c>
      <c r="Q5720">
        <v>319.98599999999999</v>
      </c>
      <c r="R5720">
        <v>306.94600000000003</v>
      </c>
      <c r="S5720" t="s">
        <v>103</v>
      </c>
      <c r="T5720">
        <v>0</v>
      </c>
      <c r="U5720">
        <v>0</v>
      </c>
      <c r="V5720">
        <v>16</v>
      </c>
      <c r="W5720">
        <v>1780.6849999999999</v>
      </c>
    </row>
    <row r="5721" spans="1:23" x14ac:dyDescent="0.35">
      <c r="A5721" t="s">
        <v>7695</v>
      </c>
      <c r="B5721" t="s">
        <v>326</v>
      </c>
      <c r="C5721" t="s">
        <v>5005</v>
      </c>
      <c r="D5721" t="s">
        <v>12</v>
      </c>
      <c r="E5721" t="s">
        <v>95</v>
      </c>
      <c r="F5721" t="s">
        <v>266</v>
      </c>
      <c r="G5721">
        <v>156.19999999999999</v>
      </c>
      <c r="H5721">
        <v>2</v>
      </c>
      <c r="I5721">
        <v>0.03</v>
      </c>
      <c r="J5721">
        <v>5.0999999999999996</v>
      </c>
      <c r="K5721" t="s">
        <v>82</v>
      </c>
      <c r="L5721" t="s">
        <v>45</v>
      </c>
      <c r="M5721">
        <v>0.84</v>
      </c>
      <c r="N5721" t="s">
        <v>83</v>
      </c>
      <c r="O5721" t="b">
        <v>0</v>
      </c>
      <c r="P5721">
        <v>303.02800000000002</v>
      </c>
      <c r="Q5721">
        <v>115.58799999999999</v>
      </c>
      <c r="R5721">
        <v>109.648</v>
      </c>
      <c r="S5721" t="s">
        <v>103</v>
      </c>
      <c r="T5721">
        <v>0</v>
      </c>
      <c r="U5721">
        <v>0</v>
      </c>
      <c r="V5721">
        <v>5</v>
      </c>
      <c r="W5721">
        <v>371.42329999999998</v>
      </c>
    </row>
    <row r="5722" spans="1:23" x14ac:dyDescent="0.35">
      <c r="A5722" t="s">
        <v>7696</v>
      </c>
      <c r="B5722" t="s">
        <v>1011</v>
      </c>
      <c r="C5722" t="s">
        <v>554</v>
      </c>
      <c r="D5722" t="s">
        <v>15</v>
      </c>
      <c r="E5722" t="s">
        <v>16</v>
      </c>
      <c r="F5722" t="s">
        <v>132</v>
      </c>
      <c r="G5722">
        <v>25.87</v>
      </c>
      <c r="H5722">
        <v>2</v>
      </c>
      <c r="I5722">
        <v>0.23</v>
      </c>
      <c r="J5722">
        <v>4.55</v>
      </c>
      <c r="K5722" t="s">
        <v>82</v>
      </c>
      <c r="L5722" t="s">
        <v>41</v>
      </c>
      <c r="M5722">
        <v>7.33</v>
      </c>
      <c r="N5722" t="s">
        <v>83</v>
      </c>
      <c r="O5722" t="b">
        <v>0</v>
      </c>
      <c r="P5722">
        <v>39.839799999999997</v>
      </c>
      <c r="Q5722">
        <v>8.7958000000000034</v>
      </c>
      <c r="R5722">
        <v>-3.0841999999999961</v>
      </c>
      <c r="S5722" t="s">
        <v>91</v>
      </c>
      <c r="T5722">
        <v>0</v>
      </c>
      <c r="U5722">
        <v>0</v>
      </c>
      <c r="V5722">
        <v>10</v>
      </c>
      <c r="W5722">
        <v>708.31779999999981</v>
      </c>
    </row>
    <row r="5723" spans="1:23" x14ac:dyDescent="0.35">
      <c r="A5723" t="s">
        <v>7697</v>
      </c>
      <c r="B5723" t="s">
        <v>1524</v>
      </c>
      <c r="C5723" t="s">
        <v>310</v>
      </c>
      <c r="D5723" t="s">
        <v>15</v>
      </c>
      <c r="E5723" t="s">
        <v>16</v>
      </c>
      <c r="F5723" t="s">
        <v>337</v>
      </c>
      <c r="G5723">
        <v>30.41</v>
      </c>
      <c r="H5723">
        <v>2</v>
      </c>
      <c r="I5723">
        <v>0.14000000000000001</v>
      </c>
      <c r="J5723">
        <v>5.4</v>
      </c>
      <c r="K5723" t="s">
        <v>102</v>
      </c>
      <c r="L5723" t="s">
        <v>43</v>
      </c>
      <c r="M5723">
        <v>4.78</v>
      </c>
      <c r="N5723" t="s">
        <v>83</v>
      </c>
      <c r="O5723" t="b">
        <v>0</v>
      </c>
      <c r="P5723">
        <v>52.305199999999999</v>
      </c>
      <c r="Q5723">
        <v>15.8132</v>
      </c>
      <c r="R5723">
        <v>5.6332000000000022</v>
      </c>
      <c r="S5723" t="s">
        <v>128</v>
      </c>
      <c r="T5723">
        <v>0</v>
      </c>
      <c r="U5723">
        <v>0</v>
      </c>
      <c r="V5723">
        <v>16</v>
      </c>
      <c r="W5723">
        <v>1399.8426999999999</v>
      </c>
    </row>
    <row r="5724" spans="1:23" x14ac:dyDescent="0.35">
      <c r="A5724" t="s">
        <v>7698</v>
      </c>
      <c r="B5724" t="s">
        <v>157</v>
      </c>
      <c r="C5724" t="s">
        <v>7699</v>
      </c>
      <c r="D5724" t="s">
        <v>26</v>
      </c>
      <c r="E5724" t="s">
        <v>14</v>
      </c>
      <c r="F5724" t="s">
        <v>1131</v>
      </c>
      <c r="G5724">
        <v>156.99</v>
      </c>
      <c r="H5724">
        <v>1</v>
      </c>
      <c r="I5724">
        <v>0.03</v>
      </c>
      <c r="J5724">
        <v>2.48</v>
      </c>
      <c r="K5724" t="s">
        <v>82</v>
      </c>
      <c r="L5724" t="s">
        <v>45</v>
      </c>
      <c r="M5724">
        <v>0.96</v>
      </c>
      <c r="N5724" t="s">
        <v>83</v>
      </c>
      <c r="O5724" t="b">
        <v>0</v>
      </c>
      <c r="P5724">
        <v>152.28030000000001</v>
      </c>
      <c r="Q5724">
        <v>58.086300000000008</v>
      </c>
      <c r="R5724">
        <v>54.646300000000011</v>
      </c>
      <c r="S5724" t="s">
        <v>91</v>
      </c>
      <c r="T5724">
        <v>0</v>
      </c>
      <c r="U5724">
        <v>0</v>
      </c>
      <c r="V5724">
        <v>1</v>
      </c>
      <c r="W5724">
        <v>54.646300000000011</v>
      </c>
    </row>
    <row r="5725" spans="1:23" x14ac:dyDescent="0.35">
      <c r="A5725" t="s">
        <v>7700</v>
      </c>
      <c r="B5725" t="s">
        <v>298</v>
      </c>
      <c r="C5725" t="s">
        <v>1088</v>
      </c>
      <c r="D5725" t="s">
        <v>15</v>
      </c>
      <c r="E5725" t="s">
        <v>16</v>
      </c>
      <c r="F5725" t="s">
        <v>919</v>
      </c>
      <c r="G5725">
        <v>46.59</v>
      </c>
      <c r="H5725">
        <v>3</v>
      </c>
      <c r="I5725">
        <v>0.26</v>
      </c>
      <c r="J5725">
        <v>4.21</v>
      </c>
      <c r="K5725" t="s">
        <v>90</v>
      </c>
      <c r="L5725" t="s">
        <v>48</v>
      </c>
      <c r="M5725">
        <v>14.73</v>
      </c>
      <c r="N5725" t="s">
        <v>83</v>
      </c>
      <c r="O5725" t="b">
        <v>0</v>
      </c>
      <c r="P5725">
        <v>103.4298</v>
      </c>
      <c r="Q5725">
        <v>19.567799999999991</v>
      </c>
      <c r="R5725">
        <v>0.62779999999998992</v>
      </c>
      <c r="S5725" t="s">
        <v>183</v>
      </c>
      <c r="T5725">
        <v>0</v>
      </c>
      <c r="U5725">
        <v>0</v>
      </c>
      <c r="V5725">
        <v>12</v>
      </c>
      <c r="W5725">
        <v>1213.271</v>
      </c>
    </row>
    <row r="5726" spans="1:23" x14ac:dyDescent="0.35">
      <c r="A5726" t="s">
        <v>7701</v>
      </c>
      <c r="B5726" t="s">
        <v>1147</v>
      </c>
      <c r="C5726" t="s">
        <v>554</v>
      </c>
      <c r="D5726" t="s">
        <v>19</v>
      </c>
      <c r="E5726" t="s">
        <v>16</v>
      </c>
      <c r="F5726" t="s">
        <v>244</v>
      </c>
      <c r="G5726">
        <v>39.51</v>
      </c>
      <c r="H5726">
        <v>2</v>
      </c>
      <c r="I5726">
        <v>0.23</v>
      </c>
      <c r="J5726">
        <v>6.51</v>
      </c>
      <c r="K5726" t="s">
        <v>115</v>
      </c>
      <c r="L5726" t="s">
        <v>45</v>
      </c>
      <c r="M5726">
        <v>0.82</v>
      </c>
      <c r="N5726" t="s">
        <v>83</v>
      </c>
      <c r="O5726" t="b">
        <v>0</v>
      </c>
      <c r="P5726">
        <v>60.845399999999998</v>
      </c>
      <c r="Q5726">
        <v>13.433400000000001</v>
      </c>
      <c r="R5726">
        <v>6.1033999999999988</v>
      </c>
      <c r="S5726" t="s">
        <v>183</v>
      </c>
      <c r="T5726">
        <v>0</v>
      </c>
      <c r="U5726">
        <v>0</v>
      </c>
      <c r="V5726">
        <v>10</v>
      </c>
      <c r="W5726">
        <v>708.31779999999981</v>
      </c>
    </row>
    <row r="5727" spans="1:23" x14ac:dyDescent="0.35">
      <c r="A5727" t="s">
        <v>7702</v>
      </c>
      <c r="B5727" t="s">
        <v>150</v>
      </c>
      <c r="C5727" t="s">
        <v>902</v>
      </c>
      <c r="D5727" t="s">
        <v>17</v>
      </c>
      <c r="E5727" t="s">
        <v>16</v>
      </c>
      <c r="F5727" t="s">
        <v>605</v>
      </c>
      <c r="G5727">
        <v>55.75</v>
      </c>
      <c r="H5727">
        <v>1</v>
      </c>
      <c r="I5727">
        <v>0.16</v>
      </c>
      <c r="J5727">
        <v>2.06</v>
      </c>
      <c r="K5727" t="s">
        <v>102</v>
      </c>
      <c r="L5727" t="s">
        <v>45</v>
      </c>
      <c r="M5727">
        <v>0.76</v>
      </c>
      <c r="N5727" t="s">
        <v>83</v>
      </c>
      <c r="O5727" t="b">
        <v>0</v>
      </c>
      <c r="P5727">
        <v>46.83</v>
      </c>
      <c r="Q5727">
        <v>13.38</v>
      </c>
      <c r="R5727">
        <v>10.56</v>
      </c>
      <c r="S5727" t="s">
        <v>128</v>
      </c>
      <c r="T5727">
        <v>0</v>
      </c>
      <c r="U5727">
        <v>0</v>
      </c>
      <c r="V5727">
        <v>17</v>
      </c>
      <c r="W5727">
        <v>1078.1324</v>
      </c>
    </row>
    <row r="5728" spans="1:23" x14ac:dyDescent="0.35">
      <c r="A5728" t="s">
        <v>7703</v>
      </c>
      <c r="B5728" t="s">
        <v>268</v>
      </c>
      <c r="C5728" t="s">
        <v>717</v>
      </c>
      <c r="D5728" t="s">
        <v>17</v>
      </c>
      <c r="E5728" t="s">
        <v>14</v>
      </c>
      <c r="F5728" t="s">
        <v>775</v>
      </c>
      <c r="G5728">
        <v>142.35</v>
      </c>
      <c r="H5728">
        <v>2</v>
      </c>
      <c r="I5728">
        <v>0.1</v>
      </c>
      <c r="J5728">
        <v>6.55</v>
      </c>
      <c r="K5728" t="s">
        <v>90</v>
      </c>
      <c r="L5728" t="s">
        <v>48</v>
      </c>
      <c r="M5728">
        <v>4.05</v>
      </c>
      <c r="N5728" t="s">
        <v>83</v>
      </c>
      <c r="O5728" t="b">
        <v>1</v>
      </c>
      <c r="P5728">
        <v>256.23</v>
      </c>
      <c r="Q5728">
        <v>85.410000000000025</v>
      </c>
      <c r="R5728">
        <v>74.810000000000031</v>
      </c>
      <c r="S5728" t="s">
        <v>91</v>
      </c>
      <c r="T5728">
        <v>0</v>
      </c>
      <c r="U5728">
        <v>0</v>
      </c>
      <c r="V5728">
        <v>17</v>
      </c>
      <c r="W5728">
        <v>684.79100000000005</v>
      </c>
    </row>
    <row r="5729" spans="1:23" x14ac:dyDescent="0.35">
      <c r="A5729" t="s">
        <v>7704</v>
      </c>
      <c r="B5729" t="s">
        <v>440</v>
      </c>
      <c r="C5729" t="s">
        <v>1365</v>
      </c>
      <c r="D5729" t="s">
        <v>17</v>
      </c>
      <c r="E5729" t="s">
        <v>95</v>
      </c>
      <c r="F5729" t="s">
        <v>1618</v>
      </c>
      <c r="G5729">
        <v>27.96</v>
      </c>
      <c r="H5729">
        <v>1</v>
      </c>
      <c r="I5729">
        <v>0.12</v>
      </c>
      <c r="J5729">
        <v>7.1</v>
      </c>
      <c r="K5729" t="s">
        <v>82</v>
      </c>
      <c r="L5729" t="s">
        <v>41</v>
      </c>
      <c r="M5729">
        <v>12.67</v>
      </c>
      <c r="N5729" t="s">
        <v>83</v>
      </c>
      <c r="O5729" t="b">
        <v>0</v>
      </c>
      <c r="P5729">
        <v>24.604800000000001</v>
      </c>
      <c r="Q5729">
        <v>7.8288000000000011</v>
      </c>
      <c r="R5729">
        <v>-11.9412</v>
      </c>
      <c r="S5729" t="s">
        <v>97</v>
      </c>
      <c r="T5729">
        <v>0</v>
      </c>
      <c r="U5729">
        <v>0</v>
      </c>
      <c r="V5729">
        <v>17</v>
      </c>
      <c r="W5729">
        <v>922.68780000000015</v>
      </c>
    </row>
    <row r="5730" spans="1:23" x14ac:dyDescent="0.35">
      <c r="A5730" t="s">
        <v>7705</v>
      </c>
      <c r="B5730" t="s">
        <v>302</v>
      </c>
      <c r="C5730" t="s">
        <v>7706</v>
      </c>
      <c r="D5730" t="s">
        <v>19</v>
      </c>
      <c r="E5730" t="s">
        <v>16</v>
      </c>
      <c r="F5730" t="s">
        <v>478</v>
      </c>
      <c r="G5730">
        <v>55.01</v>
      </c>
      <c r="H5730">
        <v>1</v>
      </c>
      <c r="I5730">
        <v>0.1</v>
      </c>
      <c r="J5730">
        <v>2.62</v>
      </c>
      <c r="K5730" t="s">
        <v>82</v>
      </c>
      <c r="L5730" t="s">
        <v>45</v>
      </c>
      <c r="M5730">
        <v>0.56000000000000005</v>
      </c>
      <c r="N5730" t="s">
        <v>83</v>
      </c>
      <c r="O5730" t="b">
        <v>0</v>
      </c>
      <c r="P5730">
        <v>49.509</v>
      </c>
      <c r="Q5730">
        <v>16.503</v>
      </c>
      <c r="R5730">
        <v>13.323</v>
      </c>
      <c r="S5730" t="s">
        <v>183</v>
      </c>
      <c r="T5730">
        <v>0</v>
      </c>
      <c r="U5730">
        <v>0</v>
      </c>
      <c r="V5730">
        <v>1</v>
      </c>
      <c r="W5730">
        <v>13.323</v>
      </c>
    </row>
    <row r="5731" spans="1:23" x14ac:dyDescent="0.35">
      <c r="A5731" t="s">
        <v>7707</v>
      </c>
      <c r="B5731" t="s">
        <v>221</v>
      </c>
      <c r="C5731" t="s">
        <v>1976</v>
      </c>
      <c r="D5731" t="s">
        <v>15</v>
      </c>
      <c r="E5731" t="s">
        <v>95</v>
      </c>
      <c r="F5731" t="s">
        <v>318</v>
      </c>
      <c r="G5731">
        <v>319.2</v>
      </c>
      <c r="H5731">
        <v>3</v>
      </c>
      <c r="I5731">
        <v>7.0000000000000007E-2</v>
      </c>
      <c r="J5731">
        <v>8.2100000000000009</v>
      </c>
      <c r="K5731" t="s">
        <v>102</v>
      </c>
      <c r="L5731" t="s">
        <v>41</v>
      </c>
      <c r="M5731">
        <v>12.33</v>
      </c>
      <c r="N5731" t="s">
        <v>141</v>
      </c>
      <c r="O5731" t="b">
        <v>0</v>
      </c>
      <c r="P5731">
        <v>890.56799999999987</v>
      </c>
      <c r="Q5731">
        <v>316.00799999999992</v>
      </c>
      <c r="R5731">
        <v>295.4679999999999</v>
      </c>
      <c r="S5731" t="s">
        <v>103</v>
      </c>
      <c r="T5731">
        <v>1</v>
      </c>
      <c r="U5731">
        <v>0</v>
      </c>
      <c r="V5731">
        <v>23</v>
      </c>
      <c r="W5731">
        <v>1284.9342999999999</v>
      </c>
    </row>
    <row r="5732" spans="1:23" x14ac:dyDescent="0.35">
      <c r="A5732" t="s">
        <v>7708</v>
      </c>
      <c r="B5732" t="s">
        <v>440</v>
      </c>
      <c r="C5732" t="s">
        <v>779</v>
      </c>
      <c r="D5732" t="s">
        <v>12</v>
      </c>
      <c r="E5732" t="s">
        <v>14</v>
      </c>
      <c r="F5732" t="s">
        <v>396</v>
      </c>
      <c r="G5732">
        <v>65.86</v>
      </c>
      <c r="H5732">
        <v>3</v>
      </c>
      <c r="I5732">
        <v>0.08</v>
      </c>
      <c r="J5732">
        <v>9.9499999999999993</v>
      </c>
      <c r="K5732" t="s">
        <v>90</v>
      </c>
      <c r="L5732" t="s">
        <v>45</v>
      </c>
      <c r="M5732">
        <v>1.02</v>
      </c>
      <c r="N5732" t="s">
        <v>83</v>
      </c>
      <c r="O5732" t="b">
        <v>0</v>
      </c>
      <c r="P5732">
        <v>181.77359999999999</v>
      </c>
      <c r="Q5732">
        <v>63.2256</v>
      </c>
      <c r="R5732">
        <v>52.255600000000001</v>
      </c>
      <c r="S5732" t="s">
        <v>97</v>
      </c>
      <c r="T5732">
        <v>0</v>
      </c>
      <c r="U5732">
        <v>0</v>
      </c>
      <c r="V5732">
        <v>20</v>
      </c>
      <c r="W5732">
        <v>1330.2448999999999</v>
      </c>
    </row>
    <row r="5733" spans="1:23" x14ac:dyDescent="0.35">
      <c r="A5733" t="s">
        <v>7709</v>
      </c>
      <c r="B5733" t="s">
        <v>261</v>
      </c>
      <c r="C5733" t="s">
        <v>1739</v>
      </c>
      <c r="D5733" t="s">
        <v>19</v>
      </c>
      <c r="E5733" t="s">
        <v>16</v>
      </c>
      <c r="F5733" t="s">
        <v>895</v>
      </c>
      <c r="G5733">
        <v>47.29</v>
      </c>
      <c r="H5733">
        <v>1</v>
      </c>
      <c r="I5733">
        <v>0.08</v>
      </c>
      <c r="J5733">
        <v>7.14</v>
      </c>
      <c r="K5733" t="s">
        <v>115</v>
      </c>
      <c r="L5733" t="s">
        <v>41</v>
      </c>
      <c r="M5733">
        <v>12.53</v>
      </c>
      <c r="N5733" t="s">
        <v>83</v>
      </c>
      <c r="O5733" t="b">
        <v>0</v>
      </c>
      <c r="P5733">
        <v>43.506799999999998</v>
      </c>
      <c r="Q5733">
        <v>15.1328</v>
      </c>
      <c r="R5733">
        <v>-4.5371999999999986</v>
      </c>
      <c r="S5733" t="s">
        <v>103</v>
      </c>
      <c r="T5733">
        <v>0</v>
      </c>
      <c r="U5733">
        <v>0</v>
      </c>
      <c r="V5733">
        <v>18</v>
      </c>
      <c r="W5733">
        <v>1024.7711999999999</v>
      </c>
    </row>
    <row r="5734" spans="1:23" x14ac:dyDescent="0.35">
      <c r="A5734" t="s">
        <v>7710</v>
      </c>
      <c r="B5734" t="s">
        <v>323</v>
      </c>
      <c r="C5734" t="s">
        <v>1095</v>
      </c>
      <c r="D5734" t="s">
        <v>24</v>
      </c>
      <c r="E5734" t="s">
        <v>95</v>
      </c>
      <c r="F5734" t="s">
        <v>726</v>
      </c>
      <c r="G5734">
        <v>422.75</v>
      </c>
      <c r="H5734">
        <v>3</v>
      </c>
      <c r="I5734">
        <v>0.25</v>
      </c>
      <c r="J5734">
        <v>5.95</v>
      </c>
      <c r="K5734" t="s">
        <v>115</v>
      </c>
      <c r="L5734" t="s">
        <v>41</v>
      </c>
      <c r="M5734">
        <v>10.54</v>
      </c>
      <c r="N5734" t="s">
        <v>83</v>
      </c>
      <c r="O5734" t="b">
        <v>0</v>
      </c>
      <c r="P5734">
        <v>951.1875</v>
      </c>
      <c r="Q5734">
        <v>190.2375000000001</v>
      </c>
      <c r="R5734">
        <v>173.74750000000009</v>
      </c>
      <c r="S5734" t="s">
        <v>91</v>
      </c>
      <c r="T5734">
        <v>0</v>
      </c>
      <c r="U5734">
        <v>0</v>
      </c>
      <c r="V5734">
        <v>14</v>
      </c>
      <c r="W5734">
        <v>923.14070000000004</v>
      </c>
    </row>
    <row r="5735" spans="1:23" x14ac:dyDescent="0.35">
      <c r="A5735" t="s">
        <v>7711</v>
      </c>
      <c r="B5735" t="s">
        <v>372</v>
      </c>
      <c r="C5735" t="s">
        <v>1174</v>
      </c>
      <c r="D5735" t="s">
        <v>17</v>
      </c>
      <c r="E5735" t="s">
        <v>95</v>
      </c>
      <c r="F5735" t="s">
        <v>726</v>
      </c>
      <c r="G5735">
        <v>517.99</v>
      </c>
      <c r="H5735">
        <v>1</v>
      </c>
      <c r="I5735">
        <v>0.24</v>
      </c>
      <c r="J5735">
        <v>4.45</v>
      </c>
      <c r="K5735" t="s">
        <v>115</v>
      </c>
      <c r="L5735" t="s">
        <v>41</v>
      </c>
      <c r="M5735">
        <v>7.54</v>
      </c>
      <c r="N5735" t="s">
        <v>279</v>
      </c>
      <c r="O5735" t="b">
        <v>0</v>
      </c>
      <c r="P5735">
        <v>393.67239999999998</v>
      </c>
      <c r="Q5735">
        <v>82.878400000000056</v>
      </c>
      <c r="R5735">
        <v>70.888400000000061</v>
      </c>
      <c r="S5735" t="s">
        <v>183</v>
      </c>
      <c r="T5735">
        <v>0</v>
      </c>
      <c r="U5735">
        <v>1</v>
      </c>
      <c r="V5735">
        <v>17</v>
      </c>
      <c r="W5735">
        <v>907.95410000000038</v>
      </c>
    </row>
    <row r="5736" spans="1:23" x14ac:dyDescent="0.35">
      <c r="A5736" t="s">
        <v>7712</v>
      </c>
      <c r="B5736" t="s">
        <v>402</v>
      </c>
      <c r="C5736" t="s">
        <v>863</v>
      </c>
      <c r="D5736" t="s">
        <v>12</v>
      </c>
      <c r="E5736" t="s">
        <v>95</v>
      </c>
      <c r="F5736" t="s">
        <v>270</v>
      </c>
      <c r="G5736">
        <v>443.44</v>
      </c>
      <c r="H5736">
        <v>1</v>
      </c>
      <c r="I5736">
        <v>0.13</v>
      </c>
      <c r="J5736">
        <v>9.8800000000000008</v>
      </c>
      <c r="K5736" t="s">
        <v>102</v>
      </c>
      <c r="L5736" t="s">
        <v>41</v>
      </c>
      <c r="M5736">
        <v>10.32</v>
      </c>
      <c r="N5736" t="s">
        <v>83</v>
      </c>
      <c r="O5736" t="b">
        <v>0</v>
      </c>
      <c r="P5736">
        <v>385.7928</v>
      </c>
      <c r="Q5736">
        <v>119.72880000000001</v>
      </c>
      <c r="R5736">
        <v>99.528800000000047</v>
      </c>
      <c r="S5736" t="s">
        <v>97</v>
      </c>
      <c r="T5736">
        <v>0</v>
      </c>
      <c r="U5736">
        <v>0</v>
      </c>
      <c r="V5736">
        <v>13</v>
      </c>
      <c r="W5736">
        <v>754.42380000000003</v>
      </c>
    </row>
    <row r="5737" spans="1:23" x14ac:dyDescent="0.35">
      <c r="A5737" t="s">
        <v>7713</v>
      </c>
      <c r="B5737" t="s">
        <v>1268</v>
      </c>
      <c r="C5737" t="s">
        <v>1764</v>
      </c>
      <c r="D5737" t="s">
        <v>12</v>
      </c>
      <c r="E5737" t="s">
        <v>88</v>
      </c>
      <c r="F5737" t="s">
        <v>415</v>
      </c>
      <c r="G5737">
        <v>33.840000000000003</v>
      </c>
      <c r="H5737">
        <v>3</v>
      </c>
      <c r="I5737">
        <v>0.1</v>
      </c>
      <c r="J5737">
        <v>6.92</v>
      </c>
      <c r="K5737" t="s">
        <v>90</v>
      </c>
      <c r="L5737" t="s">
        <v>41</v>
      </c>
      <c r="M5737">
        <v>6.6</v>
      </c>
      <c r="N5737" t="s">
        <v>83</v>
      </c>
      <c r="O5737" t="b">
        <v>0</v>
      </c>
      <c r="P5737">
        <v>91.367999999999995</v>
      </c>
      <c r="Q5737">
        <v>30.456</v>
      </c>
      <c r="R5737">
        <v>16.936</v>
      </c>
      <c r="S5737" t="s">
        <v>183</v>
      </c>
      <c r="T5737">
        <v>0</v>
      </c>
      <c r="U5737">
        <v>0</v>
      </c>
      <c r="V5737">
        <v>13</v>
      </c>
      <c r="W5737">
        <v>1140.8431</v>
      </c>
    </row>
    <row r="5738" spans="1:23" x14ac:dyDescent="0.35">
      <c r="A5738" t="s">
        <v>7714</v>
      </c>
      <c r="B5738" t="s">
        <v>626</v>
      </c>
      <c r="C5738" t="s">
        <v>2286</v>
      </c>
      <c r="D5738" t="s">
        <v>12</v>
      </c>
      <c r="E5738" t="s">
        <v>14</v>
      </c>
      <c r="F5738" t="s">
        <v>460</v>
      </c>
      <c r="G5738">
        <v>101.92</v>
      </c>
      <c r="H5738">
        <v>3</v>
      </c>
      <c r="I5738">
        <v>0.13</v>
      </c>
      <c r="J5738">
        <v>2.62</v>
      </c>
      <c r="K5738" t="s">
        <v>115</v>
      </c>
      <c r="L5738" t="s">
        <v>41</v>
      </c>
      <c r="M5738">
        <v>11.38</v>
      </c>
      <c r="N5738" t="s">
        <v>83</v>
      </c>
      <c r="O5738" t="b">
        <v>0</v>
      </c>
      <c r="P5738">
        <v>266.01119999999997</v>
      </c>
      <c r="Q5738">
        <v>82.555199999999985</v>
      </c>
      <c r="R5738">
        <v>68.555199999999985</v>
      </c>
      <c r="S5738" t="s">
        <v>97</v>
      </c>
      <c r="T5738">
        <v>0</v>
      </c>
      <c r="U5738">
        <v>0</v>
      </c>
      <c r="V5738">
        <v>5</v>
      </c>
      <c r="W5738">
        <v>452.57200000000012</v>
      </c>
    </row>
    <row r="5739" spans="1:23" x14ac:dyDescent="0.35">
      <c r="A5739" t="s">
        <v>7715</v>
      </c>
      <c r="B5739" t="s">
        <v>1135</v>
      </c>
      <c r="C5739" t="s">
        <v>6791</v>
      </c>
      <c r="D5739" t="s">
        <v>15</v>
      </c>
      <c r="E5739" t="s">
        <v>95</v>
      </c>
      <c r="F5739" t="s">
        <v>854</v>
      </c>
      <c r="G5739">
        <v>33.479999999999997</v>
      </c>
      <c r="H5739">
        <v>3</v>
      </c>
      <c r="I5739">
        <v>0.25</v>
      </c>
      <c r="J5739">
        <v>3.49</v>
      </c>
      <c r="K5739" t="s">
        <v>115</v>
      </c>
      <c r="L5739" t="s">
        <v>41</v>
      </c>
      <c r="M5739">
        <v>11.27</v>
      </c>
      <c r="N5739" t="s">
        <v>83</v>
      </c>
      <c r="O5739" t="b">
        <v>0</v>
      </c>
      <c r="P5739">
        <v>75.33</v>
      </c>
      <c r="Q5739">
        <v>15.066000000000001</v>
      </c>
      <c r="R5739">
        <v>0.30600000000000271</v>
      </c>
      <c r="S5739" t="s">
        <v>103</v>
      </c>
      <c r="T5739">
        <v>0</v>
      </c>
      <c r="U5739">
        <v>0</v>
      </c>
      <c r="V5739">
        <v>3</v>
      </c>
      <c r="W5739">
        <v>61.138500000000029</v>
      </c>
    </row>
    <row r="5740" spans="1:23" x14ac:dyDescent="0.35">
      <c r="A5740" t="s">
        <v>7716</v>
      </c>
      <c r="B5740" t="s">
        <v>138</v>
      </c>
      <c r="C5740" t="s">
        <v>1069</v>
      </c>
      <c r="D5740" t="s">
        <v>17</v>
      </c>
      <c r="E5740" t="s">
        <v>95</v>
      </c>
      <c r="F5740" t="s">
        <v>451</v>
      </c>
      <c r="G5740">
        <v>121.66</v>
      </c>
      <c r="H5740">
        <v>1</v>
      </c>
      <c r="I5740">
        <v>0.04</v>
      </c>
      <c r="J5740">
        <v>8.09</v>
      </c>
      <c r="K5740" t="s">
        <v>115</v>
      </c>
      <c r="L5740" t="s">
        <v>45</v>
      </c>
      <c r="M5740">
        <v>1.77</v>
      </c>
      <c r="N5740" t="s">
        <v>83</v>
      </c>
      <c r="O5740" t="b">
        <v>0</v>
      </c>
      <c r="P5740">
        <v>116.7936</v>
      </c>
      <c r="Q5740">
        <v>43.797600000000003</v>
      </c>
      <c r="R5740">
        <v>33.937600000000003</v>
      </c>
      <c r="S5740" t="s">
        <v>128</v>
      </c>
      <c r="T5740">
        <v>0</v>
      </c>
      <c r="U5740">
        <v>0</v>
      </c>
      <c r="V5740">
        <v>18</v>
      </c>
      <c r="W5740">
        <v>2032.4559999999999</v>
      </c>
    </row>
    <row r="5741" spans="1:23" x14ac:dyDescent="0.35">
      <c r="A5741" t="s">
        <v>7717</v>
      </c>
      <c r="B5741" t="s">
        <v>1597</v>
      </c>
      <c r="C5741" t="s">
        <v>376</v>
      </c>
      <c r="D5741" t="s">
        <v>12</v>
      </c>
      <c r="E5741" t="s">
        <v>95</v>
      </c>
      <c r="F5741" t="s">
        <v>667</v>
      </c>
      <c r="G5741">
        <v>593.88</v>
      </c>
      <c r="H5741">
        <v>2</v>
      </c>
      <c r="I5741">
        <v>0.09</v>
      </c>
      <c r="J5741">
        <v>5.75</v>
      </c>
      <c r="K5741" t="s">
        <v>102</v>
      </c>
      <c r="L5741" t="s">
        <v>48</v>
      </c>
      <c r="M5741">
        <v>6.35</v>
      </c>
      <c r="N5741" t="s">
        <v>83</v>
      </c>
      <c r="O5741" t="b">
        <v>0</v>
      </c>
      <c r="P5741">
        <v>1080.8616</v>
      </c>
      <c r="Q5741">
        <v>368.2056</v>
      </c>
      <c r="R5741">
        <v>356.10559999999998</v>
      </c>
      <c r="S5741" t="s">
        <v>183</v>
      </c>
      <c r="T5741">
        <v>0</v>
      </c>
      <c r="U5741">
        <v>0</v>
      </c>
      <c r="V5741">
        <v>14</v>
      </c>
      <c r="W5741">
        <v>825.6151000000001</v>
      </c>
    </row>
    <row r="5742" spans="1:23" x14ac:dyDescent="0.35">
      <c r="A5742" t="s">
        <v>7718</v>
      </c>
      <c r="B5742" t="s">
        <v>556</v>
      </c>
      <c r="C5742" t="s">
        <v>833</v>
      </c>
      <c r="D5742" t="s">
        <v>19</v>
      </c>
      <c r="E5742" t="s">
        <v>16</v>
      </c>
      <c r="F5742" t="s">
        <v>478</v>
      </c>
      <c r="G5742">
        <v>49.65</v>
      </c>
      <c r="H5742">
        <v>2</v>
      </c>
      <c r="I5742">
        <v>0.28999999999999998</v>
      </c>
      <c r="J5742">
        <v>8.2100000000000009</v>
      </c>
      <c r="K5742" t="s">
        <v>82</v>
      </c>
      <c r="L5742" t="s">
        <v>45</v>
      </c>
      <c r="M5742">
        <v>1.59</v>
      </c>
      <c r="N5742" t="s">
        <v>83</v>
      </c>
      <c r="O5742" t="b">
        <v>0</v>
      </c>
      <c r="P5742">
        <v>70.503</v>
      </c>
      <c r="Q5742">
        <v>10.923</v>
      </c>
      <c r="R5742">
        <v>1.1230000000000011</v>
      </c>
      <c r="S5742" t="s">
        <v>128</v>
      </c>
      <c r="T5742">
        <v>0</v>
      </c>
      <c r="U5742">
        <v>0</v>
      </c>
      <c r="V5742">
        <v>12</v>
      </c>
      <c r="W5742">
        <v>539.64490000000012</v>
      </c>
    </row>
    <row r="5743" spans="1:23" x14ac:dyDescent="0.35">
      <c r="A5743" t="s">
        <v>7719</v>
      </c>
      <c r="B5743" t="s">
        <v>161</v>
      </c>
      <c r="C5743" t="s">
        <v>1789</v>
      </c>
      <c r="D5743" t="s">
        <v>24</v>
      </c>
      <c r="E5743" t="s">
        <v>88</v>
      </c>
      <c r="F5743" t="s">
        <v>791</v>
      </c>
      <c r="G5743">
        <v>21.87</v>
      </c>
      <c r="H5743">
        <v>1</v>
      </c>
      <c r="I5743">
        <v>0.01</v>
      </c>
      <c r="J5743">
        <v>4.6900000000000004</v>
      </c>
      <c r="K5743" t="s">
        <v>90</v>
      </c>
      <c r="L5743" t="s">
        <v>48</v>
      </c>
      <c r="M5743">
        <v>8.02</v>
      </c>
      <c r="N5743" t="s">
        <v>83</v>
      </c>
      <c r="O5743" t="b">
        <v>0</v>
      </c>
      <c r="P5743">
        <v>21.651299999999999</v>
      </c>
      <c r="Q5743">
        <v>8.5292999999999992</v>
      </c>
      <c r="R5743">
        <v>-4.1807000000000016</v>
      </c>
      <c r="S5743" t="s">
        <v>91</v>
      </c>
      <c r="T5743">
        <v>0</v>
      </c>
      <c r="U5743">
        <v>0</v>
      </c>
      <c r="V5743">
        <v>19</v>
      </c>
      <c r="W5743">
        <v>1747.4513999999999</v>
      </c>
    </row>
    <row r="5744" spans="1:23" x14ac:dyDescent="0.35">
      <c r="A5744" t="s">
        <v>7720</v>
      </c>
      <c r="B5744" t="s">
        <v>437</v>
      </c>
      <c r="C5744" t="s">
        <v>1144</v>
      </c>
      <c r="D5744" t="s">
        <v>15</v>
      </c>
      <c r="E5744" t="s">
        <v>88</v>
      </c>
      <c r="F5744" t="s">
        <v>718</v>
      </c>
      <c r="G5744">
        <v>21.14</v>
      </c>
      <c r="H5744">
        <v>3</v>
      </c>
      <c r="I5744">
        <v>0.23</v>
      </c>
      <c r="J5744">
        <v>6.69</v>
      </c>
      <c r="K5744" t="s">
        <v>82</v>
      </c>
      <c r="L5744" t="s">
        <v>41</v>
      </c>
      <c r="M5744">
        <v>13.92</v>
      </c>
      <c r="N5744" t="s">
        <v>83</v>
      </c>
      <c r="O5744" t="b">
        <v>0</v>
      </c>
      <c r="P5744">
        <v>48.833399999999997</v>
      </c>
      <c r="Q5744">
        <v>10.7814</v>
      </c>
      <c r="R5744">
        <v>-9.8285999999999945</v>
      </c>
      <c r="S5744" t="s">
        <v>103</v>
      </c>
      <c r="T5744">
        <v>0</v>
      </c>
      <c r="U5744">
        <v>0</v>
      </c>
      <c r="V5744">
        <v>17</v>
      </c>
      <c r="W5744">
        <v>1657.1581000000001</v>
      </c>
    </row>
    <row r="5745" spans="1:23" x14ac:dyDescent="0.35">
      <c r="A5745" t="s">
        <v>7721</v>
      </c>
      <c r="B5745" t="s">
        <v>130</v>
      </c>
      <c r="C5745" t="s">
        <v>2804</v>
      </c>
      <c r="D5745" t="s">
        <v>17</v>
      </c>
      <c r="E5745" t="s">
        <v>88</v>
      </c>
      <c r="F5745" t="s">
        <v>483</v>
      </c>
      <c r="G5745">
        <v>29.27</v>
      </c>
      <c r="H5745">
        <v>3</v>
      </c>
      <c r="I5745">
        <v>0.09</v>
      </c>
      <c r="J5745">
        <v>5.57</v>
      </c>
      <c r="K5745" t="s">
        <v>82</v>
      </c>
      <c r="L5745" t="s">
        <v>45</v>
      </c>
      <c r="M5745">
        <v>0.64</v>
      </c>
      <c r="N5745" t="s">
        <v>83</v>
      </c>
      <c r="O5745" t="b">
        <v>0</v>
      </c>
      <c r="P5745">
        <v>79.9071</v>
      </c>
      <c r="Q5745">
        <v>27.2211</v>
      </c>
      <c r="R5745">
        <v>21.011099999999999</v>
      </c>
      <c r="S5745" t="s">
        <v>84</v>
      </c>
      <c r="T5745">
        <v>0</v>
      </c>
      <c r="U5745">
        <v>0</v>
      </c>
      <c r="V5745">
        <v>14</v>
      </c>
      <c r="W5745">
        <v>128.99529999999999</v>
      </c>
    </row>
    <row r="5746" spans="1:23" x14ac:dyDescent="0.35">
      <c r="A5746" t="s">
        <v>7722</v>
      </c>
      <c r="B5746" t="s">
        <v>740</v>
      </c>
      <c r="C5746" t="s">
        <v>1527</v>
      </c>
      <c r="D5746" t="s">
        <v>15</v>
      </c>
      <c r="E5746" t="s">
        <v>95</v>
      </c>
      <c r="F5746" t="s">
        <v>1202</v>
      </c>
      <c r="G5746">
        <v>437.98</v>
      </c>
      <c r="H5746">
        <v>2</v>
      </c>
      <c r="I5746">
        <v>0.1</v>
      </c>
      <c r="J5746">
        <v>8.74</v>
      </c>
      <c r="K5746" t="s">
        <v>115</v>
      </c>
      <c r="L5746" t="s">
        <v>41</v>
      </c>
      <c r="M5746">
        <v>9.09</v>
      </c>
      <c r="N5746" t="s">
        <v>141</v>
      </c>
      <c r="O5746" t="b">
        <v>0</v>
      </c>
      <c r="P5746">
        <v>788.36400000000003</v>
      </c>
      <c r="Q5746">
        <v>262.78800000000001</v>
      </c>
      <c r="R5746">
        <v>244.958</v>
      </c>
      <c r="S5746" t="s">
        <v>128</v>
      </c>
      <c r="T5746">
        <v>1</v>
      </c>
      <c r="U5746">
        <v>0</v>
      </c>
      <c r="V5746">
        <v>19</v>
      </c>
      <c r="W5746">
        <v>1549.5698</v>
      </c>
    </row>
    <row r="5747" spans="1:23" x14ac:dyDescent="0.35">
      <c r="A5747" t="s">
        <v>7723</v>
      </c>
      <c r="B5747" t="s">
        <v>814</v>
      </c>
      <c r="C5747" t="s">
        <v>403</v>
      </c>
      <c r="D5747" t="s">
        <v>15</v>
      </c>
      <c r="E5747" t="s">
        <v>14</v>
      </c>
      <c r="F5747" t="s">
        <v>677</v>
      </c>
      <c r="G5747">
        <v>152.07</v>
      </c>
      <c r="H5747">
        <v>2</v>
      </c>
      <c r="I5747">
        <v>0.05</v>
      </c>
      <c r="J5747">
        <v>8.1999999999999993</v>
      </c>
      <c r="K5747" t="s">
        <v>102</v>
      </c>
      <c r="L5747" t="s">
        <v>48</v>
      </c>
      <c r="M5747">
        <v>19.420000000000002</v>
      </c>
      <c r="N5747" t="s">
        <v>83</v>
      </c>
      <c r="O5747" t="b">
        <v>0</v>
      </c>
      <c r="P5747">
        <v>288.93299999999999</v>
      </c>
      <c r="Q5747">
        <v>106.449</v>
      </c>
      <c r="R5747">
        <v>78.829000000000008</v>
      </c>
      <c r="S5747" t="s">
        <v>183</v>
      </c>
      <c r="T5747">
        <v>0</v>
      </c>
      <c r="U5747">
        <v>0</v>
      </c>
      <c r="V5747">
        <v>13</v>
      </c>
      <c r="W5747">
        <v>752.6536000000001</v>
      </c>
    </row>
    <row r="5748" spans="1:23" x14ac:dyDescent="0.35">
      <c r="A5748" t="s">
        <v>7724</v>
      </c>
      <c r="B5748" t="s">
        <v>1052</v>
      </c>
      <c r="C5748" t="s">
        <v>6391</v>
      </c>
      <c r="D5748" t="s">
        <v>24</v>
      </c>
      <c r="E5748" t="s">
        <v>16</v>
      </c>
      <c r="F5748" t="s">
        <v>505</v>
      </c>
      <c r="G5748">
        <v>67.63</v>
      </c>
      <c r="H5748">
        <v>3</v>
      </c>
      <c r="I5748">
        <v>0.18</v>
      </c>
      <c r="J5748">
        <v>6.93</v>
      </c>
      <c r="K5748" t="s">
        <v>90</v>
      </c>
      <c r="L5748" t="s">
        <v>41</v>
      </c>
      <c r="M5748">
        <v>12.37</v>
      </c>
      <c r="N5748" t="s">
        <v>83</v>
      </c>
      <c r="O5748" t="b">
        <v>0</v>
      </c>
      <c r="P5748">
        <v>166.3698</v>
      </c>
      <c r="Q5748">
        <v>44.635800000000017</v>
      </c>
      <c r="R5748">
        <v>25.33580000000002</v>
      </c>
      <c r="S5748" t="s">
        <v>128</v>
      </c>
      <c r="T5748">
        <v>0</v>
      </c>
      <c r="U5748">
        <v>0</v>
      </c>
      <c r="V5748">
        <v>3</v>
      </c>
      <c r="W5748">
        <v>19.374700000000018</v>
      </c>
    </row>
    <row r="5749" spans="1:23" x14ac:dyDescent="0.35">
      <c r="A5749" t="s">
        <v>7725</v>
      </c>
      <c r="B5749" t="s">
        <v>633</v>
      </c>
      <c r="C5749" t="s">
        <v>4086</v>
      </c>
      <c r="D5749" t="s">
        <v>12</v>
      </c>
      <c r="E5749" t="s">
        <v>16</v>
      </c>
      <c r="F5749" t="s">
        <v>231</v>
      </c>
      <c r="G5749">
        <v>24.11</v>
      </c>
      <c r="H5749">
        <v>2</v>
      </c>
      <c r="I5749">
        <v>0.17</v>
      </c>
      <c r="J5749">
        <v>4.4800000000000004</v>
      </c>
      <c r="K5749" t="s">
        <v>90</v>
      </c>
      <c r="L5749" t="s">
        <v>41</v>
      </c>
      <c r="M5749">
        <v>14.45</v>
      </c>
      <c r="N5749" t="s">
        <v>83</v>
      </c>
      <c r="O5749" t="b">
        <v>0</v>
      </c>
      <c r="P5749">
        <v>40.022599999999997</v>
      </c>
      <c r="Q5749">
        <v>11.0906</v>
      </c>
      <c r="R5749">
        <v>-7.8394000000000013</v>
      </c>
      <c r="S5749" t="s">
        <v>103</v>
      </c>
      <c r="T5749">
        <v>0</v>
      </c>
      <c r="U5749">
        <v>0</v>
      </c>
      <c r="V5749">
        <v>4</v>
      </c>
      <c r="W5749">
        <v>323.1472</v>
      </c>
    </row>
    <row r="5750" spans="1:23" x14ac:dyDescent="0.35">
      <c r="A5750" t="s">
        <v>7726</v>
      </c>
      <c r="B5750" t="s">
        <v>784</v>
      </c>
      <c r="C5750" t="s">
        <v>94</v>
      </c>
      <c r="D5750" t="s">
        <v>12</v>
      </c>
      <c r="E5750" t="s">
        <v>95</v>
      </c>
      <c r="F5750" t="s">
        <v>489</v>
      </c>
      <c r="G5750">
        <v>400.68</v>
      </c>
      <c r="H5750">
        <v>1</v>
      </c>
      <c r="I5750">
        <v>0.03</v>
      </c>
      <c r="J5750">
        <v>4.03</v>
      </c>
      <c r="K5750" t="s">
        <v>90</v>
      </c>
      <c r="L5750" t="s">
        <v>43</v>
      </c>
      <c r="M5750">
        <v>6.29</v>
      </c>
      <c r="N5750" t="s">
        <v>83</v>
      </c>
      <c r="O5750" t="b">
        <v>0</v>
      </c>
      <c r="P5750">
        <v>388.65960000000001</v>
      </c>
      <c r="Q5750">
        <v>148.2516</v>
      </c>
      <c r="R5750">
        <v>137.9316</v>
      </c>
      <c r="S5750" t="s">
        <v>84</v>
      </c>
      <c r="T5750">
        <v>0</v>
      </c>
      <c r="U5750">
        <v>0</v>
      </c>
      <c r="V5750">
        <v>25</v>
      </c>
      <c r="W5750">
        <v>2626.2725</v>
      </c>
    </row>
    <row r="5751" spans="1:23" x14ac:dyDescent="0.35">
      <c r="A5751" t="s">
        <v>7727</v>
      </c>
      <c r="B5751" t="s">
        <v>93</v>
      </c>
      <c r="C5751" t="s">
        <v>2671</v>
      </c>
      <c r="D5751" t="s">
        <v>12</v>
      </c>
      <c r="E5751" t="s">
        <v>88</v>
      </c>
      <c r="F5751" t="s">
        <v>1195</v>
      </c>
      <c r="G5751">
        <v>32.270000000000003</v>
      </c>
      <c r="H5751">
        <v>2</v>
      </c>
      <c r="I5751">
        <v>0.09</v>
      </c>
      <c r="J5751">
        <v>8.26</v>
      </c>
      <c r="K5751" t="s">
        <v>115</v>
      </c>
      <c r="L5751" t="s">
        <v>43</v>
      </c>
      <c r="M5751">
        <v>6.67</v>
      </c>
      <c r="N5751" t="s">
        <v>83</v>
      </c>
      <c r="O5751" t="b">
        <v>0</v>
      </c>
      <c r="P5751">
        <v>58.731400000000008</v>
      </c>
      <c r="Q5751">
        <v>20.007400000000001</v>
      </c>
      <c r="R5751">
        <v>5.0774000000000044</v>
      </c>
      <c r="S5751" t="s">
        <v>97</v>
      </c>
      <c r="T5751">
        <v>0</v>
      </c>
      <c r="U5751">
        <v>0</v>
      </c>
      <c r="V5751">
        <v>4</v>
      </c>
      <c r="W5751">
        <v>69.453000000000017</v>
      </c>
    </row>
    <row r="5752" spans="1:23" x14ac:dyDescent="0.35">
      <c r="A5752" t="s">
        <v>7728</v>
      </c>
      <c r="B5752" t="s">
        <v>507</v>
      </c>
      <c r="C5752" t="s">
        <v>7729</v>
      </c>
      <c r="D5752" t="s">
        <v>24</v>
      </c>
      <c r="E5752" t="s">
        <v>14</v>
      </c>
      <c r="F5752" t="s">
        <v>355</v>
      </c>
      <c r="G5752">
        <v>78.19</v>
      </c>
      <c r="H5752">
        <v>2</v>
      </c>
      <c r="I5752">
        <v>0.01</v>
      </c>
      <c r="J5752">
        <v>6.4</v>
      </c>
      <c r="K5752" t="s">
        <v>90</v>
      </c>
      <c r="L5752" t="s">
        <v>45</v>
      </c>
      <c r="M5752">
        <v>1.59</v>
      </c>
      <c r="N5752" t="s">
        <v>83</v>
      </c>
      <c r="O5752" t="b">
        <v>0</v>
      </c>
      <c r="P5752">
        <v>154.81620000000001</v>
      </c>
      <c r="Q5752">
        <v>60.988199999999992</v>
      </c>
      <c r="R5752">
        <v>52.99819999999999</v>
      </c>
      <c r="S5752" t="s">
        <v>84</v>
      </c>
      <c r="T5752">
        <v>0</v>
      </c>
      <c r="U5752">
        <v>0</v>
      </c>
      <c r="V5752">
        <v>1</v>
      </c>
      <c r="W5752">
        <v>52.99819999999999</v>
      </c>
    </row>
    <row r="5753" spans="1:23" x14ac:dyDescent="0.35">
      <c r="A5753" t="s">
        <v>7730</v>
      </c>
      <c r="B5753" t="s">
        <v>731</v>
      </c>
      <c r="C5753" t="s">
        <v>1925</v>
      </c>
      <c r="D5753" t="s">
        <v>15</v>
      </c>
      <c r="E5753" t="s">
        <v>95</v>
      </c>
      <c r="F5753" t="s">
        <v>481</v>
      </c>
      <c r="G5753">
        <v>47.23</v>
      </c>
      <c r="H5753">
        <v>1</v>
      </c>
      <c r="I5753">
        <v>0.25</v>
      </c>
      <c r="J5753">
        <v>7.31</v>
      </c>
      <c r="K5753" t="s">
        <v>102</v>
      </c>
      <c r="L5753" t="s">
        <v>45</v>
      </c>
      <c r="M5753">
        <v>1.59</v>
      </c>
      <c r="N5753" t="s">
        <v>83</v>
      </c>
      <c r="O5753" t="b">
        <v>0</v>
      </c>
      <c r="P5753">
        <v>35.422499999999999</v>
      </c>
      <c r="Q5753">
        <v>7.084500000000002</v>
      </c>
      <c r="R5753">
        <v>-1.8154999999999979</v>
      </c>
      <c r="S5753" t="s">
        <v>84</v>
      </c>
      <c r="T5753">
        <v>0</v>
      </c>
      <c r="U5753">
        <v>0</v>
      </c>
      <c r="V5753">
        <v>4</v>
      </c>
      <c r="W5753">
        <v>1084.6994999999999</v>
      </c>
    </row>
    <row r="5754" spans="1:23" x14ac:dyDescent="0.35">
      <c r="A5754" t="s">
        <v>7731</v>
      </c>
      <c r="B5754" t="s">
        <v>326</v>
      </c>
      <c r="C5754" t="s">
        <v>616</v>
      </c>
      <c r="D5754" t="s">
        <v>24</v>
      </c>
      <c r="E5754" t="s">
        <v>95</v>
      </c>
      <c r="F5754" t="s">
        <v>314</v>
      </c>
      <c r="G5754">
        <v>379.33</v>
      </c>
      <c r="H5754">
        <v>3</v>
      </c>
      <c r="I5754">
        <v>0.03</v>
      </c>
      <c r="J5754">
        <v>7.27</v>
      </c>
      <c r="K5754" t="s">
        <v>90</v>
      </c>
      <c r="L5754" t="s">
        <v>48</v>
      </c>
      <c r="M5754">
        <v>4.46</v>
      </c>
      <c r="N5754" t="s">
        <v>83</v>
      </c>
      <c r="O5754" t="b">
        <v>0</v>
      </c>
      <c r="P5754">
        <v>1103.8503000000001</v>
      </c>
      <c r="Q5754">
        <v>421.05630000000008</v>
      </c>
      <c r="R5754">
        <v>409.32630000000012</v>
      </c>
      <c r="S5754" t="s">
        <v>103</v>
      </c>
      <c r="T5754">
        <v>0</v>
      </c>
      <c r="U5754">
        <v>0</v>
      </c>
      <c r="V5754">
        <v>15</v>
      </c>
      <c r="W5754">
        <v>1090.9683</v>
      </c>
    </row>
    <row r="5755" spans="1:23" x14ac:dyDescent="0.35">
      <c r="A5755" t="s">
        <v>7732</v>
      </c>
      <c r="B5755" t="s">
        <v>787</v>
      </c>
      <c r="C5755" t="s">
        <v>1731</v>
      </c>
      <c r="D5755" t="s">
        <v>12</v>
      </c>
      <c r="E5755" t="s">
        <v>95</v>
      </c>
      <c r="F5755" t="s">
        <v>782</v>
      </c>
      <c r="G5755">
        <v>308.11</v>
      </c>
      <c r="H5755">
        <v>3</v>
      </c>
      <c r="I5755">
        <v>0.17</v>
      </c>
      <c r="J5755">
        <v>7.12</v>
      </c>
      <c r="K5755" t="s">
        <v>102</v>
      </c>
      <c r="L5755" t="s">
        <v>41</v>
      </c>
      <c r="M5755">
        <v>11.13</v>
      </c>
      <c r="N5755" t="s">
        <v>83</v>
      </c>
      <c r="O5755" t="b">
        <v>0</v>
      </c>
      <c r="P5755">
        <v>767.19389999999999</v>
      </c>
      <c r="Q5755">
        <v>212.5959</v>
      </c>
      <c r="R5755">
        <v>194.3459</v>
      </c>
      <c r="S5755" t="s">
        <v>97</v>
      </c>
      <c r="T5755">
        <v>0</v>
      </c>
      <c r="U5755">
        <v>0</v>
      </c>
      <c r="V5755">
        <v>15</v>
      </c>
      <c r="W5755">
        <v>1276.2064</v>
      </c>
    </row>
    <row r="5756" spans="1:23" x14ac:dyDescent="0.35">
      <c r="A5756" t="s">
        <v>7733</v>
      </c>
      <c r="B5756" t="s">
        <v>814</v>
      </c>
      <c r="C5756" t="s">
        <v>423</v>
      </c>
      <c r="D5756" t="s">
        <v>15</v>
      </c>
      <c r="E5756" t="s">
        <v>88</v>
      </c>
      <c r="F5756" t="s">
        <v>791</v>
      </c>
      <c r="G5756">
        <v>27.62</v>
      </c>
      <c r="H5756">
        <v>2</v>
      </c>
      <c r="I5756">
        <v>0.21</v>
      </c>
      <c r="J5756">
        <v>6.45</v>
      </c>
      <c r="K5756" t="s">
        <v>102</v>
      </c>
      <c r="L5756" t="s">
        <v>41</v>
      </c>
      <c r="M5756">
        <v>8.61</v>
      </c>
      <c r="N5756" t="s">
        <v>83</v>
      </c>
      <c r="O5756" t="b">
        <v>0</v>
      </c>
      <c r="P5756">
        <v>43.639600000000002</v>
      </c>
      <c r="Q5756">
        <v>10.4956</v>
      </c>
      <c r="R5756">
        <v>-4.5643999999999956</v>
      </c>
      <c r="S5756" t="s">
        <v>183</v>
      </c>
      <c r="T5756">
        <v>0</v>
      </c>
      <c r="U5756">
        <v>0</v>
      </c>
      <c r="V5756">
        <v>19</v>
      </c>
      <c r="W5756">
        <v>1408.3480999999999</v>
      </c>
    </row>
    <row r="5757" spans="1:23" x14ac:dyDescent="0.35">
      <c r="A5757" t="s">
        <v>7734</v>
      </c>
      <c r="B5757" t="s">
        <v>353</v>
      </c>
      <c r="C5757" t="s">
        <v>1530</v>
      </c>
      <c r="D5757" t="s">
        <v>12</v>
      </c>
      <c r="E5757" t="s">
        <v>16</v>
      </c>
      <c r="F5757" t="s">
        <v>624</v>
      </c>
      <c r="G5757">
        <v>50.53</v>
      </c>
      <c r="H5757">
        <v>1</v>
      </c>
      <c r="I5757">
        <v>0.27</v>
      </c>
      <c r="J5757">
        <v>2.5299999999999998</v>
      </c>
      <c r="K5757" t="s">
        <v>90</v>
      </c>
      <c r="L5757" t="s">
        <v>41</v>
      </c>
      <c r="M5757">
        <v>14.65</v>
      </c>
      <c r="N5757" t="s">
        <v>83</v>
      </c>
      <c r="O5757" t="b">
        <v>0</v>
      </c>
      <c r="P5757">
        <v>36.886899999999997</v>
      </c>
      <c r="Q5757">
        <v>6.5688999999999993</v>
      </c>
      <c r="R5757">
        <v>-10.6111</v>
      </c>
      <c r="S5757" t="s">
        <v>91</v>
      </c>
      <c r="T5757">
        <v>0</v>
      </c>
      <c r="U5757">
        <v>0</v>
      </c>
      <c r="V5757">
        <v>15</v>
      </c>
      <c r="W5757">
        <v>971.28840000000002</v>
      </c>
    </row>
    <row r="5758" spans="1:23" x14ac:dyDescent="0.35">
      <c r="A5758" t="s">
        <v>7735</v>
      </c>
      <c r="B5758" t="s">
        <v>1219</v>
      </c>
      <c r="C5758" t="s">
        <v>938</v>
      </c>
      <c r="D5758" t="s">
        <v>24</v>
      </c>
      <c r="E5758" t="s">
        <v>16</v>
      </c>
      <c r="F5758" t="s">
        <v>547</v>
      </c>
      <c r="G5758">
        <v>32.94</v>
      </c>
      <c r="H5758">
        <v>3</v>
      </c>
      <c r="I5758">
        <v>0.17</v>
      </c>
      <c r="J5758">
        <v>2.78</v>
      </c>
      <c r="K5758" t="s">
        <v>82</v>
      </c>
      <c r="L5758" t="s">
        <v>48</v>
      </c>
      <c r="M5758">
        <v>9.51</v>
      </c>
      <c r="N5758" t="s">
        <v>83</v>
      </c>
      <c r="O5758" t="b">
        <v>0</v>
      </c>
      <c r="P5758">
        <v>82.020599999999988</v>
      </c>
      <c r="Q5758">
        <v>22.7286</v>
      </c>
      <c r="R5758">
        <v>10.43859999999999</v>
      </c>
      <c r="S5758" t="s">
        <v>183</v>
      </c>
      <c r="T5758">
        <v>0</v>
      </c>
      <c r="U5758">
        <v>0</v>
      </c>
      <c r="V5758">
        <v>15</v>
      </c>
      <c r="W5758">
        <v>393.45659999999998</v>
      </c>
    </row>
    <row r="5759" spans="1:23" x14ac:dyDescent="0.35">
      <c r="A5759" t="s">
        <v>7736</v>
      </c>
      <c r="B5759" t="s">
        <v>746</v>
      </c>
      <c r="C5759" t="s">
        <v>1022</v>
      </c>
      <c r="D5759" t="s">
        <v>20</v>
      </c>
      <c r="E5759" t="s">
        <v>16</v>
      </c>
      <c r="F5759" t="s">
        <v>895</v>
      </c>
      <c r="G5759">
        <v>49.87</v>
      </c>
      <c r="H5759">
        <v>2</v>
      </c>
      <c r="I5759">
        <v>0.09</v>
      </c>
      <c r="J5759">
        <v>4.4400000000000004</v>
      </c>
      <c r="K5759" t="s">
        <v>115</v>
      </c>
      <c r="L5759" t="s">
        <v>41</v>
      </c>
      <c r="M5759">
        <v>8.59</v>
      </c>
      <c r="N5759" t="s">
        <v>83</v>
      </c>
      <c r="O5759" t="b">
        <v>0</v>
      </c>
      <c r="P5759">
        <v>90.763400000000004</v>
      </c>
      <c r="Q5759">
        <v>30.91940000000001</v>
      </c>
      <c r="R5759">
        <v>17.889400000000009</v>
      </c>
      <c r="S5759" t="s">
        <v>103</v>
      </c>
      <c r="T5759">
        <v>0</v>
      </c>
      <c r="U5759">
        <v>0</v>
      </c>
      <c r="V5759">
        <v>14</v>
      </c>
      <c r="W5759">
        <v>909.32830000000001</v>
      </c>
    </row>
    <row r="5760" spans="1:23" x14ac:dyDescent="0.35">
      <c r="A5760" t="s">
        <v>7737</v>
      </c>
      <c r="B5760" t="s">
        <v>500</v>
      </c>
      <c r="C5760" t="s">
        <v>5446</v>
      </c>
      <c r="D5760" t="s">
        <v>12</v>
      </c>
      <c r="E5760" t="s">
        <v>95</v>
      </c>
      <c r="F5760" t="s">
        <v>127</v>
      </c>
      <c r="G5760">
        <v>493.94</v>
      </c>
      <c r="H5760">
        <v>3</v>
      </c>
      <c r="I5760">
        <v>0.08</v>
      </c>
      <c r="J5760">
        <v>2.87</v>
      </c>
      <c r="K5760" t="s">
        <v>82</v>
      </c>
      <c r="L5760" t="s">
        <v>48</v>
      </c>
      <c r="M5760">
        <v>5.07</v>
      </c>
      <c r="N5760" t="s">
        <v>141</v>
      </c>
      <c r="O5760" t="b">
        <v>0</v>
      </c>
      <c r="P5760">
        <v>1363.2744</v>
      </c>
      <c r="Q5760">
        <v>474.18239999999997</v>
      </c>
      <c r="R5760">
        <v>466.24239999999998</v>
      </c>
      <c r="S5760" t="s">
        <v>91</v>
      </c>
      <c r="T5760">
        <v>1</v>
      </c>
      <c r="U5760">
        <v>0</v>
      </c>
      <c r="V5760">
        <v>5</v>
      </c>
      <c r="W5760">
        <v>836.53300000000002</v>
      </c>
    </row>
    <row r="5761" spans="1:23" x14ac:dyDescent="0.35">
      <c r="A5761" t="s">
        <v>7738</v>
      </c>
      <c r="B5761" t="s">
        <v>440</v>
      </c>
      <c r="C5761" t="s">
        <v>779</v>
      </c>
      <c r="D5761" t="s">
        <v>15</v>
      </c>
      <c r="E5761" t="s">
        <v>14</v>
      </c>
      <c r="F5761" t="s">
        <v>1207</v>
      </c>
      <c r="G5761">
        <v>123.99</v>
      </c>
      <c r="H5761">
        <v>1</v>
      </c>
      <c r="I5761">
        <v>0</v>
      </c>
      <c r="J5761">
        <v>5.62</v>
      </c>
      <c r="K5761" t="s">
        <v>90</v>
      </c>
      <c r="L5761" t="s">
        <v>45</v>
      </c>
      <c r="M5761">
        <v>0.7</v>
      </c>
      <c r="N5761" t="s">
        <v>83</v>
      </c>
      <c r="O5761" t="b">
        <v>0</v>
      </c>
      <c r="P5761">
        <v>123.99</v>
      </c>
      <c r="Q5761">
        <v>49.595999999999997</v>
      </c>
      <c r="R5761">
        <v>43.276000000000003</v>
      </c>
      <c r="S5761" t="s">
        <v>97</v>
      </c>
      <c r="T5761">
        <v>0</v>
      </c>
      <c r="U5761">
        <v>0</v>
      </c>
      <c r="V5761">
        <v>20</v>
      </c>
      <c r="W5761">
        <v>1330.2448999999999</v>
      </c>
    </row>
    <row r="5762" spans="1:23" x14ac:dyDescent="0.35">
      <c r="A5762" t="s">
        <v>7739</v>
      </c>
      <c r="B5762" t="s">
        <v>556</v>
      </c>
      <c r="C5762" t="s">
        <v>408</v>
      </c>
      <c r="D5762" t="s">
        <v>19</v>
      </c>
      <c r="E5762" t="s">
        <v>95</v>
      </c>
      <c r="F5762" t="s">
        <v>421</v>
      </c>
      <c r="G5762">
        <v>561.64</v>
      </c>
      <c r="H5762">
        <v>3</v>
      </c>
      <c r="I5762">
        <v>0.23</v>
      </c>
      <c r="J5762">
        <v>8.18</v>
      </c>
      <c r="K5762" t="s">
        <v>82</v>
      </c>
      <c r="L5762" t="s">
        <v>41</v>
      </c>
      <c r="M5762">
        <v>12.99</v>
      </c>
      <c r="N5762" t="s">
        <v>83</v>
      </c>
      <c r="O5762" t="b">
        <v>0</v>
      </c>
      <c r="P5762">
        <v>1297.3884</v>
      </c>
      <c r="Q5762">
        <v>286.43639999999999</v>
      </c>
      <c r="R5762">
        <v>265.26639999999998</v>
      </c>
      <c r="S5762" t="s">
        <v>128</v>
      </c>
      <c r="T5762">
        <v>0</v>
      </c>
      <c r="U5762">
        <v>0</v>
      </c>
      <c r="V5762">
        <v>15</v>
      </c>
      <c r="W5762">
        <v>1549.1948</v>
      </c>
    </row>
    <row r="5763" spans="1:23" x14ac:dyDescent="0.35">
      <c r="A5763" t="s">
        <v>7740</v>
      </c>
      <c r="B5763" t="s">
        <v>180</v>
      </c>
      <c r="C5763" t="s">
        <v>1223</v>
      </c>
      <c r="D5763" t="s">
        <v>26</v>
      </c>
      <c r="E5763" t="s">
        <v>88</v>
      </c>
      <c r="F5763" t="s">
        <v>468</v>
      </c>
      <c r="G5763">
        <v>8.99</v>
      </c>
      <c r="H5763">
        <v>1</v>
      </c>
      <c r="I5763">
        <v>0.21</v>
      </c>
      <c r="J5763">
        <v>8.61</v>
      </c>
      <c r="K5763" t="s">
        <v>115</v>
      </c>
      <c r="L5763" t="s">
        <v>41</v>
      </c>
      <c r="M5763">
        <v>14.56</v>
      </c>
      <c r="N5763" t="s">
        <v>83</v>
      </c>
      <c r="O5763" t="b">
        <v>0</v>
      </c>
      <c r="P5763">
        <v>7.1021000000000001</v>
      </c>
      <c r="Q5763">
        <v>1.7081</v>
      </c>
      <c r="R5763">
        <v>-21.4619</v>
      </c>
      <c r="S5763" t="s">
        <v>183</v>
      </c>
      <c r="T5763">
        <v>0</v>
      </c>
      <c r="U5763">
        <v>0</v>
      </c>
      <c r="V5763">
        <v>17</v>
      </c>
      <c r="W5763">
        <v>1379.4491</v>
      </c>
    </row>
    <row r="5764" spans="1:23" x14ac:dyDescent="0.35">
      <c r="A5764" t="s">
        <v>7741</v>
      </c>
      <c r="B5764" t="s">
        <v>925</v>
      </c>
      <c r="C5764" t="s">
        <v>2008</v>
      </c>
      <c r="D5764" t="s">
        <v>12</v>
      </c>
      <c r="E5764" t="s">
        <v>95</v>
      </c>
      <c r="F5764" t="s">
        <v>328</v>
      </c>
      <c r="G5764">
        <v>330.17</v>
      </c>
      <c r="H5764">
        <v>1</v>
      </c>
      <c r="I5764">
        <v>0.09</v>
      </c>
      <c r="J5764">
        <v>9.98</v>
      </c>
      <c r="K5764" t="s">
        <v>102</v>
      </c>
      <c r="L5764" t="s">
        <v>48</v>
      </c>
      <c r="M5764">
        <v>14.8</v>
      </c>
      <c r="N5764" t="s">
        <v>83</v>
      </c>
      <c r="O5764" t="b">
        <v>0</v>
      </c>
      <c r="P5764">
        <v>300.4547</v>
      </c>
      <c r="Q5764">
        <v>102.3527</v>
      </c>
      <c r="R5764">
        <v>77.572699999999998</v>
      </c>
      <c r="S5764" t="s">
        <v>91</v>
      </c>
      <c r="T5764">
        <v>0</v>
      </c>
      <c r="U5764">
        <v>0</v>
      </c>
      <c r="V5764">
        <v>13</v>
      </c>
      <c r="W5764">
        <v>919.70389999999998</v>
      </c>
    </row>
    <row r="5765" spans="1:23" x14ac:dyDescent="0.35">
      <c r="A5765" t="s">
        <v>7742</v>
      </c>
      <c r="B5765" t="s">
        <v>773</v>
      </c>
      <c r="C5765" t="s">
        <v>2410</v>
      </c>
      <c r="D5765" t="s">
        <v>12</v>
      </c>
      <c r="E5765" t="s">
        <v>14</v>
      </c>
      <c r="F5765" t="s">
        <v>460</v>
      </c>
      <c r="G5765">
        <v>150.13</v>
      </c>
      <c r="H5765">
        <v>1</v>
      </c>
      <c r="I5765">
        <v>0.11</v>
      </c>
      <c r="J5765">
        <v>7.18</v>
      </c>
      <c r="K5765" t="s">
        <v>102</v>
      </c>
      <c r="L5765" t="s">
        <v>41</v>
      </c>
      <c r="M5765">
        <v>6.39</v>
      </c>
      <c r="N5765" t="s">
        <v>83</v>
      </c>
      <c r="O5765" t="b">
        <v>0</v>
      </c>
      <c r="P5765">
        <v>133.6157</v>
      </c>
      <c r="Q5765">
        <v>43.537700000000022</v>
      </c>
      <c r="R5765">
        <v>29.967700000000011</v>
      </c>
      <c r="S5765" t="s">
        <v>97</v>
      </c>
      <c r="T5765">
        <v>0</v>
      </c>
      <c r="U5765">
        <v>0</v>
      </c>
      <c r="V5765">
        <v>11</v>
      </c>
      <c r="W5765">
        <v>239.26870000000011</v>
      </c>
    </row>
    <row r="5766" spans="1:23" x14ac:dyDescent="0.35">
      <c r="A5766" t="s">
        <v>7743</v>
      </c>
      <c r="B5766" t="s">
        <v>291</v>
      </c>
      <c r="C5766" t="s">
        <v>704</v>
      </c>
      <c r="D5766" t="s">
        <v>24</v>
      </c>
      <c r="E5766" t="s">
        <v>16</v>
      </c>
      <c r="F5766" t="s">
        <v>223</v>
      </c>
      <c r="G5766">
        <v>16.66</v>
      </c>
      <c r="H5766">
        <v>1</v>
      </c>
      <c r="I5766">
        <v>0.05</v>
      </c>
      <c r="J5766">
        <v>2.65</v>
      </c>
      <c r="K5766" t="s">
        <v>102</v>
      </c>
      <c r="L5766" t="s">
        <v>41</v>
      </c>
      <c r="M5766">
        <v>8.41</v>
      </c>
      <c r="N5766" t="s">
        <v>83</v>
      </c>
      <c r="O5766" t="b">
        <v>0</v>
      </c>
      <c r="P5766">
        <v>15.827</v>
      </c>
      <c r="Q5766">
        <v>5.8310000000000004</v>
      </c>
      <c r="R5766">
        <v>-5.229000000000001</v>
      </c>
      <c r="S5766" t="s">
        <v>183</v>
      </c>
      <c r="T5766">
        <v>0</v>
      </c>
      <c r="U5766">
        <v>0</v>
      </c>
      <c r="V5766">
        <v>18</v>
      </c>
      <c r="W5766">
        <v>2368.9762999999998</v>
      </c>
    </row>
    <row r="5767" spans="1:23" x14ac:dyDescent="0.35">
      <c r="A5767" t="s">
        <v>7744</v>
      </c>
      <c r="B5767" t="s">
        <v>566</v>
      </c>
      <c r="C5767" t="s">
        <v>7745</v>
      </c>
      <c r="D5767" t="s">
        <v>12</v>
      </c>
      <c r="E5767" t="s">
        <v>88</v>
      </c>
      <c r="F5767" t="s">
        <v>944</v>
      </c>
      <c r="G5767">
        <v>23.76</v>
      </c>
      <c r="H5767">
        <v>1</v>
      </c>
      <c r="I5767">
        <v>7.0000000000000007E-2</v>
      </c>
      <c r="J5767">
        <v>5.84</v>
      </c>
      <c r="K5767" t="s">
        <v>90</v>
      </c>
      <c r="L5767" t="s">
        <v>45</v>
      </c>
      <c r="M5767">
        <v>0.76</v>
      </c>
      <c r="N5767" t="s">
        <v>83</v>
      </c>
      <c r="O5767" t="b">
        <v>0</v>
      </c>
      <c r="P5767">
        <v>22.096800000000002</v>
      </c>
      <c r="Q5767">
        <v>7.840799999999998</v>
      </c>
      <c r="R5767">
        <v>1.2407999999999979</v>
      </c>
      <c r="S5767" t="s">
        <v>103</v>
      </c>
      <c r="T5767">
        <v>0</v>
      </c>
      <c r="U5767">
        <v>0</v>
      </c>
      <c r="V5767">
        <v>1</v>
      </c>
      <c r="W5767">
        <v>1.2407999999999979</v>
      </c>
    </row>
    <row r="5768" spans="1:23" x14ac:dyDescent="0.35">
      <c r="A5768" t="s">
        <v>7746</v>
      </c>
      <c r="B5768" t="s">
        <v>773</v>
      </c>
      <c r="C5768" t="s">
        <v>485</v>
      </c>
      <c r="D5768" t="s">
        <v>15</v>
      </c>
      <c r="E5768" t="s">
        <v>95</v>
      </c>
      <c r="F5768" t="s">
        <v>643</v>
      </c>
      <c r="G5768">
        <v>197.57</v>
      </c>
      <c r="H5768">
        <v>1</v>
      </c>
      <c r="I5768">
        <v>0.18</v>
      </c>
      <c r="J5768">
        <v>4.12</v>
      </c>
      <c r="K5768" t="s">
        <v>82</v>
      </c>
      <c r="L5768" t="s">
        <v>41</v>
      </c>
      <c r="M5768">
        <v>5.0199999999999996</v>
      </c>
      <c r="N5768" t="s">
        <v>83</v>
      </c>
      <c r="O5768" t="b">
        <v>0</v>
      </c>
      <c r="P5768">
        <v>162.00739999999999</v>
      </c>
      <c r="Q5768">
        <v>43.465400000000031</v>
      </c>
      <c r="R5768">
        <v>34.32540000000003</v>
      </c>
      <c r="S5768" t="s">
        <v>97</v>
      </c>
      <c r="T5768">
        <v>0</v>
      </c>
      <c r="U5768">
        <v>0</v>
      </c>
      <c r="V5768">
        <v>14</v>
      </c>
      <c r="W5768">
        <v>753.80010000000004</v>
      </c>
    </row>
    <row r="5769" spans="1:23" x14ac:dyDescent="0.35">
      <c r="A5769" t="s">
        <v>7747</v>
      </c>
      <c r="B5769" t="s">
        <v>626</v>
      </c>
      <c r="C5769" t="s">
        <v>1352</v>
      </c>
      <c r="D5769" t="s">
        <v>12</v>
      </c>
      <c r="E5769" t="s">
        <v>16</v>
      </c>
      <c r="F5769" t="s">
        <v>1077</v>
      </c>
      <c r="G5769">
        <v>24.49</v>
      </c>
      <c r="H5769">
        <v>3</v>
      </c>
      <c r="I5769">
        <v>0.09</v>
      </c>
      <c r="J5769">
        <v>5.99</v>
      </c>
      <c r="K5769" t="s">
        <v>102</v>
      </c>
      <c r="L5769" t="s">
        <v>45</v>
      </c>
      <c r="M5769">
        <v>1.33</v>
      </c>
      <c r="N5769" t="s">
        <v>83</v>
      </c>
      <c r="O5769" t="b">
        <v>0</v>
      </c>
      <c r="P5769">
        <v>66.857700000000008</v>
      </c>
      <c r="Q5769">
        <v>22.775700000000011</v>
      </c>
      <c r="R5769">
        <v>15.455700000000011</v>
      </c>
      <c r="S5769" t="s">
        <v>97</v>
      </c>
      <c r="T5769">
        <v>0</v>
      </c>
      <c r="U5769">
        <v>0</v>
      </c>
      <c r="V5769">
        <v>13</v>
      </c>
      <c r="W5769">
        <v>1316.5700999999999</v>
      </c>
    </row>
    <row r="5770" spans="1:23" x14ac:dyDescent="0.35">
      <c r="A5770" t="s">
        <v>7748</v>
      </c>
      <c r="B5770" t="s">
        <v>848</v>
      </c>
      <c r="C5770" t="s">
        <v>2545</v>
      </c>
      <c r="D5770" t="s">
        <v>12</v>
      </c>
      <c r="E5770" t="s">
        <v>88</v>
      </c>
      <c r="F5770" t="s">
        <v>530</v>
      </c>
      <c r="G5770">
        <v>36.46</v>
      </c>
      <c r="H5770">
        <v>1</v>
      </c>
      <c r="I5770">
        <v>0.04</v>
      </c>
      <c r="J5770">
        <v>9.2100000000000009</v>
      </c>
      <c r="K5770" t="s">
        <v>82</v>
      </c>
      <c r="L5770" t="s">
        <v>45</v>
      </c>
      <c r="M5770">
        <v>1.18</v>
      </c>
      <c r="N5770" t="s">
        <v>83</v>
      </c>
      <c r="O5770" t="b">
        <v>0</v>
      </c>
      <c r="P5770">
        <v>35.001600000000003</v>
      </c>
      <c r="Q5770">
        <v>13.1256</v>
      </c>
      <c r="R5770">
        <v>2.735599999999994</v>
      </c>
      <c r="S5770" t="s">
        <v>103</v>
      </c>
      <c r="T5770">
        <v>0</v>
      </c>
      <c r="U5770">
        <v>0</v>
      </c>
      <c r="V5770">
        <v>2</v>
      </c>
      <c r="W5770">
        <v>0.74960000000000448</v>
      </c>
    </row>
    <row r="5771" spans="1:23" x14ac:dyDescent="0.35">
      <c r="A5771" t="s">
        <v>7749</v>
      </c>
      <c r="B5771" t="s">
        <v>253</v>
      </c>
      <c r="C5771" t="s">
        <v>7750</v>
      </c>
      <c r="D5771" t="s">
        <v>12</v>
      </c>
      <c r="E5771" t="s">
        <v>14</v>
      </c>
      <c r="F5771" t="s">
        <v>1127</v>
      </c>
      <c r="G5771">
        <v>73.260000000000005</v>
      </c>
      <c r="H5771">
        <v>2</v>
      </c>
      <c r="I5771">
        <v>0.05</v>
      </c>
      <c r="J5771">
        <v>6.61</v>
      </c>
      <c r="K5771" t="s">
        <v>102</v>
      </c>
      <c r="L5771" t="s">
        <v>45</v>
      </c>
      <c r="M5771">
        <v>0.99</v>
      </c>
      <c r="N5771" t="s">
        <v>83</v>
      </c>
      <c r="O5771" t="b">
        <v>0</v>
      </c>
      <c r="P5771">
        <v>139.19399999999999</v>
      </c>
      <c r="Q5771">
        <v>51.282000000000011</v>
      </c>
      <c r="R5771">
        <v>43.682000000000009</v>
      </c>
      <c r="S5771" t="s">
        <v>183</v>
      </c>
      <c r="T5771">
        <v>0</v>
      </c>
      <c r="U5771">
        <v>0</v>
      </c>
      <c r="V5771">
        <v>1</v>
      </c>
      <c r="W5771">
        <v>43.682000000000009</v>
      </c>
    </row>
    <row r="5772" spans="1:23" x14ac:dyDescent="0.35">
      <c r="A5772" t="s">
        <v>7751</v>
      </c>
      <c r="B5772" t="s">
        <v>440</v>
      </c>
      <c r="C5772" t="s">
        <v>616</v>
      </c>
      <c r="D5772" t="s">
        <v>19</v>
      </c>
      <c r="E5772" t="s">
        <v>88</v>
      </c>
      <c r="F5772" t="s">
        <v>916</v>
      </c>
      <c r="G5772">
        <v>29.59</v>
      </c>
      <c r="H5772">
        <v>1</v>
      </c>
      <c r="I5772">
        <v>0.05</v>
      </c>
      <c r="J5772">
        <v>7.73</v>
      </c>
      <c r="K5772" t="s">
        <v>82</v>
      </c>
      <c r="L5772" t="s">
        <v>45</v>
      </c>
      <c r="M5772">
        <v>1.91</v>
      </c>
      <c r="N5772" t="s">
        <v>83</v>
      </c>
      <c r="O5772" t="b">
        <v>0</v>
      </c>
      <c r="P5772">
        <v>28.110499999999998</v>
      </c>
      <c r="Q5772">
        <v>10.3565</v>
      </c>
      <c r="R5772">
        <v>0.71649999999999991</v>
      </c>
      <c r="S5772" t="s">
        <v>97</v>
      </c>
      <c r="T5772">
        <v>0</v>
      </c>
      <c r="U5772">
        <v>0</v>
      </c>
      <c r="V5772">
        <v>15</v>
      </c>
      <c r="W5772">
        <v>1090.9683</v>
      </c>
    </row>
    <row r="5773" spans="1:23" x14ac:dyDescent="0.35">
      <c r="A5773" t="s">
        <v>7752</v>
      </c>
      <c r="B5773" t="s">
        <v>440</v>
      </c>
      <c r="C5773" t="s">
        <v>1821</v>
      </c>
      <c r="D5773" t="s">
        <v>12</v>
      </c>
      <c r="E5773" t="s">
        <v>95</v>
      </c>
      <c r="F5773" t="s">
        <v>541</v>
      </c>
      <c r="G5773">
        <v>258.12</v>
      </c>
      <c r="H5773">
        <v>1</v>
      </c>
      <c r="I5773">
        <v>0.03</v>
      </c>
      <c r="J5773">
        <v>7.46</v>
      </c>
      <c r="K5773" t="s">
        <v>102</v>
      </c>
      <c r="L5773" t="s">
        <v>48</v>
      </c>
      <c r="M5773">
        <v>15.1</v>
      </c>
      <c r="N5773" t="s">
        <v>83</v>
      </c>
      <c r="O5773" t="b">
        <v>0</v>
      </c>
      <c r="P5773">
        <v>250.37639999999999</v>
      </c>
      <c r="Q5773">
        <v>95.504400000000004</v>
      </c>
      <c r="R5773">
        <v>72.944400000000002</v>
      </c>
      <c r="S5773" t="s">
        <v>97</v>
      </c>
      <c r="T5773">
        <v>0</v>
      </c>
      <c r="U5773">
        <v>0</v>
      </c>
      <c r="V5773">
        <v>13</v>
      </c>
      <c r="W5773">
        <v>930.44320000000005</v>
      </c>
    </row>
    <row r="5774" spans="1:23" x14ac:dyDescent="0.35">
      <c r="A5774" t="s">
        <v>7753</v>
      </c>
      <c r="B5774" t="s">
        <v>193</v>
      </c>
      <c r="C5774" t="s">
        <v>2561</v>
      </c>
      <c r="D5774" t="s">
        <v>28</v>
      </c>
      <c r="E5774" t="s">
        <v>88</v>
      </c>
      <c r="F5774" t="s">
        <v>877</v>
      </c>
      <c r="G5774">
        <v>17.38</v>
      </c>
      <c r="H5774">
        <v>3</v>
      </c>
      <c r="I5774">
        <v>0.05</v>
      </c>
      <c r="J5774">
        <v>6.06</v>
      </c>
      <c r="K5774" t="s">
        <v>90</v>
      </c>
      <c r="L5774" t="s">
        <v>45</v>
      </c>
      <c r="M5774">
        <v>0.51</v>
      </c>
      <c r="N5774" t="s">
        <v>83</v>
      </c>
      <c r="O5774" t="b">
        <v>0</v>
      </c>
      <c r="P5774">
        <v>49.533000000000001</v>
      </c>
      <c r="Q5774">
        <v>18.248999999999999</v>
      </c>
      <c r="R5774">
        <v>11.679</v>
      </c>
      <c r="S5774" t="s">
        <v>97</v>
      </c>
      <c r="T5774">
        <v>0</v>
      </c>
      <c r="U5774">
        <v>0</v>
      </c>
      <c r="V5774">
        <v>5</v>
      </c>
      <c r="W5774">
        <v>159.3355</v>
      </c>
    </row>
    <row r="5775" spans="1:23" x14ac:dyDescent="0.35">
      <c r="A5775" t="s">
        <v>7754</v>
      </c>
      <c r="B5775" t="s">
        <v>320</v>
      </c>
      <c r="C5775" t="s">
        <v>2075</v>
      </c>
      <c r="D5775" t="s">
        <v>12</v>
      </c>
      <c r="E5775" t="s">
        <v>88</v>
      </c>
      <c r="F5775" t="s">
        <v>195</v>
      </c>
      <c r="G5775">
        <v>29.14</v>
      </c>
      <c r="H5775">
        <v>2</v>
      </c>
      <c r="I5775">
        <v>7.0000000000000007E-2</v>
      </c>
      <c r="J5775">
        <v>6.71</v>
      </c>
      <c r="K5775" t="s">
        <v>115</v>
      </c>
      <c r="L5775" t="s">
        <v>48</v>
      </c>
      <c r="M5775">
        <v>6.57</v>
      </c>
      <c r="N5775" t="s">
        <v>83</v>
      </c>
      <c r="O5775" t="b">
        <v>0</v>
      </c>
      <c r="P5775">
        <v>54.200400000000002</v>
      </c>
      <c r="Q5775">
        <v>19.232399999999998</v>
      </c>
      <c r="R5775">
        <v>5.9523999999999972</v>
      </c>
      <c r="S5775" t="s">
        <v>84</v>
      </c>
      <c r="T5775">
        <v>0</v>
      </c>
      <c r="U5775">
        <v>0</v>
      </c>
      <c r="V5775">
        <v>12</v>
      </c>
      <c r="W5775">
        <v>626.32769999999994</v>
      </c>
    </row>
    <row r="5776" spans="1:23" x14ac:dyDescent="0.35">
      <c r="A5776" t="s">
        <v>7755</v>
      </c>
      <c r="B5776" t="s">
        <v>147</v>
      </c>
      <c r="C5776" t="s">
        <v>2645</v>
      </c>
      <c r="D5776" t="s">
        <v>12</v>
      </c>
      <c r="E5776" t="s">
        <v>16</v>
      </c>
      <c r="F5776" t="s">
        <v>1316</v>
      </c>
      <c r="G5776">
        <v>37.68</v>
      </c>
      <c r="H5776">
        <v>2</v>
      </c>
      <c r="I5776">
        <v>0.1</v>
      </c>
      <c r="J5776">
        <v>9.02</v>
      </c>
      <c r="K5776" t="s">
        <v>115</v>
      </c>
      <c r="L5776" t="s">
        <v>41</v>
      </c>
      <c r="M5776">
        <v>11.84</v>
      </c>
      <c r="N5776" t="s">
        <v>83</v>
      </c>
      <c r="O5776" t="b">
        <v>0</v>
      </c>
      <c r="P5776">
        <v>67.823999999999998</v>
      </c>
      <c r="Q5776">
        <v>22.608000000000001</v>
      </c>
      <c r="R5776">
        <v>1.747999999999998</v>
      </c>
      <c r="S5776" t="s">
        <v>84</v>
      </c>
      <c r="T5776">
        <v>0</v>
      </c>
      <c r="U5776">
        <v>0</v>
      </c>
      <c r="V5776">
        <v>5</v>
      </c>
      <c r="W5776">
        <v>340.74450000000002</v>
      </c>
    </row>
    <row r="5777" spans="1:23" x14ac:dyDescent="0.35">
      <c r="A5777" t="s">
        <v>7756</v>
      </c>
      <c r="B5777" t="s">
        <v>189</v>
      </c>
      <c r="C5777" t="s">
        <v>3958</v>
      </c>
      <c r="D5777" t="s">
        <v>17</v>
      </c>
      <c r="E5777" t="s">
        <v>95</v>
      </c>
      <c r="F5777" t="s">
        <v>985</v>
      </c>
      <c r="G5777">
        <v>208.59</v>
      </c>
      <c r="H5777">
        <v>2</v>
      </c>
      <c r="I5777">
        <v>0.13</v>
      </c>
      <c r="J5777">
        <v>3</v>
      </c>
      <c r="K5777" t="s">
        <v>82</v>
      </c>
      <c r="L5777" t="s">
        <v>41</v>
      </c>
      <c r="M5777">
        <v>6.63</v>
      </c>
      <c r="N5777" t="s">
        <v>83</v>
      </c>
      <c r="O5777" t="b">
        <v>0</v>
      </c>
      <c r="P5777">
        <v>362.94659999999999</v>
      </c>
      <c r="Q5777">
        <v>112.6386</v>
      </c>
      <c r="R5777">
        <v>103.0086</v>
      </c>
      <c r="S5777" t="s">
        <v>91</v>
      </c>
      <c r="T5777">
        <v>0</v>
      </c>
      <c r="U5777">
        <v>0</v>
      </c>
      <c r="V5777">
        <v>4</v>
      </c>
      <c r="W5777">
        <v>136.4374</v>
      </c>
    </row>
    <row r="5778" spans="1:23" x14ac:dyDescent="0.35">
      <c r="A5778" t="s">
        <v>7757</v>
      </c>
      <c r="B5778" t="s">
        <v>330</v>
      </c>
      <c r="C5778" t="s">
        <v>3074</v>
      </c>
      <c r="D5778" t="s">
        <v>12</v>
      </c>
      <c r="E5778" t="s">
        <v>16</v>
      </c>
      <c r="F5778" t="s">
        <v>932</v>
      </c>
      <c r="G5778">
        <v>15.28</v>
      </c>
      <c r="H5778">
        <v>1</v>
      </c>
      <c r="I5778">
        <v>0.1</v>
      </c>
      <c r="J5778">
        <v>7.58</v>
      </c>
      <c r="K5778" t="s">
        <v>115</v>
      </c>
      <c r="L5778" t="s">
        <v>43</v>
      </c>
      <c r="M5778">
        <v>3.28</v>
      </c>
      <c r="N5778" t="s">
        <v>83</v>
      </c>
      <c r="O5778" t="b">
        <v>1</v>
      </c>
      <c r="P5778">
        <v>13.752000000000001</v>
      </c>
      <c r="Q5778">
        <v>4.5839999999999996</v>
      </c>
      <c r="R5778">
        <v>-6.2759999999999998</v>
      </c>
      <c r="S5778" t="s">
        <v>183</v>
      </c>
      <c r="T5778">
        <v>0</v>
      </c>
      <c r="U5778">
        <v>0</v>
      </c>
      <c r="V5778">
        <v>3</v>
      </c>
      <c r="W5778">
        <v>513.4627999999999</v>
      </c>
    </row>
    <row r="5779" spans="1:23" x14ac:dyDescent="0.35">
      <c r="A5779" t="s">
        <v>7758</v>
      </c>
      <c r="B5779" t="s">
        <v>946</v>
      </c>
      <c r="C5779" t="s">
        <v>5821</v>
      </c>
      <c r="D5779" t="s">
        <v>28</v>
      </c>
      <c r="E5779" t="s">
        <v>16</v>
      </c>
      <c r="F5779" t="s">
        <v>244</v>
      </c>
      <c r="G5779">
        <v>37.35</v>
      </c>
      <c r="H5779">
        <v>2</v>
      </c>
      <c r="I5779">
        <v>0.13</v>
      </c>
      <c r="J5779">
        <v>9.84</v>
      </c>
      <c r="K5779" t="s">
        <v>82</v>
      </c>
      <c r="L5779" t="s">
        <v>43</v>
      </c>
      <c r="M5779">
        <v>6.36</v>
      </c>
      <c r="N5779" t="s">
        <v>83</v>
      </c>
      <c r="O5779" t="b">
        <v>0</v>
      </c>
      <c r="P5779">
        <v>64.989000000000004</v>
      </c>
      <c r="Q5779">
        <v>20.169</v>
      </c>
      <c r="R5779">
        <v>3.9690000000000052</v>
      </c>
      <c r="S5779" t="s">
        <v>128</v>
      </c>
      <c r="T5779">
        <v>0</v>
      </c>
      <c r="U5779">
        <v>0</v>
      </c>
      <c r="V5779">
        <v>2</v>
      </c>
      <c r="W5779">
        <v>225.41900000000001</v>
      </c>
    </row>
    <row r="5780" spans="1:23" x14ac:dyDescent="0.35">
      <c r="A5780" t="s">
        <v>7759</v>
      </c>
      <c r="B5780" t="s">
        <v>284</v>
      </c>
      <c r="C5780" t="s">
        <v>1720</v>
      </c>
      <c r="D5780" t="s">
        <v>26</v>
      </c>
      <c r="E5780" t="s">
        <v>14</v>
      </c>
      <c r="F5780" t="s">
        <v>617</v>
      </c>
      <c r="G5780">
        <v>107.37</v>
      </c>
      <c r="H5780">
        <v>3</v>
      </c>
      <c r="I5780">
        <v>0.22</v>
      </c>
      <c r="J5780">
        <v>5.69</v>
      </c>
      <c r="K5780" t="s">
        <v>82</v>
      </c>
      <c r="L5780" t="s">
        <v>41</v>
      </c>
      <c r="M5780">
        <v>10.46</v>
      </c>
      <c r="N5780" t="s">
        <v>83</v>
      </c>
      <c r="O5780" t="b">
        <v>0</v>
      </c>
      <c r="P5780">
        <v>251.2458</v>
      </c>
      <c r="Q5780">
        <v>57.97980000000004</v>
      </c>
      <c r="R5780">
        <v>41.829800000000027</v>
      </c>
      <c r="S5780" t="s">
        <v>91</v>
      </c>
      <c r="T5780">
        <v>0</v>
      </c>
      <c r="U5780">
        <v>0</v>
      </c>
      <c r="V5780">
        <v>19</v>
      </c>
      <c r="W5780">
        <v>961.03410000000019</v>
      </c>
    </row>
    <row r="5781" spans="1:23" x14ac:dyDescent="0.35">
      <c r="A5781" t="s">
        <v>7760</v>
      </c>
      <c r="B5781" t="s">
        <v>1185</v>
      </c>
      <c r="C5781" t="s">
        <v>3338</v>
      </c>
      <c r="D5781" t="s">
        <v>12</v>
      </c>
      <c r="E5781" t="s">
        <v>95</v>
      </c>
      <c r="F5781" t="s">
        <v>270</v>
      </c>
      <c r="G5781">
        <v>475.35</v>
      </c>
      <c r="H5781">
        <v>2</v>
      </c>
      <c r="I5781">
        <v>0.26</v>
      </c>
      <c r="J5781">
        <v>5.56</v>
      </c>
      <c r="K5781" t="s">
        <v>82</v>
      </c>
      <c r="L5781" t="s">
        <v>41</v>
      </c>
      <c r="M5781">
        <v>10.76</v>
      </c>
      <c r="N5781" t="s">
        <v>83</v>
      </c>
      <c r="O5781" t="b">
        <v>0</v>
      </c>
      <c r="P5781">
        <v>703.51800000000003</v>
      </c>
      <c r="Q5781">
        <v>133.0980000000001</v>
      </c>
      <c r="R5781">
        <v>116.77800000000011</v>
      </c>
      <c r="S5781" t="s">
        <v>183</v>
      </c>
      <c r="T5781">
        <v>0</v>
      </c>
      <c r="U5781">
        <v>0</v>
      </c>
      <c r="V5781">
        <v>3</v>
      </c>
      <c r="W5781">
        <v>530.75610000000006</v>
      </c>
    </row>
    <row r="5782" spans="1:23" x14ac:dyDescent="0.35">
      <c r="A5782" t="s">
        <v>7761</v>
      </c>
      <c r="B5782" t="s">
        <v>225</v>
      </c>
      <c r="C5782" t="s">
        <v>3254</v>
      </c>
      <c r="D5782" t="s">
        <v>26</v>
      </c>
      <c r="E5782" t="s">
        <v>16</v>
      </c>
      <c r="F5782" t="s">
        <v>136</v>
      </c>
      <c r="G5782">
        <v>17.579999999999998</v>
      </c>
      <c r="H5782">
        <v>1</v>
      </c>
      <c r="I5782">
        <v>0.21</v>
      </c>
      <c r="J5782">
        <v>6.35</v>
      </c>
      <c r="K5782" t="s">
        <v>82</v>
      </c>
      <c r="L5782" t="s">
        <v>41</v>
      </c>
      <c r="M5782">
        <v>9.85</v>
      </c>
      <c r="N5782" t="s">
        <v>83</v>
      </c>
      <c r="O5782" t="b">
        <v>0</v>
      </c>
      <c r="P5782">
        <v>13.888199999999999</v>
      </c>
      <c r="Q5782">
        <v>3.3402000000000012</v>
      </c>
      <c r="R5782">
        <v>-12.8598</v>
      </c>
      <c r="S5782" t="s">
        <v>183</v>
      </c>
      <c r="T5782">
        <v>0</v>
      </c>
      <c r="U5782">
        <v>0</v>
      </c>
      <c r="V5782">
        <v>2</v>
      </c>
      <c r="W5782">
        <v>12.94159999999999</v>
      </c>
    </row>
    <row r="5783" spans="1:23" x14ac:dyDescent="0.35">
      <c r="A5783" t="s">
        <v>7762</v>
      </c>
      <c r="B5783" t="s">
        <v>440</v>
      </c>
      <c r="C5783" t="s">
        <v>1022</v>
      </c>
      <c r="D5783" t="s">
        <v>17</v>
      </c>
      <c r="E5783" t="s">
        <v>95</v>
      </c>
      <c r="F5783" t="s">
        <v>782</v>
      </c>
      <c r="G5783">
        <v>272.63</v>
      </c>
      <c r="H5783">
        <v>2</v>
      </c>
      <c r="I5783">
        <v>0.06</v>
      </c>
      <c r="J5783">
        <v>2.76</v>
      </c>
      <c r="K5783" t="s">
        <v>115</v>
      </c>
      <c r="L5783" t="s">
        <v>48</v>
      </c>
      <c r="M5783">
        <v>16.72</v>
      </c>
      <c r="N5783" t="s">
        <v>279</v>
      </c>
      <c r="O5783" t="b">
        <v>0</v>
      </c>
      <c r="P5783">
        <v>512.5444</v>
      </c>
      <c r="Q5783">
        <v>185.38839999999999</v>
      </c>
      <c r="R5783">
        <v>165.9084</v>
      </c>
      <c r="S5783" t="s">
        <v>97</v>
      </c>
      <c r="T5783">
        <v>0</v>
      </c>
      <c r="U5783">
        <v>1</v>
      </c>
      <c r="V5783">
        <v>14</v>
      </c>
      <c r="W5783">
        <v>909.32830000000001</v>
      </c>
    </row>
    <row r="5784" spans="1:23" x14ac:dyDescent="0.35">
      <c r="A5784" t="s">
        <v>7763</v>
      </c>
      <c r="B5784" t="s">
        <v>984</v>
      </c>
      <c r="C5784" t="s">
        <v>1025</v>
      </c>
      <c r="D5784" t="s">
        <v>17</v>
      </c>
      <c r="E5784" t="s">
        <v>88</v>
      </c>
      <c r="F5784" t="s">
        <v>760</v>
      </c>
      <c r="G5784">
        <v>19.559999999999999</v>
      </c>
      <c r="H5784">
        <v>3</v>
      </c>
      <c r="I5784">
        <v>0.09</v>
      </c>
      <c r="J5784">
        <v>8.31</v>
      </c>
      <c r="K5784" t="s">
        <v>115</v>
      </c>
      <c r="L5784" t="s">
        <v>43</v>
      </c>
      <c r="M5784">
        <v>3.1</v>
      </c>
      <c r="N5784" t="s">
        <v>83</v>
      </c>
      <c r="O5784" t="b">
        <v>0</v>
      </c>
      <c r="P5784">
        <v>53.398800000000001</v>
      </c>
      <c r="Q5784">
        <v>18.190799999999999</v>
      </c>
      <c r="R5784">
        <v>6.7808000000000028</v>
      </c>
      <c r="S5784" t="s">
        <v>97</v>
      </c>
      <c r="T5784">
        <v>0</v>
      </c>
      <c r="U5784">
        <v>0</v>
      </c>
      <c r="V5784">
        <v>13</v>
      </c>
      <c r="W5784">
        <v>817.44529999999997</v>
      </c>
    </row>
    <row r="5785" spans="1:23" x14ac:dyDescent="0.35">
      <c r="A5785" t="s">
        <v>7764</v>
      </c>
      <c r="B5785" t="s">
        <v>556</v>
      </c>
      <c r="C5785" t="s">
        <v>1962</v>
      </c>
      <c r="D5785" t="s">
        <v>12</v>
      </c>
      <c r="E5785" t="s">
        <v>95</v>
      </c>
      <c r="F5785" t="s">
        <v>958</v>
      </c>
      <c r="G5785">
        <v>373.21</v>
      </c>
      <c r="H5785">
        <v>3</v>
      </c>
      <c r="I5785">
        <v>0.04</v>
      </c>
      <c r="J5785">
        <v>6.67</v>
      </c>
      <c r="K5785" t="s">
        <v>102</v>
      </c>
      <c r="L5785" t="s">
        <v>48</v>
      </c>
      <c r="M5785">
        <v>16.77</v>
      </c>
      <c r="N5785" t="s">
        <v>141</v>
      </c>
      <c r="O5785" t="b">
        <v>0</v>
      </c>
      <c r="P5785">
        <v>1074.8448000000001</v>
      </c>
      <c r="Q5785">
        <v>403.0668</v>
      </c>
      <c r="R5785">
        <v>379.6268</v>
      </c>
      <c r="S5785" t="s">
        <v>128</v>
      </c>
      <c r="T5785">
        <v>1</v>
      </c>
      <c r="U5785">
        <v>0</v>
      </c>
      <c r="V5785">
        <v>15</v>
      </c>
      <c r="W5785">
        <v>526.91089999999997</v>
      </c>
    </row>
    <row r="5786" spans="1:23" x14ac:dyDescent="0.35">
      <c r="A5786" t="s">
        <v>7765</v>
      </c>
      <c r="B5786" t="s">
        <v>177</v>
      </c>
      <c r="C5786" t="s">
        <v>443</v>
      </c>
      <c r="D5786" t="s">
        <v>24</v>
      </c>
      <c r="E5786" t="s">
        <v>95</v>
      </c>
      <c r="F5786" t="s">
        <v>648</v>
      </c>
      <c r="G5786">
        <v>41.16</v>
      </c>
      <c r="H5786">
        <v>1</v>
      </c>
      <c r="I5786">
        <v>0.1</v>
      </c>
      <c r="J5786">
        <v>3.13</v>
      </c>
      <c r="K5786" t="s">
        <v>102</v>
      </c>
      <c r="L5786" t="s">
        <v>48</v>
      </c>
      <c r="M5786">
        <v>4.47</v>
      </c>
      <c r="N5786" t="s">
        <v>141</v>
      </c>
      <c r="O5786" t="b">
        <v>1</v>
      </c>
      <c r="P5786">
        <v>37.043999999999997</v>
      </c>
      <c r="Q5786">
        <v>12.348000000000001</v>
      </c>
      <c r="R5786">
        <v>4.7479999999999993</v>
      </c>
      <c r="S5786" t="s">
        <v>128</v>
      </c>
      <c r="T5786">
        <v>1</v>
      </c>
      <c r="U5786">
        <v>0</v>
      </c>
      <c r="V5786">
        <v>13</v>
      </c>
      <c r="W5786">
        <v>469.81369999999998</v>
      </c>
    </row>
    <row r="5787" spans="1:23" x14ac:dyDescent="0.35">
      <c r="A5787" t="s">
        <v>7766</v>
      </c>
      <c r="B5787" t="s">
        <v>545</v>
      </c>
      <c r="C5787" t="s">
        <v>5451</v>
      </c>
      <c r="D5787" t="s">
        <v>15</v>
      </c>
      <c r="E5787" t="s">
        <v>95</v>
      </c>
      <c r="F5787" t="s">
        <v>757</v>
      </c>
      <c r="G5787">
        <v>568.47</v>
      </c>
      <c r="H5787">
        <v>2</v>
      </c>
      <c r="I5787">
        <v>0.24</v>
      </c>
      <c r="J5787">
        <v>9.89</v>
      </c>
      <c r="K5787" t="s">
        <v>82</v>
      </c>
      <c r="L5787" t="s">
        <v>41</v>
      </c>
      <c r="M5787">
        <v>13.23</v>
      </c>
      <c r="N5787" t="s">
        <v>83</v>
      </c>
      <c r="O5787" t="b">
        <v>0</v>
      </c>
      <c r="P5787">
        <v>864.07440000000008</v>
      </c>
      <c r="Q5787">
        <v>181.9104000000001</v>
      </c>
      <c r="R5787">
        <v>158.79040000000009</v>
      </c>
      <c r="S5787" t="s">
        <v>91</v>
      </c>
      <c r="T5787">
        <v>0</v>
      </c>
      <c r="U5787">
        <v>0</v>
      </c>
      <c r="V5787">
        <v>2</v>
      </c>
      <c r="W5787">
        <v>148.74160000000009</v>
      </c>
    </row>
    <row r="5788" spans="1:23" x14ac:dyDescent="0.35">
      <c r="A5788" t="s">
        <v>7767</v>
      </c>
      <c r="B5788" t="s">
        <v>346</v>
      </c>
      <c r="C5788" t="s">
        <v>1437</v>
      </c>
      <c r="D5788" t="s">
        <v>26</v>
      </c>
      <c r="E5788" t="s">
        <v>16</v>
      </c>
      <c r="F5788" t="s">
        <v>311</v>
      </c>
      <c r="G5788">
        <v>30.1</v>
      </c>
      <c r="H5788">
        <v>1</v>
      </c>
      <c r="I5788">
        <v>0.26</v>
      </c>
      <c r="J5788">
        <v>2.62</v>
      </c>
      <c r="K5788" t="s">
        <v>90</v>
      </c>
      <c r="L5788" t="s">
        <v>41</v>
      </c>
      <c r="M5788">
        <v>6.58</v>
      </c>
      <c r="N5788" t="s">
        <v>83</v>
      </c>
      <c r="O5788" t="b">
        <v>0</v>
      </c>
      <c r="P5788">
        <v>22.274000000000001</v>
      </c>
      <c r="Q5788">
        <v>4.2140000000000022</v>
      </c>
      <c r="R5788">
        <v>-4.9859999999999971</v>
      </c>
      <c r="S5788" t="s">
        <v>97</v>
      </c>
      <c r="T5788">
        <v>0</v>
      </c>
      <c r="U5788">
        <v>0</v>
      </c>
      <c r="V5788">
        <v>18</v>
      </c>
      <c r="W5788">
        <v>1591.9094</v>
      </c>
    </row>
    <row r="5789" spans="1:23" x14ac:dyDescent="0.35">
      <c r="A5789" t="s">
        <v>7768</v>
      </c>
      <c r="B5789" t="s">
        <v>814</v>
      </c>
      <c r="C5789" t="s">
        <v>1103</v>
      </c>
      <c r="D5789" t="s">
        <v>12</v>
      </c>
      <c r="E5789" t="s">
        <v>14</v>
      </c>
      <c r="F5789" t="s">
        <v>817</v>
      </c>
      <c r="G5789">
        <v>116.27</v>
      </c>
      <c r="H5789">
        <v>1</v>
      </c>
      <c r="I5789">
        <v>7.0000000000000007E-2</v>
      </c>
      <c r="J5789">
        <v>2.78</v>
      </c>
      <c r="K5789" t="s">
        <v>115</v>
      </c>
      <c r="L5789" t="s">
        <v>45</v>
      </c>
      <c r="M5789">
        <v>1.75</v>
      </c>
      <c r="N5789" t="s">
        <v>83</v>
      </c>
      <c r="O5789" t="b">
        <v>0</v>
      </c>
      <c r="P5789">
        <v>108.1311</v>
      </c>
      <c r="Q5789">
        <v>38.369099999999989</v>
      </c>
      <c r="R5789">
        <v>33.839099999999988</v>
      </c>
      <c r="S5789" t="s">
        <v>183</v>
      </c>
      <c r="T5789">
        <v>0</v>
      </c>
      <c r="U5789">
        <v>0</v>
      </c>
      <c r="V5789">
        <v>23</v>
      </c>
      <c r="W5789">
        <v>2031.5921000000001</v>
      </c>
    </row>
    <row r="5790" spans="1:23" x14ac:dyDescent="0.35">
      <c r="A5790" t="s">
        <v>7769</v>
      </c>
      <c r="B5790" t="s">
        <v>113</v>
      </c>
      <c r="C5790" t="s">
        <v>554</v>
      </c>
      <c r="D5790" t="s">
        <v>19</v>
      </c>
      <c r="E5790" t="s">
        <v>95</v>
      </c>
      <c r="F5790" t="s">
        <v>217</v>
      </c>
      <c r="G5790">
        <v>341.97</v>
      </c>
      <c r="H5790">
        <v>1</v>
      </c>
      <c r="I5790">
        <v>0.08</v>
      </c>
      <c r="J5790">
        <v>9.9</v>
      </c>
      <c r="K5790" t="s">
        <v>82</v>
      </c>
      <c r="L5790" t="s">
        <v>41</v>
      </c>
      <c r="M5790">
        <v>7.29</v>
      </c>
      <c r="N5790" t="s">
        <v>141</v>
      </c>
      <c r="O5790" t="b">
        <v>0</v>
      </c>
      <c r="P5790">
        <v>314.61239999999998</v>
      </c>
      <c r="Q5790">
        <v>109.43040000000001</v>
      </c>
      <c r="R5790">
        <v>92.240400000000022</v>
      </c>
      <c r="S5790" t="s">
        <v>84</v>
      </c>
      <c r="T5790">
        <v>1</v>
      </c>
      <c r="U5790">
        <v>0</v>
      </c>
      <c r="V5790">
        <v>10</v>
      </c>
      <c r="W5790">
        <v>708.31779999999981</v>
      </c>
    </row>
    <row r="5791" spans="1:23" x14ac:dyDescent="0.35">
      <c r="A5791" t="s">
        <v>7770</v>
      </c>
      <c r="B5791" t="s">
        <v>802</v>
      </c>
      <c r="C5791" t="s">
        <v>865</v>
      </c>
      <c r="D5791" t="s">
        <v>15</v>
      </c>
      <c r="E5791" t="s">
        <v>95</v>
      </c>
      <c r="F5791" t="s">
        <v>631</v>
      </c>
      <c r="G5791">
        <v>189.56</v>
      </c>
      <c r="H5791">
        <v>3</v>
      </c>
      <c r="I5791">
        <v>0.25</v>
      </c>
      <c r="J5791">
        <v>6.11</v>
      </c>
      <c r="K5791" t="s">
        <v>82</v>
      </c>
      <c r="L5791" t="s">
        <v>41</v>
      </c>
      <c r="M5791">
        <v>7.64</v>
      </c>
      <c r="N5791" t="s">
        <v>83</v>
      </c>
      <c r="O5791" t="b">
        <v>0</v>
      </c>
      <c r="P5791">
        <v>426.5100000000001</v>
      </c>
      <c r="Q5791">
        <v>85.302000000000021</v>
      </c>
      <c r="R5791">
        <v>71.552000000000021</v>
      </c>
      <c r="S5791" t="s">
        <v>84</v>
      </c>
      <c r="T5791">
        <v>0</v>
      </c>
      <c r="U5791">
        <v>0</v>
      </c>
      <c r="V5791">
        <v>22</v>
      </c>
      <c r="W5791">
        <v>1199.3414</v>
      </c>
    </row>
    <row r="5792" spans="1:23" x14ac:dyDescent="0.35">
      <c r="A5792" t="s">
        <v>7771</v>
      </c>
      <c r="B5792" t="s">
        <v>276</v>
      </c>
      <c r="C5792" t="s">
        <v>148</v>
      </c>
      <c r="D5792" t="s">
        <v>15</v>
      </c>
      <c r="E5792" t="s">
        <v>14</v>
      </c>
      <c r="F5792" t="s">
        <v>460</v>
      </c>
      <c r="G5792">
        <v>86.08</v>
      </c>
      <c r="H5792">
        <v>1</v>
      </c>
      <c r="I5792">
        <v>0.03</v>
      </c>
      <c r="J5792">
        <v>9.02</v>
      </c>
      <c r="K5792" t="s">
        <v>90</v>
      </c>
      <c r="L5792" t="s">
        <v>45</v>
      </c>
      <c r="M5792">
        <v>1.42</v>
      </c>
      <c r="N5792" t="s">
        <v>83</v>
      </c>
      <c r="O5792" t="b">
        <v>0</v>
      </c>
      <c r="P5792">
        <v>83.497599999999991</v>
      </c>
      <c r="Q5792">
        <v>31.849599999999999</v>
      </c>
      <c r="R5792">
        <v>21.409600000000001</v>
      </c>
      <c r="S5792" t="s">
        <v>97</v>
      </c>
      <c r="T5792">
        <v>0</v>
      </c>
      <c r="U5792">
        <v>0</v>
      </c>
      <c r="V5792">
        <v>15</v>
      </c>
      <c r="W5792">
        <v>339.33949999999999</v>
      </c>
    </row>
    <row r="5793" spans="1:23" x14ac:dyDescent="0.35">
      <c r="A5793" t="s">
        <v>7772</v>
      </c>
      <c r="B5793" t="s">
        <v>1831</v>
      </c>
      <c r="C5793" t="s">
        <v>661</v>
      </c>
      <c r="D5793" t="s">
        <v>19</v>
      </c>
      <c r="E5793" t="s">
        <v>88</v>
      </c>
      <c r="F5793" t="s">
        <v>493</v>
      </c>
      <c r="G5793">
        <v>31.58</v>
      </c>
      <c r="H5793">
        <v>2</v>
      </c>
      <c r="I5793">
        <v>0.18</v>
      </c>
      <c r="J5793">
        <v>4.7</v>
      </c>
      <c r="K5793" t="s">
        <v>82</v>
      </c>
      <c r="L5793" t="s">
        <v>41</v>
      </c>
      <c r="M5793">
        <v>8.1999999999999993</v>
      </c>
      <c r="N5793" t="s">
        <v>83</v>
      </c>
      <c r="O5793" t="b">
        <v>0</v>
      </c>
      <c r="P5793">
        <v>51.791200000000003</v>
      </c>
      <c r="Q5793">
        <v>13.89520000000001</v>
      </c>
      <c r="R5793">
        <v>0.99520000000001119</v>
      </c>
      <c r="S5793" t="s">
        <v>128</v>
      </c>
      <c r="T5793">
        <v>0</v>
      </c>
      <c r="U5793">
        <v>0</v>
      </c>
      <c r="V5793">
        <v>20</v>
      </c>
      <c r="W5793">
        <v>715.11930000000018</v>
      </c>
    </row>
    <row r="5794" spans="1:23" x14ac:dyDescent="0.35">
      <c r="A5794" t="s">
        <v>7773</v>
      </c>
      <c r="B5794" t="s">
        <v>594</v>
      </c>
      <c r="C5794" t="s">
        <v>1034</v>
      </c>
      <c r="D5794" t="s">
        <v>28</v>
      </c>
      <c r="E5794" t="s">
        <v>16</v>
      </c>
      <c r="F5794" t="s">
        <v>360</v>
      </c>
      <c r="G5794">
        <v>53.05</v>
      </c>
      <c r="H5794">
        <v>2</v>
      </c>
      <c r="I5794">
        <v>0.1</v>
      </c>
      <c r="J5794">
        <v>6.43</v>
      </c>
      <c r="K5794" t="s">
        <v>102</v>
      </c>
      <c r="L5794" t="s">
        <v>43</v>
      </c>
      <c r="M5794">
        <v>4.41</v>
      </c>
      <c r="N5794" t="s">
        <v>83</v>
      </c>
      <c r="O5794" t="b">
        <v>1</v>
      </c>
      <c r="P5794">
        <v>95.49</v>
      </c>
      <c r="Q5794">
        <v>31.83</v>
      </c>
      <c r="R5794">
        <v>20.99</v>
      </c>
      <c r="S5794" t="s">
        <v>128</v>
      </c>
      <c r="T5794">
        <v>0</v>
      </c>
      <c r="U5794">
        <v>0</v>
      </c>
      <c r="V5794">
        <v>13</v>
      </c>
      <c r="W5794">
        <v>769.70920000000001</v>
      </c>
    </row>
    <row r="5795" spans="1:23" x14ac:dyDescent="0.35">
      <c r="A5795" t="s">
        <v>7774</v>
      </c>
      <c r="B5795" t="s">
        <v>316</v>
      </c>
      <c r="C5795" t="s">
        <v>3175</v>
      </c>
      <c r="D5795" t="s">
        <v>15</v>
      </c>
      <c r="E5795" t="s">
        <v>95</v>
      </c>
      <c r="F5795" t="s">
        <v>1549</v>
      </c>
      <c r="G5795">
        <v>396.27</v>
      </c>
      <c r="H5795">
        <v>1</v>
      </c>
      <c r="I5795">
        <v>0.05</v>
      </c>
      <c r="J5795">
        <v>8.0500000000000007</v>
      </c>
      <c r="K5795" t="s">
        <v>90</v>
      </c>
      <c r="L5795" t="s">
        <v>43</v>
      </c>
      <c r="M5795">
        <v>5.01</v>
      </c>
      <c r="N5795" t="s">
        <v>83</v>
      </c>
      <c r="O5795" t="b">
        <v>0</v>
      </c>
      <c r="P5795">
        <v>376.45650000000001</v>
      </c>
      <c r="Q5795">
        <v>138.69450000000001</v>
      </c>
      <c r="R5795">
        <v>125.6345</v>
      </c>
      <c r="S5795" t="s">
        <v>91</v>
      </c>
      <c r="T5795">
        <v>0</v>
      </c>
      <c r="U5795">
        <v>0</v>
      </c>
      <c r="V5795">
        <v>12</v>
      </c>
      <c r="W5795">
        <v>454.81139999999999</v>
      </c>
    </row>
    <row r="5796" spans="1:23" x14ac:dyDescent="0.35">
      <c r="A5796" t="s">
        <v>7775</v>
      </c>
      <c r="B5796" t="s">
        <v>826</v>
      </c>
      <c r="C5796" t="s">
        <v>1233</v>
      </c>
      <c r="D5796" t="s">
        <v>15</v>
      </c>
      <c r="E5796" t="s">
        <v>16</v>
      </c>
      <c r="F5796" t="s">
        <v>307</v>
      </c>
      <c r="G5796">
        <v>39.75</v>
      </c>
      <c r="H5796">
        <v>1</v>
      </c>
      <c r="I5796">
        <v>0.24</v>
      </c>
      <c r="J5796">
        <v>4.59</v>
      </c>
      <c r="K5796" t="s">
        <v>82</v>
      </c>
      <c r="L5796" t="s">
        <v>41</v>
      </c>
      <c r="M5796">
        <v>10.48</v>
      </c>
      <c r="N5796" t="s">
        <v>83</v>
      </c>
      <c r="O5796" t="b">
        <v>0</v>
      </c>
      <c r="P5796">
        <v>30.21</v>
      </c>
      <c r="Q5796">
        <v>6.360000000000003</v>
      </c>
      <c r="R5796">
        <v>-8.7099999999999973</v>
      </c>
      <c r="S5796" t="s">
        <v>103</v>
      </c>
      <c r="T5796">
        <v>0</v>
      </c>
      <c r="U5796">
        <v>0</v>
      </c>
      <c r="V5796">
        <v>24</v>
      </c>
      <c r="W5796">
        <v>1634.9898000000001</v>
      </c>
    </row>
    <row r="5797" spans="1:23" x14ac:dyDescent="0.35">
      <c r="A5797" t="s">
        <v>7776</v>
      </c>
      <c r="B5797" t="s">
        <v>1705</v>
      </c>
      <c r="C5797" t="s">
        <v>1241</v>
      </c>
      <c r="D5797" t="s">
        <v>19</v>
      </c>
      <c r="E5797" t="s">
        <v>88</v>
      </c>
      <c r="F5797" t="s">
        <v>680</v>
      </c>
      <c r="G5797">
        <v>22.59</v>
      </c>
      <c r="H5797">
        <v>2</v>
      </c>
      <c r="I5797">
        <v>0.22</v>
      </c>
      <c r="J5797">
        <v>5.62</v>
      </c>
      <c r="K5797" t="s">
        <v>82</v>
      </c>
      <c r="L5797" t="s">
        <v>41</v>
      </c>
      <c r="M5797">
        <v>6.23</v>
      </c>
      <c r="N5797" t="s">
        <v>83</v>
      </c>
      <c r="O5797" t="b">
        <v>0</v>
      </c>
      <c r="P5797">
        <v>35.240400000000001</v>
      </c>
      <c r="Q5797">
        <v>8.1324000000000005</v>
      </c>
      <c r="R5797">
        <v>-3.7176000000000009</v>
      </c>
      <c r="S5797" t="s">
        <v>97</v>
      </c>
      <c r="T5797">
        <v>0</v>
      </c>
      <c r="U5797">
        <v>0</v>
      </c>
      <c r="V5797">
        <v>11</v>
      </c>
      <c r="W5797">
        <v>1331.6206</v>
      </c>
    </row>
    <row r="5798" spans="1:23" x14ac:dyDescent="0.35">
      <c r="A5798" t="s">
        <v>7777</v>
      </c>
      <c r="B5798" t="s">
        <v>1340</v>
      </c>
      <c r="C5798" t="s">
        <v>226</v>
      </c>
      <c r="D5798" t="s">
        <v>12</v>
      </c>
      <c r="E5798" t="s">
        <v>14</v>
      </c>
      <c r="F5798" t="s">
        <v>1332</v>
      </c>
      <c r="G5798">
        <v>72.02</v>
      </c>
      <c r="H5798">
        <v>2</v>
      </c>
      <c r="I5798">
        <v>0.01</v>
      </c>
      <c r="J5798">
        <v>7.75</v>
      </c>
      <c r="K5798" t="s">
        <v>102</v>
      </c>
      <c r="L5798" t="s">
        <v>48</v>
      </c>
      <c r="M5798">
        <v>10.67</v>
      </c>
      <c r="N5798" t="s">
        <v>83</v>
      </c>
      <c r="O5798" t="b">
        <v>0</v>
      </c>
      <c r="P5798">
        <v>142.59960000000001</v>
      </c>
      <c r="Q5798">
        <v>56.175599999999989</v>
      </c>
      <c r="R5798">
        <v>37.755599999999987</v>
      </c>
      <c r="S5798" t="s">
        <v>84</v>
      </c>
      <c r="T5798">
        <v>0</v>
      </c>
      <c r="U5798">
        <v>0</v>
      </c>
      <c r="V5798">
        <v>14</v>
      </c>
      <c r="W5798">
        <v>789.34999999999991</v>
      </c>
    </row>
    <row r="5799" spans="1:23" x14ac:dyDescent="0.35">
      <c r="A5799" t="s">
        <v>7778</v>
      </c>
      <c r="B5799" t="s">
        <v>169</v>
      </c>
      <c r="C5799" t="s">
        <v>1701</v>
      </c>
      <c r="D5799" t="s">
        <v>12</v>
      </c>
      <c r="E5799" t="s">
        <v>14</v>
      </c>
      <c r="F5799" t="s">
        <v>617</v>
      </c>
      <c r="G5799">
        <v>97.57</v>
      </c>
      <c r="H5799">
        <v>3</v>
      </c>
      <c r="I5799">
        <v>7.0000000000000007E-2</v>
      </c>
      <c r="J5799">
        <v>5.54</v>
      </c>
      <c r="K5799" t="s">
        <v>82</v>
      </c>
      <c r="L5799" t="s">
        <v>41</v>
      </c>
      <c r="M5799">
        <v>12</v>
      </c>
      <c r="N5799" t="s">
        <v>83</v>
      </c>
      <c r="O5799" t="b">
        <v>0</v>
      </c>
      <c r="P5799">
        <v>272.22030000000001</v>
      </c>
      <c r="Q5799">
        <v>96.594299999999976</v>
      </c>
      <c r="R5799">
        <v>79.054299999999984</v>
      </c>
      <c r="S5799" t="s">
        <v>84</v>
      </c>
      <c r="T5799">
        <v>0</v>
      </c>
      <c r="U5799">
        <v>0</v>
      </c>
      <c r="V5799">
        <v>21</v>
      </c>
      <c r="W5799">
        <v>785.52559999999983</v>
      </c>
    </row>
    <row r="5800" spans="1:23" x14ac:dyDescent="0.35">
      <c r="A5800" t="s">
        <v>7779</v>
      </c>
      <c r="B5800" t="s">
        <v>150</v>
      </c>
      <c r="C5800" t="s">
        <v>2228</v>
      </c>
      <c r="D5800" t="s">
        <v>15</v>
      </c>
      <c r="E5800" t="s">
        <v>14</v>
      </c>
      <c r="F5800" t="s">
        <v>677</v>
      </c>
      <c r="G5800">
        <v>151.36000000000001</v>
      </c>
      <c r="H5800">
        <v>3</v>
      </c>
      <c r="I5800">
        <v>0.13</v>
      </c>
      <c r="J5800">
        <v>7.51</v>
      </c>
      <c r="K5800" t="s">
        <v>102</v>
      </c>
      <c r="L5800" t="s">
        <v>41</v>
      </c>
      <c r="M5800">
        <v>13.92</v>
      </c>
      <c r="N5800" t="s">
        <v>83</v>
      </c>
      <c r="O5800" t="b">
        <v>0</v>
      </c>
      <c r="P5800">
        <v>395.04960000000011</v>
      </c>
      <c r="Q5800">
        <v>122.6016</v>
      </c>
      <c r="R5800">
        <v>101.1716</v>
      </c>
      <c r="S5800" t="s">
        <v>128</v>
      </c>
      <c r="T5800">
        <v>0</v>
      </c>
      <c r="U5800">
        <v>0</v>
      </c>
      <c r="V5800">
        <v>13</v>
      </c>
      <c r="W5800">
        <v>478.67059999999998</v>
      </c>
    </row>
    <row r="5801" spans="1:23" x14ac:dyDescent="0.35">
      <c r="A5801" t="s">
        <v>7780</v>
      </c>
      <c r="B5801" t="s">
        <v>1622</v>
      </c>
      <c r="C5801" t="s">
        <v>5892</v>
      </c>
      <c r="D5801" t="s">
        <v>19</v>
      </c>
      <c r="E5801" t="s">
        <v>16</v>
      </c>
      <c r="F5801" t="s">
        <v>145</v>
      </c>
      <c r="G5801">
        <v>40.24</v>
      </c>
      <c r="H5801">
        <v>1</v>
      </c>
      <c r="I5801">
        <v>0.18</v>
      </c>
      <c r="J5801">
        <v>7.77</v>
      </c>
      <c r="K5801" t="s">
        <v>82</v>
      </c>
      <c r="L5801" t="s">
        <v>45</v>
      </c>
      <c r="M5801">
        <v>0.85</v>
      </c>
      <c r="N5801" t="s">
        <v>83</v>
      </c>
      <c r="O5801" t="b">
        <v>0</v>
      </c>
      <c r="P5801">
        <v>32.996800000000007</v>
      </c>
      <c r="Q5801">
        <v>8.8528000000000056</v>
      </c>
      <c r="R5801">
        <v>0.23280000000000631</v>
      </c>
      <c r="S5801" t="s">
        <v>183</v>
      </c>
      <c r="T5801">
        <v>0</v>
      </c>
      <c r="U5801">
        <v>0</v>
      </c>
      <c r="V5801">
        <v>4</v>
      </c>
      <c r="W5801">
        <v>248.84600000000009</v>
      </c>
    </row>
    <row r="5802" spans="1:23" x14ac:dyDescent="0.35">
      <c r="A5802" t="s">
        <v>7781</v>
      </c>
      <c r="B5802" t="s">
        <v>553</v>
      </c>
      <c r="C5802" t="s">
        <v>7782</v>
      </c>
      <c r="D5802" t="s">
        <v>12</v>
      </c>
      <c r="E5802" t="s">
        <v>14</v>
      </c>
      <c r="F5802" t="s">
        <v>159</v>
      </c>
      <c r="G5802">
        <v>196.48</v>
      </c>
      <c r="H5802">
        <v>2</v>
      </c>
      <c r="I5802">
        <v>0.08</v>
      </c>
      <c r="J5802">
        <v>9.1999999999999993</v>
      </c>
      <c r="K5802" t="s">
        <v>82</v>
      </c>
      <c r="L5802" t="s">
        <v>43</v>
      </c>
      <c r="M5802">
        <v>7.78</v>
      </c>
      <c r="N5802" t="s">
        <v>83</v>
      </c>
      <c r="O5802" t="b">
        <v>0</v>
      </c>
      <c r="P5802">
        <v>361.52319999999997</v>
      </c>
      <c r="Q5802">
        <v>125.74720000000001</v>
      </c>
      <c r="R5802">
        <v>108.7672</v>
      </c>
      <c r="S5802" t="s">
        <v>84</v>
      </c>
      <c r="T5802">
        <v>0</v>
      </c>
      <c r="U5802">
        <v>0</v>
      </c>
      <c r="V5802">
        <v>2</v>
      </c>
      <c r="W5802">
        <v>95.926199999999994</v>
      </c>
    </row>
    <row r="5803" spans="1:23" x14ac:dyDescent="0.35">
      <c r="A5803" t="s">
        <v>7783</v>
      </c>
      <c r="B5803" t="s">
        <v>272</v>
      </c>
      <c r="C5803" t="s">
        <v>3342</v>
      </c>
      <c r="D5803" t="s">
        <v>28</v>
      </c>
      <c r="E5803" t="s">
        <v>16</v>
      </c>
      <c r="F5803" t="s">
        <v>427</v>
      </c>
      <c r="G5803">
        <v>38.659999999999997</v>
      </c>
      <c r="H5803">
        <v>3</v>
      </c>
      <c r="I5803">
        <v>0.14000000000000001</v>
      </c>
      <c r="J5803">
        <v>6.51</v>
      </c>
      <c r="K5803" t="s">
        <v>115</v>
      </c>
      <c r="L5803" t="s">
        <v>48</v>
      </c>
      <c r="M5803">
        <v>10.78</v>
      </c>
      <c r="N5803" t="s">
        <v>83</v>
      </c>
      <c r="O5803" t="b">
        <v>0</v>
      </c>
      <c r="P5803">
        <v>99.742800000000003</v>
      </c>
      <c r="Q5803">
        <v>30.154799999999991</v>
      </c>
      <c r="R5803">
        <v>12.864800000000001</v>
      </c>
      <c r="S5803" t="s">
        <v>84</v>
      </c>
      <c r="T5803">
        <v>0</v>
      </c>
      <c r="U5803">
        <v>0</v>
      </c>
      <c r="V5803">
        <v>2</v>
      </c>
      <c r="W5803">
        <v>71.508400000000051</v>
      </c>
    </row>
    <row r="5804" spans="1:23" x14ac:dyDescent="0.35">
      <c r="A5804" t="s">
        <v>7784</v>
      </c>
      <c r="B5804" t="s">
        <v>703</v>
      </c>
      <c r="C5804" t="s">
        <v>764</v>
      </c>
      <c r="D5804" t="s">
        <v>12</v>
      </c>
      <c r="E5804" t="s">
        <v>14</v>
      </c>
      <c r="F5804" t="s">
        <v>1029</v>
      </c>
      <c r="G5804">
        <v>118.07</v>
      </c>
      <c r="H5804">
        <v>1</v>
      </c>
      <c r="I5804">
        <v>0.15</v>
      </c>
      <c r="J5804">
        <v>6.1</v>
      </c>
      <c r="K5804" t="s">
        <v>82</v>
      </c>
      <c r="L5804" t="s">
        <v>41</v>
      </c>
      <c r="M5804">
        <v>9.3800000000000008</v>
      </c>
      <c r="N5804" t="s">
        <v>83</v>
      </c>
      <c r="O5804" t="b">
        <v>0</v>
      </c>
      <c r="P5804">
        <v>100.3595</v>
      </c>
      <c r="Q5804">
        <v>29.517499999999998</v>
      </c>
      <c r="R5804">
        <v>14.0375</v>
      </c>
      <c r="S5804" t="s">
        <v>84</v>
      </c>
      <c r="T5804">
        <v>0</v>
      </c>
      <c r="U5804">
        <v>0</v>
      </c>
      <c r="V5804">
        <v>13</v>
      </c>
      <c r="W5804">
        <v>693.52629999999999</v>
      </c>
    </row>
    <row r="5805" spans="1:23" x14ac:dyDescent="0.35">
      <c r="A5805" t="s">
        <v>7785</v>
      </c>
      <c r="B5805" t="s">
        <v>784</v>
      </c>
      <c r="C5805" t="s">
        <v>5226</v>
      </c>
      <c r="D5805" t="s">
        <v>19</v>
      </c>
      <c r="E5805" t="s">
        <v>16</v>
      </c>
      <c r="F5805" t="s">
        <v>241</v>
      </c>
      <c r="G5805">
        <v>32.51</v>
      </c>
      <c r="H5805">
        <v>2</v>
      </c>
      <c r="I5805">
        <v>0.25</v>
      </c>
      <c r="J5805">
        <v>3.2</v>
      </c>
      <c r="K5805" t="s">
        <v>115</v>
      </c>
      <c r="L5805" t="s">
        <v>45</v>
      </c>
      <c r="M5805">
        <v>1.77</v>
      </c>
      <c r="N5805" t="s">
        <v>83</v>
      </c>
      <c r="O5805" t="b">
        <v>0</v>
      </c>
      <c r="P5805">
        <v>48.765000000000001</v>
      </c>
      <c r="Q5805">
        <v>9.7530000000000072</v>
      </c>
      <c r="R5805">
        <v>4.7830000000000066</v>
      </c>
      <c r="S5805" t="s">
        <v>84</v>
      </c>
      <c r="T5805">
        <v>0</v>
      </c>
      <c r="U5805">
        <v>0</v>
      </c>
      <c r="V5805">
        <v>2</v>
      </c>
      <c r="W5805">
        <v>31.590599999999998</v>
      </c>
    </row>
    <row r="5806" spans="1:23" x14ac:dyDescent="0.35">
      <c r="A5806" t="s">
        <v>7786</v>
      </c>
      <c r="B5806" t="s">
        <v>1622</v>
      </c>
      <c r="C5806" t="s">
        <v>495</v>
      </c>
      <c r="D5806" t="s">
        <v>19</v>
      </c>
      <c r="E5806" t="s">
        <v>14</v>
      </c>
      <c r="F5806" t="s">
        <v>674</v>
      </c>
      <c r="G5806">
        <v>111.03</v>
      </c>
      <c r="H5806">
        <v>3</v>
      </c>
      <c r="I5806">
        <v>7.0000000000000007E-2</v>
      </c>
      <c r="J5806">
        <v>6.28</v>
      </c>
      <c r="K5806" t="s">
        <v>82</v>
      </c>
      <c r="L5806" t="s">
        <v>41</v>
      </c>
      <c r="M5806">
        <v>9.68</v>
      </c>
      <c r="N5806" t="s">
        <v>83</v>
      </c>
      <c r="O5806" t="b">
        <v>0</v>
      </c>
      <c r="P5806">
        <v>309.77370000000002</v>
      </c>
      <c r="Q5806">
        <v>109.91970000000001</v>
      </c>
      <c r="R5806">
        <v>93.959699999999998</v>
      </c>
      <c r="S5806" t="s">
        <v>183</v>
      </c>
      <c r="T5806">
        <v>0</v>
      </c>
      <c r="U5806">
        <v>0</v>
      </c>
      <c r="V5806">
        <v>16</v>
      </c>
      <c r="W5806">
        <v>854.14519999999993</v>
      </c>
    </row>
    <row r="5807" spans="1:23" x14ac:dyDescent="0.35">
      <c r="A5807" t="s">
        <v>7787</v>
      </c>
      <c r="B5807" t="s">
        <v>212</v>
      </c>
      <c r="C5807" t="s">
        <v>380</v>
      </c>
      <c r="D5807" t="s">
        <v>24</v>
      </c>
      <c r="E5807" t="s">
        <v>16</v>
      </c>
      <c r="F5807" t="s">
        <v>1316</v>
      </c>
      <c r="G5807">
        <v>32.76</v>
      </c>
      <c r="H5807">
        <v>3</v>
      </c>
      <c r="I5807">
        <v>0.23</v>
      </c>
      <c r="J5807">
        <v>7.15</v>
      </c>
      <c r="K5807" t="s">
        <v>102</v>
      </c>
      <c r="L5807" t="s">
        <v>41</v>
      </c>
      <c r="M5807">
        <v>8.7899999999999991</v>
      </c>
      <c r="N5807" t="s">
        <v>83</v>
      </c>
      <c r="O5807" t="b">
        <v>0</v>
      </c>
      <c r="P5807">
        <v>75.675600000000003</v>
      </c>
      <c r="Q5807">
        <v>16.70760000000001</v>
      </c>
      <c r="R5807">
        <v>0.76760000000000694</v>
      </c>
      <c r="S5807" t="s">
        <v>91</v>
      </c>
      <c r="T5807">
        <v>0</v>
      </c>
      <c r="U5807">
        <v>0</v>
      </c>
      <c r="V5807">
        <v>7</v>
      </c>
      <c r="W5807">
        <v>941.41539999999998</v>
      </c>
    </row>
    <row r="5808" spans="1:23" x14ac:dyDescent="0.35">
      <c r="A5808" t="s">
        <v>7788</v>
      </c>
      <c r="B5808" t="s">
        <v>1563</v>
      </c>
      <c r="C5808" t="s">
        <v>1262</v>
      </c>
      <c r="D5808" t="s">
        <v>12</v>
      </c>
      <c r="E5808" t="s">
        <v>16</v>
      </c>
      <c r="F5808" t="s">
        <v>223</v>
      </c>
      <c r="G5808">
        <v>37.549999999999997</v>
      </c>
      <c r="H5808">
        <v>2</v>
      </c>
      <c r="I5808">
        <v>0.28999999999999998</v>
      </c>
      <c r="J5808">
        <v>7.27</v>
      </c>
      <c r="K5808" t="s">
        <v>102</v>
      </c>
      <c r="L5808" t="s">
        <v>43</v>
      </c>
      <c r="M5808">
        <v>3.56</v>
      </c>
      <c r="N5808" t="s">
        <v>83</v>
      </c>
      <c r="O5808" t="b">
        <v>0</v>
      </c>
      <c r="P5808">
        <v>53.320999999999991</v>
      </c>
      <c r="Q5808">
        <v>8.2609999999999957</v>
      </c>
      <c r="R5808">
        <v>-2.5690000000000039</v>
      </c>
      <c r="S5808" t="s">
        <v>91</v>
      </c>
      <c r="T5808">
        <v>0</v>
      </c>
      <c r="U5808">
        <v>0</v>
      </c>
      <c r="V5808">
        <v>18</v>
      </c>
      <c r="W5808">
        <v>1561.0561</v>
      </c>
    </row>
    <row r="5809" spans="1:23" x14ac:dyDescent="0.35">
      <c r="A5809" t="s">
        <v>7789</v>
      </c>
      <c r="B5809" t="s">
        <v>1572</v>
      </c>
      <c r="C5809" t="s">
        <v>2686</v>
      </c>
      <c r="D5809" t="s">
        <v>20</v>
      </c>
      <c r="E5809" t="s">
        <v>95</v>
      </c>
      <c r="F5809" t="s">
        <v>266</v>
      </c>
      <c r="G5809">
        <v>275.89999999999998</v>
      </c>
      <c r="H5809">
        <v>1</v>
      </c>
      <c r="I5809">
        <v>0.08</v>
      </c>
      <c r="J5809">
        <v>4.16</v>
      </c>
      <c r="K5809" t="s">
        <v>102</v>
      </c>
      <c r="L5809" t="s">
        <v>41</v>
      </c>
      <c r="M5809">
        <v>12.29</v>
      </c>
      <c r="N5809" t="s">
        <v>83</v>
      </c>
      <c r="O5809" t="b">
        <v>0</v>
      </c>
      <c r="P5809">
        <v>253.828</v>
      </c>
      <c r="Q5809">
        <v>88.288000000000011</v>
      </c>
      <c r="R5809">
        <v>71.838000000000008</v>
      </c>
      <c r="S5809" t="s">
        <v>103</v>
      </c>
      <c r="T5809">
        <v>0</v>
      </c>
      <c r="U5809">
        <v>0</v>
      </c>
      <c r="V5809">
        <v>11</v>
      </c>
      <c r="W5809">
        <v>487.95159999999998</v>
      </c>
    </row>
    <row r="5810" spans="1:23" x14ac:dyDescent="0.35">
      <c r="A5810" t="s">
        <v>7790</v>
      </c>
      <c r="B5810" t="s">
        <v>909</v>
      </c>
      <c r="C5810" t="s">
        <v>7791</v>
      </c>
      <c r="D5810" t="s">
        <v>15</v>
      </c>
      <c r="E5810" t="s">
        <v>16</v>
      </c>
      <c r="F5810" t="s">
        <v>605</v>
      </c>
      <c r="G5810">
        <v>46.26</v>
      </c>
      <c r="H5810">
        <v>2</v>
      </c>
      <c r="I5810">
        <v>0.19</v>
      </c>
      <c r="J5810">
        <v>6.2</v>
      </c>
      <c r="K5810" t="s">
        <v>90</v>
      </c>
      <c r="L5810" t="s">
        <v>45</v>
      </c>
      <c r="M5810">
        <v>1.0900000000000001</v>
      </c>
      <c r="N5810" t="s">
        <v>83</v>
      </c>
      <c r="O5810" t="b">
        <v>0</v>
      </c>
      <c r="P5810">
        <v>74.941199999999995</v>
      </c>
      <c r="Q5810">
        <v>19.429200000000002</v>
      </c>
      <c r="R5810">
        <v>12.139200000000001</v>
      </c>
      <c r="S5810" t="s">
        <v>183</v>
      </c>
      <c r="T5810">
        <v>0</v>
      </c>
      <c r="U5810">
        <v>0</v>
      </c>
      <c r="V5810">
        <v>1</v>
      </c>
      <c r="W5810">
        <v>12.139200000000001</v>
      </c>
    </row>
    <row r="5811" spans="1:23" x14ac:dyDescent="0.35">
      <c r="A5811" t="s">
        <v>7792</v>
      </c>
      <c r="B5811" t="s">
        <v>105</v>
      </c>
      <c r="C5811" t="s">
        <v>1941</v>
      </c>
      <c r="D5811" t="s">
        <v>12</v>
      </c>
      <c r="E5811" t="s">
        <v>95</v>
      </c>
      <c r="F5811" t="s">
        <v>175</v>
      </c>
      <c r="G5811">
        <v>603.61</v>
      </c>
      <c r="H5811">
        <v>3</v>
      </c>
      <c r="I5811">
        <v>0.21</v>
      </c>
      <c r="J5811">
        <v>4.28</v>
      </c>
      <c r="K5811" t="s">
        <v>115</v>
      </c>
      <c r="L5811" t="s">
        <v>41</v>
      </c>
      <c r="M5811">
        <v>14.2</v>
      </c>
      <c r="N5811" t="s">
        <v>83</v>
      </c>
      <c r="O5811" t="b">
        <v>0</v>
      </c>
      <c r="P5811">
        <v>1430.5556999999999</v>
      </c>
      <c r="Q5811">
        <v>344.0577000000003</v>
      </c>
      <c r="R5811">
        <v>325.57770000000028</v>
      </c>
      <c r="S5811" t="s">
        <v>91</v>
      </c>
      <c r="T5811">
        <v>0</v>
      </c>
      <c r="U5811">
        <v>0</v>
      </c>
      <c r="V5811">
        <v>16</v>
      </c>
      <c r="W5811">
        <v>1002.6642000000001</v>
      </c>
    </row>
    <row r="5812" spans="1:23" x14ac:dyDescent="0.35">
      <c r="A5812" t="s">
        <v>7793</v>
      </c>
      <c r="B5812" t="s">
        <v>189</v>
      </c>
      <c r="C5812" t="s">
        <v>820</v>
      </c>
      <c r="D5812" t="s">
        <v>12</v>
      </c>
      <c r="E5812" t="s">
        <v>88</v>
      </c>
      <c r="F5812" t="s">
        <v>1195</v>
      </c>
      <c r="G5812">
        <v>20.66</v>
      </c>
      <c r="H5812">
        <v>2</v>
      </c>
      <c r="I5812">
        <v>0.16</v>
      </c>
      <c r="J5812">
        <v>9.6199999999999992</v>
      </c>
      <c r="K5812" t="s">
        <v>90</v>
      </c>
      <c r="L5812" t="s">
        <v>41</v>
      </c>
      <c r="M5812">
        <v>8.77</v>
      </c>
      <c r="N5812" t="s">
        <v>83</v>
      </c>
      <c r="O5812" t="b">
        <v>0</v>
      </c>
      <c r="P5812">
        <v>34.708799999999997</v>
      </c>
      <c r="Q5812">
        <v>9.9168000000000003</v>
      </c>
      <c r="R5812">
        <v>-8.4732000000000021</v>
      </c>
      <c r="S5812" t="s">
        <v>91</v>
      </c>
      <c r="T5812">
        <v>0</v>
      </c>
      <c r="U5812">
        <v>0</v>
      </c>
      <c r="V5812">
        <v>17</v>
      </c>
      <c r="W5812">
        <v>1105.1192000000001</v>
      </c>
    </row>
    <row r="5813" spans="1:23" x14ac:dyDescent="0.35">
      <c r="A5813" t="s">
        <v>7794</v>
      </c>
      <c r="B5813" t="s">
        <v>425</v>
      </c>
      <c r="C5813" t="s">
        <v>2274</v>
      </c>
      <c r="D5813" t="s">
        <v>20</v>
      </c>
      <c r="E5813" t="s">
        <v>95</v>
      </c>
      <c r="F5813" t="s">
        <v>175</v>
      </c>
      <c r="G5813">
        <v>331.21</v>
      </c>
      <c r="H5813">
        <v>2</v>
      </c>
      <c r="I5813">
        <v>0.15</v>
      </c>
      <c r="J5813">
        <v>4.03</v>
      </c>
      <c r="K5813" t="s">
        <v>115</v>
      </c>
      <c r="L5813" t="s">
        <v>41</v>
      </c>
      <c r="M5813">
        <v>14.62</v>
      </c>
      <c r="N5813" t="s">
        <v>83</v>
      </c>
      <c r="O5813" t="b">
        <v>0</v>
      </c>
      <c r="P5813">
        <v>563.0569999999999</v>
      </c>
      <c r="Q5813">
        <v>165.60499999999999</v>
      </c>
      <c r="R5813">
        <v>146.95500000000001</v>
      </c>
      <c r="S5813" t="s">
        <v>84</v>
      </c>
      <c r="T5813">
        <v>0</v>
      </c>
      <c r="U5813">
        <v>0</v>
      </c>
      <c r="V5813">
        <v>16</v>
      </c>
      <c r="W5813">
        <v>1447.4284</v>
      </c>
    </row>
    <row r="5814" spans="1:23" x14ac:dyDescent="0.35">
      <c r="A5814" t="s">
        <v>7795</v>
      </c>
      <c r="B5814" t="s">
        <v>368</v>
      </c>
      <c r="C5814" t="s">
        <v>7796</v>
      </c>
      <c r="D5814" t="s">
        <v>26</v>
      </c>
      <c r="E5814" t="s">
        <v>16</v>
      </c>
      <c r="F5814" t="s">
        <v>214</v>
      </c>
      <c r="G5814">
        <v>10.53</v>
      </c>
      <c r="H5814">
        <v>3</v>
      </c>
      <c r="I5814">
        <v>0.28999999999999998</v>
      </c>
      <c r="J5814">
        <v>5.75</v>
      </c>
      <c r="K5814" t="s">
        <v>102</v>
      </c>
      <c r="L5814" t="s">
        <v>48</v>
      </c>
      <c r="M5814">
        <v>11.99</v>
      </c>
      <c r="N5814" t="s">
        <v>83</v>
      </c>
      <c r="O5814" t="b">
        <v>0</v>
      </c>
      <c r="P5814">
        <v>22.428899999999999</v>
      </c>
      <c r="Q5814">
        <v>3.4748999999999981</v>
      </c>
      <c r="R5814">
        <v>-14.2651</v>
      </c>
      <c r="S5814" t="s">
        <v>97</v>
      </c>
      <c r="T5814">
        <v>0</v>
      </c>
      <c r="U5814">
        <v>0</v>
      </c>
      <c r="V5814">
        <v>2</v>
      </c>
      <c r="W5814">
        <v>63.284599999999998</v>
      </c>
    </row>
    <row r="5815" spans="1:23" x14ac:dyDescent="0.35">
      <c r="A5815" t="s">
        <v>7797</v>
      </c>
      <c r="B5815" t="s">
        <v>1604</v>
      </c>
      <c r="C5815" t="s">
        <v>1349</v>
      </c>
      <c r="D5815" t="s">
        <v>12</v>
      </c>
      <c r="E5815" t="s">
        <v>95</v>
      </c>
      <c r="F5815" t="s">
        <v>658</v>
      </c>
      <c r="G5815">
        <v>17.3</v>
      </c>
      <c r="H5815">
        <v>2</v>
      </c>
      <c r="I5815">
        <v>0.04</v>
      </c>
      <c r="J5815">
        <v>8.61</v>
      </c>
      <c r="K5815" t="s">
        <v>82</v>
      </c>
      <c r="L5815" t="s">
        <v>43</v>
      </c>
      <c r="M5815">
        <v>7.13</v>
      </c>
      <c r="N5815" t="s">
        <v>83</v>
      </c>
      <c r="O5815" t="b">
        <v>0</v>
      </c>
      <c r="P5815">
        <v>33.216000000000001</v>
      </c>
      <c r="Q5815">
        <v>12.456</v>
      </c>
      <c r="R5815">
        <v>-3.2839999999999989</v>
      </c>
      <c r="S5815" t="s">
        <v>97</v>
      </c>
      <c r="T5815">
        <v>0</v>
      </c>
      <c r="U5815">
        <v>0</v>
      </c>
      <c r="V5815">
        <v>19</v>
      </c>
      <c r="W5815">
        <v>560.5712000000002</v>
      </c>
    </row>
    <row r="5816" spans="1:23" x14ac:dyDescent="0.35">
      <c r="A5816" t="s">
        <v>7798</v>
      </c>
      <c r="B5816" t="s">
        <v>639</v>
      </c>
      <c r="C5816" t="s">
        <v>2340</v>
      </c>
      <c r="D5816" t="s">
        <v>15</v>
      </c>
      <c r="E5816" t="s">
        <v>88</v>
      </c>
      <c r="F5816" t="s">
        <v>219</v>
      </c>
      <c r="G5816">
        <v>21.7</v>
      </c>
      <c r="H5816">
        <v>2</v>
      </c>
      <c r="I5816">
        <v>0.2</v>
      </c>
      <c r="J5816">
        <v>2.89</v>
      </c>
      <c r="K5816" t="s">
        <v>115</v>
      </c>
      <c r="L5816" t="s">
        <v>41</v>
      </c>
      <c r="M5816">
        <v>10.79</v>
      </c>
      <c r="N5816" t="s">
        <v>83</v>
      </c>
      <c r="O5816" t="b">
        <v>0</v>
      </c>
      <c r="P5816">
        <v>34.72</v>
      </c>
      <c r="Q5816">
        <v>8.68</v>
      </c>
      <c r="R5816">
        <v>-5</v>
      </c>
      <c r="S5816" t="s">
        <v>103</v>
      </c>
      <c r="T5816">
        <v>0</v>
      </c>
      <c r="U5816">
        <v>0</v>
      </c>
      <c r="V5816">
        <v>14</v>
      </c>
      <c r="W5816">
        <v>525.98190000000011</v>
      </c>
    </row>
    <row r="5817" spans="1:23" x14ac:dyDescent="0.35">
      <c r="A5817" t="s">
        <v>7799</v>
      </c>
      <c r="B5817" t="s">
        <v>731</v>
      </c>
      <c r="C5817" t="s">
        <v>1101</v>
      </c>
      <c r="D5817" t="s">
        <v>12</v>
      </c>
      <c r="E5817" t="s">
        <v>95</v>
      </c>
      <c r="F5817" t="s">
        <v>274</v>
      </c>
      <c r="G5817">
        <v>420.31</v>
      </c>
      <c r="H5817">
        <v>2</v>
      </c>
      <c r="I5817">
        <v>0.05</v>
      </c>
      <c r="J5817">
        <v>9.23</v>
      </c>
      <c r="K5817" t="s">
        <v>102</v>
      </c>
      <c r="L5817" t="s">
        <v>48</v>
      </c>
      <c r="M5817">
        <v>17.34</v>
      </c>
      <c r="N5817" t="s">
        <v>83</v>
      </c>
      <c r="O5817" t="b">
        <v>0</v>
      </c>
      <c r="P5817">
        <v>798.58899999999994</v>
      </c>
      <c r="Q5817">
        <v>294.21699999999998</v>
      </c>
      <c r="R5817">
        <v>267.64699999999999</v>
      </c>
      <c r="S5817" t="s">
        <v>84</v>
      </c>
      <c r="T5817">
        <v>0</v>
      </c>
      <c r="U5817">
        <v>0</v>
      </c>
      <c r="V5817">
        <v>17</v>
      </c>
      <c r="W5817">
        <v>1059.6406999999999</v>
      </c>
    </row>
    <row r="5818" spans="1:23" x14ac:dyDescent="0.35">
      <c r="A5818" t="s">
        <v>7800</v>
      </c>
      <c r="B5818" t="s">
        <v>99</v>
      </c>
      <c r="C5818" t="s">
        <v>1430</v>
      </c>
      <c r="D5818" t="s">
        <v>12</v>
      </c>
      <c r="E5818" t="s">
        <v>95</v>
      </c>
      <c r="F5818" t="s">
        <v>270</v>
      </c>
      <c r="G5818">
        <v>400.63</v>
      </c>
      <c r="H5818">
        <v>2</v>
      </c>
      <c r="I5818">
        <v>0.2</v>
      </c>
      <c r="J5818">
        <v>2.31</v>
      </c>
      <c r="K5818" t="s">
        <v>102</v>
      </c>
      <c r="L5818" t="s">
        <v>41</v>
      </c>
      <c r="M5818">
        <v>9.85</v>
      </c>
      <c r="N5818" t="s">
        <v>83</v>
      </c>
      <c r="O5818" t="b">
        <v>0</v>
      </c>
      <c r="P5818">
        <v>641.00800000000004</v>
      </c>
      <c r="Q5818">
        <v>160.25200000000009</v>
      </c>
      <c r="R5818">
        <v>148.0920000000001</v>
      </c>
      <c r="S5818" t="s">
        <v>103</v>
      </c>
      <c r="T5818">
        <v>0</v>
      </c>
      <c r="U5818">
        <v>0</v>
      </c>
      <c r="V5818">
        <v>4</v>
      </c>
      <c r="W5818">
        <v>271.66890000000012</v>
      </c>
    </row>
    <row r="5819" spans="1:23" x14ac:dyDescent="0.35">
      <c r="A5819" t="s">
        <v>7801</v>
      </c>
      <c r="B5819" t="s">
        <v>197</v>
      </c>
      <c r="C5819" t="s">
        <v>321</v>
      </c>
      <c r="D5819" t="s">
        <v>12</v>
      </c>
      <c r="E5819" t="s">
        <v>88</v>
      </c>
      <c r="F5819" t="s">
        <v>502</v>
      </c>
      <c r="G5819">
        <v>20.65</v>
      </c>
      <c r="H5819">
        <v>3</v>
      </c>
      <c r="I5819">
        <v>0</v>
      </c>
      <c r="J5819">
        <v>2.08</v>
      </c>
      <c r="K5819" t="s">
        <v>82</v>
      </c>
      <c r="L5819" t="s">
        <v>43</v>
      </c>
      <c r="M5819">
        <v>4.6500000000000004</v>
      </c>
      <c r="N5819" t="s">
        <v>83</v>
      </c>
      <c r="O5819" t="b">
        <v>0</v>
      </c>
      <c r="P5819">
        <v>61.95</v>
      </c>
      <c r="Q5819">
        <v>24.78</v>
      </c>
      <c r="R5819">
        <v>18.05</v>
      </c>
      <c r="S5819" t="s">
        <v>84</v>
      </c>
      <c r="T5819">
        <v>0</v>
      </c>
      <c r="U5819">
        <v>0</v>
      </c>
      <c r="V5819">
        <v>15</v>
      </c>
      <c r="W5819">
        <v>1951.8117999999999</v>
      </c>
    </row>
    <row r="5820" spans="1:23" x14ac:dyDescent="0.35">
      <c r="A5820" t="s">
        <v>7802</v>
      </c>
      <c r="B5820" t="s">
        <v>556</v>
      </c>
      <c r="C5820" t="s">
        <v>7803</v>
      </c>
      <c r="D5820" t="s">
        <v>15</v>
      </c>
      <c r="E5820" t="s">
        <v>16</v>
      </c>
      <c r="F5820" t="s">
        <v>475</v>
      </c>
      <c r="G5820">
        <v>31.02</v>
      </c>
      <c r="H5820">
        <v>2</v>
      </c>
      <c r="I5820">
        <v>0.21</v>
      </c>
      <c r="J5820">
        <v>2.85</v>
      </c>
      <c r="K5820" t="s">
        <v>82</v>
      </c>
      <c r="L5820" t="s">
        <v>43</v>
      </c>
      <c r="M5820">
        <v>6.6</v>
      </c>
      <c r="N5820" t="s">
        <v>83</v>
      </c>
      <c r="O5820" t="b">
        <v>0</v>
      </c>
      <c r="P5820">
        <v>49.011600000000001</v>
      </c>
      <c r="Q5820">
        <v>11.787599999999999</v>
      </c>
      <c r="R5820">
        <v>2.337600000000005</v>
      </c>
      <c r="S5820" t="s">
        <v>128</v>
      </c>
      <c r="T5820">
        <v>0</v>
      </c>
      <c r="U5820">
        <v>0</v>
      </c>
      <c r="V5820">
        <v>1</v>
      </c>
      <c r="W5820">
        <v>2.337600000000005</v>
      </c>
    </row>
    <row r="5821" spans="1:23" x14ac:dyDescent="0.35">
      <c r="A5821" t="s">
        <v>7804</v>
      </c>
      <c r="B5821" t="s">
        <v>559</v>
      </c>
      <c r="C5821" t="s">
        <v>7805</v>
      </c>
      <c r="D5821" t="s">
        <v>28</v>
      </c>
      <c r="E5821" t="s">
        <v>16</v>
      </c>
      <c r="F5821" t="s">
        <v>854</v>
      </c>
      <c r="G5821">
        <v>59.74</v>
      </c>
      <c r="H5821">
        <v>1</v>
      </c>
      <c r="I5821">
        <v>0.11</v>
      </c>
      <c r="J5821">
        <v>8.4700000000000006</v>
      </c>
      <c r="K5821" t="s">
        <v>102</v>
      </c>
      <c r="L5821" t="s">
        <v>41</v>
      </c>
      <c r="M5821">
        <v>13.93</v>
      </c>
      <c r="N5821" t="s">
        <v>141</v>
      </c>
      <c r="O5821" t="b">
        <v>0</v>
      </c>
      <c r="P5821">
        <v>53.168599999999998</v>
      </c>
      <c r="Q5821">
        <v>17.3246</v>
      </c>
      <c r="R5821">
        <v>-5.0753999999999948</v>
      </c>
      <c r="S5821" t="s">
        <v>128</v>
      </c>
      <c r="T5821">
        <v>1</v>
      </c>
      <c r="U5821">
        <v>0</v>
      </c>
      <c r="V5821">
        <v>1</v>
      </c>
      <c r="W5821">
        <v>-5.0753999999999948</v>
      </c>
    </row>
    <row r="5822" spans="1:23" x14ac:dyDescent="0.35">
      <c r="A5822" t="s">
        <v>7806</v>
      </c>
      <c r="B5822" t="s">
        <v>566</v>
      </c>
      <c r="C5822" t="s">
        <v>1043</v>
      </c>
      <c r="D5822" t="s">
        <v>20</v>
      </c>
      <c r="E5822" t="s">
        <v>88</v>
      </c>
      <c r="F5822" t="s">
        <v>857</v>
      </c>
      <c r="G5822">
        <v>33.1</v>
      </c>
      <c r="H5822">
        <v>3</v>
      </c>
      <c r="I5822">
        <v>0.06</v>
      </c>
      <c r="J5822">
        <v>9.34</v>
      </c>
      <c r="K5822" t="s">
        <v>102</v>
      </c>
      <c r="L5822" t="s">
        <v>43</v>
      </c>
      <c r="M5822">
        <v>3.68</v>
      </c>
      <c r="N5822" t="s">
        <v>83</v>
      </c>
      <c r="O5822" t="b">
        <v>0</v>
      </c>
      <c r="P5822">
        <v>93.341999999999999</v>
      </c>
      <c r="Q5822">
        <v>33.761999999999993</v>
      </c>
      <c r="R5822">
        <v>20.742000000000001</v>
      </c>
      <c r="S5822" t="s">
        <v>103</v>
      </c>
      <c r="T5822">
        <v>0</v>
      </c>
      <c r="U5822">
        <v>0</v>
      </c>
      <c r="V5822">
        <v>6</v>
      </c>
      <c r="W5822">
        <v>1060.8396</v>
      </c>
    </row>
    <row r="5823" spans="1:23" x14ac:dyDescent="0.35">
      <c r="A5823" t="s">
        <v>7807</v>
      </c>
      <c r="B5823" t="s">
        <v>253</v>
      </c>
      <c r="C5823" t="s">
        <v>1827</v>
      </c>
      <c r="D5823" t="s">
        <v>15</v>
      </c>
      <c r="E5823" t="s">
        <v>95</v>
      </c>
      <c r="F5823" t="s">
        <v>119</v>
      </c>
      <c r="G5823">
        <v>380.64</v>
      </c>
      <c r="H5823">
        <v>2</v>
      </c>
      <c r="I5823">
        <v>0.26</v>
      </c>
      <c r="J5823">
        <v>7.97</v>
      </c>
      <c r="K5823" t="s">
        <v>102</v>
      </c>
      <c r="L5823" t="s">
        <v>41</v>
      </c>
      <c r="M5823">
        <v>5.09</v>
      </c>
      <c r="N5823" t="s">
        <v>141</v>
      </c>
      <c r="O5823" t="b">
        <v>0</v>
      </c>
      <c r="P5823">
        <v>563.34719999999993</v>
      </c>
      <c r="Q5823">
        <v>106.5792</v>
      </c>
      <c r="R5823">
        <v>93.519199999999955</v>
      </c>
      <c r="S5823" t="s">
        <v>183</v>
      </c>
      <c r="T5823">
        <v>1</v>
      </c>
      <c r="U5823">
        <v>0</v>
      </c>
      <c r="V5823">
        <v>16</v>
      </c>
      <c r="W5823">
        <v>894.23690000000011</v>
      </c>
    </row>
    <row r="5824" spans="1:23" x14ac:dyDescent="0.35">
      <c r="A5824" t="s">
        <v>7808</v>
      </c>
      <c r="B5824" t="s">
        <v>536</v>
      </c>
      <c r="C5824" t="s">
        <v>1532</v>
      </c>
      <c r="D5824" t="s">
        <v>19</v>
      </c>
      <c r="E5824" t="s">
        <v>95</v>
      </c>
      <c r="F5824" t="s">
        <v>152</v>
      </c>
      <c r="G5824">
        <v>115.08</v>
      </c>
      <c r="H5824">
        <v>3</v>
      </c>
      <c r="I5824">
        <v>0.04</v>
      </c>
      <c r="J5824">
        <v>3.66</v>
      </c>
      <c r="K5824" t="s">
        <v>102</v>
      </c>
      <c r="L5824" t="s">
        <v>43</v>
      </c>
      <c r="M5824">
        <v>6.01</v>
      </c>
      <c r="N5824" t="s">
        <v>83</v>
      </c>
      <c r="O5824" t="b">
        <v>0</v>
      </c>
      <c r="P5824">
        <v>331.43040000000002</v>
      </c>
      <c r="Q5824">
        <v>124.2864</v>
      </c>
      <c r="R5824">
        <v>114.6164</v>
      </c>
      <c r="S5824" t="s">
        <v>97</v>
      </c>
      <c r="T5824">
        <v>0</v>
      </c>
      <c r="U5824">
        <v>0</v>
      </c>
      <c r="V5824">
        <v>13</v>
      </c>
      <c r="W5824">
        <v>1066.0084999999999</v>
      </c>
    </row>
    <row r="5825" spans="1:23" x14ac:dyDescent="0.35">
      <c r="A5825" t="s">
        <v>7809</v>
      </c>
      <c r="B5825" t="s">
        <v>236</v>
      </c>
      <c r="C5825" t="s">
        <v>1489</v>
      </c>
      <c r="D5825" t="s">
        <v>12</v>
      </c>
      <c r="E5825" t="s">
        <v>14</v>
      </c>
      <c r="F5825" t="s">
        <v>1127</v>
      </c>
      <c r="G5825">
        <v>146.04</v>
      </c>
      <c r="H5825">
        <v>2</v>
      </c>
      <c r="I5825">
        <v>0.09</v>
      </c>
      <c r="J5825">
        <v>3.21</v>
      </c>
      <c r="K5825" t="s">
        <v>82</v>
      </c>
      <c r="L5825" t="s">
        <v>41</v>
      </c>
      <c r="M5825">
        <v>10.91</v>
      </c>
      <c r="N5825" t="s">
        <v>141</v>
      </c>
      <c r="O5825" t="b">
        <v>0</v>
      </c>
      <c r="P5825">
        <v>265.7928</v>
      </c>
      <c r="Q5825">
        <v>90.544799999999995</v>
      </c>
      <c r="R5825">
        <v>76.424800000000005</v>
      </c>
      <c r="S5825" t="s">
        <v>103</v>
      </c>
      <c r="T5825">
        <v>1</v>
      </c>
      <c r="U5825">
        <v>0</v>
      </c>
      <c r="V5825">
        <v>15</v>
      </c>
      <c r="W5825">
        <v>471.47800000000012</v>
      </c>
    </row>
    <row r="5826" spans="1:23" x14ac:dyDescent="0.35">
      <c r="A5826" t="s">
        <v>7810</v>
      </c>
      <c r="B5826" t="s">
        <v>208</v>
      </c>
      <c r="C5826" t="s">
        <v>1079</v>
      </c>
      <c r="D5826" t="s">
        <v>12</v>
      </c>
      <c r="E5826" t="s">
        <v>88</v>
      </c>
      <c r="F5826" t="s">
        <v>1844</v>
      </c>
      <c r="G5826">
        <v>31.62</v>
      </c>
      <c r="H5826">
        <v>1</v>
      </c>
      <c r="I5826">
        <v>0.13</v>
      </c>
      <c r="J5826">
        <v>4.26</v>
      </c>
      <c r="K5826" t="s">
        <v>90</v>
      </c>
      <c r="L5826" t="s">
        <v>41</v>
      </c>
      <c r="M5826">
        <v>8.48</v>
      </c>
      <c r="N5826" t="s">
        <v>83</v>
      </c>
      <c r="O5826" t="b">
        <v>0</v>
      </c>
      <c r="P5826">
        <v>27.509399999999999</v>
      </c>
      <c r="Q5826">
        <v>8.5373999999999981</v>
      </c>
      <c r="R5826">
        <v>-4.2026000000000021</v>
      </c>
      <c r="S5826" t="s">
        <v>183</v>
      </c>
      <c r="T5826">
        <v>0</v>
      </c>
      <c r="U5826">
        <v>0</v>
      </c>
      <c r="V5826">
        <v>16</v>
      </c>
      <c r="W5826">
        <v>1067.1288</v>
      </c>
    </row>
    <row r="5827" spans="1:23" x14ac:dyDescent="0.35">
      <c r="A5827" t="s">
        <v>7811</v>
      </c>
      <c r="B5827" t="s">
        <v>134</v>
      </c>
      <c r="C5827" t="s">
        <v>2652</v>
      </c>
      <c r="D5827" t="s">
        <v>12</v>
      </c>
      <c r="E5827" t="s">
        <v>16</v>
      </c>
      <c r="F5827" t="s">
        <v>828</v>
      </c>
      <c r="G5827">
        <v>25.31</v>
      </c>
      <c r="H5827">
        <v>1</v>
      </c>
      <c r="I5827">
        <v>0.13</v>
      </c>
      <c r="J5827">
        <v>9.32</v>
      </c>
      <c r="K5827" t="s">
        <v>82</v>
      </c>
      <c r="L5827" t="s">
        <v>41</v>
      </c>
      <c r="M5827">
        <v>10.69</v>
      </c>
      <c r="N5827" t="s">
        <v>141</v>
      </c>
      <c r="O5827" t="b">
        <v>0</v>
      </c>
      <c r="P5827">
        <v>22.0197</v>
      </c>
      <c r="Q5827">
        <v>6.8337000000000021</v>
      </c>
      <c r="R5827">
        <v>-13.176299999999999</v>
      </c>
      <c r="S5827" t="s">
        <v>128</v>
      </c>
      <c r="T5827">
        <v>1</v>
      </c>
      <c r="U5827">
        <v>0</v>
      </c>
      <c r="V5827">
        <v>19</v>
      </c>
      <c r="W5827">
        <v>1022.5201</v>
      </c>
    </row>
    <row r="5828" spans="1:23" x14ac:dyDescent="0.35">
      <c r="A5828" t="s">
        <v>7812</v>
      </c>
      <c r="B5828" t="s">
        <v>572</v>
      </c>
      <c r="C5828" t="s">
        <v>1804</v>
      </c>
      <c r="D5828" t="s">
        <v>20</v>
      </c>
      <c r="E5828" t="s">
        <v>16</v>
      </c>
      <c r="F5828" t="s">
        <v>481</v>
      </c>
      <c r="G5828">
        <v>35.270000000000003</v>
      </c>
      <c r="H5828">
        <v>1</v>
      </c>
      <c r="I5828">
        <v>0.1</v>
      </c>
      <c r="J5828">
        <v>8.98</v>
      </c>
      <c r="K5828" t="s">
        <v>102</v>
      </c>
      <c r="L5828" t="s">
        <v>43</v>
      </c>
      <c r="M5828">
        <v>4.62</v>
      </c>
      <c r="N5828" t="s">
        <v>83</v>
      </c>
      <c r="O5828" t="b">
        <v>0</v>
      </c>
      <c r="P5828">
        <v>31.742999999999999</v>
      </c>
      <c r="Q5828">
        <v>10.581</v>
      </c>
      <c r="R5828">
        <v>-3.0190000000000019</v>
      </c>
      <c r="S5828" t="s">
        <v>183</v>
      </c>
      <c r="T5828">
        <v>0</v>
      </c>
      <c r="U5828">
        <v>0</v>
      </c>
      <c r="V5828">
        <v>11</v>
      </c>
      <c r="W5828">
        <v>347.0933</v>
      </c>
    </row>
    <row r="5829" spans="1:23" x14ac:dyDescent="0.35">
      <c r="A5829" t="s">
        <v>7813</v>
      </c>
      <c r="B5829" t="s">
        <v>93</v>
      </c>
      <c r="C5829" t="s">
        <v>2428</v>
      </c>
      <c r="D5829" t="s">
        <v>12</v>
      </c>
      <c r="E5829" t="s">
        <v>88</v>
      </c>
      <c r="F5829" t="s">
        <v>989</v>
      </c>
      <c r="G5829">
        <v>29.22</v>
      </c>
      <c r="H5829">
        <v>3</v>
      </c>
      <c r="I5829">
        <v>0.21</v>
      </c>
      <c r="J5829">
        <v>6.21</v>
      </c>
      <c r="K5829" t="s">
        <v>90</v>
      </c>
      <c r="L5829" t="s">
        <v>41</v>
      </c>
      <c r="M5829">
        <v>9.7100000000000009</v>
      </c>
      <c r="N5829" t="s">
        <v>83</v>
      </c>
      <c r="O5829" t="b">
        <v>0</v>
      </c>
      <c r="P5829">
        <v>69.251400000000004</v>
      </c>
      <c r="Q5829">
        <v>16.655400000000011</v>
      </c>
      <c r="R5829">
        <v>0.7354000000000056</v>
      </c>
      <c r="S5829" t="s">
        <v>97</v>
      </c>
      <c r="T5829">
        <v>0</v>
      </c>
      <c r="U5829">
        <v>0</v>
      </c>
      <c r="V5829">
        <v>3</v>
      </c>
      <c r="W5829">
        <v>186.93680000000001</v>
      </c>
    </row>
    <row r="5830" spans="1:23" x14ac:dyDescent="0.35">
      <c r="A5830" t="s">
        <v>7814</v>
      </c>
      <c r="B5830" t="s">
        <v>539</v>
      </c>
      <c r="C5830" t="s">
        <v>661</v>
      </c>
      <c r="D5830" t="s">
        <v>15</v>
      </c>
      <c r="E5830" t="s">
        <v>16</v>
      </c>
      <c r="F5830" t="s">
        <v>505</v>
      </c>
      <c r="G5830">
        <v>28.98</v>
      </c>
      <c r="H5830">
        <v>1</v>
      </c>
      <c r="I5830">
        <v>0.25</v>
      </c>
      <c r="J5830">
        <v>2.62</v>
      </c>
      <c r="K5830" t="s">
        <v>102</v>
      </c>
      <c r="L5830" t="s">
        <v>45</v>
      </c>
      <c r="M5830">
        <v>1.26</v>
      </c>
      <c r="N5830" t="s">
        <v>83</v>
      </c>
      <c r="O5830" t="b">
        <v>0</v>
      </c>
      <c r="P5830">
        <v>21.734999999999999</v>
      </c>
      <c r="Q5830">
        <v>4.3470000000000013</v>
      </c>
      <c r="R5830">
        <v>0.46700000000000141</v>
      </c>
      <c r="S5830" t="s">
        <v>183</v>
      </c>
      <c r="T5830">
        <v>0</v>
      </c>
      <c r="U5830">
        <v>0</v>
      </c>
      <c r="V5830">
        <v>20</v>
      </c>
      <c r="W5830">
        <v>715.11930000000018</v>
      </c>
    </row>
    <row r="5831" spans="1:23" x14ac:dyDescent="0.35">
      <c r="A5831" t="s">
        <v>7815</v>
      </c>
      <c r="B5831" t="s">
        <v>559</v>
      </c>
      <c r="C5831" t="s">
        <v>710</v>
      </c>
      <c r="D5831" t="s">
        <v>19</v>
      </c>
      <c r="E5831" t="s">
        <v>16</v>
      </c>
      <c r="F5831" t="s">
        <v>828</v>
      </c>
      <c r="G5831">
        <v>24.15</v>
      </c>
      <c r="H5831">
        <v>2</v>
      </c>
      <c r="I5831">
        <v>0.16</v>
      </c>
      <c r="J5831">
        <v>4.09</v>
      </c>
      <c r="K5831" t="s">
        <v>115</v>
      </c>
      <c r="L5831" t="s">
        <v>45</v>
      </c>
      <c r="M5831">
        <v>0.89</v>
      </c>
      <c r="N5831" t="s">
        <v>83</v>
      </c>
      <c r="O5831" t="b">
        <v>0</v>
      </c>
      <c r="P5831">
        <v>40.572000000000003</v>
      </c>
      <c r="Q5831">
        <v>11.592000000000001</v>
      </c>
      <c r="R5831">
        <v>6.6119999999999992</v>
      </c>
      <c r="S5831" t="s">
        <v>128</v>
      </c>
      <c r="T5831">
        <v>0</v>
      </c>
      <c r="U5831">
        <v>0</v>
      </c>
      <c r="V5831">
        <v>18</v>
      </c>
      <c r="W5831">
        <v>838.74849999999992</v>
      </c>
    </row>
    <row r="5832" spans="1:23" x14ac:dyDescent="0.35">
      <c r="A5832" t="s">
        <v>7816</v>
      </c>
      <c r="B5832" t="s">
        <v>1345</v>
      </c>
      <c r="C5832" t="s">
        <v>2412</v>
      </c>
      <c r="D5832" t="s">
        <v>15</v>
      </c>
      <c r="E5832" t="s">
        <v>14</v>
      </c>
      <c r="F5832" t="s">
        <v>324</v>
      </c>
      <c r="G5832">
        <v>125.9</v>
      </c>
      <c r="H5832">
        <v>1</v>
      </c>
      <c r="I5832">
        <v>0.12</v>
      </c>
      <c r="J5832">
        <v>4.6500000000000004</v>
      </c>
      <c r="K5832" t="s">
        <v>82</v>
      </c>
      <c r="L5832" t="s">
        <v>41</v>
      </c>
      <c r="M5832">
        <v>8.2899999999999991</v>
      </c>
      <c r="N5832" t="s">
        <v>83</v>
      </c>
      <c r="O5832" t="b">
        <v>0</v>
      </c>
      <c r="P5832">
        <v>110.792</v>
      </c>
      <c r="Q5832">
        <v>35.252000000000002</v>
      </c>
      <c r="R5832">
        <v>22.312000000000001</v>
      </c>
      <c r="S5832" t="s">
        <v>183</v>
      </c>
      <c r="T5832">
        <v>0</v>
      </c>
      <c r="U5832">
        <v>0</v>
      </c>
      <c r="V5832">
        <v>20</v>
      </c>
      <c r="W5832">
        <v>1201.8497</v>
      </c>
    </row>
    <row r="5833" spans="1:23" x14ac:dyDescent="0.35">
      <c r="A5833" t="s">
        <v>7817</v>
      </c>
      <c r="B5833" t="s">
        <v>79</v>
      </c>
      <c r="C5833" t="s">
        <v>7818</v>
      </c>
      <c r="D5833" t="s">
        <v>28</v>
      </c>
      <c r="E5833" t="s">
        <v>88</v>
      </c>
      <c r="F5833" t="s">
        <v>182</v>
      </c>
      <c r="G5833">
        <v>21.1</v>
      </c>
      <c r="H5833">
        <v>2</v>
      </c>
      <c r="I5833">
        <v>0.03</v>
      </c>
      <c r="J5833">
        <v>9.6199999999999992</v>
      </c>
      <c r="K5833" t="s">
        <v>82</v>
      </c>
      <c r="L5833" t="s">
        <v>45</v>
      </c>
      <c r="M5833">
        <v>0.68</v>
      </c>
      <c r="N5833" t="s">
        <v>83</v>
      </c>
      <c r="O5833" t="b">
        <v>0</v>
      </c>
      <c r="P5833">
        <v>40.933999999999997</v>
      </c>
      <c r="Q5833">
        <v>15.614000000000001</v>
      </c>
      <c r="R5833">
        <v>5.3140000000000054</v>
      </c>
      <c r="S5833" t="s">
        <v>84</v>
      </c>
      <c r="T5833">
        <v>0</v>
      </c>
      <c r="U5833">
        <v>0</v>
      </c>
      <c r="V5833">
        <v>1</v>
      </c>
      <c r="W5833">
        <v>5.3140000000000054</v>
      </c>
    </row>
    <row r="5834" spans="1:23" x14ac:dyDescent="0.35">
      <c r="A5834" t="s">
        <v>7819</v>
      </c>
      <c r="B5834" t="s">
        <v>291</v>
      </c>
      <c r="C5834" t="s">
        <v>2652</v>
      </c>
      <c r="D5834" t="s">
        <v>19</v>
      </c>
      <c r="E5834" t="s">
        <v>16</v>
      </c>
      <c r="F5834" t="s">
        <v>475</v>
      </c>
      <c r="G5834">
        <v>33.9</v>
      </c>
      <c r="H5834">
        <v>3</v>
      </c>
      <c r="I5834">
        <v>0.17</v>
      </c>
      <c r="J5834">
        <v>5.28</v>
      </c>
      <c r="K5834" t="s">
        <v>115</v>
      </c>
      <c r="L5834" t="s">
        <v>41</v>
      </c>
      <c r="M5834">
        <v>9.85</v>
      </c>
      <c r="N5834" t="s">
        <v>83</v>
      </c>
      <c r="O5834" t="b">
        <v>0</v>
      </c>
      <c r="P5834">
        <v>84.410999999999987</v>
      </c>
      <c r="Q5834">
        <v>23.390999999999998</v>
      </c>
      <c r="R5834">
        <v>8.2609999999999992</v>
      </c>
      <c r="S5834" t="s">
        <v>183</v>
      </c>
      <c r="T5834">
        <v>0</v>
      </c>
      <c r="U5834">
        <v>0</v>
      </c>
      <c r="V5834">
        <v>19</v>
      </c>
      <c r="W5834">
        <v>1022.5201</v>
      </c>
    </row>
    <row r="5835" spans="1:23" x14ac:dyDescent="0.35">
      <c r="A5835" t="s">
        <v>7820</v>
      </c>
      <c r="B5835" t="s">
        <v>521</v>
      </c>
      <c r="C5835" t="s">
        <v>4250</v>
      </c>
      <c r="D5835" t="s">
        <v>17</v>
      </c>
      <c r="E5835" t="s">
        <v>14</v>
      </c>
      <c r="F5835" t="s">
        <v>163</v>
      </c>
      <c r="G5835">
        <v>64.260000000000005</v>
      </c>
      <c r="H5835">
        <v>3</v>
      </c>
      <c r="I5835">
        <v>0.17</v>
      </c>
      <c r="J5835">
        <v>3.8</v>
      </c>
      <c r="K5835" t="s">
        <v>82</v>
      </c>
      <c r="L5835" t="s">
        <v>41</v>
      </c>
      <c r="M5835">
        <v>10.35</v>
      </c>
      <c r="N5835" t="s">
        <v>83</v>
      </c>
      <c r="O5835" t="b">
        <v>0</v>
      </c>
      <c r="P5835">
        <v>160.00739999999999</v>
      </c>
      <c r="Q5835">
        <v>44.339400000000012</v>
      </c>
      <c r="R5835">
        <v>30.18940000000001</v>
      </c>
      <c r="S5835" t="s">
        <v>84</v>
      </c>
      <c r="T5835">
        <v>0</v>
      </c>
      <c r="U5835">
        <v>0</v>
      </c>
      <c r="V5835">
        <v>3</v>
      </c>
      <c r="W5835">
        <v>462.74050000000011</v>
      </c>
    </row>
    <row r="5836" spans="1:23" x14ac:dyDescent="0.35">
      <c r="A5836" t="s">
        <v>7821</v>
      </c>
      <c r="B5836" t="s">
        <v>1052</v>
      </c>
      <c r="C5836" t="s">
        <v>299</v>
      </c>
      <c r="D5836" t="s">
        <v>24</v>
      </c>
      <c r="E5836" t="s">
        <v>14</v>
      </c>
      <c r="F5836" t="s">
        <v>755</v>
      </c>
      <c r="G5836">
        <v>114.26</v>
      </c>
      <c r="H5836">
        <v>2</v>
      </c>
      <c r="I5836">
        <v>0.27</v>
      </c>
      <c r="J5836">
        <v>2.66</v>
      </c>
      <c r="K5836" t="s">
        <v>102</v>
      </c>
      <c r="L5836" t="s">
        <v>41</v>
      </c>
      <c r="M5836">
        <v>7.01</v>
      </c>
      <c r="N5836" t="s">
        <v>83</v>
      </c>
      <c r="O5836" t="b">
        <v>0</v>
      </c>
      <c r="P5836">
        <v>166.81960000000001</v>
      </c>
      <c r="Q5836">
        <v>29.70760000000001</v>
      </c>
      <c r="R5836">
        <v>20.037600000000008</v>
      </c>
      <c r="S5836" t="s">
        <v>128</v>
      </c>
      <c r="T5836">
        <v>0</v>
      </c>
      <c r="U5836">
        <v>0</v>
      </c>
      <c r="V5836">
        <v>11</v>
      </c>
      <c r="W5836">
        <v>748.72979999999995</v>
      </c>
    </row>
    <row r="5837" spans="1:23" x14ac:dyDescent="0.35">
      <c r="A5837" t="s">
        <v>7822</v>
      </c>
      <c r="B5837" t="s">
        <v>272</v>
      </c>
      <c r="C5837" t="s">
        <v>2903</v>
      </c>
      <c r="D5837" t="s">
        <v>19</v>
      </c>
      <c r="E5837" t="s">
        <v>14</v>
      </c>
      <c r="F5837" t="s">
        <v>1131</v>
      </c>
      <c r="G5837">
        <v>123.02</v>
      </c>
      <c r="H5837">
        <v>3</v>
      </c>
      <c r="I5837">
        <v>0.02</v>
      </c>
      <c r="J5837">
        <v>2.0299999999999998</v>
      </c>
      <c r="K5837" t="s">
        <v>82</v>
      </c>
      <c r="L5837" t="s">
        <v>45</v>
      </c>
      <c r="M5837">
        <v>1.1299999999999999</v>
      </c>
      <c r="N5837" t="s">
        <v>83</v>
      </c>
      <c r="O5837" t="b">
        <v>0</v>
      </c>
      <c r="P5837">
        <v>361.67880000000002</v>
      </c>
      <c r="Q5837">
        <v>140.24279999999999</v>
      </c>
      <c r="R5837">
        <v>137.08279999999999</v>
      </c>
      <c r="S5837" t="s">
        <v>84</v>
      </c>
      <c r="T5837">
        <v>0</v>
      </c>
      <c r="U5837">
        <v>0</v>
      </c>
      <c r="V5837">
        <v>7</v>
      </c>
      <c r="W5837">
        <v>374.85550000000012</v>
      </c>
    </row>
    <row r="5838" spans="1:23" x14ac:dyDescent="0.35">
      <c r="A5838" t="s">
        <v>7823</v>
      </c>
      <c r="B5838" t="s">
        <v>1124</v>
      </c>
      <c r="C5838" t="s">
        <v>7824</v>
      </c>
      <c r="D5838" t="s">
        <v>19</v>
      </c>
      <c r="E5838" t="s">
        <v>95</v>
      </c>
      <c r="F5838" t="s">
        <v>874</v>
      </c>
      <c r="G5838">
        <v>410.09</v>
      </c>
      <c r="H5838">
        <v>3</v>
      </c>
      <c r="I5838">
        <v>0.04</v>
      </c>
      <c r="J5838">
        <v>4.68</v>
      </c>
      <c r="K5838" t="s">
        <v>90</v>
      </c>
      <c r="L5838" t="s">
        <v>45</v>
      </c>
      <c r="M5838">
        <v>1.01</v>
      </c>
      <c r="N5838" t="s">
        <v>83</v>
      </c>
      <c r="O5838" t="b">
        <v>0</v>
      </c>
      <c r="P5838">
        <v>1181.0591999999999</v>
      </c>
      <c r="Q5838">
        <v>442.8972</v>
      </c>
      <c r="R5838">
        <v>437.2072</v>
      </c>
      <c r="S5838" t="s">
        <v>103</v>
      </c>
      <c r="T5838">
        <v>0</v>
      </c>
      <c r="U5838">
        <v>0</v>
      </c>
      <c r="V5838">
        <v>2</v>
      </c>
      <c r="W5838">
        <v>433.71789999999999</v>
      </c>
    </row>
    <row r="5839" spans="1:23" x14ac:dyDescent="0.35">
      <c r="A5839" t="s">
        <v>7825</v>
      </c>
      <c r="B5839" t="s">
        <v>390</v>
      </c>
      <c r="C5839" t="s">
        <v>7782</v>
      </c>
      <c r="D5839" t="s">
        <v>15</v>
      </c>
      <c r="E5839" t="s">
        <v>16</v>
      </c>
      <c r="F5839" t="s">
        <v>624</v>
      </c>
      <c r="G5839">
        <v>23.53</v>
      </c>
      <c r="H5839">
        <v>1</v>
      </c>
      <c r="I5839">
        <v>0.1</v>
      </c>
      <c r="J5839">
        <v>7.64</v>
      </c>
      <c r="K5839" t="s">
        <v>82</v>
      </c>
      <c r="L5839" t="s">
        <v>41</v>
      </c>
      <c r="M5839">
        <v>12.26</v>
      </c>
      <c r="N5839" t="s">
        <v>83</v>
      </c>
      <c r="O5839" t="b">
        <v>0</v>
      </c>
      <c r="P5839">
        <v>21.177</v>
      </c>
      <c r="Q5839">
        <v>7.0590000000000028</v>
      </c>
      <c r="R5839">
        <v>-12.840999999999999</v>
      </c>
      <c r="S5839" t="s">
        <v>91</v>
      </c>
      <c r="T5839">
        <v>0</v>
      </c>
      <c r="U5839">
        <v>0</v>
      </c>
      <c r="V5839">
        <v>2</v>
      </c>
      <c r="W5839">
        <v>95.926199999999994</v>
      </c>
    </row>
    <row r="5840" spans="1:23" x14ac:dyDescent="0.35">
      <c r="A5840" t="s">
        <v>7826</v>
      </c>
      <c r="B5840" t="s">
        <v>236</v>
      </c>
      <c r="C5840" t="s">
        <v>1233</v>
      </c>
      <c r="D5840" t="s">
        <v>19</v>
      </c>
      <c r="E5840" t="s">
        <v>95</v>
      </c>
      <c r="F5840" t="s">
        <v>958</v>
      </c>
      <c r="G5840">
        <v>435.23</v>
      </c>
      <c r="H5840">
        <v>1</v>
      </c>
      <c r="I5840">
        <v>0.04</v>
      </c>
      <c r="J5840">
        <v>3.94</v>
      </c>
      <c r="K5840" t="s">
        <v>115</v>
      </c>
      <c r="L5840" t="s">
        <v>43</v>
      </c>
      <c r="M5840">
        <v>6.71</v>
      </c>
      <c r="N5840" t="s">
        <v>83</v>
      </c>
      <c r="O5840" t="b">
        <v>0</v>
      </c>
      <c r="P5840">
        <v>417.82080000000002</v>
      </c>
      <c r="Q5840">
        <v>156.68279999999999</v>
      </c>
      <c r="R5840">
        <v>146.03280000000001</v>
      </c>
      <c r="S5840" t="s">
        <v>103</v>
      </c>
      <c r="T5840">
        <v>0</v>
      </c>
      <c r="U5840">
        <v>0</v>
      </c>
      <c r="V5840">
        <v>24</v>
      </c>
      <c r="W5840">
        <v>1634.9898000000001</v>
      </c>
    </row>
    <row r="5841" spans="1:23" x14ac:dyDescent="0.35">
      <c r="A5841" t="s">
        <v>7827</v>
      </c>
      <c r="B5841" t="s">
        <v>138</v>
      </c>
      <c r="C5841" t="s">
        <v>1694</v>
      </c>
      <c r="D5841" t="s">
        <v>20</v>
      </c>
      <c r="E5841" t="s">
        <v>16</v>
      </c>
      <c r="F5841" t="s">
        <v>259</v>
      </c>
      <c r="G5841">
        <v>63.9</v>
      </c>
      <c r="H5841">
        <v>3</v>
      </c>
      <c r="I5841">
        <v>0.05</v>
      </c>
      <c r="J5841">
        <v>2.87</v>
      </c>
      <c r="K5841" t="s">
        <v>90</v>
      </c>
      <c r="L5841" t="s">
        <v>43</v>
      </c>
      <c r="M5841">
        <v>7.33</v>
      </c>
      <c r="N5841" t="s">
        <v>83</v>
      </c>
      <c r="O5841" t="b">
        <v>0</v>
      </c>
      <c r="P5841">
        <v>182.11500000000001</v>
      </c>
      <c r="Q5841">
        <v>67.094999999999985</v>
      </c>
      <c r="R5841">
        <v>56.894999999999982</v>
      </c>
      <c r="S5841" t="s">
        <v>128</v>
      </c>
      <c r="T5841">
        <v>0</v>
      </c>
      <c r="U5841">
        <v>0</v>
      </c>
      <c r="V5841">
        <v>16</v>
      </c>
      <c r="W5841">
        <v>1367.6271999999999</v>
      </c>
    </row>
    <row r="5842" spans="1:23" x14ac:dyDescent="0.35">
      <c r="A5842" t="s">
        <v>7828</v>
      </c>
      <c r="B5842" t="s">
        <v>610</v>
      </c>
      <c r="C5842" t="s">
        <v>1377</v>
      </c>
      <c r="D5842" t="s">
        <v>15</v>
      </c>
      <c r="E5842" t="s">
        <v>95</v>
      </c>
      <c r="F5842" t="s">
        <v>1202</v>
      </c>
      <c r="G5842">
        <v>421.1</v>
      </c>
      <c r="H5842">
        <v>1</v>
      </c>
      <c r="I5842">
        <v>0.05</v>
      </c>
      <c r="J5842">
        <v>6.86</v>
      </c>
      <c r="K5842" t="s">
        <v>82</v>
      </c>
      <c r="L5842" t="s">
        <v>41</v>
      </c>
      <c r="M5842">
        <v>6.97</v>
      </c>
      <c r="N5842" t="s">
        <v>83</v>
      </c>
      <c r="O5842" t="b">
        <v>0</v>
      </c>
      <c r="P5842">
        <v>400.04500000000002</v>
      </c>
      <c r="Q5842">
        <v>147.38499999999999</v>
      </c>
      <c r="R5842">
        <v>133.55500000000001</v>
      </c>
      <c r="S5842" t="s">
        <v>97</v>
      </c>
      <c r="T5842">
        <v>0</v>
      </c>
      <c r="U5842">
        <v>0</v>
      </c>
      <c r="V5842">
        <v>17</v>
      </c>
      <c r="W5842">
        <v>1418.6872000000001</v>
      </c>
    </row>
    <row r="5843" spans="1:23" x14ac:dyDescent="0.35">
      <c r="A5843" t="s">
        <v>7829</v>
      </c>
      <c r="B5843" t="s">
        <v>1147</v>
      </c>
      <c r="C5843" t="s">
        <v>5521</v>
      </c>
      <c r="D5843" t="s">
        <v>12</v>
      </c>
      <c r="E5843" t="s">
        <v>95</v>
      </c>
      <c r="F5843" t="s">
        <v>217</v>
      </c>
      <c r="G5843">
        <v>267.14</v>
      </c>
      <c r="H5843">
        <v>2</v>
      </c>
      <c r="I5843">
        <v>0.08</v>
      </c>
      <c r="J5843">
        <v>9.9</v>
      </c>
      <c r="K5843" t="s">
        <v>90</v>
      </c>
      <c r="L5843" t="s">
        <v>45</v>
      </c>
      <c r="M5843">
        <v>1.61</v>
      </c>
      <c r="N5843" t="s">
        <v>83</v>
      </c>
      <c r="O5843" t="b">
        <v>0</v>
      </c>
      <c r="P5843">
        <v>491.5376</v>
      </c>
      <c r="Q5843">
        <v>170.96960000000001</v>
      </c>
      <c r="R5843">
        <v>159.45959999999999</v>
      </c>
      <c r="S5843" t="s">
        <v>183</v>
      </c>
      <c r="T5843">
        <v>0</v>
      </c>
      <c r="U5843">
        <v>0</v>
      </c>
      <c r="V5843">
        <v>14</v>
      </c>
      <c r="W5843">
        <v>1610.0854999999999</v>
      </c>
    </row>
    <row r="5844" spans="1:23" x14ac:dyDescent="0.35">
      <c r="A5844" t="s">
        <v>7830</v>
      </c>
      <c r="B5844" t="s">
        <v>1810</v>
      </c>
      <c r="C5844" t="s">
        <v>7831</v>
      </c>
      <c r="D5844" t="s">
        <v>19</v>
      </c>
      <c r="E5844" t="s">
        <v>88</v>
      </c>
      <c r="F5844" t="s">
        <v>658</v>
      </c>
      <c r="G5844">
        <v>24.58</v>
      </c>
      <c r="H5844">
        <v>1</v>
      </c>
      <c r="I5844">
        <v>0.02</v>
      </c>
      <c r="J5844">
        <v>8.5500000000000007</v>
      </c>
      <c r="K5844" t="s">
        <v>90</v>
      </c>
      <c r="L5844" t="s">
        <v>43</v>
      </c>
      <c r="M5844">
        <v>4.55</v>
      </c>
      <c r="N5844" t="s">
        <v>83</v>
      </c>
      <c r="O5844" t="b">
        <v>0</v>
      </c>
      <c r="P5844">
        <v>24.0884</v>
      </c>
      <c r="Q5844">
        <v>9.3404000000000007</v>
      </c>
      <c r="R5844">
        <v>-3.7596000000000021</v>
      </c>
      <c r="S5844" t="s">
        <v>84</v>
      </c>
      <c r="T5844">
        <v>0</v>
      </c>
      <c r="U5844">
        <v>0</v>
      </c>
      <c r="V5844">
        <v>1</v>
      </c>
      <c r="W5844">
        <v>-3.7596000000000021</v>
      </c>
    </row>
    <row r="5845" spans="1:23" x14ac:dyDescent="0.35">
      <c r="A5845" t="s">
        <v>7832</v>
      </c>
      <c r="B5845" t="s">
        <v>425</v>
      </c>
      <c r="C5845" t="s">
        <v>265</v>
      </c>
      <c r="D5845" t="s">
        <v>17</v>
      </c>
      <c r="E5845" t="s">
        <v>16</v>
      </c>
      <c r="F5845" t="s">
        <v>547</v>
      </c>
      <c r="G5845">
        <v>58.93</v>
      </c>
      <c r="H5845">
        <v>1</v>
      </c>
      <c r="I5845">
        <v>0.12</v>
      </c>
      <c r="J5845">
        <v>3.04</v>
      </c>
      <c r="K5845" t="s">
        <v>102</v>
      </c>
      <c r="L5845" t="s">
        <v>41</v>
      </c>
      <c r="M5845">
        <v>6.21</v>
      </c>
      <c r="N5845" t="s">
        <v>141</v>
      </c>
      <c r="O5845" t="b">
        <v>0</v>
      </c>
      <c r="P5845">
        <v>51.858400000000003</v>
      </c>
      <c r="Q5845">
        <v>16.50040000000001</v>
      </c>
      <c r="R5845">
        <v>7.2504000000000062</v>
      </c>
      <c r="S5845" t="s">
        <v>84</v>
      </c>
      <c r="T5845">
        <v>1</v>
      </c>
      <c r="U5845">
        <v>0</v>
      </c>
      <c r="V5845">
        <v>16</v>
      </c>
      <c r="W5845">
        <v>1097.520600000001</v>
      </c>
    </row>
    <row r="5846" spans="1:23" x14ac:dyDescent="0.35">
      <c r="A5846" t="s">
        <v>7833</v>
      </c>
      <c r="B5846" t="s">
        <v>1345</v>
      </c>
      <c r="C5846" t="s">
        <v>1160</v>
      </c>
      <c r="D5846" t="s">
        <v>15</v>
      </c>
      <c r="E5846" t="s">
        <v>88</v>
      </c>
      <c r="F5846" t="s">
        <v>111</v>
      </c>
      <c r="G5846">
        <v>29.04</v>
      </c>
      <c r="H5846">
        <v>2</v>
      </c>
      <c r="I5846">
        <v>0.04</v>
      </c>
      <c r="J5846">
        <v>3.59</v>
      </c>
      <c r="K5846" t="s">
        <v>102</v>
      </c>
      <c r="L5846" t="s">
        <v>43</v>
      </c>
      <c r="M5846">
        <v>7.39</v>
      </c>
      <c r="N5846" t="s">
        <v>83</v>
      </c>
      <c r="O5846" t="b">
        <v>0</v>
      </c>
      <c r="P5846">
        <v>55.756799999999998</v>
      </c>
      <c r="Q5846">
        <v>20.908799999999999</v>
      </c>
      <c r="R5846">
        <v>9.9288000000000007</v>
      </c>
      <c r="S5846" t="s">
        <v>183</v>
      </c>
      <c r="T5846">
        <v>0</v>
      </c>
      <c r="U5846">
        <v>0</v>
      </c>
      <c r="V5846">
        <v>24</v>
      </c>
      <c r="W5846">
        <v>1026.3376000000001</v>
      </c>
    </row>
    <row r="5847" spans="1:23" x14ac:dyDescent="0.35">
      <c r="A5847" t="s">
        <v>7834</v>
      </c>
      <c r="B5847" t="s">
        <v>901</v>
      </c>
      <c r="C5847" t="s">
        <v>7835</v>
      </c>
      <c r="D5847" t="s">
        <v>26</v>
      </c>
      <c r="E5847" t="s">
        <v>95</v>
      </c>
      <c r="F5847" t="s">
        <v>107</v>
      </c>
      <c r="G5847">
        <v>60.22</v>
      </c>
      <c r="H5847">
        <v>2</v>
      </c>
      <c r="I5847">
        <v>0.25</v>
      </c>
      <c r="J5847">
        <v>2.3199999999999998</v>
      </c>
      <c r="K5847" t="s">
        <v>115</v>
      </c>
      <c r="L5847" t="s">
        <v>43</v>
      </c>
      <c r="M5847">
        <v>3.64</v>
      </c>
      <c r="N5847" t="s">
        <v>83</v>
      </c>
      <c r="O5847" t="b">
        <v>0</v>
      </c>
      <c r="P5847">
        <v>90.33</v>
      </c>
      <c r="Q5847">
        <v>18.065999999999999</v>
      </c>
      <c r="R5847">
        <v>12.106</v>
      </c>
      <c r="S5847" t="s">
        <v>128</v>
      </c>
      <c r="T5847">
        <v>0</v>
      </c>
      <c r="U5847">
        <v>0</v>
      </c>
      <c r="V5847">
        <v>1</v>
      </c>
      <c r="W5847">
        <v>12.106</v>
      </c>
    </row>
    <row r="5848" spans="1:23" x14ac:dyDescent="0.35">
      <c r="A5848" t="s">
        <v>7836</v>
      </c>
      <c r="B5848" t="s">
        <v>125</v>
      </c>
      <c r="C5848" t="s">
        <v>963</v>
      </c>
      <c r="D5848" t="s">
        <v>24</v>
      </c>
      <c r="E5848" t="s">
        <v>95</v>
      </c>
      <c r="F5848" t="s">
        <v>718</v>
      </c>
      <c r="G5848">
        <v>29.36</v>
      </c>
      <c r="H5848">
        <v>1</v>
      </c>
      <c r="I5848">
        <v>0.05</v>
      </c>
      <c r="J5848">
        <v>6.54</v>
      </c>
      <c r="K5848" t="s">
        <v>90</v>
      </c>
      <c r="L5848" t="s">
        <v>45</v>
      </c>
      <c r="M5848">
        <v>1.87</v>
      </c>
      <c r="N5848" t="s">
        <v>83</v>
      </c>
      <c r="O5848" t="b">
        <v>0</v>
      </c>
      <c r="P5848">
        <v>27.891999999999999</v>
      </c>
      <c r="Q5848">
        <v>10.276</v>
      </c>
      <c r="R5848">
        <v>1.8660000000000001</v>
      </c>
      <c r="S5848" t="s">
        <v>128</v>
      </c>
      <c r="T5848">
        <v>0</v>
      </c>
      <c r="U5848">
        <v>0</v>
      </c>
      <c r="V5848">
        <v>15</v>
      </c>
      <c r="W5848">
        <v>956.32300000000021</v>
      </c>
    </row>
    <row r="5849" spans="1:23" x14ac:dyDescent="0.35">
      <c r="A5849" t="s">
        <v>7837</v>
      </c>
      <c r="B5849" t="s">
        <v>1586</v>
      </c>
      <c r="C5849" t="s">
        <v>616</v>
      </c>
      <c r="D5849" t="s">
        <v>12</v>
      </c>
      <c r="E5849" t="s">
        <v>88</v>
      </c>
      <c r="F5849" t="s">
        <v>1618</v>
      </c>
      <c r="G5849">
        <v>15.92</v>
      </c>
      <c r="H5849">
        <v>1</v>
      </c>
      <c r="I5849">
        <v>0.19</v>
      </c>
      <c r="J5849">
        <v>2.4900000000000002</v>
      </c>
      <c r="K5849" t="s">
        <v>102</v>
      </c>
      <c r="L5849" t="s">
        <v>41</v>
      </c>
      <c r="M5849">
        <v>13.93</v>
      </c>
      <c r="N5849" t="s">
        <v>83</v>
      </c>
      <c r="O5849" t="b">
        <v>0</v>
      </c>
      <c r="P5849">
        <v>12.895200000000001</v>
      </c>
      <c r="Q5849">
        <v>3.3432000000000008</v>
      </c>
      <c r="R5849">
        <v>-13.0768</v>
      </c>
      <c r="S5849" t="s">
        <v>183</v>
      </c>
      <c r="T5849">
        <v>0</v>
      </c>
      <c r="U5849">
        <v>0</v>
      </c>
      <c r="V5849">
        <v>15</v>
      </c>
      <c r="W5849">
        <v>1090.9683</v>
      </c>
    </row>
    <row r="5850" spans="1:23" x14ac:dyDescent="0.35">
      <c r="A5850" t="s">
        <v>7838</v>
      </c>
      <c r="B5850" t="s">
        <v>442</v>
      </c>
      <c r="C5850" t="s">
        <v>7839</v>
      </c>
      <c r="D5850" t="s">
        <v>15</v>
      </c>
      <c r="E5850" t="s">
        <v>16</v>
      </c>
      <c r="F5850" t="s">
        <v>696</v>
      </c>
      <c r="G5850">
        <v>50.55</v>
      </c>
      <c r="H5850">
        <v>2</v>
      </c>
      <c r="I5850">
        <v>0.26</v>
      </c>
      <c r="J5850">
        <v>9.07</v>
      </c>
      <c r="K5850" t="s">
        <v>102</v>
      </c>
      <c r="L5850" t="s">
        <v>41</v>
      </c>
      <c r="M5850">
        <v>14.25</v>
      </c>
      <c r="N5850" t="s">
        <v>83</v>
      </c>
      <c r="O5850" t="b">
        <v>0</v>
      </c>
      <c r="P5850">
        <v>74.813999999999993</v>
      </c>
      <c r="Q5850">
        <v>14.154</v>
      </c>
      <c r="R5850">
        <v>-9.1660000000000039</v>
      </c>
      <c r="S5850" t="s">
        <v>128</v>
      </c>
      <c r="T5850">
        <v>0</v>
      </c>
      <c r="U5850">
        <v>0</v>
      </c>
      <c r="V5850">
        <v>2</v>
      </c>
      <c r="W5850">
        <v>94.757400000000018</v>
      </c>
    </row>
    <row r="5851" spans="1:23" x14ac:dyDescent="0.35">
      <c r="A5851" t="s">
        <v>7840</v>
      </c>
      <c r="B5851" t="s">
        <v>773</v>
      </c>
      <c r="C5851" t="s">
        <v>3105</v>
      </c>
      <c r="D5851" t="s">
        <v>20</v>
      </c>
      <c r="E5851" t="s">
        <v>16</v>
      </c>
      <c r="F5851" t="s">
        <v>696</v>
      </c>
      <c r="G5851">
        <v>40.5</v>
      </c>
      <c r="H5851">
        <v>1</v>
      </c>
      <c r="I5851">
        <v>0.28999999999999998</v>
      </c>
      <c r="J5851">
        <v>3.71</v>
      </c>
      <c r="K5851" t="s">
        <v>90</v>
      </c>
      <c r="L5851" t="s">
        <v>43</v>
      </c>
      <c r="M5851">
        <v>6.08</v>
      </c>
      <c r="N5851" t="s">
        <v>83</v>
      </c>
      <c r="O5851" t="b">
        <v>0</v>
      </c>
      <c r="P5851">
        <v>28.754999999999999</v>
      </c>
      <c r="Q5851">
        <v>4.4549999999999983</v>
      </c>
      <c r="R5851">
        <v>-5.3350000000000009</v>
      </c>
      <c r="S5851" t="s">
        <v>97</v>
      </c>
      <c r="T5851">
        <v>0</v>
      </c>
      <c r="U5851">
        <v>0</v>
      </c>
      <c r="V5851">
        <v>2</v>
      </c>
      <c r="W5851">
        <v>-5.4350000000000023</v>
      </c>
    </row>
    <row r="5852" spans="1:23" x14ac:dyDescent="0.35">
      <c r="A5852" t="s">
        <v>7841</v>
      </c>
      <c r="B5852" t="s">
        <v>1097</v>
      </c>
      <c r="C5852" t="s">
        <v>3634</v>
      </c>
      <c r="D5852" t="s">
        <v>12</v>
      </c>
      <c r="E5852" t="s">
        <v>88</v>
      </c>
      <c r="F5852" t="s">
        <v>1368</v>
      </c>
      <c r="G5852">
        <v>21.73</v>
      </c>
      <c r="H5852">
        <v>1</v>
      </c>
      <c r="I5852">
        <v>0.03</v>
      </c>
      <c r="J5852">
        <v>9.6</v>
      </c>
      <c r="K5852" t="s">
        <v>82</v>
      </c>
      <c r="L5852" t="s">
        <v>45</v>
      </c>
      <c r="M5852">
        <v>1.74</v>
      </c>
      <c r="N5852" t="s">
        <v>83</v>
      </c>
      <c r="O5852" t="b">
        <v>0</v>
      </c>
      <c r="P5852">
        <v>21.078099999999999</v>
      </c>
      <c r="Q5852">
        <v>8.0400999999999989</v>
      </c>
      <c r="R5852">
        <v>-3.2999000000000009</v>
      </c>
      <c r="S5852" t="s">
        <v>183</v>
      </c>
      <c r="T5852">
        <v>0</v>
      </c>
      <c r="U5852">
        <v>0</v>
      </c>
      <c r="V5852">
        <v>5</v>
      </c>
      <c r="W5852">
        <v>163.5519000000001</v>
      </c>
    </row>
    <row r="5853" spans="1:23" x14ac:dyDescent="0.35">
      <c r="A5853" t="s">
        <v>7842</v>
      </c>
      <c r="B5853" t="s">
        <v>147</v>
      </c>
      <c r="C5853" t="s">
        <v>795</v>
      </c>
      <c r="D5853" t="s">
        <v>12</v>
      </c>
      <c r="E5853" t="s">
        <v>14</v>
      </c>
      <c r="F5853" t="s">
        <v>1299</v>
      </c>
      <c r="G5853">
        <v>107.67</v>
      </c>
      <c r="H5853">
        <v>1</v>
      </c>
      <c r="I5853">
        <v>0.1</v>
      </c>
      <c r="J5853">
        <v>2.2400000000000002</v>
      </c>
      <c r="K5853" t="s">
        <v>115</v>
      </c>
      <c r="L5853" t="s">
        <v>43</v>
      </c>
      <c r="M5853">
        <v>6.73</v>
      </c>
      <c r="N5853" t="s">
        <v>83</v>
      </c>
      <c r="O5853" t="b">
        <v>1</v>
      </c>
      <c r="P5853">
        <v>96.903000000000006</v>
      </c>
      <c r="Q5853">
        <v>32.301000000000002</v>
      </c>
      <c r="R5853">
        <v>23.331</v>
      </c>
      <c r="S5853" t="s">
        <v>84</v>
      </c>
      <c r="T5853">
        <v>0</v>
      </c>
      <c r="U5853">
        <v>0</v>
      </c>
      <c r="V5853">
        <v>15</v>
      </c>
      <c r="W5853">
        <v>2662.0149999999999</v>
      </c>
    </row>
    <row r="5854" spans="1:23" x14ac:dyDescent="0.35">
      <c r="A5854" t="s">
        <v>7843</v>
      </c>
      <c r="B5854" t="s">
        <v>848</v>
      </c>
      <c r="C5854" t="s">
        <v>2587</v>
      </c>
      <c r="D5854" t="s">
        <v>12</v>
      </c>
      <c r="E5854" t="s">
        <v>16</v>
      </c>
      <c r="F5854" t="s">
        <v>605</v>
      </c>
      <c r="G5854">
        <v>48.93</v>
      </c>
      <c r="H5854">
        <v>2</v>
      </c>
      <c r="I5854">
        <v>0.28999999999999998</v>
      </c>
      <c r="J5854">
        <v>8.52</v>
      </c>
      <c r="K5854" t="s">
        <v>90</v>
      </c>
      <c r="L5854" t="s">
        <v>43</v>
      </c>
      <c r="M5854">
        <v>6.07</v>
      </c>
      <c r="N5854" t="s">
        <v>83</v>
      </c>
      <c r="O5854" t="b">
        <v>0</v>
      </c>
      <c r="P5854">
        <v>69.480599999999995</v>
      </c>
      <c r="Q5854">
        <v>10.7646</v>
      </c>
      <c r="R5854">
        <v>-3.8253999999999979</v>
      </c>
      <c r="S5854" t="s">
        <v>103</v>
      </c>
      <c r="T5854">
        <v>0</v>
      </c>
      <c r="U5854">
        <v>0</v>
      </c>
      <c r="V5854">
        <v>14</v>
      </c>
      <c r="W5854">
        <v>704.06530000000009</v>
      </c>
    </row>
    <row r="5855" spans="1:23" x14ac:dyDescent="0.35">
      <c r="A5855" t="s">
        <v>7844</v>
      </c>
      <c r="B5855" t="s">
        <v>586</v>
      </c>
      <c r="C5855" t="s">
        <v>3764</v>
      </c>
      <c r="D5855" t="s">
        <v>20</v>
      </c>
      <c r="E5855" t="s">
        <v>16</v>
      </c>
      <c r="F5855" t="s">
        <v>645</v>
      </c>
      <c r="G5855">
        <v>45.01</v>
      </c>
      <c r="H5855">
        <v>2</v>
      </c>
      <c r="I5855">
        <v>0.15</v>
      </c>
      <c r="J5855">
        <v>4.88</v>
      </c>
      <c r="K5855" t="s">
        <v>82</v>
      </c>
      <c r="L5855" t="s">
        <v>41</v>
      </c>
      <c r="M5855">
        <v>13.94</v>
      </c>
      <c r="N5855" t="s">
        <v>83</v>
      </c>
      <c r="O5855" t="b">
        <v>0</v>
      </c>
      <c r="P5855">
        <v>76.516999999999996</v>
      </c>
      <c r="Q5855">
        <v>22.504999999999999</v>
      </c>
      <c r="R5855">
        <v>3.6850000000000009</v>
      </c>
      <c r="S5855" t="s">
        <v>91</v>
      </c>
      <c r="T5855">
        <v>0</v>
      </c>
      <c r="U5855">
        <v>0</v>
      </c>
      <c r="V5855">
        <v>2</v>
      </c>
      <c r="W5855">
        <v>2.7162000000000011</v>
      </c>
    </row>
    <row r="5856" spans="1:23" x14ac:dyDescent="0.35">
      <c r="A5856" t="s">
        <v>7845</v>
      </c>
      <c r="B5856" t="s">
        <v>984</v>
      </c>
      <c r="C5856" t="s">
        <v>3217</v>
      </c>
      <c r="D5856" t="s">
        <v>12</v>
      </c>
      <c r="E5856" t="s">
        <v>16</v>
      </c>
      <c r="F5856" t="s">
        <v>696</v>
      </c>
      <c r="G5856">
        <v>42.32</v>
      </c>
      <c r="H5856">
        <v>1</v>
      </c>
      <c r="I5856">
        <v>0.3</v>
      </c>
      <c r="J5856">
        <v>9.81</v>
      </c>
      <c r="K5856" t="s">
        <v>115</v>
      </c>
      <c r="L5856" t="s">
        <v>41</v>
      </c>
      <c r="M5856">
        <v>7.05</v>
      </c>
      <c r="N5856" t="s">
        <v>83</v>
      </c>
      <c r="O5856" t="b">
        <v>0</v>
      </c>
      <c r="P5856">
        <v>29.623999999999999</v>
      </c>
      <c r="Q5856">
        <v>4.2319999999999993</v>
      </c>
      <c r="R5856">
        <v>-12.628</v>
      </c>
      <c r="S5856" t="s">
        <v>97</v>
      </c>
      <c r="T5856">
        <v>0</v>
      </c>
      <c r="U5856">
        <v>0</v>
      </c>
      <c r="V5856">
        <v>6</v>
      </c>
      <c r="W5856">
        <v>254.0214</v>
      </c>
    </row>
    <row r="5857" spans="1:23" x14ac:dyDescent="0.35">
      <c r="A5857" t="s">
        <v>7846</v>
      </c>
      <c r="B5857" t="s">
        <v>521</v>
      </c>
      <c r="C5857" t="s">
        <v>664</v>
      </c>
      <c r="D5857" t="s">
        <v>12</v>
      </c>
      <c r="E5857" t="s">
        <v>16</v>
      </c>
      <c r="F5857" t="s">
        <v>505</v>
      </c>
      <c r="G5857">
        <v>36.25</v>
      </c>
      <c r="H5857">
        <v>2</v>
      </c>
      <c r="I5857">
        <v>0.28000000000000003</v>
      </c>
      <c r="J5857">
        <v>3.38</v>
      </c>
      <c r="K5857" t="s">
        <v>115</v>
      </c>
      <c r="L5857" t="s">
        <v>41</v>
      </c>
      <c r="M5857">
        <v>14.94</v>
      </c>
      <c r="N5857" t="s">
        <v>83</v>
      </c>
      <c r="O5857" t="b">
        <v>0</v>
      </c>
      <c r="P5857">
        <v>52.2</v>
      </c>
      <c r="Q5857">
        <v>8.6999999999999957</v>
      </c>
      <c r="R5857">
        <v>-9.6200000000000045</v>
      </c>
      <c r="S5857" t="s">
        <v>84</v>
      </c>
      <c r="T5857">
        <v>0</v>
      </c>
      <c r="U5857">
        <v>0</v>
      </c>
      <c r="V5857">
        <v>15</v>
      </c>
      <c r="W5857">
        <v>1753.1386</v>
      </c>
    </row>
    <row r="5858" spans="1:23" x14ac:dyDescent="0.35">
      <c r="A5858" t="s">
        <v>7847</v>
      </c>
      <c r="B5858" t="s">
        <v>379</v>
      </c>
      <c r="C5858" t="s">
        <v>938</v>
      </c>
      <c r="D5858" t="s">
        <v>17</v>
      </c>
      <c r="E5858" t="s">
        <v>16</v>
      </c>
      <c r="F5858" t="s">
        <v>478</v>
      </c>
      <c r="G5858">
        <v>25.98</v>
      </c>
      <c r="H5858">
        <v>1</v>
      </c>
      <c r="I5858">
        <v>0.15</v>
      </c>
      <c r="J5858">
        <v>4.4400000000000004</v>
      </c>
      <c r="K5858" t="s">
        <v>115</v>
      </c>
      <c r="L5858" t="s">
        <v>41</v>
      </c>
      <c r="M5858">
        <v>10.53</v>
      </c>
      <c r="N5858" t="s">
        <v>83</v>
      </c>
      <c r="O5858" t="b">
        <v>0</v>
      </c>
      <c r="P5858">
        <v>22.082999999999998</v>
      </c>
      <c r="Q5858">
        <v>6.4949999999999992</v>
      </c>
      <c r="R5858">
        <v>-8.4749999999999996</v>
      </c>
      <c r="S5858" t="s">
        <v>103</v>
      </c>
      <c r="T5858">
        <v>0</v>
      </c>
      <c r="U5858">
        <v>0</v>
      </c>
      <c r="V5858">
        <v>15</v>
      </c>
      <c r="W5858">
        <v>393.45659999999998</v>
      </c>
    </row>
    <row r="5859" spans="1:23" x14ac:dyDescent="0.35">
      <c r="A5859" t="s">
        <v>7848</v>
      </c>
      <c r="B5859" t="s">
        <v>291</v>
      </c>
      <c r="C5859" t="s">
        <v>812</v>
      </c>
      <c r="D5859" t="s">
        <v>12</v>
      </c>
      <c r="E5859" t="s">
        <v>14</v>
      </c>
      <c r="F5859" t="s">
        <v>210</v>
      </c>
      <c r="G5859">
        <v>67.02</v>
      </c>
      <c r="H5859">
        <v>1</v>
      </c>
      <c r="I5859">
        <v>0.17</v>
      </c>
      <c r="J5859">
        <v>7.68</v>
      </c>
      <c r="K5859" t="s">
        <v>82</v>
      </c>
      <c r="L5859" t="s">
        <v>41</v>
      </c>
      <c r="M5859">
        <v>12.21</v>
      </c>
      <c r="N5859" t="s">
        <v>83</v>
      </c>
      <c r="O5859" t="b">
        <v>0</v>
      </c>
      <c r="P5859">
        <v>55.626600000000003</v>
      </c>
      <c r="Q5859">
        <v>15.4146</v>
      </c>
      <c r="R5859">
        <v>-4.4753999999999996</v>
      </c>
      <c r="S5859" t="s">
        <v>183</v>
      </c>
      <c r="T5859">
        <v>0</v>
      </c>
      <c r="U5859">
        <v>0</v>
      </c>
      <c r="V5859">
        <v>19</v>
      </c>
      <c r="W5859">
        <v>617.94619999999986</v>
      </c>
    </row>
    <row r="5860" spans="1:23" x14ac:dyDescent="0.35">
      <c r="A5860" t="s">
        <v>7849</v>
      </c>
      <c r="B5860" t="s">
        <v>586</v>
      </c>
      <c r="C5860" t="s">
        <v>1103</v>
      </c>
      <c r="D5860" t="s">
        <v>19</v>
      </c>
      <c r="E5860" t="s">
        <v>16</v>
      </c>
      <c r="F5860" t="s">
        <v>696</v>
      </c>
      <c r="G5860">
        <v>71.650000000000006</v>
      </c>
      <c r="H5860">
        <v>1</v>
      </c>
      <c r="I5860">
        <v>0.1</v>
      </c>
      <c r="J5860">
        <v>7.08</v>
      </c>
      <c r="K5860" t="s">
        <v>82</v>
      </c>
      <c r="L5860" t="s">
        <v>43</v>
      </c>
      <c r="M5860">
        <v>4.9400000000000004</v>
      </c>
      <c r="N5860" t="s">
        <v>83</v>
      </c>
      <c r="O5860" t="b">
        <v>1</v>
      </c>
      <c r="P5860">
        <v>64.485000000000014</v>
      </c>
      <c r="Q5860">
        <v>21.495000000000012</v>
      </c>
      <c r="R5860">
        <v>9.4750000000000121</v>
      </c>
      <c r="S5860" t="s">
        <v>91</v>
      </c>
      <c r="T5860">
        <v>0</v>
      </c>
      <c r="U5860">
        <v>0</v>
      </c>
      <c r="V5860">
        <v>23</v>
      </c>
      <c r="W5860">
        <v>2031.5921000000001</v>
      </c>
    </row>
    <row r="5861" spans="1:23" x14ac:dyDescent="0.35">
      <c r="A5861" t="s">
        <v>7850</v>
      </c>
      <c r="B5861" t="s">
        <v>398</v>
      </c>
      <c r="C5861" t="s">
        <v>2636</v>
      </c>
      <c r="D5861" t="s">
        <v>28</v>
      </c>
      <c r="E5861" t="s">
        <v>16</v>
      </c>
      <c r="F5861" t="s">
        <v>481</v>
      </c>
      <c r="G5861">
        <v>47.47</v>
      </c>
      <c r="H5861">
        <v>3</v>
      </c>
      <c r="I5861">
        <v>0.1</v>
      </c>
      <c r="J5861">
        <v>9.7200000000000006</v>
      </c>
      <c r="K5861" t="s">
        <v>90</v>
      </c>
      <c r="L5861" t="s">
        <v>41</v>
      </c>
      <c r="M5861">
        <v>8.9600000000000009</v>
      </c>
      <c r="N5861" t="s">
        <v>83</v>
      </c>
      <c r="O5861" t="b">
        <v>0</v>
      </c>
      <c r="P5861">
        <v>128.16900000000001</v>
      </c>
      <c r="Q5861">
        <v>42.723000000000013</v>
      </c>
      <c r="R5861">
        <v>24.04300000000001</v>
      </c>
      <c r="S5861" t="s">
        <v>183</v>
      </c>
      <c r="T5861">
        <v>0</v>
      </c>
      <c r="U5861">
        <v>0</v>
      </c>
      <c r="V5861">
        <v>15</v>
      </c>
      <c r="W5861">
        <v>1009.6579</v>
      </c>
    </row>
    <row r="5862" spans="1:23" x14ac:dyDescent="0.35">
      <c r="A5862" t="s">
        <v>7851</v>
      </c>
      <c r="B5862" t="s">
        <v>1379</v>
      </c>
      <c r="C5862" t="s">
        <v>186</v>
      </c>
      <c r="D5862" t="s">
        <v>20</v>
      </c>
      <c r="E5862" t="s">
        <v>16</v>
      </c>
      <c r="F5862" t="s">
        <v>1316</v>
      </c>
      <c r="G5862">
        <v>44.31</v>
      </c>
      <c r="H5862">
        <v>1</v>
      </c>
      <c r="I5862">
        <v>0.19</v>
      </c>
      <c r="J5862">
        <v>9.3800000000000008</v>
      </c>
      <c r="K5862" t="s">
        <v>102</v>
      </c>
      <c r="L5862" t="s">
        <v>41</v>
      </c>
      <c r="M5862">
        <v>11.14</v>
      </c>
      <c r="N5862" t="s">
        <v>83</v>
      </c>
      <c r="O5862" t="b">
        <v>0</v>
      </c>
      <c r="P5862">
        <v>35.891100000000002</v>
      </c>
      <c r="Q5862">
        <v>9.3050999999999995</v>
      </c>
      <c r="R5862">
        <v>-11.2149</v>
      </c>
      <c r="S5862" t="s">
        <v>183</v>
      </c>
      <c r="T5862">
        <v>0</v>
      </c>
      <c r="U5862">
        <v>0</v>
      </c>
      <c r="V5862">
        <v>15</v>
      </c>
      <c r="W5862">
        <v>956.19069999999999</v>
      </c>
    </row>
    <row r="5863" spans="1:23" x14ac:dyDescent="0.35">
      <c r="A5863" t="s">
        <v>7852</v>
      </c>
      <c r="B5863" t="s">
        <v>954</v>
      </c>
      <c r="C5863" t="s">
        <v>7853</v>
      </c>
      <c r="D5863" t="s">
        <v>12</v>
      </c>
      <c r="E5863" t="s">
        <v>88</v>
      </c>
      <c r="F5863" t="s">
        <v>857</v>
      </c>
      <c r="G5863">
        <v>29.3</v>
      </c>
      <c r="H5863">
        <v>1</v>
      </c>
      <c r="I5863">
        <v>0.06</v>
      </c>
      <c r="J5863">
        <v>2.17</v>
      </c>
      <c r="K5863" t="s">
        <v>90</v>
      </c>
      <c r="L5863" t="s">
        <v>48</v>
      </c>
      <c r="M5863">
        <v>9.2100000000000009</v>
      </c>
      <c r="N5863" t="s">
        <v>83</v>
      </c>
      <c r="O5863" t="b">
        <v>0</v>
      </c>
      <c r="P5863">
        <v>27.542000000000002</v>
      </c>
      <c r="Q5863">
        <v>9.9619999999999997</v>
      </c>
      <c r="R5863">
        <v>-1.418000000000001</v>
      </c>
      <c r="S5863" t="s">
        <v>91</v>
      </c>
      <c r="T5863">
        <v>0</v>
      </c>
      <c r="U5863">
        <v>0</v>
      </c>
      <c r="V5863">
        <v>2</v>
      </c>
      <c r="W5863">
        <v>19.762800000000009</v>
      </c>
    </row>
    <row r="5864" spans="1:23" x14ac:dyDescent="0.35">
      <c r="A5864" t="s">
        <v>7854</v>
      </c>
      <c r="B5864" t="s">
        <v>130</v>
      </c>
      <c r="C5864" t="s">
        <v>1684</v>
      </c>
      <c r="D5864" t="s">
        <v>15</v>
      </c>
      <c r="E5864" t="s">
        <v>14</v>
      </c>
      <c r="F5864" t="s">
        <v>733</v>
      </c>
      <c r="G5864">
        <v>172.29</v>
      </c>
      <c r="H5864">
        <v>1</v>
      </c>
      <c r="I5864">
        <v>0.05</v>
      </c>
      <c r="J5864">
        <v>3.86</v>
      </c>
      <c r="K5864" t="s">
        <v>115</v>
      </c>
      <c r="L5864" t="s">
        <v>43</v>
      </c>
      <c r="M5864">
        <v>6.21</v>
      </c>
      <c r="N5864" t="s">
        <v>83</v>
      </c>
      <c r="O5864" t="b">
        <v>0</v>
      </c>
      <c r="P5864">
        <v>163.6755</v>
      </c>
      <c r="Q5864">
        <v>60.301499999999983</v>
      </c>
      <c r="R5864">
        <v>50.231499999999983</v>
      </c>
      <c r="S5864" t="s">
        <v>84</v>
      </c>
      <c r="T5864">
        <v>0</v>
      </c>
      <c r="U5864">
        <v>0</v>
      </c>
      <c r="V5864">
        <v>13</v>
      </c>
      <c r="W5864">
        <v>668.51220000000001</v>
      </c>
    </row>
    <row r="5865" spans="1:23" x14ac:dyDescent="0.35">
      <c r="A5865" t="s">
        <v>7855</v>
      </c>
      <c r="B5865" t="s">
        <v>784</v>
      </c>
      <c r="C5865" t="s">
        <v>704</v>
      </c>
      <c r="D5865" t="s">
        <v>20</v>
      </c>
      <c r="E5865" t="s">
        <v>14</v>
      </c>
      <c r="F5865" t="s">
        <v>255</v>
      </c>
      <c r="G5865">
        <v>93.22</v>
      </c>
      <c r="H5865">
        <v>2</v>
      </c>
      <c r="I5865">
        <v>0.01</v>
      </c>
      <c r="J5865">
        <v>7.68</v>
      </c>
      <c r="K5865" t="s">
        <v>115</v>
      </c>
      <c r="L5865" t="s">
        <v>43</v>
      </c>
      <c r="M5865">
        <v>4.13</v>
      </c>
      <c r="N5865" t="s">
        <v>83</v>
      </c>
      <c r="O5865" t="b">
        <v>0</v>
      </c>
      <c r="P5865">
        <v>184.57560000000001</v>
      </c>
      <c r="Q5865">
        <v>72.711600000000018</v>
      </c>
      <c r="R5865">
        <v>60.901600000000023</v>
      </c>
      <c r="S5865" t="s">
        <v>84</v>
      </c>
      <c r="T5865">
        <v>0</v>
      </c>
      <c r="U5865">
        <v>0</v>
      </c>
      <c r="V5865">
        <v>18</v>
      </c>
      <c r="W5865">
        <v>2368.9762999999998</v>
      </c>
    </row>
    <row r="5866" spans="1:23" x14ac:dyDescent="0.35">
      <c r="A5866" t="s">
        <v>7856</v>
      </c>
      <c r="B5866" t="s">
        <v>1124</v>
      </c>
      <c r="C5866" t="s">
        <v>7857</v>
      </c>
      <c r="D5866" t="s">
        <v>24</v>
      </c>
      <c r="E5866" t="s">
        <v>88</v>
      </c>
      <c r="F5866" t="s">
        <v>708</v>
      </c>
      <c r="G5866">
        <v>16.170000000000002</v>
      </c>
      <c r="H5866">
        <v>2</v>
      </c>
      <c r="I5866">
        <v>0.08</v>
      </c>
      <c r="J5866">
        <v>4.57</v>
      </c>
      <c r="K5866" t="s">
        <v>82</v>
      </c>
      <c r="L5866" t="s">
        <v>48</v>
      </c>
      <c r="M5866">
        <v>5.17</v>
      </c>
      <c r="N5866" t="s">
        <v>83</v>
      </c>
      <c r="O5866" t="b">
        <v>0</v>
      </c>
      <c r="P5866">
        <v>29.752800000000001</v>
      </c>
      <c r="Q5866">
        <v>10.348800000000001</v>
      </c>
      <c r="R5866">
        <v>0.608800000000004</v>
      </c>
      <c r="S5866" t="s">
        <v>103</v>
      </c>
      <c r="T5866">
        <v>0</v>
      </c>
      <c r="U5866">
        <v>0</v>
      </c>
      <c r="V5866">
        <v>2</v>
      </c>
      <c r="W5866">
        <v>124.4918</v>
      </c>
    </row>
    <row r="5867" spans="1:23" x14ac:dyDescent="0.35">
      <c r="A5867" t="s">
        <v>7858</v>
      </c>
      <c r="B5867" t="s">
        <v>598</v>
      </c>
      <c r="C5867" t="s">
        <v>2559</v>
      </c>
      <c r="D5867" t="s">
        <v>12</v>
      </c>
      <c r="E5867" t="s">
        <v>16</v>
      </c>
      <c r="F5867" t="s">
        <v>409</v>
      </c>
      <c r="G5867">
        <v>44.85</v>
      </c>
      <c r="H5867">
        <v>1</v>
      </c>
      <c r="I5867">
        <v>0.19</v>
      </c>
      <c r="J5867">
        <v>3.43</v>
      </c>
      <c r="K5867" t="s">
        <v>82</v>
      </c>
      <c r="L5867" t="s">
        <v>41</v>
      </c>
      <c r="M5867">
        <v>7.73</v>
      </c>
      <c r="N5867" t="s">
        <v>83</v>
      </c>
      <c r="O5867" t="b">
        <v>0</v>
      </c>
      <c r="P5867">
        <v>36.328500000000012</v>
      </c>
      <c r="Q5867">
        <v>9.4185000000000034</v>
      </c>
      <c r="R5867">
        <v>-1.7414999999999949</v>
      </c>
      <c r="S5867" t="s">
        <v>183</v>
      </c>
      <c r="T5867">
        <v>0</v>
      </c>
      <c r="U5867">
        <v>0</v>
      </c>
      <c r="V5867">
        <v>3</v>
      </c>
      <c r="W5867">
        <v>10.5221</v>
      </c>
    </row>
    <row r="5868" spans="1:23" x14ac:dyDescent="0.35">
      <c r="A5868" t="s">
        <v>7859</v>
      </c>
      <c r="B5868" t="s">
        <v>470</v>
      </c>
      <c r="C5868" t="s">
        <v>1657</v>
      </c>
      <c r="D5868" t="s">
        <v>20</v>
      </c>
      <c r="E5868" t="s">
        <v>16</v>
      </c>
      <c r="F5868" t="s">
        <v>919</v>
      </c>
      <c r="G5868">
        <v>15.96</v>
      </c>
      <c r="H5868">
        <v>3</v>
      </c>
      <c r="I5868">
        <v>0.11</v>
      </c>
      <c r="J5868">
        <v>7</v>
      </c>
      <c r="K5868" t="s">
        <v>90</v>
      </c>
      <c r="L5868" t="s">
        <v>43</v>
      </c>
      <c r="M5868">
        <v>4.04</v>
      </c>
      <c r="N5868" t="s">
        <v>83</v>
      </c>
      <c r="O5868" t="b">
        <v>0</v>
      </c>
      <c r="P5868">
        <v>42.613200000000013</v>
      </c>
      <c r="Q5868">
        <v>13.885199999999999</v>
      </c>
      <c r="R5868">
        <v>2.8452000000000051</v>
      </c>
      <c r="S5868" t="s">
        <v>183</v>
      </c>
      <c r="T5868">
        <v>0</v>
      </c>
      <c r="U5868">
        <v>0</v>
      </c>
      <c r="V5868">
        <v>4</v>
      </c>
      <c r="W5868">
        <v>309.71309999999988</v>
      </c>
    </row>
    <row r="5869" spans="1:23" x14ac:dyDescent="0.35">
      <c r="A5869" t="s">
        <v>7860</v>
      </c>
      <c r="B5869" t="s">
        <v>639</v>
      </c>
      <c r="C5869" t="s">
        <v>692</v>
      </c>
      <c r="D5869" t="s">
        <v>15</v>
      </c>
      <c r="E5869" t="s">
        <v>88</v>
      </c>
      <c r="F5869" t="s">
        <v>608</v>
      </c>
      <c r="G5869">
        <v>24.64</v>
      </c>
      <c r="H5869">
        <v>3</v>
      </c>
      <c r="I5869">
        <v>0.01</v>
      </c>
      <c r="J5869">
        <v>7.76</v>
      </c>
      <c r="K5869" t="s">
        <v>90</v>
      </c>
      <c r="L5869" t="s">
        <v>48</v>
      </c>
      <c r="M5869">
        <v>9.33</v>
      </c>
      <c r="N5869" t="s">
        <v>83</v>
      </c>
      <c r="O5869" t="b">
        <v>0</v>
      </c>
      <c r="P5869">
        <v>73.180800000000005</v>
      </c>
      <c r="Q5869">
        <v>28.828800000000012</v>
      </c>
      <c r="R5869">
        <v>11.73880000000001</v>
      </c>
      <c r="S5869" t="s">
        <v>103</v>
      </c>
      <c r="T5869">
        <v>0</v>
      </c>
      <c r="U5869">
        <v>0</v>
      </c>
      <c r="V5869">
        <v>2</v>
      </c>
      <c r="W5869">
        <v>18.758800000000011</v>
      </c>
    </row>
    <row r="5870" spans="1:23" x14ac:dyDescent="0.35">
      <c r="A5870" t="s">
        <v>7861</v>
      </c>
      <c r="B5870" t="s">
        <v>867</v>
      </c>
      <c r="C5870" t="s">
        <v>913</v>
      </c>
      <c r="D5870" t="s">
        <v>17</v>
      </c>
      <c r="E5870" t="s">
        <v>16</v>
      </c>
      <c r="F5870" t="s">
        <v>435</v>
      </c>
      <c r="G5870">
        <v>29.63</v>
      </c>
      <c r="H5870">
        <v>1</v>
      </c>
      <c r="I5870">
        <v>0.14000000000000001</v>
      </c>
      <c r="J5870">
        <v>8.2200000000000006</v>
      </c>
      <c r="K5870" t="s">
        <v>90</v>
      </c>
      <c r="L5870" t="s">
        <v>41</v>
      </c>
      <c r="M5870">
        <v>10.01</v>
      </c>
      <c r="N5870" t="s">
        <v>83</v>
      </c>
      <c r="O5870" t="b">
        <v>0</v>
      </c>
      <c r="P5870">
        <v>25.4818</v>
      </c>
      <c r="Q5870">
        <v>7.7038000000000011</v>
      </c>
      <c r="R5870">
        <v>-10.526199999999999</v>
      </c>
      <c r="S5870" t="s">
        <v>103</v>
      </c>
      <c r="T5870">
        <v>0</v>
      </c>
      <c r="U5870">
        <v>0</v>
      </c>
      <c r="V5870">
        <v>16</v>
      </c>
      <c r="W5870">
        <v>1120.9875</v>
      </c>
    </row>
    <row r="5871" spans="1:23" x14ac:dyDescent="0.35">
      <c r="A5871" t="s">
        <v>7862</v>
      </c>
      <c r="B5871" t="s">
        <v>1219</v>
      </c>
      <c r="C5871" t="s">
        <v>1071</v>
      </c>
      <c r="D5871" t="s">
        <v>24</v>
      </c>
      <c r="E5871" t="s">
        <v>95</v>
      </c>
      <c r="F5871" t="s">
        <v>266</v>
      </c>
      <c r="G5871">
        <v>449</v>
      </c>
      <c r="H5871">
        <v>2</v>
      </c>
      <c r="I5871">
        <v>0.28000000000000003</v>
      </c>
      <c r="J5871">
        <v>4.17</v>
      </c>
      <c r="K5871" t="s">
        <v>115</v>
      </c>
      <c r="L5871" t="s">
        <v>41</v>
      </c>
      <c r="M5871">
        <v>10.48</v>
      </c>
      <c r="N5871" t="s">
        <v>83</v>
      </c>
      <c r="O5871" t="b">
        <v>0</v>
      </c>
      <c r="P5871">
        <v>646.55999999999995</v>
      </c>
      <c r="Q5871">
        <v>107.76</v>
      </c>
      <c r="R5871">
        <v>93.11</v>
      </c>
      <c r="S5871" t="s">
        <v>183</v>
      </c>
      <c r="T5871">
        <v>0</v>
      </c>
      <c r="U5871">
        <v>0</v>
      </c>
      <c r="V5871">
        <v>17</v>
      </c>
      <c r="W5871">
        <v>1567.6953000000001</v>
      </c>
    </row>
    <row r="5872" spans="1:23" x14ac:dyDescent="0.35">
      <c r="A5872" t="s">
        <v>7863</v>
      </c>
      <c r="B5872" t="s">
        <v>951</v>
      </c>
      <c r="C5872" t="s">
        <v>673</v>
      </c>
      <c r="D5872" t="s">
        <v>20</v>
      </c>
      <c r="E5872" t="s">
        <v>88</v>
      </c>
      <c r="F5872" t="s">
        <v>658</v>
      </c>
      <c r="G5872">
        <v>15.24</v>
      </c>
      <c r="H5872">
        <v>2</v>
      </c>
      <c r="I5872">
        <v>0.05</v>
      </c>
      <c r="J5872">
        <v>9.08</v>
      </c>
      <c r="K5872" t="s">
        <v>115</v>
      </c>
      <c r="L5872" t="s">
        <v>48</v>
      </c>
      <c r="M5872">
        <v>10.41</v>
      </c>
      <c r="N5872" t="s">
        <v>83</v>
      </c>
      <c r="O5872" t="b">
        <v>0</v>
      </c>
      <c r="P5872">
        <v>28.956</v>
      </c>
      <c r="Q5872">
        <v>10.667999999999999</v>
      </c>
      <c r="R5872">
        <v>-8.8220000000000027</v>
      </c>
      <c r="S5872" t="s">
        <v>91</v>
      </c>
      <c r="T5872">
        <v>0</v>
      </c>
      <c r="U5872">
        <v>0</v>
      </c>
      <c r="V5872">
        <v>15</v>
      </c>
      <c r="W5872">
        <v>1127.8425</v>
      </c>
    </row>
    <row r="5873" spans="1:23" x14ac:dyDescent="0.35">
      <c r="A5873" t="s">
        <v>7864</v>
      </c>
      <c r="B5873" t="s">
        <v>302</v>
      </c>
      <c r="C5873" t="s">
        <v>885</v>
      </c>
      <c r="D5873" t="s">
        <v>19</v>
      </c>
      <c r="E5873" t="s">
        <v>16</v>
      </c>
      <c r="F5873" t="s">
        <v>828</v>
      </c>
      <c r="G5873">
        <v>36.32</v>
      </c>
      <c r="H5873">
        <v>2</v>
      </c>
      <c r="I5873">
        <v>0.08</v>
      </c>
      <c r="J5873">
        <v>9.75</v>
      </c>
      <c r="K5873" t="s">
        <v>115</v>
      </c>
      <c r="L5873" t="s">
        <v>48</v>
      </c>
      <c r="M5873">
        <v>5.23</v>
      </c>
      <c r="N5873" t="s">
        <v>83</v>
      </c>
      <c r="O5873" t="b">
        <v>0</v>
      </c>
      <c r="P5873">
        <v>66.828800000000001</v>
      </c>
      <c r="Q5873">
        <v>23.244800000000009</v>
      </c>
      <c r="R5873">
        <v>8.2648000000000046</v>
      </c>
      <c r="S5873" t="s">
        <v>183</v>
      </c>
      <c r="T5873">
        <v>0</v>
      </c>
      <c r="U5873">
        <v>0</v>
      </c>
      <c r="V5873">
        <v>14</v>
      </c>
      <c r="W5873">
        <v>532.6671</v>
      </c>
    </row>
    <row r="5874" spans="1:23" x14ac:dyDescent="0.35">
      <c r="A5874" t="s">
        <v>7865</v>
      </c>
      <c r="B5874" t="s">
        <v>639</v>
      </c>
      <c r="C5874" t="s">
        <v>3981</v>
      </c>
      <c r="D5874" t="s">
        <v>26</v>
      </c>
      <c r="E5874" t="s">
        <v>95</v>
      </c>
      <c r="F5874" t="s">
        <v>266</v>
      </c>
      <c r="G5874">
        <v>340.84</v>
      </c>
      <c r="H5874">
        <v>1</v>
      </c>
      <c r="I5874">
        <v>0.17</v>
      </c>
      <c r="J5874">
        <v>2.85</v>
      </c>
      <c r="K5874" t="s">
        <v>82</v>
      </c>
      <c r="L5874" t="s">
        <v>41</v>
      </c>
      <c r="M5874">
        <v>9.2899999999999991</v>
      </c>
      <c r="N5874" t="s">
        <v>83</v>
      </c>
      <c r="O5874" t="b">
        <v>0</v>
      </c>
      <c r="P5874">
        <v>282.89719999999988</v>
      </c>
      <c r="Q5874">
        <v>78.39319999999995</v>
      </c>
      <c r="R5874">
        <v>66.25319999999995</v>
      </c>
      <c r="S5874" t="s">
        <v>103</v>
      </c>
      <c r="T5874">
        <v>0</v>
      </c>
      <c r="U5874">
        <v>0</v>
      </c>
      <c r="V5874">
        <v>2</v>
      </c>
      <c r="W5874">
        <v>241.11019999999999</v>
      </c>
    </row>
    <row r="5875" spans="1:23" x14ac:dyDescent="0.35">
      <c r="A5875" t="s">
        <v>7866</v>
      </c>
      <c r="B5875" t="s">
        <v>784</v>
      </c>
      <c r="C5875" t="s">
        <v>640</v>
      </c>
      <c r="D5875" t="s">
        <v>19</v>
      </c>
      <c r="E5875" t="s">
        <v>16</v>
      </c>
      <c r="F5875" t="s">
        <v>828</v>
      </c>
      <c r="G5875">
        <v>37.86</v>
      </c>
      <c r="H5875">
        <v>3</v>
      </c>
      <c r="I5875">
        <v>0.09</v>
      </c>
      <c r="J5875">
        <v>2.4700000000000002</v>
      </c>
      <c r="K5875" t="s">
        <v>102</v>
      </c>
      <c r="L5875" t="s">
        <v>41</v>
      </c>
      <c r="M5875">
        <v>8.85</v>
      </c>
      <c r="N5875" t="s">
        <v>83</v>
      </c>
      <c r="O5875" t="b">
        <v>0</v>
      </c>
      <c r="P5875">
        <v>103.3578</v>
      </c>
      <c r="Q5875">
        <v>35.209800000000001</v>
      </c>
      <c r="R5875">
        <v>23.889800000000001</v>
      </c>
      <c r="S5875" t="s">
        <v>84</v>
      </c>
      <c r="T5875">
        <v>0</v>
      </c>
      <c r="U5875">
        <v>0</v>
      </c>
      <c r="V5875">
        <v>21</v>
      </c>
      <c r="W5875">
        <v>1856.1396999999999</v>
      </c>
    </row>
    <row r="5876" spans="1:23" x14ac:dyDescent="0.35">
      <c r="A5876" t="s">
        <v>7867</v>
      </c>
      <c r="B5876" t="s">
        <v>940</v>
      </c>
      <c r="C5876" t="s">
        <v>529</v>
      </c>
      <c r="D5876" t="s">
        <v>12</v>
      </c>
      <c r="E5876" t="s">
        <v>88</v>
      </c>
      <c r="F5876" t="s">
        <v>238</v>
      </c>
      <c r="G5876">
        <v>36.17</v>
      </c>
      <c r="H5876">
        <v>2</v>
      </c>
      <c r="I5876">
        <v>0.21</v>
      </c>
      <c r="J5876">
        <v>5.97</v>
      </c>
      <c r="K5876" t="s">
        <v>115</v>
      </c>
      <c r="L5876" t="s">
        <v>41</v>
      </c>
      <c r="M5876">
        <v>11.98</v>
      </c>
      <c r="N5876" t="s">
        <v>83</v>
      </c>
      <c r="O5876" t="b">
        <v>0</v>
      </c>
      <c r="P5876">
        <v>57.148600000000002</v>
      </c>
      <c r="Q5876">
        <v>13.7446</v>
      </c>
      <c r="R5876">
        <v>-4.2054000000000009</v>
      </c>
      <c r="S5876" t="s">
        <v>84</v>
      </c>
      <c r="T5876">
        <v>0</v>
      </c>
      <c r="U5876">
        <v>0</v>
      </c>
      <c r="V5876">
        <v>22</v>
      </c>
      <c r="W5876">
        <v>2226.7773000000002</v>
      </c>
    </row>
    <row r="5877" spans="1:23" x14ac:dyDescent="0.35">
      <c r="A5877" t="s">
        <v>7868</v>
      </c>
      <c r="B5877" t="s">
        <v>1563</v>
      </c>
      <c r="C5877" t="s">
        <v>812</v>
      </c>
      <c r="D5877" t="s">
        <v>12</v>
      </c>
      <c r="E5877" t="s">
        <v>14</v>
      </c>
      <c r="F5877" t="s">
        <v>396</v>
      </c>
      <c r="G5877">
        <v>103.37</v>
      </c>
      <c r="H5877">
        <v>3</v>
      </c>
      <c r="I5877">
        <v>0.1</v>
      </c>
      <c r="J5877">
        <v>4.16</v>
      </c>
      <c r="K5877" t="s">
        <v>102</v>
      </c>
      <c r="L5877" t="s">
        <v>43</v>
      </c>
      <c r="M5877">
        <v>5.51</v>
      </c>
      <c r="N5877" t="s">
        <v>83</v>
      </c>
      <c r="O5877" t="b">
        <v>1</v>
      </c>
      <c r="P5877">
        <v>279.09899999999999</v>
      </c>
      <c r="Q5877">
        <v>93.033000000000044</v>
      </c>
      <c r="R5877">
        <v>83.363000000000042</v>
      </c>
      <c r="S5877" t="s">
        <v>91</v>
      </c>
      <c r="T5877">
        <v>0</v>
      </c>
      <c r="U5877">
        <v>0</v>
      </c>
      <c r="V5877">
        <v>19</v>
      </c>
      <c r="W5877">
        <v>617.94619999999986</v>
      </c>
    </row>
    <row r="5878" spans="1:23" x14ac:dyDescent="0.35">
      <c r="A5878" t="s">
        <v>7869</v>
      </c>
      <c r="B5878" t="s">
        <v>2158</v>
      </c>
      <c r="C5878" t="s">
        <v>567</v>
      </c>
      <c r="D5878" t="s">
        <v>15</v>
      </c>
      <c r="E5878" t="s">
        <v>14</v>
      </c>
      <c r="F5878" t="s">
        <v>355</v>
      </c>
      <c r="G5878">
        <v>75.09</v>
      </c>
      <c r="H5878">
        <v>2</v>
      </c>
      <c r="I5878">
        <v>0.08</v>
      </c>
      <c r="J5878">
        <v>9.3800000000000008</v>
      </c>
      <c r="K5878" t="s">
        <v>90</v>
      </c>
      <c r="L5878" t="s">
        <v>43</v>
      </c>
      <c r="M5878">
        <v>6.96</v>
      </c>
      <c r="N5878" t="s">
        <v>83</v>
      </c>
      <c r="O5878" t="b">
        <v>0</v>
      </c>
      <c r="P5878">
        <v>138.16560000000001</v>
      </c>
      <c r="Q5878">
        <v>48.057600000000008</v>
      </c>
      <c r="R5878">
        <v>31.717600000000012</v>
      </c>
      <c r="S5878" t="s">
        <v>128</v>
      </c>
      <c r="T5878">
        <v>0</v>
      </c>
      <c r="U5878">
        <v>0</v>
      </c>
      <c r="V5878">
        <v>10</v>
      </c>
      <c r="W5878">
        <v>428.73770000000002</v>
      </c>
    </row>
    <row r="5879" spans="1:23" x14ac:dyDescent="0.35">
      <c r="A5879" t="s">
        <v>7870</v>
      </c>
      <c r="B5879" t="s">
        <v>802</v>
      </c>
      <c r="C5879" t="s">
        <v>411</v>
      </c>
      <c r="D5879" t="s">
        <v>17</v>
      </c>
      <c r="E5879" t="s">
        <v>16</v>
      </c>
      <c r="F5879" t="s">
        <v>919</v>
      </c>
      <c r="G5879">
        <v>21.18</v>
      </c>
      <c r="H5879">
        <v>3</v>
      </c>
      <c r="I5879">
        <v>0.14000000000000001</v>
      </c>
      <c r="J5879">
        <v>7.89</v>
      </c>
      <c r="K5879" t="s">
        <v>115</v>
      </c>
      <c r="L5879" t="s">
        <v>45</v>
      </c>
      <c r="M5879">
        <v>1.01</v>
      </c>
      <c r="N5879" t="s">
        <v>83</v>
      </c>
      <c r="O5879" t="b">
        <v>0</v>
      </c>
      <c r="P5879">
        <v>54.644399999999997</v>
      </c>
      <c r="Q5879">
        <v>16.520399999999999</v>
      </c>
      <c r="R5879">
        <v>7.6204000000000018</v>
      </c>
      <c r="S5879" t="s">
        <v>84</v>
      </c>
      <c r="T5879">
        <v>0</v>
      </c>
      <c r="U5879">
        <v>0</v>
      </c>
      <c r="V5879">
        <v>10</v>
      </c>
      <c r="W5879">
        <v>700.08530000000007</v>
      </c>
    </row>
    <row r="5880" spans="1:23" x14ac:dyDescent="0.35">
      <c r="A5880" t="s">
        <v>7871</v>
      </c>
      <c r="B5880" t="s">
        <v>1219</v>
      </c>
      <c r="C5880" t="s">
        <v>592</v>
      </c>
      <c r="D5880" t="s">
        <v>20</v>
      </c>
      <c r="E5880" t="s">
        <v>14</v>
      </c>
      <c r="F5880" t="s">
        <v>780</v>
      </c>
      <c r="G5880">
        <v>135.37</v>
      </c>
      <c r="H5880">
        <v>2</v>
      </c>
      <c r="I5880">
        <v>0.1</v>
      </c>
      <c r="J5880">
        <v>7.04</v>
      </c>
      <c r="K5880" t="s">
        <v>115</v>
      </c>
      <c r="L5880" t="s">
        <v>41</v>
      </c>
      <c r="M5880">
        <v>5.84</v>
      </c>
      <c r="N5880" t="s">
        <v>83</v>
      </c>
      <c r="O5880" t="b">
        <v>1</v>
      </c>
      <c r="P5880">
        <v>243.66600000000011</v>
      </c>
      <c r="Q5880">
        <v>81.222000000000037</v>
      </c>
      <c r="R5880">
        <v>68.342000000000041</v>
      </c>
      <c r="S5880" t="s">
        <v>183</v>
      </c>
      <c r="T5880">
        <v>0</v>
      </c>
      <c r="U5880">
        <v>0</v>
      </c>
      <c r="V5880">
        <v>13</v>
      </c>
      <c r="W5880">
        <v>968.00819999999999</v>
      </c>
    </row>
    <row r="5881" spans="1:23" x14ac:dyDescent="0.35">
      <c r="A5881" t="s">
        <v>7872</v>
      </c>
      <c r="B5881" t="s">
        <v>225</v>
      </c>
      <c r="C5881" t="s">
        <v>4737</v>
      </c>
      <c r="D5881" t="s">
        <v>24</v>
      </c>
      <c r="E5881" t="s">
        <v>95</v>
      </c>
      <c r="F5881" t="s">
        <v>515</v>
      </c>
      <c r="G5881">
        <v>576.65</v>
      </c>
      <c r="H5881">
        <v>3</v>
      </c>
      <c r="I5881">
        <v>0.09</v>
      </c>
      <c r="J5881">
        <v>9.2799999999999994</v>
      </c>
      <c r="K5881" t="s">
        <v>90</v>
      </c>
      <c r="L5881" t="s">
        <v>41</v>
      </c>
      <c r="M5881">
        <v>13.59</v>
      </c>
      <c r="N5881" t="s">
        <v>83</v>
      </c>
      <c r="O5881" t="b">
        <v>0</v>
      </c>
      <c r="P5881">
        <v>1574.2545</v>
      </c>
      <c r="Q5881">
        <v>536.28449999999998</v>
      </c>
      <c r="R5881">
        <v>513.41449999999998</v>
      </c>
      <c r="S5881" t="s">
        <v>183</v>
      </c>
      <c r="T5881">
        <v>0</v>
      </c>
      <c r="U5881">
        <v>0</v>
      </c>
      <c r="V5881">
        <v>18</v>
      </c>
      <c r="W5881">
        <v>2172.4623999999999</v>
      </c>
    </row>
    <row r="5882" spans="1:23" x14ac:dyDescent="0.35">
      <c r="A5882" t="s">
        <v>7873</v>
      </c>
      <c r="B5882" t="s">
        <v>973</v>
      </c>
      <c r="C5882" t="s">
        <v>1233</v>
      </c>
      <c r="D5882" t="s">
        <v>12</v>
      </c>
      <c r="E5882" t="s">
        <v>16</v>
      </c>
      <c r="F5882" t="s">
        <v>696</v>
      </c>
      <c r="G5882">
        <v>38.07</v>
      </c>
      <c r="H5882">
        <v>2</v>
      </c>
      <c r="I5882">
        <v>0.17</v>
      </c>
      <c r="J5882">
        <v>2.1</v>
      </c>
      <c r="K5882" t="s">
        <v>102</v>
      </c>
      <c r="L5882" t="s">
        <v>41</v>
      </c>
      <c r="M5882">
        <v>7.47</v>
      </c>
      <c r="N5882" t="s">
        <v>83</v>
      </c>
      <c r="O5882" t="b">
        <v>0</v>
      </c>
      <c r="P5882">
        <v>63.196199999999997</v>
      </c>
      <c r="Q5882">
        <v>17.5122</v>
      </c>
      <c r="R5882">
        <v>7.9421999999999997</v>
      </c>
      <c r="S5882" t="s">
        <v>183</v>
      </c>
      <c r="T5882">
        <v>0</v>
      </c>
      <c r="U5882">
        <v>0</v>
      </c>
      <c r="V5882">
        <v>24</v>
      </c>
      <c r="W5882">
        <v>1634.9898000000001</v>
      </c>
    </row>
    <row r="5883" spans="1:23" x14ac:dyDescent="0.35">
      <c r="A5883" t="s">
        <v>7874</v>
      </c>
      <c r="B5883" t="s">
        <v>1604</v>
      </c>
      <c r="C5883" t="s">
        <v>7875</v>
      </c>
      <c r="D5883" t="s">
        <v>12</v>
      </c>
      <c r="E5883" t="s">
        <v>14</v>
      </c>
      <c r="F5883" t="s">
        <v>643</v>
      </c>
      <c r="G5883">
        <v>134.18</v>
      </c>
      <c r="H5883">
        <v>2</v>
      </c>
      <c r="I5883">
        <v>0.1</v>
      </c>
      <c r="J5883">
        <v>5.19</v>
      </c>
      <c r="K5883" t="s">
        <v>82</v>
      </c>
      <c r="L5883" t="s">
        <v>43</v>
      </c>
      <c r="M5883">
        <v>6.85</v>
      </c>
      <c r="N5883" t="s">
        <v>83</v>
      </c>
      <c r="O5883" t="b">
        <v>0</v>
      </c>
      <c r="P5883">
        <v>241.524</v>
      </c>
      <c r="Q5883">
        <v>80.508000000000038</v>
      </c>
      <c r="R5883">
        <v>68.468000000000046</v>
      </c>
      <c r="S5883" t="s">
        <v>97</v>
      </c>
      <c r="T5883">
        <v>0</v>
      </c>
      <c r="U5883">
        <v>0</v>
      </c>
      <c r="V5883">
        <v>2</v>
      </c>
      <c r="W5883">
        <v>580.58240000000012</v>
      </c>
    </row>
    <row r="5884" spans="1:23" x14ac:dyDescent="0.35">
      <c r="A5884" t="s">
        <v>7876</v>
      </c>
      <c r="B5884" t="s">
        <v>925</v>
      </c>
      <c r="C5884" t="s">
        <v>1160</v>
      </c>
      <c r="D5884" t="s">
        <v>26</v>
      </c>
      <c r="E5884" t="s">
        <v>16</v>
      </c>
      <c r="F5884" t="s">
        <v>505</v>
      </c>
      <c r="G5884">
        <v>38.950000000000003</v>
      </c>
      <c r="H5884">
        <v>2</v>
      </c>
      <c r="I5884">
        <v>0.16</v>
      </c>
      <c r="J5884">
        <v>8.15</v>
      </c>
      <c r="K5884" t="s">
        <v>82</v>
      </c>
      <c r="L5884" t="s">
        <v>41</v>
      </c>
      <c r="M5884">
        <v>5.2</v>
      </c>
      <c r="N5884" t="s">
        <v>141</v>
      </c>
      <c r="O5884" t="b">
        <v>0</v>
      </c>
      <c r="P5884">
        <v>65.436000000000007</v>
      </c>
      <c r="Q5884">
        <v>18.696000000000009</v>
      </c>
      <c r="R5884">
        <v>5.3460000000000036</v>
      </c>
      <c r="S5884" t="s">
        <v>91</v>
      </c>
      <c r="T5884">
        <v>1</v>
      </c>
      <c r="U5884">
        <v>0</v>
      </c>
      <c r="V5884">
        <v>24</v>
      </c>
      <c r="W5884">
        <v>1026.3376000000001</v>
      </c>
    </row>
    <row r="5885" spans="1:23" x14ac:dyDescent="0.35">
      <c r="A5885" t="s">
        <v>7877</v>
      </c>
      <c r="B5885" t="s">
        <v>320</v>
      </c>
      <c r="C5885" t="s">
        <v>1178</v>
      </c>
      <c r="D5885" t="s">
        <v>15</v>
      </c>
      <c r="E5885" t="s">
        <v>14</v>
      </c>
      <c r="F5885" t="s">
        <v>817</v>
      </c>
      <c r="G5885">
        <v>86.16</v>
      </c>
      <c r="H5885">
        <v>1</v>
      </c>
      <c r="I5885">
        <v>0.24</v>
      </c>
      <c r="J5885">
        <v>8.76</v>
      </c>
      <c r="K5885" t="s">
        <v>102</v>
      </c>
      <c r="L5885" t="s">
        <v>41</v>
      </c>
      <c r="M5885">
        <v>14.65</v>
      </c>
      <c r="N5885" t="s">
        <v>83</v>
      </c>
      <c r="O5885" t="b">
        <v>0</v>
      </c>
      <c r="P5885">
        <v>65.4816</v>
      </c>
      <c r="Q5885">
        <v>13.785600000000001</v>
      </c>
      <c r="R5885">
        <v>-9.6243999999999978</v>
      </c>
      <c r="S5885" t="s">
        <v>84</v>
      </c>
      <c r="T5885">
        <v>0</v>
      </c>
      <c r="U5885">
        <v>0</v>
      </c>
      <c r="V5885">
        <v>19</v>
      </c>
      <c r="W5885">
        <v>1242.4645</v>
      </c>
    </row>
    <row r="5886" spans="1:23" x14ac:dyDescent="0.35">
      <c r="A5886" t="s">
        <v>7878</v>
      </c>
      <c r="B5886" t="s">
        <v>562</v>
      </c>
      <c r="C5886" t="s">
        <v>2274</v>
      </c>
      <c r="D5886" t="s">
        <v>19</v>
      </c>
      <c r="E5886" t="s">
        <v>16</v>
      </c>
      <c r="F5886" t="s">
        <v>344</v>
      </c>
      <c r="G5886">
        <v>35.51</v>
      </c>
      <c r="H5886">
        <v>2</v>
      </c>
      <c r="I5886">
        <v>0.18</v>
      </c>
      <c r="J5886">
        <v>5.65</v>
      </c>
      <c r="K5886" t="s">
        <v>102</v>
      </c>
      <c r="L5886" t="s">
        <v>41</v>
      </c>
      <c r="M5886">
        <v>12.49</v>
      </c>
      <c r="N5886" t="s">
        <v>141</v>
      </c>
      <c r="O5886" t="b">
        <v>0</v>
      </c>
      <c r="P5886">
        <v>58.236400000000003</v>
      </c>
      <c r="Q5886">
        <v>15.62440000000001</v>
      </c>
      <c r="R5886">
        <v>-2.5155999999999921</v>
      </c>
      <c r="S5886" t="s">
        <v>103</v>
      </c>
      <c r="T5886">
        <v>1</v>
      </c>
      <c r="U5886">
        <v>0</v>
      </c>
      <c r="V5886">
        <v>16</v>
      </c>
      <c r="W5886">
        <v>1447.4284</v>
      </c>
    </row>
    <row r="5887" spans="1:23" x14ac:dyDescent="0.35">
      <c r="A5887" t="s">
        <v>7879</v>
      </c>
      <c r="B5887" t="s">
        <v>699</v>
      </c>
      <c r="C5887" t="s">
        <v>736</v>
      </c>
      <c r="D5887" t="s">
        <v>17</v>
      </c>
      <c r="E5887" t="s">
        <v>95</v>
      </c>
      <c r="F5887" t="s">
        <v>770</v>
      </c>
      <c r="G5887">
        <v>282.8</v>
      </c>
      <c r="H5887">
        <v>2</v>
      </c>
      <c r="I5887">
        <v>0.09</v>
      </c>
      <c r="J5887">
        <v>9.59</v>
      </c>
      <c r="K5887" t="s">
        <v>90</v>
      </c>
      <c r="L5887" t="s">
        <v>48</v>
      </c>
      <c r="M5887">
        <v>5.92</v>
      </c>
      <c r="N5887" t="s">
        <v>83</v>
      </c>
      <c r="O5887" t="b">
        <v>0</v>
      </c>
      <c r="P5887">
        <v>514.69600000000003</v>
      </c>
      <c r="Q5887">
        <v>175.33600000000001</v>
      </c>
      <c r="R5887">
        <v>159.82599999999999</v>
      </c>
      <c r="S5887" t="s">
        <v>91</v>
      </c>
      <c r="T5887">
        <v>0</v>
      </c>
      <c r="U5887">
        <v>0</v>
      </c>
      <c r="V5887">
        <v>15</v>
      </c>
      <c r="W5887">
        <v>1091.1376</v>
      </c>
    </row>
    <row r="5888" spans="1:23" x14ac:dyDescent="0.35">
      <c r="A5888" t="s">
        <v>7880</v>
      </c>
      <c r="B5888" t="s">
        <v>390</v>
      </c>
      <c r="C5888" t="s">
        <v>1789</v>
      </c>
      <c r="D5888" t="s">
        <v>20</v>
      </c>
      <c r="E5888" t="s">
        <v>95</v>
      </c>
      <c r="F5888" t="s">
        <v>782</v>
      </c>
      <c r="G5888">
        <v>573.14</v>
      </c>
      <c r="H5888">
        <v>3</v>
      </c>
      <c r="I5888">
        <v>0.02</v>
      </c>
      <c r="J5888">
        <v>4.7699999999999996</v>
      </c>
      <c r="K5888" t="s">
        <v>115</v>
      </c>
      <c r="L5888" t="s">
        <v>43</v>
      </c>
      <c r="M5888">
        <v>4.17</v>
      </c>
      <c r="N5888" t="s">
        <v>83</v>
      </c>
      <c r="O5888" t="b">
        <v>0</v>
      </c>
      <c r="P5888">
        <v>1685.0316</v>
      </c>
      <c r="Q5888">
        <v>653.37959999999998</v>
      </c>
      <c r="R5888">
        <v>644.43959999999993</v>
      </c>
      <c r="S5888" t="s">
        <v>91</v>
      </c>
      <c r="T5888">
        <v>0</v>
      </c>
      <c r="U5888">
        <v>0</v>
      </c>
      <c r="V5888">
        <v>19</v>
      </c>
      <c r="W5888">
        <v>1747.4513999999999</v>
      </c>
    </row>
    <row r="5889" spans="1:23" x14ac:dyDescent="0.35">
      <c r="A5889" t="s">
        <v>7881</v>
      </c>
      <c r="B5889" t="s">
        <v>689</v>
      </c>
      <c r="C5889" t="s">
        <v>1229</v>
      </c>
      <c r="D5889" t="s">
        <v>12</v>
      </c>
      <c r="E5889" t="s">
        <v>16</v>
      </c>
      <c r="F5889" t="s">
        <v>448</v>
      </c>
      <c r="G5889">
        <v>16.559999999999999</v>
      </c>
      <c r="H5889">
        <v>2</v>
      </c>
      <c r="I5889">
        <v>0.25</v>
      </c>
      <c r="J5889">
        <v>6.97</v>
      </c>
      <c r="K5889" t="s">
        <v>115</v>
      </c>
      <c r="L5889" t="s">
        <v>41</v>
      </c>
      <c r="M5889">
        <v>8.3800000000000008</v>
      </c>
      <c r="N5889" t="s">
        <v>83</v>
      </c>
      <c r="O5889" t="b">
        <v>0</v>
      </c>
      <c r="P5889">
        <v>24.84</v>
      </c>
      <c r="Q5889">
        <v>4.968</v>
      </c>
      <c r="R5889">
        <v>-10.382</v>
      </c>
      <c r="S5889" t="s">
        <v>103</v>
      </c>
      <c r="T5889">
        <v>0</v>
      </c>
      <c r="U5889">
        <v>0</v>
      </c>
      <c r="V5889">
        <v>18</v>
      </c>
      <c r="W5889">
        <v>1211.7243000000001</v>
      </c>
    </row>
    <row r="5890" spans="1:23" x14ac:dyDescent="0.35">
      <c r="A5890" t="s">
        <v>7882</v>
      </c>
      <c r="B5890" t="s">
        <v>751</v>
      </c>
      <c r="C5890" t="s">
        <v>1004</v>
      </c>
      <c r="D5890" t="s">
        <v>15</v>
      </c>
      <c r="E5890" t="s">
        <v>95</v>
      </c>
      <c r="F5890" t="s">
        <v>718</v>
      </c>
      <c r="G5890">
        <v>21.28</v>
      </c>
      <c r="H5890">
        <v>2</v>
      </c>
      <c r="I5890">
        <v>0.03</v>
      </c>
      <c r="J5890">
        <v>8.6999999999999993</v>
      </c>
      <c r="K5890" t="s">
        <v>115</v>
      </c>
      <c r="L5890" t="s">
        <v>43</v>
      </c>
      <c r="M5890">
        <v>3.39</v>
      </c>
      <c r="N5890" t="s">
        <v>83</v>
      </c>
      <c r="O5890" t="b">
        <v>0</v>
      </c>
      <c r="P5890">
        <v>41.283200000000001</v>
      </c>
      <c r="Q5890">
        <v>15.747199999999999</v>
      </c>
      <c r="R5890">
        <v>3.6572</v>
      </c>
      <c r="S5890" t="s">
        <v>97</v>
      </c>
      <c r="T5890">
        <v>0</v>
      </c>
      <c r="U5890">
        <v>0</v>
      </c>
      <c r="V5890">
        <v>14</v>
      </c>
      <c r="W5890">
        <v>1382.8706999999999</v>
      </c>
    </row>
    <row r="5891" spans="1:23" x14ac:dyDescent="0.35">
      <c r="A5891" t="s">
        <v>7883</v>
      </c>
      <c r="B5891" t="s">
        <v>536</v>
      </c>
      <c r="C5891" t="s">
        <v>1727</v>
      </c>
      <c r="D5891" t="s">
        <v>17</v>
      </c>
      <c r="E5891" t="s">
        <v>95</v>
      </c>
      <c r="F5891" t="s">
        <v>217</v>
      </c>
      <c r="G5891">
        <v>488.01</v>
      </c>
      <c r="H5891">
        <v>2</v>
      </c>
      <c r="I5891">
        <v>0.03</v>
      </c>
      <c r="J5891">
        <v>6.19</v>
      </c>
      <c r="K5891" t="s">
        <v>90</v>
      </c>
      <c r="L5891" t="s">
        <v>43</v>
      </c>
      <c r="M5891">
        <v>7.4</v>
      </c>
      <c r="N5891" t="s">
        <v>83</v>
      </c>
      <c r="O5891" t="b">
        <v>0</v>
      </c>
      <c r="P5891">
        <v>946.73940000000005</v>
      </c>
      <c r="Q5891">
        <v>361.12740000000002</v>
      </c>
      <c r="R5891">
        <v>347.53739999999999</v>
      </c>
      <c r="S5891" t="s">
        <v>97</v>
      </c>
      <c r="T5891">
        <v>0</v>
      </c>
      <c r="U5891">
        <v>0</v>
      </c>
      <c r="V5891">
        <v>3</v>
      </c>
      <c r="W5891">
        <v>358.5222</v>
      </c>
    </row>
    <row r="5892" spans="1:23" x14ac:dyDescent="0.35">
      <c r="A5892" t="s">
        <v>7884</v>
      </c>
      <c r="B5892" t="s">
        <v>814</v>
      </c>
      <c r="C5892" t="s">
        <v>1206</v>
      </c>
      <c r="D5892" t="s">
        <v>19</v>
      </c>
      <c r="E5892" t="s">
        <v>88</v>
      </c>
      <c r="F5892" t="s">
        <v>195</v>
      </c>
      <c r="G5892">
        <v>7.23</v>
      </c>
      <c r="H5892">
        <v>2</v>
      </c>
      <c r="I5892">
        <v>0.03</v>
      </c>
      <c r="J5892">
        <v>8.5500000000000007</v>
      </c>
      <c r="K5892" t="s">
        <v>82</v>
      </c>
      <c r="L5892" t="s">
        <v>48</v>
      </c>
      <c r="M5892">
        <v>9.02</v>
      </c>
      <c r="N5892" t="s">
        <v>141</v>
      </c>
      <c r="O5892" t="b">
        <v>0</v>
      </c>
      <c r="P5892">
        <v>14.026199999999999</v>
      </c>
      <c r="Q5892">
        <v>5.350200000000001</v>
      </c>
      <c r="R5892">
        <v>-12.219799999999999</v>
      </c>
      <c r="S5892" t="s">
        <v>183</v>
      </c>
      <c r="T5892">
        <v>1</v>
      </c>
      <c r="U5892">
        <v>0</v>
      </c>
      <c r="V5892">
        <v>13</v>
      </c>
      <c r="W5892">
        <v>1298.8137999999999</v>
      </c>
    </row>
    <row r="5893" spans="1:23" x14ac:dyDescent="0.35">
      <c r="A5893" t="s">
        <v>7885</v>
      </c>
      <c r="B5893" t="s">
        <v>819</v>
      </c>
      <c r="C5893" t="s">
        <v>3091</v>
      </c>
      <c r="D5893" t="s">
        <v>24</v>
      </c>
      <c r="E5893" t="s">
        <v>88</v>
      </c>
      <c r="F5893" t="s">
        <v>227</v>
      </c>
      <c r="G5893">
        <v>32.090000000000003</v>
      </c>
      <c r="H5893">
        <v>2</v>
      </c>
      <c r="I5893">
        <v>0.1</v>
      </c>
      <c r="J5893">
        <v>7.44</v>
      </c>
      <c r="K5893" t="s">
        <v>115</v>
      </c>
      <c r="L5893" t="s">
        <v>41</v>
      </c>
      <c r="M5893">
        <v>7.61</v>
      </c>
      <c r="N5893" t="s">
        <v>83</v>
      </c>
      <c r="O5893" t="b">
        <v>1</v>
      </c>
      <c r="P5893">
        <v>57.762000000000008</v>
      </c>
      <c r="Q5893">
        <v>19.254000000000001</v>
      </c>
      <c r="R5893">
        <v>4.2040000000000042</v>
      </c>
      <c r="S5893" t="s">
        <v>128</v>
      </c>
      <c r="T5893">
        <v>0</v>
      </c>
      <c r="U5893">
        <v>0</v>
      </c>
      <c r="V5893">
        <v>18</v>
      </c>
      <c r="W5893">
        <v>1465.0103999999999</v>
      </c>
    </row>
    <row r="5894" spans="1:23" x14ac:dyDescent="0.35">
      <c r="A5894" t="s">
        <v>7886</v>
      </c>
      <c r="B5894" t="s">
        <v>113</v>
      </c>
      <c r="C5894" t="s">
        <v>798</v>
      </c>
      <c r="D5894" t="s">
        <v>12</v>
      </c>
      <c r="E5894" t="s">
        <v>95</v>
      </c>
      <c r="F5894" t="s">
        <v>314</v>
      </c>
      <c r="G5894">
        <v>533.45000000000005</v>
      </c>
      <c r="H5894">
        <v>3</v>
      </c>
      <c r="I5894">
        <v>0.06</v>
      </c>
      <c r="J5894">
        <v>8.31</v>
      </c>
      <c r="K5894" t="s">
        <v>102</v>
      </c>
      <c r="L5894" t="s">
        <v>45</v>
      </c>
      <c r="M5894">
        <v>1.76</v>
      </c>
      <c r="N5894" t="s">
        <v>141</v>
      </c>
      <c r="O5894" t="b">
        <v>0</v>
      </c>
      <c r="P5894">
        <v>1504.329</v>
      </c>
      <c r="Q5894">
        <v>544.11899999999991</v>
      </c>
      <c r="R5894">
        <v>534.04899999999986</v>
      </c>
      <c r="S5894" t="s">
        <v>84</v>
      </c>
      <c r="T5894">
        <v>1</v>
      </c>
      <c r="U5894">
        <v>0</v>
      </c>
      <c r="V5894">
        <v>12</v>
      </c>
      <c r="W5894">
        <v>1365.7772</v>
      </c>
    </row>
    <row r="5895" spans="1:23" x14ac:dyDescent="0.35">
      <c r="A5895" t="s">
        <v>7887</v>
      </c>
      <c r="B5895" t="s">
        <v>143</v>
      </c>
      <c r="C5895" t="s">
        <v>1057</v>
      </c>
      <c r="D5895" t="s">
        <v>12</v>
      </c>
      <c r="E5895" t="s">
        <v>88</v>
      </c>
      <c r="F5895" t="s">
        <v>457</v>
      </c>
      <c r="G5895">
        <v>30.2</v>
      </c>
      <c r="H5895">
        <v>3</v>
      </c>
      <c r="I5895">
        <v>0.26</v>
      </c>
      <c r="J5895">
        <v>7.17</v>
      </c>
      <c r="K5895" t="s">
        <v>102</v>
      </c>
      <c r="L5895" t="s">
        <v>41</v>
      </c>
      <c r="M5895">
        <v>9.7200000000000006</v>
      </c>
      <c r="N5895" t="s">
        <v>83</v>
      </c>
      <c r="O5895" t="b">
        <v>0</v>
      </c>
      <c r="P5895">
        <v>67.043999999999997</v>
      </c>
      <c r="Q5895">
        <v>12.683999999999999</v>
      </c>
      <c r="R5895">
        <v>-4.205999999999996</v>
      </c>
      <c r="S5895" t="s">
        <v>103</v>
      </c>
      <c r="T5895">
        <v>0</v>
      </c>
      <c r="U5895">
        <v>0</v>
      </c>
      <c r="V5895">
        <v>18</v>
      </c>
      <c r="W5895">
        <v>2092.913700000001</v>
      </c>
    </row>
    <row r="5896" spans="1:23" x14ac:dyDescent="0.35">
      <c r="A5896" t="s">
        <v>7888</v>
      </c>
      <c r="B5896" t="s">
        <v>500</v>
      </c>
      <c r="C5896" t="s">
        <v>1063</v>
      </c>
      <c r="D5896" t="s">
        <v>26</v>
      </c>
      <c r="E5896" t="s">
        <v>95</v>
      </c>
      <c r="F5896" t="s">
        <v>726</v>
      </c>
      <c r="G5896">
        <v>476.01</v>
      </c>
      <c r="H5896">
        <v>3</v>
      </c>
      <c r="I5896">
        <v>0.02</v>
      </c>
      <c r="J5896">
        <v>6.28</v>
      </c>
      <c r="K5896" t="s">
        <v>90</v>
      </c>
      <c r="L5896" t="s">
        <v>43</v>
      </c>
      <c r="M5896">
        <v>6.59</v>
      </c>
      <c r="N5896" t="s">
        <v>141</v>
      </c>
      <c r="O5896" t="b">
        <v>0</v>
      </c>
      <c r="P5896">
        <v>1399.4694</v>
      </c>
      <c r="Q5896">
        <v>542.65139999999997</v>
      </c>
      <c r="R5896">
        <v>529.78139999999996</v>
      </c>
      <c r="S5896" t="s">
        <v>91</v>
      </c>
      <c r="T5896">
        <v>1</v>
      </c>
      <c r="U5896">
        <v>0</v>
      </c>
      <c r="V5896">
        <v>4</v>
      </c>
      <c r="W5896">
        <v>1397.3271999999999</v>
      </c>
    </row>
    <row r="5897" spans="1:23" x14ac:dyDescent="0.35">
      <c r="A5897" t="s">
        <v>7889</v>
      </c>
      <c r="B5897" t="s">
        <v>201</v>
      </c>
      <c r="C5897" t="s">
        <v>2003</v>
      </c>
      <c r="D5897" t="s">
        <v>19</v>
      </c>
      <c r="E5897" t="s">
        <v>88</v>
      </c>
      <c r="F5897" t="s">
        <v>468</v>
      </c>
      <c r="G5897">
        <v>29.76</v>
      </c>
      <c r="H5897">
        <v>1</v>
      </c>
      <c r="I5897">
        <v>0.08</v>
      </c>
      <c r="J5897">
        <v>8.3000000000000007</v>
      </c>
      <c r="K5897" t="s">
        <v>90</v>
      </c>
      <c r="L5897" t="s">
        <v>48</v>
      </c>
      <c r="M5897">
        <v>15.47</v>
      </c>
      <c r="N5897" t="s">
        <v>83</v>
      </c>
      <c r="O5897" t="b">
        <v>0</v>
      </c>
      <c r="P5897">
        <v>27.379200000000001</v>
      </c>
      <c r="Q5897">
        <v>9.5231999999999992</v>
      </c>
      <c r="R5897">
        <v>-14.2468</v>
      </c>
      <c r="S5897" t="s">
        <v>97</v>
      </c>
      <c r="T5897">
        <v>0</v>
      </c>
      <c r="U5897">
        <v>0</v>
      </c>
      <c r="V5897">
        <v>9</v>
      </c>
      <c r="W5897">
        <v>198.91290000000001</v>
      </c>
    </row>
    <row r="5898" spans="1:23" x14ac:dyDescent="0.35">
      <c r="A5898" t="s">
        <v>7890</v>
      </c>
      <c r="B5898" t="s">
        <v>1810</v>
      </c>
      <c r="C5898" t="s">
        <v>1365</v>
      </c>
      <c r="D5898" t="s">
        <v>28</v>
      </c>
      <c r="E5898" t="s">
        <v>16</v>
      </c>
      <c r="F5898" t="s">
        <v>723</v>
      </c>
      <c r="G5898">
        <v>48.22</v>
      </c>
      <c r="H5898">
        <v>3</v>
      </c>
      <c r="I5898">
        <v>0.12</v>
      </c>
      <c r="J5898">
        <v>7.21</v>
      </c>
      <c r="K5898" t="s">
        <v>102</v>
      </c>
      <c r="L5898" t="s">
        <v>41</v>
      </c>
      <c r="M5898">
        <v>9.41</v>
      </c>
      <c r="N5898" t="s">
        <v>83</v>
      </c>
      <c r="O5898" t="b">
        <v>0</v>
      </c>
      <c r="P5898">
        <v>127.3008</v>
      </c>
      <c r="Q5898">
        <v>40.504800000000003</v>
      </c>
      <c r="R5898">
        <v>23.884799999999998</v>
      </c>
      <c r="S5898" t="s">
        <v>84</v>
      </c>
      <c r="T5898">
        <v>0</v>
      </c>
      <c r="U5898">
        <v>0</v>
      </c>
      <c r="V5898">
        <v>17</v>
      </c>
      <c r="W5898">
        <v>922.68780000000015</v>
      </c>
    </row>
    <row r="5899" spans="1:23" x14ac:dyDescent="0.35">
      <c r="A5899" t="s">
        <v>7891</v>
      </c>
      <c r="B5899" t="s">
        <v>562</v>
      </c>
      <c r="C5899" t="s">
        <v>2643</v>
      </c>
      <c r="D5899" t="s">
        <v>12</v>
      </c>
      <c r="E5899" t="s">
        <v>88</v>
      </c>
      <c r="F5899" t="s">
        <v>658</v>
      </c>
      <c r="G5899">
        <v>19.350000000000001</v>
      </c>
      <c r="H5899">
        <v>2</v>
      </c>
      <c r="I5899">
        <v>0.08</v>
      </c>
      <c r="J5899">
        <v>6.56</v>
      </c>
      <c r="K5899" t="s">
        <v>102</v>
      </c>
      <c r="L5899" t="s">
        <v>45</v>
      </c>
      <c r="M5899">
        <v>1.49</v>
      </c>
      <c r="N5899" t="s">
        <v>141</v>
      </c>
      <c r="O5899" t="b">
        <v>0</v>
      </c>
      <c r="P5899">
        <v>35.604000000000013</v>
      </c>
      <c r="Q5899">
        <v>12.384</v>
      </c>
      <c r="R5899">
        <v>4.334000000000005</v>
      </c>
      <c r="S5899" t="s">
        <v>103</v>
      </c>
      <c r="T5899">
        <v>1</v>
      </c>
      <c r="U5899">
        <v>0</v>
      </c>
      <c r="V5899">
        <v>4</v>
      </c>
      <c r="W5899">
        <v>84.358800000000016</v>
      </c>
    </row>
    <row r="5900" spans="1:23" x14ac:dyDescent="0.35">
      <c r="A5900" t="s">
        <v>7892</v>
      </c>
      <c r="B5900" t="s">
        <v>507</v>
      </c>
      <c r="C5900" t="s">
        <v>206</v>
      </c>
      <c r="D5900" t="s">
        <v>17</v>
      </c>
      <c r="E5900" t="s">
        <v>95</v>
      </c>
      <c r="F5900" t="s">
        <v>715</v>
      </c>
      <c r="G5900">
        <v>479.27</v>
      </c>
      <c r="H5900">
        <v>1</v>
      </c>
      <c r="I5900">
        <v>7.0000000000000007E-2</v>
      </c>
      <c r="J5900">
        <v>2.1</v>
      </c>
      <c r="K5900" t="s">
        <v>115</v>
      </c>
      <c r="L5900" t="s">
        <v>45</v>
      </c>
      <c r="M5900">
        <v>1.92</v>
      </c>
      <c r="N5900" t="s">
        <v>83</v>
      </c>
      <c r="O5900" t="b">
        <v>0</v>
      </c>
      <c r="P5900">
        <v>445.72109999999998</v>
      </c>
      <c r="Q5900">
        <v>158.1591</v>
      </c>
      <c r="R5900">
        <v>154.13910000000001</v>
      </c>
      <c r="S5900" t="s">
        <v>84</v>
      </c>
      <c r="T5900">
        <v>0</v>
      </c>
      <c r="U5900">
        <v>0</v>
      </c>
      <c r="V5900">
        <v>13</v>
      </c>
      <c r="W5900">
        <v>1440.3262</v>
      </c>
    </row>
    <row r="5901" spans="1:23" x14ac:dyDescent="0.35">
      <c r="A5901" t="s">
        <v>7893</v>
      </c>
      <c r="B5901" t="s">
        <v>699</v>
      </c>
      <c r="C5901" t="s">
        <v>2225</v>
      </c>
      <c r="D5901" t="s">
        <v>12</v>
      </c>
      <c r="E5901" t="s">
        <v>14</v>
      </c>
      <c r="F5901" t="s">
        <v>780</v>
      </c>
      <c r="G5901">
        <v>131.58000000000001</v>
      </c>
      <c r="H5901">
        <v>2</v>
      </c>
      <c r="I5901">
        <v>0.15</v>
      </c>
      <c r="J5901">
        <v>2.62</v>
      </c>
      <c r="K5901" t="s">
        <v>102</v>
      </c>
      <c r="L5901" t="s">
        <v>41</v>
      </c>
      <c r="M5901">
        <v>8.15</v>
      </c>
      <c r="N5901" t="s">
        <v>83</v>
      </c>
      <c r="O5901" t="b">
        <v>0</v>
      </c>
      <c r="P5901">
        <v>223.68600000000001</v>
      </c>
      <c r="Q5901">
        <v>65.789999999999992</v>
      </c>
      <c r="R5901">
        <v>55.02</v>
      </c>
      <c r="S5901" t="s">
        <v>91</v>
      </c>
      <c r="T5901">
        <v>0</v>
      </c>
      <c r="U5901">
        <v>0</v>
      </c>
      <c r="V5901">
        <v>17</v>
      </c>
      <c r="W5901">
        <v>713.60439999999994</v>
      </c>
    </row>
    <row r="5902" spans="1:23" x14ac:dyDescent="0.35">
      <c r="A5902" t="s">
        <v>7894</v>
      </c>
      <c r="B5902" t="s">
        <v>784</v>
      </c>
      <c r="C5902" t="s">
        <v>1164</v>
      </c>
      <c r="D5902" t="s">
        <v>12</v>
      </c>
      <c r="E5902" t="s">
        <v>14</v>
      </c>
      <c r="F5902" t="s">
        <v>577</v>
      </c>
      <c r="G5902">
        <v>182.26</v>
      </c>
      <c r="H5902">
        <v>1</v>
      </c>
      <c r="I5902">
        <v>0.21</v>
      </c>
      <c r="J5902">
        <v>8.27</v>
      </c>
      <c r="K5902" t="s">
        <v>90</v>
      </c>
      <c r="L5902" t="s">
        <v>41</v>
      </c>
      <c r="M5902">
        <v>14.2</v>
      </c>
      <c r="N5902" t="s">
        <v>83</v>
      </c>
      <c r="O5902" t="b">
        <v>0</v>
      </c>
      <c r="P5902">
        <v>143.9854</v>
      </c>
      <c r="Q5902">
        <v>34.629399999999997</v>
      </c>
      <c r="R5902">
        <v>12.1594</v>
      </c>
      <c r="S5902" t="s">
        <v>84</v>
      </c>
      <c r="T5902">
        <v>0</v>
      </c>
      <c r="U5902">
        <v>0</v>
      </c>
      <c r="V5902">
        <v>12</v>
      </c>
      <c r="W5902">
        <v>699.42399999999998</v>
      </c>
    </row>
    <row r="5903" spans="1:23" x14ac:dyDescent="0.35">
      <c r="A5903" t="s">
        <v>7895</v>
      </c>
      <c r="B5903" t="s">
        <v>99</v>
      </c>
      <c r="C5903" t="s">
        <v>1093</v>
      </c>
      <c r="D5903" t="s">
        <v>15</v>
      </c>
      <c r="E5903" t="s">
        <v>88</v>
      </c>
      <c r="F5903" t="s">
        <v>680</v>
      </c>
      <c r="G5903">
        <v>23</v>
      </c>
      <c r="H5903">
        <v>3</v>
      </c>
      <c r="I5903">
        <v>0.17</v>
      </c>
      <c r="J5903">
        <v>5.68</v>
      </c>
      <c r="K5903" t="s">
        <v>90</v>
      </c>
      <c r="L5903" t="s">
        <v>41</v>
      </c>
      <c r="M5903">
        <v>5.64</v>
      </c>
      <c r="N5903" t="s">
        <v>83</v>
      </c>
      <c r="O5903" t="b">
        <v>0</v>
      </c>
      <c r="P5903">
        <v>57.27</v>
      </c>
      <c r="Q5903">
        <v>15.87</v>
      </c>
      <c r="R5903">
        <v>4.5499999999999972</v>
      </c>
      <c r="S5903" t="s">
        <v>103</v>
      </c>
      <c r="T5903">
        <v>0</v>
      </c>
      <c r="U5903">
        <v>0</v>
      </c>
      <c r="V5903">
        <v>15</v>
      </c>
      <c r="W5903">
        <v>1159.5474999999999</v>
      </c>
    </row>
    <row r="5904" spans="1:23" x14ac:dyDescent="0.35">
      <c r="A5904" t="s">
        <v>7896</v>
      </c>
      <c r="B5904" t="s">
        <v>1301</v>
      </c>
      <c r="C5904" t="s">
        <v>3612</v>
      </c>
      <c r="D5904" t="s">
        <v>12</v>
      </c>
      <c r="E5904" t="s">
        <v>16</v>
      </c>
      <c r="F5904" t="s">
        <v>409</v>
      </c>
      <c r="G5904">
        <v>54.39</v>
      </c>
      <c r="H5904">
        <v>2</v>
      </c>
      <c r="I5904">
        <v>0.12</v>
      </c>
      <c r="J5904">
        <v>8.49</v>
      </c>
      <c r="K5904" t="s">
        <v>115</v>
      </c>
      <c r="L5904" t="s">
        <v>41</v>
      </c>
      <c r="M5904">
        <v>14.81</v>
      </c>
      <c r="N5904" t="s">
        <v>83</v>
      </c>
      <c r="O5904" t="b">
        <v>0</v>
      </c>
      <c r="P5904">
        <v>95.726399999999998</v>
      </c>
      <c r="Q5904">
        <v>30.458400000000001</v>
      </c>
      <c r="R5904">
        <v>7.1583999999999968</v>
      </c>
      <c r="S5904" t="s">
        <v>91</v>
      </c>
      <c r="T5904">
        <v>0</v>
      </c>
      <c r="U5904">
        <v>0</v>
      </c>
      <c r="V5904">
        <v>13</v>
      </c>
      <c r="W5904">
        <v>562.74040000000014</v>
      </c>
    </row>
    <row r="5905" spans="1:23" x14ac:dyDescent="0.35">
      <c r="A5905" t="s">
        <v>7897</v>
      </c>
      <c r="B5905" t="s">
        <v>553</v>
      </c>
      <c r="C5905" t="s">
        <v>7898</v>
      </c>
      <c r="D5905" t="s">
        <v>24</v>
      </c>
      <c r="E5905" t="s">
        <v>95</v>
      </c>
      <c r="F5905" t="s">
        <v>274</v>
      </c>
      <c r="G5905">
        <v>357.16</v>
      </c>
      <c r="H5905">
        <v>2</v>
      </c>
      <c r="I5905">
        <v>0.08</v>
      </c>
      <c r="J5905">
        <v>5.35</v>
      </c>
      <c r="K5905" t="s">
        <v>90</v>
      </c>
      <c r="L5905" t="s">
        <v>45</v>
      </c>
      <c r="M5905">
        <v>0.82</v>
      </c>
      <c r="N5905" t="s">
        <v>83</v>
      </c>
      <c r="O5905" t="b">
        <v>0</v>
      </c>
      <c r="P5905">
        <v>657.17440000000011</v>
      </c>
      <c r="Q5905">
        <v>228.58240000000009</v>
      </c>
      <c r="R5905">
        <v>222.4124000000001</v>
      </c>
      <c r="S5905" t="s">
        <v>84</v>
      </c>
      <c r="T5905">
        <v>0</v>
      </c>
      <c r="U5905">
        <v>0</v>
      </c>
      <c r="V5905">
        <v>2</v>
      </c>
      <c r="W5905">
        <v>384.77440000000013</v>
      </c>
    </row>
    <row r="5906" spans="1:23" x14ac:dyDescent="0.35">
      <c r="A5906" t="s">
        <v>7899</v>
      </c>
      <c r="B5906" t="s">
        <v>180</v>
      </c>
      <c r="C5906" t="s">
        <v>1150</v>
      </c>
      <c r="D5906" t="s">
        <v>12</v>
      </c>
      <c r="E5906" t="s">
        <v>95</v>
      </c>
      <c r="F5906" t="s">
        <v>1061</v>
      </c>
      <c r="G5906">
        <v>357.41</v>
      </c>
      <c r="H5906">
        <v>3</v>
      </c>
      <c r="I5906">
        <v>0.09</v>
      </c>
      <c r="J5906">
        <v>6.93</v>
      </c>
      <c r="K5906" t="s">
        <v>82</v>
      </c>
      <c r="L5906" t="s">
        <v>43</v>
      </c>
      <c r="M5906">
        <v>5.58</v>
      </c>
      <c r="N5906" t="s">
        <v>141</v>
      </c>
      <c r="O5906" t="b">
        <v>0</v>
      </c>
      <c r="P5906">
        <v>975.72929999999997</v>
      </c>
      <c r="Q5906">
        <v>332.39130000000011</v>
      </c>
      <c r="R5906">
        <v>319.88130000000012</v>
      </c>
      <c r="S5906" t="s">
        <v>183</v>
      </c>
      <c r="T5906">
        <v>1</v>
      </c>
      <c r="U5906">
        <v>0</v>
      </c>
      <c r="V5906">
        <v>18</v>
      </c>
      <c r="W5906">
        <v>2077.6332000000002</v>
      </c>
    </row>
    <row r="5907" spans="1:23" x14ac:dyDescent="0.35">
      <c r="A5907" t="s">
        <v>7900</v>
      </c>
      <c r="B5907" t="s">
        <v>1597</v>
      </c>
      <c r="C5907" t="s">
        <v>827</v>
      </c>
      <c r="D5907" t="s">
        <v>19</v>
      </c>
      <c r="E5907" t="s">
        <v>88</v>
      </c>
      <c r="F5907" t="s">
        <v>658</v>
      </c>
      <c r="G5907">
        <v>19.670000000000002</v>
      </c>
      <c r="H5907">
        <v>3</v>
      </c>
      <c r="I5907">
        <v>0</v>
      </c>
      <c r="J5907">
        <v>8.66</v>
      </c>
      <c r="K5907" t="s">
        <v>82</v>
      </c>
      <c r="L5907" t="s">
        <v>45</v>
      </c>
      <c r="M5907">
        <v>1.57</v>
      </c>
      <c r="N5907" t="s">
        <v>83</v>
      </c>
      <c r="O5907" t="b">
        <v>0</v>
      </c>
      <c r="P5907">
        <v>59.010000000000012</v>
      </c>
      <c r="Q5907">
        <v>23.60400000000001</v>
      </c>
      <c r="R5907">
        <v>13.374000000000009</v>
      </c>
      <c r="S5907" t="s">
        <v>183</v>
      </c>
      <c r="T5907">
        <v>0</v>
      </c>
      <c r="U5907">
        <v>0</v>
      </c>
      <c r="V5907">
        <v>17</v>
      </c>
      <c r="W5907">
        <v>797.77100000000007</v>
      </c>
    </row>
    <row r="5908" spans="1:23" x14ac:dyDescent="0.35">
      <c r="A5908" t="s">
        <v>7901</v>
      </c>
      <c r="B5908" t="s">
        <v>996</v>
      </c>
      <c r="C5908" t="s">
        <v>2702</v>
      </c>
      <c r="D5908" t="s">
        <v>12</v>
      </c>
      <c r="E5908" t="s">
        <v>95</v>
      </c>
      <c r="F5908" t="s">
        <v>123</v>
      </c>
      <c r="G5908">
        <v>487.73</v>
      </c>
      <c r="H5908">
        <v>2</v>
      </c>
      <c r="I5908">
        <v>0.27</v>
      </c>
      <c r="J5908">
        <v>3</v>
      </c>
      <c r="K5908" t="s">
        <v>82</v>
      </c>
      <c r="L5908" t="s">
        <v>41</v>
      </c>
      <c r="M5908">
        <v>13.4</v>
      </c>
      <c r="N5908" t="s">
        <v>83</v>
      </c>
      <c r="O5908" t="b">
        <v>0</v>
      </c>
      <c r="P5908">
        <v>712.08580000000006</v>
      </c>
      <c r="Q5908">
        <v>126.8098000000001</v>
      </c>
      <c r="R5908">
        <v>110.4098000000001</v>
      </c>
      <c r="S5908" t="s">
        <v>128</v>
      </c>
      <c r="T5908">
        <v>0</v>
      </c>
      <c r="U5908">
        <v>0</v>
      </c>
      <c r="V5908">
        <v>19</v>
      </c>
      <c r="W5908">
        <v>1054.8798999999999</v>
      </c>
    </row>
    <row r="5909" spans="1:23" x14ac:dyDescent="0.35">
      <c r="A5909" t="s">
        <v>7902</v>
      </c>
      <c r="B5909" t="s">
        <v>1340</v>
      </c>
      <c r="C5909" t="s">
        <v>1343</v>
      </c>
      <c r="D5909" t="s">
        <v>12</v>
      </c>
      <c r="E5909" t="s">
        <v>16</v>
      </c>
      <c r="F5909" t="s">
        <v>351</v>
      </c>
      <c r="G5909">
        <v>23.89</v>
      </c>
      <c r="H5909">
        <v>3</v>
      </c>
      <c r="I5909">
        <v>0.13</v>
      </c>
      <c r="J5909">
        <v>6.79</v>
      </c>
      <c r="K5909" t="s">
        <v>82</v>
      </c>
      <c r="L5909" t="s">
        <v>48</v>
      </c>
      <c r="M5909">
        <v>18.100000000000001</v>
      </c>
      <c r="N5909" t="s">
        <v>83</v>
      </c>
      <c r="O5909" t="b">
        <v>0</v>
      </c>
      <c r="P5909">
        <v>62.352899999999998</v>
      </c>
      <c r="Q5909">
        <v>19.350899999999999</v>
      </c>
      <c r="R5909">
        <v>-5.5391000000000048</v>
      </c>
      <c r="S5909" t="s">
        <v>84</v>
      </c>
      <c r="T5909">
        <v>0</v>
      </c>
      <c r="U5909">
        <v>0</v>
      </c>
      <c r="V5909">
        <v>17</v>
      </c>
      <c r="W5909">
        <v>1079.2648999999999</v>
      </c>
    </row>
    <row r="5910" spans="1:23" x14ac:dyDescent="0.35">
      <c r="A5910" t="s">
        <v>7903</v>
      </c>
      <c r="B5910" t="s">
        <v>320</v>
      </c>
      <c r="C5910" t="s">
        <v>3003</v>
      </c>
      <c r="D5910" t="s">
        <v>12</v>
      </c>
      <c r="E5910" t="s">
        <v>95</v>
      </c>
      <c r="F5910" t="s">
        <v>744</v>
      </c>
      <c r="G5910">
        <v>160.99</v>
      </c>
      <c r="H5910">
        <v>1</v>
      </c>
      <c r="I5910">
        <v>0.1</v>
      </c>
      <c r="J5910">
        <v>4.68</v>
      </c>
      <c r="K5910" t="s">
        <v>102</v>
      </c>
      <c r="L5910" t="s">
        <v>41</v>
      </c>
      <c r="M5910">
        <v>6.11</v>
      </c>
      <c r="N5910" t="s">
        <v>83</v>
      </c>
      <c r="O5910" t="b">
        <v>0</v>
      </c>
      <c r="P5910">
        <v>144.89099999999999</v>
      </c>
      <c r="Q5910">
        <v>48.297000000000011</v>
      </c>
      <c r="R5910">
        <v>37.507000000000012</v>
      </c>
      <c r="S5910" t="s">
        <v>84</v>
      </c>
      <c r="T5910">
        <v>0</v>
      </c>
      <c r="U5910">
        <v>0</v>
      </c>
      <c r="V5910">
        <v>18</v>
      </c>
      <c r="W5910">
        <v>1081.7529999999999</v>
      </c>
    </row>
    <row r="5911" spans="1:23" x14ac:dyDescent="0.35">
      <c r="A5911" t="s">
        <v>7904</v>
      </c>
      <c r="B5911" t="s">
        <v>1497</v>
      </c>
      <c r="C5911" t="s">
        <v>5556</v>
      </c>
      <c r="D5911" t="s">
        <v>12</v>
      </c>
      <c r="E5911" t="s">
        <v>16</v>
      </c>
      <c r="F5911" t="s">
        <v>311</v>
      </c>
      <c r="G5911">
        <v>47.12</v>
      </c>
      <c r="H5911">
        <v>1</v>
      </c>
      <c r="I5911">
        <v>0.15</v>
      </c>
      <c r="J5911">
        <v>5.58</v>
      </c>
      <c r="K5911" t="s">
        <v>102</v>
      </c>
      <c r="L5911" t="s">
        <v>43</v>
      </c>
      <c r="M5911">
        <v>4.68</v>
      </c>
      <c r="N5911" t="s">
        <v>141</v>
      </c>
      <c r="O5911" t="b">
        <v>0</v>
      </c>
      <c r="P5911">
        <v>40.052</v>
      </c>
      <c r="Q5911">
        <v>11.78</v>
      </c>
      <c r="R5911">
        <v>1.5200000000000009</v>
      </c>
      <c r="S5911" t="s">
        <v>103</v>
      </c>
      <c r="T5911">
        <v>1</v>
      </c>
      <c r="U5911">
        <v>0</v>
      </c>
      <c r="V5911">
        <v>4</v>
      </c>
      <c r="W5911">
        <v>403.56450000000001</v>
      </c>
    </row>
    <row r="5912" spans="1:23" x14ac:dyDescent="0.35">
      <c r="A5912" t="s">
        <v>7905</v>
      </c>
      <c r="B5912" t="s">
        <v>800</v>
      </c>
      <c r="C5912" t="s">
        <v>1812</v>
      </c>
      <c r="D5912" t="s">
        <v>19</v>
      </c>
      <c r="E5912" t="s">
        <v>95</v>
      </c>
      <c r="F5912" t="s">
        <v>844</v>
      </c>
      <c r="G5912">
        <v>445.13</v>
      </c>
      <c r="H5912">
        <v>1</v>
      </c>
      <c r="I5912">
        <v>0.01</v>
      </c>
      <c r="J5912">
        <v>5.73</v>
      </c>
      <c r="K5912" t="s">
        <v>90</v>
      </c>
      <c r="L5912" t="s">
        <v>43</v>
      </c>
      <c r="M5912">
        <v>6.76</v>
      </c>
      <c r="N5912" t="s">
        <v>83</v>
      </c>
      <c r="O5912" t="b">
        <v>0</v>
      </c>
      <c r="P5912">
        <v>440.67869999999999</v>
      </c>
      <c r="Q5912">
        <v>173.60069999999999</v>
      </c>
      <c r="R5912">
        <v>161.11070000000001</v>
      </c>
      <c r="S5912" t="s">
        <v>84</v>
      </c>
      <c r="T5912">
        <v>0</v>
      </c>
      <c r="U5912">
        <v>0</v>
      </c>
      <c r="V5912">
        <v>12</v>
      </c>
      <c r="W5912">
        <v>754.26030000000003</v>
      </c>
    </row>
    <row r="5913" spans="1:23" x14ac:dyDescent="0.35">
      <c r="A5913" t="s">
        <v>7906</v>
      </c>
      <c r="B5913" t="s">
        <v>940</v>
      </c>
      <c r="C5913" t="s">
        <v>4755</v>
      </c>
      <c r="D5913" t="s">
        <v>12</v>
      </c>
      <c r="E5913" t="s">
        <v>14</v>
      </c>
      <c r="F5913" t="s">
        <v>1109</v>
      </c>
      <c r="G5913">
        <v>174.29</v>
      </c>
      <c r="H5913">
        <v>1</v>
      </c>
      <c r="I5913">
        <v>0.02</v>
      </c>
      <c r="J5913">
        <v>3.44</v>
      </c>
      <c r="K5913" t="s">
        <v>90</v>
      </c>
      <c r="L5913" t="s">
        <v>43</v>
      </c>
      <c r="M5913">
        <v>5.22</v>
      </c>
      <c r="N5913" t="s">
        <v>83</v>
      </c>
      <c r="O5913" t="b">
        <v>0</v>
      </c>
      <c r="P5913">
        <v>170.80420000000001</v>
      </c>
      <c r="Q5913">
        <v>66.230199999999982</v>
      </c>
      <c r="R5913">
        <v>57.570199999999993</v>
      </c>
      <c r="S5913" t="s">
        <v>84</v>
      </c>
      <c r="T5913">
        <v>0</v>
      </c>
      <c r="U5913">
        <v>0</v>
      </c>
      <c r="V5913">
        <v>2</v>
      </c>
      <c r="W5913">
        <v>69.826999999999984</v>
      </c>
    </row>
    <row r="5914" spans="1:23" x14ac:dyDescent="0.35">
      <c r="A5914" t="s">
        <v>7907</v>
      </c>
      <c r="B5914" t="s">
        <v>433</v>
      </c>
      <c r="C5914" t="s">
        <v>1793</v>
      </c>
      <c r="D5914" t="s">
        <v>17</v>
      </c>
      <c r="E5914" t="s">
        <v>95</v>
      </c>
      <c r="F5914" t="s">
        <v>140</v>
      </c>
      <c r="G5914">
        <v>354.58</v>
      </c>
      <c r="H5914">
        <v>1</v>
      </c>
      <c r="I5914">
        <v>7.0000000000000007E-2</v>
      </c>
      <c r="J5914">
        <v>7.19</v>
      </c>
      <c r="K5914" t="s">
        <v>82</v>
      </c>
      <c r="L5914" t="s">
        <v>43</v>
      </c>
      <c r="M5914">
        <v>7.96</v>
      </c>
      <c r="N5914" t="s">
        <v>83</v>
      </c>
      <c r="O5914" t="b">
        <v>0</v>
      </c>
      <c r="P5914">
        <v>329.75940000000003</v>
      </c>
      <c r="Q5914">
        <v>117.01139999999999</v>
      </c>
      <c r="R5914">
        <v>101.8614</v>
      </c>
      <c r="S5914" t="s">
        <v>97</v>
      </c>
      <c r="T5914">
        <v>0</v>
      </c>
      <c r="U5914">
        <v>0</v>
      </c>
      <c r="V5914">
        <v>17</v>
      </c>
      <c r="W5914">
        <v>1419.2664</v>
      </c>
    </row>
    <row r="5915" spans="1:23" x14ac:dyDescent="0.35">
      <c r="A5915" t="s">
        <v>7908</v>
      </c>
      <c r="B5915" t="s">
        <v>1572</v>
      </c>
      <c r="C5915" t="s">
        <v>7909</v>
      </c>
      <c r="D5915" t="s">
        <v>12</v>
      </c>
      <c r="E5915" t="s">
        <v>16</v>
      </c>
      <c r="F5915" t="s">
        <v>1316</v>
      </c>
      <c r="G5915">
        <v>46.87</v>
      </c>
      <c r="H5915">
        <v>1</v>
      </c>
      <c r="I5915">
        <v>0.2</v>
      </c>
      <c r="J5915">
        <v>9.0500000000000007</v>
      </c>
      <c r="K5915" t="s">
        <v>82</v>
      </c>
      <c r="L5915" t="s">
        <v>48</v>
      </c>
      <c r="M5915">
        <v>14.69</v>
      </c>
      <c r="N5915" t="s">
        <v>83</v>
      </c>
      <c r="O5915" t="b">
        <v>0</v>
      </c>
      <c r="P5915">
        <v>37.496000000000002</v>
      </c>
      <c r="Q5915">
        <v>9.3740000000000059</v>
      </c>
      <c r="R5915">
        <v>-14.366</v>
      </c>
      <c r="S5915" t="s">
        <v>103</v>
      </c>
      <c r="T5915">
        <v>0</v>
      </c>
      <c r="U5915">
        <v>0</v>
      </c>
      <c r="V5915">
        <v>1</v>
      </c>
      <c r="W5915">
        <v>-14.366</v>
      </c>
    </row>
    <row r="5916" spans="1:23" x14ac:dyDescent="0.35">
      <c r="A5916" t="s">
        <v>7910</v>
      </c>
      <c r="B5916" t="s">
        <v>398</v>
      </c>
      <c r="C5916" t="s">
        <v>3118</v>
      </c>
      <c r="D5916" t="s">
        <v>12</v>
      </c>
      <c r="E5916" t="s">
        <v>95</v>
      </c>
      <c r="F5916" t="s">
        <v>304</v>
      </c>
      <c r="G5916">
        <v>407.45</v>
      </c>
      <c r="H5916">
        <v>3</v>
      </c>
      <c r="I5916">
        <v>0.01</v>
      </c>
      <c r="J5916">
        <v>4.17</v>
      </c>
      <c r="K5916" t="s">
        <v>102</v>
      </c>
      <c r="L5916" t="s">
        <v>45</v>
      </c>
      <c r="M5916">
        <v>1.24</v>
      </c>
      <c r="N5916" t="s">
        <v>83</v>
      </c>
      <c r="O5916" t="b">
        <v>0</v>
      </c>
      <c r="P5916">
        <v>1210.1265000000001</v>
      </c>
      <c r="Q5916">
        <v>476.71649999999988</v>
      </c>
      <c r="R5916">
        <v>471.30649999999991</v>
      </c>
      <c r="S5916" t="s">
        <v>183</v>
      </c>
      <c r="T5916">
        <v>0</v>
      </c>
      <c r="U5916">
        <v>0</v>
      </c>
      <c r="V5916">
        <v>16</v>
      </c>
      <c r="W5916">
        <v>2599.2321999999999</v>
      </c>
    </row>
    <row r="5917" spans="1:23" x14ac:dyDescent="0.35">
      <c r="A5917" t="s">
        <v>7911</v>
      </c>
      <c r="B5917" t="s">
        <v>298</v>
      </c>
      <c r="C5917" t="s">
        <v>704</v>
      </c>
      <c r="D5917" t="s">
        <v>12</v>
      </c>
      <c r="E5917" t="s">
        <v>88</v>
      </c>
      <c r="F5917" t="s">
        <v>415</v>
      </c>
      <c r="G5917">
        <v>43.78</v>
      </c>
      <c r="H5917">
        <v>1</v>
      </c>
      <c r="I5917">
        <v>0.3</v>
      </c>
      <c r="J5917">
        <v>8.35</v>
      </c>
      <c r="K5917" t="s">
        <v>82</v>
      </c>
      <c r="L5917" t="s">
        <v>41</v>
      </c>
      <c r="M5917">
        <v>5.0599999999999996</v>
      </c>
      <c r="N5917" t="s">
        <v>83</v>
      </c>
      <c r="O5917" t="b">
        <v>0</v>
      </c>
      <c r="P5917">
        <v>30.646000000000001</v>
      </c>
      <c r="Q5917">
        <v>4.3779999999999966</v>
      </c>
      <c r="R5917">
        <v>-9.0320000000000036</v>
      </c>
      <c r="S5917" t="s">
        <v>183</v>
      </c>
      <c r="T5917">
        <v>0</v>
      </c>
      <c r="U5917">
        <v>0</v>
      </c>
      <c r="V5917">
        <v>18</v>
      </c>
      <c r="W5917">
        <v>2368.9762999999998</v>
      </c>
    </row>
    <row r="5918" spans="1:23" x14ac:dyDescent="0.35">
      <c r="A5918" t="s">
        <v>7912</v>
      </c>
      <c r="B5918" t="s">
        <v>134</v>
      </c>
      <c r="C5918" t="s">
        <v>1285</v>
      </c>
      <c r="D5918" t="s">
        <v>24</v>
      </c>
      <c r="E5918" t="s">
        <v>95</v>
      </c>
      <c r="F5918" t="s">
        <v>1709</v>
      </c>
      <c r="G5918">
        <v>375.46</v>
      </c>
      <c r="H5918">
        <v>1</v>
      </c>
      <c r="I5918">
        <v>0.06</v>
      </c>
      <c r="J5918">
        <v>7.81</v>
      </c>
      <c r="K5918" t="s">
        <v>82</v>
      </c>
      <c r="L5918" t="s">
        <v>43</v>
      </c>
      <c r="M5918">
        <v>3.74</v>
      </c>
      <c r="N5918" t="s">
        <v>83</v>
      </c>
      <c r="O5918" t="b">
        <v>0</v>
      </c>
      <c r="P5918">
        <v>352.93239999999997</v>
      </c>
      <c r="Q5918">
        <v>127.6564</v>
      </c>
      <c r="R5918">
        <v>116.10639999999999</v>
      </c>
      <c r="S5918" t="s">
        <v>128</v>
      </c>
      <c r="T5918">
        <v>0</v>
      </c>
      <c r="U5918">
        <v>0</v>
      </c>
      <c r="V5918">
        <v>12</v>
      </c>
      <c r="W5918">
        <v>914.2029</v>
      </c>
    </row>
    <row r="5919" spans="1:23" x14ac:dyDescent="0.35">
      <c r="A5919" t="s">
        <v>7913</v>
      </c>
      <c r="B5919" t="s">
        <v>639</v>
      </c>
      <c r="C5919" t="s">
        <v>3091</v>
      </c>
      <c r="D5919" t="s">
        <v>26</v>
      </c>
      <c r="E5919" t="s">
        <v>88</v>
      </c>
      <c r="F5919" t="s">
        <v>791</v>
      </c>
      <c r="G5919">
        <v>20.81</v>
      </c>
      <c r="H5919">
        <v>3</v>
      </c>
      <c r="I5919">
        <v>0.05</v>
      </c>
      <c r="J5919">
        <v>3.64</v>
      </c>
      <c r="K5919" t="s">
        <v>102</v>
      </c>
      <c r="L5919" t="s">
        <v>43</v>
      </c>
      <c r="M5919">
        <v>4.43</v>
      </c>
      <c r="N5919" t="s">
        <v>83</v>
      </c>
      <c r="O5919" t="b">
        <v>0</v>
      </c>
      <c r="P5919">
        <v>59.308499999999988</v>
      </c>
      <c r="Q5919">
        <v>21.8505</v>
      </c>
      <c r="R5919">
        <v>13.7805</v>
      </c>
      <c r="S5919" t="s">
        <v>103</v>
      </c>
      <c r="T5919">
        <v>0</v>
      </c>
      <c r="U5919">
        <v>0</v>
      </c>
      <c r="V5919">
        <v>18</v>
      </c>
      <c r="W5919">
        <v>1465.0103999999999</v>
      </c>
    </row>
    <row r="5920" spans="1:23" x14ac:dyDescent="0.35">
      <c r="A5920" t="s">
        <v>7914</v>
      </c>
      <c r="B5920" t="s">
        <v>491</v>
      </c>
      <c r="C5920" t="s">
        <v>952</v>
      </c>
      <c r="D5920" t="s">
        <v>20</v>
      </c>
      <c r="E5920" t="s">
        <v>95</v>
      </c>
      <c r="F5920" t="s">
        <v>757</v>
      </c>
      <c r="G5920">
        <v>307.31</v>
      </c>
      <c r="H5920">
        <v>3</v>
      </c>
      <c r="I5920">
        <v>0.04</v>
      </c>
      <c r="J5920">
        <v>8.7799999999999994</v>
      </c>
      <c r="K5920" t="s">
        <v>90</v>
      </c>
      <c r="L5920" t="s">
        <v>43</v>
      </c>
      <c r="M5920">
        <v>3.45</v>
      </c>
      <c r="N5920" t="s">
        <v>83</v>
      </c>
      <c r="O5920" t="b">
        <v>0</v>
      </c>
      <c r="P5920">
        <v>885.05280000000005</v>
      </c>
      <c r="Q5920">
        <v>331.89479999999998</v>
      </c>
      <c r="R5920">
        <v>319.66480000000001</v>
      </c>
      <c r="S5920" t="s">
        <v>103</v>
      </c>
      <c r="T5920">
        <v>0</v>
      </c>
      <c r="U5920">
        <v>0</v>
      </c>
      <c r="V5920">
        <v>14</v>
      </c>
      <c r="W5920">
        <v>1617.7791999999999</v>
      </c>
    </row>
    <row r="5921" spans="1:23" x14ac:dyDescent="0.35">
      <c r="A5921" t="s">
        <v>7915</v>
      </c>
      <c r="B5921" t="s">
        <v>470</v>
      </c>
      <c r="C5921" t="s">
        <v>2417</v>
      </c>
      <c r="D5921" t="s">
        <v>12</v>
      </c>
      <c r="E5921" t="s">
        <v>95</v>
      </c>
      <c r="F5921" t="s">
        <v>726</v>
      </c>
      <c r="G5921">
        <v>340.12</v>
      </c>
      <c r="H5921">
        <v>2</v>
      </c>
      <c r="I5921">
        <v>0.06</v>
      </c>
      <c r="J5921">
        <v>8.84</v>
      </c>
      <c r="K5921" t="s">
        <v>102</v>
      </c>
      <c r="L5921" t="s">
        <v>45</v>
      </c>
      <c r="M5921">
        <v>1.92</v>
      </c>
      <c r="N5921" t="s">
        <v>141</v>
      </c>
      <c r="O5921" t="b">
        <v>0</v>
      </c>
      <c r="P5921">
        <v>639.42559999999992</v>
      </c>
      <c r="Q5921">
        <v>231.28159999999991</v>
      </c>
      <c r="R5921">
        <v>220.52159999999989</v>
      </c>
      <c r="S5921" t="s">
        <v>183</v>
      </c>
      <c r="T5921">
        <v>1</v>
      </c>
      <c r="U5921">
        <v>0</v>
      </c>
      <c r="V5921">
        <v>14</v>
      </c>
      <c r="W5921">
        <v>892.75159999999994</v>
      </c>
    </row>
    <row r="5922" spans="1:23" x14ac:dyDescent="0.35">
      <c r="A5922" t="s">
        <v>7916</v>
      </c>
      <c r="B5922" t="s">
        <v>633</v>
      </c>
      <c r="C5922" t="s">
        <v>1258</v>
      </c>
      <c r="D5922" t="s">
        <v>19</v>
      </c>
      <c r="E5922" t="s">
        <v>16</v>
      </c>
      <c r="F5922" t="s">
        <v>145</v>
      </c>
      <c r="G5922">
        <v>35.24</v>
      </c>
      <c r="H5922">
        <v>3</v>
      </c>
      <c r="I5922">
        <v>0.22</v>
      </c>
      <c r="J5922">
        <v>5.85</v>
      </c>
      <c r="K5922" t="s">
        <v>102</v>
      </c>
      <c r="L5922" t="s">
        <v>45</v>
      </c>
      <c r="M5922">
        <v>1.79</v>
      </c>
      <c r="N5922" t="s">
        <v>83</v>
      </c>
      <c r="O5922" t="b">
        <v>0</v>
      </c>
      <c r="P5922">
        <v>82.461600000000004</v>
      </c>
      <c r="Q5922">
        <v>19.029600000000009</v>
      </c>
      <c r="R5922">
        <v>11.38960000000001</v>
      </c>
      <c r="S5922" t="s">
        <v>103</v>
      </c>
      <c r="T5922">
        <v>0</v>
      </c>
      <c r="U5922">
        <v>0</v>
      </c>
      <c r="V5922">
        <v>11</v>
      </c>
      <c r="W5922">
        <v>357.28230000000002</v>
      </c>
    </row>
    <row r="5923" spans="1:23" x14ac:dyDescent="0.35">
      <c r="A5923" t="s">
        <v>7917</v>
      </c>
      <c r="B5923" t="s">
        <v>1936</v>
      </c>
      <c r="C5923" t="s">
        <v>1684</v>
      </c>
      <c r="D5923" t="s">
        <v>12</v>
      </c>
      <c r="E5923" t="s">
        <v>16</v>
      </c>
      <c r="F5923" t="s">
        <v>481</v>
      </c>
      <c r="G5923">
        <v>42.27</v>
      </c>
      <c r="H5923">
        <v>3</v>
      </c>
      <c r="I5923">
        <v>0.25</v>
      </c>
      <c r="J5923">
        <v>4.08</v>
      </c>
      <c r="K5923" t="s">
        <v>102</v>
      </c>
      <c r="L5923" t="s">
        <v>41</v>
      </c>
      <c r="M5923">
        <v>10.050000000000001</v>
      </c>
      <c r="N5923" t="s">
        <v>83</v>
      </c>
      <c r="O5923" t="b">
        <v>0</v>
      </c>
      <c r="P5923">
        <v>95.107500000000002</v>
      </c>
      <c r="Q5923">
        <v>19.0215</v>
      </c>
      <c r="R5923">
        <v>4.8915000000000024</v>
      </c>
      <c r="S5923" t="s">
        <v>103</v>
      </c>
      <c r="T5923">
        <v>0</v>
      </c>
      <c r="U5923">
        <v>0</v>
      </c>
      <c r="V5923">
        <v>13</v>
      </c>
      <c r="W5923">
        <v>668.51220000000001</v>
      </c>
    </row>
    <row r="5924" spans="1:23" x14ac:dyDescent="0.35">
      <c r="A5924" t="s">
        <v>7918</v>
      </c>
      <c r="B5924" t="s">
        <v>169</v>
      </c>
      <c r="C5924" t="s">
        <v>2204</v>
      </c>
      <c r="D5924" t="s">
        <v>26</v>
      </c>
      <c r="E5924" t="s">
        <v>88</v>
      </c>
      <c r="F5924" t="s">
        <v>791</v>
      </c>
      <c r="G5924">
        <v>23.45</v>
      </c>
      <c r="H5924">
        <v>3</v>
      </c>
      <c r="I5924">
        <v>0.02</v>
      </c>
      <c r="J5924">
        <v>4.1399999999999997</v>
      </c>
      <c r="K5924" t="s">
        <v>102</v>
      </c>
      <c r="L5924" t="s">
        <v>48</v>
      </c>
      <c r="M5924">
        <v>14.58</v>
      </c>
      <c r="N5924" t="s">
        <v>83</v>
      </c>
      <c r="O5924" t="b">
        <v>0</v>
      </c>
      <c r="P5924">
        <v>68.942999999999998</v>
      </c>
      <c r="Q5924">
        <v>26.733000000000001</v>
      </c>
      <c r="R5924">
        <v>8.0130000000000052</v>
      </c>
      <c r="S5924" t="s">
        <v>84</v>
      </c>
      <c r="T5924">
        <v>0</v>
      </c>
      <c r="U5924">
        <v>0</v>
      </c>
      <c r="V5924">
        <v>13</v>
      </c>
      <c r="W5924">
        <v>1511.8448000000001</v>
      </c>
    </row>
    <row r="5925" spans="1:23" x14ac:dyDescent="0.35">
      <c r="A5925" t="s">
        <v>7919</v>
      </c>
      <c r="B5925" t="s">
        <v>583</v>
      </c>
      <c r="C5925" t="s">
        <v>4003</v>
      </c>
      <c r="D5925" t="s">
        <v>12</v>
      </c>
      <c r="E5925" t="s">
        <v>88</v>
      </c>
      <c r="F5925" t="s">
        <v>693</v>
      </c>
      <c r="G5925">
        <v>5.7</v>
      </c>
      <c r="H5925">
        <v>2</v>
      </c>
      <c r="I5925">
        <v>0.08</v>
      </c>
      <c r="J5925">
        <v>8.35</v>
      </c>
      <c r="K5925" t="s">
        <v>115</v>
      </c>
      <c r="L5925" t="s">
        <v>41</v>
      </c>
      <c r="M5925">
        <v>8.98</v>
      </c>
      <c r="N5925" t="s">
        <v>83</v>
      </c>
      <c r="O5925" t="b">
        <v>0</v>
      </c>
      <c r="P5925">
        <v>10.488</v>
      </c>
      <c r="Q5925">
        <v>3.648000000000001</v>
      </c>
      <c r="R5925">
        <v>-13.682</v>
      </c>
      <c r="S5925" t="s">
        <v>84</v>
      </c>
      <c r="T5925">
        <v>0</v>
      </c>
      <c r="U5925">
        <v>0</v>
      </c>
      <c r="V5925">
        <v>3</v>
      </c>
      <c r="W5925">
        <v>347.35399999999998</v>
      </c>
    </row>
    <row r="5926" spans="1:23" x14ac:dyDescent="0.35">
      <c r="A5926" t="s">
        <v>7920</v>
      </c>
      <c r="B5926" t="s">
        <v>500</v>
      </c>
      <c r="C5926" t="s">
        <v>1739</v>
      </c>
      <c r="D5926" t="s">
        <v>20</v>
      </c>
      <c r="E5926" t="s">
        <v>88</v>
      </c>
      <c r="F5926" t="s">
        <v>1395</v>
      </c>
      <c r="G5926">
        <v>20.059999999999999</v>
      </c>
      <c r="H5926">
        <v>3</v>
      </c>
      <c r="I5926">
        <v>0.09</v>
      </c>
      <c r="J5926">
        <v>2.5099999999999998</v>
      </c>
      <c r="K5926" t="s">
        <v>90</v>
      </c>
      <c r="L5926" t="s">
        <v>43</v>
      </c>
      <c r="M5926">
        <v>7.63</v>
      </c>
      <c r="N5926" t="s">
        <v>83</v>
      </c>
      <c r="O5926" t="b">
        <v>0</v>
      </c>
      <c r="P5926">
        <v>54.763800000000003</v>
      </c>
      <c r="Q5926">
        <v>18.655799999999999</v>
      </c>
      <c r="R5926">
        <v>8.5157999999999987</v>
      </c>
      <c r="S5926" t="s">
        <v>91</v>
      </c>
      <c r="T5926">
        <v>0</v>
      </c>
      <c r="U5926">
        <v>0</v>
      </c>
      <c r="V5926">
        <v>18</v>
      </c>
      <c r="W5926">
        <v>1024.7711999999999</v>
      </c>
    </row>
    <row r="5927" spans="1:23" x14ac:dyDescent="0.35">
      <c r="A5927" t="s">
        <v>7921</v>
      </c>
      <c r="B5927" t="s">
        <v>276</v>
      </c>
      <c r="C5927" t="s">
        <v>1164</v>
      </c>
      <c r="D5927" t="s">
        <v>12</v>
      </c>
      <c r="E5927" t="s">
        <v>88</v>
      </c>
      <c r="F5927" t="s">
        <v>502</v>
      </c>
      <c r="G5927">
        <v>24.6</v>
      </c>
      <c r="H5927">
        <v>3</v>
      </c>
      <c r="I5927">
        <v>0.03</v>
      </c>
      <c r="J5927">
        <v>5.04</v>
      </c>
      <c r="K5927" t="s">
        <v>90</v>
      </c>
      <c r="L5927" t="s">
        <v>45</v>
      </c>
      <c r="M5927">
        <v>0.97</v>
      </c>
      <c r="N5927" t="s">
        <v>83</v>
      </c>
      <c r="O5927" t="b">
        <v>0</v>
      </c>
      <c r="P5927">
        <v>71.586000000000013</v>
      </c>
      <c r="Q5927">
        <v>27.306000000000001</v>
      </c>
      <c r="R5927">
        <v>21.29600000000001</v>
      </c>
      <c r="S5927" t="s">
        <v>97</v>
      </c>
      <c r="T5927">
        <v>0</v>
      </c>
      <c r="U5927">
        <v>0</v>
      </c>
      <c r="V5927">
        <v>12</v>
      </c>
      <c r="W5927">
        <v>699.42399999999998</v>
      </c>
    </row>
    <row r="5928" spans="1:23" x14ac:dyDescent="0.35">
      <c r="A5928" t="s">
        <v>7922</v>
      </c>
      <c r="B5928" t="s">
        <v>1345</v>
      </c>
      <c r="C5928" t="s">
        <v>938</v>
      </c>
      <c r="D5928" t="s">
        <v>12</v>
      </c>
      <c r="E5928" t="s">
        <v>88</v>
      </c>
      <c r="F5928" t="s">
        <v>251</v>
      </c>
      <c r="G5928">
        <v>13.4</v>
      </c>
      <c r="H5928">
        <v>3</v>
      </c>
      <c r="I5928">
        <v>0.08</v>
      </c>
      <c r="J5928">
        <v>8.5</v>
      </c>
      <c r="K5928" t="s">
        <v>82</v>
      </c>
      <c r="L5928" t="s">
        <v>41</v>
      </c>
      <c r="M5928">
        <v>5.79</v>
      </c>
      <c r="N5928" t="s">
        <v>83</v>
      </c>
      <c r="O5928" t="b">
        <v>0</v>
      </c>
      <c r="P5928">
        <v>36.984000000000002</v>
      </c>
      <c r="Q5928">
        <v>12.864000000000001</v>
      </c>
      <c r="R5928">
        <v>-1.4259999999999979</v>
      </c>
      <c r="S5928" t="s">
        <v>183</v>
      </c>
      <c r="T5928">
        <v>0</v>
      </c>
      <c r="U5928">
        <v>0</v>
      </c>
      <c r="V5928">
        <v>15</v>
      </c>
      <c r="W5928">
        <v>393.45659999999998</v>
      </c>
    </row>
    <row r="5929" spans="1:23" x14ac:dyDescent="0.35">
      <c r="A5929" t="s">
        <v>7923</v>
      </c>
      <c r="B5929" t="s">
        <v>261</v>
      </c>
      <c r="C5929" t="s">
        <v>7924</v>
      </c>
      <c r="D5929" t="s">
        <v>19</v>
      </c>
      <c r="E5929" t="s">
        <v>16</v>
      </c>
      <c r="F5929" t="s">
        <v>648</v>
      </c>
      <c r="G5929">
        <v>38.65</v>
      </c>
      <c r="H5929">
        <v>3</v>
      </c>
      <c r="I5929">
        <v>0.22</v>
      </c>
      <c r="J5929">
        <v>8.5399999999999991</v>
      </c>
      <c r="K5929" t="s">
        <v>90</v>
      </c>
      <c r="L5929" t="s">
        <v>41</v>
      </c>
      <c r="M5929">
        <v>14.97</v>
      </c>
      <c r="N5929" t="s">
        <v>83</v>
      </c>
      <c r="O5929" t="b">
        <v>0</v>
      </c>
      <c r="P5929">
        <v>90.441000000000003</v>
      </c>
      <c r="Q5929">
        <v>20.870999999999999</v>
      </c>
      <c r="R5929">
        <v>-2.6390000000000029</v>
      </c>
      <c r="S5929" t="s">
        <v>103</v>
      </c>
      <c r="T5929">
        <v>0</v>
      </c>
      <c r="U5929">
        <v>0</v>
      </c>
      <c r="V5929">
        <v>1</v>
      </c>
      <c r="W5929">
        <v>-2.6390000000000029</v>
      </c>
    </row>
    <row r="5930" spans="1:23" x14ac:dyDescent="0.35">
      <c r="A5930" t="s">
        <v>7925</v>
      </c>
      <c r="B5930" t="s">
        <v>740</v>
      </c>
      <c r="C5930" t="s">
        <v>313</v>
      </c>
      <c r="D5930" t="s">
        <v>17</v>
      </c>
      <c r="E5930" t="s">
        <v>16</v>
      </c>
      <c r="F5930" t="s">
        <v>624</v>
      </c>
      <c r="G5930">
        <v>55.96</v>
      </c>
      <c r="H5930">
        <v>1</v>
      </c>
      <c r="I5930">
        <v>0.1</v>
      </c>
      <c r="J5930">
        <v>2.02</v>
      </c>
      <c r="K5930" t="s">
        <v>115</v>
      </c>
      <c r="L5930" t="s">
        <v>43</v>
      </c>
      <c r="M5930">
        <v>6.77</v>
      </c>
      <c r="N5930" t="s">
        <v>83</v>
      </c>
      <c r="O5930" t="b">
        <v>1</v>
      </c>
      <c r="P5930">
        <v>50.363999999999997</v>
      </c>
      <c r="Q5930">
        <v>16.788</v>
      </c>
      <c r="R5930">
        <v>7.9980000000000047</v>
      </c>
      <c r="S5930" t="s">
        <v>128</v>
      </c>
      <c r="T5930">
        <v>0</v>
      </c>
      <c r="U5930">
        <v>0</v>
      </c>
      <c r="V5930">
        <v>2</v>
      </c>
      <c r="W5930">
        <v>65.876699999999985</v>
      </c>
    </row>
    <row r="5931" spans="1:23" x14ac:dyDescent="0.35">
      <c r="A5931" t="s">
        <v>7926</v>
      </c>
      <c r="B5931" t="s">
        <v>208</v>
      </c>
      <c r="C5931" t="s">
        <v>7927</v>
      </c>
      <c r="D5931" t="s">
        <v>15</v>
      </c>
      <c r="E5931" t="s">
        <v>95</v>
      </c>
      <c r="F5931" t="s">
        <v>136</v>
      </c>
      <c r="G5931">
        <v>42.87</v>
      </c>
      <c r="H5931">
        <v>3</v>
      </c>
      <c r="I5931">
        <v>0.1</v>
      </c>
      <c r="J5931">
        <v>7.36</v>
      </c>
      <c r="K5931" t="s">
        <v>82</v>
      </c>
      <c r="L5931" t="s">
        <v>48</v>
      </c>
      <c r="M5931">
        <v>18.100000000000001</v>
      </c>
      <c r="N5931" t="s">
        <v>83</v>
      </c>
      <c r="O5931" t="b">
        <v>0</v>
      </c>
      <c r="P5931">
        <v>115.749</v>
      </c>
      <c r="Q5931">
        <v>38.583000000000013</v>
      </c>
      <c r="R5931">
        <v>13.12300000000001</v>
      </c>
      <c r="S5931" t="s">
        <v>183</v>
      </c>
      <c r="T5931">
        <v>0</v>
      </c>
      <c r="U5931">
        <v>0</v>
      </c>
      <c r="V5931">
        <v>3</v>
      </c>
      <c r="W5931">
        <v>35.093800000000009</v>
      </c>
    </row>
    <row r="5932" spans="1:23" x14ac:dyDescent="0.35">
      <c r="A5932" t="s">
        <v>7928</v>
      </c>
      <c r="B5932" t="s">
        <v>138</v>
      </c>
      <c r="C5932" t="s">
        <v>463</v>
      </c>
      <c r="D5932" t="s">
        <v>12</v>
      </c>
      <c r="E5932" t="s">
        <v>95</v>
      </c>
      <c r="F5932" t="s">
        <v>286</v>
      </c>
      <c r="G5932">
        <v>379.26</v>
      </c>
      <c r="H5932">
        <v>3</v>
      </c>
      <c r="I5932">
        <v>0.01</v>
      </c>
      <c r="J5932">
        <v>4.32</v>
      </c>
      <c r="K5932" t="s">
        <v>115</v>
      </c>
      <c r="L5932" t="s">
        <v>43</v>
      </c>
      <c r="M5932">
        <v>3.15</v>
      </c>
      <c r="N5932" t="s">
        <v>141</v>
      </c>
      <c r="O5932" t="b">
        <v>0</v>
      </c>
      <c r="P5932">
        <v>1126.4022</v>
      </c>
      <c r="Q5932">
        <v>443.73419999999999</v>
      </c>
      <c r="R5932">
        <v>436.26420000000002</v>
      </c>
      <c r="S5932" t="s">
        <v>128</v>
      </c>
      <c r="T5932">
        <v>1</v>
      </c>
      <c r="U5932">
        <v>0</v>
      </c>
      <c r="V5932">
        <v>23</v>
      </c>
      <c r="W5932">
        <v>2182.6779999999999</v>
      </c>
    </row>
    <row r="5933" spans="1:23" x14ac:dyDescent="0.35">
      <c r="A5933" t="s">
        <v>7929</v>
      </c>
      <c r="B5933" t="s">
        <v>901</v>
      </c>
      <c r="C5933" t="s">
        <v>579</v>
      </c>
      <c r="D5933" t="s">
        <v>19</v>
      </c>
      <c r="E5933" t="s">
        <v>88</v>
      </c>
      <c r="F5933" t="s">
        <v>1844</v>
      </c>
      <c r="G5933">
        <v>29.86</v>
      </c>
      <c r="H5933">
        <v>3</v>
      </c>
      <c r="I5933">
        <v>0.28000000000000003</v>
      </c>
      <c r="J5933">
        <v>4.3499999999999996</v>
      </c>
      <c r="K5933" t="s">
        <v>82</v>
      </c>
      <c r="L5933" t="s">
        <v>41</v>
      </c>
      <c r="M5933">
        <v>7.46</v>
      </c>
      <c r="N5933" t="s">
        <v>83</v>
      </c>
      <c r="O5933" t="b">
        <v>0</v>
      </c>
      <c r="P5933">
        <v>64.497599999999991</v>
      </c>
      <c r="Q5933">
        <v>10.74959999999999</v>
      </c>
      <c r="R5933">
        <v>-1.0604000000000049</v>
      </c>
      <c r="S5933" t="s">
        <v>128</v>
      </c>
      <c r="T5933">
        <v>0</v>
      </c>
      <c r="U5933">
        <v>0</v>
      </c>
      <c r="V5933">
        <v>16</v>
      </c>
      <c r="W5933">
        <v>602.44460000000004</v>
      </c>
    </row>
    <row r="5934" spans="1:23" x14ac:dyDescent="0.35">
      <c r="A5934" t="s">
        <v>7930</v>
      </c>
      <c r="B5934" t="s">
        <v>1135</v>
      </c>
      <c r="C5934" t="s">
        <v>3493</v>
      </c>
      <c r="D5934" t="s">
        <v>15</v>
      </c>
      <c r="E5934" t="s">
        <v>88</v>
      </c>
      <c r="F5934" t="s">
        <v>238</v>
      </c>
      <c r="G5934">
        <v>15.61</v>
      </c>
      <c r="H5934">
        <v>2</v>
      </c>
      <c r="I5934">
        <v>0.06</v>
      </c>
      <c r="J5934">
        <v>3.75</v>
      </c>
      <c r="K5934" t="s">
        <v>90</v>
      </c>
      <c r="L5934" t="s">
        <v>43</v>
      </c>
      <c r="M5934">
        <v>7.29</v>
      </c>
      <c r="N5934" t="s">
        <v>83</v>
      </c>
      <c r="O5934" t="b">
        <v>0</v>
      </c>
      <c r="P5934">
        <v>29.346800000000002</v>
      </c>
      <c r="Q5934">
        <v>10.614800000000001</v>
      </c>
      <c r="R5934">
        <v>-0.42520000000000019</v>
      </c>
      <c r="S5934" t="s">
        <v>103</v>
      </c>
      <c r="T5934">
        <v>0</v>
      </c>
      <c r="U5934">
        <v>0</v>
      </c>
      <c r="V5934">
        <v>15</v>
      </c>
      <c r="W5934">
        <v>2107.1965</v>
      </c>
    </row>
    <row r="5935" spans="1:23" x14ac:dyDescent="0.35">
      <c r="A5935" t="s">
        <v>7931</v>
      </c>
      <c r="B5935" t="s">
        <v>491</v>
      </c>
      <c r="C5935" t="s">
        <v>2835</v>
      </c>
      <c r="D5935" t="s">
        <v>26</v>
      </c>
      <c r="E5935" t="s">
        <v>16</v>
      </c>
      <c r="F5935" t="s">
        <v>919</v>
      </c>
      <c r="G5935">
        <v>48.77</v>
      </c>
      <c r="H5935">
        <v>1</v>
      </c>
      <c r="I5935">
        <v>0.16</v>
      </c>
      <c r="J5935">
        <v>4.54</v>
      </c>
      <c r="K5935" t="s">
        <v>90</v>
      </c>
      <c r="L5935" t="s">
        <v>45</v>
      </c>
      <c r="M5935">
        <v>1.52</v>
      </c>
      <c r="N5935" t="s">
        <v>83</v>
      </c>
      <c r="O5935" t="b">
        <v>0</v>
      </c>
      <c r="P5935">
        <v>40.966799999999999</v>
      </c>
      <c r="Q5935">
        <v>11.704800000000001</v>
      </c>
      <c r="R5935">
        <v>5.6447999999999983</v>
      </c>
      <c r="S5935" t="s">
        <v>103</v>
      </c>
      <c r="T5935">
        <v>0</v>
      </c>
      <c r="U5935">
        <v>0</v>
      </c>
      <c r="V5935">
        <v>14</v>
      </c>
      <c r="W5935">
        <v>781.73050000000001</v>
      </c>
    </row>
    <row r="5936" spans="1:23" x14ac:dyDescent="0.35">
      <c r="A5936" t="s">
        <v>7932</v>
      </c>
      <c r="B5936" t="s">
        <v>295</v>
      </c>
      <c r="C5936" t="s">
        <v>1025</v>
      </c>
      <c r="D5936" t="s">
        <v>17</v>
      </c>
      <c r="E5936" t="s">
        <v>88</v>
      </c>
      <c r="F5936" t="s">
        <v>608</v>
      </c>
      <c r="G5936">
        <v>23.94</v>
      </c>
      <c r="H5936">
        <v>1</v>
      </c>
      <c r="I5936">
        <v>0.1</v>
      </c>
      <c r="J5936">
        <v>7.53</v>
      </c>
      <c r="K5936" t="s">
        <v>90</v>
      </c>
      <c r="L5936" t="s">
        <v>43</v>
      </c>
      <c r="M5936">
        <v>3.6</v>
      </c>
      <c r="N5936" t="s">
        <v>83</v>
      </c>
      <c r="O5936" t="b">
        <v>0</v>
      </c>
      <c r="P5936">
        <v>21.545999999999999</v>
      </c>
      <c r="Q5936">
        <v>7.1820000000000022</v>
      </c>
      <c r="R5936">
        <v>-3.9479999999999991</v>
      </c>
      <c r="S5936" t="s">
        <v>91</v>
      </c>
      <c r="T5936">
        <v>0</v>
      </c>
      <c r="U5936">
        <v>0</v>
      </c>
      <c r="V5936">
        <v>13</v>
      </c>
      <c r="W5936">
        <v>817.44529999999997</v>
      </c>
    </row>
    <row r="5937" spans="1:23" x14ac:dyDescent="0.35">
      <c r="A5937" t="s">
        <v>7933</v>
      </c>
      <c r="B5937" t="s">
        <v>320</v>
      </c>
      <c r="C5937" t="s">
        <v>2401</v>
      </c>
      <c r="D5937" t="s">
        <v>17</v>
      </c>
      <c r="E5937" t="s">
        <v>88</v>
      </c>
      <c r="F5937" t="s">
        <v>182</v>
      </c>
      <c r="G5937">
        <v>34.26</v>
      </c>
      <c r="H5937">
        <v>1</v>
      </c>
      <c r="I5937">
        <v>0.1</v>
      </c>
      <c r="J5937">
        <v>7.45</v>
      </c>
      <c r="K5937" t="s">
        <v>90</v>
      </c>
      <c r="L5937" t="s">
        <v>43</v>
      </c>
      <c r="M5937">
        <v>4.1399999999999997</v>
      </c>
      <c r="N5937" t="s">
        <v>83</v>
      </c>
      <c r="O5937" t="b">
        <v>0</v>
      </c>
      <c r="P5937">
        <v>30.834</v>
      </c>
      <c r="Q5937">
        <v>10.278</v>
      </c>
      <c r="R5937">
        <v>-1.3119999999999981</v>
      </c>
      <c r="S5937" t="s">
        <v>84</v>
      </c>
      <c r="T5937">
        <v>0</v>
      </c>
      <c r="U5937">
        <v>0</v>
      </c>
      <c r="V5937">
        <v>16</v>
      </c>
      <c r="W5937">
        <v>1734.7913000000001</v>
      </c>
    </row>
    <row r="5938" spans="1:23" x14ac:dyDescent="0.35">
      <c r="A5938" t="s">
        <v>7934</v>
      </c>
      <c r="B5938" t="s">
        <v>462</v>
      </c>
      <c r="C5938" t="s">
        <v>7935</v>
      </c>
      <c r="D5938" t="s">
        <v>12</v>
      </c>
      <c r="E5938" t="s">
        <v>95</v>
      </c>
      <c r="F5938" t="s">
        <v>667</v>
      </c>
      <c r="G5938">
        <v>524.6</v>
      </c>
      <c r="H5938">
        <v>2</v>
      </c>
      <c r="I5938">
        <v>0.08</v>
      </c>
      <c r="J5938">
        <v>5.07</v>
      </c>
      <c r="K5938" t="s">
        <v>90</v>
      </c>
      <c r="L5938" t="s">
        <v>45</v>
      </c>
      <c r="M5938">
        <v>0.8</v>
      </c>
      <c r="N5938" t="s">
        <v>83</v>
      </c>
      <c r="O5938" t="b">
        <v>0</v>
      </c>
      <c r="P5938">
        <v>965.26400000000001</v>
      </c>
      <c r="Q5938">
        <v>335.74400000000009</v>
      </c>
      <c r="R5938">
        <v>329.87400000000008</v>
      </c>
      <c r="S5938" t="s">
        <v>84</v>
      </c>
      <c r="T5938">
        <v>0</v>
      </c>
      <c r="U5938">
        <v>0</v>
      </c>
      <c r="V5938">
        <v>1</v>
      </c>
      <c r="W5938">
        <v>329.87400000000008</v>
      </c>
    </row>
    <row r="5939" spans="1:23" x14ac:dyDescent="0.35">
      <c r="A5939" t="s">
        <v>7936</v>
      </c>
      <c r="B5939" t="s">
        <v>996</v>
      </c>
      <c r="C5939" t="s">
        <v>1223</v>
      </c>
      <c r="D5939" t="s">
        <v>12</v>
      </c>
      <c r="E5939" t="s">
        <v>95</v>
      </c>
      <c r="F5939" t="s">
        <v>119</v>
      </c>
      <c r="G5939">
        <v>480.52</v>
      </c>
      <c r="H5939">
        <v>3</v>
      </c>
      <c r="I5939">
        <v>0.08</v>
      </c>
      <c r="J5939">
        <v>7.95</v>
      </c>
      <c r="K5939" t="s">
        <v>115</v>
      </c>
      <c r="L5939" t="s">
        <v>43</v>
      </c>
      <c r="M5939">
        <v>6.12</v>
      </c>
      <c r="N5939" t="s">
        <v>83</v>
      </c>
      <c r="O5939" t="b">
        <v>0</v>
      </c>
      <c r="P5939">
        <v>1326.2352000000001</v>
      </c>
      <c r="Q5939">
        <v>461.29920000000021</v>
      </c>
      <c r="R5939">
        <v>447.22920000000022</v>
      </c>
      <c r="S5939" t="s">
        <v>128</v>
      </c>
      <c r="T5939">
        <v>0</v>
      </c>
      <c r="U5939">
        <v>0</v>
      </c>
      <c r="V5939">
        <v>17</v>
      </c>
      <c r="W5939">
        <v>1379.4491</v>
      </c>
    </row>
    <row r="5940" spans="1:23" x14ac:dyDescent="0.35">
      <c r="A5940" t="s">
        <v>7937</v>
      </c>
      <c r="B5940" t="s">
        <v>398</v>
      </c>
      <c r="C5940" t="s">
        <v>226</v>
      </c>
      <c r="D5940" t="s">
        <v>28</v>
      </c>
      <c r="E5940" t="s">
        <v>95</v>
      </c>
      <c r="F5940" t="s">
        <v>1709</v>
      </c>
      <c r="G5940">
        <v>258.56</v>
      </c>
      <c r="H5940">
        <v>2</v>
      </c>
      <c r="I5940">
        <v>0.05</v>
      </c>
      <c r="J5940">
        <v>2.63</v>
      </c>
      <c r="K5940" t="s">
        <v>82</v>
      </c>
      <c r="L5940" t="s">
        <v>43</v>
      </c>
      <c r="M5940">
        <v>5.44</v>
      </c>
      <c r="N5940" t="s">
        <v>83</v>
      </c>
      <c r="O5940" t="b">
        <v>0</v>
      </c>
      <c r="P5940">
        <v>491.26400000000001</v>
      </c>
      <c r="Q5940">
        <v>180.99199999999999</v>
      </c>
      <c r="R5940">
        <v>172.922</v>
      </c>
      <c r="S5940" t="s">
        <v>183</v>
      </c>
      <c r="T5940">
        <v>0</v>
      </c>
      <c r="U5940">
        <v>0</v>
      </c>
      <c r="V5940">
        <v>14</v>
      </c>
      <c r="W5940">
        <v>789.34999999999991</v>
      </c>
    </row>
    <row r="5941" spans="1:23" x14ac:dyDescent="0.35">
      <c r="A5941" t="s">
        <v>7938</v>
      </c>
      <c r="B5941" t="s">
        <v>491</v>
      </c>
      <c r="C5941" t="s">
        <v>1701</v>
      </c>
      <c r="D5941" t="s">
        <v>20</v>
      </c>
      <c r="E5941" t="s">
        <v>95</v>
      </c>
      <c r="F5941" t="s">
        <v>388</v>
      </c>
      <c r="G5941">
        <v>450.74</v>
      </c>
      <c r="H5941">
        <v>3</v>
      </c>
      <c r="I5941">
        <v>0.05</v>
      </c>
      <c r="J5941">
        <v>5.45</v>
      </c>
      <c r="K5941" t="s">
        <v>82</v>
      </c>
      <c r="L5941" t="s">
        <v>48</v>
      </c>
      <c r="M5941">
        <v>18.600000000000001</v>
      </c>
      <c r="N5941" t="s">
        <v>83</v>
      </c>
      <c r="O5941" t="b">
        <v>0</v>
      </c>
      <c r="P5941">
        <v>1284.6089999999999</v>
      </c>
      <c r="Q5941">
        <v>473.27699999999987</v>
      </c>
      <c r="R5941">
        <v>449.22699999999992</v>
      </c>
      <c r="S5941" t="s">
        <v>103</v>
      </c>
      <c r="T5941">
        <v>0</v>
      </c>
      <c r="U5941">
        <v>0</v>
      </c>
      <c r="V5941">
        <v>21</v>
      </c>
      <c r="W5941">
        <v>785.52559999999983</v>
      </c>
    </row>
    <row r="5942" spans="1:23" x14ac:dyDescent="0.35">
      <c r="A5942" t="s">
        <v>7939</v>
      </c>
      <c r="B5942" t="s">
        <v>398</v>
      </c>
      <c r="C5942" t="s">
        <v>1829</v>
      </c>
      <c r="D5942" t="s">
        <v>12</v>
      </c>
      <c r="E5942" t="s">
        <v>16</v>
      </c>
      <c r="F5942" t="s">
        <v>478</v>
      </c>
      <c r="G5942">
        <v>37.9</v>
      </c>
      <c r="H5942">
        <v>2</v>
      </c>
      <c r="I5942">
        <v>7.0000000000000007E-2</v>
      </c>
      <c r="J5942">
        <v>7.65</v>
      </c>
      <c r="K5942" t="s">
        <v>82</v>
      </c>
      <c r="L5942" t="s">
        <v>41</v>
      </c>
      <c r="M5942">
        <v>8.77</v>
      </c>
      <c r="N5942" t="s">
        <v>83</v>
      </c>
      <c r="O5942" t="b">
        <v>0</v>
      </c>
      <c r="P5942">
        <v>70.493999999999986</v>
      </c>
      <c r="Q5942">
        <v>25.013999999999989</v>
      </c>
      <c r="R5942">
        <v>8.593999999999987</v>
      </c>
      <c r="S5942" t="s">
        <v>183</v>
      </c>
      <c r="T5942">
        <v>0</v>
      </c>
      <c r="U5942">
        <v>0</v>
      </c>
      <c r="V5942">
        <v>11</v>
      </c>
      <c r="W5942">
        <v>275.77749999999997</v>
      </c>
    </row>
    <row r="5943" spans="1:23" x14ac:dyDescent="0.35">
      <c r="A5943" t="s">
        <v>7940</v>
      </c>
      <c r="B5943" t="s">
        <v>173</v>
      </c>
      <c r="C5943" t="s">
        <v>2212</v>
      </c>
      <c r="D5943" t="s">
        <v>19</v>
      </c>
      <c r="E5943" t="s">
        <v>16</v>
      </c>
      <c r="F5943" t="s">
        <v>648</v>
      </c>
      <c r="G5943">
        <v>23.25</v>
      </c>
      <c r="H5943">
        <v>3</v>
      </c>
      <c r="I5943">
        <v>0.18</v>
      </c>
      <c r="J5943">
        <v>4.09</v>
      </c>
      <c r="K5943" t="s">
        <v>82</v>
      </c>
      <c r="L5943" t="s">
        <v>45</v>
      </c>
      <c r="M5943">
        <v>1.38</v>
      </c>
      <c r="N5943" t="s">
        <v>83</v>
      </c>
      <c r="O5943" t="b">
        <v>0</v>
      </c>
      <c r="P5943">
        <v>57.195000000000007</v>
      </c>
      <c r="Q5943">
        <v>15.34500000000001</v>
      </c>
      <c r="R5943">
        <v>9.8750000000000089</v>
      </c>
      <c r="S5943" t="s">
        <v>128</v>
      </c>
      <c r="T5943">
        <v>0</v>
      </c>
      <c r="U5943">
        <v>0</v>
      </c>
      <c r="V5943">
        <v>5</v>
      </c>
      <c r="W5943">
        <v>428.51290000000012</v>
      </c>
    </row>
    <row r="5944" spans="1:23" x14ac:dyDescent="0.35">
      <c r="A5944" t="s">
        <v>7941</v>
      </c>
      <c r="B5944" t="s">
        <v>284</v>
      </c>
      <c r="C5944" t="s">
        <v>7584</v>
      </c>
      <c r="D5944" t="s">
        <v>15</v>
      </c>
      <c r="E5944" t="s">
        <v>88</v>
      </c>
      <c r="F5944" t="s">
        <v>1221</v>
      </c>
      <c r="G5944">
        <v>30.06</v>
      </c>
      <c r="H5944">
        <v>3</v>
      </c>
      <c r="I5944">
        <v>0.05</v>
      </c>
      <c r="J5944">
        <v>8.7799999999999994</v>
      </c>
      <c r="K5944" t="s">
        <v>90</v>
      </c>
      <c r="L5944" t="s">
        <v>43</v>
      </c>
      <c r="M5944">
        <v>3.4</v>
      </c>
      <c r="N5944" t="s">
        <v>83</v>
      </c>
      <c r="O5944" t="b">
        <v>0</v>
      </c>
      <c r="P5944">
        <v>85.670999999999992</v>
      </c>
      <c r="Q5944">
        <v>31.562999999999999</v>
      </c>
      <c r="R5944">
        <v>19.382999999999999</v>
      </c>
      <c r="S5944" t="s">
        <v>91</v>
      </c>
      <c r="T5944">
        <v>0</v>
      </c>
      <c r="U5944">
        <v>0</v>
      </c>
      <c r="V5944">
        <v>2</v>
      </c>
      <c r="W5944">
        <v>30.020900000000001</v>
      </c>
    </row>
    <row r="5945" spans="1:23" x14ac:dyDescent="0.35">
      <c r="A5945" t="s">
        <v>7942</v>
      </c>
      <c r="B5945" t="s">
        <v>212</v>
      </c>
      <c r="C5945" t="s">
        <v>2278</v>
      </c>
      <c r="D5945" t="s">
        <v>15</v>
      </c>
      <c r="E5945" t="s">
        <v>16</v>
      </c>
      <c r="F5945" t="s">
        <v>278</v>
      </c>
      <c r="G5945">
        <v>14.67</v>
      </c>
      <c r="H5945">
        <v>3</v>
      </c>
      <c r="I5945">
        <v>0.27</v>
      </c>
      <c r="J5945">
        <v>3.17</v>
      </c>
      <c r="K5945" t="s">
        <v>115</v>
      </c>
      <c r="L5945" t="s">
        <v>41</v>
      </c>
      <c r="M5945">
        <v>7.28</v>
      </c>
      <c r="N5945" t="s">
        <v>141</v>
      </c>
      <c r="O5945" t="b">
        <v>0</v>
      </c>
      <c r="P5945">
        <v>32.127299999999998</v>
      </c>
      <c r="Q5945">
        <v>5.7212999999999994</v>
      </c>
      <c r="R5945">
        <v>-4.7286999999999999</v>
      </c>
      <c r="S5945" t="s">
        <v>91</v>
      </c>
      <c r="T5945">
        <v>1</v>
      </c>
      <c r="U5945">
        <v>0</v>
      </c>
      <c r="V5945">
        <v>2</v>
      </c>
      <c r="W5945">
        <v>33.974400000000003</v>
      </c>
    </row>
    <row r="5946" spans="1:23" x14ac:dyDescent="0.35">
      <c r="A5946" t="s">
        <v>7943</v>
      </c>
      <c r="B5946" t="s">
        <v>134</v>
      </c>
      <c r="C5946" t="s">
        <v>2105</v>
      </c>
      <c r="D5946" t="s">
        <v>20</v>
      </c>
      <c r="E5946" t="s">
        <v>88</v>
      </c>
      <c r="F5946" t="s">
        <v>1677</v>
      </c>
      <c r="G5946">
        <v>6.59</v>
      </c>
      <c r="H5946">
        <v>3</v>
      </c>
      <c r="I5946">
        <v>0.01</v>
      </c>
      <c r="J5946">
        <v>8.67</v>
      </c>
      <c r="K5946" t="s">
        <v>90</v>
      </c>
      <c r="L5946" t="s">
        <v>43</v>
      </c>
      <c r="M5946">
        <v>3.85</v>
      </c>
      <c r="N5946" t="s">
        <v>141</v>
      </c>
      <c r="O5946" t="b">
        <v>0</v>
      </c>
      <c r="P5946">
        <v>19.572299999999998</v>
      </c>
      <c r="Q5946">
        <v>7.7102999999999984</v>
      </c>
      <c r="R5946">
        <v>-4.8097000000000012</v>
      </c>
      <c r="S5946" t="s">
        <v>128</v>
      </c>
      <c r="T5946">
        <v>1</v>
      </c>
      <c r="U5946">
        <v>0</v>
      </c>
      <c r="V5946">
        <v>15</v>
      </c>
      <c r="W5946">
        <v>908.25459999999998</v>
      </c>
    </row>
    <row r="5947" spans="1:23" x14ac:dyDescent="0.35">
      <c r="A5947" t="s">
        <v>7944</v>
      </c>
      <c r="B5947" t="s">
        <v>276</v>
      </c>
      <c r="C5947" t="s">
        <v>504</v>
      </c>
      <c r="D5947" t="s">
        <v>28</v>
      </c>
      <c r="E5947" t="s">
        <v>95</v>
      </c>
      <c r="F5947" t="s">
        <v>667</v>
      </c>
      <c r="G5947">
        <v>199.69</v>
      </c>
      <c r="H5947">
        <v>1</v>
      </c>
      <c r="I5947">
        <v>0.22</v>
      </c>
      <c r="J5947">
        <v>7.06</v>
      </c>
      <c r="K5947" t="s">
        <v>90</v>
      </c>
      <c r="L5947" t="s">
        <v>41</v>
      </c>
      <c r="M5947">
        <v>14.43</v>
      </c>
      <c r="N5947" t="s">
        <v>83</v>
      </c>
      <c r="O5947" t="b">
        <v>0</v>
      </c>
      <c r="P5947">
        <v>155.75819999999999</v>
      </c>
      <c r="Q5947">
        <v>35.944200000000023</v>
      </c>
      <c r="R5947">
        <v>14.45420000000002</v>
      </c>
      <c r="S5947" t="s">
        <v>97</v>
      </c>
      <c r="T5947">
        <v>0</v>
      </c>
      <c r="U5947">
        <v>0</v>
      </c>
      <c r="V5947">
        <v>11</v>
      </c>
      <c r="W5947">
        <v>869.23220000000015</v>
      </c>
    </row>
    <row r="5948" spans="1:23" x14ac:dyDescent="0.35">
      <c r="A5948" t="s">
        <v>7945</v>
      </c>
      <c r="B5948" t="s">
        <v>703</v>
      </c>
      <c r="C5948" t="s">
        <v>7502</v>
      </c>
      <c r="D5948" t="s">
        <v>20</v>
      </c>
      <c r="E5948" t="s">
        <v>95</v>
      </c>
      <c r="F5948" t="s">
        <v>328</v>
      </c>
      <c r="G5948">
        <v>264.57</v>
      </c>
      <c r="H5948">
        <v>1</v>
      </c>
      <c r="I5948">
        <v>0.18</v>
      </c>
      <c r="J5948">
        <v>8.8800000000000008</v>
      </c>
      <c r="K5948" t="s">
        <v>102</v>
      </c>
      <c r="L5948" t="s">
        <v>41</v>
      </c>
      <c r="M5948">
        <v>13.72</v>
      </c>
      <c r="N5948" t="s">
        <v>83</v>
      </c>
      <c r="O5948" t="b">
        <v>0</v>
      </c>
      <c r="P5948">
        <v>216.94739999999999</v>
      </c>
      <c r="Q5948">
        <v>58.205400000000033</v>
      </c>
      <c r="R5948">
        <v>35.605400000000017</v>
      </c>
      <c r="S5948" t="s">
        <v>84</v>
      </c>
      <c r="T5948">
        <v>0</v>
      </c>
      <c r="U5948">
        <v>0</v>
      </c>
      <c r="V5948">
        <v>2</v>
      </c>
      <c r="W5948">
        <v>42.188600000000022</v>
      </c>
    </row>
    <row r="5949" spans="1:23" x14ac:dyDescent="0.35">
      <c r="A5949" t="s">
        <v>7946</v>
      </c>
      <c r="B5949" t="s">
        <v>1497</v>
      </c>
      <c r="C5949" t="s">
        <v>6818</v>
      </c>
      <c r="D5949" t="s">
        <v>12</v>
      </c>
      <c r="E5949" t="s">
        <v>14</v>
      </c>
      <c r="F5949" t="s">
        <v>744</v>
      </c>
      <c r="G5949">
        <v>148.55000000000001</v>
      </c>
      <c r="H5949">
        <v>1</v>
      </c>
      <c r="I5949">
        <v>0.01</v>
      </c>
      <c r="J5949">
        <v>4.45</v>
      </c>
      <c r="K5949" t="s">
        <v>90</v>
      </c>
      <c r="L5949" t="s">
        <v>43</v>
      </c>
      <c r="M5949">
        <v>6.76</v>
      </c>
      <c r="N5949" t="s">
        <v>83</v>
      </c>
      <c r="O5949" t="b">
        <v>0</v>
      </c>
      <c r="P5949">
        <v>147.06450000000001</v>
      </c>
      <c r="Q5949">
        <v>57.9345</v>
      </c>
      <c r="R5949">
        <v>46.724499999999999</v>
      </c>
      <c r="S5949" t="s">
        <v>103</v>
      </c>
      <c r="T5949">
        <v>0</v>
      </c>
      <c r="U5949">
        <v>0</v>
      </c>
      <c r="V5949">
        <v>2</v>
      </c>
      <c r="W5949">
        <v>622.11050000000012</v>
      </c>
    </row>
    <row r="5950" spans="1:23" x14ac:dyDescent="0.35">
      <c r="A5950" t="s">
        <v>7947</v>
      </c>
      <c r="B5950" t="s">
        <v>320</v>
      </c>
      <c r="C5950" t="s">
        <v>426</v>
      </c>
      <c r="D5950" t="s">
        <v>12</v>
      </c>
      <c r="E5950" t="s">
        <v>88</v>
      </c>
      <c r="F5950" t="s">
        <v>916</v>
      </c>
      <c r="G5950">
        <v>31.9</v>
      </c>
      <c r="H5950">
        <v>3</v>
      </c>
      <c r="I5950">
        <v>0.02</v>
      </c>
      <c r="J5950">
        <v>2.35</v>
      </c>
      <c r="K5950" t="s">
        <v>102</v>
      </c>
      <c r="L5950" t="s">
        <v>43</v>
      </c>
      <c r="M5950">
        <v>6.77</v>
      </c>
      <c r="N5950" t="s">
        <v>83</v>
      </c>
      <c r="O5950" t="b">
        <v>0</v>
      </c>
      <c r="P5950">
        <v>93.786000000000001</v>
      </c>
      <c r="Q5950">
        <v>36.365999999999993</v>
      </c>
      <c r="R5950">
        <v>27.245999999999999</v>
      </c>
      <c r="S5950" t="s">
        <v>84</v>
      </c>
      <c r="T5950">
        <v>0</v>
      </c>
      <c r="U5950">
        <v>0</v>
      </c>
      <c r="V5950">
        <v>13</v>
      </c>
      <c r="W5950">
        <v>1079.6733999999999</v>
      </c>
    </row>
    <row r="5951" spans="1:23" x14ac:dyDescent="0.35">
      <c r="A5951" t="s">
        <v>7948</v>
      </c>
      <c r="B5951" t="s">
        <v>536</v>
      </c>
      <c r="C5951" t="s">
        <v>1045</v>
      </c>
      <c r="D5951" t="s">
        <v>20</v>
      </c>
      <c r="E5951" t="s">
        <v>14</v>
      </c>
      <c r="F5951" t="s">
        <v>775</v>
      </c>
      <c r="G5951">
        <v>119.81</v>
      </c>
      <c r="H5951">
        <v>3</v>
      </c>
      <c r="I5951">
        <v>0.22</v>
      </c>
      <c r="J5951">
        <v>9.64</v>
      </c>
      <c r="K5951" t="s">
        <v>82</v>
      </c>
      <c r="L5951" t="s">
        <v>41</v>
      </c>
      <c r="M5951">
        <v>11.61</v>
      </c>
      <c r="N5951" t="s">
        <v>83</v>
      </c>
      <c r="O5951" t="b">
        <v>0</v>
      </c>
      <c r="P5951">
        <v>280.35539999999997</v>
      </c>
      <c r="Q5951">
        <v>64.697400000000044</v>
      </c>
      <c r="R5951">
        <v>43.447400000000052</v>
      </c>
      <c r="S5951" t="s">
        <v>97</v>
      </c>
      <c r="T5951">
        <v>0</v>
      </c>
      <c r="U5951">
        <v>0</v>
      </c>
      <c r="V5951">
        <v>20</v>
      </c>
      <c r="W5951">
        <v>851.01980000000015</v>
      </c>
    </row>
    <row r="5952" spans="1:23" x14ac:dyDescent="0.35">
      <c r="A5952" t="s">
        <v>7949</v>
      </c>
      <c r="B5952" t="s">
        <v>229</v>
      </c>
      <c r="C5952" t="s">
        <v>1045</v>
      </c>
      <c r="D5952" t="s">
        <v>12</v>
      </c>
      <c r="E5952" t="s">
        <v>14</v>
      </c>
      <c r="F5952" t="s">
        <v>1306</v>
      </c>
      <c r="G5952">
        <v>197.7</v>
      </c>
      <c r="H5952">
        <v>1</v>
      </c>
      <c r="I5952">
        <v>0.05</v>
      </c>
      <c r="J5952">
        <v>4.5999999999999996</v>
      </c>
      <c r="K5952" t="s">
        <v>115</v>
      </c>
      <c r="L5952" t="s">
        <v>45</v>
      </c>
      <c r="M5952">
        <v>1.39</v>
      </c>
      <c r="N5952" t="s">
        <v>83</v>
      </c>
      <c r="O5952" t="b">
        <v>0</v>
      </c>
      <c r="P5952">
        <v>187.815</v>
      </c>
      <c r="Q5952">
        <v>69.194999999999979</v>
      </c>
      <c r="R5952">
        <v>63.204999999999977</v>
      </c>
      <c r="S5952" t="s">
        <v>103</v>
      </c>
      <c r="T5952">
        <v>0</v>
      </c>
      <c r="U5952">
        <v>0</v>
      </c>
      <c r="V5952">
        <v>20</v>
      </c>
      <c r="W5952">
        <v>851.01980000000015</v>
      </c>
    </row>
    <row r="5953" spans="1:23" x14ac:dyDescent="0.35">
      <c r="A5953" t="s">
        <v>7950</v>
      </c>
      <c r="B5953" t="s">
        <v>636</v>
      </c>
      <c r="C5953" t="s">
        <v>2303</v>
      </c>
      <c r="D5953" t="s">
        <v>12</v>
      </c>
      <c r="E5953" t="s">
        <v>88</v>
      </c>
      <c r="F5953" t="s">
        <v>916</v>
      </c>
      <c r="G5953">
        <v>28.42</v>
      </c>
      <c r="H5953">
        <v>3</v>
      </c>
      <c r="I5953">
        <v>0.05</v>
      </c>
      <c r="J5953">
        <v>8.33</v>
      </c>
      <c r="K5953" t="s">
        <v>115</v>
      </c>
      <c r="L5953" t="s">
        <v>43</v>
      </c>
      <c r="M5953">
        <v>6.26</v>
      </c>
      <c r="N5953" t="s">
        <v>83</v>
      </c>
      <c r="O5953" t="b">
        <v>0</v>
      </c>
      <c r="P5953">
        <v>80.997</v>
      </c>
      <c r="Q5953">
        <v>29.841000000000001</v>
      </c>
      <c r="R5953">
        <v>15.250999999999999</v>
      </c>
      <c r="S5953" t="s">
        <v>103</v>
      </c>
      <c r="T5953">
        <v>0</v>
      </c>
      <c r="U5953">
        <v>0</v>
      </c>
      <c r="V5953">
        <v>16</v>
      </c>
      <c r="W5953">
        <v>1427.3232</v>
      </c>
    </row>
    <row r="5954" spans="1:23" x14ac:dyDescent="0.35">
      <c r="A5954" t="s">
        <v>7951</v>
      </c>
      <c r="B5954" t="s">
        <v>390</v>
      </c>
      <c r="C5954" t="s">
        <v>5894</v>
      </c>
      <c r="D5954" t="s">
        <v>24</v>
      </c>
      <c r="E5954" t="s">
        <v>95</v>
      </c>
      <c r="F5954" t="s">
        <v>217</v>
      </c>
      <c r="G5954">
        <v>373.23</v>
      </c>
      <c r="H5954">
        <v>1</v>
      </c>
      <c r="I5954">
        <v>0.09</v>
      </c>
      <c r="J5954">
        <v>4.6900000000000004</v>
      </c>
      <c r="K5954" t="s">
        <v>115</v>
      </c>
      <c r="L5954" t="s">
        <v>41</v>
      </c>
      <c r="M5954">
        <v>9.26</v>
      </c>
      <c r="N5954" t="s">
        <v>83</v>
      </c>
      <c r="O5954" t="b">
        <v>0</v>
      </c>
      <c r="P5954">
        <v>339.63929999999999</v>
      </c>
      <c r="Q5954">
        <v>115.7013</v>
      </c>
      <c r="R5954">
        <v>101.7513</v>
      </c>
      <c r="S5954" t="s">
        <v>91</v>
      </c>
      <c r="T5954">
        <v>0</v>
      </c>
      <c r="U5954">
        <v>0</v>
      </c>
      <c r="V5954">
        <v>4</v>
      </c>
      <c r="W5954">
        <v>523.92559999999992</v>
      </c>
    </row>
    <row r="5955" spans="1:23" x14ac:dyDescent="0.35">
      <c r="A5955" t="s">
        <v>7952</v>
      </c>
      <c r="B5955" t="s">
        <v>1831</v>
      </c>
      <c r="C5955" t="s">
        <v>7953</v>
      </c>
      <c r="D5955" t="s">
        <v>15</v>
      </c>
      <c r="E5955" t="s">
        <v>88</v>
      </c>
      <c r="F5955" t="s">
        <v>1066</v>
      </c>
      <c r="G5955">
        <v>19.55</v>
      </c>
      <c r="H5955">
        <v>2</v>
      </c>
      <c r="I5955">
        <v>0.04</v>
      </c>
      <c r="J5955">
        <v>3.17</v>
      </c>
      <c r="K5955" t="s">
        <v>82</v>
      </c>
      <c r="L5955" t="s">
        <v>43</v>
      </c>
      <c r="M5955">
        <v>3.68</v>
      </c>
      <c r="N5955" t="s">
        <v>83</v>
      </c>
      <c r="O5955" t="b">
        <v>0</v>
      </c>
      <c r="P5955">
        <v>37.536000000000001</v>
      </c>
      <c r="Q5955">
        <v>14.076000000000001</v>
      </c>
      <c r="R5955">
        <v>7.2260000000000009</v>
      </c>
      <c r="S5955" t="s">
        <v>128</v>
      </c>
      <c r="T5955">
        <v>0</v>
      </c>
      <c r="U5955">
        <v>0</v>
      </c>
      <c r="V5955">
        <v>1</v>
      </c>
      <c r="W5955">
        <v>7.2260000000000009</v>
      </c>
    </row>
    <row r="5956" spans="1:23" x14ac:dyDescent="0.35">
      <c r="A5956" t="s">
        <v>7954</v>
      </c>
      <c r="B5956" t="s">
        <v>594</v>
      </c>
      <c r="C5956" t="s">
        <v>5789</v>
      </c>
      <c r="D5956" t="s">
        <v>12</v>
      </c>
      <c r="E5956" t="s">
        <v>95</v>
      </c>
      <c r="F5956" t="s">
        <v>588</v>
      </c>
      <c r="G5956">
        <v>142.31</v>
      </c>
      <c r="H5956">
        <v>3</v>
      </c>
      <c r="I5956">
        <v>0.04</v>
      </c>
      <c r="J5956">
        <v>7.63</v>
      </c>
      <c r="K5956" t="s">
        <v>90</v>
      </c>
      <c r="L5956" t="s">
        <v>45</v>
      </c>
      <c r="M5956">
        <v>0.52</v>
      </c>
      <c r="N5956" t="s">
        <v>83</v>
      </c>
      <c r="O5956" t="b">
        <v>0</v>
      </c>
      <c r="P5956">
        <v>409.8528</v>
      </c>
      <c r="Q5956">
        <v>153.69479999999999</v>
      </c>
      <c r="R5956">
        <v>145.54480000000001</v>
      </c>
      <c r="S5956" t="s">
        <v>128</v>
      </c>
      <c r="T5956">
        <v>0</v>
      </c>
      <c r="U5956">
        <v>0</v>
      </c>
      <c r="V5956">
        <v>2</v>
      </c>
      <c r="W5956">
        <v>158.95920000000001</v>
      </c>
    </row>
    <row r="5957" spans="1:23" x14ac:dyDescent="0.35">
      <c r="A5957" t="s">
        <v>7955</v>
      </c>
      <c r="B5957" t="s">
        <v>425</v>
      </c>
      <c r="C5957" t="s">
        <v>725</v>
      </c>
      <c r="D5957" t="s">
        <v>20</v>
      </c>
      <c r="E5957" t="s">
        <v>16</v>
      </c>
      <c r="F5957" t="s">
        <v>1050</v>
      </c>
      <c r="G5957">
        <v>48.03</v>
      </c>
      <c r="H5957">
        <v>3</v>
      </c>
      <c r="I5957">
        <v>0.23</v>
      </c>
      <c r="J5957">
        <v>4.21</v>
      </c>
      <c r="K5957" t="s">
        <v>102</v>
      </c>
      <c r="L5957" t="s">
        <v>48</v>
      </c>
      <c r="M5957">
        <v>10.89</v>
      </c>
      <c r="N5957" t="s">
        <v>83</v>
      </c>
      <c r="O5957" t="b">
        <v>0</v>
      </c>
      <c r="P5957">
        <v>110.94929999999999</v>
      </c>
      <c r="Q5957">
        <v>24.495300000000011</v>
      </c>
      <c r="R5957">
        <v>9.3953000000000113</v>
      </c>
      <c r="S5957" t="s">
        <v>84</v>
      </c>
      <c r="T5957">
        <v>0</v>
      </c>
      <c r="U5957">
        <v>0</v>
      </c>
      <c r="V5957">
        <v>14</v>
      </c>
      <c r="W5957">
        <v>814.14519999999993</v>
      </c>
    </row>
    <row r="5958" spans="1:23" x14ac:dyDescent="0.35">
      <c r="A5958" t="s">
        <v>7956</v>
      </c>
      <c r="B5958" t="s">
        <v>249</v>
      </c>
      <c r="C5958" t="s">
        <v>1766</v>
      </c>
      <c r="D5958" t="s">
        <v>28</v>
      </c>
      <c r="E5958" t="s">
        <v>16</v>
      </c>
      <c r="F5958" t="s">
        <v>81</v>
      </c>
      <c r="G5958">
        <v>39.299999999999997</v>
      </c>
      <c r="H5958">
        <v>3</v>
      </c>
      <c r="I5958">
        <v>0.27</v>
      </c>
      <c r="J5958">
        <v>6.46</v>
      </c>
      <c r="K5958" t="s">
        <v>102</v>
      </c>
      <c r="L5958" t="s">
        <v>41</v>
      </c>
      <c r="M5958">
        <v>11.69</v>
      </c>
      <c r="N5958" t="s">
        <v>141</v>
      </c>
      <c r="O5958" t="b">
        <v>0</v>
      </c>
      <c r="P5958">
        <v>86.066999999999993</v>
      </c>
      <c r="Q5958">
        <v>15.327</v>
      </c>
      <c r="R5958">
        <v>-2.823</v>
      </c>
      <c r="S5958" t="s">
        <v>91</v>
      </c>
      <c r="T5958">
        <v>1</v>
      </c>
      <c r="U5958">
        <v>0</v>
      </c>
      <c r="V5958">
        <v>19</v>
      </c>
      <c r="W5958">
        <v>2240.0264999999999</v>
      </c>
    </row>
    <row r="5959" spans="1:23" x14ac:dyDescent="0.35">
      <c r="A5959" t="s">
        <v>7957</v>
      </c>
      <c r="B5959" t="s">
        <v>1157</v>
      </c>
      <c r="C5959" t="s">
        <v>154</v>
      </c>
      <c r="D5959" t="s">
        <v>12</v>
      </c>
      <c r="E5959" t="s">
        <v>16</v>
      </c>
      <c r="F5959" t="s">
        <v>472</v>
      </c>
      <c r="G5959">
        <v>46.86</v>
      </c>
      <c r="H5959">
        <v>3</v>
      </c>
      <c r="I5959">
        <v>0.1</v>
      </c>
      <c r="J5959">
        <v>2.44</v>
      </c>
      <c r="K5959" t="s">
        <v>102</v>
      </c>
      <c r="L5959" t="s">
        <v>43</v>
      </c>
      <c r="M5959">
        <v>5.65</v>
      </c>
      <c r="N5959" t="s">
        <v>83</v>
      </c>
      <c r="O5959" t="b">
        <v>1</v>
      </c>
      <c r="P5959">
        <v>126.52200000000001</v>
      </c>
      <c r="Q5959">
        <v>42.174000000000007</v>
      </c>
      <c r="R5959">
        <v>34.084000000000003</v>
      </c>
      <c r="S5959" t="s">
        <v>103</v>
      </c>
      <c r="T5959">
        <v>0</v>
      </c>
      <c r="U5959">
        <v>0</v>
      </c>
      <c r="V5959">
        <v>17</v>
      </c>
      <c r="W5959">
        <v>697.92079999999976</v>
      </c>
    </row>
    <row r="5960" spans="1:23" x14ac:dyDescent="0.35">
      <c r="A5960" t="s">
        <v>7958</v>
      </c>
      <c r="B5960" t="s">
        <v>1687</v>
      </c>
      <c r="C5960" t="s">
        <v>2514</v>
      </c>
      <c r="D5960" t="s">
        <v>15</v>
      </c>
      <c r="E5960" t="s">
        <v>88</v>
      </c>
      <c r="F5960" t="s">
        <v>341</v>
      </c>
      <c r="G5960">
        <v>33.56</v>
      </c>
      <c r="H5960">
        <v>1</v>
      </c>
      <c r="I5960">
        <v>0.02</v>
      </c>
      <c r="J5960">
        <v>5.2</v>
      </c>
      <c r="K5960" t="s">
        <v>102</v>
      </c>
      <c r="L5960" t="s">
        <v>45</v>
      </c>
      <c r="M5960">
        <v>1.59</v>
      </c>
      <c r="N5960" t="s">
        <v>83</v>
      </c>
      <c r="O5960" t="b">
        <v>0</v>
      </c>
      <c r="P5960">
        <v>32.888800000000003</v>
      </c>
      <c r="Q5960">
        <v>12.752800000000001</v>
      </c>
      <c r="R5960">
        <v>5.9628000000000041</v>
      </c>
      <c r="S5960" t="s">
        <v>97</v>
      </c>
      <c r="T5960">
        <v>0</v>
      </c>
      <c r="U5960">
        <v>0</v>
      </c>
      <c r="V5960">
        <v>12</v>
      </c>
      <c r="W5960">
        <v>177.1542</v>
      </c>
    </row>
    <row r="5961" spans="1:23" x14ac:dyDescent="0.35">
      <c r="A5961" t="s">
        <v>7959</v>
      </c>
      <c r="B5961" t="s">
        <v>455</v>
      </c>
      <c r="C5961" t="s">
        <v>1766</v>
      </c>
      <c r="D5961" t="s">
        <v>20</v>
      </c>
      <c r="E5961" t="s">
        <v>16</v>
      </c>
      <c r="F5961" t="s">
        <v>527</v>
      </c>
      <c r="G5961">
        <v>49.05</v>
      </c>
      <c r="H5961">
        <v>2</v>
      </c>
      <c r="I5961">
        <v>0.28999999999999998</v>
      </c>
      <c r="J5961">
        <v>2.23</v>
      </c>
      <c r="K5961" t="s">
        <v>82</v>
      </c>
      <c r="L5961" t="s">
        <v>43</v>
      </c>
      <c r="M5961">
        <v>7.52</v>
      </c>
      <c r="N5961" t="s">
        <v>83</v>
      </c>
      <c r="O5961" t="b">
        <v>0</v>
      </c>
      <c r="P5961">
        <v>69.650999999999996</v>
      </c>
      <c r="Q5961">
        <v>10.791</v>
      </c>
      <c r="R5961">
        <v>1.0410000000000039</v>
      </c>
      <c r="S5961" t="s">
        <v>128</v>
      </c>
      <c r="T5961">
        <v>0</v>
      </c>
      <c r="U5961">
        <v>0</v>
      </c>
      <c r="V5961">
        <v>19</v>
      </c>
      <c r="W5961">
        <v>2240.0264999999999</v>
      </c>
    </row>
    <row r="5962" spans="1:23" x14ac:dyDescent="0.35">
      <c r="A5962" t="s">
        <v>7960</v>
      </c>
      <c r="B5962" t="s">
        <v>221</v>
      </c>
      <c r="C5962" t="s">
        <v>1720</v>
      </c>
      <c r="D5962" t="s">
        <v>15</v>
      </c>
      <c r="E5962" t="s">
        <v>88</v>
      </c>
      <c r="F5962" t="s">
        <v>989</v>
      </c>
      <c r="G5962">
        <v>24.27</v>
      </c>
      <c r="H5962">
        <v>2</v>
      </c>
      <c r="I5962">
        <v>7.0000000000000007E-2</v>
      </c>
      <c r="J5962">
        <v>6.81</v>
      </c>
      <c r="K5962" t="s">
        <v>102</v>
      </c>
      <c r="L5962" t="s">
        <v>48</v>
      </c>
      <c r="M5962">
        <v>19.61</v>
      </c>
      <c r="N5962" t="s">
        <v>83</v>
      </c>
      <c r="O5962" t="b">
        <v>0</v>
      </c>
      <c r="P5962">
        <v>45.142200000000003</v>
      </c>
      <c r="Q5962">
        <v>16.0182</v>
      </c>
      <c r="R5962">
        <v>-10.4018</v>
      </c>
      <c r="S5962" t="s">
        <v>103</v>
      </c>
      <c r="T5962">
        <v>0</v>
      </c>
      <c r="U5962">
        <v>0</v>
      </c>
      <c r="V5962">
        <v>19</v>
      </c>
      <c r="W5962">
        <v>961.03410000000019</v>
      </c>
    </row>
    <row r="5963" spans="1:23" x14ac:dyDescent="0.35">
      <c r="A5963" t="s">
        <v>7961</v>
      </c>
      <c r="B5963" t="s">
        <v>562</v>
      </c>
      <c r="C5963" t="s">
        <v>7962</v>
      </c>
      <c r="D5963" t="s">
        <v>12</v>
      </c>
      <c r="E5963" t="s">
        <v>95</v>
      </c>
      <c r="F5963" t="s">
        <v>840</v>
      </c>
      <c r="G5963">
        <v>506.67</v>
      </c>
      <c r="H5963">
        <v>2</v>
      </c>
      <c r="I5963">
        <v>0.09</v>
      </c>
      <c r="J5963">
        <v>7.82</v>
      </c>
      <c r="K5963" t="s">
        <v>102</v>
      </c>
      <c r="L5963" t="s">
        <v>43</v>
      </c>
      <c r="M5963">
        <v>3.77</v>
      </c>
      <c r="N5963" t="s">
        <v>83</v>
      </c>
      <c r="O5963" t="b">
        <v>0</v>
      </c>
      <c r="P5963">
        <v>922.13940000000002</v>
      </c>
      <c r="Q5963">
        <v>314.1354</v>
      </c>
      <c r="R5963">
        <v>302.54539999999997</v>
      </c>
      <c r="S5963" t="s">
        <v>103</v>
      </c>
      <c r="T5963">
        <v>0</v>
      </c>
      <c r="U5963">
        <v>0</v>
      </c>
      <c r="V5963">
        <v>1</v>
      </c>
      <c r="W5963">
        <v>302.54539999999997</v>
      </c>
    </row>
    <row r="5964" spans="1:23" x14ac:dyDescent="0.35">
      <c r="A5964" t="s">
        <v>7963</v>
      </c>
      <c r="B5964" t="s">
        <v>185</v>
      </c>
      <c r="C5964" t="s">
        <v>1459</v>
      </c>
      <c r="D5964" t="s">
        <v>17</v>
      </c>
      <c r="E5964" t="s">
        <v>16</v>
      </c>
      <c r="F5964" t="s">
        <v>464</v>
      </c>
      <c r="G5964">
        <v>50.99</v>
      </c>
      <c r="H5964">
        <v>1</v>
      </c>
      <c r="I5964">
        <v>0.09</v>
      </c>
      <c r="J5964">
        <v>8.9600000000000009</v>
      </c>
      <c r="K5964" t="s">
        <v>102</v>
      </c>
      <c r="L5964" t="s">
        <v>41</v>
      </c>
      <c r="M5964">
        <v>7.77</v>
      </c>
      <c r="N5964" t="s">
        <v>83</v>
      </c>
      <c r="O5964" t="b">
        <v>0</v>
      </c>
      <c r="P5964">
        <v>46.4009</v>
      </c>
      <c r="Q5964">
        <v>15.806900000000001</v>
      </c>
      <c r="R5964">
        <v>-0.92310000000000159</v>
      </c>
      <c r="S5964" t="s">
        <v>128</v>
      </c>
      <c r="T5964">
        <v>0</v>
      </c>
      <c r="U5964">
        <v>0</v>
      </c>
      <c r="V5964">
        <v>21</v>
      </c>
      <c r="W5964">
        <v>2879.7907</v>
      </c>
    </row>
    <row r="5965" spans="1:23" x14ac:dyDescent="0.35">
      <c r="A5965" t="s">
        <v>7964</v>
      </c>
      <c r="B5965" t="s">
        <v>291</v>
      </c>
      <c r="C5965" t="s">
        <v>952</v>
      </c>
      <c r="D5965" t="s">
        <v>12</v>
      </c>
      <c r="E5965" t="s">
        <v>16</v>
      </c>
      <c r="F5965" t="s">
        <v>854</v>
      </c>
      <c r="G5965">
        <v>33.57</v>
      </c>
      <c r="H5965">
        <v>2</v>
      </c>
      <c r="I5965">
        <v>0.2</v>
      </c>
      <c r="J5965">
        <v>5.54</v>
      </c>
      <c r="K5965" t="s">
        <v>102</v>
      </c>
      <c r="L5965" t="s">
        <v>43</v>
      </c>
      <c r="M5965">
        <v>6.71</v>
      </c>
      <c r="N5965" t="s">
        <v>83</v>
      </c>
      <c r="O5965" t="b">
        <v>0</v>
      </c>
      <c r="P5965">
        <v>53.712000000000003</v>
      </c>
      <c r="Q5965">
        <v>13.428000000000001</v>
      </c>
      <c r="R5965">
        <v>1.1780000000000039</v>
      </c>
      <c r="S5965" t="s">
        <v>183</v>
      </c>
      <c r="T5965">
        <v>0</v>
      </c>
      <c r="U5965">
        <v>0</v>
      </c>
      <c r="V5965">
        <v>14</v>
      </c>
      <c r="W5965">
        <v>1617.7791999999999</v>
      </c>
    </row>
    <row r="5966" spans="1:23" x14ac:dyDescent="0.35">
      <c r="A5966" t="s">
        <v>7965</v>
      </c>
      <c r="B5966" t="s">
        <v>264</v>
      </c>
      <c r="C5966" t="s">
        <v>1260</v>
      </c>
      <c r="D5966" t="s">
        <v>24</v>
      </c>
      <c r="E5966" t="s">
        <v>14</v>
      </c>
      <c r="F5966" t="s">
        <v>662</v>
      </c>
      <c r="G5966">
        <v>87.38</v>
      </c>
      <c r="H5966">
        <v>1</v>
      </c>
      <c r="I5966">
        <v>0.05</v>
      </c>
      <c r="J5966">
        <v>8.49</v>
      </c>
      <c r="K5966" t="s">
        <v>115</v>
      </c>
      <c r="L5966" t="s">
        <v>43</v>
      </c>
      <c r="M5966">
        <v>5.52</v>
      </c>
      <c r="N5966" t="s">
        <v>83</v>
      </c>
      <c r="O5966" t="b">
        <v>0</v>
      </c>
      <c r="P5966">
        <v>83.010999999999996</v>
      </c>
      <c r="Q5966">
        <v>30.582999999999998</v>
      </c>
      <c r="R5966">
        <v>16.573</v>
      </c>
      <c r="S5966" t="s">
        <v>97</v>
      </c>
      <c r="T5966">
        <v>0</v>
      </c>
      <c r="U5966">
        <v>0</v>
      </c>
      <c r="V5966">
        <v>2</v>
      </c>
      <c r="W5966">
        <v>80.257799999999975</v>
      </c>
    </row>
    <row r="5967" spans="1:23" x14ac:dyDescent="0.35">
      <c r="A5967" t="s">
        <v>7966</v>
      </c>
      <c r="B5967" t="s">
        <v>197</v>
      </c>
      <c r="C5967" t="s">
        <v>743</v>
      </c>
      <c r="D5967" t="s">
        <v>15</v>
      </c>
      <c r="E5967" t="s">
        <v>14</v>
      </c>
      <c r="F5967" t="s">
        <v>1041</v>
      </c>
      <c r="G5967">
        <v>165.22</v>
      </c>
      <c r="H5967">
        <v>3</v>
      </c>
      <c r="I5967">
        <v>0.19</v>
      </c>
      <c r="J5967">
        <v>7.07</v>
      </c>
      <c r="K5967" t="s">
        <v>82</v>
      </c>
      <c r="L5967" t="s">
        <v>41</v>
      </c>
      <c r="M5967">
        <v>7.08</v>
      </c>
      <c r="N5967" t="s">
        <v>83</v>
      </c>
      <c r="O5967" t="b">
        <v>0</v>
      </c>
      <c r="P5967">
        <v>401.4846</v>
      </c>
      <c r="Q5967">
        <v>104.0886</v>
      </c>
      <c r="R5967">
        <v>89.938600000000037</v>
      </c>
      <c r="S5967" t="s">
        <v>84</v>
      </c>
      <c r="T5967">
        <v>0</v>
      </c>
      <c r="U5967">
        <v>0</v>
      </c>
      <c r="V5967">
        <v>14</v>
      </c>
      <c r="W5967">
        <v>775.56020000000001</v>
      </c>
    </row>
    <row r="5968" spans="1:23" x14ac:dyDescent="0.35">
      <c r="A5968" t="s">
        <v>7967</v>
      </c>
      <c r="B5968" t="s">
        <v>180</v>
      </c>
      <c r="C5968" t="s">
        <v>2419</v>
      </c>
      <c r="D5968" t="s">
        <v>24</v>
      </c>
      <c r="E5968" t="s">
        <v>14</v>
      </c>
      <c r="F5968" t="s">
        <v>1207</v>
      </c>
      <c r="G5968">
        <v>134.43</v>
      </c>
      <c r="H5968">
        <v>3</v>
      </c>
      <c r="I5968">
        <v>0.21</v>
      </c>
      <c r="J5968">
        <v>7.51</v>
      </c>
      <c r="K5968" t="s">
        <v>102</v>
      </c>
      <c r="L5968" t="s">
        <v>41</v>
      </c>
      <c r="M5968">
        <v>9.73</v>
      </c>
      <c r="N5968" t="s">
        <v>83</v>
      </c>
      <c r="O5968" t="b">
        <v>0</v>
      </c>
      <c r="P5968">
        <v>318.59910000000002</v>
      </c>
      <c r="Q5968">
        <v>76.625100000000032</v>
      </c>
      <c r="R5968">
        <v>59.38510000000003</v>
      </c>
      <c r="S5968" t="s">
        <v>183</v>
      </c>
      <c r="T5968">
        <v>0</v>
      </c>
      <c r="U5968">
        <v>0</v>
      </c>
      <c r="V5968">
        <v>13</v>
      </c>
      <c r="W5968">
        <v>1753.325000000001</v>
      </c>
    </row>
    <row r="5969" spans="1:23" x14ac:dyDescent="0.35">
      <c r="A5969" t="s">
        <v>7968</v>
      </c>
      <c r="B5969" t="s">
        <v>386</v>
      </c>
      <c r="C5969" t="s">
        <v>4645</v>
      </c>
      <c r="D5969" t="s">
        <v>12</v>
      </c>
      <c r="E5969" t="s">
        <v>88</v>
      </c>
      <c r="F5969" t="s">
        <v>219</v>
      </c>
      <c r="G5969">
        <v>8.44</v>
      </c>
      <c r="H5969">
        <v>3</v>
      </c>
      <c r="I5969">
        <v>0.09</v>
      </c>
      <c r="J5969">
        <v>5.17</v>
      </c>
      <c r="K5969" t="s">
        <v>82</v>
      </c>
      <c r="L5969" t="s">
        <v>43</v>
      </c>
      <c r="M5969">
        <v>7.7</v>
      </c>
      <c r="N5969" t="s">
        <v>83</v>
      </c>
      <c r="O5969" t="b">
        <v>0</v>
      </c>
      <c r="P5969">
        <v>23.0412</v>
      </c>
      <c r="Q5969">
        <v>7.8491999999999997</v>
      </c>
      <c r="R5969">
        <v>-5.0208000000000013</v>
      </c>
      <c r="S5969" t="s">
        <v>97</v>
      </c>
      <c r="T5969">
        <v>0</v>
      </c>
      <c r="U5969">
        <v>0</v>
      </c>
      <c r="V5969">
        <v>2</v>
      </c>
      <c r="W5969">
        <v>1.0992</v>
      </c>
    </row>
    <row r="5970" spans="1:23" x14ac:dyDescent="0.35">
      <c r="A5970" t="s">
        <v>7969</v>
      </c>
      <c r="B5970" t="s">
        <v>1018</v>
      </c>
      <c r="C5970" t="s">
        <v>3568</v>
      </c>
      <c r="D5970" t="s">
        <v>12</v>
      </c>
      <c r="E5970" t="s">
        <v>95</v>
      </c>
      <c r="F5970" t="s">
        <v>985</v>
      </c>
      <c r="G5970">
        <v>469.25</v>
      </c>
      <c r="H5970">
        <v>2</v>
      </c>
      <c r="I5970">
        <v>0.04</v>
      </c>
      <c r="J5970">
        <v>6.26</v>
      </c>
      <c r="K5970" t="s">
        <v>90</v>
      </c>
      <c r="L5970" t="s">
        <v>48</v>
      </c>
      <c r="M5970">
        <v>15.43</v>
      </c>
      <c r="N5970" t="s">
        <v>83</v>
      </c>
      <c r="O5970" t="b">
        <v>0</v>
      </c>
      <c r="P5970">
        <v>900.96</v>
      </c>
      <c r="Q5970">
        <v>337.8599999999999</v>
      </c>
      <c r="R5970">
        <v>316.1699999999999</v>
      </c>
      <c r="S5970" t="s">
        <v>183</v>
      </c>
      <c r="T5970">
        <v>0</v>
      </c>
      <c r="U5970">
        <v>0</v>
      </c>
      <c r="V5970">
        <v>2</v>
      </c>
      <c r="W5970">
        <v>419.7399999999999</v>
      </c>
    </row>
    <row r="5971" spans="1:23" x14ac:dyDescent="0.35">
      <c r="A5971" t="s">
        <v>7970</v>
      </c>
      <c r="B5971" t="s">
        <v>699</v>
      </c>
      <c r="C5971" t="s">
        <v>1479</v>
      </c>
      <c r="D5971" t="s">
        <v>17</v>
      </c>
      <c r="E5971" t="s">
        <v>95</v>
      </c>
      <c r="F5971" t="s">
        <v>286</v>
      </c>
      <c r="G5971">
        <v>323.05</v>
      </c>
      <c r="H5971">
        <v>2</v>
      </c>
      <c r="I5971">
        <v>0.11</v>
      </c>
      <c r="J5971">
        <v>3.41</v>
      </c>
      <c r="K5971" t="s">
        <v>115</v>
      </c>
      <c r="L5971" t="s">
        <v>41</v>
      </c>
      <c r="M5971">
        <v>7.67</v>
      </c>
      <c r="N5971" t="s">
        <v>279</v>
      </c>
      <c r="O5971" t="b">
        <v>0</v>
      </c>
      <c r="P5971">
        <v>575.029</v>
      </c>
      <c r="Q5971">
        <v>187.369</v>
      </c>
      <c r="R5971">
        <v>176.28899999999999</v>
      </c>
      <c r="S5971" t="s">
        <v>91</v>
      </c>
      <c r="T5971">
        <v>0</v>
      </c>
      <c r="U5971">
        <v>1</v>
      </c>
      <c r="V5971">
        <v>15</v>
      </c>
      <c r="W5971">
        <v>1059.4259</v>
      </c>
    </row>
    <row r="5972" spans="1:23" x14ac:dyDescent="0.35">
      <c r="A5972" t="s">
        <v>7971</v>
      </c>
      <c r="B5972" t="s">
        <v>559</v>
      </c>
      <c r="C5972" t="s">
        <v>2815</v>
      </c>
      <c r="D5972" t="s">
        <v>12</v>
      </c>
      <c r="E5972" t="s">
        <v>16</v>
      </c>
      <c r="F5972" t="s">
        <v>527</v>
      </c>
      <c r="G5972">
        <v>32.89</v>
      </c>
      <c r="H5972">
        <v>2</v>
      </c>
      <c r="I5972">
        <v>0.25</v>
      </c>
      <c r="J5972">
        <v>4.21</v>
      </c>
      <c r="K5972" t="s">
        <v>90</v>
      </c>
      <c r="L5972" t="s">
        <v>41</v>
      </c>
      <c r="M5972">
        <v>10.08</v>
      </c>
      <c r="N5972" t="s">
        <v>83</v>
      </c>
      <c r="O5972" t="b">
        <v>0</v>
      </c>
      <c r="P5972">
        <v>49.335000000000001</v>
      </c>
      <c r="Q5972">
        <v>9.8670000000000044</v>
      </c>
      <c r="R5972">
        <v>-4.4229999999999947</v>
      </c>
      <c r="S5972" t="s">
        <v>128</v>
      </c>
      <c r="T5972">
        <v>0</v>
      </c>
      <c r="U5972">
        <v>0</v>
      </c>
      <c r="V5972">
        <v>13</v>
      </c>
      <c r="W5972">
        <v>1150.4376000000011</v>
      </c>
    </row>
    <row r="5973" spans="1:23" x14ac:dyDescent="0.35">
      <c r="A5973" t="s">
        <v>7972</v>
      </c>
      <c r="B5973" t="s">
        <v>208</v>
      </c>
      <c r="C5973" t="s">
        <v>849</v>
      </c>
      <c r="D5973" t="s">
        <v>12</v>
      </c>
      <c r="E5973" t="s">
        <v>88</v>
      </c>
      <c r="F5973" t="s">
        <v>760</v>
      </c>
      <c r="G5973">
        <v>21.53</v>
      </c>
      <c r="H5973">
        <v>2</v>
      </c>
      <c r="I5973">
        <v>0.06</v>
      </c>
      <c r="J5973">
        <v>3.56</v>
      </c>
      <c r="K5973" t="s">
        <v>82</v>
      </c>
      <c r="L5973" t="s">
        <v>45</v>
      </c>
      <c r="M5973">
        <v>0.68</v>
      </c>
      <c r="N5973" t="s">
        <v>83</v>
      </c>
      <c r="O5973" t="b">
        <v>0</v>
      </c>
      <c r="P5973">
        <v>40.476399999999998</v>
      </c>
      <c r="Q5973">
        <v>14.6404</v>
      </c>
      <c r="R5973">
        <v>10.400399999999999</v>
      </c>
      <c r="S5973" t="s">
        <v>183</v>
      </c>
      <c r="T5973">
        <v>0</v>
      </c>
      <c r="U5973">
        <v>0</v>
      </c>
      <c r="V5973">
        <v>3</v>
      </c>
      <c r="W5973">
        <v>158.51449999999991</v>
      </c>
    </row>
    <row r="5974" spans="1:23" x14ac:dyDescent="0.35">
      <c r="A5974" t="s">
        <v>7973</v>
      </c>
      <c r="B5974" t="s">
        <v>320</v>
      </c>
      <c r="C5974" t="s">
        <v>3718</v>
      </c>
      <c r="D5974" t="s">
        <v>26</v>
      </c>
      <c r="E5974" t="s">
        <v>88</v>
      </c>
      <c r="F5974" t="s">
        <v>238</v>
      </c>
      <c r="G5974">
        <v>1.59</v>
      </c>
      <c r="H5974">
        <v>1</v>
      </c>
      <c r="I5974">
        <v>0.05</v>
      </c>
      <c r="J5974">
        <v>3.92</v>
      </c>
      <c r="K5974" t="s">
        <v>102</v>
      </c>
      <c r="L5974" t="s">
        <v>48</v>
      </c>
      <c r="M5974">
        <v>17.7</v>
      </c>
      <c r="N5974" t="s">
        <v>83</v>
      </c>
      <c r="O5974" t="b">
        <v>0</v>
      </c>
      <c r="P5974">
        <v>1.5105</v>
      </c>
      <c r="Q5974">
        <v>0.55649999999999999</v>
      </c>
      <c r="R5974">
        <v>-21.063500000000001</v>
      </c>
      <c r="S5974" t="s">
        <v>84</v>
      </c>
      <c r="T5974">
        <v>0</v>
      </c>
      <c r="U5974">
        <v>0</v>
      </c>
      <c r="V5974">
        <v>2</v>
      </c>
      <c r="W5974">
        <v>86.164500000000032</v>
      </c>
    </row>
    <row r="5975" spans="1:23" x14ac:dyDescent="0.35">
      <c r="A5975" t="s">
        <v>7974</v>
      </c>
      <c r="B5975" t="s">
        <v>921</v>
      </c>
      <c r="C5975" t="s">
        <v>2068</v>
      </c>
      <c r="D5975" t="s">
        <v>28</v>
      </c>
      <c r="E5975" t="s">
        <v>95</v>
      </c>
      <c r="F5975" t="s">
        <v>370</v>
      </c>
      <c r="G5975">
        <v>631.92999999999995</v>
      </c>
      <c r="H5975">
        <v>2</v>
      </c>
      <c r="I5975">
        <v>0.03</v>
      </c>
      <c r="J5975">
        <v>3.8</v>
      </c>
      <c r="K5975" t="s">
        <v>90</v>
      </c>
      <c r="L5975" t="s">
        <v>43</v>
      </c>
      <c r="M5975">
        <v>3.95</v>
      </c>
      <c r="N5975" t="s">
        <v>83</v>
      </c>
      <c r="O5975" t="b">
        <v>0</v>
      </c>
      <c r="P5975">
        <v>1225.9441999999999</v>
      </c>
      <c r="Q5975">
        <v>467.62819999999999</v>
      </c>
      <c r="R5975">
        <v>459.87819999999999</v>
      </c>
      <c r="S5975" t="s">
        <v>84</v>
      </c>
      <c r="T5975">
        <v>0</v>
      </c>
      <c r="U5975">
        <v>0</v>
      </c>
      <c r="V5975">
        <v>11</v>
      </c>
      <c r="W5975">
        <v>980.51310000000001</v>
      </c>
    </row>
    <row r="5976" spans="1:23" x14ac:dyDescent="0.35">
      <c r="A5976" t="s">
        <v>7975</v>
      </c>
      <c r="B5976" t="s">
        <v>398</v>
      </c>
      <c r="C5976" t="s">
        <v>1014</v>
      </c>
      <c r="D5976" t="s">
        <v>12</v>
      </c>
      <c r="E5976" t="s">
        <v>95</v>
      </c>
      <c r="F5976" t="s">
        <v>612</v>
      </c>
      <c r="G5976">
        <v>281.17</v>
      </c>
      <c r="H5976">
        <v>1</v>
      </c>
      <c r="I5976">
        <v>0.23</v>
      </c>
      <c r="J5976">
        <v>4.82</v>
      </c>
      <c r="K5976" t="s">
        <v>82</v>
      </c>
      <c r="L5976" t="s">
        <v>41</v>
      </c>
      <c r="M5976">
        <v>10.66</v>
      </c>
      <c r="N5976" t="s">
        <v>83</v>
      </c>
      <c r="O5976" t="b">
        <v>0</v>
      </c>
      <c r="P5976">
        <v>216.5009</v>
      </c>
      <c r="Q5976">
        <v>47.798900000000032</v>
      </c>
      <c r="R5976">
        <v>32.318900000000028</v>
      </c>
      <c r="S5976" t="s">
        <v>183</v>
      </c>
      <c r="T5976">
        <v>0</v>
      </c>
      <c r="U5976">
        <v>0</v>
      </c>
      <c r="V5976">
        <v>13</v>
      </c>
      <c r="W5976">
        <v>805.16080000000011</v>
      </c>
    </row>
    <row r="5977" spans="1:23" x14ac:dyDescent="0.35">
      <c r="A5977" t="s">
        <v>7976</v>
      </c>
      <c r="B5977" t="s">
        <v>848</v>
      </c>
      <c r="C5977" t="s">
        <v>1047</v>
      </c>
      <c r="D5977" t="s">
        <v>17</v>
      </c>
      <c r="E5977" t="s">
        <v>88</v>
      </c>
      <c r="F5977" t="s">
        <v>1066</v>
      </c>
      <c r="G5977">
        <v>21.78</v>
      </c>
      <c r="H5977">
        <v>1</v>
      </c>
      <c r="I5977">
        <v>0.05</v>
      </c>
      <c r="J5977">
        <v>7.78</v>
      </c>
      <c r="K5977" t="s">
        <v>115</v>
      </c>
      <c r="L5977" t="s">
        <v>43</v>
      </c>
      <c r="M5977">
        <v>3.8</v>
      </c>
      <c r="N5977" t="s">
        <v>83</v>
      </c>
      <c r="O5977" t="b">
        <v>0</v>
      </c>
      <c r="P5977">
        <v>20.690999999999999</v>
      </c>
      <c r="Q5977">
        <v>7.6229999999999993</v>
      </c>
      <c r="R5977">
        <v>-3.9570000000000012</v>
      </c>
      <c r="S5977" t="s">
        <v>103</v>
      </c>
      <c r="T5977">
        <v>0</v>
      </c>
      <c r="U5977">
        <v>0</v>
      </c>
      <c r="V5977">
        <v>2</v>
      </c>
      <c r="W5977">
        <v>13.122999999999999</v>
      </c>
    </row>
    <row r="5978" spans="1:23" x14ac:dyDescent="0.35">
      <c r="A5978" t="s">
        <v>7977</v>
      </c>
      <c r="B5978" t="s">
        <v>1345</v>
      </c>
      <c r="C5978" t="s">
        <v>906</v>
      </c>
      <c r="D5978" t="s">
        <v>20</v>
      </c>
      <c r="E5978" t="s">
        <v>14</v>
      </c>
      <c r="F5978" t="s">
        <v>1131</v>
      </c>
      <c r="G5978">
        <v>88.87</v>
      </c>
      <c r="H5978">
        <v>1</v>
      </c>
      <c r="I5978">
        <v>0.28999999999999998</v>
      </c>
      <c r="J5978">
        <v>3.12</v>
      </c>
      <c r="K5978" t="s">
        <v>82</v>
      </c>
      <c r="L5978" t="s">
        <v>41</v>
      </c>
      <c r="M5978">
        <v>6.59</v>
      </c>
      <c r="N5978" t="s">
        <v>83</v>
      </c>
      <c r="O5978" t="b">
        <v>0</v>
      </c>
      <c r="P5978">
        <v>63.097700000000003</v>
      </c>
      <c r="Q5978">
        <v>9.7757000000000005</v>
      </c>
      <c r="R5978">
        <v>6.5699999999999606E-2</v>
      </c>
      <c r="S5978" t="s">
        <v>183</v>
      </c>
      <c r="T5978">
        <v>0</v>
      </c>
      <c r="U5978">
        <v>0</v>
      </c>
      <c r="V5978">
        <v>5</v>
      </c>
      <c r="W5978">
        <v>449.81810000000007</v>
      </c>
    </row>
    <row r="5979" spans="1:23" x14ac:dyDescent="0.35">
      <c r="A5979" t="s">
        <v>7978</v>
      </c>
      <c r="B5979" t="s">
        <v>470</v>
      </c>
      <c r="C5979" t="s">
        <v>1512</v>
      </c>
      <c r="D5979" t="s">
        <v>19</v>
      </c>
      <c r="E5979" t="s">
        <v>16</v>
      </c>
      <c r="F5979" t="s">
        <v>481</v>
      </c>
      <c r="G5979">
        <v>11.95</v>
      </c>
      <c r="H5979">
        <v>2</v>
      </c>
      <c r="I5979">
        <v>0.2</v>
      </c>
      <c r="J5979">
        <v>3.35</v>
      </c>
      <c r="K5979" t="s">
        <v>115</v>
      </c>
      <c r="L5979" t="s">
        <v>41</v>
      </c>
      <c r="M5979">
        <v>11.5</v>
      </c>
      <c r="N5979" t="s">
        <v>83</v>
      </c>
      <c r="O5979" t="b">
        <v>0</v>
      </c>
      <c r="P5979">
        <v>19.12</v>
      </c>
      <c r="Q5979">
        <v>4.7800000000000029</v>
      </c>
      <c r="R5979">
        <v>-10.07</v>
      </c>
      <c r="S5979" t="s">
        <v>183</v>
      </c>
      <c r="T5979">
        <v>0</v>
      </c>
      <c r="U5979">
        <v>0</v>
      </c>
      <c r="V5979">
        <v>15</v>
      </c>
      <c r="W5979">
        <v>614.51190000000008</v>
      </c>
    </row>
    <row r="5980" spans="1:23" x14ac:dyDescent="0.35">
      <c r="A5980" t="s">
        <v>7979</v>
      </c>
      <c r="B5980" t="s">
        <v>1240</v>
      </c>
      <c r="C5980" t="s">
        <v>7980</v>
      </c>
      <c r="D5980" t="s">
        <v>17</v>
      </c>
      <c r="E5980" t="s">
        <v>88</v>
      </c>
      <c r="F5980" t="s">
        <v>1844</v>
      </c>
      <c r="G5980">
        <v>25.38</v>
      </c>
      <c r="H5980">
        <v>1</v>
      </c>
      <c r="I5980">
        <v>0.15</v>
      </c>
      <c r="J5980">
        <v>9.81</v>
      </c>
      <c r="K5980" t="s">
        <v>82</v>
      </c>
      <c r="L5980" t="s">
        <v>41</v>
      </c>
      <c r="M5980">
        <v>13.64</v>
      </c>
      <c r="N5980" t="s">
        <v>83</v>
      </c>
      <c r="O5980" t="b">
        <v>0</v>
      </c>
      <c r="P5980">
        <v>21.573</v>
      </c>
      <c r="Q5980">
        <v>6.3449999999999989</v>
      </c>
      <c r="R5980">
        <v>-17.105</v>
      </c>
      <c r="S5980" t="s">
        <v>91</v>
      </c>
      <c r="T5980">
        <v>0</v>
      </c>
      <c r="U5980">
        <v>0</v>
      </c>
      <c r="V5980">
        <v>1</v>
      </c>
      <c r="W5980">
        <v>-17.105</v>
      </c>
    </row>
    <row r="5981" spans="1:23" x14ac:dyDescent="0.35">
      <c r="A5981" t="s">
        <v>7981</v>
      </c>
      <c r="B5981" t="s">
        <v>802</v>
      </c>
      <c r="C5981" t="s">
        <v>3154</v>
      </c>
      <c r="D5981" t="s">
        <v>15</v>
      </c>
      <c r="E5981" t="s">
        <v>16</v>
      </c>
      <c r="F5981" t="s">
        <v>241</v>
      </c>
      <c r="G5981">
        <v>46.33</v>
      </c>
      <c r="H5981">
        <v>2</v>
      </c>
      <c r="I5981">
        <v>0.3</v>
      </c>
      <c r="J5981">
        <v>8.56</v>
      </c>
      <c r="K5981" t="s">
        <v>102</v>
      </c>
      <c r="L5981" t="s">
        <v>41</v>
      </c>
      <c r="M5981">
        <v>14.23</v>
      </c>
      <c r="N5981" t="s">
        <v>83</v>
      </c>
      <c r="O5981" t="b">
        <v>0</v>
      </c>
      <c r="P5981">
        <v>64.861999999999995</v>
      </c>
      <c r="Q5981">
        <v>9.2659999999999982</v>
      </c>
      <c r="R5981">
        <v>-13.523999999999999</v>
      </c>
      <c r="S5981" t="s">
        <v>84</v>
      </c>
      <c r="T5981">
        <v>0</v>
      </c>
      <c r="U5981">
        <v>0</v>
      </c>
      <c r="V5981">
        <v>17</v>
      </c>
      <c r="W5981">
        <v>1115.5671</v>
      </c>
    </row>
    <row r="5982" spans="1:23" x14ac:dyDescent="0.35">
      <c r="A5982" t="s">
        <v>7982</v>
      </c>
      <c r="B5982" t="s">
        <v>1563</v>
      </c>
      <c r="C5982" t="s">
        <v>1416</v>
      </c>
      <c r="D5982" t="s">
        <v>15</v>
      </c>
      <c r="E5982" t="s">
        <v>16</v>
      </c>
      <c r="F5982" t="s">
        <v>723</v>
      </c>
      <c r="G5982">
        <v>39.92</v>
      </c>
      <c r="H5982">
        <v>3</v>
      </c>
      <c r="I5982">
        <v>7.0000000000000007E-2</v>
      </c>
      <c r="J5982">
        <v>9.84</v>
      </c>
      <c r="K5982" t="s">
        <v>90</v>
      </c>
      <c r="L5982" t="s">
        <v>43</v>
      </c>
      <c r="M5982">
        <v>6.29</v>
      </c>
      <c r="N5982" t="s">
        <v>83</v>
      </c>
      <c r="O5982" t="b">
        <v>0</v>
      </c>
      <c r="P5982">
        <v>111.3768</v>
      </c>
      <c r="Q5982">
        <v>39.520800000000008</v>
      </c>
      <c r="R5982">
        <v>23.390800000000009</v>
      </c>
      <c r="S5982" t="s">
        <v>91</v>
      </c>
      <c r="T5982">
        <v>0</v>
      </c>
      <c r="U5982">
        <v>0</v>
      </c>
      <c r="V5982">
        <v>12</v>
      </c>
      <c r="W5982">
        <v>537.27520000000027</v>
      </c>
    </row>
    <row r="5983" spans="1:23" x14ac:dyDescent="0.35">
      <c r="A5983" t="s">
        <v>7983</v>
      </c>
      <c r="B5983" t="s">
        <v>731</v>
      </c>
      <c r="C5983" t="s">
        <v>2452</v>
      </c>
      <c r="D5983" t="s">
        <v>20</v>
      </c>
      <c r="E5983" t="s">
        <v>16</v>
      </c>
      <c r="F5983" t="s">
        <v>696</v>
      </c>
      <c r="G5983">
        <v>19</v>
      </c>
      <c r="H5983">
        <v>2</v>
      </c>
      <c r="I5983">
        <v>0.26</v>
      </c>
      <c r="J5983">
        <v>7.39</v>
      </c>
      <c r="K5983" t="s">
        <v>82</v>
      </c>
      <c r="L5983" t="s">
        <v>41</v>
      </c>
      <c r="M5983">
        <v>7.17</v>
      </c>
      <c r="N5983" t="s">
        <v>83</v>
      </c>
      <c r="O5983" t="b">
        <v>0</v>
      </c>
      <c r="P5983">
        <v>28.12</v>
      </c>
      <c r="Q5983">
        <v>5.32</v>
      </c>
      <c r="R5983">
        <v>-9.2399999999999984</v>
      </c>
      <c r="S5983" t="s">
        <v>84</v>
      </c>
      <c r="T5983">
        <v>0</v>
      </c>
      <c r="U5983">
        <v>0</v>
      </c>
      <c r="V5983">
        <v>13</v>
      </c>
      <c r="W5983">
        <v>820.09640000000013</v>
      </c>
    </row>
    <row r="5984" spans="1:23" x14ac:dyDescent="0.35">
      <c r="A5984" t="s">
        <v>7984</v>
      </c>
      <c r="B5984" t="s">
        <v>208</v>
      </c>
      <c r="C5984" t="s">
        <v>934</v>
      </c>
      <c r="D5984" t="s">
        <v>19</v>
      </c>
      <c r="E5984" t="s">
        <v>14</v>
      </c>
      <c r="F5984" t="s">
        <v>1207</v>
      </c>
      <c r="G5984">
        <v>44.17</v>
      </c>
      <c r="H5984">
        <v>2</v>
      </c>
      <c r="I5984">
        <v>0.08</v>
      </c>
      <c r="J5984">
        <v>8.9</v>
      </c>
      <c r="K5984" t="s">
        <v>82</v>
      </c>
      <c r="L5984" t="s">
        <v>41</v>
      </c>
      <c r="M5984">
        <v>5.97</v>
      </c>
      <c r="N5984" t="s">
        <v>83</v>
      </c>
      <c r="O5984" t="b">
        <v>0</v>
      </c>
      <c r="P5984">
        <v>81.272800000000004</v>
      </c>
      <c r="Q5984">
        <v>28.268800000000009</v>
      </c>
      <c r="R5984">
        <v>13.3988</v>
      </c>
      <c r="S5984" t="s">
        <v>183</v>
      </c>
      <c r="T5984">
        <v>0</v>
      </c>
      <c r="U5984">
        <v>0</v>
      </c>
      <c r="V5984">
        <v>18</v>
      </c>
      <c r="W5984">
        <v>1386.7229</v>
      </c>
    </row>
    <row r="5985" spans="1:23" x14ac:dyDescent="0.35">
      <c r="A5985" t="s">
        <v>7985</v>
      </c>
      <c r="B5985" t="s">
        <v>586</v>
      </c>
      <c r="C5985" t="s">
        <v>1076</v>
      </c>
      <c r="D5985" t="s">
        <v>17</v>
      </c>
      <c r="E5985" t="s">
        <v>88</v>
      </c>
      <c r="F5985" t="s">
        <v>857</v>
      </c>
      <c r="G5985">
        <v>17.72</v>
      </c>
      <c r="H5985">
        <v>1</v>
      </c>
      <c r="I5985">
        <v>0.13</v>
      </c>
      <c r="J5985">
        <v>2.2599999999999998</v>
      </c>
      <c r="K5985" t="s">
        <v>90</v>
      </c>
      <c r="L5985" t="s">
        <v>41</v>
      </c>
      <c r="M5985">
        <v>11.48</v>
      </c>
      <c r="N5985" t="s">
        <v>83</v>
      </c>
      <c r="O5985" t="b">
        <v>0</v>
      </c>
      <c r="P5985">
        <v>15.416399999999999</v>
      </c>
      <c r="Q5985">
        <v>4.7843999999999998</v>
      </c>
      <c r="R5985">
        <v>-8.9556000000000004</v>
      </c>
      <c r="S5985" t="s">
        <v>91</v>
      </c>
      <c r="T5985">
        <v>0</v>
      </c>
      <c r="U5985">
        <v>0</v>
      </c>
      <c r="V5985">
        <v>16</v>
      </c>
      <c r="W5985">
        <v>1201.6855</v>
      </c>
    </row>
    <row r="5986" spans="1:23" x14ac:dyDescent="0.35">
      <c r="A5986" t="s">
        <v>7986</v>
      </c>
      <c r="B5986" t="s">
        <v>109</v>
      </c>
      <c r="C5986" t="s">
        <v>1663</v>
      </c>
      <c r="D5986" t="s">
        <v>26</v>
      </c>
      <c r="E5986" t="s">
        <v>95</v>
      </c>
      <c r="F5986" t="s">
        <v>1251</v>
      </c>
      <c r="G5986">
        <v>431.11</v>
      </c>
      <c r="H5986">
        <v>3</v>
      </c>
      <c r="I5986">
        <v>0.26</v>
      </c>
      <c r="J5986">
        <v>4.4800000000000004</v>
      </c>
      <c r="K5986" t="s">
        <v>90</v>
      </c>
      <c r="L5986" t="s">
        <v>41</v>
      </c>
      <c r="M5986">
        <v>7.66</v>
      </c>
      <c r="N5986" t="s">
        <v>83</v>
      </c>
      <c r="O5986" t="b">
        <v>0</v>
      </c>
      <c r="P5986">
        <v>957.06420000000003</v>
      </c>
      <c r="Q5986">
        <v>181.06620000000001</v>
      </c>
      <c r="R5986">
        <v>168.92619999999999</v>
      </c>
      <c r="S5986" t="s">
        <v>103</v>
      </c>
      <c r="T5986">
        <v>0</v>
      </c>
      <c r="U5986">
        <v>0</v>
      </c>
      <c r="V5986">
        <v>4</v>
      </c>
      <c r="W5986">
        <v>690.38619999999992</v>
      </c>
    </row>
    <row r="5987" spans="1:23" x14ac:dyDescent="0.35">
      <c r="A5987" t="s">
        <v>7987</v>
      </c>
      <c r="B5987" t="s">
        <v>1007</v>
      </c>
      <c r="C5987" t="s">
        <v>851</v>
      </c>
      <c r="D5987" t="s">
        <v>12</v>
      </c>
      <c r="E5987" t="s">
        <v>95</v>
      </c>
      <c r="F5987" t="s">
        <v>289</v>
      </c>
      <c r="G5987">
        <v>477.98</v>
      </c>
      <c r="H5987">
        <v>1</v>
      </c>
      <c r="I5987">
        <v>0.02</v>
      </c>
      <c r="J5987">
        <v>6.77</v>
      </c>
      <c r="K5987" t="s">
        <v>102</v>
      </c>
      <c r="L5987" t="s">
        <v>45</v>
      </c>
      <c r="M5987">
        <v>0.82</v>
      </c>
      <c r="N5987" t="s">
        <v>83</v>
      </c>
      <c r="O5987" t="b">
        <v>0</v>
      </c>
      <c r="P5987">
        <v>468.42039999999997</v>
      </c>
      <c r="Q5987">
        <v>181.63239999999999</v>
      </c>
      <c r="R5987">
        <v>174.04239999999999</v>
      </c>
      <c r="S5987" t="s">
        <v>103</v>
      </c>
      <c r="T5987">
        <v>0</v>
      </c>
      <c r="U5987">
        <v>0</v>
      </c>
      <c r="V5987">
        <v>19</v>
      </c>
      <c r="W5987">
        <v>1781.393</v>
      </c>
    </row>
    <row r="5988" spans="1:23" x14ac:dyDescent="0.35">
      <c r="A5988" t="s">
        <v>7988</v>
      </c>
      <c r="B5988" t="s">
        <v>189</v>
      </c>
      <c r="C5988" t="s">
        <v>3154</v>
      </c>
      <c r="D5988" t="s">
        <v>15</v>
      </c>
      <c r="E5988" t="s">
        <v>88</v>
      </c>
      <c r="F5988" t="s">
        <v>1368</v>
      </c>
      <c r="G5988">
        <v>27.74</v>
      </c>
      <c r="H5988">
        <v>2</v>
      </c>
      <c r="I5988">
        <v>0.23</v>
      </c>
      <c r="J5988">
        <v>7.13</v>
      </c>
      <c r="K5988" t="s">
        <v>102</v>
      </c>
      <c r="L5988" t="s">
        <v>41</v>
      </c>
      <c r="M5988">
        <v>12.97</v>
      </c>
      <c r="N5988" t="s">
        <v>83</v>
      </c>
      <c r="O5988" t="b">
        <v>0</v>
      </c>
      <c r="P5988">
        <v>42.7196</v>
      </c>
      <c r="Q5988">
        <v>9.4316000000000049</v>
      </c>
      <c r="R5988">
        <v>-10.6684</v>
      </c>
      <c r="S5988" t="s">
        <v>91</v>
      </c>
      <c r="T5988">
        <v>0</v>
      </c>
      <c r="U5988">
        <v>0</v>
      </c>
      <c r="V5988">
        <v>17</v>
      </c>
      <c r="W5988">
        <v>1115.5671</v>
      </c>
    </row>
    <row r="5989" spans="1:23" x14ac:dyDescent="0.35">
      <c r="A5989" t="s">
        <v>7989</v>
      </c>
      <c r="B5989" t="s">
        <v>901</v>
      </c>
      <c r="C5989" t="s">
        <v>2254</v>
      </c>
      <c r="D5989" t="s">
        <v>12</v>
      </c>
      <c r="E5989" t="s">
        <v>95</v>
      </c>
      <c r="F5989" t="s">
        <v>119</v>
      </c>
      <c r="G5989">
        <v>599.15</v>
      </c>
      <c r="H5989">
        <v>3</v>
      </c>
      <c r="I5989">
        <v>0.24</v>
      </c>
      <c r="J5989">
        <v>3.91</v>
      </c>
      <c r="K5989" t="s">
        <v>115</v>
      </c>
      <c r="L5989" t="s">
        <v>41</v>
      </c>
      <c r="M5989">
        <v>11.29</v>
      </c>
      <c r="N5989" t="s">
        <v>83</v>
      </c>
      <c r="O5989" t="b">
        <v>0</v>
      </c>
      <c r="P5989">
        <v>1366.0619999999999</v>
      </c>
      <c r="Q5989">
        <v>287.5920000000001</v>
      </c>
      <c r="R5989">
        <v>272.39200000000011</v>
      </c>
      <c r="S5989" t="s">
        <v>128</v>
      </c>
      <c r="T5989">
        <v>0</v>
      </c>
      <c r="U5989">
        <v>0</v>
      </c>
      <c r="V5989">
        <v>12</v>
      </c>
      <c r="W5989">
        <v>532.56470000000013</v>
      </c>
    </row>
    <row r="5990" spans="1:23" x14ac:dyDescent="0.35">
      <c r="A5990" t="s">
        <v>7990</v>
      </c>
      <c r="B5990" t="s">
        <v>253</v>
      </c>
      <c r="C5990" t="s">
        <v>1392</v>
      </c>
      <c r="D5990" t="s">
        <v>28</v>
      </c>
      <c r="E5990" t="s">
        <v>16</v>
      </c>
      <c r="F5990" t="s">
        <v>223</v>
      </c>
      <c r="G5990">
        <v>49.66</v>
      </c>
      <c r="H5990">
        <v>1</v>
      </c>
      <c r="I5990">
        <v>0.1</v>
      </c>
      <c r="J5990">
        <v>6.53</v>
      </c>
      <c r="K5990" t="s">
        <v>82</v>
      </c>
      <c r="L5990" t="s">
        <v>45</v>
      </c>
      <c r="M5990">
        <v>0.78</v>
      </c>
      <c r="N5990" t="s">
        <v>83</v>
      </c>
      <c r="O5990" t="b">
        <v>1</v>
      </c>
      <c r="P5990">
        <v>44.694000000000003</v>
      </c>
      <c r="Q5990">
        <v>14.898</v>
      </c>
      <c r="R5990">
        <v>7.5879999999999992</v>
      </c>
      <c r="S5990" t="s">
        <v>183</v>
      </c>
      <c r="T5990">
        <v>0</v>
      </c>
      <c r="U5990">
        <v>0</v>
      </c>
      <c r="V5990">
        <v>13</v>
      </c>
      <c r="W5990">
        <v>487.31659999999999</v>
      </c>
    </row>
    <row r="5991" spans="1:23" x14ac:dyDescent="0.35">
      <c r="A5991" t="s">
        <v>7991</v>
      </c>
      <c r="B5991" t="s">
        <v>1228</v>
      </c>
      <c r="C5991" t="s">
        <v>1365</v>
      </c>
      <c r="D5991" t="s">
        <v>12</v>
      </c>
      <c r="E5991" t="s">
        <v>95</v>
      </c>
      <c r="F5991" t="s">
        <v>1202</v>
      </c>
      <c r="G5991">
        <v>461.56</v>
      </c>
      <c r="H5991">
        <v>2</v>
      </c>
      <c r="I5991">
        <v>0.01</v>
      </c>
      <c r="J5991">
        <v>5.34</v>
      </c>
      <c r="K5991" t="s">
        <v>115</v>
      </c>
      <c r="L5991" t="s">
        <v>43</v>
      </c>
      <c r="M5991">
        <v>3.98</v>
      </c>
      <c r="N5991" t="s">
        <v>83</v>
      </c>
      <c r="O5991" t="b">
        <v>0</v>
      </c>
      <c r="P5991">
        <v>913.88879999999995</v>
      </c>
      <c r="Q5991">
        <v>360.01679999999999</v>
      </c>
      <c r="R5991">
        <v>350.6968</v>
      </c>
      <c r="S5991" t="s">
        <v>84</v>
      </c>
      <c r="T5991">
        <v>0</v>
      </c>
      <c r="U5991">
        <v>0</v>
      </c>
      <c r="V5991">
        <v>17</v>
      </c>
      <c r="W5991">
        <v>922.68780000000015</v>
      </c>
    </row>
    <row r="5992" spans="1:23" x14ac:dyDescent="0.35">
      <c r="A5992" t="s">
        <v>7992</v>
      </c>
      <c r="B5992" t="s">
        <v>633</v>
      </c>
      <c r="C5992" t="s">
        <v>2519</v>
      </c>
      <c r="D5992" t="s">
        <v>19</v>
      </c>
      <c r="E5992" t="s">
        <v>95</v>
      </c>
      <c r="F5992" t="s">
        <v>1251</v>
      </c>
      <c r="G5992">
        <v>574.85</v>
      </c>
      <c r="H5992">
        <v>1</v>
      </c>
      <c r="I5992">
        <v>0.28999999999999998</v>
      </c>
      <c r="J5992">
        <v>4.09</v>
      </c>
      <c r="K5992" t="s">
        <v>102</v>
      </c>
      <c r="L5992" t="s">
        <v>41</v>
      </c>
      <c r="M5992">
        <v>9.0299999999999994</v>
      </c>
      <c r="N5992" t="s">
        <v>83</v>
      </c>
      <c r="O5992" t="b">
        <v>0</v>
      </c>
      <c r="P5992">
        <v>408.14350000000002</v>
      </c>
      <c r="Q5992">
        <v>63.233499999999992</v>
      </c>
      <c r="R5992">
        <v>50.113500000000002</v>
      </c>
      <c r="S5992" t="s">
        <v>103</v>
      </c>
      <c r="T5992">
        <v>0</v>
      </c>
      <c r="U5992">
        <v>0</v>
      </c>
      <c r="V5992">
        <v>16</v>
      </c>
      <c r="W5992">
        <v>835.06150000000002</v>
      </c>
    </row>
    <row r="5993" spans="1:23" x14ac:dyDescent="0.35">
      <c r="A5993" t="s">
        <v>7993</v>
      </c>
      <c r="B5993" t="s">
        <v>394</v>
      </c>
      <c r="C5993" t="s">
        <v>2412</v>
      </c>
      <c r="D5993" t="s">
        <v>26</v>
      </c>
      <c r="E5993" t="s">
        <v>88</v>
      </c>
      <c r="F5993" t="s">
        <v>509</v>
      </c>
      <c r="G5993">
        <v>36.340000000000003</v>
      </c>
      <c r="H5993">
        <v>2</v>
      </c>
      <c r="I5993">
        <v>7.0000000000000007E-2</v>
      </c>
      <c r="J5993">
        <v>6.6</v>
      </c>
      <c r="K5993" t="s">
        <v>115</v>
      </c>
      <c r="L5993" t="s">
        <v>41</v>
      </c>
      <c r="M5993">
        <v>5.36</v>
      </c>
      <c r="N5993" t="s">
        <v>83</v>
      </c>
      <c r="O5993" t="b">
        <v>0</v>
      </c>
      <c r="P5993">
        <v>67.592399999999998</v>
      </c>
      <c r="Q5993">
        <v>23.984400000000001</v>
      </c>
      <c r="R5993">
        <v>12.024399999999989</v>
      </c>
      <c r="S5993" t="s">
        <v>91</v>
      </c>
      <c r="T5993">
        <v>0</v>
      </c>
      <c r="U5993">
        <v>0</v>
      </c>
      <c r="V5993">
        <v>20</v>
      </c>
      <c r="W5993">
        <v>1201.8497</v>
      </c>
    </row>
    <row r="5994" spans="1:23" x14ac:dyDescent="0.35">
      <c r="A5994" t="s">
        <v>7994</v>
      </c>
      <c r="B5994" t="s">
        <v>814</v>
      </c>
      <c r="C5994" t="s">
        <v>3783</v>
      </c>
      <c r="D5994" t="s">
        <v>15</v>
      </c>
      <c r="E5994" t="s">
        <v>88</v>
      </c>
      <c r="F5994" t="s">
        <v>502</v>
      </c>
      <c r="G5994">
        <v>31.98</v>
      </c>
      <c r="H5994">
        <v>2</v>
      </c>
      <c r="I5994">
        <v>0.03</v>
      </c>
      <c r="J5994">
        <v>5.96</v>
      </c>
      <c r="K5994" t="s">
        <v>90</v>
      </c>
      <c r="L5994" t="s">
        <v>48</v>
      </c>
      <c r="M5994">
        <v>6.61</v>
      </c>
      <c r="N5994" t="s">
        <v>141</v>
      </c>
      <c r="O5994" t="b">
        <v>0</v>
      </c>
      <c r="P5994">
        <v>62.041200000000003</v>
      </c>
      <c r="Q5994">
        <v>23.665199999999999</v>
      </c>
      <c r="R5994">
        <v>11.0952</v>
      </c>
      <c r="S5994" t="s">
        <v>183</v>
      </c>
      <c r="T5994">
        <v>1</v>
      </c>
      <c r="U5994">
        <v>0</v>
      </c>
      <c r="V5994">
        <v>4</v>
      </c>
      <c r="W5994">
        <v>415.46080000000001</v>
      </c>
    </row>
    <row r="5995" spans="1:23" x14ac:dyDescent="0.35">
      <c r="A5995" t="s">
        <v>7995</v>
      </c>
      <c r="B5995" t="s">
        <v>425</v>
      </c>
      <c r="C5995" t="s">
        <v>604</v>
      </c>
      <c r="D5995" t="s">
        <v>15</v>
      </c>
      <c r="E5995" t="s">
        <v>95</v>
      </c>
      <c r="F5995" t="s">
        <v>421</v>
      </c>
      <c r="G5995">
        <v>433.74</v>
      </c>
      <c r="H5995">
        <v>1</v>
      </c>
      <c r="I5995">
        <v>0.08</v>
      </c>
      <c r="J5995">
        <v>4.4800000000000004</v>
      </c>
      <c r="K5995" t="s">
        <v>102</v>
      </c>
      <c r="L5995" t="s">
        <v>43</v>
      </c>
      <c r="M5995">
        <v>7.2</v>
      </c>
      <c r="N5995" t="s">
        <v>83</v>
      </c>
      <c r="O5995" t="b">
        <v>0</v>
      </c>
      <c r="P5995">
        <v>399.0408000000001</v>
      </c>
      <c r="Q5995">
        <v>138.7968000000001</v>
      </c>
      <c r="R5995">
        <v>127.1168000000001</v>
      </c>
      <c r="S5995" t="s">
        <v>84</v>
      </c>
      <c r="T5995">
        <v>0</v>
      </c>
      <c r="U5995">
        <v>0</v>
      </c>
      <c r="V5995">
        <v>12</v>
      </c>
      <c r="W5995">
        <v>500.64210000000008</v>
      </c>
    </row>
    <row r="5996" spans="1:23" x14ac:dyDescent="0.35">
      <c r="A5996" t="s">
        <v>7996</v>
      </c>
      <c r="B5996" t="s">
        <v>368</v>
      </c>
      <c r="C5996" t="s">
        <v>1941</v>
      </c>
      <c r="D5996" t="s">
        <v>17</v>
      </c>
      <c r="E5996" t="s">
        <v>95</v>
      </c>
      <c r="F5996" t="s">
        <v>270</v>
      </c>
      <c r="G5996">
        <v>564.9</v>
      </c>
      <c r="H5996">
        <v>1</v>
      </c>
      <c r="I5996">
        <v>0.27</v>
      </c>
      <c r="J5996">
        <v>7.27</v>
      </c>
      <c r="K5996" t="s">
        <v>90</v>
      </c>
      <c r="L5996" t="s">
        <v>41</v>
      </c>
      <c r="M5996">
        <v>5.75</v>
      </c>
      <c r="N5996" t="s">
        <v>279</v>
      </c>
      <c r="O5996" t="b">
        <v>0</v>
      </c>
      <c r="P5996">
        <v>412.37700000000001</v>
      </c>
      <c r="Q5996">
        <v>73.436999999999955</v>
      </c>
      <c r="R5996">
        <v>60.416999999999959</v>
      </c>
      <c r="S5996" t="s">
        <v>97</v>
      </c>
      <c r="T5996">
        <v>0</v>
      </c>
      <c r="U5996">
        <v>1</v>
      </c>
      <c r="V5996">
        <v>16</v>
      </c>
      <c r="W5996">
        <v>1002.6642000000001</v>
      </c>
    </row>
    <row r="5997" spans="1:23" x14ac:dyDescent="0.35">
      <c r="A5997" t="s">
        <v>7997</v>
      </c>
      <c r="B5997" t="s">
        <v>787</v>
      </c>
      <c r="C5997" t="s">
        <v>6368</v>
      </c>
      <c r="D5997" t="s">
        <v>17</v>
      </c>
      <c r="E5997" t="s">
        <v>95</v>
      </c>
      <c r="F5997" t="s">
        <v>1368</v>
      </c>
      <c r="G5997">
        <v>17.72</v>
      </c>
      <c r="H5997">
        <v>2</v>
      </c>
      <c r="I5997">
        <v>0.1</v>
      </c>
      <c r="J5997">
        <v>5.45</v>
      </c>
      <c r="K5997" t="s">
        <v>90</v>
      </c>
      <c r="L5997" t="s">
        <v>43</v>
      </c>
      <c r="M5997">
        <v>5.21</v>
      </c>
      <c r="N5997" t="s">
        <v>83</v>
      </c>
      <c r="O5997" t="b">
        <v>0</v>
      </c>
      <c r="P5997">
        <v>31.896000000000001</v>
      </c>
      <c r="Q5997">
        <v>10.632</v>
      </c>
      <c r="R5997">
        <v>-2.80000000000022E-2</v>
      </c>
      <c r="S5997" t="s">
        <v>97</v>
      </c>
      <c r="T5997">
        <v>0</v>
      </c>
      <c r="U5997">
        <v>0</v>
      </c>
      <c r="V5997">
        <v>5</v>
      </c>
      <c r="W5997">
        <v>173.91010000000011</v>
      </c>
    </row>
    <row r="5998" spans="1:23" x14ac:dyDescent="0.35">
      <c r="A5998" t="s">
        <v>7998</v>
      </c>
      <c r="B5998" t="s">
        <v>622</v>
      </c>
      <c r="C5998" t="s">
        <v>534</v>
      </c>
      <c r="D5998" t="s">
        <v>15</v>
      </c>
      <c r="E5998" t="s">
        <v>95</v>
      </c>
      <c r="F5998" t="s">
        <v>770</v>
      </c>
      <c r="G5998">
        <v>259.88</v>
      </c>
      <c r="H5998">
        <v>3</v>
      </c>
      <c r="I5998">
        <v>0.13</v>
      </c>
      <c r="J5998">
        <v>4.82</v>
      </c>
      <c r="K5998" t="s">
        <v>102</v>
      </c>
      <c r="L5998" t="s">
        <v>41</v>
      </c>
      <c r="M5998">
        <v>10.17</v>
      </c>
      <c r="N5998" t="s">
        <v>83</v>
      </c>
      <c r="O5998" t="b">
        <v>0</v>
      </c>
      <c r="P5998">
        <v>678.28679999999997</v>
      </c>
      <c r="Q5998">
        <v>210.50280000000001</v>
      </c>
      <c r="R5998">
        <v>195.5128</v>
      </c>
      <c r="S5998" t="s">
        <v>97</v>
      </c>
      <c r="T5998">
        <v>0</v>
      </c>
      <c r="U5998">
        <v>0</v>
      </c>
      <c r="V5998">
        <v>20</v>
      </c>
      <c r="W5998">
        <v>1820.3717999999999</v>
      </c>
    </row>
    <row r="5999" spans="1:23" x14ac:dyDescent="0.35">
      <c r="A5999" t="s">
        <v>7999</v>
      </c>
      <c r="B5999" t="s">
        <v>867</v>
      </c>
      <c r="C5999" t="s">
        <v>1541</v>
      </c>
      <c r="D5999" t="s">
        <v>12</v>
      </c>
      <c r="E5999" t="s">
        <v>16</v>
      </c>
      <c r="F5999" t="s">
        <v>259</v>
      </c>
      <c r="G5999">
        <v>39.380000000000003</v>
      </c>
      <c r="H5999">
        <v>3</v>
      </c>
      <c r="I5999">
        <v>0.06</v>
      </c>
      <c r="J5999">
        <v>5.58</v>
      </c>
      <c r="K5999" t="s">
        <v>102</v>
      </c>
      <c r="L5999" t="s">
        <v>41</v>
      </c>
      <c r="M5999">
        <v>14.08</v>
      </c>
      <c r="N5999" t="s">
        <v>83</v>
      </c>
      <c r="O5999" t="b">
        <v>0</v>
      </c>
      <c r="P5999">
        <v>111.05159999999999</v>
      </c>
      <c r="Q5999">
        <v>40.167600000000007</v>
      </c>
      <c r="R5999">
        <v>20.507600000000011</v>
      </c>
      <c r="S5999" t="s">
        <v>103</v>
      </c>
      <c r="T5999">
        <v>0</v>
      </c>
      <c r="U5999">
        <v>0</v>
      </c>
      <c r="V5999">
        <v>13</v>
      </c>
      <c r="W5999">
        <v>971.74609999999996</v>
      </c>
    </row>
    <row r="6000" spans="1:23" x14ac:dyDescent="0.35">
      <c r="A6000" t="s">
        <v>8000</v>
      </c>
      <c r="B6000" t="s">
        <v>731</v>
      </c>
      <c r="C6000" t="s">
        <v>738</v>
      </c>
      <c r="D6000" t="s">
        <v>19</v>
      </c>
      <c r="E6000" t="s">
        <v>88</v>
      </c>
      <c r="F6000" t="s">
        <v>551</v>
      </c>
      <c r="G6000">
        <v>24.86</v>
      </c>
      <c r="H6000">
        <v>1</v>
      </c>
      <c r="I6000">
        <v>0.02</v>
      </c>
      <c r="J6000">
        <v>4.46</v>
      </c>
      <c r="K6000" t="s">
        <v>102</v>
      </c>
      <c r="L6000" t="s">
        <v>43</v>
      </c>
      <c r="M6000">
        <v>4.4800000000000004</v>
      </c>
      <c r="N6000" t="s">
        <v>83</v>
      </c>
      <c r="O6000" t="b">
        <v>0</v>
      </c>
      <c r="P6000">
        <v>24.3628</v>
      </c>
      <c r="Q6000">
        <v>9.4467999999999996</v>
      </c>
      <c r="R6000">
        <v>0.50680000000000014</v>
      </c>
      <c r="S6000" t="s">
        <v>84</v>
      </c>
      <c r="T6000">
        <v>0</v>
      </c>
      <c r="U6000">
        <v>0</v>
      </c>
      <c r="V6000">
        <v>16</v>
      </c>
      <c r="W6000">
        <v>2256.5427</v>
      </c>
    </row>
    <row r="6001" spans="1:23" x14ac:dyDescent="0.35">
      <c r="A6001" t="s">
        <v>8001</v>
      </c>
      <c r="B6001" t="s">
        <v>113</v>
      </c>
      <c r="C6001" t="s">
        <v>321</v>
      </c>
      <c r="D6001" t="s">
        <v>17</v>
      </c>
      <c r="E6001" t="s">
        <v>14</v>
      </c>
      <c r="F6001" t="s">
        <v>1072</v>
      </c>
      <c r="G6001">
        <v>166.34</v>
      </c>
      <c r="H6001">
        <v>3</v>
      </c>
      <c r="I6001">
        <v>0.01</v>
      </c>
      <c r="J6001">
        <v>5.86</v>
      </c>
      <c r="K6001" t="s">
        <v>82</v>
      </c>
      <c r="L6001" t="s">
        <v>48</v>
      </c>
      <c r="M6001">
        <v>9.06</v>
      </c>
      <c r="N6001" t="s">
        <v>83</v>
      </c>
      <c r="O6001" t="b">
        <v>0</v>
      </c>
      <c r="P6001">
        <v>494.02980000000002</v>
      </c>
      <c r="Q6001">
        <v>194.61779999999999</v>
      </c>
      <c r="R6001">
        <v>179.6978</v>
      </c>
      <c r="S6001" t="s">
        <v>84</v>
      </c>
      <c r="T6001">
        <v>0</v>
      </c>
      <c r="U6001">
        <v>0</v>
      </c>
      <c r="V6001">
        <v>15</v>
      </c>
      <c r="W6001">
        <v>1951.8117999999999</v>
      </c>
    </row>
    <row r="6002" spans="1:23" x14ac:dyDescent="0.35">
      <c r="A6002" t="s">
        <v>8002</v>
      </c>
      <c r="B6002" t="s">
        <v>173</v>
      </c>
      <c r="C6002" t="s">
        <v>793</v>
      </c>
      <c r="D6002" t="s">
        <v>24</v>
      </c>
      <c r="E6002" t="s">
        <v>88</v>
      </c>
      <c r="F6002" t="s">
        <v>341</v>
      </c>
      <c r="G6002">
        <v>34.090000000000003</v>
      </c>
      <c r="H6002">
        <v>3</v>
      </c>
      <c r="I6002">
        <v>0.04</v>
      </c>
      <c r="J6002">
        <v>4.34</v>
      </c>
      <c r="K6002" t="s">
        <v>115</v>
      </c>
      <c r="L6002" t="s">
        <v>43</v>
      </c>
      <c r="M6002">
        <v>5.61</v>
      </c>
      <c r="N6002" t="s">
        <v>83</v>
      </c>
      <c r="O6002" t="b">
        <v>0</v>
      </c>
      <c r="P6002">
        <v>98.179199999999994</v>
      </c>
      <c r="Q6002">
        <v>36.817200000000007</v>
      </c>
      <c r="R6002">
        <v>26.867200000000011</v>
      </c>
      <c r="S6002" t="s">
        <v>128</v>
      </c>
      <c r="T6002">
        <v>0</v>
      </c>
      <c r="U6002">
        <v>0</v>
      </c>
      <c r="V6002">
        <v>16</v>
      </c>
      <c r="W6002">
        <v>1121.5859</v>
      </c>
    </row>
    <row r="6003" spans="1:23" x14ac:dyDescent="0.35">
      <c r="A6003" t="s">
        <v>8003</v>
      </c>
      <c r="B6003" t="s">
        <v>417</v>
      </c>
      <c r="C6003" t="s">
        <v>8004</v>
      </c>
      <c r="D6003" t="s">
        <v>20</v>
      </c>
      <c r="E6003" t="s">
        <v>16</v>
      </c>
      <c r="F6003" t="s">
        <v>1316</v>
      </c>
      <c r="G6003">
        <v>33.44</v>
      </c>
      <c r="H6003">
        <v>1</v>
      </c>
      <c r="I6003">
        <v>0.09</v>
      </c>
      <c r="J6003">
        <v>9.2100000000000009</v>
      </c>
      <c r="K6003" t="s">
        <v>102</v>
      </c>
      <c r="L6003" t="s">
        <v>41</v>
      </c>
      <c r="M6003">
        <v>5.48</v>
      </c>
      <c r="N6003" t="s">
        <v>83</v>
      </c>
      <c r="O6003" t="b">
        <v>0</v>
      </c>
      <c r="P6003">
        <v>30.430399999999999</v>
      </c>
      <c r="Q6003">
        <v>10.366400000000001</v>
      </c>
      <c r="R6003">
        <v>-4.323599999999999</v>
      </c>
      <c r="S6003" t="s">
        <v>84</v>
      </c>
      <c r="T6003">
        <v>0</v>
      </c>
      <c r="U6003">
        <v>0</v>
      </c>
      <c r="V6003">
        <v>1</v>
      </c>
      <c r="W6003">
        <v>-4.323599999999999</v>
      </c>
    </row>
    <row r="6004" spans="1:23" x14ac:dyDescent="0.35">
      <c r="A6004" t="s">
        <v>8005</v>
      </c>
      <c r="B6004" t="s">
        <v>594</v>
      </c>
      <c r="C6004" t="s">
        <v>2794</v>
      </c>
      <c r="D6004" t="s">
        <v>19</v>
      </c>
      <c r="E6004" t="s">
        <v>16</v>
      </c>
      <c r="F6004" t="s">
        <v>351</v>
      </c>
      <c r="G6004">
        <v>46.56</v>
      </c>
      <c r="H6004">
        <v>3</v>
      </c>
      <c r="I6004">
        <v>0.21</v>
      </c>
      <c r="J6004">
        <v>8.42</v>
      </c>
      <c r="K6004" t="s">
        <v>102</v>
      </c>
      <c r="L6004" t="s">
        <v>41</v>
      </c>
      <c r="M6004">
        <v>8.16</v>
      </c>
      <c r="N6004" t="s">
        <v>83</v>
      </c>
      <c r="O6004" t="b">
        <v>0</v>
      </c>
      <c r="P6004">
        <v>110.3472</v>
      </c>
      <c r="Q6004">
        <v>26.539200000000012</v>
      </c>
      <c r="R6004">
        <v>9.9592000000000098</v>
      </c>
      <c r="S6004" t="s">
        <v>128</v>
      </c>
      <c r="T6004">
        <v>0</v>
      </c>
      <c r="U6004">
        <v>0</v>
      </c>
      <c r="V6004">
        <v>3</v>
      </c>
      <c r="W6004">
        <v>650.23520000000008</v>
      </c>
    </row>
    <row r="6005" spans="1:23" x14ac:dyDescent="0.35">
      <c r="A6005" t="s">
        <v>8006</v>
      </c>
      <c r="B6005" t="s">
        <v>386</v>
      </c>
      <c r="C6005" t="s">
        <v>504</v>
      </c>
      <c r="D6005" t="s">
        <v>12</v>
      </c>
      <c r="E6005" t="s">
        <v>95</v>
      </c>
      <c r="F6005" t="s">
        <v>140</v>
      </c>
      <c r="G6005">
        <v>454.93</v>
      </c>
      <c r="H6005">
        <v>2</v>
      </c>
      <c r="I6005">
        <v>0.1</v>
      </c>
      <c r="J6005">
        <v>9.32</v>
      </c>
      <c r="K6005" t="s">
        <v>102</v>
      </c>
      <c r="L6005" t="s">
        <v>41</v>
      </c>
      <c r="M6005">
        <v>10.29</v>
      </c>
      <c r="N6005" t="s">
        <v>83</v>
      </c>
      <c r="O6005" t="b">
        <v>1</v>
      </c>
      <c r="P6005">
        <v>818.87400000000002</v>
      </c>
      <c r="Q6005">
        <v>272.95800000000008</v>
      </c>
      <c r="R6005">
        <v>253.3480000000001</v>
      </c>
      <c r="S6005" t="s">
        <v>97</v>
      </c>
      <c r="T6005">
        <v>0</v>
      </c>
      <c r="U6005">
        <v>0</v>
      </c>
      <c r="V6005">
        <v>11</v>
      </c>
      <c r="W6005">
        <v>869.23220000000015</v>
      </c>
    </row>
    <row r="6006" spans="1:23" x14ac:dyDescent="0.35">
      <c r="A6006" t="s">
        <v>8007</v>
      </c>
      <c r="B6006" t="s">
        <v>1572</v>
      </c>
      <c r="C6006" t="s">
        <v>5029</v>
      </c>
      <c r="D6006" t="s">
        <v>12</v>
      </c>
      <c r="E6006" t="s">
        <v>88</v>
      </c>
      <c r="F6006" t="s">
        <v>251</v>
      </c>
      <c r="G6006">
        <v>26.77</v>
      </c>
      <c r="H6006">
        <v>1</v>
      </c>
      <c r="I6006">
        <v>0.3</v>
      </c>
      <c r="J6006">
        <v>7.03</v>
      </c>
      <c r="K6006" t="s">
        <v>90</v>
      </c>
      <c r="L6006" t="s">
        <v>41</v>
      </c>
      <c r="M6006">
        <v>12.65</v>
      </c>
      <c r="N6006" t="s">
        <v>83</v>
      </c>
      <c r="O6006" t="b">
        <v>0</v>
      </c>
      <c r="P6006">
        <v>18.739000000000001</v>
      </c>
      <c r="Q6006">
        <v>2.677</v>
      </c>
      <c r="R6006">
        <v>-17.003</v>
      </c>
      <c r="S6006" t="s">
        <v>103</v>
      </c>
      <c r="T6006">
        <v>0</v>
      </c>
      <c r="U6006">
        <v>0</v>
      </c>
      <c r="V6006">
        <v>4</v>
      </c>
      <c r="W6006">
        <v>10.76110000000002</v>
      </c>
    </row>
    <row r="6007" spans="1:23" x14ac:dyDescent="0.35">
      <c r="A6007" t="s">
        <v>8008</v>
      </c>
      <c r="B6007" t="s">
        <v>185</v>
      </c>
      <c r="C6007" t="s">
        <v>1437</v>
      </c>
      <c r="D6007" t="s">
        <v>19</v>
      </c>
      <c r="E6007" t="s">
        <v>14</v>
      </c>
      <c r="F6007" t="s">
        <v>210</v>
      </c>
      <c r="G6007">
        <v>93.96</v>
      </c>
      <c r="H6007">
        <v>3</v>
      </c>
      <c r="I6007">
        <v>0.09</v>
      </c>
      <c r="J6007">
        <v>6.55</v>
      </c>
      <c r="K6007" t="s">
        <v>102</v>
      </c>
      <c r="L6007" t="s">
        <v>43</v>
      </c>
      <c r="M6007">
        <v>6.75</v>
      </c>
      <c r="N6007" t="s">
        <v>141</v>
      </c>
      <c r="O6007" t="b">
        <v>0</v>
      </c>
      <c r="P6007">
        <v>256.51080000000002</v>
      </c>
      <c r="Q6007">
        <v>87.382800000000032</v>
      </c>
      <c r="R6007">
        <v>74.082800000000034</v>
      </c>
      <c r="S6007" t="s">
        <v>128</v>
      </c>
      <c r="T6007">
        <v>1</v>
      </c>
      <c r="U6007">
        <v>0</v>
      </c>
      <c r="V6007">
        <v>18</v>
      </c>
      <c r="W6007">
        <v>1591.9094</v>
      </c>
    </row>
    <row r="6008" spans="1:23" x14ac:dyDescent="0.35">
      <c r="A6008" t="s">
        <v>8009</v>
      </c>
      <c r="B6008" t="s">
        <v>440</v>
      </c>
      <c r="C6008" t="s">
        <v>1701</v>
      </c>
      <c r="D6008" t="s">
        <v>24</v>
      </c>
      <c r="E6008" t="s">
        <v>14</v>
      </c>
      <c r="F6008" t="s">
        <v>210</v>
      </c>
      <c r="G6008">
        <v>182.92</v>
      </c>
      <c r="H6008">
        <v>1</v>
      </c>
      <c r="I6008">
        <v>0.08</v>
      </c>
      <c r="J6008">
        <v>6.22</v>
      </c>
      <c r="K6008" t="s">
        <v>115</v>
      </c>
      <c r="L6008" t="s">
        <v>45</v>
      </c>
      <c r="M6008">
        <v>1.35</v>
      </c>
      <c r="N6008" t="s">
        <v>83</v>
      </c>
      <c r="O6008" t="b">
        <v>0</v>
      </c>
      <c r="P6008">
        <v>168.28639999999999</v>
      </c>
      <c r="Q6008">
        <v>58.534399999999991</v>
      </c>
      <c r="R6008">
        <v>50.964399999999991</v>
      </c>
      <c r="S6008" t="s">
        <v>97</v>
      </c>
      <c r="T6008">
        <v>0</v>
      </c>
      <c r="U6008">
        <v>0</v>
      </c>
      <c r="V6008">
        <v>21</v>
      </c>
      <c r="W6008">
        <v>785.52559999999983</v>
      </c>
    </row>
    <row r="6009" spans="1:23" x14ac:dyDescent="0.35">
      <c r="A6009" t="s">
        <v>8010</v>
      </c>
      <c r="B6009" t="s">
        <v>323</v>
      </c>
      <c r="C6009" t="s">
        <v>587</v>
      </c>
      <c r="D6009" t="s">
        <v>24</v>
      </c>
      <c r="E6009" t="s">
        <v>16</v>
      </c>
      <c r="F6009" t="s">
        <v>107</v>
      </c>
      <c r="G6009">
        <v>27.49</v>
      </c>
      <c r="H6009">
        <v>3</v>
      </c>
      <c r="I6009">
        <v>0.28000000000000003</v>
      </c>
      <c r="J6009">
        <v>5.81</v>
      </c>
      <c r="K6009" t="s">
        <v>90</v>
      </c>
      <c r="L6009" t="s">
        <v>45</v>
      </c>
      <c r="M6009">
        <v>1.89</v>
      </c>
      <c r="N6009" t="s">
        <v>83</v>
      </c>
      <c r="O6009" t="b">
        <v>0</v>
      </c>
      <c r="P6009">
        <v>59.378399999999999</v>
      </c>
      <c r="Q6009">
        <v>9.8963999999999999</v>
      </c>
      <c r="R6009">
        <v>2.196400000000001</v>
      </c>
      <c r="S6009" t="s">
        <v>91</v>
      </c>
      <c r="T6009">
        <v>0</v>
      </c>
      <c r="U6009">
        <v>0</v>
      </c>
      <c r="V6009">
        <v>17</v>
      </c>
      <c r="W6009">
        <v>1791.7837</v>
      </c>
    </row>
    <row r="6010" spans="1:23" x14ac:dyDescent="0.35">
      <c r="A6010" t="s">
        <v>8011</v>
      </c>
      <c r="B6010" t="s">
        <v>921</v>
      </c>
      <c r="C6010" t="s">
        <v>3402</v>
      </c>
      <c r="D6010" t="s">
        <v>12</v>
      </c>
      <c r="E6010" t="s">
        <v>95</v>
      </c>
      <c r="F6010" t="s">
        <v>631</v>
      </c>
      <c r="G6010">
        <v>379.28</v>
      </c>
      <c r="H6010">
        <v>2</v>
      </c>
      <c r="I6010">
        <v>0.09</v>
      </c>
      <c r="J6010">
        <v>2.4</v>
      </c>
      <c r="K6010" t="s">
        <v>82</v>
      </c>
      <c r="L6010" t="s">
        <v>48</v>
      </c>
      <c r="M6010">
        <v>17.46</v>
      </c>
      <c r="N6010" t="s">
        <v>83</v>
      </c>
      <c r="O6010" t="b">
        <v>0</v>
      </c>
      <c r="P6010">
        <v>690.28959999999995</v>
      </c>
      <c r="Q6010">
        <v>235.15360000000001</v>
      </c>
      <c r="R6010">
        <v>215.2936</v>
      </c>
      <c r="S6010" t="s">
        <v>84</v>
      </c>
      <c r="T6010">
        <v>0</v>
      </c>
      <c r="U6010">
        <v>0</v>
      </c>
      <c r="V6010">
        <v>2</v>
      </c>
      <c r="W6010">
        <v>214.26259999999999</v>
      </c>
    </row>
    <row r="6011" spans="1:23" x14ac:dyDescent="0.35">
      <c r="A6011" t="s">
        <v>8012</v>
      </c>
      <c r="B6011" t="s">
        <v>169</v>
      </c>
      <c r="C6011" t="s">
        <v>6418</v>
      </c>
      <c r="D6011" t="s">
        <v>15</v>
      </c>
      <c r="E6011" t="s">
        <v>88</v>
      </c>
      <c r="F6011" t="s">
        <v>551</v>
      </c>
      <c r="G6011">
        <v>9.89</v>
      </c>
      <c r="H6011">
        <v>1</v>
      </c>
      <c r="I6011">
        <v>0.21</v>
      </c>
      <c r="J6011">
        <v>2.2799999999999998</v>
      </c>
      <c r="K6011" t="s">
        <v>82</v>
      </c>
      <c r="L6011" t="s">
        <v>41</v>
      </c>
      <c r="M6011">
        <v>9.17</v>
      </c>
      <c r="N6011" t="s">
        <v>83</v>
      </c>
      <c r="O6011" t="b">
        <v>0</v>
      </c>
      <c r="P6011">
        <v>7.8131000000000004</v>
      </c>
      <c r="Q6011">
        <v>1.8791</v>
      </c>
      <c r="R6011">
        <v>-9.5708999999999982</v>
      </c>
      <c r="S6011" t="s">
        <v>84</v>
      </c>
      <c r="T6011">
        <v>0</v>
      </c>
      <c r="U6011">
        <v>0</v>
      </c>
      <c r="V6011">
        <v>3</v>
      </c>
      <c r="W6011">
        <v>390.74790000000007</v>
      </c>
    </row>
    <row r="6012" spans="1:23" x14ac:dyDescent="0.35">
      <c r="A6012" t="s">
        <v>8013</v>
      </c>
      <c r="B6012" t="s">
        <v>784</v>
      </c>
      <c r="C6012" t="s">
        <v>865</v>
      </c>
      <c r="D6012" t="s">
        <v>12</v>
      </c>
      <c r="E6012" t="s">
        <v>16</v>
      </c>
      <c r="F6012" t="s">
        <v>547</v>
      </c>
      <c r="G6012">
        <v>25.89</v>
      </c>
      <c r="H6012">
        <v>2</v>
      </c>
      <c r="I6012">
        <v>0.05</v>
      </c>
      <c r="J6012">
        <v>6.45</v>
      </c>
      <c r="K6012" t="s">
        <v>115</v>
      </c>
      <c r="L6012" t="s">
        <v>41</v>
      </c>
      <c r="M6012">
        <v>10.86</v>
      </c>
      <c r="N6012" t="s">
        <v>83</v>
      </c>
      <c r="O6012" t="b">
        <v>0</v>
      </c>
      <c r="P6012">
        <v>49.191000000000003</v>
      </c>
      <c r="Q6012">
        <v>18.123000000000001</v>
      </c>
      <c r="R6012">
        <v>0.81299999999999883</v>
      </c>
      <c r="S6012" t="s">
        <v>84</v>
      </c>
      <c r="T6012">
        <v>0</v>
      </c>
      <c r="U6012">
        <v>0</v>
      </c>
      <c r="V6012">
        <v>22</v>
      </c>
      <c r="W6012">
        <v>1199.3414</v>
      </c>
    </row>
    <row r="6013" spans="1:23" x14ac:dyDescent="0.35">
      <c r="A6013" t="s">
        <v>8014</v>
      </c>
      <c r="B6013" t="s">
        <v>1604</v>
      </c>
      <c r="C6013" t="s">
        <v>2514</v>
      </c>
      <c r="D6013" t="s">
        <v>12</v>
      </c>
      <c r="E6013" t="s">
        <v>88</v>
      </c>
      <c r="F6013" t="s">
        <v>415</v>
      </c>
      <c r="G6013">
        <v>37.119999999999997</v>
      </c>
      <c r="H6013">
        <v>3</v>
      </c>
      <c r="I6013">
        <v>0.06</v>
      </c>
      <c r="J6013">
        <v>5.98</v>
      </c>
      <c r="K6013" t="s">
        <v>90</v>
      </c>
      <c r="L6013" t="s">
        <v>41</v>
      </c>
      <c r="M6013">
        <v>13.96</v>
      </c>
      <c r="N6013" t="s">
        <v>83</v>
      </c>
      <c r="O6013" t="b">
        <v>0</v>
      </c>
      <c r="P6013">
        <v>104.6784</v>
      </c>
      <c r="Q6013">
        <v>37.862400000000001</v>
      </c>
      <c r="R6013">
        <v>17.922399999999989</v>
      </c>
      <c r="S6013" t="s">
        <v>97</v>
      </c>
      <c r="T6013">
        <v>0</v>
      </c>
      <c r="U6013">
        <v>0</v>
      </c>
      <c r="V6013">
        <v>12</v>
      </c>
      <c r="W6013">
        <v>177.1542</v>
      </c>
    </row>
    <row r="6014" spans="1:23" x14ac:dyDescent="0.35">
      <c r="A6014" t="s">
        <v>8015</v>
      </c>
      <c r="B6014" t="s">
        <v>566</v>
      </c>
      <c r="C6014" t="s">
        <v>265</v>
      </c>
      <c r="D6014" t="s">
        <v>17</v>
      </c>
      <c r="E6014" t="s">
        <v>95</v>
      </c>
      <c r="F6014" t="s">
        <v>874</v>
      </c>
      <c r="G6014">
        <v>489.76</v>
      </c>
      <c r="H6014">
        <v>1</v>
      </c>
      <c r="I6014">
        <v>0.03</v>
      </c>
      <c r="J6014">
        <v>8.0500000000000007</v>
      </c>
      <c r="K6014" t="s">
        <v>82</v>
      </c>
      <c r="L6014" t="s">
        <v>43</v>
      </c>
      <c r="M6014">
        <v>7.64</v>
      </c>
      <c r="N6014" t="s">
        <v>83</v>
      </c>
      <c r="O6014" t="b">
        <v>0</v>
      </c>
      <c r="P6014">
        <v>475.06720000000001</v>
      </c>
      <c r="Q6014">
        <v>181.21119999999999</v>
      </c>
      <c r="R6014">
        <v>165.52119999999999</v>
      </c>
      <c r="S6014" t="s">
        <v>103</v>
      </c>
      <c r="T6014">
        <v>0</v>
      </c>
      <c r="U6014">
        <v>0</v>
      </c>
      <c r="V6014">
        <v>16</v>
      </c>
      <c r="W6014">
        <v>1097.520600000001</v>
      </c>
    </row>
    <row r="6015" spans="1:23" x14ac:dyDescent="0.35">
      <c r="A6015" t="s">
        <v>8016</v>
      </c>
      <c r="B6015" t="s">
        <v>1563</v>
      </c>
      <c r="C6015" t="s">
        <v>1692</v>
      </c>
      <c r="D6015" t="s">
        <v>19</v>
      </c>
      <c r="E6015" t="s">
        <v>95</v>
      </c>
      <c r="F6015" t="s">
        <v>757</v>
      </c>
      <c r="G6015">
        <v>313.58</v>
      </c>
      <c r="H6015">
        <v>2</v>
      </c>
      <c r="I6015">
        <v>0.06</v>
      </c>
      <c r="J6015">
        <v>6.91</v>
      </c>
      <c r="K6015" t="s">
        <v>102</v>
      </c>
      <c r="L6015" t="s">
        <v>43</v>
      </c>
      <c r="M6015">
        <v>4.3099999999999996</v>
      </c>
      <c r="N6015" t="s">
        <v>83</v>
      </c>
      <c r="O6015" t="b">
        <v>0</v>
      </c>
      <c r="P6015">
        <v>589.53039999999999</v>
      </c>
      <c r="Q6015">
        <v>213.23439999999999</v>
      </c>
      <c r="R6015">
        <v>202.01439999999999</v>
      </c>
      <c r="S6015" t="s">
        <v>91</v>
      </c>
      <c r="T6015">
        <v>0</v>
      </c>
      <c r="U6015">
        <v>0</v>
      </c>
      <c r="V6015">
        <v>14</v>
      </c>
      <c r="W6015">
        <v>948.8134</v>
      </c>
    </row>
    <row r="6016" spans="1:23" x14ac:dyDescent="0.35">
      <c r="A6016" t="s">
        <v>8017</v>
      </c>
      <c r="B6016" t="s">
        <v>193</v>
      </c>
      <c r="C6016" t="s">
        <v>511</v>
      </c>
      <c r="D6016" t="s">
        <v>12</v>
      </c>
      <c r="E6016" t="s">
        <v>88</v>
      </c>
      <c r="F6016" t="s">
        <v>195</v>
      </c>
      <c r="G6016">
        <v>34.61</v>
      </c>
      <c r="H6016">
        <v>2</v>
      </c>
      <c r="I6016">
        <v>0.05</v>
      </c>
      <c r="J6016">
        <v>5.62</v>
      </c>
      <c r="K6016" t="s">
        <v>82</v>
      </c>
      <c r="L6016" t="s">
        <v>41</v>
      </c>
      <c r="M6016">
        <v>6.95</v>
      </c>
      <c r="N6016" t="s">
        <v>83</v>
      </c>
      <c r="O6016" t="b">
        <v>0</v>
      </c>
      <c r="P6016">
        <v>65.759</v>
      </c>
      <c r="Q6016">
        <v>24.227</v>
      </c>
      <c r="R6016">
        <v>11.657</v>
      </c>
      <c r="S6016" t="s">
        <v>97</v>
      </c>
      <c r="T6016">
        <v>0</v>
      </c>
      <c r="U6016">
        <v>0</v>
      </c>
      <c r="V6016">
        <v>15</v>
      </c>
      <c r="W6016">
        <v>518.36400000000003</v>
      </c>
    </row>
    <row r="6017" spans="1:23" x14ac:dyDescent="0.35">
      <c r="A6017" t="s">
        <v>8018</v>
      </c>
      <c r="B6017" t="s">
        <v>787</v>
      </c>
      <c r="C6017" t="s">
        <v>5182</v>
      </c>
      <c r="D6017" t="s">
        <v>17</v>
      </c>
      <c r="E6017" t="s">
        <v>14</v>
      </c>
      <c r="F6017" t="s">
        <v>460</v>
      </c>
      <c r="G6017">
        <v>86.19</v>
      </c>
      <c r="H6017">
        <v>1</v>
      </c>
      <c r="I6017">
        <v>0.02</v>
      </c>
      <c r="J6017">
        <v>3.15</v>
      </c>
      <c r="K6017" t="s">
        <v>115</v>
      </c>
      <c r="L6017" t="s">
        <v>45</v>
      </c>
      <c r="M6017">
        <v>1.38</v>
      </c>
      <c r="N6017" t="s">
        <v>83</v>
      </c>
      <c r="O6017" t="b">
        <v>0</v>
      </c>
      <c r="P6017">
        <v>84.466200000000001</v>
      </c>
      <c r="Q6017">
        <v>32.752200000000002</v>
      </c>
      <c r="R6017">
        <v>28.222200000000001</v>
      </c>
      <c r="S6017" t="s">
        <v>97</v>
      </c>
      <c r="T6017">
        <v>0</v>
      </c>
      <c r="U6017">
        <v>0</v>
      </c>
      <c r="V6017">
        <v>4</v>
      </c>
      <c r="W6017">
        <v>7.2874000000000079</v>
      </c>
    </row>
    <row r="6018" spans="1:23" x14ac:dyDescent="0.35">
      <c r="A6018" t="s">
        <v>8019</v>
      </c>
      <c r="B6018" t="s">
        <v>960</v>
      </c>
      <c r="C6018" t="s">
        <v>2105</v>
      </c>
      <c r="D6018" t="s">
        <v>17</v>
      </c>
      <c r="E6018" t="s">
        <v>14</v>
      </c>
      <c r="F6018" t="s">
        <v>460</v>
      </c>
      <c r="G6018">
        <v>117.83</v>
      </c>
      <c r="H6018">
        <v>2</v>
      </c>
      <c r="I6018">
        <v>0.24</v>
      </c>
      <c r="J6018">
        <v>4.8899999999999997</v>
      </c>
      <c r="K6018" t="s">
        <v>102</v>
      </c>
      <c r="L6018" t="s">
        <v>41</v>
      </c>
      <c r="M6018">
        <v>6.12</v>
      </c>
      <c r="N6018" t="s">
        <v>83</v>
      </c>
      <c r="O6018" t="b">
        <v>0</v>
      </c>
      <c r="P6018">
        <v>179.10159999999999</v>
      </c>
      <c r="Q6018">
        <v>37.705599999999997</v>
      </c>
      <c r="R6018">
        <v>26.69560000000001</v>
      </c>
      <c r="S6018" t="s">
        <v>84</v>
      </c>
      <c r="T6018">
        <v>0</v>
      </c>
      <c r="U6018">
        <v>0</v>
      </c>
      <c r="V6018">
        <v>15</v>
      </c>
      <c r="W6018">
        <v>908.25459999999998</v>
      </c>
    </row>
    <row r="6019" spans="1:23" x14ac:dyDescent="0.35">
      <c r="A6019" t="s">
        <v>8020</v>
      </c>
      <c r="B6019" t="s">
        <v>1936</v>
      </c>
      <c r="C6019" t="s">
        <v>743</v>
      </c>
      <c r="D6019" t="s">
        <v>15</v>
      </c>
      <c r="E6019" t="s">
        <v>14</v>
      </c>
      <c r="F6019" t="s">
        <v>1207</v>
      </c>
      <c r="G6019">
        <v>64.099999999999994</v>
      </c>
      <c r="H6019">
        <v>1</v>
      </c>
      <c r="I6019">
        <v>0.13</v>
      </c>
      <c r="J6019">
        <v>6.01</v>
      </c>
      <c r="K6019" t="s">
        <v>90</v>
      </c>
      <c r="L6019" t="s">
        <v>41</v>
      </c>
      <c r="M6019">
        <v>13.3</v>
      </c>
      <c r="N6019" t="s">
        <v>83</v>
      </c>
      <c r="O6019" t="b">
        <v>0</v>
      </c>
      <c r="P6019">
        <v>55.767000000000003</v>
      </c>
      <c r="Q6019">
        <v>17.306999999999999</v>
      </c>
      <c r="R6019">
        <v>-2.0030000000000001</v>
      </c>
      <c r="S6019" t="s">
        <v>103</v>
      </c>
      <c r="T6019">
        <v>0</v>
      </c>
      <c r="U6019">
        <v>0</v>
      </c>
      <c r="V6019">
        <v>14</v>
      </c>
      <c r="W6019">
        <v>775.56020000000001</v>
      </c>
    </row>
    <row r="6020" spans="1:23" x14ac:dyDescent="0.35">
      <c r="A6020" t="s">
        <v>8021</v>
      </c>
      <c r="B6020" t="s">
        <v>491</v>
      </c>
      <c r="C6020" t="s">
        <v>2835</v>
      </c>
      <c r="D6020" t="s">
        <v>17</v>
      </c>
      <c r="E6020" t="s">
        <v>16</v>
      </c>
      <c r="F6020" t="s">
        <v>107</v>
      </c>
      <c r="G6020">
        <v>38.99</v>
      </c>
      <c r="H6020">
        <v>1</v>
      </c>
      <c r="I6020">
        <v>0.12</v>
      </c>
      <c r="J6020">
        <v>9.83</v>
      </c>
      <c r="K6020" t="s">
        <v>102</v>
      </c>
      <c r="L6020" t="s">
        <v>41</v>
      </c>
      <c r="M6020">
        <v>11.31</v>
      </c>
      <c r="N6020" t="s">
        <v>83</v>
      </c>
      <c r="O6020" t="b">
        <v>0</v>
      </c>
      <c r="P6020">
        <v>34.311199999999999</v>
      </c>
      <c r="Q6020">
        <v>10.917199999999999</v>
      </c>
      <c r="R6020">
        <v>-10.222799999999999</v>
      </c>
      <c r="S6020" t="s">
        <v>103</v>
      </c>
      <c r="T6020">
        <v>0</v>
      </c>
      <c r="U6020">
        <v>0</v>
      </c>
      <c r="V6020">
        <v>14</v>
      </c>
      <c r="W6020">
        <v>781.73050000000001</v>
      </c>
    </row>
    <row r="6021" spans="1:23" x14ac:dyDescent="0.35">
      <c r="A6021" t="s">
        <v>8022</v>
      </c>
      <c r="B6021" t="s">
        <v>1348</v>
      </c>
      <c r="C6021" t="s">
        <v>4166</v>
      </c>
      <c r="D6021" t="s">
        <v>15</v>
      </c>
      <c r="E6021" t="s">
        <v>95</v>
      </c>
      <c r="F6021" t="s">
        <v>541</v>
      </c>
      <c r="G6021">
        <v>607.83000000000004</v>
      </c>
      <c r="H6021">
        <v>3</v>
      </c>
      <c r="I6021">
        <v>0.21</v>
      </c>
      <c r="J6021">
        <v>8.6199999999999992</v>
      </c>
      <c r="K6021" t="s">
        <v>90</v>
      </c>
      <c r="L6021" t="s">
        <v>41</v>
      </c>
      <c r="M6021">
        <v>7.33</v>
      </c>
      <c r="N6021" t="s">
        <v>141</v>
      </c>
      <c r="O6021" t="b">
        <v>0</v>
      </c>
      <c r="P6021">
        <v>1440.5571</v>
      </c>
      <c r="Q6021">
        <v>346.46310000000022</v>
      </c>
      <c r="R6021">
        <v>330.51310000000018</v>
      </c>
      <c r="S6021" t="s">
        <v>97</v>
      </c>
      <c r="T6021">
        <v>1</v>
      </c>
      <c r="U6021">
        <v>0</v>
      </c>
      <c r="V6021">
        <v>4</v>
      </c>
      <c r="W6021">
        <v>1020.0784</v>
      </c>
    </row>
    <row r="6022" spans="1:23" x14ac:dyDescent="0.35">
      <c r="A6022" t="s">
        <v>8023</v>
      </c>
      <c r="B6022" t="s">
        <v>353</v>
      </c>
      <c r="C6022" t="s">
        <v>2828</v>
      </c>
      <c r="D6022" t="s">
        <v>17</v>
      </c>
      <c r="E6022" t="s">
        <v>16</v>
      </c>
      <c r="F6022" t="s">
        <v>81</v>
      </c>
      <c r="G6022">
        <v>63.33</v>
      </c>
      <c r="H6022">
        <v>3</v>
      </c>
      <c r="I6022">
        <v>0.14000000000000001</v>
      </c>
      <c r="J6022">
        <v>7.56</v>
      </c>
      <c r="K6022" t="s">
        <v>82</v>
      </c>
      <c r="L6022" t="s">
        <v>43</v>
      </c>
      <c r="M6022">
        <v>6.57</v>
      </c>
      <c r="N6022" t="s">
        <v>83</v>
      </c>
      <c r="O6022" t="b">
        <v>0</v>
      </c>
      <c r="P6022">
        <v>163.3914</v>
      </c>
      <c r="Q6022">
        <v>49.397399999999998</v>
      </c>
      <c r="R6022">
        <v>35.267400000000009</v>
      </c>
      <c r="S6022" t="s">
        <v>91</v>
      </c>
      <c r="T6022">
        <v>0</v>
      </c>
      <c r="U6022">
        <v>0</v>
      </c>
      <c r="V6022">
        <v>9</v>
      </c>
      <c r="W6022">
        <v>611.10510000000011</v>
      </c>
    </row>
    <row r="6023" spans="1:23" x14ac:dyDescent="0.35">
      <c r="A6023" t="s">
        <v>8024</v>
      </c>
      <c r="B6023" t="s">
        <v>1052</v>
      </c>
      <c r="C6023" t="s">
        <v>7875</v>
      </c>
      <c r="D6023" t="s">
        <v>15</v>
      </c>
      <c r="E6023" t="s">
        <v>95</v>
      </c>
      <c r="F6023" t="s">
        <v>123</v>
      </c>
      <c r="G6023">
        <v>561.39</v>
      </c>
      <c r="H6023">
        <v>3</v>
      </c>
      <c r="I6023">
        <v>0.08</v>
      </c>
      <c r="J6023">
        <v>7.99</v>
      </c>
      <c r="K6023" t="s">
        <v>82</v>
      </c>
      <c r="L6023" t="s">
        <v>48</v>
      </c>
      <c r="M6023">
        <v>18.829999999999998</v>
      </c>
      <c r="N6023" t="s">
        <v>141</v>
      </c>
      <c r="O6023" t="b">
        <v>0</v>
      </c>
      <c r="P6023">
        <v>1549.4364</v>
      </c>
      <c r="Q6023">
        <v>538.9344000000001</v>
      </c>
      <c r="R6023">
        <v>512.11440000000005</v>
      </c>
      <c r="S6023" t="s">
        <v>128</v>
      </c>
      <c r="T6023">
        <v>1</v>
      </c>
      <c r="U6023">
        <v>0</v>
      </c>
      <c r="V6023">
        <v>2</v>
      </c>
      <c r="W6023">
        <v>580.58240000000012</v>
      </c>
    </row>
    <row r="6024" spans="1:23" x14ac:dyDescent="0.35">
      <c r="A6024" t="s">
        <v>8025</v>
      </c>
      <c r="B6024" t="s">
        <v>848</v>
      </c>
      <c r="C6024" t="s">
        <v>1692</v>
      </c>
      <c r="D6024" t="s">
        <v>28</v>
      </c>
      <c r="E6024" t="s">
        <v>16</v>
      </c>
      <c r="F6024" t="s">
        <v>244</v>
      </c>
      <c r="G6024">
        <v>47.94</v>
      </c>
      <c r="H6024">
        <v>1</v>
      </c>
      <c r="I6024">
        <v>0.11</v>
      </c>
      <c r="J6024">
        <v>6.09</v>
      </c>
      <c r="K6024" t="s">
        <v>115</v>
      </c>
      <c r="L6024" t="s">
        <v>41</v>
      </c>
      <c r="M6024">
        <v>5.2</v>
      </c>
      <c r="N6024" t="s">
        <v>83</v>
      </c>
      <c r="O6024" t="b">
        <v>0</v>
      </c>
      <c r="P6024">
        <v>42.666600000000003</v>
      </c>
      <c r="Q6024">
        <v>13.9026</v>
      </c>
      <c r="R6024">
        <v>2.6125999999999969</v>
      </c>
      <c r="S6024" t="s">
        <v>103</v>
      </c>
      <c r="T6024">
        <v>0</v>
      </c>
      <c r="U6024">
        <v>0</v>
      </c>
      <c r="V6024">
        <v>14</v>
      </c>
      <c r="W6024">
        <v>948.8134</v>
      </c>
    </row>
    <row r="6025" spans="1:23" x14ac:dyDescent="0.35">
      <c r="A6025" t="s">
        <v>8026</v>
      </c>
      <c r="B6025" t="s">
        <v>169</v>
      </c>
      <c r="C6025" t="s">
        <v>6418</v>
      </c>
      <c r="D6025" t="s">
        <v>12</v>
      </c>
      <c r="E6025" t="s">
        <v>16</v>
      </c>
      <c r="F6025" t="s">
        <v>360</v>
      </c>
      <c r="G6025">
        <v>22.87</v>
      </c>
      <c r="H6025">
        <v>2</v>
      </c>
      <c r="I6025">
        <v>0.08</v>
      </c>
      <c r="J6025">
        <v>3.89</v>
      </c>
      <c r="K6025" t="s">
        <v>102</v>
      </c>
      <c r="L6025" t="s">
        <v>41</v>
      </c>
      <c r="M6025">
        <v>14.02</v>
      </c>
      <c r="N6025" t="s">
        <v>83</v>
      </c>
      <c r="O6025" t="b">
        <v>0</v>
      </c>
      <c r="P6025">
        <v>42.080800000000004</v>
      </c>
      <c r="Q6025">
        <v>14.636799999999999</v>
      </c>
      <c r="R6025">
        <v>-3.2731999999999961</v>
      </c>
      <c r="S6025" t="s">
        <v>84</v>
      </c>
      <c r="T6025">
        <v>0</v>
      </c>
      <c r="U6025">
        <v>0</v>
      </c>
      <c r="V6025">
        <v>3</v>
      </c>
      <c r="W6025">
        <v>390.74790000000007</v>
      </c>
    </row>
    <row r="6026" spans="1:23" x14ac:dyDescent="0.35">
      <c r="A6026" t="s">
        <v>8027</v>
      </c>
      <c r="B6026" t="s">
        <v>462</v>
      </c>
      <c r="C6026" t="s">
        <v>3131</v>
      </c>
      <c r="D6026" t="s">
        <v>12</v>
      </c>
      <c r="E6026" t="s">
        <v>95</v>
      </c>
      <c r="F6026" t="s">
        <v>451</v>
      </c>
      <c r="G6026">
        <v>144.59</v>
      </c>
      <c r="H6026">
        <v>3</v>
      </c>
      <c r="I6026">
        <v>0.06</v>
      </c>
      <c r="J6026">
        <v>8.8800000000000008</v>
      </c>
      <c r="K6026" t="s">
        <v>102</v>
      </c>
      <c r="L6026" t="s">
        <v>48</v>
      </c>
      <c r="M6026">
        <v>13.07</v>
      </c>
      <c r="N6026" t="s">
        <v>83</v>
      </c>
      <c r="O6026" t="b">
        <v>0</v>
      </c>
      <c r="P6026">
        <v>407.74380000000002</v>
      </c>
      <c r="Q6026">
        <v>147.48179999999999</v>
      </c>
      <c r="R6026">
        <v>125.5318</v>
      </c>
      <c r="S6026" t="s">
        <v>84</v>
      </c>
      <c r="T6026">
        <v>0</v>
      </c>
      <c r="U6026">
        <v>0</v>
      </c>
      <c r="V6026">
        <v>4</v>
      </c>
      <c r="W6026">
        <v>482.69970000000001</v>
      </c>
    </row>
    <row r="6027" spans="1:23" x14ac:dyDescent="0.35">
      <c r="A6027" t="s">
        <v>8028</v>
      </c>
      <c r="B6027" t="s">
        <v>1604</v>
      </c>
      <c r="C6027" t="s">
        <v>833</v>
      </c>
      <c r="D6027" t="s">
        <v>20</v>
      </c>
      <c r="E6027" t="s">
        <v>95</v>
      </c>
      <c r="F6027" t="s">
        <v>370</v>
      </c>
      <c r="G6027">
        <v>350.66</v>
      </c>
      <c r="H6027">
        <v>1</v>
      </c>
      <c r="I6027">
        <v>0.28000000000000003</v>
      </c>
      <c r="J6027">
        <v>4.04</v>
      </c>
      <c r="K6027" t="s">
        <v>90</v>
      </c>
      <c r="L6027" t="s">
        <v>41</v>
      </c>
      <c r="M6027">
        <v>11.01</v>
      </c>
      <c r="N6027" t="s">
        <v>83</v>
      </c>
      <c r="O6027" t="b">
        <v>0</v>
      </c>
      <c r="P6027">
        <v>252.4752</v>
      </c>
      <c r="Q6027">
        <v>42.079199999999993</v>
      </c>
      <c r="R6027">
        <v>27.029199999999989</v>
      </c>
      <c r="S6027" t="s">
        <v>97</v>
      </c>
      <c r="T6027">
        <v>0</v>
      </c>
      <c r="U6027">
        <v>0</v>
      </c>
      <c r="V6027">
        <v>12</v>
      </c>
      <c r="W6027">
        <v>539.64490000000012</v>
      </c>
    </row>
    <row r="6028" spans="1:23" x14ac:dyDescent="0.35">
      <c r="A6028" t="s">
        <v>8029</v>
      </c>
      <c r="B6028" t="s">
        <v>1268</v>
      </c>
      <c r="C6028" t="s">
        <v>459</v>
      </c>
      <c r="D6028" t="s">
        <v>19</v>
      </c>
      <c r="E6028" t="s">
        <v>16</v>
      </c>
      <c r="F6028" t="s">
        <v>1077</v>
      </c>
      <c r="G6028">
        <v>52.33</v>
      </c>
      <c r="H6028">
        <v>2</v>
      </c>
      <c r="I6028">
        <v>0.22</v>
      </c>
      <c r="J6028">
        <v>4.2300000000000004</v>
      </c>
      <c r="K6028" t="s">
        <v>115</v>
      </c>
      <c r="L6028" t="s">
        <v>48</v>
      </c>
      <c r="M6028">
        <v>8.08</v>
      </c>
      <c r="N6028" t="s">
        <v>83</v>
      </c>
      <c r="O6028" t="b">
        <v>0</v>
      </c>
      <c r="P6028">
        <v>81.634799999999998</v>
      </c>
      <c r="Q6028">
        <v>18.83880000000001</v>
      </c>
      <c r="R6028">
        <v>6.5288000000000057</v>
      </c>
      <c r="S6028" t="s">
        <v>183</v>
      </c>
      <c r="T6028">
        <v>0</v>
      </c>
      <c r="U6028">
        <v>0</v>
      </c>
      <c r="V6028">
        <v>17</v>
      </c>
      <c r="W6028">
        <v>516.81659999999999</v>
      </c>
    </row>
    <row r="6029" spans="1:23" x14ac:dyDescent="0.35">
      <c r="A6029" t="s">
        <v>8030</v>
      </c>
      <c r="B6029" t="s">
        <v>1524</v>
      </c>
      <c r="C6029" t="s">
        <v>8031</v>
      </c>
      <c r="D6029" t="s">
        <v>15</v>
      </c>
      <c r="E6029" t="s">
        <v>14</v>
      </c>
      <c r="F6029" t="s">
        <v>671</v>
      </c>
      <c r="G6029">
        <v>70.77</v>
      </c>
      <c r="H6029">
        <v>2</v>
      </c>
      <c r="I6029">
        <v>0.03</v>
      </c>
      <c r="J6029">
        <v>7.93</v>
      </c>
      <c r="K6029" t="s">
        <v>102</v>
      </c>
      <c r="L6029" t="s">
        <v>43</v>
      </c>
      <c r="M6029">
        <v>3.11</v>
      </c>
      <c r="N6029" t="s">
        <v>83</v>
      </c>
      <c r="O6029" t="b">
        <v>0</v>
      </c>
      <c r="P6029">
        <v>137.2938</v>
      </c>
      <c r="Q6029">
        <v>52.369799999999977</v>
      </c>
      <c r="R6029">
        <v>41.329799999999992</v>
      </c>
      <c r="S6029" t="s">
        <v>128</v>
      </c>
      <c r="T6029">
        <v>0</v>
      </c>
      <c r="U6029">
        <v>0</v>
      </c>
      <c r="V6029">
        <v>1</v>
      </c>
      <c r="W6029">
        <v>41.329799999999992</v>
      </c>
    </row>
    <row r="6030" spans="1:23" x14ac:dyDescent="0.35">
      <c r="A6030" t="s">
        <v>8032</v>
      </c>
      <c r="B6030" t="s">
        <v>1185</v>
      </c>
      <c r="C6030" t="s">
        <v>2018</v>
      </c>
      <c r="D6030" t="s">
        <v>12</v>
      </c>
      <c r="E6030" t="s">
        <v>14</v>
      </c>
      <c r="F6030" t="s">
        <v>1290</v>
      </c>
      <c r="G6030">
        <v>111.23</v>
      </c>
      <c r="H6030">
        <v>1</v>
      </c>
      <c r="I6030">
        <v>0.02</v>
      </c>
      <c r="J6030">
        <v>3.28</v>
      </c>
      <c r="K6030" t="s">
        <v>102</v>
      </c>
      <c r="L6030" t="s">
        <v>45</v>
      </c>
      <c r="M6030">
        <v>1.89</v>
      </c>
      <c r="N6030" t="s">
        <v>83</v>
      </c>
      <c r="O6030" t="b">
        <v>0</v>
      </c>
      <c r="P6030">
        <v>109.00539999999999</v>
      </c>
      <c r="Q6030">
        <v>42.267400000000009</v>
      </c>
      <c r="R6030">
        <v>37.097400000000007</v>
      </c>
      <c r="S6030" t="s">
        <v>183</v>
      </c>
      <c r="T6030">
        <v>0</v>
      </c>
      <c r="U6030">
        <v>0</v>
      </c>
      <c r="V6030">
        <v>21</v>
      </c>
      <c r="W6030">
        <v>1190.9679000000001</v>
      </c>
    </row>
    <row r="6031" spans="1:23" x14ac:dyDescent="0.35">
      <c r="A6031" t="s">
        <v>8033</v>
      </c>
      <c r="B6031" t="s">
        <v>93</v>
      </c>
      <c r="C6031" t="s">
        <v>2660</v>
      </c>
      <c r="D6031" t="s">
        <v>15</v>
      </c>
      <c r="E6031" t="s">
        <v>14</v>
      </c>
      <c r="F6031" t="s">
        <v>775</v>
      </c>
      <c r="G6031">
        <v>170.94</v>
      </c>
      <c r="H6031">
        <v>3</v>
      </c>
      <c r="I6031">
        <v>0.03</v>
      </c>
      <c r="J6031">
        <v>3.12</v>
      </c>
      <c r="K6031" t="s">
        <v>90</v>
      </c>
      <c r="L6031" t="s">
        <v>45</v>
      </c>
      <c r="M6031">
        <v>0.55000000000000004</v>
      </c>
      <c r="N6031" t="s">
        <v>141</v>
      </c>
      <c r="O6031" t="b">
        <v>0</v>
      </c>
      <c r="P6031">
        <v>497.4353999999999</v>
      </c>
      <c r="Q6031">
        <v>189.74340000000001</v>
      </c>
      <c r="R6031">
        <v>186.07339999999999</v>
      </c>
      <c r="S6031" t="s">
        <v>97</v>
      </c>
      <c r="T6031">
        <v>1</v>
      </c>
      <c r="U6031">
        <v>0</v>
      </c>
      <c r="V6031">
        <v>2</v>
      </c>
      <c r="W6031">
        <v>183.73439999999999</v>
      </c>
    </row>
    <row r="6032" spans="1:23" x14ac:dyDescent="0.35">
      <c r="A6032" t="s">
        <v>8034</v>
      </c>
      <c r="B6032" t="s">
        <v>253</v>
      </c>
      <c r="C6032" t="s">
        <v>2972</v>
      </c>
      <c r="D6032" t="s">
        <v>12</v>
      </c>
      <c r="E6032" t="s">
        <v>95</v>
      </c>
      <c r="F6032" t="s">
        <v>217</v>
      </c>
      <c r="G6032">
        <v>541.44000000000005</v>
      </c>
      <c r="H6032">
        <v>2</v>
      </c>
      <c r="I6032">
        <v>0.06</v>
      </c>
      <c r="J6032">
        <v>9.75</v>
      </c>
      <c r="K6032" t="s">
        <v>90</v>
      </c>
      <c r="L6032" t="s">
        <v>45</v>
      </c>
      <c r="M6032">
        <v>0.51</v>
      </c>
      <c r="N6032" t="s">
        <v>83</v>
      </c>
      <c r="O6032" t="b">
        <v>0</v>
      </c>
      <c r="P6032">
        <v>1017.9072</v>
      </c>
      <c r="Q6032">
        <v>368.17919999999992</v>
      </c>
      <c r="R6032">
        <v>357.91919999999988</v>
      </c>
      <c r="S6032" t="s">
        <v>183</v>
      </c>
      <c r="T6032">
        <v>0</v>
      </c>
      <c r="U6032">
        <v>0</v>
      </c>
      <c r="V6032">
        <v>4</v>
      </c>
      <c r="W6032">
        <v>376.32259999999991</v>
      </c>
    </row>
    <row r="6033" spans="1:23" x14ac:dyDescent="0.35">
      <c r="A6033" t="s">
        <v>8035</v>
      </c>
      <c r="B6033" t="s">
        <v>1936</v>
      </c>
      <c r="C6033" t="s">
        <v>5368</v>
      </c>
      <c r="D6033" t="s">
        <v>17</v>
      </c>
      <c r="E6033" t="s">
        <v>16</v>
      </c>
      <c r="F6033" t="s">
        <v>214</v>
      </c>
      <c r="G6033">
        <v>53.7</v>
      </c>
      <c r="H6033">
        <v>1</v>
      </c>
      <c r="I6033">
        <v>0.06</v>
      </c>
      <c r="J6033">
        <v>9.32</v>
      </c>
      <c r="K6033" t="s">
        <v>102</v>
      </c>
      <c r="L6033" t="s">
        <v>48</v>
      </c>
      <c r="M6033">
        <v>5.18</v>
      </c>
      <c r="N6033" t="s">
        <v>279</v>
      </c>
      <c r="O6033" t="b">
        <v>0</v>
      </c>
      <c r="P6033">
        <v>50.478000000000002</v>
      </c>
      <c r="Q6033">
        <v>18.257999999999999</v>
      </c>
      <c r="R6033">
        <v>3.7580000000000018</v>
      </c>
      <c r="S6033" t="s">
        <v>103</v>
      </c>
      <c r="T6033">
        <v>0</v>
      </c>
      <c r="U6033">
        <v>1</v>
      </c>
      <c r="V6033">
        <v>4</v>
      </c>
      <c r="W6033">
        <v>88.129599999999982</v>
      </c>
    </row>
    <row r="6034" spans="1:23" x14ac:dyDescent="0.35">
      <c r="A6034" t="s">
        <v>8036</v>
      </c>
      <c r="B6034" t="s">
        <v>1524</v>
      </c>
      <c r="C6034" t="s">
        <v>1323</v>
      </c>
      <c r="D6034" t="s">
        <v>12</v>
      </c>
      <c r="E6034" t="s">
        <v>16</v>
      </c>
      <c r="F6034" t="s">
        <v>828</v>
      </c>
      <c r="G6034">
        <v>37.130000000000003</v>
      </c>
      <c r="H6034">
        <v>3</v>
      </c>
      <c r="I6034">
        <v>0.13</v>
      </c>
      <c r="J6034">
        <v>3.13</v>
      </c>
      <c r="K6034" t="s">
        <v>82</v>
      </c>
      <c r="L6034" t="s">
        <v>48</v>
      </c>
      <c r="M6034">
        <v>11.74</v>
      </c>
      <c r="N6034" t="s">
        <v>141</v>
      </c>
      <c r="O6034" t="b">
        <v>0</v>
      </c>
      <c r="P6034">
        <v>96.909300000000016</v>
      </c>
      <c r="Q6034">
        <v>30.075300000000009</v>
      </c>
      <c r="R6034">
        <v>15.20530000000001</v>
      </c>
      <c r="S6034" t="s">
        <v>128</v>
      </c>
      <c r="T6034">
        <v>1</v>
      </c>
      <c r="U6034">
        <v>0</v>
      </c>
      <c r="V6034">
        <v>14</v>
      </c>
      <c r="W6034">
        <v>693.67319999999995</v>
      </c>
    </row>
    <row r="6035" spans="1:23" x14ac:dyDescent="0.35">
      <c r="A6035" t="s">
        <v>8037</v>
      </c>
      <c r="B6035" t="s">
        <v>466</v>
      </c>
      <c r="C6035" t="s">
        <v>1976</v>
      </c>
      <c r="D6035" t="s">
        <v>15</v>
      </c>
      <c r="E6035" t="s">
        <v>95</v>
      </c>
      <c r="F6035" t="s">
        <v>145</v>
      </c>
      <c r="G6035">
        <v>23.62</v>
      </c>
      <c r="H6035">
        <v>3</v>
      </c>
      <c r="I6035">
        <v>0.13</v>
      </c>
      <c r="J6035">
        <v>9.3800000000000008</v>
      </c>
      <c r="K6035" t="s">
        <v>90</v>
      </c>
      <c r="L6035" t="s">
        <v>48</v>
      </c>
      <c r="M6035">
        <v>9.23</v>
      </c>
      <c r="N6035" t="s">
        <v>83</v>
      </c>
      <c r="O6035" t="b">
        <v>0</v>
      </c>
      <c r="P6035">
        <v>61.648200000000003</v>
      </c>
      <c r="Q6035">
        <v>19.132200000000001</v>
      </c>
      <c r="R6035">
        <v>0.522199999999998</v>
      </c>
      <c r="S6035" t="s">
        <v>183</v>
      </c>
      <c r="T6035">
        <v>0</v>
      </c>
      <c r="U6035">
        <v>0</v>
      </c>
      <c r="V6035">
        <v>23</v>
      </c>
      <c r="W6035">
        <v>1284.9342999999999</v>
      </c>
    </row>
    <row r="6036" spans="1:23" x14ac:dyDescent="0.35">
      <c r="A6036" t="s">
        <v>8038</v>
      </c>
      <c r="B6036" t="s">
        <v>169</v>
      </c>
      <c r="C6036" t="s">
        <v>8039</v>
      </c>
      <c r="D6036" t="s">
        <v>15</v>
      </c>
      <c r="E6036" t="s">
        <v>16</v>
      </c>
      <c r="F6036" t="s">
        <v>351</v>
      </c>
      <c r="G6036">
        <v>54.66</v>
      </c>
      <c r="H6036">
        <v>1</v>
      </c>
      <c r="I6036">
        <v>0.14000000000000001</v>
      </c>
      <c r="J6036">
        <v>6.42</v>
      </c>
      <c r="K6036" t="s">
        <v>90</v>
      </c>
      <c r="L6036" t="s">
        <v>41</v>
      </c>
      <c r="M6036">
        <v>11.43</v>
      </c>
      <c r="N6036" t="s">
        <v>83</v>
      </c>
      <c r="O6036" t="b">
        <v>0</v>
      </c>
      <c r="P6036">
        <v>47.007599999999996</v>
      </c>
      <c r="Q6036">
        <v>14.211600000000001</v>
      </c>
      <c r="R6036">
        <v>-3.6384000000000039</v>
      </c>
      <c r="S6036" t="s">
        <v>84</v>
      </c>
      <c r="T6036">
        <v>0</v>
      </c>
      <c r="U6036">
        <v>0</v>
      </c>
      <c r="V6036">
        <v>1</v>
      </c>
      <c r="W6036">
        <v>-3.6384000000000039</v>
      </c>
    </row>
    <row r="6037" spans="1:23" x14ac:dyDescent="0.35">
      <c r="A6037" t="s">
        <v>8040</v>
      </c>
      <c r="B6037" t="s">
        <v>2158</v>
      </c>
      <c r="C6037" t="s">
        <v>1246</v>
      </c>
      <c r="D6037" t="s">
        <v>15</v>
      </c>
      <c r="E6037" t="s">
        <v>16</v>
      </c>
      <c r="F6037" t="s">
        <v>435</v>
      </c>
      <c r="G6037">
        <v>44.67</v>
      </c>
      <c r="H6037">
        <v>3</v>
      </c>
      <c r="I6037">
        <v>0.09</v>
      </c>
      <c r="J6037">
        <v>7.84</v>
      </c>
      <c r="K6037" t="s">
        <v>115</v>
      </c>
      <c r="L6037" t="s">
        <v>48</v>
      </c>
      <c r="M6037">
        <v>11.11</v>
      </c>
      <c r="N6037" t="s">
        <v>83</v>
      </c>
      <c r="O6037" t="b">
        <v>0</v>
      </c>
      <c r="P6037">
        <v>121.9491</v>
      </c>
      <c r="Q6037">
        <v>41.54310000000001</v>
      </c>
      <c r="R6037">
        <v>22.59310000000001</v>
      </c>
      <c r="S6037" t="s">
        <v>128</v>
      </c>
      <c r="T6037">
        <v>0</v>
      </c>
      <c r="U6037">
        <v>0</v>
      </c>
      <c r="V6037">
        <v>17</v>
      </c>
      <c r="W6037">
        <v>1168.9012</v>
      </c>
    </row>
    <row r="6038" spans="1:23" x14ac:dyDescent="0.35">
      <c r="A6038" t="s">
        <v>8041</v>
      </c>
      <c r="B6038" t="s">
        <v>298</v>
      </c>
      <c r="C6038" t="s">
        <v>2043</v>
      </c>
      <c r="D6038" t="s">
        <v>26</v>
      </c>
      <c r="E6038" t="s">
        <v>16</v>
      </c>
      <c r="F6038" t="s">
        <v>1050</v>
      </c>
      <c r="G6038">
        <v>38.81</v>
      </c>
      <c r="H6038">
        <v>2</v>
      </c>
      <c r="I6038">
        <v>0.18</v>
      </c>
      <c r="J6038">
        <v>5.37</v>
      </c>
      <c r="K6038" t="s">
        <v>82</v>
      </c>
      <c r="L6038" t="s">
        <v>43</v>
      </c>
      <c r="M6038">
        <v>3.62</v>
      </c>
      <c r="N6038" t="s">
        <v>83</v>
      </c>
      <c r="O6038" t="b">
        <v>0</v>
      </c>
      <c r="P6038">
        <v>63.648400000000009</v>
      </c>
      <c r="Q6038">
        <v>17.07640000000001</v>
      </c>
      <c r="R6038">
        <v>8.0864000000000065</v>
      </c>
      <c r="S6038" t="s">
        <v>183</v>
      </c>
      <c r="T6038">
        <v>0</v>
      </c>
      <c r="U6038">
        <v>0</v>
      </c>
      <c r="V6038">
        <v>13</v>
      </c>
      <c r="W6038">
        <v>1477.1579999999999</v>
      </c>
    </row>
    <row r="6039" spans="1:23" x14ac:dyDescent="0.35">
      <c r="A6039" t="s">
        <v>8042</v>
      </c>
      <c r="B6039" t="s">
        <v>1687</v>
      </c>
      <c r="C6039" t="s">
        <v>1174</v>
      </c>
      <c r="D6039" t="s">
        <v>12</v>
      </c>
      <c r="E6039" t="s">
        <v>88</v>
      </c>
      <c r="F6039" t="s">
        <v>199</v>
      </c>
      <c r="G6039">
        <v>31.75</v>
      </c>
      <c r="H6039">
        <v>3</v>
      </c>
      <c r="I6039">
        <v>7.0000000000000007E-2</v>
      </c>
      <c r="J6039">
        <v>7.38</v>
      </c>
      <c r="K6039" t="s">
        <v>90</v>
      </c>
      <c r="L6039" t="s">
        <v>43</v>
      </c>
      <c r="M6039">
        <v>3.74</v>
      </c>
      <c r="N6039" t="s">
        <v>83</v>
      </c>
      <c r="O6039" t="b">
        <v>0</v>
      </c>
      <c r="P6039">
        <v>88.582499999999996</v>
      </c>
      <c r="Q6039">
        <v>31.432500000000001</v>
      </c>
      <c r="R6039">
        <v>20.3125</v>
      </c>
      <c r="S6039" t="s">
        <v>97</v>
      </c>
      <c r="T6039">
        <v>0</v>
      </c>
      <c r="U6039">
        <v>0</v>
      </c>
      <c r="V6039">
        <v>17</v>
      </c>
      <c r="W6039">
        <v>907.95410000000038</v>
      </c>
    </row>
    <row r="6040" spans="1:23" x14ac:dyDescent="0.35">
      <c r="A6040" t="s">
        <v>8043</v>
      </c>
      <c r="B6040" t="s">
        <v>249</v>
      </c>
      <c r="C6040" t="s">
        <v>824</v>
      </c>
      <c r="D6040" t="s">
        <v>19</v>
      </c>
      <c r="E6040" t="s">
        <v>16</v>
      </c>
      <c r="F6040" t="s">
        <v>435</v>
      </c>
      <c r="G6040">
        <v>47.5</v>
      </c>
      <c r="H6040">
        <v>3</v>
      </c>
      <c r="I6040">
        <v>0.28999999999999998</v>
      </c>
      <c r="J6040">
        <v>4.17</v>
      </c>
      <c r="K6040" t="s">
        <v>82</v>
      </c>
      <c r="L6040" t="s">
        <v>48</v>
      </c>
      <c r="M6040">
        <v>10.88</v>
      </c>
      <c r="N6040" t="s">
        <v>83</v>
      </c>
      <c r="O6040" t="b">
        <v>0</v>
      </c>
      <c r="P6040">
        <v>101.175</v>
      </c>
      <c r="Q6040">
        <v>15.675000000000001</v>
      </c>
      <c r="R6040">
        <v>0.62499999999999645</v>
      </c>
      <c r="S6040" t="s">
        <v>91</v>
      </c>
      <c r="T6040">
        <v>0</v>
      </c>
      <c r="U6040">
        <v>0</v>
      </c>
      <c r="V6040">
        <v>13</v>
      </c>
      <c r="W6040">
        <v>341.28570000000002</v>
      </c>
    </row>
    <row r="6041" spans="1:23" x14ac:dyDescent="0.35">
      <c r="A6041" t="s">
        <v>8044</v>
      </c>
      <c r="B6041" t="s">
        <v>442</v>
      </c>
      <c r="C6041" t="s">
        <v>4942</v>
      </c>
      <c r="D6041" t="s">
        <v>15</v>
      </c>
      <c r="E6041" t="s">
        <v>95</v>
      </c>
      <c r="F6041" t="s">
        <v>874</v>
      </c>
      <c r="G6041">
        <v>267.60000000000002</v>
      </c>
      <c r="H6041">
        <v>1</v>
      </c>
      <c r="I6041">
        <v>0.1</v>
      </c>
      <c r="J6041">
        <v>7.79</v>
      </c>
      <c r="K6041" t="s">
        <v>90</v>
      </c>
      <c r="L6041" t="s">
        <v>41</v>
      </c>
      <c r="M6041">
        <v>5.37</v>
      </c>
      <c r="N6041" t="s">
        <v>141</v>
      </c>
      <c r="O6041" t="b">
        <v>1</v>
      </c>
      <c r="P6041">
        <v>240.84</v>
      </c>
      <c r="Q6041">
        <v>80.28000000000003</v>
      </c>
      <c r="R6041">
        <v>67.120000000000033</v>
      </c>
      <c r="S6041" t="s">
        <v>128</v>
      </c>
      <c r="T6041">
        <v>1</v>
      </c>
      <c r="U6041">
        <v>0</v>
      </c>
      <c r="V6041">
        <v>5</v>
      </c>
      <c r="W6041">
        <v>837.68239999999992</v>
      </c>
    </row>
    <row r="6042" spans="1:23" x14ac:dyDescent="0.35">
      <c r="A6042" t="s">
        <v>8045</v>
      </c>
      <c r="B6042" t="s">
        <v>553</v>
      </c>
      <c r="C6042" t="s">
        <v>8046</v>
      </c>
      <c r="D6042" t="s">
        <v>19</v>
      </c>
      <c r="E6042" t="s">
        <v>16</v>
      </c>
      <c r="F6042" t="s">
        <v>81</v>
      </c>
      <c r="G6042">
        <v>11.37</v>
      </c>
      <c r="H6042">
        <v>1</v>
      </c>
      <c r="I6042">
        <v>0.23</v>
      </c>
      <c r="J6042">
        <v>5.14</v>
      </c>
      <c r="K6042" t="s">
        <v>90</v>
      </c>
      <c r="L6042" t="s">
        <v>43</v>
      </c>
      <c r="M6042">
        <v>5.42</v>
      </c>
      <c r="N6042" t="s">
        <v>83</v>
      </c>
      <c r="O6042" t="b">
        <v>0</v>
      </c>
      <c r="P6042">
        <v>8.7548999999999992</v>
      </c>
      <c r="Q6042">
        <v>1.9329000000000001</v>
      </c>
      <c r="R6042">
        <v>-8.6270999999999987</v>
      </c>
      <c r="S6042" t="s">
        <v>84</v>
      </c>
      <c r="T6042">
        <v>0</v>
      </c>
      <c r="U6042">
        <v>0</v>
      </c>
      <c r="V6042">
        <v>2</v>
      </c>
      <c r="W6042">
        <v>-20.363900000000001</v>
      </c>
    </row>
    <row r="6043" spans="1:23" x14ac:dyDescent="0.35">
      <c r="A6043" t="s">
        <v>8047</v>
      </c>
      <c r="B6043" t="s">
        <v>117</v>
      </c>
      <c r="C6043" t="s">
        <v>2050</v>
      </c>
      <c r="D6043" t="s">
        <v>12</v>
      </c>
      <c r="E6043" t="s">
        <v>16</v>
      </c>
      <c r="F6043" t="s">
        <v>475</v>
      </c>
      <c r="G6043">
        <v>50.22</v>
      </c>
      <c r="H6043">
        <v>2</v>
      </c>
      <c r="I6043">
        <v>0.11</v>
      </c>
      <c r="J6043">
        <v>4.51</v>
      </c>
      <c r="K6043" t="s">
        <v>115</v>
      </c>
      <c r="L6043" t="s">
        <v>43</v>
      </c>
      <c r="M6043">
        <v>4.16</v>
      </c>
      <c r="N6043" t="s">
        <v>83</v>
      </c>
      <c r="O6043" t="b">
        <v>0</v>
      </c>
      <c r="P6043">
        <v>89.391599999999997</v>
      </c>
      <c r="Q6043">
        <v>29.127600000000001</v>
      </c>
      <c r="R6043">
        <v>20.457599999999999</v>
      </c>
      <c r="S6043" t="s">
        <v>84</v>
      </c>
      <c r="T6043">
        <v>0</v>
      </c>
      <c r="U6043">
        <v>0</v>
      </c>
      <c r="V6043">
        <v>12</v>
      </c>
      <c r="W6043">
        <v>744.12109999999984</v>
      </c>
    </row>
    <row r="6044" spans="1:23" x14ac:dyDescent="0.35">
      <c r="A6044" t="s">
        <v>8048</v>
      </c>
      <c r="B6044" t="s">
        <v>86</v>
      </c>
      <c r="C6044" t="s">
        <v>1409</v>
      </c>
      <c r="D6044" t="s">
        <v>24</v>
      </c>
      <c r="E6044" t="s">
        <v>16</v>
      </c>
      <c r="F6044" t="s">
        <v>547</v>
      </c>
      <c r="G6044">
        <v>44.36</v>
      </c>
      <c r="H6044">
        <v>3</v>
      </c>
      <c r="I6044">
        <v>0.23</v>
      </c>
      <c r="J6044">
        <v>6.26</v>
      </c>
      <c r="K6044" t="s">
        <v>115</v>
      </c>
      <c r="L6044" t="s">
        <v>43</v>
      </c>
      <c r="M6044">
        <v>6.58</v>
      </c>
      <c r="N6044" t="s">
        <v>83</v>
      </c>
      <c r="O6044" t="b">
        <v>0</v>
      </c>
      <c r="P6044">
        <v>102.4716</v>
      </c>
      <c r="Q6044">
        <v>22.62360000000001</v>
      </c>
      <c r="R6044">
        <v>9.7836000000000105</v>
      </c>
      <c r="S6044" t="s">
        <v>91</v>
      </c>
      <c r="T6044">
        <v>0</v>
      </c>
      <c r="U6044">
        <v>0</v>
      </c>
      <c r="V6044">
        <v>11</v>
      </c>
      <c r="W6044">
        <v>773.94100000000014</v>
      </c>
    </row>
    <row r="6045" spans="1:23" x14ac:dyDescent="0.35">
      <c r="A6045" t="s">
        <v>8049</v>
      </c>
      <c r="B6045" t="s">
        <v>193</v>
      </c>
      <c r="C6045" t="s">
        <v>2018</v>
      </c>
      <c r="D6045" t="s">
        <v>19</v>
      </c>
      <c r="E6045" t="s">
        <v>16</v>
      </c>
      <c r="F6045" t="s">
        <v>478</v>
      </c>
      <c r="G6045">
        <v>73.260000000000005</v>
      </c>
      <c r="H6045">
        <v>3</v>
      </c>
      <c r="I6045">
        <v>0.1</v>
      </c>
      <c r="J6045">
        <v>3.14</v>
      </c>
      <c r="K6045" t="s">
        <v>82</v>
      </c>
      <c r="L6045" t="s">
        <v>41</v>
      </c>
      <c r="M6045">
        <v>6.81</v>
      </c>
      <c r="N6045" t="s">
        <v>83</v>
      </c>
      <c r="O6045" t="b">
        <v>1</v>
      </c>
      <c r="P6045">
        <v>197.80199999999999</v>
      </c>
      <c r="Q6045">
        <v>65.933999999999997</v>
      </c>
      <c r="R6045">
        <v>55.984000000000002</v>
      </c>
      <c r="S6045" t="s">
        <v>97</v>
      </c>
      <c r="T6045">
        <v>0</v>
      </c>
      <c r="U6045">
        <v>0</v>
      </c>
      <c r="V6045">
        <v>21</v>
      </c>
      <c r="W6045">
        <v>1190.9679000000001</v>
      </c>
    </row>
    <row r="6046" spans="1:23" x14ac:dyDescent="0.35">
      <c r="A6046" t="s">
        <v>8050</v>
      </c>
      <c r="B6046" t="s">
        <v>1572</v>
      </c>
      <c r="C6046" t="s">
        <v>926</v>
      </c>
      <c r="D6046" t="s">
        <v>15</v>
      </c>
      <c r="E6046" t="s">
        <v>88</v>
      </c>
      <c r="F6046" t="s">
        <v>457</v>
      </c>
      <c r="G6046">
        <v>30.86</v>
      </c>
      <c r="H6046">
        <v>2</v>
      </c>
      <c r="I6046">
        <v>0.03</v>
      </c>
      <c r="J6046">
        <v>5.0999999999999996</v>
      </c>
      <c r="K6046" t="s">
        <v>102</v>
      </c>
      <c r="L6046" t="s">
        <v>43</v>
      </c>
      <c r="M6046">
        <v>4.67</v>
      </c>
      <c r="N6046" t="s">
        <v>83</v>
      </c>
      <c r="O6046" t="b">
        <v>0</v>
      </c>
      <c r="P6046">
        <v>59.868400000000001</v>
      </c>
      <c r="Q6046">
        <v>22.836400000000001</v>
      </c>
      <c r="R6046">
        <v>13.0664</v>
      </c>
      <c r="S6046" t="s">
        <v>103</v>
      </c>
      <c r="T6046">
        <v>0</v>
      </c>
      <c r="U6046">
        <v>0</v>
      </c>
      <c r="V6046">
        <v>14</v>
      </c>
      <c r="W6046">
        <v>1569.6587999999999</v>
      </c>
    </row>
    <row r="6047" spans="1:23" x14ac:dyDescent="0.35">
      <c r="A6047" t="s">
        <v>8051</v>
      </c>
      <c r="B6047" t="s">
        <v>598</v>
      </c>
      <c r="C6047" t="s">
        <v>1839</v>
      </c>
      <c r="D6047" t="s">
        <v>28</v>
      </c>
      <c r="E6047" t="s">
        <v>95</v>
      </c>
      <c r="F6047" t="s">
        <v>140</v>
      </c>
      <c r="G6047">
        <v>137.13999999999999</v>
      </c>
      <c r="H6047">
        <v>3</v>
      </c>
      <c r="I6047">
        <v>0.21</v>
      </c>
      <c r="J6047">
        <v>7.58</v>
      </c>
      <c r="K6047" t="s">
        <v>90</v>
      </c>
      <c r="L6047" t="s">
        <v>41</v>
      </c>
      <c r="M6047">
        <v>6.08</v>
      </c>
      <c r="N6047" t="s">
        <v>83</v>
      </c>
      <c r="O6047" t="b">
        <v>0</v>
      </c>
      <c r="P6047">
        <v>325.02179999999998</v>
      </c>
      <c r="Q6047">
        <v>78.169800000000009</v>
      </c>
      <c r="R6047">
        <v>64.509800000000013</v>
      </c>
      <c r="S6047" t="s">
        <v>183</v>
      </c>
      <c r="T6047">
        <v>0</v>
      </c>
      <c r="U6047">
        <v>0</v>
      </c>
      <c r="V6047">
        <v>18</v>
      </c>
      <c r="W6047">
        <v>890.29250000000002</v>
      </c>
    </row>
    <row r="6048" spans="1:23" x14ac:dyDescent="0.35">
      <c r="A6048" t="s">
        <v>8052</v>
      </c>
      <c r="B6048" t="s">
        <v>622</v>
      </c>
      <c r="C6048" t="s">
        <v>1720</v>
      </c>
      <c r="D6048" t="s">
        <v>24</v>
      </c>
      <c r="E6048" t="s">
        <v>14</v>
      </c>
      <c r="F6048" t="s">
        <v>1207</v>
      </c>
      <c r="G6048">
        <v>113.97</v>
      </c>
      <c r="H6048">
        <v>1</v>
      </c>
      <c r="I6048">
        <v>0.1</v>
      </c>
      <c r="J6048">
        <v>3.66</v>
      </c>
      <c r="K6048" t="s">
        <v>82</v>
      </c>
      <c r="L6048" t="s">
        <v>41</v>
      </c>
      <c r="M6048">
        <v>14.92</v>
      </c>
      <c r="N6048" t="s">
        <v>141</v>
      </c>
      <c r="O6048" t="b">
        <v>1</v>
      </c>
      <c r="P6048">
        <v>102.57299999999999</v>
      </c>
      <c r="Q6048">
        <v>34.191000000000017</v>
      </c>
      <c r="R6048">
        <v>15.61100000000002</v>
      </c>
      <c r="S6048" t="s">
        <v>97</v>
      </c>
      <c r="T6048">
        <v>1</v>
      </c>
      <c r="U6048">
        <v>0</v>
      </c>
      <c r="V6048">
        <v>19</v>
      </c>
      <c r="W6048">
        <v>961.03410000000019</v>
      </c>
    </row>
    <row r="6049" spans="1:23" x14ac:dyDescent="0.35">
      <c r="A6049" t="s">
        <v>8053</v>
      </c>
      <c r="B6049" t="s">
        <v>276</v>
      </c>
      <c r="C6049" t="s">
        <v>8054</v>
      </c>
      <c r="D6049" t="s">
        <v>17</v>
      </c>
      <c r="E6049" t="s">
        <v>14</v>
      </c>
      <c r="F6049" t="s">
        <v>817</v>
      </c>
      <c r="G6049">
        <v>79.510000000000005</v>
      </c>
      <c r="H6049">
        <v>3</v>
      </c>
      <c r="I6049">
        <v>0.08</v>
      </c>
      <c r="J6049">
        <v>5.13</v>
      </c>
      <c r="K6049" t="s">
        <v>102</v>
      </c>
      <c r="L6049" t="s">
        <v>41</v>
      </c>
      <c r="M6049">
        <v>10.58</v>
      </c>
      <c r="N6049" t="s">
        <v>83</v>
      </c>
      <c r="O6049" t="b">
        <v>0</v>
      </c>
      <c r="P6049">
        <v>219.44759999999999</v>
      </c>
      <c r="Q6049">
        <v>76.329599999999999</v>
      </c>
      <c r="R6049">
        <v>60.619599999999998</v>
      </c>
      <c r="S6049" t="s">
        <v>97</v>
      </c>
      <c r="T6049">
        <v>0</v>
      </c>
      <c r="U6049">
        <v>0</v>
      </c>
      <c r="V6049">
        <v>1</v>
      </c>
      <c r="W6049">
        <v>60.619599999999998</v>
      </c>
    </row>
    <row r="6050" spans="1:23" x14ac:dyDescent="0.35">
      <c r="A6050" t="s">
        <v>8055</v>
      </c>
      <c r="B6050" t="s">
        <v>1018</v>
      </c>
      <c r="C6050" t="s">
        <v>418</v>
      </c>
      <c r="D6050" t="s">
        <v>26</v>
      </c>
      <c r="E6050" t="s">
        <v>14</v>
      </c>
      <c r="F6050" t="s">
        <v>1131</v>
      </c>
      <c r="G6050">
        <v>175.73</v>
      </c>
      <c r="H6050">
        <v>1</v>
      </c>
      <c r="I6050">
        <v>0.06</v>
      </c>
      <c r="J6050">
        <v>5.85</v>
      </c>
      <c r="K6050" t="s">
        <v>82</v>
      </c>
      <c r="L6050" t="s">
        <v>45</v>
      </c>
      <c r="M6050">
        <v>0.99</v>
      </c>
      <c r="N6050" t="s">
        <v>83</v>
      </c>
      <c r="O6050" t="b">
        <v>0</v>
      </c>
      <c r="P6050">
        <v>165.18620000000001</v>
      </c>
      <c r="Q6050">
        <v>59.748199999999997</v>
      </c>
      <c r="R6050">
        <v>52.908200000000001</v>
      </c>
      <c r="S6050" t="s">
        <v>183</v>
      </c>
      <c r="T6050">
        <v>0</v>
      </c>
      <c r="U6050">
        <v>0</v>
      </c>
      <c r="V6050">
        <v>11</v>
      </c>
      <c r="W6050">
        <v>1394.7299</v>
      </c>
    </row>
    <row r="6051" spans="1:23" x14ac:dyDescent="0.35">
      <c r="A6051" t="s">
        <v>8056</v>
      </c>
      <c r="B6051" t="s">
        <v>316</v>
      </c>
      <c r="C6051" t="s">
        <v>3118</v>
      </c>
      <c r="D6051" t="s">
        <v>12</v>
      </c>
      <c r="E6051" t="s">
        <v>95</v>
      </c>
      <c r="F6051" t="s">
        <v>286</v>
      </c>
      <c r="G6051">
        <v>685.61</v>
      </c>
      <c r="H6051">
        <v>3</v>
      </c>
      <c r="I6051">
        <v>0.01</v>
      </c>
      <c r="J6051">
        <v>9.4600000000000009</v>
      </c>
      <c r="K6051" t="s">
        <v>102</v>
      </c>
      <c r="L6051" t="s">
        <v>43</v>
      </c>
      <c r="M6051">
        <v>4.75</v>
      </c>
      <c r="N6051" t="s">
        <v>83</v>
      </c>
      <c r="O6051" t="b">
        <v>0</v>
      </c>
      <c r="P6051">
        <v>2036.2617</v>
      </c>
      <c r="Q6051">
        <v>802.16370000000006</v>
      </c>
      <c r="R6051">
        <v>787.95370000000003</v>
      </c>
      <c r="S6051" t="s">
        <v>91</v>
      </c>
      <c r="T6051">
        <v>0</v>
      </c>
      <c r="U6051">
        <v>0</v>
      </c>
      <c r="V6051">
        <v>16</v>
      </c>
      <c r="W6051">
        <v>2599.2321999999999</v>
      </c>
    </row>
    <row r="6052" spans="1:23" x14ac:dyDescent="0.35">
      <c r="A6052" t="s">
        <v>8057</v>
      </c>
      <c r="B6052" t="s">
        <v>1228</v>
      </c>
      <c r="C6052" t="s">
        <v>1493</v>
      </c>
      <c r="D6052" t="s">
        <v>15</v>
      </c>
      <c r="E6052" t="s">
        <v>95</v>
      </c>
      <c r="F6052" t="s">
        <v>119</v>
      </c>
      <c r="G6052">
        <v>425.86</v>
      </c>
      <c r="H6052">
        <v>3</v>
      </c>
      <c r="I6052">
        <v>0.05</v>
      </c>
      <c r="J6052">
        <v>7.17</v>
      </c>
      <c r="K6052" t="s">
        <v>90</v>
      </c>
      <c r="L6052" t="s">
        <v>43</v>
      </c>
      <c r="M6052">
        <v>7.09</v>
      </c>
      <c r="N6052" t="s">
        <v>83</v>
      </c>
      <c r="O6052" t="b">
        <v>0</v>
      </c>
      <c r="P6052">
        <v>1213.701</v>
      </c>
      <c r="Q6052">
        <v>447.15299999999991</v>
      </c>
      <c r="R6052">
        <v>432.89299999999992</v>
      </c>
      <c r="S6052" t="s">
        <v>84</v>
      </c>
      <c r="T6052">
        <v>0</v>
      </c>
      <c r="U6052">
        <v>0</v>
      </c>
      <c r="V6052">
        <v>13</v>
      </c>
      <c r="W6052">
        <v>2570.383800000001</v>
      </c>
    </row>
    <row r="6053" spans="1:23" x14ac:dyDescent="0.35">
      <c r="A6053" t="s">
        <v>8058</v>
      </c>
      <c r="B6053" t="s">
        <v>386</v>
      </c>
      <c r="C6053" t="s">
        <v>2587</v>
      </c>
      <c r="D6053" t="s">
        <v>12</v>
      </c>
      <c r="E6053" t="s">
        <v>14</v>
      </c>
      <c r="F6053" t="s">
        <v>1332</v>
      </c>
      <c r="G6053">
        <v>195.82</v>
      </c>
      <c r="H6053">
        <v>1</v>
      </c>
      <c r="I6053">
        <v>0.12</v>
      </c>
      <c r="J6053">
        <v>2.61</v>
      </c>
      <c r="K6053" t="s">
        <v>82</v>
      </c>
      <c r="L6053" t="s">
        <v>41</v>
      </c>
      <c r="M6053">
        <v>8.15</v>
      </c>
      <c r="N6053" t="s">
        <v>83</v>
      </c>
      <c r="O6053" t="b">
        <v>0</v>
      </c>
      <c r="P6053">
        <v>172.32159999999999</v>
      </c>
      <c r="Q6053">
        <v>54.829599999999999</v>
      </c>
      <c r="R6053">
        <v>44.069600000000001</v>
      </c>
      <c r="S6053" t="s">
        <v>97</v>
      </c>
      <c r="T6053">
        <v>0</v>
      </c>
      <c r="U6053">
        <v>0</v>
      </c>
      <c r="V6053">
        <v>14</v>
      </c>
      <c r="W6053">
        <v>704.06530000000009</v>
      </c>
    </row>
    <row r="6054" spans="1:23" x14ac:dyDescent="0.35">
      <c r="A6054" t="s">
        <v>8059</v>
      </c>
      <c r="B6054" t="s">
        <v>636</v>
      </c>
      <c r="C6054" t="s">
        <v>913</v>
      </c>
      <c r="D6054" t="s">
        <v>19</v>
      </c>
      <c r="E6054" t="s">
        <v>88</v>
      </c>
      <c r="F6054" t="s">
        <v>227</v>
      </c>
      <c r="G6054">
        <v>5.85</v>
      </c>
      <c r="H6054">
        <v>1</v>
      </c>
      <c r="I6054">
        <v>0</v>
      </c>
      <c r="J6054">
        <v>4.76</v>
      </c>
      <c r="K6054" t="s">
        <v>90</v>
      </c>
      <c r="L6054" t="s">
        <v>43</v>
      </c>
      <c r="M6054">
        <v>6.04</v>
      </c>
      <c r="N6054" t="s">
        <v>83</v>
      </c>
      <c r="O6054" t="b">
        <v>0</v>
      </c>
      <c r="P6054">
        <v>5.85</v>
      </c>
      <c r="Q6054">
        <v>2.34</v>
      </c>
      <c r="R6054">
        <v>-8.4600000000000009</v>
      </c>
      <c r="S6054" t="s">
        <v>103</v>
      </c>
      <c r="T6054">
        <v>0</v>
      </c>
      <c r="U6054">
        <v>0</v>
      </c>
      <c r="V6054">
        <v>16</v>
      </c>
      <c r="W6054">
        <v>1120.9875</v>
      </c>
    </row>
    <row r="6055" spans="1:23" x14ac:dyDescent="0.35">
      <c r="A6055" t="s">
        <v>8060</v>
      </c>
      <c r="B6055" t="s">
        <v>572</v>
      </c>
      <c r="C6055" t="s">
        <v>5409</v>
      </c>
      <c r="D6055" t="s">
        <v>12</v>
      </c>
      <c r="E6055" t="s">
        <v>95</v>
      </c>
      <c r="F6055" t="s">
        <v>270</v>
      </c>
      <c r="G6055">
        <v>417.43</v>
      </c>
      <c r="H6055">
        <v>2</v>
      </c>
      <c r="I6055">
        <v>0.02</v>
      </c>
      <c r="J6055">
        <v>9.4</v>
      </c>
      <c r="K6055" t="s">
        <v>82</v>
      </c>
      <c r="L6055" t="s">
        <v>45</v>
      </c>
      <c r="M6055">
        <v>0.86</v>
      </c>
      <c r="N6055" t="s">
        <v>83</v>
      </c>
      <c r="O6055" t="b">
        <v>0</v>
      </c>
      <c r="P6055">
        <v>818.16279999999995</v>
      </c>
      <c r="Q6055">
        <v>317.24680000000001</v>
      </c>
      <c r="R6055">
        <v>306.98680000000002</v>
      </c>
      <c r="S6055" t="s">
        <v>183</v>
      </c>
      <c r="T6055">
        <v>0</v>
      </c>
      <c r="U6055">
        <v>0</v>
      </c>
      <c r="V6055">
        <v>4</v>
      </c>
      <c r="W6055">
        <v>771.46350000000007</v>
      </c>
    </row>
    <row r="6056" spans="1:23" x14ac:dyDescent="0.35">
      <c r="A6056" t="s">
        <v>8061</v>
      </c>
      <c r="B6056" t="s">
        <v>2232</v>
      </c>
      <c r="C6056" t="s">
        <v>1382</v>
      </c>
      <c r="D6056" t="s">
        <v>19</v>
      </c>
      <c r="E6056" t="s">
        <v>16</v>
      </c>
      <c r="F6056" t="s">
        <v>259</v>
      </c>
      <c r="G6056">
        <v>56.85</v>
      </c>
      <c r="H6056">
        <v>2</v>
      </c>
      <c r="I6056">
        <v>0.21</v>
      </c>
      <c r="J6056">
        <v>2.5499999999999998</v>
      </c>
      <c r="K6056" t="s">
        <v>102</v>
      </c>
      <c r="L6056" t="s">
        <v>43</v>
      </c>
      <c r="M6056">
        <v>5</v>
      </c>
      <c r="N6056" t="s">
        <v>83</v>
      </c>
      <c r="O6056" t="b">
        <v>0</v>
      </c>
      <c r="P6056">
        <v>89.823000000000008</v>
      </c>
      <c r="Q6056">
        <v>21.603000000000009</v>
      </c>
      <c r="R6056">
        <v>14.05300000000001</v>
      </c>
      <c r="S6056" t="s">
        <v>84</v>
      </c>
      <c r="T6056">
        <v>0</v>
      </c>
      <c r="U6056">
        <v>0</v>
      </c>
      <c r="V6056">
        <v>12</v>
      </c>
      <c r="W6056">
        <v>1227.502500000001</v>
      </c>
    </row>
    <row r="6057" spans="1:23" x14ac:dyDescent="0.35">
      <c r="A6057" t="s">
        <v>8062</v>
      </c>
      <c r="B6057" t="s">
        <v>703</v>
      </c>
      <c r="C6057" t="s">
        <v>4185</v>
      </c>
      <c r="D6057" t="s">
        <v>28</v>
      </c>
      <c r="E6057" t="s">
        <v>95</v>
      </c>
      <c r="F6057" t="s">
        <v>985</v>
      </c>
      <c r="G6057">
        <v>327.79</v>
      </c>
      <c r="H6057">
        <v>3</v>
      </c>
      <c r="I6057">
        <v>0.01</v>
      </c>
      <c r="J6057">
        <v>7.51</v>
      </c>
      <c r="K6057" t="s">
        <v>82</v>
      </c>
      <c r="L6057" t="s">
        <v>45</v>
      </c>
      <c r="M6057">
        <v>1.7</v>
      </c>
      <c r="N6057" t="s">
        <v>83</v>
      </c>
      <c r="O6057" t="b">
        <v>0</v>
      </c>
      <c r="P6057">
        <v>973.53629999999998</v>
      </c>
      <c r="Q6057">
        <v>383.51430000000011</v>
      </c>
      <c r="R6057">
        <v>374.30430000000013</v>
      </c>
      <c r="S6057" t="s">
        <v>84</v>
      </c>
      <c r="T6057">
        <v>0</v>
      </c>
      <c r="U6057">
        <v>0</v>
      </c>
      <c r="V6057">
        <v>2</v>
      </c>
      <c r="W6057">
        <v>466.1615000000001</v>
      </c>
    </row>
    <row r="6058" spans="1:23" x14ac:dyDescent="0.35">
      <c r="A6058" t="s">
        <v>8063</v>
      </c>
      <c r="B6058" t="s">
        <v>940</v>
      </c>
      <c r="C6058" t="s">
        <v>2018</v>
      </c>
      <c r="D6058" t="s">
        <v>17</v>
      </c>
      <c r="E6058" t="s">
        <v>14</v>
      </c>
      <c r="F6058" t="s">
        <v>577</v>
      </c>
      <c r="G6058">
        <v>101.21</v>
      </c>
      <c r="H6058">
        <v>1</v>
      </c>
      <c r="I6058">
        <v>0</v>
      </c>
      <c r="J6058">
        <v>3.12</v>
      </c>
      <c r="K6058" t="s">
        <v>90</v>
      </c>
      <c r="L6058" t="s">
        <v>43</v>
      </c>
      <c r="M6058">
        <v>3.75</v>
      </c>
      <c r="N6058" t="s">
        <v>83</v>
      </c>
      <c r="O6058" t="b">
        <v>0</v>
      </c>
      <c r="P6058">
        <v>101.21</v>
      </c>
      <c r="Q6058">
        <v>40.484000000000002</v>
      </c>
      <c r="R6058">
        <v>33.613999999999997</v>
      </c>
      <c r="S6058" t="s">
        <v>84</v>
      </c>
      <c r="T6058">
        <v>0</v>
      </c>
      <c r="U6058">
        <v>0</v>
      </c>
      <c r="V6058">
        <v>21</v>
      </c>
      <c r="W6058">
        <v>1190.9679000000001</v>
      </c>
    </row>
    <row r="6059" spans="1:23" x14ac:dyDescent="0.35">
      <c r="A6059" t="s">
        <v>8064</v>
      </c>
      <c r="B6059" t="s">
        <v>996</v>
      </c>
      <c r="C6059" t="s">
        <v>1962</v>
      </c>
      <c r="D6059" t="s">
        <v>17</v>
      </c>
      <c r="E6059" t="s">
        <v>16</v>
      </c>
      <c r="F6059" t="s">
        <v>1762</v>
      </c>
      <c r="G6059">
        <v>33.159999999999997</v>
      </c>
      <c r="H6059">
        <v>3</v>
      </c>
      <c r="I6059">
        <v>0.17</v>
      </c>
      <c r="J6059">
        <v>4.3</v>
      </c>
      <c r="K6059" t="s">
        <v>102</v>
      </c>
      <c r="L6059" t="s">
        <v>48</v>
      </c>
      <c r="M6059">
        <v>15.18</v>
      </c>
      <c r="N6059" t="s">
        <v>83</v>
      </c>
      <c r="O6059" t="b">
        <v>0</v>
      </c>
      <c r="P6059">
        <v>82.568399999999983</v>
      </c>
      <c r="Q6059">
        <v>22.880399999999991</v>
      </c>
      <c r="R6059">
        <v>3.4003999999999941</v>
      </c>
      <c r="S6059" t="s">
        <v>128</v>
      </c>
      <c r="T6059">
        <v>0</v>
      </c>
      <c r="U6059">
        <v>0</v>
      </c>
      <c r="V6059">
        <v>15</v>
      </c>
      <c r="W6059">
        <v>526.91089999999997</v>
      </c>
    </row>
    <row r="6060" spans="1:23" x14ac:dyDescent="0.35">
      <c r="A6060" t="s">
        <v>8065</v>
      </c>
      <c r="B6060" t="s">
        <v>566</v>
      </c>
      <c r="C6060" t="s">
        <v>198</v>
      </c>
      <c r="D6060" t="s">
        <v>17</v>
      </c>
      <c r="E6060" t="s">
        <v>16</v>
      </c>
      <c r="F6060" t="s">
        <v>475</v>
      </c>
      <c r="G6060">
        <v>52.7</v>
      </c>
      <c r="H6060">
        <v>1</v>
      </c>
      <c r="I6060">
        <v>0.06</v>
      </c>
      <c r="J6060">
        <v>2.38</v>
      </c>
      <c r="K6060" t="s">
        <v>82</v>
      </c>
      <c r="L6060" t="s">
        <v>45</v>
      </c>
      <c r="M6060">
        <v>0.69</v>
      </c>
      <c r="N6060" t="s">
        <v>83</v>
      </c>
      <c r="O6060" t="b">
        <v>0</v>
      </c>
      <c r="P6060">
        <v>49.537999999999997</v>
      </c>
      <c r="Q6060">
        <v>17.917999999999999</v>
      </c>
      <c r="R6060">
        <v>14.848000000000001</v>
      </c>
      <c r="S6060" t="s">
        <v>103</v>
      </c>
      <c r="T6060">
        <v>0</v>
      </c>
      <c r="U6060">
        <v>0</v>
      </c>
      <c r="V6060">
        <v>12</v>
      </c>
      <c r="W6060">
        <v>871.18830000000014</v>
      </c>
    </row>
    <row r="6061" spans="1:23" x14ac:dyDescent="0.35">
      <c r="A6061" t="s">
        <v>8066</v>
      </c>
      <c r="B6061" t="s">
        <v>1157</v>
      </c>
      <c r="C6061" t="s">
        <v>190</v>
      </c>
      <c r="D6061" t="s">
        <v>15</v>
      </c>
      <c r="E6061" t="s">
        <v>95</v>
      </c>
      <c r="F6061" t="s">
        <v>1127</v>
      </c>
      <c r="G6061">
        <v>74.92</v>
      </c>
      <c r="H6061">
        <v>2</v>
      </c>
      <c r="I6061">
        <v>0.08</v>
      </c>
      <c r="J6061">
        <v>8.85</v>
      </c>
      <c r="K6061" t="s">
        <v>102</v>
      </c>
      <c r="L6061" t="s">
        <v>43</v>
      </c>
      <c r="M6061">
        <v>4.66</v>
      </c>
      <c r="N6061" t="s">
        <v>83</v>
      </c>
      <c r="O6061" t="b">
        <v>0</v>
      </c>
      <c r="P6061">
        <v>137.8528</v>
      </c>
      <c r="Q6061">
        <v>47.948800000000013</v>
      </c>
      <c r="R6061">
        <v>34.438800000000008</v>
      </c>
      <c r="S6061" t="s">
        <v>103</v>
      </c>
      <c r="T6061">
        <v>0</v>
      </c>
      <c r="U6061">
        <v>0</v>
      </c>
      <c r="V6061">
        <v>21</v>
      </c>
      <c r="W6061">
        <v>1065.6361999999999</v>
      </c>
    </row>
    <row r="6062" spans="1:23" x14ac:dyDescent="0.35">
      <c r="A6062" t="s">
        <v>8067</v>
      </c>
      <c r="B6062" t="s">
        <v>487</v>
      </c>
      <c r="C6062" t="s">
        <v>1271</v>
      </c>
      <c r="D6062" t="s">
        <v>12</v>
      </c>
      <c r="E6062" t="s">
        <v>95</v>
      </c>
      <c r="F6062" t="s">
        <v>715</v>
      </c>
      <c r="G6062">
        <v>303.54000000000002</v>
      </c>
      <c r="H6062">
        <v>2</v>
      </c>
      <c r="I6062">
        <v>0.02</v>
      </c>
      <c r="J6062">
        <v>9.01</v>
      </c>
      <c r="K6062" t="s">
        <v>82</v>
      </c>
      <c r="L6062" t="s">
        <v>45</v>
      </c>
      <c r="M6062">
        <v>1.1200000000000001</v>
      </c>
      <c r="N6062" t="s">
        <v>83</v>
      </c>
      <c r="O6062" t="b">
        <v>0</v>
      </c>
      <c r="P6062">
        <v>594.9384</v>
      </c>
      <c r="Q6062">
        <v>230.69040000000001</v>
      </c>
      <c r="R6062">
        <v>220.56039999999999</v>
      </c>
      <c r="S6062" t="s">
        <v>97</v>
      </c>
      <c r="T6062">
        <v>0</v>
      </c>
      <c r="U6062">
        <v>0</v>
      </c>
      <c r="V6062">
        <v>13</v>
      </c>
      <c r="W6062">
        <v>572.79690000000005</v>
      </c>
    </row>
    <row r="6063" spans="1:23" x14ac:dyDescent="0.35">
      <c r="A6063" t="s">
        <v>8068</v>
      </c>
      <c r="B6063" t="s">
        <v>946</v>
      </c>
      <c r="C6063" t="s">
        <v>1380</v>
      </c>
      <c r="D6063" t="s">
        <v>26</v>
      </c>
      <c r="E6063" t="s">
        <v>16</v>
      </c>
      <c r="F6063" t="s">
        <v>223</v>
      </c>
      <c r="G6063">
        <v>66.650000000000006</v>
      </c>
      <c r="H6063">
        <v>2</v>
      </c>
      <c r="I6063">
        <v>7.0000000000000007E-2</v>
      </c>
      <c r="J6063">
        <v>4.28</v>
      </c>
      <c r="K6063" t="s">
        <v>102</v>
      </c>
      <c r="L6063" t="s">
        <v>48</v>
      </c>
      <c r="M6063">
        <v>6</v>
      </c>
      <c r="N6063" t="s">
        <v>83</v>
      </c>
      <c r="O6063" t="b">
        <v>0</v>
      </c>
      <c r="P6063">
        <v>123.96899999999999</v>
      </c>
      <c r="Q6063">
        <v>43.988999999999997</v>
      </c>
      <c r="R6063">
        <v>33.709000000000003</v>
      </c>
      <c r="S6063" t="s">
        <v>128</v>
      </c>
      <c r="T6063">
        <v>0</v>
      </c>
      <c r="U6063">
        <v>0</v>
      </c>
      <c r="V6063">
        <v>20</v>
      </c>
      <c r="W6063">
        <v>1665.5569</v>
      </c>
    </row>
    <row r="6064" spans="1:23" x14ac:dyDescent="0.35">
      <c r="A6064" t="s">
        <v>8069</v>
      </c>
      <c r="B6064" t="s">
        <v>417</v>
      </c>
      <c r="C6064" t="s">
        <v>5588</v>
      </c>
      <c r="D6064" t="s">
        <v>12</v>
      </c>
      <c r="E6064" t="s">
        <v>95</v>
      </c>
      <c r="F6064" t="s">
        <v>1080</v>
      </c>
      <c r="G6064">
        <v>392.85</v>
      </c>
      <c r="H6064">
        <v>1</v>
      </c>
      <c r="I6064">
        <v>0.03</v>
      </c>
      <c r="J6064">
        <v>8.5399999999999991</v>
      </c>
      <c r="K6064" t="s">
        <v>102</v>
      </c>
      <c r="L6064" t="s">
        <v>48</v>
      </c>
      <c r="M6064">
        <v>6.21</v>
      </c>
      <c r="N6064" t="s">
        <v>83</v>
      </c>
      <c r="O6064" t="b">
        <v>0</v>
      </c>
      <c r="P6064">
        <v>381.06450000000001</v>
      </c>
      <c r="Q6064">
        <v>145.3545</v>
      </c>
      <c r="R6064">
        <v>130.6045</v>
      </c>
      <c r="S6064" t="s">
        <v>84</v>
      </c>
      <c r="T6064">
        <v>0</v>
      </c>
      <c r="U6064">
        <v>0</v>
      </c>
      <c r="V6064">
        <v>4</v>
      </c>
      <c r="W6064">
        <v>711.40249999999992</v>
      </c>
    </row>
    <row r="6065" spans="1:23" x14ac:dyDescent="0.35">
      <c r="A6065" t="s">
        <v>8070</v>
      </c>
      <c r="B6065" t="s">
        <v>1135</v>
      </c>
      <c r="C6065" t="s">
        <v>8071</v>
      </c>
      <c r="D6065" t="s">
        <v>12</v>
      </c>
      <c r="E6065" t="s">
        <v>95</v>
      </c>
      <c r="F6065" t="s">
        <v>1061</v>
      </c>
      <c r="G6065">
        <v>257.32</v>
      </c>
      <c r="H6065">
        <v>3</v>
      </c>
      <c r="I6065">
        <v>0.03</v>
      </c>
      <c r="J6065">
        <v>7.52</v>
      </c>
      <c r="K6065" t="s">
        <v>115</v>
      </c>
      <c r="L6065" t="s">
        <v>45</v>
      </c>
      <c r="M6065">
        <v>1.02</v>
      </c>
      <c r="N6065" t="s">
        <v>83</v>
      </c>
      <c r="O6065" t="b">
        <v>0</v>
      </c>
      <c r="P6065">
        <v>748.80119999999999</v>
      </c>
      <c r="Q6065">
        <v>285.62520000000001</v>
      </c>
      <c r="R6065">
        <v>277.08519999999999</v>
      </c>
      <c r="S6065" t="s">
        <v>103</v>
      </c>
      <c r="T6065">
        <v>0</v>
      </c>
      <c r="U6065">
        <v>0</v>
      </c>
      <c r="V6065">
        <v>2</v>
      </c>
      <c r="W6065">
        <v>281.97000000000003</v>
      </c>
    </row>
    <row r="6066" spans="1:23" x14ac:dyDescent="0.35">
      <c r="A6066" t="s">
        <v>8072</v>
      </c>
      <c r="B6066" t="s">
        <v>1185</v>
      </c>
      <c r="C6066" t="s">
        <v>8073</v>
      </c>
      <c r="D6066" t="s">
        <v>24</v>
      </c>
      <c r="E6066" t="s">
        <v>95</v>
      </c>
      <c r="F6066" t="s">
        <v>175</v>
      </c>
      <c r="G6066">
        <v>465.79</v>
      </c>
      <c r="H6066">
        <v>1</v>
      </c>
      <c r="I6066">
        <v>0.02</v>
      </c>
      <c r="J6066">
        <v>4.76</v>
      </c>
      <c r="K6066" t="s">
        <v>102</v>
      </c>
      <c r="L6066" t="s">
        <v>43</v>
      </c>
      <c r="M6066">
        <v>6.66</v>
      </c>
      <c r="N6066" t="s">
        <v>83</v>
      </c>
      <c r="O6066" t="b">
        <v>0</v>
      </c>
      <c r="P6066">
        <v>456.4742</v>
      </c>
      <c r="Q6066">
        <v>177.00020000000001</v>
      </c>
      <c r="R6066">
        <v>165.58019999999999</v>
      </c>
      <c r="S6066" t="s">
        <v>183</v>
      </c>
      <c r="T6066">
        <v>0</v>
      </c>
      <c r="U6066">
        <v>0</v>
      </c>
      <c r="V6066">
        <v>2</v>
      </c>
      <c r="W6066">
        <v>308.30869999999999</v>
      </c>
    </row>
    <row r="6067" spans="1:23" x14ac:dyDescent="0.35">
      <c r="A6067" t="s">
        <v>8074</v>
      </c>
      <c r="B6067" t="s">
        <v>1831</v>
      </c>
      <c r="C6067" t="s">
        <v>1186</v>
      </c>
      <c r="D6067" t="s">
        <v>15</v>
      </c>
      <c r="E6067" t="s">
        <v>95</v>
      </c>
      <c r="F6067" t="s">
        <v>1363</v>
      </c>
      <c r="G6067">
        <v>529.86</v>
      </c>
      <c r="H6067">
        <v>1</v>
      </c>
      <c r="I6067">
        <v>0.16</v>
      </c>
      <c r="J6067">
        <v>3.92</v>
      </c>
      <c r="K6067" t="s">
        <v>115</v>
      </c>
      <c r="L6067" t="s">
        <v>41</v>
      </c>
      <c r="M6067">
        <v>10.39</v>
      </c>
      <c r="N6067" t="s">
        <v>83</v>
      </c>
      <c r="O6067" t="b">
        <v>0</v>
      </c>
      <c r="P6067">
        <v>445.08240000000001</v>
      </c>
      <c r="Q6067">
        <v>127.1664</v>
      </c>
      <c r="R6067">
        <v>112.85639999999999</v>
      </c>
      <c r="S6067" t="s">
        <v>128</v>
      </c>
      <c r="T6067">
        <v>0</v>
      </c>
      <c r="U6067">
        <v>0</v>
      </c>
      <c r="V6067">
        <v>14</v>
      </c>
      <c r="W6067">
        <v>851.52060000000017</v>
      </c>
    </row>
    <row r="6068" spans="1:23" x14ac:dyDescent="0.35">
      <c r="A6068" t="s">
        <v>8075</v>
      </c>
      <c r="B6068" t="s">
        <v>386</v>
      </c>
      <c r="C6068" t="s">
        <v>564</v>
      </c>
      <c r="D6068" t="s">
        <v>12</v>
      </c>
      <c r="E6068" t="s">
        <v>14</v>
      </c>
      <c r="F6068" t="s">
        <v>396</v>
      </c>
      <c r="G6068">
        <v>133.4</v>
      </c>
      <c r="H6068">
        <v>3</v>
      </c>
      <c r="I6068">
        <v>0.23</v>
      </c>
      <c r="J6068">
        <v>5.38</v>
      </c>
      <c r="K6068" t="s">
        <v>102</v>
      </c>
      <c r="L6068" t="s">
        <v>41</v>
      </c>
      <c r="M6068">
        <v>12.24</v>
      </c>
      <c r="N6068" t="s">
        <v>83</v>
      </c>
      <c r="O6068" t="b">
        <v>0</v>
      </c>
      <c r="P6068">
        <v>308.15400000000011</v>
      </c>
      <c r="Q6068">
        <v>68.034000000000049</v>
      </c>
      <c r="R6068">
        <v>50.414000000000051</v>
      </c>
      <c r="S6068" t="s">
        <v>97</v>
      </c>
      <c r="T6068">
        <v>0</v>
      </c>
      <c r="U6068">
        <v>0</v>
      </c>
      <c r="V6068">
        <v>5</v>
      </c>
      <c r="W6068">
        <v>418.61610000000007</v>
      </c>
    </row>
    <row r="6069" spans="1:23" x14ac:dyDescent="0.35">
      <c r="A6069" t="s">
        <v>8076</v>
      </c>
      <c r="B6069" t="s">
        <v>143</v>
      </c>
      <c r="C6069" t="s">
        <v>8077</v>
      </c>
      <c r="D6069" t="s">
        <v>24</v>
      </c>
      <c r="E6069" t="s">
        <v>88</v>
      </c>
      <c r="F6069" t="s">
        <v>877</v>
      </c>
      <c r="G6069">
        <v>23.87</v>
      </c>
      <c r="H6069">
        <v>2</v>
      </c>
      <c r="I6069">
        <v>0.1</v>
      </c>
      <c r="J6069">
        <v>5.38</v>
      </c>
      <c r="K6069" t="s">
        <v>82</v>
      </c>
      <c r="L6069" t="s">
        <v>48</v>
      </c>
      <c r="M6069">
        <v>9.8699999999999992</v>
      </c>
      <c r="N6069" t="s">
        <v>83</v>
      </c>
      <c r="O6069" t="b">
        <v>1</v>
      </c>
      <c r="P6069">
        <v>42.966000000000001</v>
      </c>
      <c r="Q6069">
        <v>14.321999999999999</v>
      </c>
      <c r="R6069">
        <v>-0.92800000000000082</v>
      </c>
      <c r="S6069" t="s">
        <v>103</v>
      </c>
      <c r="T6069">
        <v>0</v>
      </c>
      <c r="U6069">
        <v>0</v>
      </c>
      <c r="V6069">
        <v>1</v>
      </c>
      <c r="W6069">
        <v>-0.92800000000000082</v>
      </c>
    </row>
    <row r="6070" spans="1:23" x14ac:dyDescent="0.35">
      <c r="A6070" t="s">
        <v>8078</v>
      </c>
      <c r="B6070" t="s">
        <v>784</v>
      </c>
      <c r="C6070" t="s">
        <v>3398</v>
      </c>
      <c r="D6070" t="s">
        <v>12</v>
      </c>
      <c r="E6070" t="s">
        <v>95</v>
      </c>
      <c r="F6070" t="s">
        <v>708</v>
      </c>
      <c r="G6070">
        <v>23.15</v>
      </c>
      <c r="H6070">
        <v>1</v>
      </c>
      <c r="I6070">
        <v>0.03</v>
      </c>
      <c r="J6070">
        <v>8.1999999999999993</v>
      </c>
      <c r="K6070" t="s">
        <v>102</v>
      </c>
      <c r="L6070" t="s">
        <v>43</v>
      </c>
      <c r="M6070">
        <v>4.09</v>
      </c>
      <c r="N6070" t="s">
        <v>83</v>
      </c>
      <c r="O6070" t="b">
        <v>0</v>
      </c>
      <c r="P6070">
        <v>22.455500000000001</v>
      </c>
      <c r="Q6070">
        <v>8.5654999999999983</v>
      </c>
      <c r="R6070">
        <v>-3.7245000000000008</v>
      </c>
      <c r="S6070" t="s">
        <v>84</v>
      </c>
      <c r="T6070">
        <v>0</v>
      </c>
      <c r="U6070">
        <v>0</v>
      </c>
      <c r="V6070">
        <v>2</v>
      </c>
      <c r="W6070">
        <v>28.65750000000001</v>
      </c>
    </row>
    <row r="6071" spans="1:23" x14ac:dyDescent="0.35">
      <c r="A6071" t="s">
        <v>8079</v>
      </c>
      <c r="B6071" t="s">
        <v>402</v>
      </c>
      <c r="C6071" t="s">
        <v>8080</v>
      </c>
      <c r="D6071" t="s">
        <v>15</v>
      </c>
      <c r="E6071" t="s">
        <v>88</v>
      </c>
      <c r="F6071" t="s">
        <v>341</v>
      </c>
      <c r="G6071">
        <v>12.9</v>
      </c>
      <c r="H6071">
        <v>3</v>
      </c>
      <c r="I6071">
        <v>0.1</v>
      </c>
      <c r="J6071">
        <v>4.5</v>
      </c>
      <c r="K6071" t="s">
        <v>115</v>
      </c>
      <c r="L6071" t="s">
        <v>43</v>
      </c>
      <c r="M6071">
        <v>4.62</v>
      </c>
      <c r="N6071" t="s">
        <v>83</v>
      </c>
      <c r="O6071" t="b">
        <v>1</v>
      </c>
      <c r="P6071">
        <v>34.830000000000013</v>
      </c>
      <c r="Q6071">
        <v>11.61</v>
      </c>
      <c r="R6071">
        <v>2.490000000000002</v>
      </c>
      <c r="S6071" t="s">
        <v>97</v>
      </c>
      <c r="T6071">
        <v>0</v>
      </c>
      <c r="U6071">
        <v>0</v>
      </c>
      <c r="V6071">
        <v>2</v>
      </c>
      <c r="W6071">
        <v>-2.6644999999999981</v>
      </c>
    </row>
    <row r="6072" spans="1:23" x14ac:dyDescent="0.35">
      <c r="A6072" t="s">
        <v>8081</v>
      </c>
      <c r="B6072" t="s">
        <v>559</v>
      </c>
      <c r="C6072" t="s">
        <v>2652</v>
      </c>
      <c r="D6072" t="s">
        <v>12</v>
      </c>
      <c r="E6072" t="s">
        <v>95</v>
      </c>
      <c r="F6072" t="s">
        <v>568</v>
      </c>
      <c r="G6072">
        <v>374.06</v>
      </c>
      <c r="H6072">
        <v>2</v>
      </c>
      <c r="I6072">
        <v>0.25</v>
      </c>
      <c r="J6072">
        <v>6.67</v>
      </c>
      <c r="K6072" t="s">
        <v>90</v>
      </c>
      <c r="L6072" t="s">
        <v>41</v>
      </c>
      <c r="M6072">
        <v>12.17</v>
      </c>
      <c r="N6072" t="s">
        <v>83</v>
      </c>
      <c r="O6072" t="b">
        <v>0</v>
      </c>
      <c r="P6072">
        <v>561.09</v>
      </c>
      <c r="Q6072">
        <v>112.218</v>
      </c>
      <c r="R6072">
        <v>93.378</v>
      </c>
      <c r="S6072" t="s">
        <v>128</v>
      </c>
      <c r="T6072">
        <v>0</v>
      </c>
      <c r="U6072">
        <v>0</v>
      </c>
      <c r="V6072">
        <v>19</v>
      </c>
      <c r="W6072">
        <v>1022.5201</v>
      </c>
    </row>
    <row r="6073" spans="1:23" x14ac:dyDescent="0.35">
      <c r="A6073" t="s">
        <v>8082</v>
      </c>
      <c r="B6073" t="s">
        <v>316</v>
      </c>
      <c r="C6073" t="s">
        <v>1004</v>
      </c>
      <c r="D6073" t="s">
        <v>28</v>
      </c>
      <c r="E6073" t="s">
        <v>88</v>
      </c>
      <c r="F6073" t="s">
        <v>89</v>
      </c>
      <c r="G6073">
        <v>16.07</v>
      </c>
      <c r="H6073">
        <v>1</v>
      </c>
      <c r="I6073">
        <v>7.0000000000000007E-2</v>
      </c>
      <c r="J6073">
        <v>8.17</v>
      </c>
      <c r="K6073" t="s">
        <v>90</v>
      </c>
      <c r="L6073" t="s">
        <v>45</v>
      </c>
      <c r="M6073">
        <v>0.7</v>
      </c>
      <c r="N6073" t="s">
        <v>83</v>
      </c>
      <c r="O6073" t="b">
        <v>0</v>
      </c>
      <c r="P6073">
        <v>14.9451</v>
      </c>
      <c r="Q6073">
        <v>5.3031000000000006</v>
      </c>
      <c r="R6073">
        <v>-3.5668999999999982</v>
      </c>
      <c r="S6073" t="s">
        <v>91</v>
      </c>
      <c r="T6073">
        <v>0</v>
      </c>
      <c r="U6073">
        <v>0</v>
      </c>
      <c r="V6073">
        <v>14</v>
      </c>
      <c r="W6073">
        <v>1382.8706999999999</v>
      </c>
    </row>
    <row r="6074" spans="1:23" x14ac:dyDescent="0.35">
      <c r="A6074" t="s">
        <v>8083</v>
      </c>
      <c r="B6074" t="s">
        <v>553</v>
      </c>
      <c r="C6074" t="s">
        <v>1136</v>
      </c>
      <c r="D6074" t="s">
        <v>15</v>
      </c>
      <c r="E6074" t="s">
        <v>16</v>
      </c>
      <c r="F6074" t="s">
        <v>81</v>
      </c>
      <c r="G6074">
        <v>21.34</v>
      </c>
      <c r="H6074">
        <v>1</v>
      </c>
      <c r="I6074">
        <v>0.17</v>
      </c>
      <c r="J6074">
        <v>9.2100000000000009</v>
      </c>
      <c r="K6074" t="s">
        <v>90</v>
      </c>
      <c r="L6074" t="s">
        <v>45</v>
      </c>
      <c r="M6074">
        <v>0.76</v>
      </c>
      <c r="N6074" t="s">
        <v>141</v>
      </c>
      <c r="O6074" t="b">
        <v>0</v>
      </c>
      <c r="P6074">
        <v>17.712199999999999</v>
      </c>
      <c r="Q6074">
        <v>4.908199999999999</v>
      </c>
      <c r="R6074">
        <v>-5.0618000000000016</v>
      </c>
      <c r="S6074" t="s">
        <v>84</v>
      </c>
      <c r="T6074">
        <v>1</v>
      </c>
      <c r="U6074">
        <v>0</v>
      </c>
      <c r="V6074">
        <v>22</v>
      </c>
      <c r="W6074">
        <v>2267.721500000001</v>
      </c>
    </row>
    <row r="6075" spans="1:23" x14ac:dyDescent="0.35">
      <c r="A6075" t="s">
        <v>8084</v>
      </c>
      <c r="B6075" t="s">
        <v>1011</v>
      </c>
      <c r="C6075" t="s">
        <v>4425</v>
      </c>
      <c r="D6075" t="s">
        <v>17</v>
      </c>
      <c r="E6075" t="s">
        <v>95</v>
      </c>
      <c r="F6075" t="s">
        <v>163</v>
      </c>
      <c r="G6075">
        <v>126.68</v>
      </c>
      <c r="H6075">
        <v>2</v>
      </c>
      <c r="I6075">
        <v>0.09</v>
      </c>
      <c r="J6075">
        <v>4.3499999999999996</v>
      </c>
      <c r="K6075" t="s">
        <v>82</v>
      </c>
      <c r="L6075" t="s">
        <v>41</v>
      </c>
      <c r="M6075">
        <v>14.08</v>
      </c>
      <c r="N6075" t="s">
        <v>83</v>
      </c>
      <c r="O6075" t="b">
        <v>0</v>
      </c>
      <c r="P6075">
        <v>230.55760000000001</v>
      </c>
      <c r="Q6075">
        <v>78.541600000000017</v>
      </c>
      <c r="R6075">
        <v>60.111600000000017</v>
      </c>
      <c r="S6075" t="s">
        <v>91</v>
      </c>
      <c r="T6075">
        <v>0</v>
      </c>
      <c r="U6075">
        <v>0</v>
      </c>
      <c r="V6075">
        <v>10</v>
      </c>
      <c r="W6075">
        <v>1506.014300000001</v>
      </c>
    </row>
    <row r="6076" spans="1:23" x14ac:dyDescent="0.35">
      <c r="A6076" t="s">
        <v>8085</v>
      </c>
      <c r="B6076" t="s">
        <v>1135</v>
      </c>
      <c r="C6076" t="s">
        <v>732</v>
      </c>
      <c r="D6076" t="s">
        <v>12</v>
      </c>
      <c r="E6076" t="s">
        <v>95</v>
      </c>
      <c r="F6076" t="s">
        <v>844</v>
      </c>
      <c r="G6076">
        <v>264.14999999999998</v>
      </c>
      <c r="H6076">
        <v>3</v>
      </c>
      <c r="I6076">
        <v>0.02</v>
      </c>
      <c r="J6076">
        <v>8.92</v>
      </c>
      <c r="K6076" t="s">
        <v>115</v>
      </c>
      <c r="L6076" t="s">
        <v>43</v>
      </c>
      <c r="M6076">
        <v>6.86</v>
      </c>
      <c r="N6076" t="s">
        <v>83</v>
      </c>
      <c r="O6076" t="b">
        <v>0</v>
      </c>
      <c r="P6076">
        <v>776.60099999999989</v>
      </c>
      <c r="Q6076">
        <v>301.13099999999997</v>
      </c>
      <c r="R6076">
        <v>285.351</v>
      </c>
      <c r="S6076" t="s">
        <v>103</v>
      </c>
      <c r="T6076">
        <v>0</v>
      </c>
      <c r="U6076">
        <v>0</v>
      </c>
      <c r="V6076">
        <v>14</v>
      </c>
      <c r="W6076">
        <v>1535.6043999999999</v>
      </c>
    </row>
    <row r="6077" spans="1:23" x14ac:dyDescent="0.35">
      <c r="A6077" t="s">
        <v>8086</v>
      </c>
      <c r="B6077" t="s">
        <v>660</v>
      </c>
      <c r="C6077" t="s">
        <v>611</v>
      </c>
      <c r="D6077" t="s">
        <v>12</v>
      </c>
      <c r="E6077" t="s">
        <v>95</v>
      </c>
      <c r="F6077" t="s">
        <v>568</v>
      </c>
      <c r="G6077">
        <v>327.33</v>
      </c>
      <c r="H6077">
        <v>1</v>
      </c>
      <c r="I6077">
        <v>0</v>
      </c>
      <c r="J6077">
        <v>5.05</v>
      </c>
      <c r="K6077" t="s">
        <v>82</v>
      </c>
      <c r="L6077" t="s">
        <v>43</v>
      </c>
      <c r="M6077">
        <v>5.16</v>
      </c>
      <c r="N6077" t="s">
        <v>83</v>
      </c>
      <c r="O6077" t="b">
        <v>0</v>
      </c>
      <c r="P6077">
        <v>327.33</v>
      </c>
      <c r="Q6077">
        <v>130.93199999999999</v>
      </c>
      <c r="R6077">
        <v>120.72199999999999</v>
      </c>
      <c r="S6077" t="s">
        <v>84</v>
      </c>
      <c r="T6077">
        <v>0</v>
      </c>
      <c r="U6077">
        <v>0</v>
      </c>
      <c r="V6077">
        <v>17</v>
      </c>
      <c r="W6077">
        <v>1212.4319</v>
      </c>
    </row>
    <row r="6078" spans="1:23" x14ac:dyDescent="0.35">
      <c r="A6078" t="s">
        <v>8087</v>
      </c>
      <c r="B6078" t="s">
        <v>746</v>
      </c>
      <c r="C6078" t="s">
        <v>1729</v>
      </c>
      <c r="D6078" t="s">
        <v>15</v>
      </c>
      <c r="E6078" t="s">
        <v>88</v>
      </c>
      <c r="F6078" t="s">
        <v>341</v>
      </c>
      <c r="G6078">
        <v>26.82</v>
      </c>
      <c r="H6078">
        <v>1</v>
      </c>
      <c r="I6078">
        <v>0.18</v>
      </c>
      <c r="J6078">
        <v>8.5</v>
      </c>
      <c r="K6078" t="s">
        <v>115</v>
      </c>
      <c r="L6078" t="s">
        <v>41</v>
      </c>
      <c r="M6078">
        <v>14.4</v>
      </c>
      <c r="N6078" t="s">
        <v>83</v>
      </c>
      <c r="O6078" t="b">
        <v>0</v>
      </c>
      <c r="P6078">
        <v>21.9924</v>
      </c>
      <c r="Q6078">
        <v>5.9004000000000048</v>
      </c>
      <c r="R6078">
        <v>-16.99959999999999</v>
      </c>
      <c r="S6078" t="s">
        <v>103</v>
      </c>
      <c r="T6078">
        <v>0</v>
      </c>
      <c r="U6078">
        <v>0</v>
      </c>
      <c r="V6078">
        <v>16</v>
      </c>
      <c r="W6078">
        <v>1103.1713</v>
      </c>
    </row>
    <row r="6079" spans="1:23" x14ac:dyDescent="0.35">
      <c r="A6079" t="s">
        <v>8088</v>
      </c>
      <c r="B6079" t="s">
        <v>1810</v>
      </c>
      <c r="C6079" t="s">
        <v>3195</v>
      </c>
      <c r="D6079" t="s">
        <v>17</v>
      </c>
      <c r="E6079" t="s">
        <v>16</v>
      </c>
      <c r="F6079" t="s">
        <v>241</v>
      </c>
      <c r="G6079">
        <v>39.6</v>
      </c>
      <c r="H6079">
        <v>3</v>
      </c>
      <c r="I6079">
        <v>7.0000000000000007E-2</v>
      </c>
      <c r="J6079">
        <v>4.72</v>
      </c>
      <c r="K6079" t="s">
        <v>90</v>
      </c>
      <c r="L6079" t="s">
        <v>48</v>
      </c>
      <c r="M6079">
        <v>18.239999999999998</v>
      </c>
      <c r="N6079" t="s">
        <v>83</v>
      </c>
      <c r="O6079" t="b">
        <v>0</v>
      </c>
      <c r="P6079">
        <v>110.48399999999999</v>
      </c>
      <c r="Q6079">
        <v>39.204000000000008</v>
      </c>
      <c r="R6079">
        <v>16.24400000000001</v>
      </c>
      <c r="S6079" t="s">
        <v>84</v>
      </c>
      <c r="T6079">
        <v>0</v>
      </c>
      <c r="U6079">
        <v>0</v>
      </c>
      <c r="V6079">
        <v>4</v>
      </c>
      <c r="W6079">
        <v>41.454700000000052</v>
      </c>
    </row>
    <row r="6080" spans="1:23" x14ac:dyDescent="0.35">
      <c r="A6080" t="s">
        <v>8089</v>
      </c>
      <c r="B6080" t="s">
        <v>466</v>
      </c>
      <c r="C6080" t="s">
        <v>1457</v>
      </c>
      <c r="D6080" t="s">
        <v>19</v>
      </c>
      <c r="E6080" t="s">
        <v>95</v>
      </c>
      <c r="F6080" t="s">
        <v>266</v>
      </c>
      <c r="G6080">
        <v>463.83</v>
      </c>
      <c r="H6080">
        <v>1</v>
      </c>
      <c r="I6080">
        <v>7.0000000000000007E-2</v>
      </c>
      <c r="J6080">
        <v>2.12</v>
      </c>
      <c r="K6080" t="s">
        <v>102</v>
      </c>
      <c r="L6080" t="s">
        <v>48</v>
      </c>
      <c r="M6080">
        <v>5.94</v>
      </c>
      <c r="N6080" t="s">
        <v>83</v>
      </c>
      <c r="O6080" t="b">
        <v>0</v>
      </c>
      <c r="P6080">
        <v>431.36189999999988</v>
      </c>
      <c r="Q6080">
        <v>153.0638999999999</v>
      </c>
      <c r="R6080">
        <v>145.0038999999999</v>
      </c>
      <c r="S6080" t="s">
        <v>183</v>
      </c>
      <c r="T6080">
        <v>0</v>
      </c>
      <c r="U6080">
        <v>0</v>
      </c>
      <c r="V6080">
        <v>17</v>
      </c>
      <c r="W6080">
        <v>1435.7421999999999</v>
      </c>
    </row>
    <row r="6081" spans="1:23" x14ac:dyDescent="0.35">
      <c r="A6081" t="s">
        <v>8090</v>
      </c>
      <c r="B6081" t="s">
        <v>1572</v>
      </c>
      <c r="C6081" t="s">
        <v>8091</v>
      </c>
      <c r="D6081" t="s">
        <v>15</v>
      </c>
      <c r="E6081" t="s">
        <v>95</v>
      </c>
      <c r="F6081" t="s">
        <v>400</v>
      </c>
      <c r="G6081">
        <v>545.30999999999995</v>
      </c>
      <c r="H6081">
        <v>2</v>
      </c>
      <c r="I6081">
        <v>0.01</v>
      </c>
      <c r="J6081">
        <v>6.4</v>
      </c>
      <c r="K6081" t="s">
        <v>115</v>
      </c>
      <c r="L6081" t="s">
        <v>45</v>
      </c>
      <c r="M6081">
        <v>0.97</v>
      </c>
      <c r="N6081" t="s">
        <v>83</v>
      </c>
      <c r="O6081" t="b">
        <v>0</v>
      </c>
      <c r="P6081">
        <v>1079.7138</v>
      </c>
      <c r="Q6081">
        <v>425.34179999999998</v>
      </c>
      <c r="R6081">
        <v>417.97179999999997</v>
      </c>
      <c r="S6081" t="s">
        <v>103</v>
      </c>
      <c r="T6081">
        <v>0</v>
      </c>
      <c r="U6081">
        <v>0</v>
      </c>
      <c r="V6081">
        <v>2</v>
      </c>
      <c r="W6081">
        <v>412.30300000000011</v>
      </c>
    </row>
    <row r="6082" spans="1:23" x14ac:dyDescent="0.35">
      <c r="A6082" t="s">
        <v>8092</v>
      </c>
      <c r="B6082" t="s">
        <v>901</v>
      </c>
      <c r="C6082" t="s">
        <v>2936</v>
      </c>
      <c r="D6082" t="s">
        <v>15</v>
      </c>
      <c r="E6082" t="s">
        <v>95</v>
      </c>
      <c r="F6082" t="s">
        <v>726</v>
      </c>
      <c r="G6082">
        <v>228.54</v>
      </c>
      <c r="H6082">
        <v>2</v>
      </c>
      <c r="I6082">
        <v>0.22</v>
      </c>
      <c r="J6082">
        <v>7.01</v>
      </c>
      <c r="K6082" t="s">
        <v>102</v>
      </c>
      <c r="L6082" t="s">
        <v>41</v>
      </c>
      <c r="M6082">
        <v>13.35</v>
      </c>
      <c r="N6082" t="s">
        <v>83</v>
      </c>
      <c r="O6082" t="b">
        <v>0</v>
      </c>
      <c r="P6082">
        <v>356.5224</v>
      </c>
      <c r="Q6082">
        <v>82.274400000000014</v>
      </c>
      <c r="R6082">
        <v>61.914400000000008</v>
      </c>
      <c r="S6082" t="s">
        <v>128</v>
      </c>
      <c r="T6082">
        <v>0</v>
      </c>
      <c r="U6082">
        <v>0</v>
      </c>
      <c r="V6082">
        <v>9</v>
      </c>
      <c r="W6082">
        <v>432.25459999999998</v>
      </c>
    </row>
    <row r="6083" spans="1:23" x14ac:dyDescent="0.35">
      <c r="A6083" t="s">
        <v>8093</v>
      </c>
      <c r="B6083" t="s">
        <v>99</v>
      </c>
      <c r="C6083" t="s">
        <v>8094</v>
      </c>
      <c r="D6083" t="s">
        <v>12</v>
      </c>
      <c r="E6083" t="s">
        <v>95</v>
      </c>
      <c r="F6083" t="s">
        <v>1363</v>
      </c>
      <c r="G6083">
        <v>134.97999999999999</v>
      </c>
      <c r="H6083">
        <v>3</v>
      </c>
      <c r="I6083">
        <v>0.09</v>
      </c>
      <c r="J6083">
        <v>9.67</v>
      </c>
      <c r="K6083" t="s">
        <v>82</v>
      </c>
      <c r="L6083" t="s">
        <v>43</v>
      </c>
      <c r="M6083">
        <v>8</v>
      </c>
      <c r="N6083" t="s">
        <v>83</v>
      </c>
      <c r="O6083" t="b">
        <v>0</v>
      </c>
      <c r="P6083">
        <v>368.49540000000002</v>
      </c>
      <c r="Q6083">
        <v>125.5314</v>
      </c>
      <c r="R6083">
        <v>107.8614</v>
      </c>
      <c r="S6083" t="s">
        <v>103</v>
      </c>
      <c r="T6083">
        <v>0</v>
      </c>
      <c r="U6083">
        <v>0</v>
      </c>
      <c r="V6083">
        <v>1</v>
      </c>
      <c r="W6083">
        <v>107.8614</v>
      </c>
    </row>
    <row r="6084" spans="1:23" x14ac:dyDescent="0.35">
      <c r="A6084" t="s">
        <v>8095</v>
      </c>
      <c r="B6084" t="s">
        <v>117</v>
      </c>
      <c r="C6084" t="s">
        <v>2184</v>
      </c>
      <c r="D6084" t="s">
        <v>12</v>
      </c>
      <c r="E6084" t="s">
        <v>95</v>
      </c>
      <c r="F6084" t="s">
        <v>282</v>
      </c>
      <c r="G6084">
        <v>36.22</v>
      </c>
      <c r="H6084">
        <v>1</v>
      </c>
      <c r="I6084">
        <v>0.26</v>
      </c>
      <c r="J6084">
        <v>5.39</v>
      </c>
      <c r="K6084" t="s">
        <v>90</v>
      </c>
      <c r="L6084" t="s">
        <v>41</v>
      </c>
      <c r="M6084">
        <v>7.1</v>
      </c>
      <c r="N6084" t="s">
        <v>83</v>
      </c>
      <c r="O6084" t="b">
        <v>0</v>
      </c>
      <c r="P6084">
        <v>26.802800000000001</v>
      </c>
      <c r="Q6084">
        <v>5.0707999999999984</v>
      </c>
      <c r="R6084">
        <v>-7.4192</v>
      </c>
      <c r="S6084" t="s">
        <v>84</v>
      </c>
      <c r="T6084">
        <v>0</v>
      </c>
      <c r="U6084">
        <v>0</v>
      </c>
      <c r="V6084">
        <v>15</v>
      </c>
      <c r="W6084">
        <v>859.42560000000003</v>
      </c>
    </row>
    <row r="6085" spans="1:23" x14ac:dyDescent="0.35">
      <c r="A6085" t="s">
        <v>8096</v>
      </c>
      <c r="B6085" t="s">
        <v>330</v>
      </c>
      <c r="C6085" t="s">
        <v>529</v>
      </c>
      <c r="D6085" t="s">
        <v>28</v>
      </c>
      <c r="E6085" t="s">
        <v>95</v>
      </c>
      <c r="F6085" t="s">
        <v>286</v>
      </c>
      <c r="G6085">
        <v>564.24</v>
      </c>
      <c r="H6085">
        <v>1</v>
      </c>
      <c r="I6085">
        <v>0.1</v>
      </c>
      <c r="J6085">
        <v>9.4</v>
      </c>
      <c r="K6085" t="s">
        <v>115</v>
      </c>
      <c r="L6085" t="s">
        <v>48</v>
      </c>
      <c r="M6085">
        <v>9.02</v>
      </c>
      <c r="N6085" t="s">
        <v>83</v>
      </c>
      <c r="O6085" t="b">
        <v>0</v>
      </c>
      <c r="P6085">
        <v>507.81599999999997</v>
      </c>
      <c r="Q6085">
        <v>169.27199999999999</v>
      </c>
      <c r="R6085">
        <v>150.852</v>
      </c>
      <c r="S6085" t="s">
        <v>183</v>
      </c>
      <c r="T6085">
        <v>0</v>
      </c>
      <c r="U6085">
        <v>0</v>
      </c>
      <c r="V6085">
        <v>22</v>
      </c>
      <c r="W6085">
        <v>2226.7773000000002</v>
      </c>
    </row>
    <row r="6086" spans="1:23" x14ac:dyDescent="0.35">
      <c r="A6086" t="s">
        <v>8097</v>
      </c>
      <c r="B6086" t="s">
        <v>93</v>
      </c>
      <c r="C6086" t="s">
        <v>3783</v>
      </c>
      <c r="D6086" t="s">
        <v>15</v>
      </c>
      <c r="E6086" t="s">
        <v>16</v>
      </c>
      <c r="F6086" t="s">
        <v>81</v>
      </c>
      <c r="G6086">
        <v>4.9800000000000004</v>
      </c>
      <c r="H6086">
        <v>2</v>
      </c>
      <c r="I6086">
        <v>0.23</v>
      </c>
      <c r="J6086">
        <v>9.75</v>
      </c>
      <c r="K6086" t="s">
        <v>90</v>
      </c>
      <c r="L6086" t="s">
        <v>41</v>
      </c>
      <c r="M6086">
        <v>9.56</v>
      </c>
      <c r="N6086" t="s">
        <v>83</v>
      </c>
      <c r="O6086" t="b">
        <v>0</v>
      </c>
      <c r="P6086">
        <v>7.6692000000000009</v>
      </c>
      <c r="Q6086">
        <v>1.6932000000000009</v>
      </c>
      <c r="R6086">
        <v>-17.616800000000001</v>
      </c>
      <c r="S6086" t="s">
        <v>97</v>
      </c>
      <c r="T6086">
        <v>0</v>
      </c>
      <c r="U6086">
        <v>0</v>
      </c>
      <c r="V6086">
        <v>4</v>
      </c>
      <c r="W6086">
        <v>415.46080000000001</v>
      </c>
    </row>
    <row r="6087" spans="1:23" x14ac:dyDescent="0.35">
      <c r="A6087" t="s">
        <v>8098</v>
      </c>
      <c r="B6087" t="s">
        <v>740</v>
      </c>
      <c r="C6087" t="s">
        <v>3042</v>
      </c>
      <c r="D6087" t="s">
        <v>12</v>
      </c>
      <c r="E6087" t="s">
        <v>16</v>
      </c>
      <c r="F6087" t="s">
        <v>136</v>
      </c>
      <c r="G6087">
        <v>64.94</v>
      </c>
      <c r="H6087">
        <v>3</v>
      </c>
      <c r="I6087">
        <v>0.12</v>
      </c>
      <c r="J6087">
        <v>2.12</v>
      </c>
      <c r="K6087" t="s">
        <v>115</v>
      </c>
      <c r="L6087" t="s">
        <v>41</v>
      </c>
      <c r="M6087">
        <v>7.48</v>
      </c>
      <c r="N6087" t="s">
        <v>83</v>
      </c>
      <c r="O6087" t="b">
        <v>0</v>
      </c>
      <c r="P6087">
        <v>171.44159999999999</v>
      </c>
      <c r="Q6087">
        <v>54.549599999999998</v>
      </c>
      <c r="R6087">
        <v>44.949599999999997</v>
      </c>
      <c r="S6087" t="s">
        <v>128</v>
      </c>
      <c r="T6087">
        <v>0</v>
      </c>
      <c r="U6087">
        <v>0</v>
      </c>
      <c r="V6087">
        <v>10</v>
      </c>
      <c r="W6087">
        <v>197.87870000000001</v>
      </c>
    </row>
    <row r="6088" spans="1:23" x14ac:dyDescent="0.35">
      <c r="A6088" t="s">
        <v>8099</v>
      </c>
      <c r="B6088" t="s">
        <v>212</v>
      </c>
      <c r="C6088" t="s">
        <v>785</v>
      </c>
      <c r="D6088" t="s">
        <v>20</v>
      </c>
      <c r="E6088" t="s">
        <v>14</v>
      </c>
      <c r="F6088" t="s">
        <v>662</v>
      </c>
      <c r="G6088">
        <v>90.83</v>
      </c>
      <c r="H6088">
        <v>1</v>
      </c>
      <c r="I6088">
        <v>7.0000000000000007E-2</v>
      </c>
      <c r="J6088">
        <v>9.86</v>
      </c>
      <c r="K6088" t="s">
        <v>115</v>
      </c>
      <c r="L6088" t="s">
        <v>45</v>
      </c>
      <c r="M6088">
        <v>0.73</v>
      </c>
      <c r="N6088" t="s">
        <v>83</v>
      </c>
      <c r="O6088" t="b">
        <v>0</v>
      </c>
      <c r="P6088">
        <v>84.471899999999991</v>
      </c>
      <c r="Q6088">
        <v>29.9739</v>
      </c>
      <c r="R6088">
        <v>19.383900000000001</v>
      </c>
      <c r="S6088" t="s">
        <v>91</v>
      </c>
      <c r="T6088">
        <v>0</v>
      </c>
      <c r="U6088">
        <v>0</v>
      </c>
      <c r="V6088">
        <v>7</v>
      </c>
      <c r="W6088">
        <v>1279.0387000000001</v>
      </c>
    </row>
    <row r="6089" spans="1:23" x14ac:dyDescent="0.35">
      <c r="A6089" t="s">
        <v>8100</v>
      </c>
      <c r="B6089" t="s">
        <v>455</v>
      </c>
      <c r="C6089" t="s">
        <v>1079</v>
      </c>
      <c r="D6089" t="s">
        <v>26</v>
      </c>
      <c r="E6089" t="s">
        <v>88</v>
      </c>
      <c r="F6089" t="s">
        <v>964</v>
      </c>
      <c r="G6089">
        <v>24.24</v>
      </c>
      <c r="H6089">
        <v>2</v>
      </c>
      <c r="I6089">
        <v>0</v>
      </c>
      <c r="J6089">
        <v>9.5500000000000007</v>
      </c>
      <c r="K6089" t="s">
        <v>90</v>
      </c>
      <c r="L6089" t="s">
        <v>48</v>
      </c>
      <c r="M6089">
        <v>18.28</v>
      </c>
      <c r="N6089" t="s">
        <v>83</v>
      </c>
      <c r="O6089" t="b">
        <v>0</v>
      </c>
      <c r="P6089">
        <v>48.48</v>
      </c>
      <c r="Q6089">
        <v>19.391999999999999</v>
      </c>
      <c r="R6089">
        <v>-8.4380000000000024</v>
      </c>
      <c r="S6089" t="s">
        <v>128</v>
      </c>
      <c r="T6089">
        <v>0</v>
      </c>
      <c r="U6089">
        <v>0</v>
      </c>
      <c r="V6089">
        <v>16</v>
      </c>
      <c r="W6089">
        <v>1067.1288</v>
      </c>
    </row>
    <row r="6090" spans="1:23" x14ac:dyDescent="0.35">
      <c r="A6090" t="s">
        <v>8101</v>
      </c>
      <c r="B6090" t="s">
        <v>689</v>
      </c>
      <c r="C6090" t="s">
        <v>833</v>
      </c>
      <c r="D6090" t="s">
        <v>19</v>
      </c>
      <c r="E6090" t="s">
        <v>16</v>
      </c>
      <c r="F6090" t="s">
        <v>337</v>
      </c>
      <c r="G6090">
        <v>34.24</v>
      </c>
      <c r="H6090">
        <v>3</v>
      </c>
      <c r="I6090">
        <v>0.1</v>
      </c>
      <c r="J6090">
        <v>6.11</v>
      </c>
      <c r="K6090" t="s">
        <v>102</v>
      </c>
      <c r="L6090" t="s">
        <v>41</v>
      </c>
      <c r="M6090">
        <v>13.46</v>
      </c>
      <c r="N6090" t="s">
        <v>83</v>
      </c>
      <c r="O6090" t="b">
        <v>1</v>
      </c>
      <c r="P6090">
        <v>92.447999999999993</v>
      </c>
      <c r="Q6090">
        <v>30.81600000000001</v>
      </c>
      <c r="R6090">
        <v>11.246000000000009</v>
      </c>
      <c r="S6090" t="s">
        <v>103</v>
      </c>
      <c r="T6090">
        <v>0</v>
      </c>
      <c r="U6090">
        <v>0</v>
      </c>
      <c r="V6090">
        <v>12</v>
      </c>
      <c r="W6090">
        <v>539.64490000000012</v>
      </c>
    </row>
    <row r="6091" spans="1:23" x14ac:dyDescent="0.35">
      <c r="A6091" t="s">
        <v>8102</v>
      </c>
      <c r="B6091" t="s">
        <v>261</v>
      </c>
      <c r="C6091" t="s">
        <v>8103</v>
      </c>
      <c r="D6091" t="s">
        <v>15</v>
      </c>
      <c r="E6091" t="s">
        <v>16</v>
      </c>
      <c r="F6091" t="s">
        <v>464</v>
      </c>
      <c r="G6091">
        <v>15.46</v>
      </c>
      <c r="H6091">
        <v>2</v>
      </c>
      <c r="I6091">
        <v>0.14000000000000001</v>
      </c>
      <c r="J6091">
        <v>8.94</v>
      </c>
      <c r="K6091" t="s">
        <v>102</v>
      </c>
      <c r="L6091" t="s">
        <v>41</v>
      </c>
      <c r="M6091">
        <v>7.81</v>
      </c>
      <c r="N6091" t="s">
        <v>83</v>
      </c>
      <c r="O6091" t="b">
        <v>0</v>
      </c>
      <c r="P6091">
        <v>26.591200000000001</v>
      </c>
      <c r="Q6091">
        <v>8.039200000000001</v>
      </c>
      <c r="R6091">
        <v>-8.710799999999999</v>
      </c>
      <c r="S6091" t="s">
        <v>103</v>
      </c>
      <c r="T6091">
        <v>0</v>
      </c>
      <c r="U6091">
        <v>0</v>
      </c>
      <c r="V6091">
        <v>2</v>
      </c>
      <c r="W6091">
        <v>31.789000000000019</v>
      </c>
    </row>
    <row r="6092" spans="1:23" x14ac:dyDescent="0.35">
      <c r="A6092" t="s">
        <v>8104</v>
      </c>
      <c r="B6092" t="s">
        <v>536</v>
      </c>
      <c r="C6092" t="s">
        <v>993</v>
      </c>
      <c r="D6092" t="s">
        <v>15</v>
      </c>
      <c r="E6092" t="s">
        <v>95</v>
      </c>
      <c r="F6092" t="s">
        <v>715</v>
      </c>
      <c r="G6092">
        <v>341.33</v>
      </c>
      <c r="H6092">
        <v>3</v>
      </c>
      <c r="I6092">
        <v>0.03</v>
      </c>
      <c r="J6092">
        <v>7.75</v>
      </c>
      <c r="K6092" t="s">
        <v>82</v>
      </c>
      <c r="L6092" t="s">
        <v>43</v>
      </c>
      <c r="M6092">
        <v>4.1900000000000004</v>
      </c>
      <c r="N6092" t="s">
        <v>83</v>
      </c>
      <c r="O6092" t="b">
        <v>0</v>
      </c>
      <c r="P6092">
        <v>993.27030000000002</v>
      </c>
      <c r="Q6092">
        <v>378.87630000000001</v>
      </c>
      <c r="R6092">
        <v>366.93630000000002</v>
      </c>
      <c r="S6092" t="s">
        <v>97</v>
      </c>
      <c r="T6092">
        <v>0</v>
      </c>
      <c r="U6092">
        <v>0</v>
      </c>
      <c r="V6092">
        <v>18</v>
      </c>
      <c r="W6092">
        <v>977.64260000000024</v>
      </c>
    </row>
    <row r="6093" spans="1:23" x14ac:dyDescent="0.35">
      <c r="A6093" t="s">
        <v>8105</v>
      </c>
      <c r="B6093" t="s">
        <v>130</v>
      </c>
      <c r="C6093" t="s">
        <v>334</v>
      </c>
      <c r="D6093" t="s">
        <v>12</v>
      </c>
      <c r="E6093" t="s">
        <v>95</v>
      </c>
      <c r="F6093" t="s">
        <v>1202</v>
      </c>
      <c r="G6093">
        <v>461.76</v>
      </c>
      <c r="H6093">
        <v>3</v>
      </c>
      <c r="I6093">
        <v>0.01</v>
      </c>
      <c r="J6093">
        <v>4.55</v>
      </c>
      <c r="K6093" t="s">
        <v>115</v>
      </c>
      <c r="L6093" t="s">
        <v>45</v>
      </c>
      <c r="M6093">
        <v>0.61</v>
      </c>
      <c r="N6093" t="s">
        <v>83</v>
      </c>
      <c r="O6093" t="b">
        <v>0</v>
      </c>
      <c r="P6093">
        <v>1371.4272000000001</v>
      </c>
      <c r="Q6093">
        <v>540.25919999999985</v>
      </c>
      <c r="R6093">
        <v>535.09919999999988</v>
      </c>
      <c r="S6093" t="s">
        <v>84</v>
      </c>
      <c r="T6093">
        <v>0</v>
      </c>
      <c r="U6093">
        <v>0</v>
      </c>
      <c r="V6093">
        <v>4</v>
      </c>
      <c r="W6093">
        <v>541.67599999999982</v>
      </c>
    </row>
    <row r="6094" spans="1:23" x14ac:dyDescent="0.35">
      <c r="A6094" t="s">
        <v>8106</v>
      </c>
      <c r="B6094" t="s">
        <v>316</v>
      </c>
      <c r="C6094" t="s">
        <v>2120</v>
      </c>
      <c r="D6094" t="s">
        <v>17</v>
      </c>
      <c r="E6094" t="s">
        <v>95</v>
      </c>
      <c r="F6094" t="s">
        <v>958</v>
      </c>
      <c r="G6094">
        <v>412.59</v>
      </c>
      <c r="H6094">
        <v>1</v>
      </c>
      <c r="I6094">
        <v>7.0000000000000007E-2</v>
      </c>
      <c r="J6094">
        <v>2.6</v>
      </c>
      <c r="K6094" t="s">
        <v>115</v>
      </c>
      <c r="L6094" t="s">
        <v>48</v>
      </c>
      <c r="M6094">
        <v>16.61</v>
      </c>
      <c r="N6094" t="s">
        <v>83</v>
      </c>
      <c r="O6094" t="b">
        <v>0</v>
      </c>
      <c r="P6094">
        <v>383.70870000000002</v>
      </c>
      <c r="Q6094">
        <v>136.15469999999999</v>
      </c>
      <c r="R6094">
        <v>116.9447</v>
      </c>
      <c r="S6094" t="s">
        <v>91</v>
      </c>
      <c r="T6094">
        <v>0</v>
      </c>
      <c r="U6094">
        <v>0</v>
      </c>
      <c r="V6094">
        <v>16</v>
      </c>
      <c r="W6094">
        <v>1044.1976</v>
      </c>
    </row>
    <row r="6095" spans="1:23" x14ac:dyDescent="0.35">
      <c r="A6095" t="s">
        <v>8107</v>
      </c>
      <c r="B6095" t="s">
        <v>208</v>
      </c>
      <c r="C6095" t="s">
        <v>889</v>
      </c>
      <c r="D6095" t="s">
        <v>28</v>
      </c>
      <c r="E6095" t="s">
        <v>16</v>
      </c>
      <c r="F6095" t="s">
        <v>241</v>
      </c>
      <c r="G6095">
        <v>35.53</v>
      </c>
      <c r="H6095">
        <v>2</v>
      </c>
      <c r="I6095">
        <v>0.11</v>
      </c>
      <c r="J6095">
        <v>8.8000000000000007</v>
      </c>
      <c r="K6095" t="s">
        <v>102</v>
      </c>
      <c r="L6095" t="s">
        <v>41</v>
      </c>
      <c r="M6095">
        <v>9.39</v>
      </c>
      <c r="N6095" t="s">
        <v>83</v>
      </c>
      <c r="O6095" t="b">
        <v>0</v>
      </c>
      <c r="P6095">
        <v>63.243400000000001</v>
      </c>
      <c r="Q6095">
        <v>20.607399999999998</v>
      </c>
      <c r="R6095">
        <v>2.4173999999999971</v>
      </c>
      <c r="S6095" t="s">
        <v>183</v>
      </c>
      <c r="T6095">
        <v>0</v>
      </c>
      <c r="U6095">
        <v>0</v>
      </c>
      <c r="V6095">
        <v>17</v>
      </c>
      <c r="W6095">
        <v>599.96180000000004</v>
      </c>
    </row>
    <row r="6096" spans="1:23" x14ac:dyDescent="0.35">
      <c r="A6096" t="s">
        <v>8108</v>
      </c>
      <c r="B6096" t="s">
        <v>572</v>
      </c>
      <c r="C6096" t="s">
        <v>1769</v>
      </c>
      <c r="D6096" t="s">
        <v>17</v>
      </c>
      <c r="E6096" t="s">
        <v>16</v>
      </c>
      <c r="F6096" t="s">
        <v>1077</v>
      </c>
      <c r="G6096">
        <v>17.63</v>
      </c>
      <c r="H6096">
        <v>2</v>
      </c>
      <c r="I6096">
        <v>0.15</v>
      </c>
      <c r="J6096">
        <v>6.72</v>
      </c>
      <c r="K6096" t="s">
        <v>82</v>
      </c>
      <c r="L6096" t="s">
        <v>43</v>
      </c>
      <c r="M6096">
        <v>6.49</v>
      </c>
      <c r="N6096" t="s">
        <v>83</v>
      </c>
      <c r="O6096" t="b">
        <v>0</v>
      </c>
      <c r="P6096">
        <v>29.971</v>
      </c>
      <c r="Q6096">
        <v>8.8149999999999977</v>
      </c>
      <c r="R6096">
        <v>-4.3950000000000031</v>
      </c>
      <c r="S6096" t="s">
        <v>183</v>
      </c>
      <c r="T6096">
        <v>0</v>
      </c>
      <c r="U6096">
        <v>0</v>
      </c>
      <c r="V6096">
        <v>6</v>
      </c>
      <c r="W6096">
        <v>189.5949</v>
      </c>
    </row>
    <row r="6097" spans="1:23" x14ac:dyDescent="0.35">
      <c r="A6097" t="s">
        <v>8109</v>
      </c>
      <c r="B6097" t="s">
        <v>1810</v>
      </c>
      <c r="C6097" t="s">
        <v>1105</v>
      </c>
      <c r="D6097" t="s">
        <v>24</v>
      </c>
      <c r="E6097" t="s">
        <v>88</v>
      </c>
      <c r="F6097" t="s">
        <v>468</v>
      </c>
      <c r="G6097">
        <v>23.57</v>
      </c>
      <c r="H6097">
        <v>3</v>
      </c>
      <c r="I6097">
        <v>0.19</v>
      </c>
      <c r="J6097">
        <v>6.44</v>
      </c>
      <c r="K6097" t="s">
        <v>115</v>
      </c>
      <c r="L6097" t="s">
        <v>41</v>
      </c>
      <c r="M6097">
        <v>12.2</v>
      </c>
      <c r="N6097" t="s">
        <v>83</v>
      </c>
      <c r="O6097" t="b">
        <v>0</v>
      </c>
      <c r="P6097">
        <v>57.275100000000009</v>
      </c>
      <c r="Q6097">
        <v>14.849100000000011</v>
      </c>
      <c r="R6097">
        <v>-3.7908999999999931</v>
      </c>
      <c r="S6097" t="s">
        <v>84</v>
      </c>
      <c r="T6097">
        <v>0</v>
      </c>
      <c r="U6097">
        <v>0</v>
      </c>
      <c r="V6097">
        <v>15</v>
      </c>
      <c r="W6097">
        <v>813.85820000000024</v>
      </c>
    </row>
    <row r="6098" spans="1:23" x14ac:dyDescent="0.35">
      <c r="A6098" t="s">
        <v>8110</v>
      </c>
      <c r="B6098" t="s">
        <v>125</v>
      </c>
      <c r="C6098" t="s">
        <v>6921</v>
      </c>
      <c r="D6098" t="s">
        <v>19</v>
      </c>
      <c r="E6098" t="s">
        <v>16</v>
      </c>
      <c r="F6098" t="s">
        <v>259</v>
      </c>
      <c r="G6098">
        <v>42.29</v>
      </c>
      <c r="H6098">
        <v>1</v>
      </c>
      <c r="I6098">
        <v>0.15</v>
      </c>
      <c r="J6098">
        <v>7.41</v>
      </c>
      <c r="K6098" t="s">
        <v>102</v>
      </c>
      <c r="L6098" t="s">
        <v>41</v>
      </c>
      <c r="M6098">
        <v>7.34</v>
      </c>
      <c r="N6098" t="s">
        <v>83</v>
      </c>
      <c r="O6098" t="b">
        <v>0</v>
      </c>
      <c r="P6098">
        <v>35.9465</v>
      </c>
      <c r="Q6098">
        <v>10.5725</v>
      </c>
      <c r="R6098">
        <v>-4.1774999999999984</v>
      </c>
      <c r="S6098" t="s">
        <v>128</v>
      </c>
      <c r="T6098">
        <v>0</v>
      </c>
      <c r="U6098">
        <v>0</v>
      </c>
      <c r="V6098">
        <v>5</v>
      </c>
      <c r="W6098">
        <v>359.18950000000001</v>
      </c>
    </row>
    <row r="6099" spans="1:23" x14ac:dyDescent="0.35">
      <c r="A6099" t="s">
        <v>8111</v>
      </c>
      <c r="B6099" t="s">
        <v>117</v>
      </c>
      <c r="C6099" t="s">
        <v>1115</v>
      </c>
      <c r="D6099" t="s">
        <v>17</v>
      </c>
      <c r="E6099" t="s">
        <v>95</v>
      </c>
      <c r="F6099" t="s">
        <v>289</v>
      </c>
      <c r="G6099">
        <v>541.03</v>
      </c>
      <c r="H6099">
        <v>1</v>
      </c>
      <c r="I6099">
        <v>0.01</v>
      </c>
      <c r="J6099">
        <v>2.19</v>
      </c>
      <c r="K6099" t="s">
        <v>90</v>
      </c>
      <c r="L6099" t="s">
        <v>43</v>
      </c>
      <c r="M6099">
        <v>3.28</v>
      </c>
      <c r="N6099" t="s">
        <v>83</v>
      </c>
      <c r="O6099" t="b">
        <v>0</v>
      </c>
      <c r="P6099">
        <v>535.61969999999997</v>
      </c>
      <c r="Q6099">
        <v>211.0017</v>
      </c>
      <c r="R6099">
        <v>205.5317</v>
      </c>
      <c r="S6099" t="s">
        <v>84</v>
      </c>
      <c r="T6099">
        <v>0</v>
      </c>
      <c r="U6099">
        <v>0</v>
      </c>
      <c r="V6099">
        <v>13</v>
      </c>
      <c r="W6099">
        <v>590.20570000000009</v>
      </c>
    </row>
    <row r="6100" spans="1:23" x14ac:dyDescent="0.35">
      <c r="A6100" t="s">
        <v>8112</v>
      </c>
      <c r="B6100" t="s">
        <v>2232</v>
      </c>
      <c r="C6100" t="s">
        <v>8113</v>
      </c>
      <c r="D6100" t="s">
        <v>19</v>
      </c>
      <c r="E6100" t="s">
        <v>95</v>
      </c>
      <c r="F6100" t="s">
        <v>631</v>
      </c>
      <c r="G6100">
        <v>545.29999999999995</v>
      </c>
      <c r="H6100">
        <v>2</v>
      </c>
      <c r="I6100">
        <v>0.03</v>
      </c>
      <c r="J6100">
        <v>5.04</v>
      </c>
      <c r="K6100" t="s">
        <v>82</v>
      </c>
      <c r="L6100" t="s">
        <v>43</v>
      </c>
      <c r="M6100">
        <v>3</v>
      </c>
      <c r="N6100" t="s">
        <v>141</v>
      </c>
      <c r="O6100" t="b">
        <v>0</v>
      </c>
      <c r="P6100">
        <v>1057.8820000000001</v>
      </c>
      <c r="Q6100">
        <v>403.52199999999988</v>
      </c>
      <c r="R6100">
        <v>395.48199999999991</v>
      </c>
      <c r="S6100" t="s">
        <v>84</v>
      </c>
      <c r="T6100">
        <v>1</v>
      </c>
      <c r="U6100">
        <v>0</v>
      </c>
      <c r="V6100">
        <v>2</v>
      </c>
      <c r="W6100">
        <v>397.98039999999992</v>
      </c>
    </row>
    <row r="6101" spans="1:23" x14ac:dyDescent="0.35">
      <c r="A6101" t="s">
        <v>8114</v>
      </c>
      <c r="B6101" t="s">
        <v>814</v>
      </c>
      <c r="C6101" t="s">
        <v>1382</v>
      </c>
      <c r="D6101" t="s">
        <v>17</v>
      </c>
      <c r="E6101" t="s">
        <v>14</v>
      </c>
      <c r="F6101" t="s">
        <v>775</v>
      </c>
      <c r="G6101">
        <v>204.33</v>
      </c>
      <c r="H6101">
        <v>3</v>
      </c>
      <c r="I6101">
        <v>0.19</v>
      </c>
      <c r="J6101">
        <v>4.1399999999999997</v>
      </c>
      <c r="K6101" t="s">
        <v>90</v>
      </c>
      <c r="L6101" t="s">
        <v>41</v>
      </c>
      <c r="M6101">
        <v>9.31</v>
      </c>
      <c r="N6101" t="s">
        <v>83</v>
      </c>
      <c r="O6101" t="b">
        <v>0</v>
      </c>
      <c r="P6101">
        <v>496.52190000000002</v>
      </c>
      <c r="Q6101">
        <v>128.72790000000001</v>
      </c>
      <c r="R6101">
        <v>115.2779</v>
      </c>
      <c r="S6101" t="s">
        <v>183</v>
      </c>
      <c r="T6101">
        <v>0</v>
      </c>
      <c r="U6101">
        <v>0</v>
      </c>
      <c r="V6101">
        <v>12</v>
      </c>
      <c r="W6101">
        <v>1227.502500000001</v>
      </c>
    </row>
    <row r="6102" spans="1:23" x14ac:dyDescent="0.35">
      <c r="A6102" t="s">
        <v>8115</v>
      </c>
      <c r="B6102" t="s">
        <v>326</v>
      </c>
      <c r="C6102" t="s">
        <v>604</v>
      </c>
      <c r="D6102" t="s">
        <v>17</v>
      </c>
      <c r="E6102" t="s">
        <v>16</v>
      </c>
      <c r="F6102" t="s">
        <v>505</v>
      </c>
      <c r="G6102">
        <v>41.35</v>
      </c>
      <c r="H6102">
        <v>2</v>
      </c>
      <c r="I6102">
        <v>0.25</v>
      </c>
      <c r="J6102">
        <v>3.3</v>
      </c>
      <c r="K6102" t="s">
        <v>102</v>
      </c>
      <c r="L6102" t="s">
        <v>41</v>
      </c>
      <c r="M6102">
        <v>12.91</v>
      </c>
      <c r="N6102" t="s">
        <v>83</v>
      </c>
      <c r="O6102" t="b">
        <v>0</v>
      </c>
      <c r="P6102">
        <v>62.025000000000013</v>
      </c>
      <c r="Q6102">
        <v>12.40500000000001</v>
      </c>
      <c r="R6102">
        <v>-3.8049999999999931</v>
      </c>
      <c r="S6102" t="s">
        <v>103</v>
      </c>
      <c r="T6102">
        <v>0</v>
      </c>
      <c r="U6102">
        <v>0</v>
      </c>
      <c r="V6102">
        <v>12</v>
      </c>
      <c r="W6102">
        <v>500.64210000000008</v>
      </c>
    </row>
    <row r="6103" spans="1:23" x14ac:dyDescent="0.35">
      <c r="A6103" t="s">
        <v>8116</v>
      </c>
      <c r="B6103" t="s">
        <v>302</v>
      </c>
      <c r="C6103" t="s">
        <v>4133</v>
      </c>
      <c r="D6103" t="s">
        <v>15</v>
      </c>
      <c r="E6103" t="s">
        <v>14</v>
      </c>
      <c r="F6103" t="s">
        <v>1029</v>
      </c>
      <c r="G6103">
        <v>95.99</v>
      </c>
      <c r="H6103">
        <v>1</v>
      </c>
      <c r="I6103">
        <v>0.01</v>
      </c>
      <c r="J6103">
        <v>8.33</v>
      </c>
      <c r="K6103" t="s">
        <v>82</v>
      </c>
      <c r="L6103" t="s">
        <v>48</v>
      </c>
      <c r="M6103">
        <v>11.02</v>
      </c>
      <c r="N6103" t="s">
        <v>83</v>
      </c>
      <c r="O6103" t="b">
        <v>0</v>
      </c>
      <c r="P6103">
        <v>95.030100000000004</v>
      </c>
      <c r="Q6103">
        <v>37.436100000000003</v>
      </c>
      <c r="R6103">
        <v>18.086099999999991</v>
      </c>
      <c r="S6103" t="s">
        <v>183</v>
      </c>
      <c r="T6103">
        <v>0</v>
      </c>
      <c r="U6103">
        <v>0</v>
      </c>
      <c r="V6103">
        <v>3</v>
      </c>
      <c r="W6103">
        <v>651.7992999999999</v>
      </c>
    </row>
    <row r="6104" spans="1:23" x14ac:dyDescent="0.35">
      <c r="A6104" t="s">
        <v>8117</v>
      </c>
      <c r="B6104" t="s">
        <v>800</v>
      </c>
      <c r="C6104" t="s">
        <v>8118</v>
      </c>
      <c r="D6104" t="s">
        <v>12</v>
      </c>
      <c r="E6104" t="s">
        <v>14</v>
      </c>
      <c r="F6104" t="s">
        <v>1109</v>
      </c>
      <c r="G6104">
        <v>131.91</v>
      </c>
      <c r="H6104">
        <v>3</v>
      </c>
      <c r="I6104">
        <v>0.22</v>
      </c>
      <c r="J6104">
        <v>5.29</v>
      </c>
      <c r="K6104" t="s">
        <v>90</v>
      </c>
      <c r="L6104" t="s">
        <v>41</v>
      </c>
      <c r="M6104">
        <v>5.54</v>
      </c>
      <c r="N6104" t="s">
        <v>83</v>
      </c>
      <c r="O6104" t="b">
        <v>0</v>
      </c>
      <c r="P6104">
        <v>308.66940000000011</v>
      </c>
      <c r="Q6104">
        <v>71.231400000000065</v>
      </c>
      <c r="R6104">
        <v>60.401400000000073</v>
      </c>
      <c r="S6104" t="s">
        <v>84</v>
      </c>
      <c r="T6104">
        <v>0</v>
      </c>
      <c r="U6104">
        <v>0</v>
      </c>
      <c r="V6104">
        <v>1</v>
      </c>
      <c r="W6104">
        <v>60.401400000000073</v>
      </c>
    </row>
    <row r="6105" spans="1:23" x14ac:dyDescent="0.35">
      <c r="A6105" t="s">
        <v>8119</v>
      </c>
      <c r="B6105" t="s">
        <v>2158</v>
      </c>
      <c r="C6105" t="s">
        <v>5460</v>
      </c>
      <c r="D6105" t="s">
        <v>15</v>
      </c>
      <c r="E6105" t="s">
        <v>95</v>
      </c>
      <c r="F6105" t="s">
        <v>274</v>
      </c>
      <c r="G6105">
        <v>167.37</v>
      </c>
      <c r="H6105">
        <v>2</v>
      </c>
      <c r="I6105">
        <v>0.18</v>
      </c>
      <c r="J6105">
        <v>5.18</v>
      </c>
      <c r="K6105" t="s">
        <v>115</v>
      </c>
      <c r="L6105" t="s">
        <v>41</v>
      </c>
      <c r="M6105">
        <v>7.51</v>
      </c>
      <c r="N6105" t="s">
        <v>83</v>
      </c>
      <c r="O6105" t="b">
        <v>0</v>
      </c>
      <c r="P6105">
        <v>274.48680000000002</v>
      </c>
      <c r="Q6105">
        <v>73.642800000000022</v>
      </c>
      <c r="R6105">
        <v>60.952800000000018</v>
      </c>
      <c r="S6105" t="s">
        <v>128</v>
      </c>
      <c r="T6105">
        <v>0</v>
      </c>
      <c r="U6105">
        <v>0</v>
      </c>
      <c r="V6105">
        <v>3</v>
      </c>
      <c r="W6105">
        <v>132.73830000000009</v>
      </c>
    </row>
    <row r="6106" spans="1:23" x14ac:dyDescent="0.35">
      <c r="A6106" t="s">
        <v>8120</v>
      </c>
      <c r="B6106" t="s">
        <v>1268</v>
      </c>
      <c r="C6106" t="s">
        <v>529</v>
      </c>
      <c r="D6106" t="s">
        <v>24</v>
      </c>
      <c r="E6106" t="s">
        <v>95</v>
      </c>
      <c r="F6106" t="s">
        <v>175</v>
      </c>
      <c r="G6106">
        <v>264.27</v>
      </c>
      <c r="H6106">
        <v>2</v>
      </c>
      <c r="I6106">
        <v>0.01</v>
      </c>
      <c r="J6106">
        <v>2.39</v>
      </c>
      <c r="K6106" t="s">
        <v>82</v>
      </c>
      <c r="L6106" t="s">
        <v>45</v>
      </c>
      <c r="M6106">
        <v>1.57</v>
      </c>
      <c r="N6106" t="s">
        <v>83</v>
      </c>
      <c r="O6106" t="b">
        <v>0</v>
      </c>
      <c r="P6106">
        <v>523.25459999999998</v>
      </c>
      <c r="Q6106">
        <v>206.13059999999999</v>
      </c>
      <c r="R6106">
        <v>202.17060000000001</v>
      </c>
      <c r="S6106" t="s">
        <v>183</v>
      </c>
      <c r="T6106">
        <v>0</v>
      </c>
      <c r="U6106">
        <v>0</v>
      </c>
      <c r="V6106">
        <v>22</v>
      </c>
      <c r="W6106">
        <v>2226.7773000000002</v>
      </c>
    </row>
    <row r="6107" spans="1:23" x14ac:dyDescent="0.35">
      <c r="A6107" t="s">
        <v>8121</v>
      </c>
      <c r="B6107" t="s">
        <v>2232</v>
      </c>
      <c r="C6107" t="s">
        <v>8122</v>
      </c>
      <c r="D6107" t="s">
        <v>12</v>
      </c>
      <c r="E6107" t="s">
        <v>16</v>
      </c>
      <c r="F6107" t="s">
        <v>828</v>
      </c>
      <c r="G6107">
        <v>25.45</v>
      </c>
      <c r="H6107">
        <v>3</v>
      </c>
      <c r="I6107">
        <v>0.22</v>
      </c>
      <c r="J6107">
        <v>2.27</v>
      </c>
      <c r="K6107" t="s">
        <v>115</v>
      </c>
      <c r="L6107" t="s">
        <v>41</v>
      </c>
      <c r="M6107">
        <v>5.67</v>
      </c>
      <c r="N6107" t="s">
        <v>83</v>
      </c>
      <c r="O6107" t="b">
        <v>0</v>
      </c>
      <c r="P6107">
        <v>59.552999999999997</v>
      </c>
      <c r="Q6107">
        <v>13.743</v>
      </c>
      <c r="R6107">
        <v>5.8030000000000026</v>
      </c>
      <c r="S6107" t="s">
        <v>84</v>
      </c>
      <c r="T6107">
        <v>0</v>
      </c>
      <c r="U6107">
        <v>0</v>
      </c>
      <c r="V6107">
        <v>2</v>
      </c>
      <c r="W6107">
        <v>98.368800000000036</v>
      </c>
    </row>
    <row r="6108" spans="1:23" x14ac:dyDescent="0.35">
      <c r="A6108" t="s">
        <v>8123</v>
      </c>
      <c r="B6108" t="s">
        <v>379</v>
      </c>
      <c r="C6108" t="s">
        <v>1266</v>
      </c>
      <c r="D6108" t="s">
        <v>12</v>
      </c>
      <c r="E6108" t="s">
        <v>95</v>
      </c>
      <c r="F6108" t="s">
        <v>388</v>
      </c>
      <c r="G6108">
        <v>478.02</v>
      </c>
      <c r="H6108">
        <v>2</v>
      </c>
      <c r="I6108">
        <v>7.0000000000000007E-2</v>
      </c>
      <c r="J6108">
        <v>9.5299999999999994</v>
      </c>
      <c r="K6108" t="s">
        <v>115</v>
      </c>
      <c r="L6108" t="s">
        <v>43</v>
      </c>
      <c r="M6108">
        <v>4.33</v>
      </c>
      <c r="N6108" t="s">
        <v>83</v>
      </c>
      <c r="O6108" t="b">
        <v>0</v>
      </c>
      <c r="P6108">
        <v>889.11719999999991</v>
      </c>
      <c r="Q6108">
        <v>315.4932</v>
      </c>
      <c r="R6108">
        <v>301.63319999999999</v>
      </c>
      <c r="S6108" t="s">
        <v>103</v>
      </c>
      <c r="T6108">
        <v>0</v>
      </c>
      <c r="U6108">
        <v>0</v>
      </c>
      <c r="V6108">
        <v>3</v>
      </c>
      <c r="W6108">
        <v>334.53320000000002</v>
      </c>
    </row>
    <row r="6109" spans="1:23" x14ac:dyDescent="0.35">
      <c r="A6109" t="s">
        <v>8124</v>
      </c>
      <c r="B6109" t="s">
        <v>330</v>
      </c>
      <c r="C6109" t="s">
        <v>4726</v>
      </c>
      <c r="D6109" t="s">
        <v>12</v>
      </c>
      <c r="E6109" t="s">
        <v>95</v>
      </c>
      <c r="F6109" t="s">
        <v>541</v>
      </c>
      <c r="G6109">
        <v>336.03</v>
      </c>
      <c r="H6109">
        <v>3</v>
      </c>
      <c r="I6109">
        <v>0.03</v>
      </c>
      <c r="J6109">
        <v>4.5999999999999996</v>
      </c>
      <c r="K6109" t="s">
        <v>102</v>
      </c>
      <c r="L6109" t="s">
        <v>45</v>
      </c>
      <c r="M6109">
        <v>0.51</v>
      </c>
      <c r="N6109" t="s">
        <v>83</v>
      </c>
      <c r="O6109" t="b">
        <v>0</v>
      </c>
      <c r="P6109">
        <v>977.84730000000002</v>
      </c>
      <c r="Q6109">
        <v>372.99329999999998</v>
      </c>
      <c r="R6109">
        <v>367.88330000000002</v>
      </c>
      <c r="S6109" t="s">
        <v>183</v>
      </c>
      <c r="T6109">
        <v>0</v>
      </c>
      <c r="U6109">
        <v>0</v>
      </c>
      <c r="V6109">
        <v>15</v>
      </c>
      <c r="W6109">
        <v>405.86239999999998</v>
      </c>
    </row>
    <row r="6110" spans="1:23" x14ac:dyDescent="0.35">
      <c r="A6110" t="s">
        <v>8125</v>
      </c>
      <c r="B6110" t="s">
        <v>208</v>
      </c>
      <c r="C6110" t="s">
        <v>704</v>
      </c>
      <c r="D6110" t="s">
        <v>17</v>
      </c>
      <c r="E6110" t="s">
        <v>14</v>
      </c>
      <c r="F6110" t="s">
        <v>677</v>
      </c>
      <c r="G6110">
        <v>160.53</v>
      </c>
      <c r="H6110">
        <v>3</v>
      </c>
      <c r="I6110">
        <v>0.02</v>
      </c>
      <c r="J6110">
        <v>3.23</v>
      </c>
      <c r="K6110" t="s">
        <v>90</v>
      </c>
      <c r="L6110" t="s">
        <v>45</v>
      </c>
      <c r="M6110">
        <v>1.45</v>
      </c>
      <c r="N6110" t="s">
        <v>279</v>
      </c>
      <c r="O6110" t="b">
        <v>0</v>
      </c>
      <c r="P6110">
        <v>471.95819999999998</v>
      </c>
      <c r="Q6110">
        <v>183.00420000000011</v>
      </c>
      <c r="R6110">
        <v>178.32419999999999</v>
      </c>
      <c r="S6110" t="s">
        <v>183</v>
      </c>
      <c r="T6110">
        <v>0</v>
      </c>
      <c r="U6110">
        <v>1</v>
      </c>
      <c r="V6110">
        <v>18</v>
      </c>
      <c r="W6110">
        <v>2368.9762999999998</v>
      </c>
    </row>
    <row r="6111" spans="1:23" x14ac:dyDescent="0.35">
      <c r="A6111" t="s">
        <v>8126</v>
      </c>
      <c r="B6111" t="s">
        <v>491</v>
      </c>
      <c r="C6111" t="s">
        <v>1764</v>
      </c>
      <c r="D6111" t="s">
        <v>12</v>
      </c>
      <c r="E6111" t="s">
        <v>95</v>
      </c>
      <c r="F6111" t="s">
        <v>515</v>
      </c>
      <c r="G6111">
        <v>424.69</v>
      </c>
      <c r="H6111">
        <v>2</v>
      </c>
      <c r="I6111">
        <v>0.04</v>
      </c>
      <c r="J6111">
        <v>2.79</v>
      </c>
      <c r="K6111" t="s">
        <v>90</v>
      </c>
      <c r="L6111" t="s">
        <v>45</v>
      </c>
      <c r="M6111">
        <v>1.29</v>
      </c>
      <c r="N6111" t="s">
        <v>83</v>
      </c>
      <c r="O6111" t="b">
        <v>0</v>
      </c>
      <c r="P6111">
        <v>815.40479999999991</v>
      </c>
      <c r="Q6111">
        <v>305.77679999999992</v>
      </c>
      <c r="R6111">
        <v>301.69679999999988</v>
      </c>
      <c r="S6111" t="s">
        <v>103</v>
      </c>
      <c r="T6111">
        <v>0</v>
      </c>
      <c r="U6111">
        <v>0</v>
      </c>
      <c r="V6111">
        <v>13</v>
      </c>
      <c r="W6111">
        <v>1140.8431</v>
      </c>
    </row>
    <row r="6112" spans="1:23" x14ac:dyDescent="0.35">
      <c r="A6112" t="s">
        <v>8127</v>
      </c>
      <c r="B6112" t="s">
        <v>984</v>
      </c>
      <c r="C6112" t="s">
        <v>1793</v>
      </c>
      <c r="D6112" t="s">
        <v>15</v>
      </c>
      <c r="E6112" t="s">
        <v>14</v>
      </c>
      <c r="F6112" t="s">
        <v>1321</v>
      </c>
      <c r="G6112">
        <v>130.88</v>
      </c>
      <c r="H6112">
        <v>1</v>
      </c>
      <c r="I6112">
        <v>0.18</v>
      </c>
      <c r="J6112">
        <v>9.2899999999999991</v>
      </c>
      <c r="K6112" t="s">
        <v>82</v>
      </c>
      <c r="L6112" t="s">
        <v>41</v>
      </c>
      <c r="M6112">
        <v>12.56</v>
      </c>
      <c r="N6112" t="s">
        <v>83</v>
      </c>
      <c r="O6112" t="b">
        <v>0</v>
      </c>
      <c r="P6112">
        <v>107.3216</v>
      </c>
      <c r="Q6112">
        <v>28.793600000000009</v>
      </c>
      <c r="R6112">
        <v>6.9436000000000107</v>
      </c>
      <c r="S6112" t="s">
        <v>97</v>
      </c>
      <c r="T6112">
        <v>0</v>
      </c>
      <c r="U6112">
        <v>0</v>
      </c>
      <c r="V6112">
        <v>17</v>
      </c>
      <c r="W6112">
        <v>1419.2664</v>
      </c>
    </row>
    <row r="6113" spans="1:23" x14ac:dyDescent="0.35">
      <c r="A6113" t="s">
        <v>8128</v>
      </c>
      <c r="B6113" t="s">
        <v>212</v>
      </c>
      <c r="C6113" t="s">
        <v>657</v>
      </c>
      <c r="D6113" t="s">
        <v>19</v>
      </c>
      <c r="E6113" t="s">
        <v>16</v>
      </c>
      <c r="F6113" t="s">
        <v>527</v>
      </c>
      <c r="G6113">
        <v>19.260000000000002</v>
      </c>
      <c r="H6113">
        <v>1</v>
      </c>
      <c r="I6113">
        <v>0.25</v>
      </c>
      <c r="J6113">
        <v>6.8</v>
      </c>
      <c r="K6113" t="s">
        <v>90</v>
      </c>
      <c r="L6113" t="s">
        <v>41</v>
      </c>
      <c r="M6113">
        <v>11.55</v>
      </c>
      <c r="N6113" t="s">
        <v>83</v>
      </c>
      <c r="O6113" t="b">
        <v>0</v>
      </c>
      <c r="P6113">
        <v>14.445</v>
      </c>
      <c r="Q6113">
        <v>2.8889999999999998</v>
      </c>
      <c r="R6113">
        <v>-15.461</v>
      </c>
      <c r="S6113" t="s">
        <v>91</v>
      </c>
      <c r="T6113">
        <v>0</v>
      </c>
      <c r="U6113">
        <v>0</v>
      </c>
      <c r="V6113">
        <v>28</v>
      </c>
      <c r="W6113">
        <v>2965.6505000000002</v>
      </c>
    </row>
    <row r="6114" spans="1:23" x14ac:dyDescent="0.35">
      <c r="A6114" t="s">
        <v>8129</v>
      </c>
      <c r="B6114" t="s">
        <v>261</v>
      </c>
      <c r="C6114" t="s">
        <v>106</v>
      </c>
      <c r="D6114" t="s">
        <v>12</v>
      </c>
      <c r="E6114" t="s">
        <v>88</v>
      </c>
      <c r="F6114" t="s">
        <v>415</v>
      </c>
      <c r="G6114">
        <v>20.12</v>
      </c>
      <c r="H6114">
        <v>2</v>
      </c>
      <c r="I6114">
        <v>0.03</v>
      </c>
      <c r="J6114">
        <v>9.93</v>
      </c>
      <c r="K6114" t="s">
        <v>82</v>
      </c>
      <c r="L6114" t="s">
        <v>45</v>
      </c>
      <c r="M6114">
        <v>1.55</v>
      </c>
      <c r="N6114" t="s">
        <v>83</v>
      </c>
      <c r="O6114" t="b">
        <v>0</v>
      </c>
      <c r="P6114">
        <v>39.032800000000002</v>
      </c>
      <c r="Q6114">
        <v>14.8888</v>
      </c>
      <c r="R6114">
        <v>3.4087999999999989</v>
      </c>
      <c r="S6114" t="s">
        <v>103</v>
      </c>
      <c r="T6114">
        <v>0</v>
      </c>
      <c r="U6114">
        <v>0</v>
      </c>
      <c r="V6114">
        <v>14</v>
      </c>
      <c r="W6114">
        <v>687.77050000000008</v>
      </c>
    </row>
    <row r="6115" spans="1:23" x14ac:dyDescent="0.35">
      <c r="A6115" t="s">
        <v>8130</v>
      </c>
      <c r="B6115" t="s">
        <v>802</v>
      </c>
      <c r="C6115" t="s">
        <v>4812</v>
      </c>
      <c r="D6115" t="s">
        <v>15</v>
      </c>
      <c r="E6115" t="s">
        <v>14</v>
      </c>
      <c r="F6115" t="s">
        <v>203</v>
      </c>
      <c r="G6115">
        <v>143.66999999999999</v>
      </c>
      <c r="H6115">
        <v>1</v>
      </c>
      <c r="I6115">
        <v>0.02</v>
      </c>
      <c r="J6115">
        <v>2.0699999999999998</v>
      </c>
      <c r="K6115" t="s">
        <v>90</v>
      </c>
      <c r="L6115" t="s">
        <v>45</v>
      </c>
      <c r="M6115">
        <v>1.7</v>
      </c>
      <c r="N6115" t="s">
        <v>83</v>
      </c>
      <c r="O6115" t="b">
        <v>0</v>
      </c>
      <c r="P6115">
        <v>140.79660000000001</v>
      </c>
      <c r="Q6115">
        <v>54.5946</v>
      </c>
      <c r="R6115">
        <v>50.824599999999997</v>
      </c>
      <c r="S6115" t="s">
        <v>84</v>
      </c>
      <c r="T6115">
        <v>0</v>
      </c>
      <c r="U6115">
        <v>0</v>
      </c>
      <c r="V6115">
        <v>3</v>
      </c>
      <c r="W6115">
        <v>85.613600000000019</v>
      </c>
    </row>
    <row r="6116" spans="1:23" x14ac:dyDescent="0.35">
      <c r="A6116" t="s">
        <v>8131</v>
      </c>
      <c r="B6116" t="s">
        <v>276</v>
      </c>
      <c r="C6116" t="s">
        <v>1739</v>
      </c>
      <c r="D6116" t="s">
        <v>19</v>
      </c>
      <c r="E6116" t="s">
        <v>95</v>
      </c>
      <c r="F6116" t="s">
        <v>1740</v>
      </c>
      <c r="G6116">
        <v>119.55</v>
      </c>
      <c r="H6116">
        <v>2</v>
      </c>
      <c r="I6116">
        <v>0.03</v>
      </c>
      <c r="J6116">
        <v>7.63</v>
      </c>
      <c r="K6116" t="s">
        <v>82</v>
      </c>
      <c r="L6116" t="s">
        <v>48</v>
      </c>
      <c r="M6116">
        <v>14.27</v>
      </c>
      <c r="N6116" t="s">
        <v>83</v>
      </c>
      <c r="O6116" t="b">
        <v>0</v>
      </c>
      <c r="P6116">
        <v>231.92699999999999</v>
      </c>
      <c r="Q6116">
        <v>88.467000000000013</v>
      </c>
      <c r="R6116">
        <v>66.567000000000007</v>
      </c>
      <c r="S6116" t="s">
        <v>97</v>
      </c>
      <c r="T6116">
        <v>0</v>
      </c>
      <c r="U6116">
        <v>0</v>
      </c>
      <c r="V6116">
        <v>18</v>
      </c>
      <c r="W6116">
        <v>1024.7711999999999</v>
      </c>
    </row>
    <row r="6117" spans="1:23" x14ac:dyDescent="0.35">
      <c r="A6117" t="s">
        <v>8132</v>
      </c>
      <c r="B6117" t="s">
        <v>1936</v>
      </c>
      <c r="C6117" t="s">
        <v>1623</v>
      </c>
      <c r="D6117" t="s">
        <v>15</v>
      </c>
      <c r="E6117" t="s">
        <v>88</v>
      </c>
      <c r="F6117" t="s">
        <v>457</v>
      </c>
      <c r="G6117">
        <v>9.48</v>
      </c>
      <c r="H6117">
        <v>3</v>
      </c>
      <c r="I6117">
        <v>0.08</v>
      </c>
      <c r="J6117">
        <v>9.49</v>
      </c>
      <c r="K6117" t="s">
        <v>90</v>
      </c>
      <c r="L6117" t="s">
        <v>43</v>
      </c>
      <c r="M6117">
        <v>6.88</v>
      </c>
      <c r="N6117" t="s">
        <v>83</v>
      </c>
      <c r="O6117" t="b">
        <v>0</v>
      </c>
      <c r="P6117">
        <v>26.1648</v>
      </c>
      <c r="Q6117">
        <v>9.1008000000000049</v>
      </c>
      <c r="R6117">
        <v>-7.2691999999999979</v>
      </c>
      <c r="S6117" t="s">
        <v>103</v>
      </c>
      <c r="T6117">
        <v>0</v>
      </c>
      <c r="U6117">
        <v>0</v>
      </c>
      <c r="V6117">
        <v>20</v>
      </c>
      <c r="W6117">
        <v>2434.6143999999999</v>
      </c>
    </row>
    <row r="6118" spans="1:23" x14ac:dyDescent="0.35">
      <c r="A6118" t="s">
        <v>8133</v>
      </c>
      <c r="B6118" t="s">
        <v>1052</v>
      </c>
      <c r="C6118" t="s">
        <v>408</v>
      </c>
      <c r="D6118" t="s">
        <v>12</v>
      </c>
      <c r="E6118" t="s">
        <v>88</v>
      </c>
      <c r="F6118" t="s">
        <v>916</v>
      </c>
      <c r="G6118">
        <v>19.52</v>
      </c>
      <c r="H6118">
        <v>2</v>
      </c>
      <c r="I6118">
        <v>0.09</v>
      </c>
      <c r="J6118">
        <v>5.91</v>
      </c>
      <c r="K6118" t="s">
        <v>102</v>
      </c>
      <c r="L6118" t="s">
        <v>48</v>
      </c>
      <c r="M6118">
        <v>11.48</v>
      </c>
      <c r="N6118" t="s">
        <v>83</v>
      </c>
      <c r="O6118" t="b">
        <v>0</v>
      </c>
      <c r="P6118">
        <v>35.526400000000002</v>
      </c>
      <c r="Q6118">
        <v>12.102399999999999</v>
      </c>
      <c r="R6118">
        <v>-5.2875999999999976</v>
      </c>
      <c r="S6118" t="s">
        <v>128</v>
      </c>
      <c r="T6118">
        <v>0</v>
      </c>
      <c r="U6118">
        <v>0</v>
      </c>
      <c r="V6118">
        <v>15</v>
      </c>
      <c r="W6118">
        <v>1549.1948</v>
      </c>
    </row>
    <row r="6119" spans="1:23" x14ac:dyDescent="0.35">
      <c r="A6119" t="s">
        <v>8134</v>
      </c>
      <c r="B6119" t="s">
        <v>1097</v>
      </c>
      <c r="C6119" t="s">
        <v>2204</v>
      </c>
      <c r="D6119" t="s">
        <v>19</v>
      </c>
      <c r="E6119" t="s">
        <v>95</v>
      </c>
      <c r="F6119" t="s">
        <v>191</v>
      </c>
      <c r="G6119">
        <v>14.66</v>
      </c>
      <c r="H6119">
        <v>3</v>
      </c>
      <c r="I6119">
        <v>0.03</v>
      </c>
      <c r="J6119">
        <v>7.15</v>
      </c>
      <c r="K6119" t="s">
        <v>90</v>
      </c>
      <c r="L6119" t="s">
        <v>45</v>
      </c>
      <c r="M6119">
        <v>1.28</v>
      </c>
      <c r="N6119" t="s">
        <v>83</v>
      </c>
      <c r="O6119" t="b">
        <v>0</v>
      </c>
      <c r="P6119">
        <v>42.660600000000002</v>
      </c>
      <c r="Q6119">
        <v>16.272600000000001</v>
      </c>
      <c r="R6119">
        <v>7.8426000000000009</v>
      </c>
      <c r="S6119" t="s">
        <v>183</v>
      </c>
      <c r="T6119">
        <v>0</v>
      </c>
      <c r="U6119">
        <v>0</v>
      </c>
      <c r="V6119">
        <v>13</v>
      </c>
      <c r="W6119">
        <v>1511.8448000000001</v>
      </c>
    </row>
    <row r="6120" spans="1:23" x14ac:dyDescent="0.35">
      <c r="A6120" t="s">
        <v>8135</v>
      </c>
      <c r="B6120" t="s">
        <v>177</v>
      </c>
      <c r="C6120" t="s">
        <v>8136</v>
      </c>
      <c r="D6120" t="s">
        <v>24</v>
      </c>
      <c r="E6120" t="s">
        <v>95</v>
      </c>
      <c r="F6120" t="s">
        <v>140</v>
      </c>
      <c r="G6120">
        <v>287.37</v>
      </c>
      <c r="H6120">
        <v>1</v>
      </c>
      <c r="I6120">
        <v>0.23</v>
      </c>
      <c r="J6120">
        <v>7.84</v>
      </c>
      <c r="K6120" t="s">
        <v>82</v>
      </c>
      <c r="L6120" t="s">
        <v>41</v>
      </c>
      <c r="M6120">
        <v>13.08</v>
      </c>
      <c r="N6120" t="s">
        <v>83</v>
      </c>
      <c r="O6120" t="b">
        <v>0</v>
      </c>
      <c r="P6120">
        <v>221.2749</v>
      </c>
      <c r="Q6120">
        <v>48.852900000000012</v>
      </c>
      <c r="R6120">
        <v>27.9329</v>
      </c>
      <c r="S6120" t="s">
        <v>128</v>
      </c>
      <c r="T6120">
        <v>0</v>
      </c>
      <c r="U6120">
        <v>0</v>
      </c>
      <c r="V6120">
        <v>2</v>
      </c>
      <c r="W6120">
        <v>84.810900000000004</v>
      </c>
    </row>
    <row r="6121" spans="1:23" x14ac:dyDescent="0.35">
      <c r="A6121" t="s">
        <v>8137</v>
      </c>
      <c r="B6121" t="s">
        <v>814</v>
      </c>
      <c r="C6121" t="s">
        <v>8138</v>
      </c>
      <c r="D6121" t="s">
        <v>26</v>
      </c>
      <c r="E6121" t="s">
        <v>16</v>
      </c>
      <c r="F6121" t="s">
        <v>475</v>
      </c>
      <c r="G6121">
        <v>26.7</v>
      </c>
      <c r="H6121">
        <v>3</v>
      </c>
      <c r="I6121">
        <v>0.17</v>
      </c>
      <c r="J6121">
        <v>5.69</v>
      </c>
      <c r="K6121" t="s">
        <v>115</v>
      </c>
      <c r="L6121" t="s">
        <v>41</v>
      </c>
      <c r="M6121">
        <v>14.9</v>
      </c>
      <c r="N6121" t="s">
        <v>83</v>
      </c>
      <c r="O6121" t="b">
        <v>0</v>
      </c>
      <c r="P6121">
        <v>66.48299999999999</v>
      </c>
      <c r="Q6121">
        <v>18.422999999999991</v>
      </c>
      <c r="R6121">
        <v>-2.1670000000000051</v>
      </c>
      <c r="S6121" t="s">
        <v>183</v>
      </c>
      <c r="T6121">
        <v>0</v>
      </c>
      <c r="U6121">
        <v>0</v>
      </c>
      <c r="V6121">
        <v>1</v>
      </c>
      <c r="W6121">
        <v>-2.1670000000000051</v>
      </c>
    </row>
    <row r="6122" spans="1:23" x14ac:dyDescent="0.35">
      <c r="A6122" t="s">
        <v>8139</v>
      </c>
      <c r="B6122" t="s">
        <v>1996</v>
      </c>
      <c r="C6122" t="s">
        <v>6749</v>
      </c>
      <c r="D6122" t="s">
        <v>12</v>
      </c>
      <c r="E6122" t="s">
        <v>88</v>
      </c>
      <c r="F6122" t="s">
        <v>483</v>
      </c>
      <c r="G6122">
        <v>30.72</v>
      </c>
      <c r="H6122">
        <v>1</v>
      </c>
      <c r="I6122">
        <v>0.06</v>
      </c>
      <c r="J6122">
        <v>4.37</v>
      </c>
      <c r="K6122" t="s">
        <v>115</v>
      </c>
      <c r="L6122" t="s">
        <v>43</v>
      </c>
      <c r="M6122">
        <v>7.97</v>
      </c>
      <c r="N6122" t="s">
        <v>83</v>
      </c>
      <c r="O6122" t="b">
        <v>0</v>
      </c>
      <c r="P6122">
        <v>28.876799999999999</v>
      </c>
      <c r="Q6122">
        <v>10.444800000000001</v>
      </c>
      <c r="R6122">
        <v>-1.8952000000000031</v>
      </c>
      <c r="S6122" t="s">
        <v>91</v>
      </c>
      <c r="T6122">
        <v>0</v>
      </c>
      <c r="U6122">
        <v>0</v>
      </c>
      <c r="V6122">
        <v>3</v>
      </c>
      <c r="W6122">
        <v>41.531500000000008</v>
      </c>
    </row>
    <row r="6123" spans="1:23" x14ac:dyDescent="0.35">
      <c r="A6123" t="s">
        <v>8140</v>
      </c>
      <c r="B6123" t="s">
        <v>1524</v>
      </c>
      <c r="C6123" t="s">
        <v>2417</v>
      </c>
      <c r="D6123" t="s">
        <v>12</v>
      </c>
      <c r="E6123" t="s">
        <v>14</v>
      </c>
      <c r="F6123" t="s">
        <v>355</v>
      </c>
      <c r="G6123">
        <v>195.19</v>
      </c>
      <c r="H6123">
        <v>3</v>
      </c>
      <c r="I6123">
        <v>0.09</v>
      </c>
      <c r="J6123">
        <v>7.81</v>
      </c>
      <c r="K6123" t="s">
        <v>90</v>
      </c>
      <c r="L6123" t="s">
        <v>45</v>
      </c>
      <c r="M6123">
        <v>1.77</v>
      </c>
      <c r="N6123" t="s">
        <v>83</v>
      </c>
      <c r="O6123" t="b">
        <v>0</v>
      </c>
      <c r="P6123">
        <v>532.86869999999999</v>
      </c>
      <c r="Q6123">
        <v>181.52670000000009</v>
      </c>
      <c r="R6123">
        <v>171.94669999999999</v>
      </c>
      <c r="S6123" t="s">
        <v>128</v>
      </c>
      <c r="T6123">
        <v>0</v>
      </c>
      <c r="U6123">
        <v>0</v>
      </c>
      <c r="V6123">
        <v>14</v>
      </c>
      <c r="W6123">
        <v>892.75159999999994</v>
      </c>
    </row>
    <row r="6124" spans="1:23" x14ac:dyDescent="0.35">
      <c r="A6124" t="s">
        <v>8141</v>
      </c>
      <c r="B6124" t="s">
        <v>284</v>
      </c>
      <c r="C6124" t="s">
        <v>1076</v>
      </c>
      <c r="D6124" t="s">
        <v>12</v>
      </c>
      <c r="E6124" t="s">
        <v>95</v>
      </c>
      <c r="F6124" t="s">
        <v>127</v>
      </c>
      <c r="G6124">
        <v>382.16</v>
      </c>
      <c r="H6124">
        <v>2</v>
      </c>
      <c r="I6124">
        <v>0.1</v>
      </c>
      <c r="J6124">
        <v>9.61</v>
      </c>
      <c r="K6124" t="s">
        <v>115</v>
      </c>
      <c r="L6124" t="s">
        <v>45</v>
      </c>
      <c r="M6124">
        <v>1.69</v>
      </c>
      <c r="N6124" t="s">
        <v>83</v>
      </c>
      <c r="O6124" t="b">
        <v>1</v>
      </c>
      <c r="P6124">
        <v>687.88800000000003</v>
      </c>
      <c r="Q6124">
        <v>229.29599999999999</v>
      </c>
      <c r="R6124">
        <v>217.99600000000001</v>
      </c>
      <c r="S6124" t="s">
        <v>91</v>
      </c>
      <c r="T6124">
        <v>0</v>
      </c>
      <c r="U6124">
        <v>0</v>
      </c>
      <c r="V6124">
        <v>16</v>
      </c>
      <c r="W6124">
        <v>1201.6855</v>
      </c>
    </row>
    <row r="6125" spans="1:23" x14ac:dyDescent="0.35">
      <c r="A6125" t="s">
        <v>8142</v>
      </c>
      <c r="B6125" t="s">
        <v>832</v>
      </c>
      <c r="C6125" t="s">
        <v>5521</v>
      </c>
      <c r="D6125" t="s">
        <v>20</v>
      </c>
      <c r="E6125" t="s">
        <v>14</v>
      </c>
      <c r="F6125" t="s">
        <v>152</v>
      </c>
      <c r="G6125">
        <v>124.53</v>
      </c>
      <c r="H6125">
        <v>3</v>
      </c>
      <c r="I6125">
        <v>0.27</v>
      </c>
      <c r="J6125">
        <v>9.2899999999999991</v>
      </c>
      <c r="K6125" t="s">
        <v>115</v>
      </c>
      <c r="L6125" t="s">
        <v>41</v>
      </c>
      <c r="M6125">
        <v>5.41</v>
      </c>
      <c r="N6125" t="s">
        <v>83</v>
      </c>
      <c r="O6125" t="b">
        <v>0</v>
      </c>
      <c r="P6125">
        <v>272.72070000000002</v>
      </c>
      <c r="Q6125">
        <v>48.566699999999997</v>
      </c>
      <c r="R6125">
        <v>33.866699999999987</v>
      </c>
      <c r="S6125" t="s">
        <v>97</v>
      </c>
      <c r="T6125">
        <v>0</v>
      </c>
      <c r="U6125">
        <v>0</v>
      </c>
      <c r="V6125">
        <v>14</v>
      </c>
      <c r="W6125">
        <v>1610.0854999999999</v>
      </c>
    </row>
    <row r="6126" spans="1:23" x14ac:dyDescent="0.35">
      <c r="A6126" t="s">
        <v>8143</v>
      </c>
      <c r="B6126" t="s">
        <v>1018</v>
      </c>
      <c r="C6126" t="s">
        <v>1336</v>
      </c>
      <c r="D6126" t="s">
        <v>12</v>
      </c>
      <c r="E6126" t="s">
        <v>95</v>
      </c>
      <c r="F6126" t="s">
        <v>631</v>
      </c>
      <c r="G6126">
        <v>363.27</v>
      </c>
      <c r="H6126">
        <v>3</v>
      </c>
      <c r="I6126">
        <v>0.05</v>
      </c>
      <c r="J6126">
        <v>3.32</v>
      </c>
      <c r="K6126" t="s">
        <v>82</v>
      </c>
      <c r="L6126" t="s">
        <v>41</v>
      </c>
      <c r="M6126">
        <v>10.87</v>
      </c>
      <c r="N6126" t="s">
        <v>83</v>
      </c>
      <c r="O6126" t="b">
        <v>0</v>
      </c>
      <c r="P6126">
        <v>1035.3195000000001</v>
      </c>
      <c r="Q6126">
        <v>381.43349999999992</v>
      </c>
      <c r="R6126">
        <v>367.24349999999993</v>
      </c>
      <c r="S6126" t="s">
        <v>183</v>
      </c>
      <c r="T6126">
        <v>0</v>
      </c>
      <c r="U6126">
        <v>0</v>
      </c>
      <c r="V6126">
        <v>10</v>
      </c>
      <c r="W6126">
        <v>1249.3488</v>
      </c>
    </row>
    <row r="6127" spans="1:23" x14ac:dyDescent="0.35">
      <c r="A6127" t="s">
        <v>8144</v>
      </c>
      <c r="B6127" t="s">
        <v>193</v>
      </c>
      <c r="C6127" t="s">
        <v>710</v>
      </c>
      <c r="D6127" t="s">
        <v>12</v>
      </c>
      <c r="E6127" t="s">
        <v>14</v>
      </c>
      <c r="F6127" t="s">
        <v>247</v>
      </c>
      <c r="G6127">
        <v>76.69</v>
      </c>
      <c r="H6127">
        <v>1</v>
      </c>
      <c r="I6127">
        <v>0.09</v>
      </c>
      <c r="J6127">
        <v>6.79</v>
      </c>
      <c r="K6127" t="s">
        <v>102</v>
      </c>
      <c r="L6127" t="s">
        <v>41</v>
      </c>
      <c r="M6127">
        <v>14.2</v>
      </c>
      <c r="N6127" t="s">
        <v>83</v>
      </c>
      <c r="O6127" t="b">
        <v>0</v>
      </c>
      <c r="P6127">
        <v>69.787899999999993</v>
      </c>
      <c r="Q6127">
        <v>23.773900000000001</v>
      </c>
      <c r="R6127">
        <v>2.7838999999999992</v>
      </c>
      <c r="S6127" t="s">
        <v>97</v>
      </c>
      <c r="T6127">
        <v>0</v>
      </c>
      <c r="U6127">
        <v>0</v>
      </c>
      <c r="V6127">
        <v>18</v>
      </c>
      <c r="W6127">
        <v>838.74849999999992</v>
      </c>
    </row>
    <row r="6128" spans="1:23" x14ac:dyDescent="0.35">
      <c r="A6128" t="s">
        <v>8145</v>
      </c>
      <c r="B6128" t="s">
        <v>1524</v>
      </c>
      <c r="C6128" t="s">
        <v>1493</v>
      </c>
      <c r="D6128" t="s">
        <v>12</v>
      </c>
      <c r="E6128" t="s">
        <v>95</v>
      </c>
      <c r="F6128" t="s">
        <v>840</v>
      </c>
      <c r="G6128">
        <v>527.97</v>
      </c>
      <c r="H6128">
        <v>2</v>
      </c>
      <c r="I6128">
        <v>0.1</v>
      </c>
      <c r="J6128">
        <v>8.0399999999999991</v>
      </c>
      <c r="K6128" t="s">
        <v>82</v>
      </c>
      <c r="L6128" t="s">
        <v>41</v>
      </c>
      <c r="M6128">
        <v>10.51</v>
      </c>
      <c r="N6128" t="s">
        <v>83</v>
      </c>
      <c r="O6128" t="b">
        <v>1</v>
      </c>
      <c r="P6128">
        <v>950.346</v>
      </c>
      <c r="Q6128">
        <v>316.7820000000001</v>
      </c>
      <c r="R6128">
        <v>298.23200000000008</v>
      </c>
      <c r="S6128" t="s">
        <v>128</v>
      </c>
      <c r="T6128">
        <v>0</v>
      </c>
      <c r="U6128">
        <v>0</v>
      </c>
      <c r="V6128">
        <v>13</v>
      </c>
      <c r="W6128">
        <v>2570.383800000001</v>
      </c>
    </row>
    <row r="6129" spans="1:23" x14ac:dyDescent="0.35">
      <c r="A6129" t="s">
        <v>8146</v>
      </c>
      <c r="B6129" t="s">
        <v>201</v>
      </c>
      <c r="C6129" t="s">
        <v>1962</v>
      </c>
      <c r="D6129" t="s">
        <v>20</v>
      </c>
      <c r="E6129" t="s">
        <v>16</v>
      </c>
      <c r="F6129" t="s">
        <v>81</v>
      </c>
      <c r="G6129">
        <v>28</v>
      </c>
      <c r="H6129">
        <v>1</v>
      </c>
      <c r="I6129">
        <v>0.21</v>
      </c>
      <c r="J6129">
        <v>3.84</v>
      </c>
      <c r="K6129" t="s">
        <v>102</v>
      </c>
      <c r="L6129" t="s">
        <v>45</v>
      </c>
      <c r="M6129">
        <v>1.42</v>
      </c>
      <c r="N6129" t="s">
        <v>83</v>
      </c>
      <c r="O6129" t="b">
        <v>0</v>
      </c>
      <c r="P6129">
        <v>22.12</v>
      </c>
      <c r="Q6129">
        <v>5.32</v>
      </c>
      <c r="R6129">
        <v>6.0000000000000497E-2</v>
      </c>
      <c r="S6129" t="s">
        <v>97</v>
      </c>
      <c r="T6129">
        <v>0</v>
      </c>
      <c r="U6129">
        <v>0</v>
      </c>
      <c r="V6129">
        <v>15</v>
      </c>
      <c r="W6129">
        <v>526.91089999999997</v>
      </c>
    </row>
    <row r="6130" spans="1:23" x14ac:dyDescent="0.35">
      <c r="A6130" t="s">
        <v>8147</v>
      </c>
      <c r="B6130" t="s">
        <v>309</v>
      </c>
      <c r="C6130" t="s">
        <v>2526</v>
      </c>
      <c r="D6130" t="s">
        <v>19</v>
      </c>
      <c r="E6130" t="s">
        <v>88</v>
      </c>
      <c r="F6130" t="s">
        <v>916</v>
      </c>
      <c r="G6130">
        <v>32.46</v>
      </c>
      <c r="H6130">
        <v>1</v>
      </c>
      <c r="I6130">
        <v>0.19</v>
      </c>
      <c r="J6130">
        <v>9.58</v>
      </c>
      <c r="K6130" t="s">
        <v>115</v>
      </c>
      <c r="L6130" t="s">
        <v>41</v>
      </c>
      <c r="M6130">
        <v>6.35</v>
      </c>
      <c r="N6130" t="s">
        <v>83</v>
      </c>
      <c r="O6130" t="b">
        <v>0</v>
      </c>
      <c r="P6130">
        <v>26.2926</v>
      </c>
      <c r="Q6130">
        <v>6.8166000000000047</v>
      </c>
      <c r="R6130">
        <v>-9.1133999999999968</v>
      </c>
      <c r="S6130" t="s">
        <v>128</v>
      </c>
      <c r="T6130">
        <v>0</v>
      </c>
      <c r="U6130">
        <v>0</v>
      </c>
      <c r="V6130">
        <v>5</v>
      </c>
      <c r="W6130">
        <v>6.7103000000000073</v>
      </c>
    </row>
    <row r="6131" spans="1:23" x14ac:dyDescent="0.35">
      <c r="A6131" t="s">
        <v>8148</v>
      </c>
      <c r="B6131" t="s">
        <v>629</v>
      </c>
      <c r="C6131" t="s">
        <v>3951</v>
      </c>
      <c r="D6131" t="s">
        <v>17</v>
      </c>
      <c r="E6131" t="s">
        <v>14</v>
      </c>
      <c r="F6131" t="s">
        <v>1290</v>
      </c>
      <c r="G6131">
        <v>133.63999999999999</v>
      </c>
      <c r="H6131">
        <v>3</v>
      </c>
      <c r="I6131">
        <v>0.08</v>
      </c>
      <c r="J6131">
        <v>7.29</v>
      </c>
      <c r="K6131" t="s">
        <v>82</v>
      </c>
      <c r="L6131" t="s">
        <v>41</v>
      </c>
      <c r="M6131">
        <v>11.94</v>
      </c>
      <c r="N6131" t="s">
        <v>83</v>
      </c>
      <c r="O6131" t="b">
        <v>0</v>
      </c>
      <c r="P6131">
        <v>368.84640000000002</v>
      </c>
      <c r="Q6131">
        <v>128.2944</v>
      </c>
      <c r="R6131">
        <v>109.06440000000001</v>
      </c>
      <c r="S6131" t="s">
        <v>128</v>
      </c>
      <c r="T6131">
        <v>0</v>
      </c>
      <c r="U6131">
        <v>0</v>
      </c>
      <c r="V6131">
        <v>2</v>
      </c>
      <c r="W6131">
        <v>106.392</v>
      </c>
    </row>
    <row r="6132" spans="1:23" x14ac:dyDescent="0.35">
      <c r="A6132" t="s">
        <v>8149</v>
      </c>
      <c r="B6132" t="s">
        <v>466</v>
      </c>
      <c r="C6132" t="s">
        <v>94</v>
      </c>
      <c r="D6132" t="s">
        <v>12</v>
      </c>
      <c r="E6132" t="s">
        <v>95</v>
      </c>
      <c r="F6132" t="s">
        <v>596</v>
      </c>
      <c r="G6132">
        <v>246.65</v>
      </c>
      <c r="H6132">
        <v>3</v>
      </c>
      <c r="I6132">
        <v>0.05</v>
      </c>
      <c r="J6132">
        <v>5.34</v>
      </c>
      <c r="K6132" t="s">
        <v>82</v>
      </c>
      <c r="L6132" t="s">
        <v>45</v>
      </c>
      <c r="M6132">
        <v>0.68</v>
      </c>
      <c r="N6132" t="s">
        <v>83</v>
      </c>
      <c r="O6132" t="b">
        <v>0</v>
      </c>
      <c r="P6132">
        <v>702.95249999999999</v>
      </c>
      <c r="Q6132">
        <v>258.98250000000002</v>
      </c>
      <c r="R6132">
        <v>252.96249999999989</v>
      </c>
      <c r="S6132" t="s">
        <v>183</v>
      </c>
      <c r="T6132">
        <v>0</v>
      </c>
      <c r="U6132">
        <v>0</v>
      </c>
      <c r="V6132">
        <v>25</v>
      </c>
      <c r="W6132">
        <v>2626.2725</v>
      </c>
    </row>
    <row r="6133" spans="1:23" x14ac:dyDescent="0.35">
      <c r="A6133" t="s">
        <v>8150</v>
      </c>
      <c r="B6133" t="s">
        <v>1563</v>
      </c>
      <c r="C6133" t="s">
        <v>327</v>
      </c>
      <c r="D6133" t="s">
        <v>20</v>
      </c>
      <c r="E6133" t="s">
        <v>95</v>
      </c>
      <c r="F6133" t="s">
        <v>840</v>
      </c>
      <c r="G6133">
        <v>490.55</v>
      </c>
      <c r="H6133">
        <v>2</v>
      </c>
      <c r="I6133">
        <v>0.04</v>
      </c>
      <c r="J6133">
        <v>4.7300000000000004</v>
      </c>
      <c r="K6133" t="s">
        <v>90</v>
      </c>
      <c r="L6133" t="s">
        <v>45</v>
      </c>
      <c r="M6133">
        <v>0.85</v>
      </c>
      <c r="N6133" t="s">
        <v>83</v>
      </c>
      <c r="O6133" t="b">
        <v>0</v>
      </c>
      <c r="P6133">
        <v>941.85599999999999</v>
      </c>
      <c r="Q6133">
        <v>353.19600000000003</v>
      </c>
      <c r="R6133">
        <v>347.61599999999999</v>
      </c>
      <c r="S6133" t="s">
        <v>91</v>
      </c>
      <c r="T6133">
        <v>0</v>
      </c>
      <c r="U6133">
        <v>0</v>
      </c>
      <c r="V6133">
        <v>20</v>
      </c>
      <c r="W6133">
        <v>1411.9567</v>
      </c>
    </row>
    <row r="6134" spans="1:23" x14ac:dyDescent="0.35">
      <c r="A6134" t="s">
        <v>8151</v>
      </c>
      <c r="B6134" t="s">
        <v>180</v>
      </c>
      <c r="C6134" t="s">
        <v>8152</v>
      </c>
      <c r="D6134" t="s">
        <v>17</v>
      </c>
      <c r="E6134" t="s">
        <v>88</v>
      </c>
      <c r="F6134" t="s">
        <v>1844</v>
      </c>
      <c r="G6134">
        <v>29.63</v>
      </c>
      <c r="H6134">
        <v>2</v>
      </c>
      <c r="I6134">
        <v>0.02</v>
      </c>
      <c r="J6134">
        <v>7.82</v>
      </c>
      <c r="K6134" t="s">
        <v>90</v>
      </c>
      <c r="L6134" t="s">
        <v>45</v>
      </c>
      <c r="M6134">
        <v>1.5</v>
      </c>
      <c r="N6134" t="s">
        <v>83</v>
      </c>
      <c r="O6134" t="b">
        <v>0</v>
      </c>
      <c r="P6134">
        <v>58.074800000000003</v>
      </c>
      <c r="Q6134">
        <v>22.518799999999999</v>
      </c>
      <c r="R6134">
        <v>13.1988</v>
      </c>
      <c r="S6134" t="s">
        <v>183</v>
      </c>
      <c r="T6134">
        <v>0</v>
      </c>
      <c r="U6134">
        <v>0</v>
      </c>
      <c r="V6134">
        <v>1</v>
      </c>
      <c r="W6134">
        <v>13.1988</v>
      </c>
    </row>
    <row r="6135" spans="1:23" x14ac:dyDescent="0.35">
      <c r="A6135" t="s">
        <v>8153</v>
      </c>
      <c r="B6135" t="s">
        <v>901</v>
      </c>
      <c r="C6135" t="s">
        <v>1916</v>
      </c>
      <c r="D6135" t="s">
        <v>26</v>
      </c>
      <c r="E6135" t="s">
        <v>16</v>
      </c>
      <c r="F6135" t="s">
        <v>478</v>
      </c>
      <c r="G6135">
        <v>26</v>
      </c>
      <c r="H6135">
        <v>2</v>
      </c>
      <c r="I6135">
        <v>0.1</v>
      </c>
      <c r="J6135">
        <v>9.18</v>
      </c>
      <c r="K6135" t="s">
        <v>82</v>
      </c>
      <c r="L6135" t="s">
        <v>41</v>
      </c>
      <c r="M6135">
        <v>14.89</v>
      </c>
      <c r="N6135" t="s">
        <v>83</v>
      </c>
      <c r="O6135" t="b">
        <v>1</v>
      </c>
      <c r="P6135">
        <v>46.8</v>
      </c>
      <c r="Q6135">
        <v>15.6</v>
      </c>
      <c r="R6135">
        <v>-8.4699999999999953</v>
      </c>
      <c r="S6135" t="s">
        <v>128</v>
      </c>
      <c r="T6135">
        <v>0</v>
      </c>
      <c r="U6135">
        <v>0</v>
      </c>
      <c r="V6135">
        <v>17</v>
      </c>
      <c r="W6135">
        <v>868.86450000000013</v>
      </c>
    </row>
    <row r="6136" spans="1:23" x14ac:dyDescent="0.35">
      <c r="A6136" t="s">
        <v>8154</v>
      </c>
      <c r="B6136" t="s">
        <v>1497</v>
      </c>
      <c r="C6136" t="s">
        <v>587</v>
      </c>
      <c r="D6136" t="s">
        <v>17</v>
      </c>
      <c r="E6136" t="s">
        <v>88</v>
      </c>
      <c r="F6136" t="s">
        <v>457</v>
      </c>
      <c r="G6136">
        <v>22.3</v>
      </c>
      <c r="H6136">
        <v>2</v>
      </c>
      <c r="I6136">
        <v>0.21</v>
      </c>
      <c r="J6136">
        <v>2.59</v>
      </c>
      <c r="K6136" t="s">
        <v>102</v>
      </c>
      <c r="L6136" t="s">
        <v>41</v>
      </c>
      <c r="M6136">
        <v>14.23</v>
      </c>
      <c r="N6136" t="s">
        <v>83</v>
      </c>
      <c r="O6136" t="b">
        <v>0</v>
      </c>
      <c r="P6136">
        <v>35.234000000000002</v>
      </c>
      <c r="Q6136">
        <v>8.4740000000000002</v>
      </c>
      <c r="R6136">
        <v>-8.3460000000000001</v>
      </c>
      <c r="S6136" t="s">
        <v>103</v>
      </c>
      <c r="T6136">
        <v>0</v>
      </c>
      <c r="U6136">
        <v>0</v>
      </c>
      <c r="V6136">
        <v>17</v>
      </c>
      <c r="W6136">
        <v>1791.7837</v>
      </c>
    </row>
    <row r="6137" spans="1:23" x14ac:dyDescent="0.35">
      <c r="A6137" t="s">
        <v>8155</v>
      </c>
      <c r="B6137" t="s">
        <v>787</v>
      </c>
      <c r="C6137" t="s">
        <v>5263</v>
      </c>
      <c r="D6137" t="s">
        <v>19</v>
      </c>
      <c r="E6137" t="s">
        <v>88</v>
      </c>
      <c r="F6137" t="s">
        <v>381</v>
      </c>
      <c r="G6137">
        <v>12.32</v>
      </c>
      <c r="H6137">
        <v>2</v>
      </c>
      <c r="I6137">
        <v>0.06</v>
      </c>
      <c r="J6137">
        <v>3.21</v>
      </c>
      <c r="K6137" t="s">
        <v>82</v>
      </c>
      <c r="L6137" t="s">
        <v>43</v>
      </c>
      <c r="M6137">
        <v>5.88</v>
      </c>
      <c r="N6137" t="s">
        <v>83</v>
      </c>
      <c r="O6137" t="b">
        <v>0</v>
      </c>
      <c r="P6137">
        <v>23.1616</v>
      </c>
      <c r="Q6137">
        <v>8.377600000000001</v>
      </c>
      <c r="R6137">
        <v>-0.71239999999999881</v>
      </c>
      <c r="S6137" t="s">
        <v>97</v>
      </c>
      <c r="T6137">
        <v>0</v>
      </c>
      <c r="U6137">
        <v>0</v>
      </c>
      <c r="V6137">
        <v>3</v>
      </c>
      <c r="W6137">
        <v>331.95720000000011</v>
      </c>
    </row>
    <row r="6138" spans="1:23" x14ac:dyDescent="0.35">
      <c r="A6138" t="s">
        <v>8156</v>
      </c>
      <c r="B6138" t="s">
        <v>1687</v>
      </c>
      <c r="C6138" t="s">
        <v>1976</v>
      </c>
      <c r="D6138" t="s">
        <v>19</v>
      </c>
      <c r="E6138" t="s">
        <v>95</v>
      </c>
      <c r="F6138" t="s">
        <v>757</v>
      </c>
      <c r="G6138">
        <v>551.87</v>
      </c>
      <c r="H6138">
        <v>2</v>
      </c>
      <c r="I6138">
        <v>0.1</v>
      </c>
      <c r="J6138">
        <v>3.56</v>
      </c>
      <c r="K6138" t="s">
        <v>82</v>
      </c>
      <c r="L6138" t="s">
        <v>41</v>
      </c>
      <c r="M6138">
        <v>11.73</v>
      </c>
      <c r="N6138" t="s">
        <v>83</v>
      </c>
      <c r="O6138" t="b">
        <v>1</v>
      </c>
      <c r="P6138">
        <v>993.36599999999999</v>
      </c>
      <c r="Q6138">
        <v>331.12200000000001</v>
      </c>
      <c r="R6138">
        <v>315.83199999999988</v>
      </c>
      <c r="S6138" t="s">
        <v>97</v>
      </c>
      <c r="T6138">
        <v>0</v>
      </c>
      <c r="U6138">
        <v>0</v>
      </c>
      <c r="V6138">
        <v>23</v>
      </c>
      <c r="W6138">
        <v>1284.9342999999999</v>
      </c>
    </row>
    <row r="6139" spans="1:23" x14ac:dyDescent="0.35">
      <c r="A6139" t="s">
        <v>8157</v>
      </c>
      <c r="B6139" t="s">
        <v>610</v>
      </c>
      <c r="C6139" t="s">
        <v>474</v>
      </c>
      <c r="D6139" t="s">
        <v>15</v>
      </c>
      <c r="E6139" t="s">
        <v>95</v>
      </c>
      <c r="F6139" t="s">
        <v>96</v>
      </c>
      <c r="G6139">
        <v>457.87</v>
      </c>
      <c r="H6139">
        <v>2</v>
      </c>
      <c r="I6139">
        <v>0.08</v>
      </c>
      <c r="J6139">
        <v>6.64</v>
      </c>
      <c r="K6139" t="s">
        <v>82</v>
      </c>
      <c r="L6139" t="s">
        <v>41</v>
      </c>
      <c r="M6139">
        <v>10.4</v>
      </c>
      <c r="N6139" t="s">
        <v>83</v>
      </c>
      <c r="O6139" t="b">
        <v>0</v>
      </c>
      <c r="P6139">
        <v>842.48080000000004</v>
      </c>
      <c r="Q6139">
        <v>293.03680000000008</v>
      </c>
      <c r="R6139">
        <v>275.99680000000012</v>
      </c>
      <c r="S6139" t="s">
        <v>97</v>
      </c>
      <c r="T6139">
        <v>0</v>
      </c>
      <c r="U6139">
        <v>0</v>
      </c>
      <c r="V6139">
        <v>18</v>
      </c>
      <c r="W6139">
        <v>2484.4470999999999</v>
      </c>
    </row>
    <row r="6140" spans="1:23" x14ac:dyDescent="0.35">
      <c r="A6140" t="s">
        <v>8158</v>
      </c>
      <c r="B6140" t="s">
        <v>1018</v>
      </c>
      <c r="C6140" t="s">
        <v>2543</v>
      </c>
      <c r="D6140" t="s">
        <v>24</v>
      </c>
      <c r="E6140" t="s">
        <v>16</v>
      </c>
      <c r="F6140" t="s">
        <v>828</v>
      </c>
      <c r="G6140">
        <v>40.049999999999997</v>
      </c>
      <c r="H6140">
        <v>2</v>
      </c>
      <c r="I6140">
        <v>0.14000000000000001</v>
      </c>
      <c r="J6140">
        <v>4.91</v>
      </c>
      <c r="K6140" t="s">
        <v>90</v>
      </c>
      <c r="L6140" t="s">
        <v>41</v>
      </c>
      <c r="M6140">
        <v>8.3699999999999992</v>
      </c>
      <c r="N6140" t="s">
        <v>83</v>
      </c>
      <c r="O6140" t="b">
        <v>0</v>
      </c>
      <c r="P6140">
        <v>68.885999999999996</v>
      </c>
      <c r="Q6140">
        <v>20.826000000000001</v>
      </c>
      <c r="R6140">
        <v>7.5460000000000012</v>
      </c>
      <c r="S6140" t="s">
        <v>183</v>
      </c>
      <c r="T6140">
        <v>0</v>
      </c>
      <c r="U6140">
        <v>0</v>
      </c>
      <c r="V6140">
        <v>16</v>
      </c>
      <c r="W6140">
        <v>1076.8631</v>
      </c>
    </row>
    <row r="6141" spans="1:23" x14ac:dyDescent="0.35">
      <c r="A6141" t="s">
        <v>8159</v>
      </c>
      <c r="B6141" t="s">
        <v>257</v>
      </c>
      <c r="C6141" t="s">
        <v>2041</v>
      </c>
      <c r="D6141" t="s">
        <v>20</v>
      </c>
      <c r="E6141" t="s">
        <v>16</v>
      </c>
      <c r="F6141" t="s">
        <v>344</v>
      </c>
      <c r="G6141">
        <v>33</v>
      </c>
      <c r="H6141">
        <v>1</v>
      </c>
      <c r="I6141">
        <v>0.22</v>
      </c>
      <c r="J6141">
        <v>9.75</v>
      </c>
      <c r="K6141" t="s">
        <v>115</v>
      </c>
      <c r="L6141" t="s">
        <v>43</v>
      </c>
      <c r="M6141">
        <v>5.29</v>
      </c>
      <c r="N6141" t="s">
        <v>83</v>
      </c>
      <c r="O6141" t="b">
        <v>0</v>
      </c>
      <c r="P6141">
        <v>25.74</v>
      </c>
      <c r="Q6141">
        <v>5.9400000000000013</v>
      </c>
      <c r="R6141">
        <v>-9.0999999999999979</v>
      </c>
      <c r="S6141" t="s">
        <v>128</v>
      </c>
      <c r="T6141">
        <v>0</v>
      </c>
      <c r="U6141">
        <v>0</v>
      </c>
      <c r="V6141">
        <v>8</v>
      </c>
      <c r="W6141">
        <v>839.38100000000009</v>
      </c>
    </row>
    <row r="6142" spans="1:23" x14ac:dyDescent="0.35">
      <c r="A6142" t="s">
        <v>8160</v>
      </c>
      <c r="B6142" t="s">
        <v>746</v>
      </c>
      <c r="C6142" t="s">
        <v>853</v>
      </c>
      <c r="D6142" t="s">
        <v>12</v>
      </c>
      <c r="E6142" t="s">
        <v>16</v>
      </c>
      <c r="F6142" t="s">
        <v>527</v>
      </c>
      <c r="G6142">
        <v>39.82</v>
      </c>
      <c r="H6142">
        <v>1</v>
      </c>
      <c r="I6142">
        <v>0.3</v>
      </c>
      <c r="J6142">
        <v>7.48</v>
      </c>
      <c r="K6142" t="s">
        <v>82</v>
      </c>
      <c r="L6142" t="s">
        <v>45</v>
      </c>
      <c r="M6142">
        <v>1</v>
      </c>
      <c r="N6142" t="s">
        <v>83</v>
      </c>
      <c r="O6142" t="b">
        <v>0</v>
      </c>
      <c r="P6142">
        <v>27.873999999999999</v>
      </c>
      <c r="Q6142">
        <v>3.9819999999999989</v>
      </c>
      <c r="R6142">
        <v>-4.4980000000000011</v>
      </c>
      <c r="S6142" t="s">
        <v>103</v>
      </c>
      <c r="T6142">
        <v>0</v>
      </c>
      <c r="U6142">
        <v>0</v>
      </c>
      <c r="V6142">
        <v>16</v>
      </c>
      <c r="W6142">
        <v>705.24680000000001</v>
      </c>
    </row>
    <row r="6143" spans="1:23" x14ac:dyDescent="0.35">
      <c r="A6143" t="s">
        <v>8161</v>
      </c>
      <c r="B6143" t="s">
        <v>440</v>
      </c>
      <c r="C6143" t="s">
        <v>4325</v>
      </c>
      <c r="D6143" t="s">
        <v>12</v>
      </c>
      <c r="E6143" t="s">
        <v>14</v>
      </c>
      <c r="F6143" t="s">
        <v>662</v>
      </c>
      <c r="G6143">
        <v>178.54</v>
      </c>
      <c r="H6143">
        <v>1</v>
      </c>
      <c r="I6143">
        <v>0.28999999999999998</v>
      </c>
      <c r="J6143">
        <v>2.66</v>
      </c>
      <c r="K6143" t="s">
        <v>82</v>
      </c>
      <c r="L6143" t="s">
        <v>41</v>
      </c>
      <c r="M6143">
        <v>5.75</v>
      </c>
      <c r="N6143" t="s">
        <v>83</v>
      </c>
      <c r="O6143" t="b">
        <v>0</v>
      </c>
      <c r="P6143">
        <v>126.7634</v>
      </c>
      <c r="Q6143">
        <v>19.639399999999991</v>
      </c>
      <c r="R6143">
        <v>11.2294</v>
      </c>
      <c r="S6143" t="s">
        <v>97</v>
      </c>
      <c r="T6143">
        <v>0</v>
      </c>
      <c r="U6143">
        <v>0</v>
      </c>
      <c r="V6143">
        <v>2</v>
      </c>
      <c r="W6143">
        <v>9.4841999999999977</v>
      </c>
    </row>
    <row r="6144" spans="1:23" x14ac:dyDescent="0.35">
      <c r="A6144" t="s">
        <v>8162</v>
      </c>
      <c r="B6144" t="s">
        <v>1018</v>
      </c>
      <c r="C6144" t="s">
        <v>922</v>
      </c>
      <c r="D6144" t="s">
        <v>12</v>
      </c>
      <c r="E6144" t="s">
        <v>95</v>
      </c>
      <c r="F6144" t="s">
        <v>388</v>
      </c>
      <c r="G6144">
        <v>423.57</v>
      </c>
      <c r="H6144">
        <v>1</v>
      </c>
      <c r="I6144">
        <v>7.0000000000000007E-2</v>
      </c>
      <c r="J6144">
        <v>6.77</v>
      </c>
      <c r="K6144" t="s">
        <v>90</v>
      </c>
      <c r="L6144" t="s">
        <v>45</v>
      </c>
      <c r="M6144">
        <v>1.03</v>
      </c>
      <c r="N6144" t="s">
        <v>83</v>
      </c>
      <c r="O6144" t="b">
        <v>0</v>
      </c>
      <c r="P6144">
        <v>393.92009999999999</v>
      </c>
      <c r="Q6144">
        <v>139.77809999999999</v>
      </c>
      <c r="R6144">
        <v>131.97810000000001</v>
      </c>
      <c r="S6144" t="s">
        <v>183</v>
      </c>
      <c r="T6144">
        <v>0</v>
      </c>
      <c r="U6144">
        <v>0</v>
      </c>
      <c r="V6144">
        <v>16</v>
      </c>
      <c r="W6144">
        <v>1780.6849999999999</v>
      </c>
    </row>
    <row r="6145" spans="1:23" x14ac:dyDescent="0.35">
      <c r="A6145" t="s">
        <v>8163</v>
      </c>
      <c r="B6145" t="s">
        <v>225</v>
      </c>
      <c r="C6145" t="s">
        <v>517</v>
      </c>
      <c r="D6145" t="s">
        <v>12</v>
      </c>
      <c r="E6145" t="s">
        <v>88</v>
      </c>
      <c r="F6145" t="s">
        <v>608</v>
      </c>
      <c r="G6145">
        <v>12.63</v>
      </c>
      <c r="H6145">
        <v>2</v>
      </c>
      <c r="I6145">
        <v>0.28999999999999998</v>
      </c>
      <c r="J6145">
        <v>3.2</v>
      </c>
      <c r="K6145" t="s">
        <v>115</v>
      </c>
      <c r="L6145" t="s">
        <v>41</v>
      </c>
      <c r="M6145">
        <v>7.55</v>
      </c>
      <c r="N6145" t="s">
        <v>83</v>
      </c>
      <c r="O6145" t="b">
        <v>0</v>
      </c>
      <c r="P6145">
        <v>17.9346</v>
      </c>
      <c r="Q6145">
        <v>2.7785999999999991</v>
      </c>
      <c r="R6145">
        <v>-7.9714000000000009</v>
      </c>
      <c r="S6145" t="s">
        <v>183</v>
      </c>
      <c r="T6145">
        <v>0</v>
      </c>
      <c r="U6145">
        <v>0</v>
      </c>
      <c r="V6145">
        <v>15</v>
      </c>
      <c r="W6145">
        <v>842.76920000000007</v>
      </c>
    </row>
    <row r="6146" spans="1:23" x14ac:dyDescent="0.35">
      <c r="A6146" t="s">
        <v>8164</v>
      </c>
      <c r="B6146" t="s">
        <v>562</v>
      </c>
      <c r="C6146" t="s">
        <v>759</v>
      </c>
      <c r="D6146" t="s">
        <v>12</v>
      </c>
      <c r="E6146" t="s">
        <v>95</v>
      </c>
      <c r="F6146" t="s">
        <v>123</v>
      </c>
      <c r="G6146">
        <v>336.24</v>
      </c>
      <c r="H6146">
        <v>2</v>
      </c>
      <c r="I6146">
        <v>0.09</v>
      </c>
      <c r="J6146">
        <v>2.58</v>
      </c>
      <c r="K6146" t="s">
        <v>90</v>
      </c>
      <c r="L6146" t="s">
        <v>48</v>
      </c>
      <c r="M6146">
        <v>17.47</v>
      </c>
      <c r="N6146" t="s">
        <v>83</v>
      </c>
      <c r="O6146" t="b">
        <v>0</v>
      </c>
      <c r="P6146">
        <v>611.95680000000004</v>
      </c>
      <c r="Q6146">
        <v>208.46879999999999</v>
      </c>
      <c r="R6146">
        <v>188.4188</v>
      </c>
      <c r="S6146" t="s">
        <v>103</v>
      </c>
      <c r="T6146">
        <v>0</v>
      </c>
      <c r="U6146">
        <v>0</v>
      </c>
      <c r="V6146">
        <v>11</v>
      </c>
      <c r="W6146">
        <v>315.32900000000012</v>
      </c>
    </row>
    <row r="6147" spans="1:23" x14ac:dyDescent="0.35">
      <c r="A6147" t="s">
        <v>8165</v>
      </c>
      <c r="B6147" t="s">
        <v>229</v>
      </c>
      <c r="C6147" t="s">
        <v>1812</v>
      </c>
      <c r="D6147" t="s">
        <v>15</v>
      </c>
      <c r="E6147" t="s">
        <v>88</v>
      </c>
      <c r="F6147" t="s">
        <v>989</v>
      </c>
      <c r="G6147">
        <v>39.130000000000003</v>
      </c>
      <c r="H6147">
        <v>3</v>
      </c>
      <c r="I6147">
        <v>0.05</v>
      </c>
      <c r="J6147">
        <v>6.25</v>
      </c>
      <c r="K6147" t="s">
        <v>90</v>
      </c>
      <c r="L6147" t="s">
        <v>43</v>
      </c>
      <c r="M6147">
        <v>6.73</v>
      </c>
      <c r="N6147" t="s">
        <v>83</v>
      </c>
      <c r="O6147" t="b">
        <v>0</v>
      </c>
      <c r="P6147">
        <v>111.5205</v>
      </c>
      <c r="Q6147">
        <v>41.086500000000001</v>
      </c>
      <c r="R6147">
        <v>28.1065</v>
      </c>
      <c r="S6147" t="s">
        <v>103</v>
      </c>
      <c r="T6147">
        <v>0</v>
      </c>
      <c r="U6147">
        <v>0</v>
      </c>
      <c r="V6147">
        <v>12</v>
      </c>
      <c r="W6147">
        <v>754.26030000000003</v>
      </c>
    </row>
    <row r="6148" spans="1:23" x14ac:dyDescent="0.35">
      <c r="A6148" t="s">
        <v>8166</v>
      </c>
      <c r="B6148" t="s">
        <v>814</v>
      </c>
      <c r="C6148" t="s">
        <v>2401</v>
      </c>
      <c r="D6148" t="s">
        <v>17</v>
      </c>
      <c r="E6148" t="s">
        <v>88</v>
      </c>
      <c r="F6148" t="s">
        <v>1066</v>
      </c>
      <c r="G6148">
        <v>24.36</v>
      </c>
      <c r="H6148">
        <v>1</v>
      </c>
      <c r="I6148">
        <v>0.22</v>
      </c>
      <c r="J6148">
        <v>4.24</v>
      </c>
      <c r="K6148" t="s">
        <v>115</v>
      </c>
      <c r="L6148" t="s">
        <v>41</v>
      </c>
      <c r="M6148">
        <v>14.34</v>
      </c>
      <c r="N6148" t="s">
        <v>83</v>
      </c>
      <c r="O6148" t="b">
        <v>0</v>
      </c>
      <c r="P6148">
        <v>19.000800000000002</v>
      </c>
      <c r="Q6148">
        <v>4.384800000000002</v>
      </c>
      <c r="R6148">
        <v>-14.1952</v>
      </c>
      <c r="S6148" t="s">
        <v>183</v>
      </c>
      <c r="T6148">
        <v>0</v>
      </c>
      <c r="U6148">
        <v>0</v>
      </c>
      <c r="V6148">
        <v>16</v>
      </c>
      <c r="W6148">
        <v>1734.7913000000001</v>
      </c>
    </row>
    <row r="6149" spans="1:23" x14ac:dyDescent="0.35">
      <c r="A6149" t="s">
        <v>8167</v>
      </c>
      <c r="B6149" t="s">
        <v>491</v>
      </c>
      <c r="C6149" t="s">
        <v>376</v>
      </c>
      <c r="D6149" t="s">
        <v>15</v>
      </c>
      <c r="E6149" t="s">
        <v>95</v>
      </c>
      <c r="F6149" t="s">
        <v>568</v>
      </c>
      <c r="G6149">
        <v>187.6</v>
      </c>
      <c r="H6149">
        <v>2</v>
      </c>
      <c r="I6149">
        <v>0.1</v>
      </c>
      <c r="J6149">
        <v>8.99</v>
      </c>
      <c r="K6149" t="s">
        <v>102</v>
      </c>
      <c r="L6149" t="s">
        <v>45</v>
      </c>
      <c r="M6149">
        <v>0.63</v>
      </c>
      <c r="N6149" t="s">
        <v>83</v>
      </c>
      <c r="O6149" t="b">
        <v>1</v>
      </c>
      <c r="P6149">
        <v>337.68</v>
      </c>
      <c r="Q6149">
        <v>112.56</v>
      </c>
      <c r="R6149">
        <v>102.94</v>
      </c>
      <c r="S6149" t="s">
        <v>103</v>
      </c>
      <c r="T6149">
        <v>0</v>
      </c>
      <c r="U6149">
        <v>0</v>
      </c>
      <c r="V6149">
        <v>14</v>
      </c>
      <c r="W6149">
        <v>825.6151000000001</v>
      </c>
    </row>
    <row r="6150" spans="1:23" x14ac:dyDescent="0.35">
      <c r="A6150" t="s">
        <v>8168</v>
      </c>
      <c r="B6150" t="s">
        <v>2158</v>
      </c>
      <c r="C6150" t="s">
        <v>8169</v>
      </c>
      <c r="D6150" t="s">
        <v>19</v>
      </c>
      <c r="E6150" t="s">
        <v>88</v>
      </c>
      <c r="F6150" t="s">
        <v>219</v>
      </c>
      <c r="G6150">
        <v>30.94</v>
      </c>
      <c r="H6150">
        <v>2</v>
      </c>
      <c r="I6150">
        <v>7.0000000000000007E-2</v>
      </c>
      <c r="J6150">
        <v>3.6</v>
      </c>
      <c r="K6150" t="s">
        <v>90</v>
      </c>
      <c r="L6150" t="s">
        <v>43</v>
      </c>
      <c r="M6150">
        <v>5.39</v>
      </c>
      <c r="N6150" t="s">
        <v>83</v>
      </c>
      <c r="O6150" t="b">
        <v>0</v>
      </c>
      <c r="P6150">
        <v>57.548400000000001</v>
      </c>
      <c r="Q6150">
        <v>20.420400000000001</v>
      </c>
      <c r="R6150">
        <v>11.430400000000001</v>
      </c>
      <c r="S6150" t="s">
        <v>128</v>
      </c>
      <c r="T6150">
        <v>0</v>
      </c>
      <c r="U6150">
        <v>0</v>
      </c>
      <c r="V6150">
        <v>2</v>
      </c>
      <c r="W6150">
        <v>98.474400000000045</v>
      </c>
    </row>
    <row r="6151" spans="1:23" x14ac:dyDescent="0.35">
      <c r="A6151" t="s">
        <v>8170</v>
      </c>
      <c r="B6151" t="s">
        <v>507</v>
      </c>
      <c r="C6151" t="s">
        <v>8171</v>
      </c>
      <c r="D6151" t="s">
        <v>26</v>
      </c>
      <c r="E6151" t="s">
        <v>14</v>
      </c>
      <c r="F6151" t="s">
        <v>655</v>
      </c>
      <c r="G6151">
        <v>97.57</v>
      </c>
      <c r="H6151">
        <v>3</v>
      </c>
      <c r="I6151">
        <v>0.01</v>
      </c>
      <c r="J6151">
        <v>6.15</v>
      </c>
      <c r="K6151" t="s">
        <v>82</v>
      </c>
      <c r="L6151" t="s">
        <v>45</v>
      </c>
      <c r="M6151">
        <v>1.62</v>
      </c>
      <c r="N6151" t="s">
        <v>83</v>
      </c>
      <c r="O6151" t="b">
        <v>0</v>
      </c>
      <c r="P6151">
        <v>289.78289999999998</v>
      </c>
      <c r="Q6151">
        <v>114.15689999999999</v>
      </c>
      <c r="R6151">
        <v>106.3869</v>
      </c>
      <c r="S6151" t="s">
        <v>84</v>
      </c>
      <c r="T6151">
        <v>0</v>
      </c>
      <c r="U6151">
        <v>0</v>
      </c>
      <c r="V6151">
        <v>2</v>
      </c>
      <c r="W6151">
        <v>274.78930000000003</v>
      </c>
    </row>
    <row r="6152" spans="1:23" x14ac:dyDescent="0.35">
      <c r="A6152" t="s">
        <v>8172</v>
      </c>
      <c r="B6152" t="s">
        <v>925</v>
      </c>
      <c r="C6152" t="s">
        <v>790</v>
      </c>
      <c r="D6152" t="s">
        <v>19</v>
      </c>
      <c r="E6152" t="s">
        <v>95</v>
      </c>
      <c r="F6152" t="s">
        <v>958</v>
      </c>
      <c r="G6152">
        <v>547.87</v>
      </c>
      <c r="H6152">
        <v>1</v>
      </c>
      <c r="I6152">
        <v>0.08</v>
      </c>
      <c r="J6152">
        <v>4.93</v>
      </c>
      <c r="K6152" t="s">
        <v>82</v>
      </c>
      <c r="L6152" t="s">
        <v>41</v>
      </c>
      <c r="M6152">
        <v>6.82</v>
      </c>
      <c r="N6152" t="s">
        <v>83</v>
      </c>
      <c r="O6152" t="b">
        <v>0</v>
      </c>
      <c r="P6152">
        <v>504.04039999999998</v>
      </c>
      <c r="Q6152">
        <v>175.31840000000011</v>
      </c>
      <c r="R6152">
        <v>163.56840000000011</v>
      </c>
      <c r="S6152" t="s">
        <v>91</v>
      </c>
      <c r="T6152">
        <v>0</v>
      </c>
      <c r="U6152">
        <v>0</v>
      </c>
      <c r="V6152">
        <v>14</v>
      </c>
      <c r="W6152">
        <v>572.77920000000006</v>
      </c>
    </row>
    <row r="6153" spans="1:23" x14ac:dyDescent="0.35">
      <c r="A6153" t="s">
        <v>8173</v>
      </c>
      <c r="B6153" t="s">
        <v>703</v>
      </c>
      <c r="C6153" t="s">
        <v>135</v>
      </c>
      <c r="D6153" t="s">
        <v>17</v>
      </c>
      <c r="E6153" t="s">
        <v>14</v>
      </c>
      <c r="F6153" t="s">
        <v>1290</v>
      </c>
      <c r="G6153">
        <v>86.07</v>
      </c>
      <c r="H6153">
        <v>1</v>
      </c>
      <c r="I6153">
        <v>0.22</v>
      </c>
      <c r="J6153">
        <v>3.24</v>
      </c>
      <c r="K6153" t="s">
        <v>82</v>
      </c>
      <c r="L6153" t="s">
        <v>41</v>
      </c>
      <c r="M6153">
        <v>9.66</v>
      </c>
      <c r="N6153" t="s">
        <v>83</v>
      </c>
      <c r="O6153" t="b">
        <v>0</v>
      </c>
      <c r="P6153">
        <v>67.134599999999992</v>
      </c>
      <c r="Q6153">
        <v>15.492599999999999</v>
      </c>
      <c r="R6153">
        <v>2.592599999999996</v>
      </c>
      <c r="S6153" t="s">
        <v>84</v>
      </c>
      <c r="T6153">
        <v>0</v>
      </c>
      <c r="U6153">
        <v>0</v>
      </c>
      <c r="V6153">
        <v>3</v>
      </c>
      <c r="W6153">
        <v>4.122199999999995</v>
      </c>
    </row>
    <row r="6154" spans="1:23" x14ac:dyDescent="0.35">
      <c r="A6154" t="s">
        <v>8174</v>
      </c>
      <c r="B6154" t="s">
        <v>909</v>
      </c>
      <c r="C6154" t="s">
        <v>1302</v>
      </c>
      <c r="D6154" t="s">
        <v>17</v>
      </c>
      <c r="E6154" t="s">
        <v>95</v>
      </c>
      <c r="F6154" t="s">
        <v>568</v>
      </c>
      <c r="G6154">
        <v>463.08</v>
      </c>
      <c r="H6154">
        <v>1</v>
      </c>
      <c r="I6154">
        <v>0.23</v>
      </c>
      <c r="J6154">
        <v>2.19</v>
      </c>
      <c r="K6154" t="s">
        <v>102</v>
      </c>
      <c r="L6154" t="s">
        <v>41</v>
      </c>
      <c r="M6154">
        <v>7.77</v>
      </c>
      <c r="N6154" t="s">
        <v>83</v>
      </c>
      <c r="O6154" t="b">
        <v>0</v>
      </c>
      <c r="P6154">
        <v>356.57159999999999</v>
      </c>
      <c r="Q6154">
        <v>78.723600000000033</v>
      </c>
      <c r="R6154">
        <v>68.763600000000039</v>
      </c>
      <c r="S6154" t="s">
        <v>183</v>
      </c>
      <c r="T6154">
        <v>0</v>
      </c>
      <c r="U6154">
        <v>0</v>
      </c>
      <c r="V6154">
        <v>15</v>
      </c>
      <c r="W6154">
        <v>1173.6241</v>
      </c>
    </row>
    <row r="6155" spans="1:23" x14ac:dyDescent="0.35">
      <c r="A6155" t="s">
        <v>8175</v>
      </c>
      <c r="B6155" t="s">
        <v>1301</v>
      </c>
      <c r="C6155" t="s">
        <v>1941</v>
      </c>
      <c r="D6155" t="s">
        <v>15</v>
      </c>
      <c r="E6155" t="s">
        <v>14</v>
      </c>
      <c r="F6155" t="s">
        <v>677</v>
      </c>
      <c r="G6155">
        <v>62.88</v>
      </c>
      <c r="H6155">
        <v>3</v>
      </c>
      <c r="I6155">
        <v>0.23</v>
      </c>
      <c r="J6155">
        <v>7.89</v>
      </c>
      <c r="K6155" t="s">
        <v>82</v>
      </c>
      <c r="L6155" t="s">
        <v>41</v>
      </c>
      <c r="M6155">
        <v>14.88</v>
      </c>
      <c r="N6155" t="s">
        <v>83</v>
      </c>
      <c r="O6155" t="b">
        <v>0</v>
      </c>
      <c r="P6155">
        <v>145.25280000000001</v>
      </c>
      <c r="Q6155">
        <v>32.068800000000003</v>
      </c>
      <c r="R6155">
        <v>9.2987999999999964</v>
      </c>
      <c r="S6155" t="s">
        <v>91</v>
      </c>
      <c r="T6155">
        <v>0</v>
      </c>
      <c r="U6155">
        <v>0</v>
      </c>
      <c r="V6155">
        <v>16</v>
      </c>
      <c r="W6155">
        <v>1002.6642000000001</v>
      </c>
    </row>
    <row r="6156" spans="1:23" x14ac:dyDescent="0.35">
      <c r="A6156" t="s">
        <v>8176</v>
      </c>
      <c r="B6156" t="s">
        <v>545</v>
      </c>
      <c r="C6156" t="s">
        <v>1088</v>
      </c>
      <c r="D6156" t="s">
        <v>12</v>
      </c>
      <c r="E6156" t="s">
        <v>88</v>
      </c>
      <c r="F6156" t="s">
        <v>608</v>
      </c>
      <c r="G6156">
        <v>33.159999999999997</v>
      </c>
      <c r="H6156">
        <v>2</v>
      </c>
      <c r="I6156">
        <v>7.0000000000000007E-2</v>
      </c>
      <c r="J6156">
        <v>3.02</v>
      </c>
      <c r="K6156" t="s">
        <v>90</v>
      </c>
      <c r="L6156" t="s">
        <v>45</v>
      </c>
      <c r="M6156">
        <v>1.31</v>
      </c>
      <c r="N6156" t="s">
        <v>83</v>
      </c>
      <c r="O6156" t="b">
        <v>0</v>
      </c>
      <c r="P6156">
        <v>61.677599999999991</v>
      </c>
      <c r="Q6156">
        <v>21.8856</v>
      </c>
      <c r="R6156">
        <v>17.555599999999998</v>
      </c>
      <c r="S6156" t="s">
        <v>91</v>
      </c>
      <c r="T6156">
        <v>0</v>
      </c>
      <c r="U6156">
        <v>0</v>
      </c>
      <c r="V6156">
        <v>12</v>
      </c>
      <c r="W6156">
        <v>1213.271</v>
      </c>
    </row>
    <row r="6157" spans="1:23" x14ac:dyDescent="0.35">
      <c r="A6157" t="s">
        <v>8177</v>
      </c>
      <c r="B6157" t="s">
        <v>320</v>
      </c>
      <c r="C6157" t="s">
        <v>213</v>
      </c>
      <c r="D6157" t="s">
        <v>15</v>
      </c>
      <c r="E6157" t="s">
        <v>95</v>
      </c>
      <c r="F6157" t="s">
        <v>502</v>
      </c>
      <c r="G6157">
        <v>26.28</v>
      </c>
      <c r="H6157">
        <v>3</v>
      </c>
      <c r="I6157">
        <v>0</v>
      </c>
      <c r="J6157">
        <v>5.82</v>
      </c>
      <c r="K6157" t="s">
        <v>90</v>
      </c>
      <c r="L6157" t="s">
        <v>45</v>
      </c>
      <c r="M6157">
        <v>0.8</v>
      </c>
      <c r="N6157" t="s">
        <v>83</v>
      </c>
      <c r="O6157" t="b">
        <v>0</v>
      </c>
      <c r="P6157">
        <v>78.84</v>
      </c>
      <c r="Q6157">
        <v>31.536000000000001</v>
      </c>
      <c r="R6157">
        <v>24.916</v>
      </c>
      <c r="S6157" t="s">
        <v>84</v>
      </c>
      <c r="T6157">
        <v>0</v>
      </c>
      <c r="U6157">
        <v>0</v>
      </c>
      <c r="V6157">
        <v>14</v>
      </c>
      <c r="W6157">
        <v>989.94770000000005</v>
      </c>
    </row>
    <row r="6158" spans="1:23" x14ac:dyDescent="0.35">
      <c r="A6158" t="s">
        <v>8178</v>
      </c>
      <c r="B6158" t="s">
        <v>610</v>
      </c>
      <c r="C6158" t="s">
        <v>1599</v>
      </c>
      <c r="D6158" t="s">
        <v>17</v>
      </c>
      <c r="E6158" t="s">
        <v>88</v>
      </c>
      <c r="F6158" t="s">
        <v>989</v>
      </c>
      <c r="G6158">
        <v>28.6</v>
      </c>
      <c r="H6158">
        <v>2</v>
      </c>
      <c r="I6158">
        <v>0.06</v>
      </c>
      <c r="J6158">
        <v>8.08</v>
      </c>
      <c r="K6158" t="s">
        <v>102</v>
      </c>
      <c r="L6158" t="s">
        <v>43</v>
      </c>
      <c r="M6158">
        <v>3.09</v>
      </c>
      <c r="N6158" t="s">
        <v>83</v>
      </c>
      <c r="O6158" t="b">
        <v>0</v>
      </c>
      <c r="P6158">
        <v>53.768000000000001</v>
      </c>
      <c r="Q6158">
        <v>19.448</v>
      </c>
      <c r="R6158">
        <v>8.2780000000000005</v>
      </c>
      <c r="S6158" t="s">
        <v>97</v>
      </c>
      <c r="T6158">
        <v>0</v>
      </c>
      <c r="U6158">
        <v>0</v>
      </c>
      <c r="V6158">
        <v>16</v>
      </c>
      <c r="W6158">
        <v>1139.4492</v>
      </c>
    </row>
    <row r="6159" spans="1:23" x14ac:dyDescent="0.35">
      <c r="A6159" t="s">
        <v>8179</v>
      </c>
      <c r="B6159" t="s">
        <v>1340</v>
      </c>
      <c r="C6159" t="s">
        <v>3493</v>
      </c>
      <c r="D6159" t="s">
        <v>24</v>
      </c>
      <c r="E6159" t="s">
        <v>16</v>
      </c>
      <c r="F6159" t="s">
        <v>723</v>
      </c>
      <c r="G6159">
        <v>25.74</v>
      </c>
      <c r="H6159">
        <v>3</v>
      </c>
      <c r="I6159">
        <v>0.3</v>
      </c>
      <c r="J6159">
        <v>5.64</v>
      </c>
      <c r="K6159" t="s">
        <v>115</v>
      </c>
      <c r="L6159" t="s">
        <v>41</v>
      </c>
      <c r="M6159">
        <v>10.75</v>
      </c>
      <c r="N6159" t="s">
        <v>141</v>
      </c>
      <c r="O6159" t="b">
        <v>0</v>
      </c>
      <c r="P6159">
        <v>54.054000000000002</v>
      </c>
      <c r="Q6159">
        <v>7.7219999999999942</v>
      </c>
      <c r="R6159">
        <v>-8.6680000000000064</v>
      </c>
      <c r="S6159" t="s">
        <v>84</v>
      </c>
      <c r="T6159">
        <v>1</v>
      </c>
      <c r="U6159">
        <v>0</v>
      </c>
      <c r="V6159">
        <v>15</v>
      </c>
      <c r="W6159">
        <v>2107.1965</v>
      </c>
    </row>
    <row r="6160" spans="1:23" x14ac:dyDescent="0.35">
      <c r="A6160" t="s">
        <v>8180</v>
      </c>
      <c r="B6160" t="s">
        <v>940</v>
      </c>
      <c r="C6160" t="s">
        <v>2105</v>
      </c>
      <c r="D6160" t="s">
        <v>12</v>
      </c>
      <c r="E6160" t="s">
        <v>16</v>
      </c>
      <c r="F6160" t="s">
        <v>307</v>
      </c>
      <c r="G6160">
        <v>39.5</v>
      </c>
      <c r="H6160">
        <v>3</v>
      </c>
      <c r="I6160">
        <v>0.13</v>
      </c>
      <c r="J6160">
        <v>5.09</v>
      </c>
      <c r="K6160" t="s">
        <v>82</v>
      </c>
      <c r="L6160" t="s">
        <v>41</v>
      </c>
      <c r="M6160">
        <v>8.09</v>
      </c>
      <c r="N6160" t="s">
        <v>83</v>
      </c>
      <c r="O6160" t="b">
        <v>0</v>
      </c>
      <c r="P6160">
        <v>103.095</v>
      </c>
      <c r="Q6160">
        <v>31.995000000000001</v>
      </c>
      <c r="R6160">
        <v>18.815000000000001</v>
      </c>
      <c r="S6160" t="s">
        <v>84</v>
      </c>
      <c r="T6160">
        <v>0</v>
      </c>
      <c r="U6160">
        <v>0</v>
      </c>
      <c r="V6160">
        <v>15</v>
      </c>
      <c r="W6160">
        <v>908.25459999999998</v>
      </c>
    </row>
    <row r="6161" spans="1:23" x14ac:dyDescent="0.35">
      <c r="A6161" t="s">
        <v>8181</v>
      </c>
      <c r="B6161" t="s">
        <v>1124</v>
      </c>
      <c r="C6161" t="s">
        <v>1514</v>
      </c>
      <c r="D6161" t="s">
        <v>15</v>
      </c>
      <c r="E6161" t="s">
        <v>88</v>
      </c>
      <c r="F6161" t="s">
        <v>693</v>
      </c>
      <c r="G6161">
        <v>28.01</v>
      </c>
      <c r="H6161">
        <v>1</v>
      </c>
      <c r="I6161">
        <v>0.14000000000000001</v>
      </c>
      <c r="J6161">
        <v>5.93</v>
      </c>
      <c r="K6161" t="s">
        <v>102</v>
      </c>
      <c r="L6161" t="s">
        <v>41</v>
      </c>
      <c r="M6161">
        <v>14.52</v>
      </c>
      <c r="N6161" t="s">
        <v>83</v>
      </c>
      <c r="O6161" t="b">
        <v>0</v>
      </c>
      <c r="P6161">
        <v>24.0886</v>
      </c>
      <c r="Q6161">
        <v>7.2825999999999986</v>
      </c>
      <c r="R6161">
        <v>-13.167400000000001</v>
      </c>
      <c r="S6161" t="s">
        <v>103</v>
      </c>
      <c r="T6161">
        <v>0</v>
      </c>
      <c r="U6161">
        <v>0</v>
      </c>
      <c r="V6161">
        <v>17</v>
      </c>
      <c r="W6161">
        <v>1667.5844</v>
      </c>
    </row>
    <row r="6162" spans="1:23" x14ac:dyDescent="0.35">
      <c r="A6162" t="s">
        <v>8182</v>
      </c>
      <c r="B6162" t="s">
        <v>1054</v>
      </c>
      <c r="C6162" t="s">
        <v>118</v>
      </c>
      <c r="D6162" t="s">
        <v>19</v>
      </c>
      <c r="E6162" t="s">
        <v>95</v>
      </c>
      <c r="F6162" t="s">
        <v>1080</v>
      </c>
      <c r="G6162">
        <v>284.88</v>
      </c>
      <c r="H6162">
        <v>2</v>
      </c>
      <c r="I6162">
        <v>0.23</v>
      </c>
      <c r="J6162">
        <v>4.78</v>
      </c>
      <c r="K6162" t="s">
        <v>102</v>
      </c>
      <c r="L6162" t="s">
        <v>41</v>
      </c>
      <c r="M6162">
        <v>8.1</v>
      </c>
      <c r="N6162" t="s">
        <v>83</v>
      </c>
      <c r="O6162" t="b">
        <v>0</v>
      </c>
      <c r="P6162">
        <v>438.71519999999998</v>
      </c>
      <c r="Q6162">
        <v>96.859200000000001</v>
      </c>
      <c r="R6162">
        <v>83.979199999999992</v>
      </c>
      <c r="S6162" t="s">
        <v>128</v>
      </c>
      <c r="T6162">
        <v>0</v>
      </c>
      <c r="U6162">
        <v>0</v>
      </c>
      <c r="V6162">
        <v>18</v>
      </c>
      <c r="W6162">
        <v>839.61260000000016</v>
      </c>
    </row>
    <row r="6163" spans="1:23" x14ac:dyDescent="0.35">
      <c r="A6163" t="s">
        <v>8183</v>
      </c>
      <c r="B6163" t="s">
        <v>921</v>
      </c>
      <c r="C6163" t="s">
        <v>3693</v>
      </c>
      <c r="D6163" t="s">
        <v>24</v>
      </c>
      <c r="E6163" t="s">
        <v>14</v>
      </c>
      <c r="F6163" t="s">
        <v>234</v>
      </c>
      <c r="G6163">
        <v>59.75</v>
      </c>
      <c r="H6163">
        <v>3</v>
      </c>
      <c r="I6163">
        <v>0.22</v>
      </c>
      <c r="J6163">
        <v>6.36</v>
      </c>
      <c r="K6163" t="s">
        <v>82</v>
      </c>
      <c r="L6163" t="s">
        <v>41</v>
      </c>
      <c r="M6163">
        <v>7.43</v>
      </c>
      <c r="N6163" t="s">
        <v>83</v>
      </c>
      <c r="O6163" t="b">
        <v>0</v>
      </c>
      <c r="P6163">
        <v>139.815</v>
      </c>
      <c r="Q6163">
        <v>32.265000000000001</v>
      </c>
      <c r="R6163">
        <v>18.475000000000001</v>
      </c>
      <c r="S6163" t="s">
        <v>84</v>
      </c>
      <c r="T6163">
        <v>0</v>
      </c>
      <c r="U6163">
        <v>0</v>
      </c>
      <c r="V6163">
        <v>2</v>
      </c>
      <c r="W6163">
        <v>354.33399999999989</v>
      </c>
    </row>
    <row r="6164" spans="1:23" x14ac:dyDescent="0.35">
      <c r="A6164" t="s">
        <v>8184</v>
      </c>
      <c r="B6164" t="s">
        <v>1705</v>
      </c>
      <c r="C6164" t="s">
        <v>2204</v>
      </c>
      <c r="D6164" t="s">
        <v>20</v>
      </c>
      <c r="E6164" t="s">
        <v>95</v>
      </c>
      <c r="F6164" t="s">
        <v>274</v>
      </c>
      <c r="G6164">
        <v>514.20000000000005</v>
      </c>
      <c r="H6164">
        <v>2</v>
      </c>
      <c r="I6164">
        <v>0.01</v>
      </c>
      <c r="J6164">
        <v>5.95</v>
      </c>
      <c r="K6164" t="s">
        <v>115</v>
      </c>
      <c r="L6164" t="s">
        <v>45</v>
      </c>
      <c r="M6164">
        <v>1.9</v>
      </c>
      <c r="N6164" t="s">
        <v>83</v>
      </c>
      <c r="O6164" t="b">
        <v>0</v>
      </c>
      <c r="P6164">
        <v>1018.116</v>
      </c>
      <c r="Q6164">
        <v>401.07600000000002</v>
      </c>
      <c r="R6164">
        <v>393.226</v>
      </c>
      <c r="S6164" t="s">
        <v>97</v>
      </c>
      <c r="T6164">
        <v>0</v>
      </c>
      <c r="U6164">
        <v>0</v>
      </c>
      <c r="V6164">
        <v>13</v>
      </c>
      <c r="W6164">
        <v>1511.8448000000001</v>
      </c>
    </row>
    <row r="6165" spans="1:23" x14ac:dyDescent="0.35">
      <c r="A6165" t="s">
        <v>8185</v>
      </c>
      <c r="B6165" t="s">
        <v>323</v>
      </c>
      <c r="C6165" t="s">
        <v>4489</v>
      </c>
      <c r="D6165" t="s">
        <v>15</v>
      </c>
      <c r="E6165" t="s">
        <v>16</v>
      </c>
      <c r="F6165" t="s">
        <v>435</v>
      </c>
      <c r="G6165">
        <v>43.85</v>
      </c>
      <c r="H6165">
        <v>2</v>
      </c>
      <c r="I6165">
        <v>0.24</v>
      </c>
      <c r="J6165">
        <v>5.65</v>
      </c>
      <c r="K6165" t="s">
        <v>90</v>
      </c>
      <c r="L6165" t="s">
        <v>48</v>
      </c>
      <c r="M6165">
        <v>5.12</v>
      </c>
      <c r="N6165" t="s">
        <v>141</v>
      </c>
      <c r="O6165" t="b">
        <v>0</v>
      </c>
      <c r="P6165">
        <v>66.652000000000001</v>
      </c>
      <c r="Q6165">
        <v>14.032</v>
      </c>
      <c r="R6165">
        <v>3.262000000000004</v>
      </c>
      <c r="S6165" t="s">
        <v>91</v>
      </c>
      <c r="T6165">
        <v>1</v>
      </c>
      <c r="U6165">
        <v>0</v>
      </c>
      <c r="V6165">
        <v>4</v>
      </c>
      <c r="W6165">
        <v>443.50889999999998</v>
      </c>
    </row>
    <row r="6166" spans="1:23" x14ac:dyDescent="0.35">
      <c r="A6166" t="s">
        <v>8186</v>
      </c>
      <c r="B6166" t="s">
        <v>455</v>
      </c>
      <c r="C6166" t="s">
        <v>2043</v>
      </c>
      <c r="D6166" t="s">
        <v>15</v>
      </c>
      <c r="E6166" t="s">
        <v>95</v>
      </c>
      <c r="F6166" t="s">
        <v>266</v>
      </c>
      <c r="G6166">
        <v>224.13</v>
      </c>
      <c r="H6166">
        <v>3</v>
      </c>
      <c r="I6166">
        <v>0.23</v>
      </c>
      <c r="J6166">
        <v>5.86</v>
      </c>
      <c r="K6166" t="s">
        <v>90</v>
      </c>
      <c r="L6166" t="s">
        <v>41</v>
      </c>
      <c r="M6166">
        <v>9.2200000000000006</v>
      </c>
      <c r="N6166" t="s">
        <v>83</v>
      </c>
      <c r="O6166" t="b">
        <v>0</v>
      </c>
      <c r="P6166">
        <v>517.74030000000005</v>
      </c>
      <c r="Q6166">
        <v>114.30630000000011</v>
      </c>
      <c r="R6166">
        <v>99.22630000000008</v>
      </c>
      <c r="S6166" t="s">
        <v>128</v>
      </c>
      <c r="T6166">
        <v>0</v>
      </c>
      <c r="U6166">
        <v>0</v>
      </c>
      <c r="V6166">
        <v>13</v>
      </c>
      <c r="W6166">
        <v>1477.1579999999999</v>
      </c>
    </row>
    <row r="6167" spans="1:23" x14ac:dyDescent="0.35">
      <c r="A6167" t="s">
        <v>8187</v>
      </c>
      <c r="B6167" t="s">
        <v>800</v>
      </c>
      <c r="C6167" t="s">
        <v>3028</v>
      </c>
      <c r="D6167" t="s">
        <v>12</v>
      </c>
      <c r="E6167" t="s">
        <v>95</v>
      </c>
      <c r="F6167" t="s">
        <v>1061</v>
      </c>
      <c r="G6167">
        <v>273.20999999999998</v>
      </c>
      <c r="H6167">
        <v>3</v>
      </c>
      <c r="I6167">
        <v>0.13</v>
      </c>
      <c r="J6167">
        <v>8.26</v>
      </c>
      <c r="K6167" t="s">
        <v>115</v>
      </c>
      <c r="L6167" t="s">
        <v>41</v>
      </c>
      <c r="M6167">
        <v>12.22</v>
      </c>
      <c r="N6167" t="s">
        <v>83</v>
      </c>
      <c r="O6167" t="b">
        <v>0</v>
      </c>
      <c r="P6167">
        <v>713.07809999999995</v>
      </c>
      <c r="Q6167">
        <v>221.30009999999999</v>
      </c>
      <c r="R6167">
        <v>200.82010000000011</v>
      </c>
      <c r="S6167" t="s">
        <v>84</v>
      </c>
      <c r="T6167">
        <v>0</v>
      </c>
      <c r="U6167">
        <v>0</v>
      </c>
      <c r="V6167">
        <v>3</v>
      </c>
      <c r="W6167">
        <v>507.73030000000011</v>
      </c>
    </row>
    <row r="6168" spans="1:23" x14ac:dyDescent="0.35">
      <c r="A6168" t="s">
        <v>8188</v>
      </c>
      <c r="B6168" t="s">
        <v>121</v>
      </c>
      <c r="C6168" t="s">
        <v>1921</v>
      </c>
      <c r="D6168" t="s">
        <v>20</v>
      </c>
      <c r="E6168" t="s">
        <v>95</v>
      </c>
      <c r="F6168" t="s">
        <v>210</v>
      </c>
      <c r="G6168">
        <v>116.96</v>
      </c>
      <c r="H6168">
        <v>2</v>
      </c>
      <c r="I6168">
        <v>0.09</v>
      </c>
      <c r="J6168">
        <v>7.04</v>
      </c>
      <c r="K6168" t="s">
        <v>102</v>
      </c>
      <c r="L6168" t="s">
        <v>48</v>
      </c>
      <c r="M6168">
        <v>7.88</v>
      </c>
      <c r="N6168" t="s">
        <v>83</v>
      </c>
      <c r="O6168" t="b">
        <v>0</v>
      </c>
      <c r="P6168">
        <v>212.8672</v>
      </c>
      <c r="Q6168">
        <v>72.515200000000021</v>
      </c>
      <c r="R6168">
        <v>57.59520000000002</v>
      </c>
      <c r="S6168" t="s">
        <v>103</v>
      </c>
      <c r="T6168">
        <v>0</v>
      </c>
      <c r="U6168">
        <v>0</v>
      </c>
      <c r="V6168">
        <v>14</v>
      </c>
      <c r="W6168">
        <v>1003.5946</v>
      </c>
    </row>
    <row r="6169" spans="1:23" x14ac:dyDescent="0.35">
      <c r="A6169" t="s">
        <v>8189</v>
      </c>
      <c r="B6169" t="s">
        <v>295</v>
      </c>
      <c r="C6169" t="s">
        <v>1209</v>
      </c>
      <c r="D6169" t="s">
        <v>24</v>
      </c>
      <c r="E6169" t="s">
        <v>95</v>
      </c>
      <c r="F6169" t="s">
        <v>140</v>
      </c>
      <c r="G6169">
        <v>302.82</v>
      </c>
      <c r="H6169">
        <v>1</v>
      </c>
      <c r="I6169">
        <v>0.19</v>
      </c>
      <c r="J6169">
        <v>9.16</v>
      </c>
      <c r="K6169" t="s">
        <v>102</v>
      </c>
      <c r="L6169" t="s">
        <v>41</v>
      </c>
      <c r="M6169">
        <v>6.78</v>
      </c>
      <c r="N6169" t="s">
        <v>83</v>
      </c>
      <c r="O6169" t="b">
        <v>0</v>
      </c>
      <c r="P6169">
        <v>245.2842</v>
      </c>
      <c r="Q6169">
        <v>63.59220000000002</v>
      </c>
      <c r="R6169">
        <v>47.652200000000022</v>
      </c>
      <c r="S6169" t="s">
        <v>91</v>
      </c>
      <c r="T6169">
        <v>0</v>
      </c>
      <c r="U6169">
        <v>0</v>
      </c>
      <c r="V6169">
        <v>23</v>
      </c>
      <c r="W6169">
        <v>1892.7003</v>
      </c>
    </row>
    <row r="6170" spans="1:23" x14ac:dyDescent="0.35">
      <c r="A6170" t="s">
        <v>8190</v>
      </c>
      <c r="B6170" t="s">
        <v>257</v>
      </c>
      <c r="C6170" t="s">
        <v>1539</v>
      </c>
      <c r="D6170" t="s">
        <v>19</v>
      </c>
      <c r="E6170" t="s">
        <v>95</v>
      </c>
      <c r="F6170" t="s">
        <v>512</v>
      </c>
      <c r="G6170">
        <v>311.52999999999997</v>
      </c>
      <c r="H6170">
        <v>3</v>
      </c>
      <c r="I6170">
        <v>0.23</v>
      </c>
      <c r="J6170">
        <v>4.97</v>
      </c>
      <c r="K6170" t="s">
        <v>102</v>
      </c>
      <c r="L6170" t="s">
        <v>41</v>
      </c>
      <c r="M6170">
        <v>13.7</v>
      </c>
      <c r="N6170" t="s">
        <v>83</v>
      </c>
      <c r="O6170" t="b">
        <v>0</v>
      </c>
      <c r="P6170">
        <v>719.63429999999994</v>
      </c>
      <c r="Q6170">
        <v>158.88030000000001</v>
      </c>
      <c r="R6170">
        <v>140.21029999999999</v>
      </c>
      <c r="S6170" t="s">
        <v>128</v>
      </c>
      <c r="T6170">
        <v>0</v>
      </c>
      <c r="U6170">
        <v>0</v>
      </c>
      <c r="V6170">
        <v>13</v>
      </c>
      <c r="W6170">
        <v>608.22240000000011</v>
      </c>
    </row>
    <row r="6171" spans="1:23" x14ac:dyDescent="0.35">
      <c r="A6171" t="s">
        <v>8191</v>
      </c>
      <c r="B6171" t="s">
        <v>497</v>
      </c>
      <c r="C6171" t="s">
        <v>1873</v>
      </c>
      <c r="D6171" t="s">
        <v>19</v>
      </c>
      <c r="E6171" t="s">
        <v>95</v>
      </c>
      <c r="F6171" t="s">
        <v>370</v>
      </c>
      <c r="G6171">
        <v>591.16</v>
      </c>
      <c r="H6171">
        <v>3</v>
      </c>
      <c r="I6171">
        <v>0.21</v>
      </c>
      <c r="J6171">
        <v>7.37</v>
      </c>
      <c r="K6171" t="s">
        <v>102</v>
      </c>
      <c r="L6171" t="s">
        <v>41</v>
      </c>
      <c r="M6171">
        <v>6.1</v>
      </c>
      <c r="N6171" t="s">
        <v>83</v>
      </c>
      <c r="O6171" t="b">
        <v>0</v>
      </c>
      <c r="P6171">
        <v>1401.0491999999999</v>
      </c>
      <c r="Q6171">
        <v>336.96120000000019</v>
      </c>
      <c r="R6171">
        <v>323.49120000000022</v>
      </c>
      <c r="S6171" t="s">
        <v>183</v>
      </c>
      <c r="T6171">
        <v>0</v>
      </c>
      <c r="U6171">
        <v>0</v>
      </c>
      <c r="V6171">
        <v>2</v>
      </c>
      <c r="W6171">
        <v>493.40370000000019</v>
      </c>
    </row>
    <row r="6172" spans="1:23" x14ac:dyDescent="0.35">
      <c r="A6172" t="s">
        <v>8192</v>
      </c>
      <c r="B6172" t="s">
        <v>819</v>
      </c>
      <c r="C6172" t="s">
        <v>1254</v>
      </c>
      <c r="D6172" t="s">
        <v>19</v>
      </c>
      <c r="E6172" t="s">
        <v>88</v>
      </c>
      <c r="F6172" t="s">
        <v>989</v>
      </c>
      <c r="G6172">
        <v>18.87</v>
      </c>
      <c r="H6172">
        <v>2</v>
      </c>
      <c r="I6172">
        <v>0.27</v>
      </c>
      <c r="J6172">
        <v>6.27</v>
      </c>
      <c r="K6172" t="s">
        <v>115</v>
      </c>
      <c r="L6172" t="s">
        <v>41</v>
      </c>
      <c r="M6172">
        <v>12.29</v>
      </c>
      <c r="N6172" t="s">
        <v>83</v>
      </c>
      <c r="O6172" t="b">
        <v>0</v>
      </c>
      <c r="P6172">
        <v>27.5502</v>
      </c>
      <c r="Q6172">
        <v>4.9061999999999983</v>
      </c>
      <c r="R6172">
        <v>-13.6538</v>
      </c>
      <c r="S6172" t="s">
        <v>128</v>
      </c>
      <c r="T6172">
        <v>0</v>
      </c>
      <c r="U6172">
        <v>0</v>
      </c>
      <c r="V6172">
        <v>13</v>
      </c>
      <c r="W6172">
        <v>1539.1237000000001</v>
      </c>
    </row>
    <row r="6173" spans="1:23" x14ac:dyDescent="0.35">
      <c r="A6173" t="s">
        <v>8193</v>
      </c>
      <c r="B6173" t="s">
        <v>545</v>
      </c>
      <c r="C6173" t="s">
        <v>1019</v>
      </c>
      <c r="D6173" t="s">
        <v>17</v>
      </c>
      <c r="E6173" t="s">
        <v>16</v>
      </c>
      <c r="F6173" t="s">
        <v>259</v>
      </c>
      <c r="G6173">
        <v>49.57</v>
      </c>
      <c r="H6173">
        <v>1</v>
      </c>
      <c r="I6173">
        <v>0.1</v>
      </c>
      <c r="J6173">
        <v>8.68</v>
      </c>
      <c r="K6173" t="s">
        <v>115</v>
      </c>
      <c r="L6173" t="s">
        <v>48</v>
      </c>
      <c r="M6173">
        <v>5.1100000000000003</v>
      </c>
      <c r="N6173" t="s">
        <v>83</v>
      </c>
      <c r="O6173" t="b">
        <v>1</v>
      </c>
      <c r="P6173">
        <v>44.613</v>
      </c>
      <c r="Q6173">
        <v>14.871</v>
      </c>
      <c r="R6173">
        <v>1.0810000000000031</v>
      </c>
      <c r="S6173" t="s">
        <v>91</v>
      </c>
      <c r="T6173">
        <v>0</v>
      </c>
      <c r="U6173">
        <v>0</v>
      </c>
      <c r="V6173">
        <v>5</v>
      </c>
      <c r="W6173">
        <v>208.37760000000009</v>
      </c>
    </row>
    <row r="6174" spans="1:23" x14ac:dyDescent="0.35">
      <c r="A6174" t="s">
        <v>8194</v>
      </c>
      <c r="B6174" t="s">
        <v>442</v>
      </c>
      <c r="C6174" t="s">
        <v>519</v>
      </c>
      <c r="D6174" t="s">
        <v>12</v>
      </c>
      <c r="E6174" t="s">
        <v>95</v>
      </c>
      <c r="F6174" t="s">
        <v>318</v>
      </c>
      <c r="G6174">
        <v>432.97</v>
      </c>
      <c r="H6174">
        <v>1</v>
      </c>
      <c r="I6174">
        <v>7.0000000000000007E-2</v>
      </c>
      <c r="J6174">
        <v>3.31</v>
      </c>
      <c r="K6174" t="s">
        <v>115</v>
      </c>
      <c r="L6174" t="s">
        <v>45</v>
      </c>
      <c r="M6174">
        <v>1.52</v>
      </c>
      <c r="N6174" t="s">
        <v>83</v>
      </c>
      <c r="O6174" t="b">
        <v>0</v>
      </c>
      <c r="P6174">
        <v>402.66210000000001</v>
      </c>
      <c r="Q6174">
        <v>142.8801</v>
      </c>
      <c r="R6174">
        <v>138.05009999999999</v>
      </c>
      <c r="S6174" t="s">
        <v>128</v>
      </c>
      <c r="T6174">
        <v>0</v>
      </c>
      <c r="U6174">
        <v>0</v>
      </c>
      <c r="V6174">
        <v>18</v>
      </c>
      <c r="W6174">
        <v>828.07060000000013</v>
      </c>
    </row>
    <row r="6175" spans="1:23" x14ac:dyDescent="0.35">
      <c r="A6175" t="s">
        <v>8195</v>
      </c>
      <c r="B6175" t="s">
        <v>867</v>
      </c>
      <c r="C6175" t="s">
        <v>3778</v>
      </c>
      <c r="D6175" t="s">
        <v>19</v>
      </c>
      <c r="E6175" t="s">
        <v>16</v>
      </c>
      <c r="F6175" t="s">
        <v>300</v>
      </c>
      <c r="G6175">
        <v>28.35</v>
      </c>
      <c r="H6175">
        <v>3</v>
      </c>
      <c r="I6175">
        <v>0.23</v>
      </c>
      <c r="J6175">
        <v>4.1500000000000004</v>
      </c>
      <c r="K6175" t="s">
        <v>82</v>
      </c>
      <c r="L6175" t="s">
        <v>48</v>
      </c>
      <c r="M6175">
        <v>12.45</v>
      </c>
      <c r="N6175" t="s">
        <v>83</v>
      </c>
      <c r="O6175" t="b">
        <v>0</v>
      </c>
      <c r="P6175">
        <v>65.488500000000016</v>
      </c>
      <c r="Q6175">
        <v>14.45850000000001</v>
      </c>
      <c r="R6175">
        <v>-2.1414999999999931</v>
      </c>
      <c r="S6175" t="s">
        <v>103</v>
      </c>
      <c r="T6175">
        <v>0</v>
      </c>
      <c r="U6175">
        <v>0</v>
      </c>
      <c r="V6175">
        <v>8</v>
      </c>
      <c r="W6175">
        <v>991.02259999999978</v>
      </c>
    </row>
    <row r="6176" spans="1:23" x14ac:dyDescent="0.35">
      <c r="A6176" t="s">
        <v>8196</v>
      </c>
      <c r="B6176" t="s">
        <v>197</v>
      </c>
      <c r="C6176" t="s">
        <v>822</v>
      </c>
      <c r="D6176" t="s">
        <v>12</v>
      </c>
      <c r="E6176" t="s">
        <v>14</v>
      </c>
      <c r="F6176" t="s">
        <v>1029</v>
      </c>
      <c r="G6176">
        <v>107.6</v>
      </c>
      <c r="H6176">
        <v>3</v>
      </c>
      <c r="I6176">
        <v>0.21</v>
      </c>
      <c r="J6176">
        <v>4.8499999999999996</v>
      </c>
      <c r="K6176" t="s">
        <v>90</v>
      </c>
      <c r="L6176" t="s">
        <v>41</v>
      </c>
      <c r="M6176">
        <v>6.92</v>
      </c>
      <c r="N6176" t="s">
        <v>83</v>
      </c>
      <c r="O6176" t="b">
        <v>0</v>
      </c>
      <c r="P6176">
        <v>255.012</v>
      </c>
      <c r="Q6176">
        <v>61.332000000000001</v>
      </c>
      <c r="R6176">
        <v>49.561999999999998</v>
      </c>
      <c r="S6176" t="s">
        <v>84</v>
      </c>
      <c r="T6176">
        <v>0</v>
      </c>
      <c r="U6176">
        <v>0</v>
      </c>
      <c r="V6176">
        <v>12</v>
      </c>
      <c r="W6176">
        <v>1823.314100000001</v>
      </c>
    </row>
    <row r="6177" spans="1:23" x14ac:dyDescent="0.35">
      <c r="A6177" t="s">
        <v>8197</v>
      </c>
      <c r="B6177" t="s">
        <v>1054</v>
      </c>
      <c r="C6177" t="s">
        <v>5521</v>
      </c>
      <c r="D6177" t="s">
        <v>15</v>
      </c>
      <c r="E6177" t="s">
        <v>14</v>
      </c>
      <c r="F6177" t="s">
        <v>1029</v>
      </c>
      <c r="G6177">
        <v>109.9</v>
      </c>
      <c r="H6177">
        <v>3</v>
      </c>
      <c r="I6177">
        <v>0.06</v>
      </c>
      <c r="J6177">
        <v>6.82</v>
      </c>
      <c r="K6177" t="s">
        <v>82</v>
      </c>
      <c r="L6177" t="s">
        <v>45</v>
      </c>
      <c r="M6177">
        <v>0.98</v>
      </c>
      <c r="N6177" t="s">
        <v>83</v>
      </c>
      <c r="O6177" t="b">
        <v>0</v>
      </c>
      <c r="P6177">
        <v>309.91800000000001</v>
      </c>
      <c r="Q6177">
        <v>112.098</v>
      </c>
      <c r="R6177">
        <v>104.298</v>
      </c>
      <c r="S6177" t="s">
        <v>128</v>
      </c>
      <c r="T6177">
        <v>0</v>
      </c>
      <c r="U6177">
        <v>0</v>
      </c>
      <c r="V6177">
        <v>14</v>
      </c>
      <c r="W6177">
        <v>1610.0854999999999</v>
      </c>
    </row>
    <row r="6178" spans="1:23" x14ac:dyDescent="0.35">
      <c r="A6178" t="s">
        <v>8198</v>
      </c>
      <c r="B6178" t="s">
        <v>264</v>
      </c>
      <c r="C6178" t="s">
        <v>8199</v>
      </c>
      <c r="D6178" t="s">
        <v>24</v>
      </c>
      <c r="E6178" t="s">
        <v>95</v>
      </c>
      <c r="F6178" t="s">
        <v>596</v>
      </c>
      <c r="G6178">
        <v>520.15</v>
      </c>
      <c r="H6178">
        <v>3</v>
      </c>
      <c r="I6178">
        <v>0.09</v>
      </c>
      <c r="J6178">
        <v>3.16</v>
      </c>
      <c r="K6178" t="s">
        <v>82</v>
      </c>
      <c r="L6178" t="s">
        <v>45</v>
      </c>
      <c r="M6178">
        <v>1.07</v>
      </c>
      <c r="N6178" t="s">
        <v>83</v>
      </c>
      <c r="O6178" t="b">
        <v>0</v>
      </c>
      <c r="P6178">
        <v>1420.0094999999999</v>
      </c>
      <c r="Q6178">
        <v>483.73950000000002</v>
      </c>
      <c r="R6178">
        <v>479.5095</v>
      </c>
      <c r="S6178" t="s">
        <v>97</v>
      </c>
      <c r="T6178">
        <v>0</v>
      </c>
      <c r="U6178">
        <v>0</v>
      </c>
      <c r="V6178">
        <v>1</v>
      </c>
      <c r="W6178">
        <v>479.5095</v>
      </c>
    </row>
    <row r="6179" spans="1:23" x14ac:dyDescent="0.35">
      <c r="A6179" t="s">
        <v>8200</v>
      </c>
      <c r="B6179" t="s">
        <v>390</v>
      </c>
      <c r="C6179" t="s">
        <v>453</v>
      </c>
      <c r="D6179" t="s">
        <v>12</v>
      </c>
      <c r="E6179" t="s">
        <v>95</v>
      </c>
      <c r="F6179" t="s">
        <v>701</v>
      </c>
      <c r="G6179">
        <v>162.26</v>
      </c>
      <c r="H6179">
        <v>2</v>
      </c>
      <c r="I6179">
        <v>0.17</v>
      </c>
      <c r="J6179">
        <v>9.32</v>
      </c>
      <c r="K6179" t="s">
        <v>115</v>
      </c>
      <c r="L6179" t="s">
        <v>41</v>
      </c>
      <c r="M6179">
        <v>11.73</v>
      </c>
      <c r="N6179" t="s">
        <v>83</v>
      </c>
      <c r="O6179" t="b">
        <v>0</v>
      </c>
      <c r="P6179">
        <v>269.35160000000002</v>
      </c>
      <c r="Q6179">
        <v>74.639599999999973</v>
      </c>
      <c r="R6179">
        <v>53.589599999999983</v>
      </c>
      <c r="S6179" t="s">
        <v>91</v>
      </c>
      <c r="T6179">
        <v>0</v>
      </c>
      <c r="U6179">
        <v>0</v>
      </c>
      <c r="V6179">
        <v>24</v>
      </c>
      <c r="W6179">
        <v>1094.1242999999999</v>
      </c>
    </row>
    <row r="6180" spans="1:23" x14ac:dyDescent="0.35">
      <c r="A6180" t="s">
        <v>8201</v>
      </c>
      <c r="B6180" t="s">
        <v>147</v>
      </c>
      <c r="C6180" t="s">
        <v>310</v>
      </c>
      <c r="D6180" t="s">
        <v>19</v>
      </c>
      <c r="E6180" t="s">
        <v>14</v>
      </c>
      <c r="F6180" t="s">
        <v>671</v>
      </c>
      <c r="G6180">
        <v>177.1</v>
      </c>
      <c r="H6180">
        <v>1</v>
      </c>
      <c r="I6180">
        <v>0.01</v>
      </c>
      <c r="J6180">
        <v>2.61</v>
      </c>
      <c r="K6180" t="s">
        <v>102</v>
      </c>
      <c r="L6180" t="s">
        <v>43</v>
      </c>
      <c r="M6180">
        <v>3.17</v>
      </c>
      <c r="N6180" t="s">
        <v>83</v>
      </c>
      <c r="O6180" t="b">
        <v>0</v>
      </c>
      <c r="P6180">
        <v>175.32900000000001</v>
      </c>
      <c r="Q6180">
        <v>69.068999999999988</v>
      </c>
      <c r="R6180">
        <v>63.288999999999987</v>
      </c>
      <c r="S6180" t="s">
        <v>84</v>
      </c>
      <c r="T6180">
        <v>0</v>
      </c>
      <c r="U6180">
        <v>0</v>
      </c>
      <c r="V6180">
        <v>16</v>
      </c>
      <c r="W6180">
        <v>1399.8426999999999</v>
      </c>
    </row>
    <row r="6181" spans="1:23" x14ac:dyDescent="0.35">
      <c r="A6181" t="s">
        <v>8202</v>
      </c>
      <c r="B6181" t="s">
        <v>1996</v>
      </c>
      <c r="C6181" t="s">
        <v>6499</v>
      </c>
      <c r="D6181" t="s">
        <v>17</v>
      </c>
      <c r="E6181" t="s">
        <v>88</v>
      </c>
      <c r="F6181" t="s">
        <v>381</v>
      </c>
      <c r="G6181">
        <v>19.36</v>
      </c>
      <c r="H6181">
        <v>2</v>
      </c>
      <c r="I6181">
        <v>0.01</v>
      </c>
      <c r="J6181">
        <v>9.94</v>
      </c>
      <c r="K6181" t="s">
        <v>82</v>
      </c>
      <c r="L6181" t="s">
        <v>48</v>
      </c>
      <c r="M6181">
        <v>14.74</v>
      </c>
      <c r="N6181" t="s">
        <v>141</v>
      </c>
      <c r="O6181" t="b">
        <v>0</v>
      </c>
      <c r="P6181">
        <v>38.332799999999999</v>
      </c>
      <c r="Q6181">
        <v>15.1008</v>
      </c>
      <c r="R6181">
        <v>-9.5792000000000002</v>
      </c>
      <c r="S6181" t="s">
        <v>91</v>
      </c>
      <c r="T6181">
        <v>1</v>
      </c>
      <c r="U6181">
        <v>0</v>
      </c>
      <c r="V6181">
        <v>2</v>
      </c>
      <c r="W6181">
        <v>8.0422000000000047</v>
      </c>
    </row>
    <row r="6182" spans="1:23" x14ac:dyDescent="0.35">
      <c r="A6182" t="s">
        <v>8203</v>
      </c>
      <c r="B6182" t="s">
        <v>320</v>
      </c>
      <c r="C6182" t="s">
        <v>2050</v>
      </c>
      <c r="D6182" t="s">
        <v>12</v>
      </c>
      <c r="E6182" t="s">
        <v>14</v>
      </c>
      <c r="F6182" t="s">
        <v>1321</v>
      </c>
      <c r="G6182">
        <v>110.33</v>
      </c>
      <c r="H6182">
        <v>3</v>
      </c>
      <c r="I6182">
        <v>0.17</v>
      </c>
      <c r="J6182">
        <v>9.93</v>
      </c>
      <c r="K6182" t="s">
        <v>102</v>
      </c>
      <c r="L6182" t="s">
        <v>41</v>
      </c>
      <c r="M6182">
        <v>9.06</v>
      </c>
      <c r="N6182" t="s">
        <v>83</v>
      </c>
      <c r="O6182" t="b">
        <v>0</v>
      </c>
      <c r="P6182">
        <v>274.7217</v>
      </c>
      <c r="Q6182">
        <v>76.127700000000004</v>
      </c>
      <c r="R6182">
        <v>57.137700000000002</v>
      </c>
      <c r="S6182" t="s">
        <v>84</v>
      </c>
      <c r="T6182">
        <v>0</v>
      </c>
      <c r="U6182">
        <v>0</v>
      </c>
      <c r="V6182">
        <v>12</v>
      </c>
      <c r="W6182">
        <v>744.12109999999984</v>
      </c>
    </row>
    <row r="6183" spans="1:23" x14ac:dyDescent="0.35">
      <c r="A6183" t="s">
        <v>8204</v>
      </c>
      <c r="B6183" t="s">
        <v>703</v>
      </c>
      <c r="C6183" t="s">
        <v>2825</v>
      </c>
      <c r="D6183" t="s">
        <v>15</v>
      </c>
      <c r="E6183" t="s">
        <v>16</v>
      </c>
      <c r="F6183" t="s">
        <v>444</v>
      </c>
      <c r="G6183">
        <v>36.39</v>
      </c>
      <c r="H6183">
        <v>1</v>
      </c>
      <c r="I6183">
        <v>0.25</v>
      </c>
      <c r="J6183">
        <v>6.45</v>
      </c>
      <c r="K6183" t="s">
        <v>115</v>
      </c>
      <c r="L6183" t="s">
        <v>41</v>
      </c>
      <c r="M6183">
        <v>6.85</v>
      </c>
      <c r="N6183" t="s">
        <v>83</v>
      </c>
      <c r="O6183" t="b">
        <v>0</v>
      </c>
      <c r="P6183">
        <v>27.2925</v>
      </c>
      <c r="Q6183">
        <v>5.4585000000000008</v>
      </c>
      <c r="R6183">
        <v>-7.8414999999999999</v>
      </c>
      <c r="S6183" t="s">
        <v>84</v>
      </c>
      <c r="T6183">
        <v>0</v>
      </c>
      <c r="U6183">
        <v>0</v>
      </c>
      <c r="V6183">
        <v>14</v>
      </c>
      <c r="W6183">
        <v>673.92430000000013</v>
      </c>
    </row>
    <row r="6184" spans="1:23" x14ac:dyDescent="0.35">
      <c r="A6184" t="s">
        <v>8205</v>
      </c>
      <c r="B6184" t="s">
        <v>901</v>
      </c>
      <c r="C6184" t="s">
        <v>5588</v>
      </c>
      <c r="D6184" t="s">
        <v>15</v>
      </c>
      <c r="E6184" t="s">
        <v>95</v>
      </c>
      <c r="F6184" t="s">
        <v>489</v>
      </c>
      <c r="G6184">
        <v>303.08</v>
      </c>
      <c r="H6184">
        <v>1</v>
      </c>
      <c r="I6184">
        <v>0.05</v>
      </c>
      <c r="J6184">
        <v>5.23</v>
      </c>
      <c r="K6184" t="s">
        <v>82</v>
      </c>
      <c r="L6184" t="s">
        <v>43</v>
      </c>
      <c r="M6184">
        <v>6.12</v>
      </c>
      <c r="N6184" t="s">
        <v>83</v>
      </c>
      <c r="O6184" t="b">
        <v>0</v>
      </c>
      <c r="P6184">
        <v>287.92599999999999</v>
      </c>
      <c r="Q6184">
        <v>106.078</v>
      </c>
      <c r="R6184">
        <v>94.727999999999994</v>
      </c>
      <c r="S6184" t="s">
        <v>128</v>
      </c>
      <c r="T6184">
        <v>0</v>
      </c>
      <c r="U6184">
        <v>0</v>
      </c>
      <c r="V6184">
        <v>4</v>
      </c>
      <c r="W6184">
        <v>711.40249999999992</v>
      </c>
    </row>
    <row r="6185" spans="1:23" x14ac:dyDescent="0.35">
      <c r="A6185" t="s">
        <v>8206</v>
      </c>
      <c r="B6185" t="s">
        <v>1097</v>
      </c>
      <c r="C6185" t="s">
        <v>928</v>
      </c>
      <c r="D6185" t="s">
        <v>12</v>
      </c>
      <c r="E6185" t="s">
        <v>16</v>
      </c>
      <c r="F6185" t="s">
        <v>481</v>
      </c>
      <c r="G6185">
        <v>47.74</v>
      </c>
      <c r="H6185">
        <v>2</v>
      </c>
      <c r="I6185">
        <v>0.19</v>
      </c>
      <c r="J6185">
        <v>6.14</v>
      </c>
      <c r="K6185" t="s">
        <v>82</v>
      </c>
      <c r="L6185" t="s">
        <v>41</v>
      </c>
      <c r="M6185">
        <v>13.99</v>
      </c>
      <c r="N6185" t="s">
        <v>83</v>
      </c>
      <c r="O6185" t="b">
        <v>0</v>
      </c>
      <c r="P6185">
        <v>77.338800000000006</v>
      </c>
      <c r="Q6185">
        <v>20.050799999999999</v>
      </c>
      <c r="R6185">
        <v>-7.9199999999996606E-2</v>
      </c>
      <c r="S6185" t="s">
        <v>183</v>
      </c>
      <c r="T6185">
        <v>0</v>
      </c>
      <c r="U6185">
        <v>0</v>
      </c>
      <c r="V6185">
        <v>16</v>
      </c>
      <c r="W6185">
        <v>798.92430000000002</v>
      </c>
    </row>
    <row r="6186" spans="1:23" x14ac:dyDescent="0.35">
      <c r="A6186" t="s">
        <v>8207</v>
      </c>
      <c r="B6186" t="s">
        <v>169</v>
      </c>
      <c r="C6186" t="s">
        <v>4737</v>
      </c>
      <c r="D6186" t="s">
        <v>12</v>
      </c>
      <c r="E6186" t="s">
        <v>16</v>
      </c>
      <c r="F6186" t="s">
        <v>244</v>
      </c>
      <c r="G6186">
        <v>72.650000000000006</v>
      </c>
      <c r="H6186">
        <v>3</v>
      </c>
      <c r="I6186">
        <v>0.11</v>
      </c>
      <c r="J6186">
        <v>9.0299999999999994</v>
      </c>
      <c r="K6186" t="s">
        <v>102</v>
      </c>
      <c r="L6186" t="s">
        <v>45</v>
      </c>
      <c r="M6186">
        <v>0.98</v>
      </c>
      <c r="N6186" t="s">
        <v>83</v>
      </c>
      <c r="O6186" t="b">
        <v>0</v>
      </c>
      <c r="P6186">
        <v>193.97550000000001</v>
      </c>
      <c r="Q6186">
        <v>63.205500000000001</v>
      </c>
      <c r="R6186">
        <v>53.195500000000003</v>
      </c>
      <c r="S6186" t="s">
        <v>84</v>
      </c>
      <c r="T6186">
        <v>0</v>
      </c>
      <c r="U6186">
        <v>0</v>
      </c>
      <c r="V6186">
        <v>18</v>
      </c>
      <c r="W6186">
        <v>2172.4623999999999</v>
      </c>
    </row>
    <row r="6187" spans="1:23" x14ac:dyDescent="0.35">
      <c r="A6187" t="s">
        <v>8208</v>
      </c>
      <c r="B6187" t="s">
        <v>787</v>
      </c>
      <c r="C6187" t="s">
        <v>2098</v>
      </c>
      <c r="D6187" t="s">
        <v>15</v>
      </c>
      <c r="E6187" t="s">
        <v>88</v>
      </c>
      <c r="F6187" t="s">
        <v>1677</v>
      </c>
      <c r="G6187">
        <v>32.42</v>
      </c>
      <c r="H6187">
        <v>2</v>
      </c>
      <c r="I6187">
        <v>0.1</v>
      </c>
      <c r="J6187">
        <v>7.82</v>
      </c>
      <c r="K6187" t="s">
        <v>82</v>
      </c>
      <c r="L6187" t="s">
        <v>41</v>
      </c>
      <c r="M6187">
        <v>8.2200000000000006</v>
      </c>
      <c r="N6187" t="s">
        <v>83</v>
      </c>
      <c r="O6187" t="b">
        <v>0</v>
      </c>
      <c r="P6187">
        <v>58.356000000000002</v>
      </c>
      <c r="Q6187">
        <v>19.452000000000002</v>
      </c>
      <c r="R6187">
        <v>3.411999999999999</v>
      </c>
      <c r="S6187" t="s">
        <v>97</v>
      </c>
      <c r="T6187">
        <v>0</v>
      </c>
      <c r="U6187">
        <v>0</v>
      </c>
      <c r="V6187">
        <v>4</v>
      </c>
      <c r="W6187">
        <v>135.2782</v>
      </c>
    </row>
    <row r="6188" spans="1:23" x14ac:dyDescent="0.35">
      <c r="A6188" t="s">
        <v>8209</v>
      </c>
      <c r="B6188" t="s">
        <v>295</v>
      </c>
      <c r="C6188" t="s">
        <v>664</v>
      </c>
      <c r="D6188" t="s">
        <v>12</v>
      </c>
      <c r="E6188" t="s">
        <v>14</v>
      </c>
      <c r="F6188" t="s">
        <v>1109</v>
      </c>
      <c r="G6188">
        <v>150.82</v>
      </c>
      <c r="H6188">
        <v>3</v>
      </c>
      <c r="I6188">
        <v>0.06</v>
      </c>
      <c r="J6188">
        <v>7.86</v>
      </c>
      <c r="K6188" t="s">
        <v>115</v>
      </c>
      <c r="L6188" t="s">
        <v>43</v>
      </c>
      <c r="M6188">
        <v>4.7</v>
      </c>
      <c r="N6188" t="s">
        <v>83</v>
      </c>
      <c r="O6188" t="b">
        <v>0</v>
      </c>
      <c r="P6188">
        <v>425.31240000000003</v>
      </c>
      <c r="Q6188">
        <v>153.8364</v>
      </c>
      <c r="R6188">
        <v>141.2764</v>
      </c>
      <c r="S6188" t="s">
        <v>91</v>
      </c>
      <c r="T6188">
        <v>0</v>
      </c>
      <c r="U6188">
        <v>0</v>
      </c>
      <c r="V6188">
        <v>15</v>
      </c>
      <c r="W6188">
        <v>1753.1386</v>
      </c>
    </row>
    <row r="6189" spans="1:23" x14ac:dyDescent="0.35">
      <c r="A6189" t="s">
        <v>8210</v>
      </c>
      <c r="B6189" t="s">
        <v>1107</v>
      </c>
      <c r="C6189" t="s">
        <v>1962</v>
      </c>
      <c r="D6189" t="s">
        <v>15</v>
      </c>
      <c r="E6189" t="s">
        <v>16</v>
      </c>
      <c r="F6189" t="s">
        <v>344</v>
      </c>
      <c r="G6189">
        <v>42.28</v>
      </c>
      <c r="H6189">
        <v>2</v>
      </c>
      <c r="I6189">
        <v>0.25</v>
      </c>
      <c r="J6189">
        <v>4.92</v>
      </c>
      <c r="K6189" t="s">
        <v>115</v>
      </c>
      <c r="L6189" t="s">
        <v>48</v>
      </c>
      <c r="M6189">
        <v>9.7200000000000006</v>
      </c>
      <c r="N6189" t="s">
        <v>83</v>
      </c>
      <c r="O6189" t="b">
        <v>0</v>
      </c>
      <c r="P6189">
        <v>63.42</v>
      </c>
      <c r="Q6189">
        <v>12.683999999999999</v>
      </c>
      <c r="R6189">
        <v>-1.955999999999996</v>
      </c>
      <c r="S6189" t="s">
        <v>97</v>
      </c>
      <c r="T6189">
        <v>0</v>
      </c>
      <c r="U6189">
        <v>0</v>
      </c>
      <c r="V6189">
        <v>15</v>
      </c>
      <c r="W6189">
        <v>526.91089999999997</v>
      </c>
    </row>
    <row r="6190" spans="1:23" x14ac:dyDescent="0.35">
      <c r="A6190" t="s">
        <v>8211</v>
      </c>
      <c r="B6190" t="s">
        <v>1054</v>
      </c>
      <c r="C6190" t="s">
        <v>1043</v>
      </c>
      <c r="D6190" t="s">
        <v>19</v>
      </c>
      <c r="E6190" t="s">
        <v>95</v>
      </c>
      <c r="F6190" t="s">
        <v>328</v>
      </c>
      <c r="G6190">
        <v>330.2</v>
      </c>
      <c r="H6190">
        <v>3</v>
      </c>
      <c r="I6190">
        <v>0.06</v>
      </c>
      <c r="J6190">
        <v>7.3</v>
      </c>
      <c r="K6190" t="s">
        <v>102</v>
      </c>
      <c r="L6190" t="s">
        <v>48</v>
      </c>
      <c r="M6190">
        <v>15.85</v>
      </c>
      <c r="N6190" t="s">
        <v>83</v>
      </c>
      <c r="O6190" t="b">
        <v>0</v>
      </c>
      <c r="P6190">
        <v>931.16399999999999</v>
      </c>
      <c r="Q6190">
        <v>336.80399999999997</v>
      </c>
      <c r="R6190">
        <v>313.654</v>
      </c>
      <c r="S6190" t="s">
        <v>128</v>
      </c>
      <c r="T6190">
        <v>0</v>
      </c>
      <c r="U6190">
        <v>0</v>
      </c>
      <c r="V6190">
        <v>6</v>
      </c>
      <c r="W6190">
        <v>1060.8396</v>
      </c>
    </row>
    <row r="6191" spans="1:23" x14ac:dyDescent="0.35">
      <c r="A6191" t="s">
        <v>8212</v>
      </c>
      <c r="B6191" t="s">
        <v>549</v>
      </c>
      <c r="C6191" t="s">
        <v>144</v>
      </c>
      <c r="D6191" t="s">
        <v>26</v>
      </c>
      <c r="E6191" t="s">
        <v>88</v>
      </c>
      <c r="F6191" t="s">
        <v>975</v>
      </c>
      <c r="G6191">
        <v>41.77</v>
      </c>
      <c r="H6191">
        <v>1</v>
      </c>
      <c r="I6191">
        <v>0.02</v>
      </c>
      <c r="J6191">
        <v>6.19</v>
      </c>
      <c r="K6191" t="s">
        <v>82</v>
      </c>
      <c r="L6191" t="s">
        <v>43</v>
      </c>
      <c r="M6191">
        <v>3.36</v>
      </c>
      <c r="N6191" t="s">
        <v>83</v>
      </c>
      <c r="O6191" t="b">
        <v>0</v>
      </c>
      <c r="P6191">
        <v>40.934600000000003</v>
      </c>
      <c r="Q6191">
        <v>15.8726</v>
      </c>
      <c r="R6191">
        <v>6.3226000000000013</v>
      </c>
      <c r="S6191" t="s">
        <v>91</v>
      </c>
      <c r="T6191">
        <v>0</v>
      </c>
      <c r="U6191">
        <v>0</v>
      </c>
      <c r="V6191">
        <v>16</v>
      </c>
      <c r="W6191">
        <v>1289.2512999999999</v>
      </c>
    </row>
    <row r="6192" spans="1:23" x14ac:dyDescent="0.35">
      <c r="A6192" t="s">
        <v>8213</v>
      </c>
      <c r="B6192" t="s">
        <v>699</v>
      </c>
      <c r="C6192" t="s">
        <v>8214</v>
      </c>
      <c r="D6192" t="s">
        <v>28</v>
      </c>
      <c r="E6192" t="s">
        <v>95</v>
      </c>
      <c r="F6192" t="s">
        <v>388</v>
      </c>
      <c r="G6192">
        <v>485.17</v>
      </c>
      <c r="H6192">
        <v>3</v>
      </c>
      <c r="I6192">
        <v>0.28000000000000003</v>
      </c>
      <c r="J6192">
        <v>4.46</v>
      </c>
      <c r="K6192" t="s">
        <v>102</v>
      </c>
      <c r="L6192" t="s">
        <v>41</v>
      </c>
      <c r="M6192">
        <v>14.98</v>
      </c>
      <c r="N6192" t="s">
        <v>83</v>
      </c>
      <c r="O6192" t="b">
        <v>0</v>
      </c>
      <c r="P6192">
        <v>1047.9672</v>
      </c>
      <c r="Q6192">
        <v>174.66120000000009</v>
      </c>
      <c r="R6192">
        <v>155.2212000000001</v>
      </c>
      <c r="S6192" t="s">
        <v>91</v>
      </c>
      <c r="T6192">
        <v>0</v>
      </c>
      <c r="U6192">
        <v>0</v>
      </c>
      <c r="V6192">
        <v>1</v>
      </c>
      <c r="W6192">
        <v>155.2212000000001</v>
      </c>
    </row>
    <row r="6193" spans="1:23" x14ac:dyDescent="0.35">
      <c r="A6193" t="s">
        <v>8215</v>
      </c>
      <c r="B6193" t="s">
        <v>610</v>
      </c>
      <c r="C6193" t="s">
        <v>4470</v>
      </c>
      <c r="D6193" t="s">
        <v>17</v>
      </c>
      <c r="E6193" t="s">
        <v>88</v>
      </c>
      <c r="F6193" t="s">
        <v>457</v>
      </c>
      <c r="G6193">
        <v>38.53</v>
      </c>
      <c r="H6193">
        <v>2</v>
      </c>
      <c r="I6193">
        <v>0.28000000000000003</v>
      </c>
      <c r="J6193">
        <v>3.49</v>
      </c>
      <c r="K6193" t="s">
        <v>115</v>
      </c>
      <c r="L6193" t="s">
        <v>41</v>
      </c>
      <c r="M6193">
        <v>5.45</v>
      </c>
      <c r="N6193" t="s">
        <v>279</v>
      </c>
      <c r="O6193" t="b">
        <v>0</v>
      </c>
      <c r="P6193">
        <v>55.483199999999997</v>
      </c>
      <c r="Q6193">
        <v>9.2471999999999994</v>
      </c>
      <c r="R6193">
        <v>0.30719999999999809</v>
      </c>
      <c r="S6193" t="s">
        <v>97</v>
      </c>
      <c r="T6193">
        <v>0</v>
      </c>
      <c r="U6193">
        <v>1</v>
      </c>
      <c r="V6193">
        <v>2</v>
      </c>
      <c r="W6193">
        <v>15.924799999999999</v>
      </c>
    </row>
    <row r="6194" spans="1:23" x14ac:dyDescent="0.35">
      <c r="A6194" t="s">
        <v>8216</v>
      </c>
      <c r="B6194" t="s">
        <v>330</v>
      </c>
      <c r="C6194" t="s">
        <v>616</v>
      </c>
      <c r="D6194" t="s">
        <v>17</v>
      </c>
      <c r="E6194" t="s">
        <v>88</v>
      </c>
      <c r="F6194" t="s">
        <v>944</v>
      </c>
      <c r="G6194">
        <v>10.57</v>
      </c>
      <c r="H6194">
        <v>1</v>
      </c>
      <c r="I6194">
        <v>0.05</v>
      </c>
      <c r="J6194">
        <v>6.3</v>
      </c>
      <c r="K6194" t="s">
        <v>82</v>
      </c>
      <c r="L6194" t="s">
        <v>48</v>
      </c>
      <c r="M6194">
        <v>16.21</v>
      </c>
      <c r="N6194" t="s">
        <v>141</v>
      </c>
      <c r="O6194" t="b">
        <v>0</v>
      </c>
      <c r="P6194">
        <v>10.041499999999999</v>
      </c>
      <c r="Q6194">
        <v>3.6995</v>
      </c>
      <c r="R6194">
        <v>-18.810500000000001</v>
      </c>
      <c r="S6194" t="s">
        <v>183</v>
      </c>
      <c r="T6194">
        <v>1</v>
      </c>
      <c r="U6194">
        <v>0</v>
      </c>
      <c r="V6194">
        <v>15</v>
      </c>
      <c r="W6194">
        <v>1090.9683</v>
      </c>
    </row>
    <row r="6195" spans="1:23" x14ac:dyDescent="0.35">
      <c r="A6195" t="s">
        <v>8217</v>
      </c>
      <c r="B6195" t="s">
        <v>309</v>
      </c>
      <c r="C6195" t="s">
        <v>1623</v>
      </c>
      <c r="D6195" t="s">
        <v>12</v>
      </c>
      <c r="E6195" t="s">
        <v>95</v>
      </c>
      <c r="F6195" t="s">
        <v>515</v>
      </c>
      <c r="G6195">
        <v>456.73</v>
      </c>
      <c r="H6195">
        <v>1</v>
      </c>
      <c r="I6195">
        <v>0.19</v>
      </c>
      <c r="J6195">
        <v>2.61</v>
      </c>
      <c r="K6195" t="s">
        <v>115</v>
      </c>
      <c r="L6195" t="s">
        <v>41</v>
      </c>
      <c r="M6195">
        <v>8.33</v>
      </c>
      <c r="N6195" t="s">
        <v>83</v>
      </c>
      <c r="O6195" t="b">
        <v>0</v>
      </c>
      <c r="P6195">
        <v>369.95130000000012</v>
      </c>
      <c r="Q6195">
        <v>95.913300000000035</v>
      </c>
      <c r="R6195">
        <v>84.973300000000052</v>
      </c>
      <c r="S6195" t="s">
        <v>128</v>
      </c>
      <c r="T6195">
        <v>0</v>
      </c>
      <c r="U6195">
        <v>0</v>
      </c>
      <c r="V6195">
        <v>20</v>
      </c>
      <c r="W6195">
        <v>2434.6143999999999</v>
      </c>
    </row>
    <row r="6196" spans="1:23" x14ac:dyDescent="0.35">
      <c r="A6196" t="s">
        <v>8218</v>
      </c>
      <c r="B6196" t="s">
        <v>1219</v>
      </c>
      <c r="C6196" t="s">
        <v>110</v>
      </c>
      <c r="D6196" t="s">
        <v>15</v>
      </c>
      <c r="E6196" t="s">
        <v>16</v>
      </c>
      <c r="F6196" t="s">
        <v>481</v>
      </c>
      <c r="G6196">
        <v>45.73</v>
      </c>
      <c r="H6196">
        <v>1</v>
      </c>
      <c r="I6196">
        <v>0.28000000000000003</v>
      </c>
      <c r="J6196">
        <v>7.58</v>
      </c>
      <c r="K6196" t="s">
        <v>102</v>
      </c>
      <c r="L6196" t="s">
        <v>43</v>
      </c>
      <c r="M6196">
        <v>5.58</v>
      </c>
      <c r="N6196" t="s">
        <v>83</v>
      </c>
      <c r="O6196" t="b">
        <v>0</v>
      </c>
      <c r="P6196">
        <v>32.925600000000003</v>
      </c>
      <c r="Q6196">
        <v>5.4875999999999969</v>
      </c>
      <c r="R6196">
        <v>-7.6724000000000032</v>
      </c>
      <c r="S6196" t="s">
        <v>183</v>
      </c>
      <c r="T6196">
        <v>0</v>
      </c>
      <c r="U6196">
        <v>0</v>
      </c>
      <c r="V6196">
        <v>20</v>
      </c>
      <c r="W6196">
        <v>1794.1578999999999</v>
      </c>
    </row>
    <row r="6197" spans="1:23" x14ac:dyDescent="0.35">
      <c r="A6197" t="s">
        <v>8219</v>
      </c>
      <c r="B6197" t="s">
        <v>433</v>
      </c>
      <c r="C6197" t="s">
        <v>3805</v>
      </c>
      <c r="D6197" t="s">
        <v>26</v>
      </c>
      <c r="E6197" t="s">
        <v>88</v>
      </c>
      <c r="F6197" t="s">
        <v>608</v>
      </c>
      <c r="G6197">
        <v>22.89</v>
      </c>
      <c r="H6197">
        <v>1</v>
      </c>
      <c r="I6197">
        <v>0.05</v>
      </c>
      <c r="J6197">
        <v>3.46</v>
      </c>
      <c r="K6197" t="s">
        <v>115</v>
      </c>
      <c r="L6197" t="s">
        <v>45</v>
      </c>
      <c r="M6197">
        <v>0.86</v>
      </c>
      <c r="N6197" t="s">
        <v>83</v>
      </c>
      <c r="O6197" t="b">
        <v>0</v>
      </c>
      <c r="P6197">
        <v>21.7455</v>
      </c>
      <c r="Q6197">
        <v>8.0114999999999998</v>
      </c>
      <c r="R6197">
        <v>3.6915</v>
      </c>
      <c r="S6197" t="s">
        <v>97</v>
      </c>
      <c r="T6197">
        <v>0</v>
      </c>
      <c r="U6197">
        <v>0</v>
      </c>
      <c r="V6197">
        <v>3</v>
      </c>
      <c r="W6197">
        <v>407.83190000000008</v>
      </c>
    </row>
    <row r="6198" spans="1:23" x14ac:dyDescent="0.35">
      <c r="A6198" t="s">
        <v>8220</v>
      </c>
      <c r="B6198" t="s">
        <v>470</v>
      </c>
      <c r="C6198" t="s">
        <v>1199</v>
      </c>
      <c r="D6198" t="s">
        <v>12</v>
      </c>
      <c r="E6198" t="s">
        <v>16</v>
      </c>
      <c r="F6198" t="s">
        <v>311</v>
      </c>
      <c r="G6198">
        <v>29.25</v>
      </c>
      <c r="H6198">
        <v>3</v>
      </c>
      <c r="I6198">
        <v>0.1</v>
      </c>
      <c r="J6198">
        <v>3.38</v>
      </c>
      <c r="K6198" t="s">
        <v>90</v>
      </c>
      <c r="L6198" t="s">
        <v>45</v>
      </c>
      <c r="M6198">
        <v>1.67</v>
      </c>
      <c r="N6198" t="s">
        <v>83</v>
      </c>
      <c r="O6198" t="b">
        <v>0</v>
      </c>
      <c r="P6198">
        <v>78.975000000000009</v>
      </c>
      <c r="Q6198">
        <v>26.32500000000001</v>
      </c>
      <c r="R6198">
        <v>21.275000000000009</v>
      </c>
      <c r="S6198" t="s">
        <v>183</v>
      </c>
      <c r="T6198">
        <v>0</v>
      </c>
      <c r="U6198">
        <v>0</v>
      </c>
      <c r="V6198">
        <v>19</v>
      </c>
      <c r="W6198">
        <v>257.53230000000002</v>
      </c>
    </row>
    <row r="6199" spans="1:23" x14ac:dyDescent="0.35">
      <c r="A6199" t="s">
        <v>8221</v>
      </c>
      <c r="B6199" t="s">
        <v>814</v>
      </c>
      <c r="C6199" t="s">
        <v>1199</v>
      </c>
      <c r="D6199" t="s">
        <v>19</v>
      </c>
      <c r="E6199" t="s">
        <v>88</v>
      </c>
      <c r="F6199" t="s">
        <v>493</v>
      </c>
      <c r="G6199">
        <v>22.3</v>
      </c>
      <c r="H6199">
        <v>2</v>
      </c>
      <c r="I6199">
        <v>0.01</v>
      </c>
      <c r="J6199">
        <v>9.1199999999999992</v>
      </c>
      <c r="K6199" t="s">
        <v>90</v>
      </c>
      <c r="L6199" t="s">
        <v>48</v>
      </c>
      <c r="M6199">
        <v>7.74</v>
      </c>
      <c r="N6199" t="s">
        <v>83</v>
      </c>
      <c r="O6199" t="b">
        <v>0</v>
      </c>
      <c r="P6199">
        <v>44.154000000000003</v>
      </c>
      <c r="Q6199">
        <v>17.393999999999998</v>
      </c>
      <c r="R6199">
        <v>0.53400000000000247</v>
      </c>
      <c r="S6199" t="s">
        <v>183</v>
      </c>
      <c r="T6199">
        <v>0</v>
      </c>
      <c r="U6199">
        <v>0</v>
      </c>
      <c r="V6199">
        <v>19</v>
      </c>
      <c r="W6199">
        <v>257.53230000000002</v>
      </c>
    </row>
    <row r="6200" spans="1:23" x14ac:dyDescent="0.35">
      <c r="A6200" t="s">
        <v>8222</v>
      </c>
      <c r="B6200" t="s">
        <v>639</v>
      </c>
      <c r="C6200" t="s">
        <v>1821</v>
      </c>
      <c r="D6200" t="s">
        <v>15</v>
      </c>
      <c r="E6200" t="s">
        <v>88</v>
      </c>
      <c r="F6200" t="s">
        <v>1167</v>
      </c>
      <c r="G6200">
        <v>24.97</v>
      </c>
      <c r="H6200">
        <v>1</v>
      </c>
      <c r="I6200">
        <v>0.15</v>
      </c>
      <c r="J6200">
        <v>3.25</v>
      </c>
      <c r="K6200" t="s">
        <v>102</v>
      </c>
      <c r="L6200" t="s">
        <v>41</v>
      </c>
      <c r="M6200">
        <v>7.54</v>
      </c>
      <c r="N6200" t="s">
        <v>83</v>
      </c>
      <c r="O6200" t="b">
        <v>0</v>
      </c>
      <c r="P6200">
        <v>21.224499999999999</v>
      </c>
      <c r="Q6200">
        <v>6.2424999999999997</v>
      </c>
      <c r="R6200">
        <v>-4.5474999999999994</v>
      </c>
      <c r="S6200" t="s">
        <v>103</v>
      </c>
      <c r="T6200">
        <v>0</v>
      </c>
      <c r="U6200">
        <v>0</v>
      </c>
      <c r="V6200">
        <v>13</v>
      </c>
      <c r="W6200">
        <v>930.44320000000005</v>
      </c>
    </row>
    <row r="6201" spans="1:23" x14ac:dyDescent="0.35">
      <c r="A6201" t="s">
        <v>8223</v>
      </c>
      <c r="B6201" t="s">
        <v>951</v>
      </c>
      <c r="C6201" t="s">
        <v>80</v>
      </c>
      <c r="D6201" t="s">
        <v>12</v>
      </c>
      <c r="E6201" t="s">
        <v>14</v>
      </c>
      <c r="F6201" t="s">
        <v>1290</v>
      </c>
      <c r="G6201">
        <v>95.48</v>
      </c>
      <c r="H6201">
        <v>2</v>
      </c>
      <c r="I6201">
        <v>0.05</v>
      </c>
      <c r="J6201">
        <v>5.75</v>
      </c>
      <c r="K6201" t="s">
        <v>82</v>
      </c>
      <c r="L6201" t="s">
        <v>43</v>
      </c>
      <c r="M6201">
        <v>5.68</v>
      </c>
      <c r="N6201" t="s">
        <v>83</v>
      </c>
      <c r="O6201" t="b">
        <v>0</v>
      </c>
      <c r="P6201">
        <v>181.41200000000001</v>
      </c>
      <c r="Q6201">
        <v>66.835999999999999</v>
      </c>
      <c r="R6201">
        <v>55.405999999999999</v>
      </c>
      <c r="S6201" t="s">
        <v>91</v>
      </c>
      <c r="T6201">
        <v>0</v>
      </c>
      <c r="U6201">
        <v>0</v>
      </c>
      <c r="V6201">
        <v>23</v>
      </c>
      <c r="W6201">
        <v>2212.105</v>
      </c>
    </row>
    <row r="6202" spans="1:23" x14ac:dyDescent="0.35">
      <c r="A6202" t="s">
        <v>8224</v>
      </c>
      <c r="B6202" t="s">
        <v>1497</v>
      </c>
      <c r="C6202" t="s">
        <v>2417</v>
      </c>
      <c r="D6202" t="s">
        <v>12</v>
      </c>
      <c r="E6202" t="s">
        <v>88</v>
      </c>
      <c r="F6202" t="s">
        <v>989</v>
      </c>
      <c r="G6202">
        <v>34.85</v>
      </c>
      <c r="H6202">
        <v>2</v>
      </c>
      <c r="I6202">
        <v>0.19</v>
      </c>
      <c r="J6202">
        <v>8.14</v>
      </c>
      <c r="K6202" t="s">
        <v>102</v>
      </c>
      <c r="L6202" t="s">
        <v>41</v>
      </c>
      <c r="M6202">
        <v>8.65</v>
      </c>
      <c r="N6202" t="s">
        <v>83</v>
      </c>
      <c r="O6202" t="b">
        <v>0</v>
      </c>
      <c r="P6202">
        <v>56.457000000000008</v>
      </c>
      <c r="Q6202">
        <v>14.637000000000009</v>
      </c>
      <c r="R6202">
        <v>-2.152999999999992</v>
      </c>
      <c r="S6202" t="s">
        <v>103</v>
      </c>
      <c r="T6202">
        <v>0</v>
      </c>
      <c r="U6202">
        <v>0</v>
      </c>
      <c r="V6202">
        <v>14</v>
      </c>
      <c r="W6202">
        <v>892.75159999999994</v>
      </c>
    </row>
    <row r="6203" spans="1:23" x14ac:dyDescent="0.35">
      <c r="A6203" t="s">
        <v>8225</v>
      </c>
      <c r="B6203" t="s">
        <v>298</v>
      </c>
      <c r="C6203" t="s">
        <v>258</v>
      </c>
      <c r="D6203" t="s">
        <v>15</v>
      </c>
      <c r="E6203" t="s">
        <v>16</v>
      </c>
      <c r="F6203" t="s">
        <v>155</v>
      </c>
      <c r="G6203">
        <v>44.2</v>
      </c>
      <c r="H6203">
        <v>1</v>
      </c>
      <c r="I6203">
        <v>0.23</v>
      </c>
      <c r="J6203">
        <v>3.23</v>
      </c>
      <c r="K6203" t="s">
        <v>82</v>
      </c>
      <c r="L6203" t="s">
        <v>41</v>
      </c>
      <c r="M6203">
        <v>6.34</v>
      </c>
      <c r="N6203" t="s">
        <v>83</v>
      </c>
      <c r="O6203" t="b">
        <v>0</v>
      </c>
      <c r="P6203">
        <v>34.034000000000013</v>
      </c>
      <c r="Q6203">
        <v>7.5140000000000056</v>
      </c>
      <c r="R6203">
        <v>-2.0559999999999938</v>
      </c>
      <c r="S6203" t="s">
        <v>183</v>
      </c>
      <c r="T6203">
        <v>0</v>
      </c>
      <c r="U6203">
        <v>0</v>
      </c>
      <c r="V6203">
        <v>5</v>
      </c>
      <c r="W6203">
        <v>676.69280000000003</v>
      </c>
    </row>
    <row r="6204" spans="1:23" x14ac:dyDescent="0.35">
      <c r="A6204" t="s">
        <v>8226</v>
      </c>
      <c r="B6204" t="s">
        <v>800</v>
      </c>
      <c r="C6204" t="s">
        <v>1904</v>
      </c>
      <c r="D6204" t="s">
        <v>15</v>
      </c>
      <c r="E6204" t="s">
        <v>16</v>
      </c>
      <c r="F6204" t="s">
        <v>444</v>
      </c>
      <c r="G6204">
        <v>37.67</v>
      </c>
      <c r="H6204">
        <v>2</v>
      </c>
      <c r="I6204">
        <v>0.21</v>
      </c>
      <c r="J6204">
        <v>5.54</v>
      </c>
      <c r="K6204" t="s">
        <v>102</v>
      </c>
      <c r="L6204" t="s">
        <v>43</v>
      </c>
      <c r="M6204">
        <v>6.16</v>
      </c>
      <c r="N6204" t="s">
        <v>83</v>
      </c>
      <c r="O6204" t="b">
        <v>0</v>
      </c>
      <c r="P6204">
        <v>59.518600000000013</v>
      </c>
      <c r="Q6204">
        <v>14.314600000000009</v>
      </c>
      <c r="R6204">
        <v>2.614600000000006</v>
      </c>
      <c r="S6204" t="s">
        <v>84</v>
      </c>
      <c r="T6204">
        <v>0</v>
      </c>
      <c r="U6204">
        <v>0</v>
      </c>
      <c r="V6204">
        <v>15</v>
      </c>
      <c r="W6204">
        <v>513.01609999999994</v>
      </c>
    </row>
    <row r="6205" spans="1:23" x14ac:dyDescent="0.35">
      <c r="A6205" t="s">
        <v>8227</v>
      </c>
      <c r="B6205" t="s">
        <v>703</v>
      </c>
      <c r="C6205" t="s">
        <v>80</v>
      </c>
      <c r="D6205" t="s">
        <v>20</v>
      </c>
      <c r="E6205" t="s">
        <v>14</v>
      </c>
      <c r="F6205" t="s">
        <v>1306</v>
      </c>
      <c r="G6205">
        <v>93.38</v>
      </c>
      <c r="H6205">
        <v>2</v>
      </c>
      <c r="I6205">
        <v>0.15</v>
      </c>
      <c r="J6205">
        <v>6.98</v>
      </c>
      <c r="K6205" t="s">
        <v>90</v>
      </c>
      <c r="L6205" t="s">
        <v>41</v>
      </c>
      <c r="M6205">
        <v>10.57</v>
      </c>
      <c r="N6205" t="s">
        <v>83</v>
      </c>
      <c r="O6205" t="b">
        <v>0</v>
      </c>
      <c r="P6205">
        <v>158.74600000000001</v>
      </c>
      <c r="Q6205">
        <v>46.689999999999984</v>
      </c>
      <c r="R6205">
        <v>29.139999999999979</v>
      </c>
      <c r="S6205" t="s">
        <v>84</v>
      </c>
      <c r="T6205">
        <v>0</v>
      </c>
      <c r="U6205">
        <v>0</v>
      </c>
      <c r="V6205">
        <v>23</v>
      </c>
      <c r="W6205">
        <v>2212.105</v>
      </c>
    </row>
    <row r="6206" spans="1:23" x14ac:dyDescent="0.35">
      <c r="A6206" t="s">
        <v>8228</v>
      </c>
      <c r="B6206" t="s">
        <v>2158</v>
      </c>
      <c r="C6206" t="s">
        <v>2018</v>
      </c>
      <c r="D6206" t="s">
        <v>15</v>
      </c>
      <c r="E6206" t="s">
        <v>16</v>
      </c>
      <c r="F6206" t="s">
        <v>351</v>
      </c>
      <c r="G6206">
        <v>42.28</v>
      </c>
      <c r="H6206">
        <v>3</v>
      </c>
      <c r="I6206">
        <v>0.22</v>
      </c>
      <c r="J6206">
        <v>8.81</v>
      </c>
      <c r="K6206" t="s">
        <v>102</v>
      </c>
      <c r="L6206" t="s">
        <v>41</v>
      </c>
      <c r="M6206">
        <v>7.71</v>
      </c>
      <c r="N6206" t="s">
        <v>83</v>
      </c>
      <c r="O6206" t="b">
        <v>0</v>
      </c>
      <c r="P6206">
        <v>98.935199999999995</v>
      </c>
      <c r="Q6206">
        <v>22.83120000000001</v>
      </c>
      <c r="R6206">
        <v>6.3112000000000101</v>
      </c>
      <c r="S6206" t="s">
        <v>128</v>
      </c>
      <c r="T6206">
        <v>0</v>
      </c>
      <c r="U6206">
        <v>0</v>
      </c>
      <c r="V6206">
        <v>21</v>
      </c>
      <c r="W6206">
        <v>1190.9679000000001</v>
      </c>
    </row>
    <row r="6207" spans="1:23" x14ac:dyDescent="0.35">
      <c r="A6207" t="s">
        <v>8229</v>
      </c>
      <c r="B6207" t="s">
        <v>272</v>
      </c>
      <c r="C6207" t="s">
        <v>453</v>
      </c>
      <c r="D6207" t="s">
        <v>12</v>
      </c>
      <c r="E6207" t="s">
        <v>88</v>
      </c>
      <c r="F6207" t="s">
        <v>1395</v>
      </c>
      <c r="G6207">
        <v>17.59</v>
      </c>
      <c r="H6207">
        <v>2</v>
      </c>
      <c r="I6207">
        <v>0.12</v>
      </c>
      <c r="J6207">
        <v>3.96</v>
      </c>
      <c r="K6207" t="s">
        <v>102</v>
      </c>
      <c r="L6207" t="s">
        <v>41</v>
      </c>
      <c r="M6207">
        <v>13.79</v>
      </c>
      <c r="N6207" t="s">
        <v>83</v>
      </c>
      <c r="O6207" t="b">
        <v>0</v>
      </c>
      <c r="P6207">
        <v>30.958400000000001</v>
      </c>
      <c r="Q6207">
        <v>9.8504000000000005</v>
      </c>
      <c r="R6207">
        <v>-7.8995999999999986</v>
      </c>
      <c r="S6207" t="s">
        <v>84</v>
      </c>
      <c r="T6207">
        <v>0</v>
      </c>
      <c r="U6207">
        <v>0</v>
      </c>
      <c r="V6207">
        <v>24</v>
      </c>
      <c r="W6207">
        <v>1094.1242999999999</v>
      </c>
    </row>
    <row r="6208" spans="1:23" x14ac:dyDescent="0.35">
      <c r="A6208" t="s">
        <v>8230</v>
      </c>
      <c r="B6208" t="s">
        <v>276</v>
      </c>
      <c r="C6208" t="s">
        <v>1365</v>
      </c>
      <c r="D6208" t="s">
        <v>28</v>
      </c>
      <c r="E6208" t="s">
        <v>14</v>
      </c>
      <c r="F6208" t="s">
        <v>1306</v>
      </c>
      <c r="G6208">
        <v>108.79</v>
      </c>
      <c r="H6208">
        <v>2</v>
      </c>
      <c r="I6208">
        <v>0.28999999999999998</v>
      </c>
      <c r="J6208">
        <v>9.0399999999999991</v>
      </c>
      <c r="K6208" t="s">
        <v>90</v>
      </c>
      <c r="L6208" t="s">
        <v>41</v>
      </c>
      <c r="M6208">
        <v>9.35</v>
      </c>
      <c r="N6208" t="s">
        <v>83</v>
      </c>
      <c r="O6208" t="b">
        <v>0</v>
      </c>
      <c r="P6208">
        <v>154.48179999999999</v>
      </c>
      <c r="Q6208">
        <v>23.933799999999991</v>
      </c>
      <c r="R6208">
        <v>5.5437999999999903</v>
      </c>
      <c r="S6208" t="s">
        <v>97</v>
      </c>
      <c r="T6208">
        <v>0</v>
      </c>
      <c r="U6208">
        <v>0</v>
      </c>
      <c r="V6208">
        <v>17</v>
      </c>
      <c r="W6208">
        <v>922.68780000000015</v>
      </c>
    </row>
    <row r="6209" spans="1:23" x14ac:dyDescent="0.35">
      <c r="A6209" t="s">
        <v>8231</v>
      </c>
      <c r="B6209" t="s">
        <v>556</v>
      </c>
      <c r="C6209" t="s">
        <v>4077</v>
      </c>
      <c r="D6209" t="s">
        <v>19</v>
      </c>
      <c r="E6209" t="s">
        <v>95</v>
      </c>
      <c r="F6209" t="s">
        <v>1080</v>
      </c>
      <c r="G6209">
        <v>478.55</v>
      </c>
      <c r="H6209">
        <v>1</v>
      </c>
      <c r="I6209">
        <v>0.25</v>
      </c>
      <c r="J6209">
        <v>7.51</v>
      </c>
      <c r="K6209" t="s">
        <v>90</v>
      </c>
      <c r="L6209" t="s">
        <v>41</v>
      </c>
      <c r="M6209">
        <v>10.199999999999999</v>
      </c>
      <c r="N6209" t="s">
        <v>83</v>
      </c>
      <c r="O6209" t="b">
        <v>0</v>
      </c>
      <c r="P6209">
        <v>358.91250000000002</v>
      </c>
      <c r="Q6209">
        <v>71.782500000000027</v>
      </c>
      <c r="R6209">
        <v>54.072500000000034</v>
      </c>
      <c r="S6209" t="s">
        <v>128</v>
      </c>
      <c r="T6209">
        <v>0</v>
      </c>
      <c r="U6209">
        <v>0</v>
      </c>
      <c r="V6209">
        <v>3</v>
      </c>
      <c r="W6209">
        <v>424.76799999999997</v>
      </c>
    </row>
    <row r="6210" spans="1:23" x14ac:dyDescent="0.35">
      <c r="A6210" t="s">
        <v>8232</v>
      </c>
      <c r="B6210" t="s">
        <v>433</v>
      </c>
      <c r="C6210" t="s">
        <v>4726</v>
      </c>
      <c r="D6210" t="s">
        <v>19</v>
      </c>
      <c r="E6210" t="s">
        <v>14</v>
      </c>
      <c r="F6210" t="s">
        <v>780</v>
      </c>
      <c r="G6210">
        <v>164.97</v>
      </c>
      <c r="H6210">
        <v>1</v>
      </c>
      <c r="I6210">
        <v>0.24</v>
      </c>
      <c r="J6210">
        <v>4.63</v>
      </c>
      <c r="K6210" t="s">
        <v>90</v>
      </c>
      <c r="L6210" t="s">
        <v>41</v>
      </c>
      <c r="M6210">
        <v>9.7799999999999994</v>
      </c>
      <c r="N6210" t="s">
        <v>83</v>
      </c>
      <c r="O6210" t="b">
        <v>0</v>
      </c>
      <c r="P6210">
        <v>125.3772</v>
      </c>
      <c r="Q6210">
        <v>26.395199999999999</v>
      </c>
      <c r="R6210">
        <v>11.985200000000001</v>
      </c>
      <c r="S6210" t="s">
        <v>97</v>
      </c>
      <c r="T6210">
        <v>0</v>
      </c>
      <c r="U6210">
        <v>0</v>
      </c>
      <c r="V6210">
        <v>15</v>
      </c>
      <c r="W6210">
        <v>405.86239999999998</v>
      </c>
    </row>
    <row r="6211" spans="1:23" x14ac:dyDescent="0.35">
      <c r="A6211" t="s">
        <v>8233</v>
      </c>
      <c r="B6211" t="s">
        <v>1705</v>
      </c>
      <c r="C6211" t="s">
        <v>2345</v>
      </c>
      <c r="D6211" t="s">
        <v>19</v>
      </c>
      <c r="E6211" t="s">
        <v>16</v>
      </c>
      <c r="F6211" t="s">
        <v>472</v>
      </c>
      <c r="G6211">
        <v>46.38</v>
      </c>
      <c r="H6211">
        <v>3</v>
      </c>
      <c r="I6211">
        <v>0.27</v>
      </c>
      <c r="J6211">
        <v>9.6199999999999992</v>
      </c>
      <c r="K6211" t="s">
        <v>90</v>
      </c>
      <c r="L6211" t="s">
        <v>45</v>
      </c>
      <c r="M6211">
        <v>1.8</v>
      </c>
      <c r="N6211" t="s">
        <v>83</v>
      </c>
      <c r="O6211" t="b">
        <v>0</v>
      </c>
      <c r="P6211">
        <v>101.5722</v>
      </c>
      <c r="Q6211">
        <v>18.088200000000001</v>
      </c>
      <c r="R6211">
        <v>6.6682000000000006</v>
      </c>
      <c r="S6211" t="s">
        <v>97</v>
      </c>
      <c r="T6211">
        <v>0</v>
      </c>
      <c r="U6211">
        <v>0</v>
      </c>
      <c r="V6211">
        <v>13</v>
      </c>
      <c r="W6211">
        <v>2024.7270000000001</v>
      </c>
    </row>
    <row r="6212" spans="1:23" x14ac:dyDescent="0.35">
      <c r="A6212" t="s">
        <v>8234</v>
      </c>
      <c r="B6212" t="s">
        <v>212</v>
      </c>
      <c r="C6212" t="s">
        <v>4602</v>
      </c>
      <c r="D6212" t="s">
        <v>12</v>
      </c>
      <c r="E6212" t="s">
        <v>16</v>
      </c>
      <c r="F6212" t="s">
        <v>448</v>
      </c>
      <c r="G6212">
        <v>22.23</v>
      </c>
      <c r="H6212">
        <v>2</v>
      </c>
      <c r="I6212">
        <v>0.19</v>
      </c>
      <c r="J6212">
        <v>4.12</v>
      </c>
      <c r="K6212" t="s">
        <v>115</v>
      </c>
      <c r="L6212" t="s">
        <v>41</v>
      </c>
      <c r="M6212">
        <v>7.37</v>
      </c>
      <c r="N6212" t="s">
        <v>83</v>
      </c>
      <c r="O6212" t="b">
        <v>0</v>
      </c>
      <c r="P6212">
        <v>36.012600000000013</v>
      </c>
      <c r="Q6212">
        <v>9.3366000000000078</v>
      </c>
      <c r="R6212">
        <v>-2.153399999999992</v>
      </c>
      <c r="S6212" t="s">
        <v>91</v>
      </c>
      <c r="T6212">
        <v>0</v>
      </c>
      <c r="U6212">
        <v>0</v>
      </c>
      <c r="V6212">
        <v>3</v>
      </c>
      <c r="W6212">
        <v>8.4640000000000057</v>
      </c>
    </row>
    <row r="6213" spans="1:23" x14ac:dyDescent="0.35">
      <c r="A6213" t="s">
        <v>8235</v>
      </c>
      <c r="B6213" t="s">
        <v>205</v>
      </c>
      <c r="C6213" t="s">
        <v>498</v>
      </c>
      <c r="D6213" t="s">
        <v>17</v>
      </c>
      <c r="E6213" t="s">
        <v>16</v>
      </c>
      <c r="F6213" t="s">
        <v>527</v>
      </c>
      <c r="G6213">
        <v>45.09</v>
      </c>
      <c r="H6213">
        <v>2</v>
      </c>
      <c r="I6213">
        <v>0.15</v>
      </c>
      <c r="J6213">
        <v>8.6300000000000008</v>
      </c>
      <c r="K6213" t="s">
        <v>90</v>
      </c>
      <c r="L6213" t="s">
        <v>43</v>
      </c>
      <c r="M6213">
        <v>3.96</v>
      </c>
      <c r="N6213" t="s">
        <v>83</v>
      </c>
      <c r="O6213" t="b">
        <v>0</v>
      </c>
      <c r="P6213">
        <v>76.653000000000006</v>
      </c>
      <c r="Q6213">
        <v>22.545000000000002</v>
      </c>
      <c r="R6213">
        <v>9.9550000000000018</v>
      </c>
      <c r="S6213" t="s">
        <v>97</v>
      </c>
      <c r="T6213">
        <v>0</v>
      </c>
      <c r="U6213">
        <v>0</v>
      </c>
      <c r="V6213">
        <v>13</v>
      </c>
      <c r="W6213">
        <v>1018.9539</v>
      </c>
    </row>
    <row r="6214" spans="1:23" x14ac:dyDescent="0.35">
      <c r="A6214" t="s">
        <v>8236</v>
      </c>
      <c r="B6214" t="s">
        <v>826</v>
      </c>
      <c r="C6214" t="s">
        <v>8237</v>
      </c>
      <c r="D6214" t="s">
        <v>19</v>
      </c>
      <c r="E6214" t="s">
        <v>16</v>
      </c>
      <c r="F6214" t="s">
        <v>481</v>
      </c>
      <c r="G6214">
        <v>44.95</v>
      </c>
      <c r="H6214">
        <v>3</v>
      </c>
      <c r="I6214">
        <v>0.14000000000000001</v>
      </c>
      <c r="J6214">
        <v>6.62</v>
      </c>
      <c r="K6214" t="s">
        <v>115</v>
      </c>
      <c r="L6214" t="s">
        <v>45</v>
      </c>
      <c r="M6214">
        <v>1.5</v>
      </c>
      <c r="N6214" t="s">
        <v>83</v>
      </c>
      <c r="O6214" t="b">
        <v>0</v>
      </c>
      <c r="P6214">
        <v>115.971</v>
      </c>
      <c r="Q6214">
        <v>35.061000000000007</v>
      </c>
      <c r="R6214">
        <v>26.94100000000001</v>
      </c>
      <c r="S6214" t="s">
        <v>103</v>
      </c>
      <c r="T6214">
        <v>0</v>
      </c>
      <c r="U6214">
        <v>0</v>
      </c>
      <c r="V6214">
        <v>2</v>
      </c>
      <c r="W6214">
        <v>29.344200000000011</v>
      </c>
    </row>
    <row r="6215" spans="1:23" x14ac:dyDescent="0.35">
      <c r="A6215" t="s">
        <v>8238</v>
      </c>
      <c r="B6215" t="s">
        <v>940</v>
      </c>
      <c r="C6215" t="s">
        <v>8239</v>
      </c>
      <c r="D6215" t="s">
        <v>19</v>
      </c>
      <c r="E6215" t="s">
        <v>88</v>
      </c>
      <c r="F6215" t="s">
        <v>530</v>
      </c>
      <c r="G6215">
        <v>16.53</v>
      </c>
      <c r="H6215">
        <v>3</v>
      </c>
      <c r="I6215">
        <v>0.1</v>
      </c>
      <c r="J6215">
        <v>3.63</v>
      </c>
      <c r="K6215" t="s">
        <v>90</v>
      </c>
      <c r="L6215" t="s">
        <v>43</v>
      </c>
      <c r="M6215">
        <v>5.96</v>
      </c>
      <c r="N6215" t="s">
        <v>83</v>
      </c>
      <c r="O6215" t="b">
        <v>1</v>
      </c>
      <c r="P6215">
        <v>44.631000000000007</v>
      </c>
      <c r="Q6215">
        <v>14.87700000000001</v>
      </c>
      <c r="R6215">
        <v>5.2870000000000061</v>
      </c>
      <c r="S6215" t="s">
        <v>84</v>
      </c>
      <c r="T6215">
        <v>0</v>
      </c>
      <c r="U6215">
        <v>0</v>
      </c>
      <c r="V6215">
        <v>1</v>
      </c>
      <c r="W6215">
        <v>5.2870000000000061</v>
      </c>
    </row>
    <row r="6216" spans="1:23" x14ac:dyDescent="0.35">
      <c r="A6216" t="s">
        <v>8240</v>
      </c>
      <c r="B6216" t="s">
        <v>1007</v>
      </c>
      <c r="C6216" t="s">
        <v>8241</v>
      </c>
      <c r="D6216" t="s">
        <v>12</v>
      </c>
      <c r="E6216" t="s">
        <v>16</v>
      </c>
      <c r="F6216" t="s">
        <v>132</v>
      </c>
      <c r="G6216">
        <v>52.21</v>
      </c>
      <c r="H6216">
        <v>3</v>
      </c>
      <c r="I6216">
        <v>0.05</v>
      </c>
      <c r="J6216">
        <v>8.27</v>
      </c>
      <c r="K6216" t="s">
        <v>115</v>
      </c>
      <c r="L6216" t="s">
        <v>41</v>
      </c>
      <c r="M6216">
        <v>5.88</v>
      </c>
      <c r="N6216" t="s">
        <v>83</v>
      </c>
      <c r="O6216" t="b">
        <v>0</v>
      </c>
      <c r="P6216">
        <v>148.79849999999999</v>
      </c>
      <c r="Q6216">
        <v>54.820500000000003</v>
      </c>
      <c r="R6216">
        <v>40.670499999999997</v>
      </c>
      <c r="S6216" t="s">
        <v>103</v>
      </c>
      <c r="T6216">
        <v>0</v>
      </c>
      <c r="U6216">
        <v>0</v>
      </c>
      <c r="V6216">
        <v>3</v>
      </c>
      <c r="W6216">
        <v>184.71360000000001</v>
      </c>
    </row>
    <row r="6217" spans="1:23" x14ac:dyDescent="0.35">
      <c r="A6217" t="s">
        <v>8242</v>
      </c>
      <c r="B6217" t="s">
        <v>1054</v>
      </c>
      <c r="C6217" t="s">
        <v>1694</v>
      </c>
      <c r="D6217" t="s">
        <v>24</v>
      </c>
      <c r="E6217" t="s">
        <v>88</v>
      </c>
      <c r="F6217" t="s">
        <v>608</v>
      </c>
      <c r="G6217">
        <v>35.22</v>
      </c>
      <c r="H6217">
        <v>1</v>
      </c>
      <c r="I6217">
        <v>0.02</v>
      </c>
      <c r="J6217">
        <v>3.73</v>
      </c>
      <c r="K6217" t="s">
        <v>82</v>
      </c>
      <c r="L6217" t="s">
        <v>43</v>
      </c>
      <c r="M6217">
        <v>6.31</v>
      </c>
      <c r="N6217" t="s">
        <v>83</v>
      </c>
      <c r="O6217" t="b">
        <v>0</v>
      </c>
      <c r="P6217">
        <v>34.515599999999999</v>
      </c>
      <c r="Q6217">
        <v>13.383599999999999</v>
      </c>
      <c r="R6217">
        <v>3.3436000000000021</v>
      </c>
      <c r="S6217" t="s">
        <v>128</v>
      </c>
      <c r="T6217">
        <v>0</v>
      </c>
      <c r="U6217">
        <v>0</v>
      </c>
      <c r="V6217">
        <v>16</v>
      </c>
      <c r="W6217">
        <v>1367.6271999999999</v>
      </c>
    </row>
    <row r="6218" spans="1:23" x14ac:dyDescent="0.35">
      <c r="A6218" t="s">
        <v>8243</v>
      </c>
      <c r="B6218" t="s">
        <v>586</v>
      </c>
      <c r="C6218" t="s">
        <v>508</v>
      </c>
      <c r="D6218" t="s">
        <v>26</v>
      </c>
      <c r="E6218" t="s">
        <v>16</v>
      </c>
      <c r="F6218" t="s">
        <v>1762</v>
      </c>
      <c r="G6218">
        <v>16.809999999999999</v>
      </c>
      <c r="H6218">
        <v>1</v>
      </c>
      <c r="I6218">
        <v>0.11</v>
      </c>
      <c r="J6218">
        <v>9.0299999999999994</v>
      </c>
      <c r="K6218" t="s">
        <v>102</v>
      </c>
      <c r="L6218" t="s">
        <v>43</v>
      </c>
      <c r="M6218">
        <v>4.7300000000000004</v>
      </c>
      <c r="N6218" t="s">
        <v>83</v>
      </c>
      <c r="O6218" t="b">
        <v>0</v>
      </c>
      <c r="P6218">
        <v>14.960900000000001</v>
      </c>
      <c r="Q6218">
        <v>4.8749000000000002</v>
      </c>
      <c r="R6218">
        <v>-8.8850999999999996</v>
      </c>
      <c r="S6218" t="s">
        <v>91</v>
      </c>
      <c r="T6218">
        <v>0</v>
      </c>
      <c r="U6218">
        <v>0</v>
      </c>
      <c r="V6218">
        <v>21</v>
      </c>
      <c r="W6218">
        <v>1777.9158</v>
      </c>
    </row>
    <row r="6219" spans="1:23" x14ac:dyDescent="0.35">
      <c r="A6219" t="s">
        <v>8244</v>
      </c>
      <c r="B6219" t="s">
        <v>1107</v>
      </c>
      <c r="C6219" t="s">
        <v>4021</v>
      </c>
      <c r="D6219" t="s">
        <v>19</v>
      </c>
      <c r="E6219" t="s">
        <v>16</v>
      </c>
      <c r="F6219" t="s">
        <v>244</v>
      </c>
      <c r="G6219">
        <v>1.59</v>
      </c>
      <c r="H6219">
        <v>2</v>
      </c>
      <c r="I6219">
        <v>0.25</v>
      </c>
      <c r="J6219">
        <v>9.93</v>
      </c>
      <c r="K6219" t="s">
        <v>115</v>
      </c>
      <c r="L6219" t="s">
        <v>48</v>
      </c>
      <c r="M6219">
        <v>13.74</v>
      </c>
      <c r="N6219" t="s">
        <v>83</v>
      </c>
      <c r="O6219" t="b">
        <v>0</v>
      </c>
      <c r="P6219">
        <v>2.3849999999999998</v>
      </c>
      <c r="Q6219">
        <v>0.47700000000000031</v>
      </c>
      <c r="R6219">
        <v>-23.193000000000001</v>
      </c>
      <c r="S6219" t="s">
        <v>97</v>
      </c>
      <c r="T6219">
        <v>0</v>
      </c>
      <c r="U6219">
        <v>0</v>
      </c>
      <c r="V6219">
        <v>3</v>
      </c>
      <c r="W6219">
        <v>34.742400000000018</v>
      </c>
    </row>
    <row r="6220" spans="1:23" x14ac:dyDescent="0.35">
      <c r="A6220" t="s">
        <v>8245</v>
      </c>
      <c r="B6220" t="s">
        <v>379</v>
      </c>
      <c r="C6220" t="s">
        <v>1541</v>
      </c>
      <c r="D6220" t="s">
        <v>15</v>
      </c>
      <c r="E6220" t="s">
        <v>16</v>
      </c>
      <c r="F6220" t="s">
        <v>360</v>
      </c>
      <c r="G6220">
        <v>26.81</v>
      </c>
      <c r="H6220">
        <v>2</v>
      </c>
      <c r="I6220">
        <v>0.1</v>
      </c>
      <c r="J6220">
        <v>5.87</v>
      </c>
      <c r="K6220" t="s">
        <v>115</v>
      </c>
      <c r="L6220" t="s">
        <v>43</v>
      </c>
      <c r="M6220">
        <v>6.49</v>
      </c>
      <c r="N6220" t="s">
        <v>83</v>
      </c>
      <c r="O6220" t="b">
        <v>1</v>
      </c>
      <c r="P6220">
        <v>48.258000000000003</v>
      </c>
      <c r="Q6220">
        <v>16.085999999999999</v>
      </c>
      <c r="R6220">
        <v>3.7259999999999991</v>
      </c>
      <c r="S6220" t="s">
        <v>103</v>
      </c>
      <c r="T6220">
        <v>0</v>
      </c>
      <c r="U6220">
        <v>0</v>
      </c>
      <c r="V6220">
        <v>13</v>
      </c>
      <c r="W6220">
        <v>971.74609999999996</v>
      </c>
    </row>
    <row r="6221" spans="1:23" x14ac:dyDescent="0.35">
      <c r="A6221" t="s">
        <v>8246</v>
      </c>
      <c r="B6221" t="s">
        <v>1147</v>
      </c>
      <c r="C6221" t="s">
        <v>971</v>
      </c>
      <c r="D6221" t="s">
        <v>12</v>
      </c>
      <c r="E6221" t="s">
        <v>95</v>
      </c>
      <c r="F6221" t="s">
        <v>446</v>
      </c>
      <c r="G6221">
        <v>412.44</v>
      </c>
      <c r="H6221">
        <v>1</v>
      </c>
      <c r="I6221">
        <v>0.27</v>
      </c>
      <c r="J6221">
        <v>7.4</v>
      </c>
      <c r="K6221" t="s">
        <v>82</v>
      </c>
      <c r="L6221" t="s">
        <v>41</v>
      </c>
      <c r="M6221">
        <v>10.85</v>
      </c>
      <c r="N6221" t="s">
        <v>83</v>
      </c>
      <c r="O6221" t="b">
        <v>0</v>
      </c>
      <c r="P6221">
        <v>301.08120000000002</v>
      </c>
      <c r="Q6221">
        <v>53.617199999999968</v>
      </c>
      <c r="R6221">
        <v>35.367199999999968</v>
      </c>
      <c r="S6221" t="s">
        <v>183</v>
      </c>
      <c r="T6221">
        <v>0</v>
      </c>
      <c r="U6221">
        <v>0</v>
      </c>
      <c r="V6221">
        <v>3</v>
      </c>
      <c r="W6221">
        <v>203.607</v>
      </c>
    </row>
    <row r="6222" spans="1:23" x14ac:dyDescent="0.35">
      <c r="A6222" t="s">
        <v>8247</v>
      </c>
      <c r="B6222" t="s">
        <v>787</v>
      </c>
      <c r="C6222" t="s">
        <v>4287</v>
      </c>
      <c r="D6222" t="s">
        <v>28</v>
      </c>
      <c r="E6222" t="s">
        <v>14</v>
      </c>
      <c r="F6222" t="s">
        <v>643</v>
      </c>
      <c r="G6222">
        <v>153.38</v>
      </c>
      <c r="H6222">
        <v>3</v>
      </c>
      <c r="I6222">
        <v>0.13</v>
      </c>
      <c r="J6222">
        <v>6.84</v>
      </c>
      <c r="K6222" t="s">
        <v>102</v>
      </c>
      <c r="L6222" t="s">
        <v>41</v>
      </c>
      <c r="M6222">
        <v>5.01</v>
      </c>
      <c r="N6222" t="s">
        <v>83</v>
      </c>
      <c r="O6222" t="b">
        <v>0</v>
      </c>
      <c r="P6222">
        <v>400.3218</v>
      </c>
      <c r="Q6222">
        <v>124.23779999999999</v>
      </c>
      <c r="R6222">
        <v>112.3878</v>
      </c>
      <c r="S6222" t="s">
        <v>97</v>
      </c>
      <c r="T6222">
        <v>0</v>
      </c>
      <c r="U6222">
        <v>0</v>
      </c>
      <c r="V6222">
        <v>2</v>
      </c>
      <c r="W6222">
        <v>119.53700000000001</v>
      </c>
    </row>
    <row r="6223" spans="1:23" x14ac:dyDescent="0.35">
      <c r="A6223" t="s">
        <v>8248</v>
      </c>
      <c r="B6223" t="s">
        <v>398</v>
      </c>
      <c r="C6223" t="s">
        <v>1160</v>
      </c>
      <c r="D6223" t="s">
        <v>12</v>
      </c>
      <c r="E6223" t="s">
        <v>14</v>
      </c>
      <c r="F6223" t="s">
        <v>817</v>
      </c>
      <c r="G6223">
        <v>59.96</v>
      </c>
      <c r="H6223">
        <v>1</v>
      </c>
      <c r="I6223">
        <v>0.28000000000000003</v>
      </c>
      <c r="J6223">
        <v>5.9</v>
      </c>
      <c r="K6223" t="s">
        <v>90</v>
      </c>
      <c r="L6223" t="s">
        <v>41</v>
      </c>
      <c r="M6223">
        <v>13.29</v>
      </c>
      <c r="N6223" t="s">
        <v>83</v>
      </c>
      <c r="O6223" t="b">
        <v>0</v>
      </c>
      <c r="P6223">
        <v>43.171199999999999</v>
      </c>
      <c r="Q6223">
        <v>7.1951999999999998</v>
      </c>
      <c r="R6223">
        <v>-11.9948</v>
      </c>
      <c r="S6223" t="s">
        <v>183</v>
      </c>
      <c r="T6223">
        <v>0</v>
      </c>
      <c r="U6223">
        <v>0</v>
      </c>
      <c r="V6223">
        <v>24</v>
      </c>
      <c r="W6223">
        <v>1026.3376000000001</v>
      </c>
    </row>
    <row r="6224" spans="1:23" x14ac:dyDescent="0.35">
      <c r="A6224" t="s">
        <v>8249</v>
      </c>
      <c r="B6224" t="s">
        <v>79</v>
      </c>
      <c r="C6224" t="s">
        <v>795</v>
      </c>
      <c r="D6224" t="s">
        <v>20</v>
      </c>
      <c r="E6224" t="s">
        <v>16</v>
      </c>
      <c r="F6224" t="s">
        <v>136</v>
      </c>
      <c r="G6224">
        <v>15.64</v>
      </c>
      <c r="H6224">
        <v>1</v>
      </c>
      <c r="I6224">
        <v>0.23</v>
      </c>
      <c r="J6224">
        <v>7.33</v>
      </c>
      <c r="K6224" t="s">
        <v>102</v>
      </c>
      <c r="L6224" t="s">
        <v>48</v>
      </c>
      <c r="M6224">
        <v>9.5</v>
      </c>
      <c r="N6224" t="s">
        <v>83</v>
      </c>
      <c r="O6224" t="b">
        <v>0</v>
      </c>
      <c r="P6224">
        <v>12.0428</v>
      </c>
      <c r="Q6224">
        <v>2.6588000000000012</v>
      </c>
      <c r="R6224">
        <v>-14.171200000000001</v>
      </c>
      <c r="S6224" t="s">
        <v>84</v>
      </c>
      <c r="T6224">
        <v>0</v>
      </c>
      <c r="U6224">
        <v>0</v>
      </c>
      <c r="V6224">
        <v>15</v>
      </c>
      <c r="W6224">
        <v>2662.0149999999999</v>
      </c>
    </row>
    <row r="6225" spans="1:23" x14ac:dyDescent="0.35">
      <c r="A6225" t="s">
        <v>8250</v>
      </c>
      <c r="B6225" t="s">
        <v>787</v>
      </c>
      <c r="C6225" t="s">
        <v>2385</v>
      </c>
      <c r="D6225" t="s">
        <v>17</v>
      </c>
      <c r="E6225" t="s">
        <v>14</v>
      </c>
      <c r="F6225" t="s">
        <v>1332</v>
      </c>
      <c r="G6225">
        <v>87.61</v>
      </c>
      <c r="H6225">
        <v>1</v>
      </c>
      <c r="I6225">
        <v>0.17</v>
      </c>
      <c r="J6225">
        <v>8.1300000000000008</v>
      </c>
      <c r="K6225" t="s">
        <v>82</v>
      </c>
      <c r="L6225" t="s">
        <v>41</v>
      </c>
      <c r="M6225">
        <v>13.55</v>
      </c>
      <c r="N6225" t="s">
        <v>83</v>
      </c>
      <c r="O6225" t="b">
        <v>0</v>
      </c>
      <c r="P6225">
        <v>72.71629999999999</v>
      </c>
      <c r="Q6225">
        <v>20.150299999999991</v>
      </c>
      <c r="R6225">
        <v>-1.5297000000000049</v>
      </c>
      <c r="S6225" t="s">
        <v>97</v>
      </c>
      <c r="T6225">
        <v>0</v>
      </c>
      <c r="U6225">
        <v>0</v>
      </c>
      <c r="V6225">
        <v>6</v>
      </c>
      <c r="W6225">
        <v>793.98730000000035</v>
      </c>
    </row>
    <row r="6226" spans="1:23" x14ac:dyDescent="0.35">
      <c r="A6226" t="s">
        <v>8251</v>
      </c>
      <c r="B6226" t="s">
        <v>553</v>
      </c>
      <c r="C6226" t="s">
        <v>1795</v>
      </c>
      <c r="D6226" t="s">
        <v>12</v>
      </c>
      <c r="E6226" t="s">
        <v>16</v>
      </c>
      <c r="F6226" t="s">
        <v>145</v>
      </c>
      <c r="G6226">
        <v>56.69</v>
      </c>
      <c r="H6226">
        <v>2</v>
      </c>
      <c r="I6226">
        <v>7.0000000000000007E-2</v>
      </c>
      <c r="J6226">
        <v>8.0500000000000007</v>
      </c>
      <c r="K6226" t="s">
        <v>90</v>
      </c>
      <c r="L6226" t="s">
        <v>41</v>
      </c>
      <c r="M6226">
        <v>11.86</v>
      </c>
      <c r="N6226" t="s">
        <v>83</v>
      </c>
      <c r="O6226" t="b">
        <v>0</v>
      </c>
      <c r="P6226">
        <v>105.4434</v>
      </c>
      <c r="Q6226">
        <v>37.415399999999991</v>
      </c>
      <c r="R6226">
        <v>17.505399999999991</v>
      </c>
      <c r="S6226" t="s">
        <v>84</v>
      </c>
      <c r="T6226">
        <v>0</v>
      </c>
      <c r="U6226">
        <v>0</v>
      </c>
      <c r="V6226">
        <v>6</v>
      </c>
      <c r="W6226">
        <v>261.92060000000009</v>
      </c>
    </row>
    <row r="6227" spans="1:23" x14ac:dyDescent="0.35">
      <c r="A6227" t="s">
        <v>8252</v>
      </c>
      <c r="B6227" t="s">
        <v>330</v>
      </c>
      <c r="C6227" t="s">
        <v>853</v>
      </c>
      <c r="D6227" t="s">
        <v>24</v>
      </c>
      <c r="E6227" t="s">
        <v>88</v>
      </c>
      <c r="F6227" t="s">
        <v>1618</v>
      </c>
      <c r="G6227">
        <v>26.13</v>
      </c>
      <c r="H6227">
        <v>3</v>
      </c>
      <c r="I6227">
        <v>0.09</v>
      </c>
      <c r="J6227">
        <v>4.3</v>
      </c>
      <c r="K6227" t="s">
        <v>90</v>
      </c>
      <c r="L6227" t="s">
        <v>43</v>
      </c>
      <c r="M6227">
        <v>6.57</v>
      </c>
      <c r="N6227" t="s">
        <v>83</v>
      </c>
      <c r="O6227" t="b">
        <v>0</v>
      </c>
      <c r="P6227">
        <v>71.334900000000005</v>
      </c>
      <c r="Q6227">
        <v>24.300900000000009</v>
      </c>
      <c r="R6227">
        <v>13.430899999999999</v>
      </c>
      <c r="S6227" t="s">
        <v>183</v>
      </c>
      <c r="T6227">
        <v>0</v>
      </c>
      <c r="U6227">
        <v>0</v>
      </c>
      <c r="V6227">
        <v>16</v>
      </c>
      <c r="W6227">
        <v>705.24680000000001</v>
      </c>
    </row>
    <row r="6228" spans="1:23" x14ac:dyDescent="0.35">
      <c r="A6228" t="s">
        <v>8253</v>
      </c>
      <c r="B6228" t="s">
        <v>984</v>
      </c>
      <c r="C6228" t="s">
        <v>3921</v>
      </c>
      <c r="D6228" t="s">
        <v>20</v>
      </c>
      <c r="E6228" t="s">
        <v>14</v>
      </c>
      <c r="F6228" t="s">
        <v>1419</v>
      </c>
      <c r="G6228">
        <v>179.74</v>
      </c>
      <c r="H6228">
        <v>2</v>
      </c>
      <c r="I6228">
        <v>0.12</v>
      </c>
      <c r="J6228">
        <v>2.4300000000000002</v>
      </c>
      <c r="K6228" t="s">
        <v>102</v>
      </c>
      <c r="L6228" t="s">
        <v>41</v>
      </c>
      <c r="M6228">
        <v>9.76</v>
      </c>
      <c r="N6228" t="s">
        <v>83</v>
      </c>
      <c r="O6228" t="b">
        <v>0</v>
      </c>
      <c r="P6228">
        <v>316.3424</v>
      </c>
      <c r="Q6228">
        <v>100.6544</v>
      </c>
      <c r="R6228">
        <v>88.464399999999983</v>
      </c>
      <c r="S6228" t="s">
        <v>97</v>
      </c>
      <c r="T6228">
        <v>0</v>
      </c>
      <c r="U6228">
        <v>0</v>
      </c>
      <c r="V6228">
        <v>7</v>
      </c>
      <c r="W6228">
        <v>837.01239999999996</v>
      </c>
    </row>
    <row r="6229" spans="1:23" x14ac:dyDescent="0.35">
      <c r="A6229" t="s">
        <v>8254</v>
      </c>
      <c r="B6229" t="s">
        <v>339</v>
      </c>
      <c r="C6229" t="s">
        <v>8255</v>
      </c>
      <c r="D6229" t="s">
        <v>15</v>
      </c>
      <c r="E6229" t="s">
        <v>95</v>
      </c>
      <c r="F6229" t="s">
        <v>985</v>
      </c>
      <c r="G6229">
        <v>398.85</v>
      </c>
      <c r="H6229">
        <v>3</v>
      </c>
      <c r="I6229">
        <v>0.06</v>
      </c>
      <c r="J6229">
        <v>6.4</v>
      </c>
      <c r="K6229" t="s">
        <v>102</v>
      </c>
      <c r="L6229" t="s">
        <v>43</v>
      </c>
      <c r="M6229">
        <v>6.41</v>
      </c>
      <c r="N6229" t="s">
        <v>141</v>
      </c>
      <c r="O6229" t="b">
        <v>0</v>
      </c>
      <c r="P6229">
        <v>1124.7570000000001</v>
      </c>
      <c r="Q6229">
        <v>406.827</v>
      </c>
      <c r="R6229">
        <v>394.017</v>
      </c>
      <c r="S6229" t="s">
        <v>97</v>
      </c>
      <c r="T6229">
        <v>1</v>
      </c>
      <c r="U6229">
        <v>0</v>
      </c>
      <c r="V6229">
        <v>1</v>
      </c>
      <c r="W6229">
        <v>394.017</v>
      </c>
    </row>
    <row r="6230" spans="1:23" x14ac:dyDescent="0.35">
      <c r="A6230" t="s">
        <v>8256</v>
      </c>
      <c r="B6230" t="s">
        <v>390</v>
      </c>
      <c r="C6230" t="s">
        <v>837</v>
      </c>
      <c r="D6230" t="s">
        <v>15</v>
      </c>
      <c r="E6230" t="s">
        <v>95</v>
      </c>
      <c r="F6230" t="s">
        <v>123</v>
      </c>
      <c r="G6230">
        <v>400.32</v>
      </c>
      <c r="H6230">
        <v>1</v>
      </c>
      <c r="I6230">
        <v>0.1</v>
      </c>
      <c r="J6230">
        <v>3.45</v>
      </c>
      <c r="K6230" t="s">
        <v>90</v>
      </c>
      <c r="L6230" t="s">
        <v>48</v>
      </c>
      <c r="M6230">
        <v>13.34</v>
      </c>
      <c r="N6230" t="s">
        <v>83</v>
      </c>
      <c r="O6230" t="b">
        <v>0</v>
      </c>
      <c r="P6230">
        <v>360.28800000000001</v>
      </c>
      <c r="Q6230">
        <v>120.096</v>
      </c>
      <c r="R6230">
        <v>103.306</v>
      </c>
      <c r="S6230" t="s">
        <v>91</v>
      </c>
      <c r="T6230">
        <v>0</v>
      </c>
      <c r="U6230">
        <v>0</v>
      </c>
      <c r="V6230">
        <v>15</v>
      </c>
      <c r="W6230">
        <v>634.02250000000004</v>
      </c>
    </row>
    <row r="6231" spans="1:23" x14ac:dyDescent="0.35">
      <c r="A6231" t="s">
        <v>8257</v>
      </c>
      <c r="B6231" t="s">
        <v>566</v>
      </c>
      <c r="C6231" t="s">
        <v>1244</v>
      </c>
      <c r="D6231" t="s">
        <v>19</v>
      </c>
      <c r="E6231" t="s">
        <v>16</v>
      </c>
      <c r="F6231" t="s">
        <v>723</v>
      </c>
      <c r="G6231">
        <v>44.52</v>
      </c>
      <c r="H6231">
        <v>2</v>
      </c>
      <c r="I6231">
        <v>0.12</v>
      </c>
      <c r="J6231">
        <v>5.69</v>
      </c>
      <c r="K6231" t="s">
        <v>115</v>
      </c>
      <c r="L6231" t="s">
        <v>45</v>
      </c>
      <c r="M6231">
        <v>0.63</v>
      </c>
      <c r="N6231" t="s">
        <v>83</v>
      </c>
      <c r="O6231" t="b">
        <v>0</v>
      </c>
      <c r="P6231">
        <v>78.355200000000011</v>
      </c>
      <c r="Q6231">
        <v>24.931200000000011</v>
      </c>
      <c r="R6231">
        <v>18.611200000000011</v>
      </c>
      <c r="S6231" t="s">
        <v>103</v>
      </c>
      <c r="T6231">
        <v>0</v>
      </c>
      <c r="U6231">
        <v>0</v>
      </c>
      <c r="V6231">
        <v>14</v>
      </c>
      <c r="W6231">
        <v>936.87019999999995</v>
      </c>
    </row>
    <row r="6232" spans="1:23" x14ac:dyDescent="0.35">
      <c r="A6232" t="s">
        <v>8258</v>
      </c>
      <c r="B6232" t="s">
        <v>99</v>
      </c>
      <c r="C6232" t="s">
        <v>3304</v>
      </c>
      <c r="D6232" t="s">
        <v>17</v>
      </c>
      <c r="E6232" t="s">
        <v>88</v>
      </c>
      <c r="F6232" t="s">
        <v>238</v>
      </c>
      <c r="G6232">
        <v>26.47</v>
      </c>
      <c r="H6232">
        <v>2</v>
      </c>
      <c r="I6232">
        <v>0.1</v>
      </c>
      <c r="J6232">
        <v>9.43</v>
      </c>
      <c r="K6232" t="s">
        <v>90</v>
      </c>
      <c r="L6232" t="s">
        <v>48</v>
      </c>
      <c r="M6232">
        <v>5.68</v>
      </c>
      <c r="N6232" t="s">
        <v>279</v>
      </c>
      <c r="O6232" t="b">
        <v>1</v>
      </c>
      <c r="P6232">
        <v>47.646000000000001</v>
      </c>
      <c r="Q6232">
        <v>15.882</v>
      </c>
      <c r="R6232">
        <v>0.77200000000000557</v>
      </c>
      <c r="S6232" t="s">
        <v>103</v>
      </c>
      <c r="T6232">
        <v>0</v>
      </c>
      <c r="U6232">
        <v>1</v>
      </c>
      <c r="V6232">
        <v>10</v>
      </c>
      <c r="W6232">
        <v>541.53330000000005</v>
      </c>
    </row>
    <row r="6233" spans="1:23" x14ac:dyDescent="0.35">
      <c r="A6233" t="s">
        <v>8259</v>
      </c>
      <c r="B6233" t="s">
        <v>386</v>
      </c>
      <c r="C6233" t="s">
        <v>80</v>
      </c>
      <c r="D6233" t="s">
        <v>15</v>
      </c>
      <c r="E6233" t="s">
        <v>95</v>
      </c>
      <c r="F6233" t="s">
        <v>1844</v>
      </c>
      <c r="G6233">
        <v>25.76</v>
      </c>
      <c r="H6233">
        <v>2</v>
      </c>
      <c r="I6233">
        <v>0.28000000000000003</v>
      </c>
      <c r="J6233">
        <v>3.05</v>
      </c>
      <c r="K6233" t="s">
        <v>102</v>
      </c>
      <c r="L6233" t="s">
        <v>41</v>
      </c>
      <c r="M6233">
        <v>5.3</v>
      </c>
      <c r="N6233" t="s">
        <v>83</v>
      </c>
      <c r="O6233" t="b">
        <v>0</v>
      </c>
      <c r="P6233">
        <v>37.0944</v>
      </c>
      <c r="Q6233">
        <v>6.1824000000000012</v>
      </c>
      <c r="R6233">
        <v>-2.167599999999998</v>
      </c>
      <c r="S6233" t="s">
        <v>97</v>
      </c>
      <c r="T6233">
        <v>0</v>
      </c>
      <c r="U6233">
        <v>0</v>
      </c>
      <c r="V6233">
        <v>23</v>
      </c>
      <c r="W6233">
        <v>2212.105</v>
      </c>
    </row>
    <row r="6234" spans="1:23" x14ac:dyDescent="0.35">
      <c r="A6234" t="s">
        <v>8260</v>
      </c>
      <c r="B6234" t="s">
        <v>940</v>
      </c>
      <c r="C6234" t="s">
        <v>80</v>
      </c>
      <c r="D6234" t="s">
        <v>26</v>
      </c>
      <c r="E6234" t="s">
        <v>14</v>
      </c>
      <c r="F6234" t="s">
        <v>1299</v>
      </c>
      <c r="G6234">
        <v>82.3</v>
      </c>
      <c r="H6234">
        <v>1</v>
      </c>
      <c r="I6234">
        <v>0</v>
      </c>
      <c r="J6234">
        <v>3.94</v>
      </c>
      <c r="K6234" t="s">
        <v>102</v>
      </c>
      <c r="L6234" t="s">
        <v>43</v>
      </c>
      <c r="M6234">
        <v>4.9000000000000004</v>
      </c>
      <c r="N6234" t="s">
        <v>83</v>
      </c>
      <c r="O6234" t="b">
        <v>0</v>
      </c>
      <c r="P6234">
        <v>82.3</v>
      </c>
      <c r="Q6234">
        <v>32.92</v>
      </c>
      <c r="R6234">
        <v>24.08</v>
      </c>
      <c r="S6234" t="s">
        <v>84</v>
      </c>
      <c r="T6234">
        <v>0</v>
      </c>
      <c r="U6234">
        <v>0</v>
      </c>
      <c r="V6234">
        <v>23</v>
      </c>
      <c r="W6234">
        <v>2212.105</v>
      </c>
    </row>
    <row r="6235" spans="1:23" x14ac:dyDescent="0.35">
      <c r="A6235" t="s">
        <v>8261</v>
      </c>
      <c r="B6235" t="s">
        <v>169</v>
      </c>
      <c r="C6235" t="s">
        <v>7927</v>
      </c>
      <c r="D6235" t="s">
        <v>15</v>
      </c>
      <c r="E6235" t="s">
        <v>14</v>
      </c>
      <c r="F6235" t="s">
        <v>577</v>
      </c>
      <c r="G6235">
        <v>60.9</v>
      </c>
      <c r="H6235">
        <v>2</v>
      </c>
      <c r="I6235">
        <v>0.18</v>
      </c>
      <c r="J6235">
        <v>4.45</v>
      </c>
      <c r="K6235" t="s">
        <v>90</v>
      </c>
      <c r="L6235" t="s">
        <v>41</v>
      </c>
      <c r="M6235">
        <v>13.73</v>
      </c>
      <c r="N6235" t="s">
        <v>83</v>
      </c>
      <c r="O6235" t="b">
        <v>0</v>
      </c>
      <c r="P6235">
        <v>99.876000000000005</v>
      </c>
      <c r="Q6235">
        <v>26.79600000000001</v>
      </c>
      <c r="R6235">
        <v>8.6160000000000068</v>
      </c>
      <c r="S6235" t="s">
        <v>84</v>
      </c>
      <c r="T6235">
        <v>0</v>
      </c>
      <c r="U6235">
        <v>0</v>
      </c>
      <c r="V6235">
        <v>3</v>
      </c>
      <c r="W6235">
        <v>35.093800000000009</v>
      </c>
    </row>
    <row r="6236" spans="1:23" x14ac:dyDescent="0.35">
      <c r="A6236" t="s">
        <v>8262</v>
      </c>
      <c r="B6236" t="s">
        <v>1810</v>
      </c>
      <c r="C6236" t="s">
        <v>769</v>
      </c>
      <c r="D6236" t="s">
        <v>28</v>
      </c>
      <c r="E6236" t="s">
        <v>14</v>
      </c>
      <c r="F6236" t="s">
        <v>396</v>
      </c>
      <c r="G6236">
        <v>145.76</v>
      </c>
      <c r="H6236">
        <v>3</v>
      </c>
      <c r="I6236">
        <v>0.27</v>
      </c>
      <c r="J6236">
        <v>9.08</v>
      </c>
      <c r="K6236" t="s">
        <v>90</v>
      </c>
      <c r="L6236" t="s">
        <v>41</v>
      </c>
      <c r="M6236">
        <v>14</v>
      </c>
      <c r="N6236" t="s">
        <v>83</v>
      </c>
      <c r="O6236" t="b">
        <v>0</v>
      </c>
      <c r="P6236">
        <v>319.21440000000001</v>
      </c>
      <c r="Q6236">
        <v>56.84639999999996</v>
      </c>
      <c r="R6236">
        <v>33.766399999999962</v>
      </c>
      <c r="S6236" t="s">
        <v>84</v>
      </c>
      <c r="T6236">
        <v>0</v>
      </c>
      <c r="U6236">
        <v>0</v>
      </c>
      <c r="V6236">
        <v>3</v>
      </c>
      <c r="W6236">
        <v>461.92169999999999</v>
      </c>
    </row>
    <row r="6237" spans="1:23" x14ac:dyDescent="0.35">
      <c r="A6237" t="s">
        <v>8263</v>
      </c>
      <c r="B6237" t="s">
        <v>633</v>
      </c>
      <c r="C6237" t="s">
        <v>321</v>
      </c>
      <c r="D6237" t="s">
        <v>12</v>
      </c>
      <c r="E6237" t="s">
        <v>16</v>
      </c>
      <c r="F6237" t="s">
        <v>214</v>
      </c>
      <c r="G6237">
        <v>15.94</v>
      </c>
      <c r="H6237">
        <v>2</v>
      </c>
      <c r="I6237">
        <v>0.23</v>
      </c>
      <c r="J6237">
        <v>8.24</v>
      </c>
      <c r="K6237" t="s">
        <v>82</v>
      </c>
      <c r="L6237" t="s">
        <v>45</v>
      </c>
      <c r="M6237">
        <v>0.72</v>
      </c>
      <c r="N6237" t="s">
        <v>83</v>
      </c>
      <c r="O6237" t="b">
        <v>0</v>
      </c>
      <c r="P6237">
        <v>24.547599999999999</v>
      </c>
      <c r="Q6237">
        <v>5.4195999999999991</v>
      </c>
      <c r="R6237">
        <v>-3.5404000000000022</v>
      </c>
      <c r="S6237" t="s">
        <v>103</v>
      </c>
      <c r="T6237">
        <v>0</v>
      </c>
      <c r="U6237">
        <v>0</v>
      </c>
      <c r="V6237">
        <v>15</v>
      </c>
      <c r="W6237">
        <v>1951.8117999999999</v>
      </c>
    </row>
    <row r="6238" spans="1:23" x14ac:dyDescent="0.35">
      <c r="A6238" t="s">
        <v>8264</v>
      </c>
      <c r="B6238" t="s">
        <v>1604</v>
      </c>
      <c r="C6238" t="s">
        <v>5401</v>
      </c>
      <c r="D6238" t="s">
        <v>17</v>
      </c>
      <c r="E6238" t="s">
        <v>88</v>
      </c>
      <c r="F6238" t="s">
        <v>468</v>
      </c>
      <c r="G6238">
        <v>18.25</v>
      </c>
      <c r="H6238">
        <v>2</v>
      </c>
      <c r="I6238">
        <v>7.0000000000000007E-2</v>
      </c>
      <c r="J6238">
        <v>3.58</v>
      </c>
      <c r="K6238" t="s">
        <v>102</v>
      </c>
      <c r="L6238" t="s">
        <v>45</v>
      </c>
      <c r="M6238">
        <v>0.71</v>
      </c>
      <c r="N6238" t="s">
        <v>279</v>
      </c>
      <c r="O6238" t="b">
        <v>0</v>
      </c>
      <c r="P6238">
        <v>33.945</v>
      </c>
      <c r="Q6238">
        <v>12.045</v>
      </c>
      <c r="R6238">
        <v>7.7550000000000017</v>
      </c>
      <c r="S6238" t="s">
        <v>97</v>
      </c>
      <c r="T6238">
        <v>0</v>
      </c>
      <c r="U6238">
        <v>1</v>
      </c>
      <c r="V6238">
        <v>2</v>
      </c>
      <c r="W6238">
        <v>275.64400000000001</v>
      </c>
    </row>
    <row r="6239" spans="1:23" x14ac:dyDescent="0.35">
      <c r="A6239" t="s">
        <v>8265</v>
      </c>
      <c r="B6239" t="s">
        <v>581</v>
      </c>
      <c r="C6239" t="s">
        <v>601</v>
      </c>
      <c r="D6239" t="s">
        <v>19</v>
      </c>
      <c r="E6239" t="s">
        <v>16</v>
      </c>
      <c r="F6239" t="s">
        <v>223</v>
      </c>
      <c r="G6239">
        <v>35.61</v>
      </c>
      <c r="H6239">
        <v>3</v>
      </c>
      <c r="I6239">
        <v>7.0000000000000007E-2</v>
      </c>
      <c r="J6239">
        <v>2.7</v>
      </c>
      <c r="K6239" t="s">
        <v>102</v>
      </c>
      <c r="L6239" t="s">
        <v>45</v>
      </c>
      <c r="M6239">
        <v>1.4</v>
      </c>
      <c r="N6239" t="s">
        <v>83</v>
      </c>
      <c r="O6239" t="b">
        <v>0</v>
      </c>
      <c r="P6239">
        <v>99.351900000000001</v>
      </c>
      <c r="Q6239">
        <v>35.253899999999987</v>
      </c>
      <c r="R6239">
        <v>31.153899999999979</v>
      </c>
      <c r="S6239" t="s">
        <v>84</v>
      </c>
      <c r="T6239">
        <v>0</v>
      </c>
      <c r="U6239">
        <v>0</v>
      </c>
      <c r="V6239">
        <v>3</v>
      </c>
      <c r="W6239">
        <v>166.9058</v>
      </c>
    </row>
    <row r="6240" spans="1:23" x14ac:dyDescent="0.35">
      <c r="A6240" t="s">
        <v>8266</v>
      </c>
      <c r="B6240" t="s">
        <v>940</v>
      </c>
      <c r="C6240" t="s">
        <v>1126</v>
      </c>
      <c r="D6240" t="s">
        <v>19</v>
      </c>
      <c r="E6240" t="s">
        <v>14</v>
      </c>
      <c r="F6240" t="s">
        <v>1109</v>
      </c>
      <c r="G6240">
        <v>152.31</v>
      </c>
      <c r="H6240">
        <v>1</v>
      </c>
      <c r="I6240">
        <v>0.01</v>
      </c>
      <c r="J6240">
        <v>6.7</v>
      </c>
      <c r="K6240" t="s">
        <v>90</v>
      </c>
      <c r="L6240" t="s">
        <v>45</v>
      </c>
      <c r="M6240">
        <v>0.94</v>
      </c>
      <c r="N6240" t="s">
        <v>83</v>
      </c>
      <c r="O6240" t="b">
        <v>0</v>
      </c>
      <c r="P6240">
        <v>150.7869</v>
      </c>
      <c r="Q6240">
        <v>59.400900000000007</v>
      </c>
      <c r="R6240">
        <v>51.760900000000007</v>
      </c>
      <c r="S6240" t="s">
        <v>84</v>
      </c>
      <c r="T6240">
        <v>0</v>
      </c>
      <c r="U6240">
        <v>0</v>
      </c>
      <c r="V6240">
        <v>20</v>
      </c>
      <c r="W6240">
        <v>1687.2603999999999</v>
      </c>
    </row>
    <row r="6241" spans="1:23" x14ac:dyDescent="0.35">
      <c r="A6241" t="s">
        <v>8267</v>
      </c>
      <c r="B6241" t="s">
        <v>1018</v>
      </c>
      <c r="C6241" t="s">
        <v>4937</v>
      </c>
      <c r="D6241" t="s">
        <v>19</v>
      </c>
      <c r="E6241" t="s">
        <v>16</v>
      </c>
      <c r="F6241" t="s">
        <v>1077</v>
      </c>
      <c r="G6241">
        <v>33.85</v>
      </c>
      <c r="H6241">
        <v>2</v>
      </c>
      <c r="I6241">
        <v>0.09</v>
      </c>
      <c r="J6241">
        <v>5</v>
      </c>
      <c r="K6241" t="s">
        <v>82</v>
      </c>
      <c r="L6241" t="s">
        <v>45</v>
      </c>
      <c r="M6241">
        <v>1.93</v>
      </c>
      <c r="N6241" t="s">
        <v>141</v>
      </c>
      <c r="O6241" t="b">
        <v>0</v>
      </c>
      <c r="P6241">
        <v>61.607000000000014</v>
      </c>
      <c r="Q6241">
        <v>20.987000000000009</v>
      </c>
      <c r="R6241">
        <v>14.057000000000009</v>
      </c>
      <c r="S6241" t="s">
        <v>183</v>
      </c>
      <c r="T6241">
        <v>1</v>
      </c>
      <c r="U6241">
        <v>0</v>
      </c>
      <c r="V6241">
        <v>4</v>
      </c>
      <c r="W6241">
        <v>495.30869999999987</v>
      </c>
    </row>
    <row r="6242" spans="1:23" x14ac:dyDescent="0.35">
      <c r="A6242" t="s">
        <v>8268</v>
      </c>
      <c r="B6242" t="s">
        <v>1124</v>
      </c>
      <c r="C6242" t="s">
        <v>657</v>
      </c>
      <c r="D6242" t="s">
        <v>15</v>
      </c>
      <c r="E6242" t="s">
        <v>14</v>
      </c>
      <c r="F6242" t="s">
        <v>755</v>
      </c>
      <c r="G6242">
        <v>189.79</v>
      </c>
      <c r="H6242">
        <v>3</v>
      </c>
      <c r="I6242">
        <v>0.1</v>
      </c>
      <c r="J6242">
        <v>2.46</v>
      </c>
      <c r="K6242" t="s">
        <v>115</v>
      </c>
      <c r="L6242" t="s">
        <v>45</v>
      </c>
      <c r="M6242">
        <v>0.52</v>
      </c>
      <c r="N6242" t="s">
        <v>141</v>
      </c>
      <c r="O6242" t="b">
        <v>0</v>
      </c>
      <c r="P6242">
        <v>512.43299999999999</v>
      </c>
      <c r="Q6242">
        <v>170.81100000000001</v>
      </c>
      <c r="R6242">
        <v>167.83099999999999</v>
      </c>
      <c r="S6242" t="s">
        <v>103</v>
      </c>
      <c r="T6242">
        <v>1</v>
      </c>
      <c r="U6242">
        <v>0</v>
      </c>
      <c r="V6242">
        <v>28</v>
      </c>
      <c r="W6242">
        <v>2965.6505000000002</v>
      </c>
    </row>
    <row r="6243" spans="1:23" x14ac:dyDescent="0.35">
      <c r="A6243" t="s">
        <v>8269</v>
      </c>
      <c r="B6243" t="s">
        <v>575</v>
      </c>
      <c r="C6243" t="s">
        <v>661</v>
      </c>
      <c r="D6243" t="s">
        <v>12</v>
      </c>
      <c r="E6243" t="s">
        <v>16</v>
      </c>
      <c r="F6243" t="s">
        <v>1077</v>
      </c>
      <c r="G6243">
        <v>24.62</v>
      </c>
      <c r="H6243">
        <v>3</v>
      </c>
      <c r="I6243">
        <v>0.28999999999999998</v>
      </c>
      <c r="J6243">
        <v>3.08</v>
      </c>
      <c r="K6243" t="s">
        <v>90</v>
      </c>
      <c r="L6243" t="s">
        <v>45</v>
      </c>
      <c r="M6243">
        <v>0.6</v>
      </c>
      <c r="N6243" t="s">
        <v>83</v>
      </c>
      <c r="O6243" t="b">
        <v>0</v>
      </c>
      <c r="P6243">
        <v>52.440600000000003</v>
      </c>
      <c r="Q6243">
        <v>8.1246000000000009</v>
      </c>
      <c r="R6243">
        <v>4.4446000000000012</v>
      </c>
      <c r="S6243" t="s">
        <v>91</v>
      </c>
      <c r="T6243">
        <v>0</v>
      </c>
      <c r="U6243">
        <v>0</v>
      </c>
      <c r="V6243">
        <v>20</v>
      </c>
      <c r="W6243">
        <v>715.11930000000018</v>
      </c>
    </row>
    <row r="6244" spans="1:23" x14ac:dyDescent="0.35">
      <c r="A6244" t="s">
        <v>8270</v>
      </c>
      <c r="B6244" t="s">
        <v>669</v>
      </c>
      <c r="C6244" t="s">
        <v>1729</v>
      </c>
      <c r="D6244" t="s">
        <v>26</v>
      </c>
      <c r="E6244" t="s">
        <v>88</v>
      </c>
      <c r="F6244" t="s">
        <v>493</v>
      </c>
      <c r="G6244">
        <v>29.34</v>
      </c>
      <c r="H6244">
        <v>2</v>
      </c>
      <c r="I6244">
        <v>0.14000000000000001</v>
      </c>
      <c r="J6244">
        <v>2.2200000000000002</v>
      </c>
      <c r="K6244" t="s">
        <v>82</v>
      </c>
      <c r="L6244" t="s">
        <v>41</v>
      </c>
      <c r="M6244">
        <v>12.02</v>
      </c>
      <c r="N6244" t="s">
        <v>83</v>
      </c>
      <c r="O6244" t="b">
        <v>0</v>
      </c>
      <c r="P6244">
        <v>50.464799999999997</v>
      </c>
      <c r="Q6244">
        <v>15.2568</v>
      </c>
      <c r="R6244">
        <v>1.0167999999999979</v>
      </c>
      <c r="S6244" t="s">
        <v>183</v>
      </c>
      <c r="T6244">
        <v>0</v>
      </c>
      <c r="U6244">
        <v>0</v>
      </c>
      <c r="V6244">
        <v>16</v>
      </c>
      <c r="W6244">
        <v>1103.1713</v>
      </c>
    </row>
    <row r="6245" spans="1:23" x14ac:dyDescent="0.35">
      <c r="A6245" t="s">
        <v>8271</v>
      </c>
      <c r="B6245" t="s">
        <v>1705</v>
      </c>
      <c r="C6245" t="s">
        <v>2979</v>
      </c>
      <c r="D6245" t="s">
        <v>15</v>
      </c>
      <c r="E6245" t="s">
        <v>95</v>
      </c>
      <c r="F6245" t="s">
        <v>515</v>
      </c>
      <c r="G6245">
        <v>416.1</v>
      </c>
      <c r="H6245">
        <v>3</v>
      </c>
      <c r="I6245">
        <v>0.11</v>
      </c>
      <c r="J6245">
        <v>2.92</v>
      </c>
      <c r="K6245" t="s">
        <v>115</v>
      </c>
      <c r="L6245" t="s">
        <v>41</v>
      </c>
      <c r="M6245">
        <v>8.33</v>
      </c>
      <c r="N6245" t="s">
        <v>83</v>
      </c>
      <c r="O6245" t="b">
        <v>0</v>
      </c>
      <c r="P6245">
        <v>1110.9870000000001</v>
      </c>
      <c r="Q6245">
        <v>362.00700000000001</v>
      </c>
      <c r="R6245">
        <v>350.75699999999989</v>
      </c>
      <c r="S6245" t="s">
        <v>97</v>
      </c>
      <c r="T6245">
        <v>0</v>
      </c>
      <c r="U6245">
        <v>0</v>
      </c>
      <c r="V6245">
        <v>3</v>
      </c>
      <c r="W6245">
        <v>547.05150000000003</v>
      </c>
    </row>
    <row r="6246" spans="1:23" x14ac:dyDescent="0.35">
      <c r="A6246" t="s">
        <v>8272</v>
      </c>
      <c r="B6246" t="s">
        <v>326</v>
      </c>
      <c r="C6246" t="s">
        <v>743</v>
      </c>
      <c r="D6246" t="s">
        <v>12</v>
      </c>
      <c r="E6246" t="s">
        <v>16</v>
      </c>
      <c r="F6246" t="s">
        <v>828</v>
      </c>
      <c r="G6246">
        <v>48.52</v>
      </c>
      <c r="H6246">
        <v>2</v>
      </c>
      <c r="I6246">
        <v>0.12</v>
      </c>
      <c r="J6246">
        <v>9.2899999999999991</v>
      </c>
      <c r="K6246" t="s">
        <v>102</v>
      </c>
      <c r="L6246" t="s">
        <v>41</v>
      </c>
      <c r="M6246">
        <v>12.52</v>
      </c>
      <c r="N6246" t="s">
        <v>141</v>
      </c>
      <c r="O6246" t="b">
        <v>0</v>
      </c>
      <c r="P6246">
        <v>85.395200000000003</v>
      </c>
      <c r="Q6246">
        <v>27.171199999999999</v>
      </c>
      <c r="R6246">
        <v>5.3612000000000002</v>
      </c>
      <c r="S6246" t="s">
        <v>103</v>
      </c>
      <c r="T6246">
        <v>1</v>
      </c>
      <c r="U6246">
        <v>0</v>
      </c>
      <c r="V6246">
        <v>14</v>
      </c>
      <c r="W6246">
        <v>775.56020000000001</v>
      </c>
    </row>
    <row r="6247" spans="1:23" x14ac:dyDescent="0.35">
      <c r="A6247" t="s">
        <v>8273</v>
      </c>
      <c r="B6247" t="s">
        <v>784</v>
      </c>
      <c r="C6247" t="s">
        <v>1610</v>
      </c>
      <c r="D6247" t="s">
        <v>15</v>
      </c>
      <c r="E6247" t="s">
        <v>14</v>
      </c>
      <c r="F6247" t="s">
        <v>744</v>
      </c>
      <c r="G6247">
        <v>103.64</v>
      </c>
      <c r="H6247">
        <v>3</v>
      </c>
      <c r="I6247">
        <v>0.03</v>
      </c>
      <c r="J6247">
        <v>2.91</v>
      </c>
      <c r="K6247" t="s">
        <v>115</v>
      </c>
      <c r="L6247" t="s">
        <v>48</v>
      </c>
      <c r="M6247">
        <v>12.5</v>
      </c>
      <c r="N6247" t="s">
        <v>83</v>
      </c>
      <c r="O6247" t="b">
        <v>0</v>
      </c>
      <c r="P6247">
        <v>301.5924</v>
      </c>
      <c r="Q6247">
        <v>115.04040000000001</v>
      </c>
      <c r="R6247">
        <v>99.630399999999995</v>
      </c>
      <c r="S6247" t="s">
        <v>84</v>
      </c>
      <c r="T6247">
        <v>0</v>
      </c>
      <c r="U6247">
        <v>0</v>
      </c>
      <c r="V6247">
        <v>13</v>
      </c>
      <c r="W6247">
        <v>609.88509999999997</v>
      </c>
    </row>
    <row r="6248" spans="1:23" x14ac:dyDescent="0.35">
      <c r="A6248" t="s">
        <v>8274</v>
      </c>
      <c r="B6248" t="s">
        <v>455</v>
      </c>
      <c r="C6248" t="s">
        <v>369</v>
      </c>
      <c r="D6248" t="s">
        <v>12</v>
      </c>
      <c r="E6248" t="s">
        <v>16</v>
      </c>
      <c r="F6248" t="s">
        <v>464</v>
      </c>
      <c r="G6248">
        <v>29.31</v>
      </c>
      <c r="H6248">
        <v>3</v>
      </c>
      <c r="I6248">
        <v>0.06</v>
      </c>
      <c r="J6248">
        <v>9.39</v>
      </c>
      <c r="K6248" t="s">
        <v>90</v>
      </c>
      <c r="L6248" t="s">
        <v>45</v>
      </c>
      <c r="M6248">
        <v>0.72</v>
      </c>
      <c r="N6248" t="s">
        <v>83</v>
      </c>
      <c r="O6248" t="b">
        <v>0</v>
      </c>
      <c r="P6248">
        <v>82.654199999999989</v>
      </c>
      <c r="Q6248">
        <v>29.8962</v>
      </c>
      <c r="R6248">
        <v>19.786200000000001</v>
      </c>
      <c r="S6248" t="s">
        <v>128</v>
      </c>
      <c r="T6248">
        <v>0</v>
      </c>
      <c r="U6248">
        <v>0</v>
      </c>
      <c r="V6248">
        <v>20</v>
      </c>
      <c r="W6248">
        <v>1391.7496000000001</v>
      </c>
    </row>
    <row r="6249" spans="1:23" x14ac:dyDescent="0.35">
      <c r="A6249" t="s">
        <v>8275</v>
      </c>
      <c r="B6249" t="s">
        <v>236</v>
      </c>
      <c r="C6249" t="s">
        <v>1793</v>
      </c>
      <c r="D6249" t="s">
        <v>24</v>
      </c>
      <c r="E6249" t="s">
        <v>95</v>
      </c>
      <c r="F6249" t="s">
        <v>515</v>
      </c>
      <c r="G6249">
        <v>240.05</v>
      </c>
      <c r="H6249">
        <v>3</v>
      </c>
      <c r="I6249">
        <v>0.06</v>
      </c>
      <c r="J6249">
        <v>7.09</v>
      </c>
      <c r="K6249" t="s">
        <v>82</v>
      </c>
      <c r="L6249" t="s">
        <v>43</v>
      </c>
      <c r="M6249">
        <v>7.15</v>
      </c>
      <c r="N6249" t="s">
        <v>83</v>
      </c>
      <c r="O6249" t="b">
        <v>0</v>
      </c>
      <c r="P6249">
        <v>676.94100000000003</v>
      </c>
      <c r="Q6249">
        <v>244.851</v>
      </c>
      <c r="R6249">
        <v>230.61099999999999</v>
      </c>
      <c r="S6249" t="s">
        <v>103</v>
      </c>
      <c r="T6249">
        <v>0</v>
      </c>
      <c r="U6249">
        <v>0</v>
      </c>
      <c r="V6249">
        <v>17</v>
      </c>
      <c r="W6249">
        <v>1419.2664</v>
      </c>
    </row>
    <row r="6250" spans="1:23" x14ac:dyDescent="0.35">
      <c r="A6250" t="s">
        <v>8276</v>
      </c>
      <c r="B6250" t="s">
        <v>212</v>
      </c>
      <c r="C6250" t="s">
        <v>1766</v>
      </c>
      <c r="D6250" t="s">
        <v>12</v>
      </c>
      <c r="E6250" t="s">
        <v>16</v>
      </c>
      <c r="F6250" t="s">
        <v>337</v>
      </c>
      <c r="G6250">
        <v>7.68</v>
      </c>
      <c r="H6250">
        <v>1</v>
      </c>
      <c r="I6250">
        <v>0.18</v>
      </c>
      <c r="J6250">
        <v>2.11</v>
      </c>
      <c r="K6250" t="s">
        <v>115</v>
      </c>
      <c r="L6250" t="s">
        <v>43</v>
      </c>
      <c r="M6250">
        <v>7.49</v>
      </c>
      <c r="N6250" t="s">
        <v>83</v>
      </c>
      <c r="O6250" t="b">
        <v>0</v>
      </c>
      <c r="P6250">
        <v>6.2976000000000001</v>
      </c>
      <c r="Q6250">
        <v>1.6896</v>
      </c>
      <c r="R6250">
        <v>-7.9103999999999992</v>
      </c>
      <c r="S6250" t="s">
        <v>91</v>
      </c>
      <c r="T6250">
        <v>0</v>
      </c>
      <c r="U6250">
        <v>0</v>
      </c>
      <c r="V6250">
        <v>19</v>
      </c>
      <c r="W6250">
        <v>2240.0264999999999</v>
      </c>
    </row>
    <row r="6251" spans="1:23" x14ac:dyDescent="0.35">
      <c r="A6251" t="s">
        <v>8277</v>
      </c>
      <c r="B6251" t="s">
        <v>79</v>
      </c>
      <c r="C6251" t="s">
        <v>8278</v>
      </c>
      <c r="D6251" t="s">
        <v>17</v>
      </c>
      <c r="E6251" t="s">
        <v>95</v>
      </c>
      <c r="F6251" t="s">
        <v>1549</v>
      </c>
      <c r="G6251">
        <v>386.75</v>
      </c>
      <c r="H6251">
        <v>2</v>
      </c>
      <c r="I6251">
        <v>0.08</v>
      </c>
      <c r="J6251">
        <v>3.13</v>
      </c>
      <c r="K6251" t="s">
        <v>102</v>
      </c>
      <c r="L6251" t="s">
        <v>48</v>
      </c>
      <c r="M6251">
        <v>8.48</v>
      </c>
      <c r="N6251" t="s">
        <v>83</v>
      </c>
      <c r="O6251" t="b">
        <v>0</v>
      </c>
      <c r="P6251">
        <v>711.62</v>
      </c>
      <c r="Q6251">
        <v>247.52</v>
      </c>
      <c r="R6251">
        <v>235.91000000000011</v>
      </c>
      <c r="S6251" t="s">
        <v>84</v>
      </c>
      <c r="T6251">
        <v>0</v>
      </c>
      <c r="U6251">
        <v>0</v>
      </c>
      <c r="V6251">
        <v>2</v>
      </c>
      <c r="W6251">
        <v>568.4674</v>
      </c>
    </row>
    <row r="6252" spans="1:23" x14ac:dyDescent="0.35">
      <c r="A6252" t="s">
        <v>8279</v>
      </c>
      <c r="B6252" t="s">
        <v>134</v>
      </c>
      <c r="C6252" t="s">
        <v>3154</v>
      </c>
      <c r="D6252" t="s">
        <v>12</v>
      </c>
      <c r="E6252" t="s">
        <v>88</v>
      </c>
      <c r="F6252" t="s">
        <v>502</v>
      </c>
      <c r="G6252">
        <v>18.489999999999998</v>
      </c>
      <c r="H6252">
        <v>1</v>
      </c>
      <c r="I6252">
        <v>7.0000000000000007E-2</v>
      </c>
      <c r="J6252">
        <v>8.24</v>
      </c>
      <c r="K6252" t="s">
        <v>115</v>
      </c>
      <c r="L6252" t="s">
        <v>43</v>
      </c>
      <c r="M6252">
        <v>5.87</v>
      </c>
      <c r="N6252" t="s">
        <v>83</v>
      </c>
      <c r="O6252" t="b">
        <v>0</v>
      </c>
      <c r="P6252">
        <v>17.195699999999999</v>
      </c>
      <c r="Q6252">
        <v>6.1016999999999992</v>
      </c>
      <c r="R6252">
        <v>-8.0083000000000002</v>
      </c>
      <c r="S6252" t="s">
        <v>128</v>
      </c>
      <c r="T6252">
        <v>0</v>
      </c>
      <c r="U6252">
        <v>0</v>
      </c>
      <c r="V6252">
        <v>17</v>
      </c>
      <c r="W6252">
        <v>1115.5671</v>
      </c>
    </row>
    <row r="6253" spans="1:23" x14ac:dyDescent="0.35">
      <c r="A6253" t="s">
        <v>8280</v>
      </c>
      <c r="B6253" t="s">
        <v>379</v>
      </c>
      <c r="C6253" t="s">
        <v>8281</v>
      </c>
      <c r="D6253" t="s">
        <v>17</v>
      </c>
      <c r="E6253" t="s">
        <v>14</v>
      </c>
      <c r="F6253" t="s">
        <v>1207</v>
      </c>
      <c r="G6253">
        <v>150.28</v>
      </c>
      <c r="H6253">
        <v>3</v>
      </c>
      <c r="I6253">
        <v>0.28999999999999998</v>
      </c>
      <c r="J6253">
        <v>5.37</v>
      </c>
      <c r="K6253" t="s">
        <v>115</v>
      </c>
      <c r="L6253" t="s">
        <v>41</v>
      </c>
      <c r="M6253">
        <v>6.95</v>
      </c>
      <c r="N6253" t="s">
        <v>83</v>
      </c>
      <c r="O6253" t="b">
        <v>0</v>
      </c>
      <c r="P6253">
        <v>320.09640000000002</v>
      </c>
      <c r="Q6253">
        <v>49.592399999999998</v>
      </c>
      <c r="R6253">
        <v>37.272399999999998</v>
      </c>
      <c r="S6253" t="s">
        <v>103</v>
      </c>
      <c r="T6253">
        <v>0</v>
      </c>
      <c r="U6253">
        <v>0</v>
      </c>
      <c r="V6253">
        <v>2</v>
      </c>
      <c r="W6253">
        <v>233.52380000000011</v>
      </c>
    </row>
    <row r="6254" spans="1:23" x14ac:dyDescent="0.35">
      <c r="A6254" t="s">
        <v>8282</v>
      </c>
      <c r="B6254" t="s">
        <v>253</v>
      </c>
      <c r="C6254" t="s">
        <v>977</v>
      </c>
      <c r="D6254" t="s">
        <v>19</v>
      </c>
      <c r="E6254" t="s">
        <v>88</v>
      </c>
      <c r="F6254" t="s">
        <v>916</v>
      </c>
      <c r="G6254">
        <v>28.34</v>
      </c>
      <c r="H6254">
        <v>3</v>
      </c>
      <c r="I6254">
        <v>0.02</v>
      </c>
      <c r="J6254">
        <v>4.04</v>
      </c>
      <c r="K6254" t="s">
        <v>115</v>
      </c>
      <c r="L6254" t="s">
        <v>45</v>
      </c>
      <c r="M6254">
        <v>1.69</v>
      </c>
      <c r="N6254" t="s">
        <v>83</v>
      </c>
      <c r="O6254" t="b">
        <v>0</v>
      </c>
      <c r="P6254">
        <v>83.319599999999994</v>
      </c>
      <c r="Q6254">
        <v>32.307600000000001</v>
      </c>
      <c r="R6254">
        <v>26.5776</v>
      </c>
      <c r="S6254" t="s">
        <v>183</v>
      </c>
      <c r="T6254">
        <v>0</v>
      </c>
      <c r="U6254">
        <v>0</v>
      </c>
      <c r="V6254">
        <v>17</v>
      </c>
      <c r="W6254">
        <v>746.17320000000007</v>
      </c>
    </row>
    <row r="6255" spans="1:23" x14ac:dyDescent="0.35">
      <c r="A6255" t="s">
        <v>8283</v>
      </c>
      <c r="B6255" t="s">
        <v>105</v>
      </c>
      <c r="C6255" t="s">
        <v>725</v>
      </c>
      <c r="D6255" t="s">
        <v>17</v>
      </c>
      <c r="E6255" t="s">
        <v>88</v>
      </c>
      <c r="F6255" t="s">
        <v>1554</v>
      </c>
      <c r="G6255">
        <v>42.07</v>
      </c>
      <c r="H6255">
        <v>3</v>
      </c>
      <c r="I6255">
        <v>0.09</v>
      </c>
      <c r="J6255">
        <v>8.84</v>
      </c>
      <c r="K6255" t="s">
        <v>90</v>
      </c>
      <c r="L6255" t="s">
        <v>41</v>
      </c>
      <c r="M6255">
        <v>14.19</v>
      </c>
      <c r="N6255" t="s">
        <v>83</v>
      </c>
      <c r="O6255" t="b">
        <v>0</v>
      </c>
      <c r="P6255">
        <v>114.8511</v>
      </c>
      <c r="Q6255">
        <v>39.125100000000018</v>
      </c>
      <c r="R6255">
        <v>16.09510000000002</v>
      </c>
      <c r="S6255" t="s">
        <v>91</v>
      </c>
      <c r="T6255">
        <v>0</v>
      </c>
      <c r="U6255">
        <v>0</v>
      </c>
      <c r="V6255">
        <v>14</v>
      </c>
      <c r="W6255">
        <v>814.14519999999993</v>
      </c>
    </row>
    <row r="6256" spans="1:23" x14ac:dyDescent="0.35">
      <c r="A6256" t="s">
        <v>8284</v>
      </c>
      <c r="B6256" t="s">
        <v>261</v>
      </c>
      <c r="C6256" t="s">
        <v>1336</v>
      </c>
      <c r="D6256" t="s">
        <v>28</v>
      </c>
      <c r="E6256" t="s">
        <v>16</v>
      </c>
      <c r="F6256" t="s">
        <v>527</v>
      </c>
      <c r="G6256">
        <v>47.47</v>
      </c>
      <c r="H6256">
        <v>1</v>
      </c>
      <c r="I6256">
        <v>0.11</v>
      </c>
      <c r="J6256">
        <v>4.8099999999999996</v>
      </c>
      <c r="K6256" t="s">
        <v>115</v>
      </c>
      <c r="L6256" t="s">
        <v>41</v>
      </c>
      <c r="M6256">
        <v>12.34</v>
      </c>
      <c r="N6256" t="s">
        <v>83</v>
      </c>
      <c r="O6256" t="b">
        <v>0</v>
      </c>
      <c r="P6256">
        <v>42.2483</v>
      </c>
      <c r="Q6256">
        <v>13.766299999999999</v>
      </c>
      <c r="R6256">
        <v>-3.383699999999997</v>
      </c>
      <c r="S6256" t="s">
        <v>103</v>
      </c>
      <c r="T6256">
        <v>0</v>
      </c>
      <c r="U6256">
        <v>0</v>
      </c>
      <c r="V6256">
        <v>10</v>
      </c>
      <c r="W6256">
        <v>1249.3488</v>
      </c>
    </row>
    <row r="6257" spans="1:23" x14ac:dyDescent="0.35">
      <c r="A6257" t="s">
        <v>8285</v>
      </c>
      <c r="B6257" t="s">
        <v>973</v>
      </c>
      <c r="C6257" t="s">
        <v>1258</v>
      </c>
      <c r="D6257" t="s">
        <v>12</v>
      </c>
      <c r="E6257" t="s">
        <v>95</v>
      </c>
      <c r="F6257" t="s">
        <v>96</v>
      </c>
      <c r="G6257">
        <v>240.72</v>
      </c>
      <c r="H6257">
        <v>1</v>
      </c>
      <c r="I6257">
        <v>0.09</v>
      </c>
      <c r="J6257">
        <v>9.2899999999999991</v>
      </c>
      <c r="K6257" t="s">
        <v>115</v>
      </c>
      <c r="L6257" t="s">
        <v>45</v>
      </c>
      <c r="M6257">
        <v>0.93</v>
      </c>
      <c r="N6257" t="s">
        <v>83</v>
      </c>
      <c r="O6257" t="b">
        <v>0</v>
      </c>
      <c r="P6257">
        <v>219.05520000000001</v>
      </c>
      <c r="Q6257">
        <v>74.623200000000026</v>
      </c>
      <c r="R6257">
        <v>64.403200000000027</v>
      </c>
      <c r="S6257" t="s">
        <v>183</v>
      </c>
      <c r="T6257">
        <v>0</v>
      </c>
      <c r="U6257">
        <v>0</v>
      </c>
      <c r="V6257">
        <v>11</v>
      </c>
      <c r="W6257">
        <v>357.28230000000002</v>
      </c>
    </row>
    <row r="6258" spans="1:23" x14ac:dyDescent="0.35">
      <c r="A6258" t="s">
        <v>8286</v>
      </c>
      <c r="B6258" t="s">
        <v>566</v>
      </c>
      <c r="C6258" t="s">
        <v>8287</v>
      </c>
      <c r="D6258" t="s">
        <v>12</v>
      </c>
      <c r="E6258" t="s">
        <v>95</v>
      </c>
      <c r="F6258" t="s">
        <v>96</v>
      </c>
      <c r="G6258">
        <v>513.54999999999995</v>
      </c>
      <c r="H6258">
        <v>2</v>
      </c>
      <c r="I6258">
        <v>0.1</v>
      </c>
      <c r="J6258">
        <v>4.16</v>
      </c>
      <c r="K6258" t="s">
        <v>82</v>
      </c>
      <c r="L6258" t="s">
        <v>45</v>
      </c>
      <c r="M6258">
        <v>1.83</v>
      </c>
      <c r="N6258" t="s">
        <v>83</v>
      </c>
      <c r="O6258" t="b">
        <v>0</v>
      </c>
      <c r="P6258">
        <v>924.39</v>
      </c>
      <c r="Q6258">
        <v>308.13000000000011</v>
      </c>
      <c r="R6258">
        <v>302.1400000000001</v>
      </c>
      <c r="S6258" t="s">
        <v>103</v>
      </c>
      <c r="T6258">
        <v>0</v>
      </c>
      <c r="U6258">
        <v>0</v>
      </c>
      <c r="V6258">
        <v>1</v>
      </c>
      <c r="W6258">
        <v>302.1400000000001</v>
      </c>
    </row>
    <row r="6259" spans="1:23" x14ac:dyDescent="0.35">
      <c r="A6259" t="s">
        <v>8288</v>
      </c>
      <c r="B6259" t="s">
        <v>398</v>
      </c>
      <c r="C6259" t="s">
        <v>8289</v>
      </c>
      <c r="D6259" t="s">
        <v>12</v>
      </c>
      <c r="E6259" t="s">
        <v>16</v>
      </c>
      <c r="F6259" t="s">
        <v>547</v>
      </c>
      <c r="G6259">
        <v>12.94</v>
      </c>
      <c r="H6259">
        <v>1</v>
      </c>
      <c r="I6259">
        <v>0.11</v>
      </c>
      <c r="J6259">
        <v>2.59</v>
      </c>
      <c r="K6259" t="s">
        <v>115</v>
      </c>
      <c r="L6259" t="s">
        <v>41</v>
      </c>
      <c r="M6259">
        <v>7.81</v>
      </c>
      <c r="N6259" t="s">
        <v>83</v>
      </c>
      <c r="O6259" t="b">
        <v>0</v>
      </c>
      <c r="P6259">
        <v>11.5166</v>
      </c>
      <c r="Q6259">
        <v>3.752600000000001</v>
      </c>
      <c r="R6259">
        <v>-6.6473999999999984</v>
      </c>
      <c r="S6259" t="s">
        <v>183</v>
      </c>
      <c r="T6259">
        <v>0</v>
      </c>
      <c r="U6259">
        <v>0</v>
      </c>
      <c r="V6259">
        <v>1</v>
      </c>
      <c r="W6259">
        <v>-6.6473999999999984</v>
      </c>
    </row>
    <row r="6260" spans="1:23" x14ac:dyDescent="0.35">
      <c r="A6260" t="s">
        <v>8290</v>
      </c>
      <c r="B6260" t="s">
        <v>339</v>
      </c>
      <c r="C6260" t="s">
        <v>6749</v>
      </c>
      <c r="D6260" t="s">
        <v>20</v>
      </c>
      <c r="E6260" t="s">
        <v>16</v>
      </c>
      <c r="F6260" t="s">
        <v>444</v>
      </c>
      <c r="G6260">
        <v>33.630000000000003</v>
      </c>
      <c r="H6260">
        <v>3</v>
      </c>
      <c r="I6260">
        <v>0.05</v>
      </c>
      <c r="J6260">
        <v>4.5599999999999996</v>
      </c>
      <c r="K6260" t="s">
        <v>115</v>
      </c>
      <c r="L6260" t="s">
        <v>41</v>
      </c>
      <c r="M6260">
        <v>6.3</v>
      </c>
      <c r="N6260" t="s">
        <v>83</v>
      </c>
      <c r="O6260" t="b">
        <v>0</v>
      </c>
      <c r="P6260">
        <v>95.845500000000015</v>
      </c>
      <c r="Q6260">
        <v>35.311500000000009</v>
      </c>
      <c r="R6260">
        <v>24.45150000000001</v>
      </c>
      <c r="S6260" t="s">
        <v>97</v>
      </c>
      <c r="T6260">
        <v>0</v>
      </c>
      <c r="U6260">
        <v>0</v>
      </c>
      <c r="V6260">
        <v>3</v>
      </c>
      <c r="W6260">
        <v>41.531500000000008</v>
      </c>
    </row>
    <row r="6261" spans="1:23" x14ac:dyDescent="0.35">
      <c r="A6261" t="s">
        <v>8291</v>
      </c>
      <c r="B6261" t="s">
        <v>205</v>
      </c>
      <c r="C6261" t="s">
        <v>296</v>
      </c>
      <c r="D6261" t="s">
        <v>19</v>
      </c>
      <c r="E6261" t="s">
        <v>88</v>
      </c>
      <c r="F6261" t="s">
        <v>483</v>
      </c>
      <c r="G6261">
        <v>34.53</v>
      </c>
      <c r="H6261">
        <v>1</v>
      </c>
      <c r="I6261">
        <v>0.08</v>
      </c>
      <c r="J6261">
        <v>8.1999999999999993</v>
      </c>
      <c r="K6261" t="s">
        <v>82</v>
      </c>
      <c r="L6261" t="s">
        <v>43</v>
      </c>
      <c r="M6261">
        <v>7.11</v>
      </c>
      <c r="N6261" t="s">
        <v>83</v>
      </c>
      <c r="O6261" t="b">
        <v>0</v>
      </c>
      <c r="P6261">
        <v>31.767600000000002</v>
      </c>
      <c r="Q6261">
        <v>11.0496</v>
      </c>
      <c r="R6261">
        <v>-4.2603999999999971</v>
      </c>
      <c r="S6261" t="s">
        <v>97</v>
      </c>
      <c r="T6261">
        <v>0</v>
      </c>
      <c r="U6261">
        <v>0</v>
      </c>
      <c r="V6261">
        <v>15</v>
      </c>
      <c r="W6261">
        <v>1772.92</v>
      </c>
    </row>
    <row r="6262" spans="1:23" x14ac:dyDescent="0.35">
      <c r="A6262" t="s">
        <v>8292</v>
      </c>
      <c r="B6262" t="s">
        <v>1018</v>
      </c>
      <c r="C6262" t="s">
        <v>1174</v>
      </c>
      <c r="D6262" t="s">
        <v>15</v>
      </c>
      <c r="E6262" t="s">
        <v>16</v>
      </c>
      <c r="F6262" t="s">
        <v>241</v>
      </c>
      <c r="G6262">
        <v>26.19</v>
      </c>
      <c r="H6262">
        <v>1</v>
      </c>
      <c r="I6262">
        <v>0.17</v>
      </c>
      <c r="J6262">
        <v>2.6</v>
      </c>
      <c r="K6262" t="s">
        <v>90</v>
      </c>
      <c r="L6262" t="s">
        <v>48</v>
      </c>
      <c r="M6262">
        <v>13.5</v>
      </c>
      <c r="N6262" t="s">
        <v>83</v>
      </c>
      <c r="O6262" t="b">
        <v>0</v>
      </c>
      <c r="P6262">
        <v>21.7377</v>
      </c>
      <c r="Q6262">
        <v>6.0236999999999998</v>
      </c>
      <c r="R6262">
        <v>-10.0763</v>
      </c>
      <c r="S6262" t="s">
        <v>183</v>
      </c>
      <c r="T6262">
        <v>0</v>
      </c>
      <c r="U6262">
        <v>0</v>
      </c>
      <c r="V6262">
        <v>17</v>
      </c>
      <c r="W6262">
        <v>907.95410000000038</v>
      </c>
    </row>
    <row r="6263" spans="1:23" x14ac:dyDescent="0.35">
      <c r="A6263" t="s">
        <v>8293</v>
      </c>
      <c r="B6263" t="s">
        <v>261</v>
      </c>
      <c r="C6263" t="s">
        <v>5521</v>
      </c>
      <c r="D6263" t="s">
        <v>20</v>
      </c>
      <c r="E6263" t="s">
        <v>16</v>
      </c>
      <c r="F6263" t="s">
        <v>645</v>
      </c>
      <c r="G6263">
        <v>38.159999999999997</v>
      </c>
      <c r="H6263">
        <v>2</v>
      </c>
      <c r="I6263">
        <v>0.09</v>
      </c>
      <c r="J6263">
        <v>6.99</v>
      </c>
      <c r="K6263" t="s">
        <v>102</v>
      </c>
      <c r="L6263" t="s">
        <v>41</v>
      </c>
      <c r="M6263">
        <v>14.62</v>
      </c>
      <c r="N6263" t="s">
        <v>83</v>
      </c>
      <c r="O6263" t="b">
        <v>0</v>
      </c>
      <c r="P6263">
        <v>69.4512</v>
      </c>
      <c r="Q6263">
        <v>23.659200000000009</v>
      </c>
      <c r="R6263">
        <v>2.0492000000000061</v>
      </c>
      <c r="S6263" t="s">
        <v>103</v>
      </c>
      <c r="T6263">
        <v>0</v>
      </c>
      <c r="U6263">
        <v>0</v>
      </c>
      <c r="V6263">
        <v>14</v>
      </c>
      <c r="W6263">
        <v>1610.0854999999999</v>
      </c>
    </row>
    <row r="6264" spans="1:23" x14ac:dyDescent="0.35">
      <c r="A6264" t="s">
        <v>8294</v>
      </c>
      <c r="B6264" t="s">
        <v>165</v>
      </c>
      <c r="C6264" t="s">
        <v>1941</v>
      </c>
      <c r="D6264" t="s">
        <v>19</v>
      </c>
      <c r="E6264" t="s">
        <v>16</v>
      </c>
      <c r="F6264" t="s">
        <v>107</v>
      </c>
      <c r="G6264">
        <v>35.03</v>
      </c>
      <c r="H6264">
        <v>3</v>
      </c>
      <c r="I6264">
        <v>0.22</v>
      </c>
      <c r="J6264">
        <v>6.63</v>
      </c>
      <c r="K6264" t="s">
        <v>102</v>
      </c>
      <c r="L6264" t="s">
        <v>41</v>
      </c>
      <c r="M6264">
        <v>6.45</v>
      </c>
      <c r="N6264" t="s">
        <v>83</v>
      </c>
      <c r="O6264" t="b">
        <v>0</v>
      </c>
      <c r="P6264">
        <v>81.970200000000006</v>
      </c>
      <c r="Q6264">
        <v>18.9162</v>
      </c>
      <c r="R6264">
        <v>5.8362000000000034</v>
      </c>
      <c r="S6264" t="s">
        <v>91</v>
      </c>
      <c r="T6264">
        <v>0</v>
      </c>
      <c r="U6264">
        <v>0</v>
      </c>
      <c r="V6264">
        <v>16</v>
      </c>
      <c r="W6264">
        <v>1002.6642000000001</v>
      </c>
    </row>
    <row r="6265" spans="1:23" x14ac:dyDescent="0.35">
      <c r="A6265" t="s">
        <v>8295</v>
      </c>
      <c r="B6265" t="s">
        <v>787</v>
      </c>
      <c r="C6265" t="s">
        <v>2464</v>
      </c>
      <c r="D6265" t="s">
        <v>12</v>
      </c>
      <c r="E6265" t="s">
        <v>16</v>
      </c>
      <c r="F6265" t="s">
        <v>241</v>
      </c>
      <c r="G6265">
        <v>29.2</v>
      </c>
      <c r="H6265">
        <v>2</v>
      </c>
      <c r="I6265">
        <v>0.08</v>
      </c>
      <c r="J6265">
        <v>5.74</v>
      </c>
      <c r="K6265" t="s">
        <v>102</v>
      </c>
      <c r="L6265" t="s">
        <v>45</v>
      </c>
      <c r="M6265">
        <v>0.95</v>
      </c>
      <c r="N6265" t="s">
        <v>83</v>
      </c>
      <c r="O6265" t="b">
        <v>0</v>
      </c>
      <c r="P6265">
        <v>53.728000000000002</v>
      </c>
      <c r="Q6265">
        <v>18.687999999999999</v>
      </c>
      <c r="R6265">
        <v>11.997999999999999</v>
      </c>
      <c r="S6265" t="s">
        <v>97</v>
      </c>
      <c r="T6265">
        <v>0</v>
      </c>
      <c r="U6265">
        <v>0</v>
      </c>
      <c r="V6265">
        <v>14</v>
      </c>
      <c r="W6265">
        <v>1664.0038999999999</v>
      </c>
    </row>
    <row r="6266" spans="1:23" x14ac:dyDescent="0.35">
      <c r="A6266" t="s">
        <v>8296</v>
      </c>
      <c r="B6266" t="s">
        <v>105</v>
      </c>
      <c r="C6266" t="s">
        <v>2587</v>
      </c>
      <c r="D6266" t="s">
        <v>20</v>
      </c>
      <c r="E6266" t="s">
        <v>16</v>
      </c>
      <c r="F6266" t="s">
        <v>231</v>
      </c>
      <c r="G6266">
        <v>36</v>
      </c>
      <c r="H6266">
        <v>1</v>
      </c>
      <c r="I6266">
        <v>0.1</v>
      </c>
      <c r="J6266">
        <v>7.57</v>
      </c>
      <c r="K6266" t="s">
        <v>90</v>
      </c>
      <c r="L6266" t="s">
        <v>45</v>
      </c>
      <c r="M6266">
        <v>0.85</v>
      </c>
      <c r="N6266" t="s">
        <v>83</v>
      </c>
      <c r="O6266" t="b">
        <v>1</v>
      </c>
      <c r="P6266">
        <v>32.4</v>
      </c>
      <c r="Q6266">
        <v>10.8</v>
      </c>
      <c r="R6266">
        <v>2.3800000000000008</v>
      </c>
      <c r="S6266" t="s">
        <v>91</v>
      </c>
      <c r="T6266">
        <v>0</v>
      </c>
      <c r="U6266">
        <v>0</v>
      </c>
      <c r="V6266">
        <v>14</v>
      </c>
      <c r="W6266">
        <v>704.06530000000009</v>
      </c>
    </row>
    <row r="6267" spans="1:23" x14ac:dyDescent="0.35">
      <c r="A6267" t="s">
        <v>8297</v>
      </c>
      <c r="B6267" t="s">
        <v>598</v>
      </c>
      <c r="C6267" t="s">
        <v>2516</v>
      </c>
      <c r="D6267" t="s">
        <v>12</v>
      </c>
      <c r="E6267" t="s">
        <v>14</v>
      </c>
      <c r="F6267" t="s">
        <v>1290</v>
      </c>
      <c r="G6267">
        <v>143.65</v>
      </c>
      <c r="H6267">
        <v>3</v>
      </c>
      <c r="I6267">
        <v>0.05</v>
      </c>
      <c r="J6267">
        <v>2.4</v>
      </c>
      <c r="K6267" t="s">
        <v>82</v>
      </c>
      <c r="L6267" t="s">
        <v>45</v>
      </c>
      <c r="M6267">
        <v>0.99</v>
      </c>
      <c r="N6267" t="s">
        <v>83</v>
      </c>
      <c r="O6267" t="b">
        <v>0</v>
      </c>
      <c r="P6267">
        <v>409.40249999999997</v>
      </c>
      <c r="Q6267">
        <v>150.83250000000001</v>
      </c>
      <c r="R6267">
        <v>147.44250000000011</v>
      </c>
      <c r="S6267" t="s">
        <v>183</v>
      </c>
      <c r="T6267">
        <v>0</v>
      </c>
      <c r="U6267">
        <v>0</v>
      </c>
      <c r="V6267">
        <v>2</v>
      </c>
      <c r="W6267">
        <v>208.2133</v>
      </c>
    </row>
    <row r="6268" spans="1:23" x14ac:dyDescent="0.35">
      <c r="A6268" t="s">
        <v>8298</v>
      </c>
      <c r="B6268" t="s">
        <v>150</v>
      </c>
      <c r="C6268" t="s">
        <v>1527</v>
      </c>
      <c r="D6268" t="s">
        <v>20</v>
      </c>
      <c r="E6268" t="s">
        <v>14</v>
      </c>
      <c r="F6268" t="s">
        <v>780</v>
      </c>
      <c r="G6268">
        <v>94.55</v>
      </c>
      <c r="H6268">
        <v>1</v>
      </c>
      <c r="I6268">
        <v>0.03</v>
      </c>
      <c r="J6268">
        <v>3.76</v>
      </c>
      <c r="K6268" t="s">
        <v>82</v>
      </c>
      <c r="L6268" t="s">
        <v>45</v>
      </c>
      <c r="M6268">
        <v>1.1100000000000001</v>
      </c>
      <c r="N6268" t="s">
        <v>141</v>
      </c>
      <c r="O6268" t="b">
        <v>0</v>
      </c>
      <c r="P6268">
        <v>91.713499999999996</v>
      </c>
      <c r="Q6268">
        <v>34.983499999999999</v>
      </c>
      <c r="R6268">
        <v>30.113499999999998</v>
      </c>
      <c r="S6268" t="s">
        <v>128</v>
      </c>
      <c r="T6268">
        <v>1</v>
      </c>
      <c r="U6268">
        <v>0</v>
      </c>
      <c r="V6268">
        <v>19</v>
      </c>
      <c r="W6268">
        <v>1549.5698</v>
      </c>
    </row>
    <row r="6269" spans="1:23" x14ac:dyDescent="0.35">
      <c r="A6269" t="s">
        <v>8299</v>
      </c>
      <c r="B6269" t="s">
        <v>731</v>
      </c>
      <c r="C6269" t="s">
        <v>1461</v>
      </c>
      <c r="D6269" t="s">
        <v>12</v>
      </c>
      <c r="E6269" t="s">
        <v>16</v>
      </c>
      <c r="F6269" t="s">
        <v>427</v>
      </c>
      <c r="G6269">
        <v>24.02</v>
      </c>
      <c r="H6269">
        <v>2</v>
      </c>
      <c r="I6269">
        <v>0.28000000000000003</v>
      </c>
      <c r="J6269">
        <v>3.61</v>
      </c>
      <c r="K6269" t="s">
        <v>90</v>
      </c>
      <c r="L6269" t="s">
        <v>43</v>
      </c>
      <c r="M6269">
        <v>4.55</v>
      </c>
      <c r="N6269" t="s">
        <v>83</v>
      </c>
      <c r="O6269" t="b">
        <v>0</v>
      </c>
      <c r="P6269">
        <v>34.588799999999999</v>
      </c>
      <c r="Q6269">
        <v>5.764800000000001</v>
      </c>
      <c r="R6269">
        <v>-2.3951999999999991</v>
      </c>
      <c r="S6269" t="s">
        <v>84</v>
      </c>
      <c r="T6269">
        <v>0</v>
      </c>
      <c r="U6269">
        <v>0</v>
      </c>
      <c r="V6269">
        <v>13</v>
      </c>
      <c r="W6269">
        <v>1727.3852999999999</v>
      </c>
    </row>
    <row r="6270" spans="1:23" x14ac:dyDescent="0.35">
      <c r="A6270" t="s">
        <v>8300</v>
      </c>
      <c r="B6270" t="s">
        <v>746</v>
      </c>
      <c r="C6270" t="s">
        <v>1437</v>
      </c>
      <c r="D6270" t="s">
        <v>24</v>
      </c>
      <c r="E6270" t="s">
        <v>95</v>
      </c>
      <c r="F6270" t="s">
        <v>2069</v>
      </c>
      <c r="G6270">
        <v>379.91</v>
      </c>
      <c r="H6270">
        <v>3</v>
      </c>
      <c r="I6270">
        <v>0.23</v>
      </c>
      <c r="J6270">
        <v>8.3000000000000007</v>
      </c>
      <c r="K6270" t="s">
        <v>102</v>
      </c>
      <c r="L6270" t="s">
        <v>41</v>
      </c>
      <c r="M6270">
        <v>7.03</v>
      </c>
      <c r="N6270" t="s">
        <v>83</v>
      </c>
      <c r="O6270" t="b">
        <v>0</v>
      </c>
      <c r="P6270">
        <v>877.59210000000007</v>
      </c>
      <c r="Q6270">
        <v>193.75410000000011</v>
      </c>
      <c r="R6270">
        <v>178.4241000000001</v>
      </c>
      <c r="S6270" t="s">
        <v>103</v>
      </c>
      <c r="T6270">
        <v>0</v>
      </c>
      <c r="U6270">
        <v>0</v>
      </c>
      <c r="V6270">
        <v>18</v>
      </c>
      <c r="W6270">
        <v>1591.9094</v>
      </c>
    </row>
    <row r="6271" spans="1:23" x14ac:dyDescent="0.35">
      <c r="A6271" t="s">
        <v>8301</v>
      </c>
      <c r="B6271" t="s">
        <v>901</v>
      </c>
      <c r="C6271" t="s">
        <v>1806</v>
      </c>
      <c r="D6271" t="s">
        <v>12</v>
      </c>
      <c r="E6271" t="s">
        <v>88</v>
      </c>
      <c r="F6271" t="s">
        <v>1221</v>
      </c>
      <c r="G6271">
        <v>21.28</v>
      </c>
      <c r="H6271">
        <v>1</v>
      </c>
      <c r="I6271">
        <v>0.16</v>
      </c>
      <c r="J6271">
        <v>5.52</v>
      </c>
      <c r="K6271" t="s">
        <v>115</v>
      </c>
      <c r="L6271" t="s">
        <v>41</v>
      </c>
      <c r="M6271">
        <v>8.6199999999999992</v>
      </c>
      <c r="N6271" t="s">
        <v>141</v>
      </c>
      <c r="O6271" t="b">
        <v>0</v>
      </c>
      <c r="P6271">
        <v>17.8752</v>
      </c>
      <c r="Q6271">
        <v>5.1071999999999989</v>
      </c>
      <c r="R6271">
        <v>-9.0327999999999999</v>
      </c>
      <c r="S6271" t="s">
        <v>128</v>
      </c>
      <c r="T6271">
        <v>1</v>
      </c>
      <c r="U6271">
        <v>0</v>
      </c>
      <c r="V6271">
        <v>4</v>
      </c>
      <c r="W6271">
        <v>6.0671999999999979</v>
      </c>
    </row>
    <row r="6272" spans="1:23" x14ac:dyDescent="0.35">
      <c r="A6272" t="s">
        <v>8302</v>
      </c>
      <c r="B6272" t="s">
        <v>984</v>
      </c>
      <c r="C6272" t="s">
        <v>922</v>
      </c>
      <c r="D6272" t="s">
        <v>15</v>
      </c>
      <c r="E6272" t="s">
        <v>88</v>
      </c>
      <c r="F6272" t="s">
        <v>381</v>
      </c>
      <c r="G6272">
        <v>21.72</v>
      </c>
      <c r="H6272">
        <v>1</v>
      </c>
      <c r="I6272">
        <v>0.04</v>
      </c>
      <c r="J6272">
        <v>3.68</v>
      </c>
      <c r="K6272" t="s">
        <v>102</v>
      </c>
      <c r="L6272" t="s">
        <v>48</v>
      </c>
      <c r="M6272">
        <v>13.37</v>
      </c>
      <c r="N6272" t="s">
        <v>83</v>
      </c>
      <c r="O6272" t="b">
        <v>0</v>
      </c>
      <c r="P6272">
        <v>20.851199999999999</v>
      </c>
      <c r="Q6272">
        <v>7.8192000000000004</v>
      </c>
      <c r="R6272">
        <v>-9.2308000000000003</v>
      </c>
      <c r="S6272" t="s">
        <v>97</v>
      </c>
      <c r="T6272">
        <v>0</v>
      </c>
      <c r="U6272">
        <v>0</v>
      </c>
      <c r="V6272">
        <v>16</v>
      </c>
      <c r="W6272">
        <v>1780.6849999999999</v>
      </c>
    </row>
    <row r="6273" spans="1:23" x14ac:dyDescent="0.35">
      <c r="A6273" t="s">
        <v>8303</v>
      </c>
      <c r="B6273" t="s">
        <v>1563</v>
      </c>
      <c r="C6273" t="s">
        <v>1233</v>
      </c>
      <c r="D6273" t="s">
        <v>17</v>
      </c>
      <c r="E6273" t="s">
        <v>88</v>
      </c>
      <c r="F6273" t="s">
        <v>964</v>
      </c>
      <c r="G6273">
        <v>15.3</v>
      </c>
      <c r="H6273">
        <v>2</v>
      </c>
      <c r="I6273">
        <v>0.08</v>
      </c>
      <c r="J6273">
        <v>8.69</v>
      </c>
      <c r="K6273" t="s">
        <v>90</v>
      </c>
      <c r="L6273" t="s">
        <v>43</v>
      </c>
      <c r="M6273">
        <v>7.14</v>
      </c>
      <c r="N6273" t="s">
        <v>83</v>
      </c>
      <c r="O6273" t="b">
        <v>0</v>
      </c>
      <c r="P6273">
        <v>28.152000000000001</v>
      </c>
      <c r="Q6273">
        <v>9.7920000000000016</v>
      </c>
      <c r="R6273">
        <v>-6.0379999999999967</v>
      </c>
      <c r="S6273" t="s">
        <v>91</v>
      </c>
      <c r="T6273">
        <v>0</v>
      </c>
      <c r="U6273">
        <v>0</v>
      </c>
      <c r="V6273">
        <v>24</v>
      </c>
      <c r="W6273">
        <v>1634.9898000000001</v>
      </c>
    </row>
    <row r="6274" spans="1:23" x14ac:dyDescent="0.35">
      <c r="A6274" t="s">
        <v>8304</v>
      </c>
      <c r="B6274" t="s">
        <v>375</v>
      </c>
      <c r="C6274" t="s">
        <v>717</v>
      </c>
      <c r="D6274" t="s">
        <v>17</v>
      </c>
      <c r="E6274" t="s">
        <v>95</v>
      </c>
      <c r="F6274" t="s">
        <v>840</v>
      </c>
      <c r="G6274">
        <v>373.03</v>
      </c>
      <c r="H6274">
        <v>2</v>
      </c>
      <c r="I6274">
        <v>0.09</v>
      </c>
      <c r="J6274">
        <v>2.14</v>
      </c>
      <c r="K6274" t="s">
        <v>102</v>
      </c>
      <c r="L6274" t="s">
        <v>41</v>
      </c>
      <c r="M6274">
        <v>8.73</v>
      </c>
      <c r="N6274" t="s">
        <v>83</v>
      </c>
      <c r="O6274" t="b">
        <v>0</v>
      </c>
      <c r="P6274">
        <v>678.91459999999995</v>
      </c>
      <c r="Q6274">
        <v>231.27860000000001</v>
      </c>
      <c r="R6274">
        <v>220.40860000000001</v>
      </c>
      <c r="S6274" t="s">
        <v>128</v>
      </c>
      <c r="T6274">
        <v>0</v>
      </c>
      <c r="U6274">
        <v>0</v>
      </c>
      <c r="V6274">
        <v>17</v>
      </c>
      <c r="W6274">
        <v>684.79100000000005</v>
      </c>
    </row>
    <row r="6275" spans="1:23" x14ac:dyDescent="0.35">
      <c r="A6275" t="s">
        <v>8305</v>
      </c>
      <c r="B6275" t="s">
        <v>689</v>
      </c>
      <c r="C6275" t="s">
        <v>1450</v>
      </c>
      <c r="D6275" t="s">
        <v>24</v>
      </c>
      <c r="E6275" t="s">
        <v>95</v>
      </c>
      <c r="F6275" t="s">
        <v>975</v>
      </c>
      <c r="G6275">
        <v>15.72</v>
      </c>
      <c r="H6275">
        <v>1</v>
      </c>
      <c r="I6275">
        <v>0.09</v>
      </c>
      <c r="J6275">
        <v>8.1999999999999993</v>
      </c>
      <c r="K6275" t="s">
        <v>115</v>
      </c>
      <c r="L6275" t="s">
        <v>41</v>
      </c>
      <c r="M6275">
        <v>7.1</v>
      </c>
      <c r="N6275" t="s">
        <v>83</v>
      </c>
      <c r="O6275" t="b">
        <v>0</v>
      </c>
      <c r="P6275">
        <v>14.305199999999999</v>
      </c>
      <c r="Q6275">
        <v>4.8732000000000006</v>
      </c>
      <c r="R6275">
        <v>-10.4268</v>
      </c>
      <c r="S6275" t="s">
        <v>103</v>
      </c>
      <c r="T6275">
        <v>0</v>
      </c>
      <c r="U6275">
        <v>0</v>
      </c>
      <c r="V6275">
        <v>12</v>
      </c>
      <c r="W6275">
        <v>861.80650000000003</v>
      </c>
    </row>
    <row r="6276" spans="1:23" x14ac:dyDescent="0.35">
      <c r="A6276" t="s">
        <v>8306</v>
      </c>
      <c r="B6276" t="s">
        <v>134</v>
      </c>
      <c r="C6276" t="s">
        <v>707</v>
      </c>
      <c r="D6276" t="s">
        <v>15</v>
      </c>
      <c r="E6276" t="s">
        <v>16</v>
      </c>
      <c r="F6276" t="s">
        <v>505</v>
      </c>
      <c r="G6276">
        <v>13.96</v>
      </c>
      <c r="H6276">
        <v>3</v>
      </c>
      <c r="I6276">
        <v>0.1</v>
      </c>
      <c r="J6276">
        <v>4.8</v>
      </c>
      <c r="K6276" t="s">
        <v>90</v>
      </c>
      <c r="L6276" t="s">
        <v>41</v>
      </c>
      <c r="M6276">
        <v>5.37</v>
      </c>
      <c r="N6276" t="s">
        <v>83</v>
      </c>
      <c r="O6276" t="b">
        <v>0</v>
      </c>
      <c r="P6276">
        <v>37.692</v>
      </c>
      <c r="Q6276">
        <v>12.564</v>
      </c>
      <c r="R6276">
        <v>2.3940000000000001</v>
      </c>
      <c r="S6276" t="s">
        <v>128</v>
      </c>
      <c r="T6276">
        <v>0</v>
      </c>
      <c r="U6276">
        <v>0</v>
      </c>
      <c r="V6276">
        <v>12</v>
      </c>
      <c r="W6276">
        <v>629.01880000000017</v>
      </c>
    </row>
    <row r="6277" spans="1:23" x14ac:dyDescent="0.35">
      <c r="A6277" t="s">
        <v>8307</v>
      </c>
      <c r="B6277" t="s">
        <v>921</v>
      </c>
      <c r="C6277" t="s">
        <v>1095</v>
      </c>
      <c r="D6277" t="s">
        <v>12</v>
      </c>
      <c r="E6277" t="s">
        <v>95</v>
      </c>
      <c r="F6277" t="s">
        <v>187</v>
      </c>
      <c r="G6277">
        <v>83.9</v>
      </c>
      <c r="H6277">
        <v>1</v>
      </c>
      <c r="I6277">
        <v>0.27</v>
      </c>
      <c r="J6277">
        <v>4.7699999999999996</v>
      </c>
      <c r="K6277" t="s">
        <v>102</v>
      </c>
      <c r="L6277" t="s">
        <v>41</v>
      </c>
      <c r="M6277">
        <v>6.19</v>
      </c>
      <c r="N6277" t="s">
        <v>141</v>
      </c>
      <c r="O6277" t="b">
        <v>0</v>
      </c>
      <c r="P6277">
        <v>61.247</v>
      </c>
      <c r="Q6277">
        <v>10.907</v>
      </c>
      <c r="R6277">
        <v>-5.3000000000004301E-2</v>
      </c>
      <c r="S6277" t="s">
        <v>84</v>
      </c>
      <c r="T6277">
        <v>1</v>
      </c>
      <c r="U6277">
        <v>0</v>
      </c>
      <c r="V6277">
        <v>14</v>
      </c>
      <c r="W6277">
        <v>923.14070000000004</v>
      </c>
    </row>
    <row r="6278" spans="1:23" x14ac:dyDescent="0.35">
      <c r="A6278" t="s">
        <v>8308</v>
      </c>
      <c r="B6278" t="s">
        <v>562</v>
      </c>
      <c r="C6278" t="s">
        <v>7853</v>
      </c>
      <c r="D6278" t="s">
        <v>19</v>
      </c>
      <c r="E6278" t="s">
        <v>88</v>
      </c>
      <c r="F6278" t="s">
        <v>195</v>
      </c>
      <c r="G6278">
        <v>31.51</v>
      </c>
      <c r="H6278">
        <v>3</v>
      </c>
      <c r="I6278">
        <v>0.04</v>
      </c>
      <c r="J6278">
        <v>5.04</v>
      </c>
      <c r="K6278" t="s">
        <v>115</v>
      </c>
      <c r="L6278" t="s">
        <v>43</v>
      </c>
      <c r="M6278">
        <v>7.81</v>
      </c>
      <c r="N6278" t="s">
        <v>83</v>
      </c>
      <c r="O6278" t="b">
        <v>0</v>
      </c>
      <c r="P6278">
        <v>90.748800000000003</v>
      </c>
      <c r="Q6278">
        <v>34.030800000000013</v>
      </c>
      <c r="R6278">
        <v>21.180800000000001</v>
      </c>
      <c r="S6278" t="s">
        <v>103</v>
      </c>
      <c r="T6278">
        <v>0</v>
      </c>
      <c r="U6278">
        <v>0</v>
      </c>
      <c r="V6278">
        <v>2</v>
      </c>
      <c r="W6278">
        <v>19.762800000000009</v>
      </c>
    </row>
    <row r="6279" spans="1:23" x14ac:dyDescent="0.35">
      <c r="A6279" t="s">
        <v>8309</v>
      </c>
      <c r="B6279" t="s">
        <v>143</v>
      </c>
      <c r="C6279" t="s">
        <v>1166</v>
      </c>
      <c r="D6279" t="s">
        <v>12</v>
      </c>
      <c r="E6279" t="s">
        <v>16</v>
      </c>
      <c r="F6279" t="s">
        <v>435</v>
      </c>
      <c r="G6279">
        <v>46.31</v>
      </c>
      <c r="H6279">
        <v>3</v>
      </c>
      <c r="I6279">
        <v>0.27</v>
      </c>
      <c r="J6279">
        <v>2.83</v>
      </c>
      <c r="K6279" t="s">
        <v>82</v>
      </c>
      <c r="L6279" t="s">
        <v>45</v>
      </c>
      <c r="M6279">
        <v>1.23</v>
      </c>
      <c r="N6279" t="s">
        <v>83</v>
      </c>
      <c r="O6279" t="b">
        <v>0</v>
      </c>
      <c r="P6279">
        <v>101.41889999999999</v>
      </c>
      <c r="Q6279">
        <v>18.0609</v>
      </c>
      <c r="R6279">
        <v>14.0009</v>
      </c>
      <c r="S6279" t="s">
        <v>103</v>
      </c>
      <c r="T6279">
        <v>0</v>
      </c>
      <c r="U6279">
        <v>0</v>
      </c>
      <c r="V6279">
        <v>18</v>
      </c>
      <c r="W6279">
        <v>1599.6829</v>
      </c>
    </row>
    <row r="6280" spans="1:23" x14ac:dyDescent="0.35">
      <c r="A6280" t="s">
        <v>8310</v>
      </c>
      <c r="B6280" t="s">
        <v>545</v>
      </c>
      <c r="C6280" t="s">
        <v>2043</v>
      </c>
      <c r="D6280" t="s">
        <v>24</v>
      </c>
      <c r="E6280" t="s">
        <v>95</v>
      </c>
      <c r="F6280" t="s">
        <v>1251</v>
      </c>
      <c r="G6280">
        <v>247.69</v>
      </c>
      <c r="H6280">
        <v>3</v>
      </c>
      <c r="I6280">
        <v>0.01</v>
      </c>
      <c r="J6280">
        <v>6.85</v>
      </c>
      <c r="K6280" t="s">
        <v>115</v>
      </c>
      <c r="L6280" t="s">
        <v>45</v>
      </c>
      <c r="M6280">
        <v>1.48</v>
      </c>
      <c r="N6280" t="s">
        <v>83</v>
      </c>
      <c r="O6280" t="b">
        <v>0</v>
      </c>
      <c r="P6280">
        <v>735.63929999999993</v>
      </c>
      <c r="Q6280">
        <v>289.79730000000001</v>
      </c>
      <c r="R6280">
        <v>281.46730000000002</v>
      </c>
      <c r="S6280" t="s">
        <v>91</v>
      </c>
      <c r="T6280">
        <v>0</v>
      </c>
      <c r="U6280">
        <v>0</v>
      </c>
      <c r="V6280">
        <v>13</v>
      </c>
      <c r="W6280">
        <v>1477.1579999999999</v>
      </c>
    </row>
    <row r="6281" spans="1:23" x14ac:dyDescent="0.35">
      <c r="A6281" t="s">
        <v>8311</v>
      </c>
      <c r="B6281" t="s">
        <v>954</v>
      </c>
      <c r="C6281" t="s">
        <v>928</v>
      </c>
      <c r="D6281" t="s">
        <v>26</v>
      </c>
      <c r="E6281" t="s">
        <v>88</v>
      </c>
      <c r="F6281" t="s">
        <v>2335</v>
      </c>
      <c r="G6281">
        <v>23.83</v>
      </c>
      <c r="H6281">
        <v>2</v>
      </c>
      <c r="I6281">
        <v>0.05</v>
      </c>
      <c r="J6281">
        <v>9.42</v>
      </c>
      <c r="K6281" t="s">
        <v>115</v>
      </c>
      <c r="L6281" t="s">
        <v>41</v>
      </c>
      <c r="M6281">
        <v>6.55</v>
      </c>
      <c r="N6281" t="s">
        <v>83</v>
      </c>
      <c r="O6281" t="b">
        <v>0</v>
      </c>
      <c r="P6281">
        <v>45.277000000000001</v>
      </c>
      <c r="Q6281">
        <v>16.681000000000001</v>
      </c>
      <c r="R6281">
        <v>0.71099999999999852</v>
      </c>
      <c r="S6281" t="s">
        <v>91</v>
      </c>
      <c r="T6281">
        <v>0</v>
      </c>
      <c r="U6281">
        <v>0</v>
      </c>
      <c r="V6281">
        <v>16</v>
      </c>
      <c r="W6281">
        <v>798.92430000000002</v>
      </c>
    </row>
    <row r="6282" spans="1:23" x14ac:dyDescent="0.35">
      <c r="A6282" t="s">
        <v>8312</v>
      </c>
      <c r="B6282" t="s">
        <v>212</v>
      </c>
      <c r="C6282" t="s">
        <v>80</v>
      </c>
      <c r="D6282" t="s">
        <v>15</v>
      </c>
      <c r="E6282" t="s">
        <v>16</v>
      </c>
      <c r="F6282" t="s">
        <v>448</v>
      </c>
      <c r="G6282">
        <v>58.81</v>
      </c>
      <c r="H6282">
        <v>3</v>
      </c>
      <c r="I6282">
        <v>0.25</v>
      </c>
      <c r="J6282">
        <v>8.5</v>
      </c>
      <c r="K6282" t="s">
        <v>115</v>
      </c>
      <c r="L6282" t="s">
        <v>48</v>
      </c>
      <c r="M6282">
        <v>5.8</v>
      </c>
      <c r="N6282" t="s">
        <v>83</v>
      </c>
      <c r="O6282" t="b">
        <v>0</v>
      </c>
      <c r="P6282">
        <v>132.32249999999999</v>
      </c>
      <c r="Q6282">
        <v>26.46449999999999</v>
      </c>
      <c r="R6282">
        <v>12.16449999999999</v>
      </c>
      <c r="S6282" t="s">
        <v>91</v>
      </c>
      <c r="T6282">
        <v>0</v>
      </c>
      <c r="U6282">
        <v>0</v>
      </c>
      <c r="V6282">
        <v>23</v>
      </c>
      <c r="W6282">
        <v>2212.105</v>
      </c>
    </row>
    <row r="6283" spans="1:23" x14ac:dyDescent="0.35">
      <c r="A6283" t="s">
        <v>8313</v>
      </c>
      <c r="B6283" t="s">
        <v>402</v>
      </c>
      <c r="C6283" t="s">
        <v>1377</v>
      </c>
      <c r="D6283" t="s">
        <v>19</v>
      </c>
      <c r="E6283" t="s">
        <v>16</v>
      </c>
      <c r="F6283" t="s">
        <v>505</v>
      </c>
      <c r="G6283">
        <v>12.18</v>
      </c>
      <c r="H6283">
        <v>2</v>
      </c>
      <c r="I6283">
        <v>0.17</v>
      </c>
      <c r="J6283">
        <v>4.05</v>
      </c>
      <c r="K6283" t="s">
        <v>82</v>
      </c>
      <c r="L6283" t="s">
        <v>45</v>
      </c>
      <c r="M6283">
        <v>0.89</v>
      </c>
      <c r="N6283" t="s">
        <v>83</v>
      </c>
      <c r="O6283" t="b">
        <v>0</v>
      </c>
      <c r="P6283">
        <v>20.218800000000002</v>
      </c>
      <c r="Q6283">
        <v>5.6027999999999976</v>
      </c>
      <c r="R6283">
        <v>0.66279999999999895</v>
      </c>
      <c r="S6283" t="s">
        <v>97</v>
      </c>
      <c r="T6283">
        <v>0</v>
      </c>
      <c r="U6283">
        <v>0</v>
      </c>
      <c r="V6283">
        <v>17</v>
      </c>
      <c r="W6283">
        <v>1418.6872000000001</v>
      </c>
    </row>
    <row r="6284" spans="1:23" x14ac:dyDescent="0.35">
      <c r="A6284" t="s">
        <v>8314</v>
      </c>
      <c r="B6284" t="s">
        <v>619</v>
      </c>
      <c r="C6284" t="s">
        <v>384</v>
      </c>
      <c r="D6284" t="s">
        <v>17</v>
      </c>
      <c r="E6284" t="s">
        <v>95</v>
      </c>
      <c r="F6284" t="s">
        <v>175</v>
      </c>
      <c r="G6284">
        <v>346.16</v>
      </c>
      <c r="H6284">
        <v>1</v>
      </c>
      <c r="I6284">
        <v>0.17</v>
      </c>
      <c r="J6284">
        <v>3.9</v>
      </c>
      <c r="K6284" t="s">
        <v>82</v>
      </c>
      <c r="L6284" t="s">
        <v>41</v>
      </c>
      <c r="M6284">
        <v>13.05</v>
      </c>
      <c r="N6284" t="s">
        <v>83</v>
      </c>
      <c r="O6284" t="b">
        <v>0</v>
      </c>
      <c r="P6284">
        <v>287.31279999999998</v>
      </c>
      <c r="Q6284">
        <v>79.616799999999984</v>
      </c>
      <c r="R6284">
        <v>62.666799999999981</v>
      </c>
      <c r="S6284" t="s">
        <v>91</v>
      </c>
      <c r="T6284">
        <v>0</v>
      </c>
      <c r="U6284">
        <v>0</v>
      </c>
      <c r="V6284">
        <v>19</v>
      </c>
      <c r="W6284">
        <v>1505.4456</v>
      </c>
    </row>
    <row r="6285" spans="1:23" x14ac:dyDescent="0.35">
      <c r="A6285" t="s">
        <v>8315</v>
      </c>
      <c r="B6285" t="s">
        <v>500</v>
      </c>
      <c r="C6285" t="s">
        <v>118</v>
      </c>
      <c r="D6285" t="s">
        <v>12</v>
      </c>
      <c r="E6285" t="s">
        <v>16</v>
      </c>
      <c r="F6285" t="s">
        <v>895</v>
      </c>
      <c r="G6285">
        <v>33.58</v>
      </c>
      <c r="H6285">
        <v>2</v>
      </c>
      <c r="I6285">
        <v>7.0000000000000007E-2</v>
      </c>
      <c r="J6285">
        <v>3.34</v>
      </c>
      <c r="K6285" t="s">
        <v>90</v>
      </c>
      <c r="L6285" t="s">
        <v>43</v>
      </c>
      <c r="M6285">
        <v>3.94</v>
      </c>
      <c r="N6285" t="s">
        <v>83</v>
      </c>
      <c r="O6285" t="b">
        <v>0</v>
      </c>
      <c r="P6285">
        <v>62.458799999999989</v>
      </c>
      <c r="Q6285">
        <v>22.16279999999999</v>
      </c>
      <c r="R6285">
        <v>14.882799999999991</v>
      </c>
      <c r="S6285" t="s">
        <v>91</v>
      </c>
      <c r="T6285">
        <v>0</v>
      </c>
      <c r="U6285">
        <v>0</v>
      </c>
      <c r="V6285">
        <v>18</v>
      </c>
      <c r="W6285">
        <v>839.61260000000016</v>
      </c>
    </row>
    <row r="6286" spans="1:23" x14ac:dyDescent="0.35">
      <c r="A6286" t="s">
        <v>8316</v>
      </c>
      <c r="B6286" t="s">
        <v>1052</v>
      </c>
      <c r="C6286" t="s">
        <v>1180</v>
      </c>
      <c r="D6286" t="s">
        <v>12</v>
      </c>
      <c r="E6286" t="s">
        <v>16</v>
      </c>
      <c r="F6286" t="s">
        <v>932</v>
      </c>
      <c r="G6286">
        <v>56.32</v>
      </c>
      <c r="H6286">
        <v>3</v>
      </c>
      <c r="I6286">
        <v>0.2</v>
      </c>
      <c r="J6286">
        <v>2.59</v>
      </c>
      <c r="K6286" t="s">
        <v>102</v>
      </c>
      <c r="L6286" t="s">
        <v>41</v>
      </c>
      <c r="M6286">
        <v>7.9</v>
      </c>
      <c r="N6286" t="s">
        <v>83</v>
      </c>
      <c r="O6286" t="b">
        <v>0</v>
      </c>
      <c r="P6286">
        <v>135.16800000000001</v>
      </c>
      <c r="Q6286">
        <v>33.792000000000002</v>
      </c>
      <c r="R6286">
        <v>23.302</v>
      </c>
      <c r="S6286" t="s">
        <v>128</v>
      </c>
      <c r="T6286">
        <v>0</v>
      </c>
      <c r="U6286">
        <v>0</v>
      </c>
      <c r="V6286">
        <v>9</v>
      </c>
      <c r="W6286">
        <v>643.43370000000004</v>
      </c>
    </row>
    <row r="6287" spans="1:23" x14ac:dyDescent="0.35">
      <c r="A6287" t="s">
        <v>8317</v>
      </c>
      <c r="B6287" t="s">
        <v>1687</v>
      </c>
      <c r="C6287" t="s">
        <v>2572</v>
      </c>
      <c r="D6287" t="s">
        <v>20</v>
      </c>
      <c r="E6287" t="s">
        <v>95</v>
      </c>
      <c r="F6287" t="s">
        <v>1080</v>
      </c>
      <c r="G6287">
        <v>475.77</v>
      </c>
      <c r="H6287">
        <v>3</v>
      </c>
      <c r="I6287">
        <v>0.03</v>
      </c>
      <c r="J6287">
        <v>3.37</v>
      </c>
      <c r="K6287" t="s">
        <v>115</v>
      </c>
      <c r="L6287" t="s">
        <v>43</v>
      </c>
      <c r="M6287">
        <v>6.49</v>
      </c>
      <c r="N6287" t="s">
        <v>83</v>
      </c>
      <c r="O6287" t="b">
        <v>0</v>
      </c>
      <c r="P6287">
        <v>1384.4907000000001</v>
      </c>
      <c r="Q6287">
        <v>528.10469999999987</v>
      </c>
      <c r="R6287">
        <v>518.24469999999985</v>
      </c>
      <c r="S6287" t="s">
        <v>97</v>
      </c>
      <c r="T6287">
        <v>0</v>
      </c>
      <c r="U6287">
        <v>0</v>
      </c>
      <c r="V6287">
        <v>3</v>
      </c>
      <c r="W6287">
        <v>609.08539999999994</v>
      </c>
    </row>
    <row r="6288" spans="1:23" x14ac:dyDescent="0.35">
      <c r="A6288" t="s">
        <v>8318</v>
      </c>
      <c r="B6288" t="s">
        <v>996</v>
      </c>
      <c r="C6288" t="s">
        <v>892</v>
      </c>
      <c r="D6288" t="s">
        <v>15</v>
      </c>
      <c r="E6288" t="s">
        <v>14</v>
      </c>
      <c r="F6288" t="s">
        <v>152</v>
      </c>
      <c r="G6288">
        <v>121.95</v>
      </c>
      <c r="H6288">
        <v>1</v>
      </c>
      <c r="I6288">
        <v>0.02</v>
      </c>
      <c r="J6288">
        <v>6.4</v>
      </c>
      <c r="K6288" t="s">
        <v>102</v>
      </c>
      <c r="L6288" t="s">
        <v>45</v>
      </c>
      <c r="M6288">
        <v>0.68</v>
      </c>
      <c r="N6288" t="s">
        <v>83</v>
      </c>
      <c r="O6288" t="b">
        <v>0</v>
      </c>
      <c r="P6288">
        <v>119.511</v>
      </c>
      <c r="Q6288">
        <v>46.341000000000001</v>
      </c>
      <c r="R6288">
        <v>39.261000000000003</v>
      </c>
      <c r="S6288" t="s">
        <v>128</v>
      </c>
      <c r="T6288">
        <v>0</v>
      </c>
      <c r="U6288">
        <v>0</v>
      </c>
      <c r="V6288">
        <v>5</v>
      </c>
      <c r="W6288">
        <v>662.32820000000004</v>
      </c>
    </row>
    <row r="6289" spans="1:23" x14ac:dyDescent="0.35">
      <c r="A6289" t="s">
        <v>8319</v>
      </c>
      <c r="B6289" t="s">
        <v>1228</v>
      </c>
      <c r="C6289" t="s">
        <v>3853</v>
      </c>
      <c r="D6289" t="s">
        <v>12</v>
      </c>
      <c r="E6289" t="s">
        <v>14</v>
      </c>
      <c r="F6289" t="s">
        <v>775</v>
      </c>
      <c r="G6289">
        <v>55.79</v>
      </c>
      <c r="H6289">
        <v>2</v>
      </c>
      <c r="I6289">
        <v>0.09</v>
      </c>
      <c r="J6289">
        <v>4.29</v>
      </c>
      <c r="K6289" t="s">
        <v>82</v>
      </c>
      <c r="L6289" t="s">
        <v>41</v>
      </c>
      <c r="M6289">
        <v>12.12</v>
      </c>
      <c r="N6289" t="s">
        <v>83</v>
      </c>
      <c r="O6289" t="b">
        <v>0</v>
      </c>
      <c r="P6289">
        <v>101.5378</v>
      </c>
      <c r="Q6289">
        <v>34.589800000000011</v>
      </c>
      <c r="R6289">
        <v>18.179800000000011</v>
      </c>
      <c r="S6289" t="s">
        <v>84</v>
      </c>
      <c r="T6289">
        <v>0</v>
      </c>
      <c r="U6289">
        <v>0</v>
      </c>
      <c r="V6289">
        <v>3</v>
      </c>
      <c r="W6289">
        <v>32.448900000000023</v>
      </c>
    </row>
    <row r="6290" spans="1:23" x14ac:dyDescent="0.35">
      <c r="A6290" t="s">
        <v>8320</v>
      </c>
      <c r="B6290" t="s">
        <v>390</v>
      </c>
      <c r="C6290" t="s">
        <v>1025</v>
      </c>
      <c r="D6290" t="s">
        <v>12</v>
      </c>
      <c r="E6290" t="s">
        <v>95</v>
      </c>
      <c r="F6290" t="s">
        <v>1709</v>
      </c>
      <c r="G6290">
        <v>422.74</v>
      </c>
      <c r="H6290">
        <v>1</v>
      </c>
      <c r="I6290">
        <v>0.26</v>
      </c>
      <c r="J6290">
        <v>2.95</v>
      </c>
      <c r="K6290" t="s">
        <v>82</v>
      </c>
      <c r="L6290" t="s">
        <v>41</v>
      </c>
      <c r="M6290">
        <v>14.96</v>
      </c>
      <c r="N6290" t="s">
        <v>141</v>
      </c>
      <c r="O6290" t="b">
        <v>0</v>
      </c>
      <c r="P6290">
        <v>312.82760000000002</v>
      </c>
      <c r="Q6290">
        <v>59.183600000000013</v>
      </c>
      <c r="R6290">
        <v>41.273600000000023</v>
      </c>
      <c r="S6290" t="s">
        <v>91</v>
      </c>
      <c r="T6290">
        <v>1</v>
      </c>
      <c r="U6290">
        <v>0</v>
      </c>
      <c r="V6290">
        <v>13</v>
      </c>
      <c r="W6290">
        <v>817.44529999999997</v>
      </c>
    </row>
    <row r="6291" spans="1:23" x14ac:dyDescent="0.35">
      <c r="A6291" t="s">
        <v>8321</v>
      </c>
      <c r="B6291" t="s">
        <v>1052</v>
      </c>
      <c r="C6291" t="s">
        <v>8322</v>
      </c>
      <c r="D6291" t="s">
        <v>24</v>
      </c>
      <c r="E6291" t="s">
        <v>16</v>
      </c>
      <c r="F6291" t="s">
        <v>645</v>
      </c>
      <c r="G6291">
        <v>28.97</v>
      </c>
      <c r="H6291">
        <v>2</v>
      </c>
      <c r="I6291">
        <v>0.1</v>
      </c>
      <c r="J6291">
        <v>2.0299999999999998</v>
      </c>
      <c r="K6291" t="s">
        <v>102</v>
      </c>
      <c r="L6291" t="s">
        <v>43</v>
      </c>
      <c r="M6291">
        <v>5.13</v>
      </c>
      <c r="N6291" t="s">
        <v>83</v>
      </c>
      <c r="O6291" t="b">
        <v>1</v>
      </c>
      <c r="P6291">
        <v>52.146000000000001</v>
      </c>
      <c r="Q6291">
        <v>17.382000000000009</v>
      </c>
      <c r="R6291">
        <v>10.222</v>
      </c>
      <c r="S6291" t="s">
        <v>128</v>
      </c>
      <c r="T6291">
        <v>0</v>
      </c>
      <c r="U6291">
        <v>0</v>
      </c>
      <c r="V6291">
        <v>3</v>
      </c>
      <c r="W6291">
        <v>40.87750000000004</v>
      </c>
    </row>
    <row r="6292" spans="1:23" x14ac:dyDescent="0.35">
      <c r="A6292" t="s">
        <v>8323</v>
      </c>
      <c r="B6292" t="s">
        <v>425</v>
      </c>
      <c r="C6292" t="s">
        <v>3267</v>
      </c>
      <c r="D6292" t="s">
        <v>20</v>
      </c>
      <c r="E6292" t="s">
        <v>88</v>
      </c>
      <c r="F6292" t="s">
        <v>431</v>
      </c>
      <c r="G6292">
        <v>27.55</v>
      </c>
      <c r="H6292">
        <v>2</v>
      </c>
      <c r="I6292">
        <v>0.15</v>
      </c>
      <c r="J6292">
        <v>7.11</v>
      </c>
      <c r="K6292" t="s">
        <v>90</v>
      </c>
      <c r="L6292" t="s">
        <v>41</v>
      </c>
      <c r="M6292">
        <v>13.69</v>
      </c>
      <c r="N6292" t="s">
        <v>83</v>
      </c>
      <c r="O6292" t="b">
        <v>0</v>
      </c>
      <c r="P6292">
        <v>46.835000000000001</v>
      </c>
      <c r="Q6292">
        <v>13.775</v>
      </c>
      <c r="R6292">
        <v>-7.0250000000000021</v>
      </c>
      <c r="S6292" t="s">
        <v>84</v>
      </c>
      <c r="T6292">
        <v>0</v>
      </c>
      <c r="U6292">
        <v>0</v>
      </c>
      <c r="V6292">
        <v>15</v>
      </c>
      <c r="W6292">
        <v>562.32950000000005</v>
      </c>
    </row>
    <row r="6293" spans="1:23" x14ac:dyDescent="0.35">
      <c r="A6293" t="s">
        <v>8324</v>
      </c>
      <c r="B6293" t="s">
        <v>276</v>
      </c>
      <c r="C6293" t="s">
        <v>1797</v>
      </c>
      <c r="D6293" t="s">
        <v>12</v>
      </c>
      <c r="E6293" t="s">
        <v>88</v>
      </c>
      <c r="F6293" t="s">
        <v>199</v>
      </c>
      <c r="G6293">
        <v>30.32</v>
      </c>
      <c r="H6293">
        <v>2</v>
      </c>
      <c r="I6293">
        <v>0.06</v>
      </c>
      <c r="J6293">
        <v>6.09</v>
      </c>
      <c r="K6293" t="s">
        <v>115</v>
      </c>
      <c r="L6293" t="s">
        <v>43</v>
      </c>
      <c r="M6293">
        <v>7.57</v>
      </c>
      <c r="N6293" t="s">
        <v>83</v>
      </c>
      <c r="O6293" t="b">
        <v>0</v>
      </c>
      <c r="P6293">
        <v>57.001600000000003</v>
      </c>
      <c r="Q6293">
        <v>20.617599999999999</v>
      </c>
      <c r="R6293">
        <v>6.9575999999999958</v>
      </c>
      <c r="S6293" t="s">
        <v>97</v>
      </c>
      <c r="T6293">
        <v>0</v>
      </c>
      <c r="U6293">
        <v>0</v>
      </c>
      <c r="V6293">
        <v>4</v>
      </c>
      <c r="W6293">
        <v>271.38600000000002</v>
      </c>
    </row>
    <row r="6294" spans="1:23" x14ac:dyDescent="0.35">
      <c r="A6294" t="s">
        <v>8325</v>
      </c>
      <c r="B6294" t="s">
        <v>925</v>
      </c>
      <c r="C6294" t="s">
        <v>1684</v>
      </c>
      <c r="D6294" t="s">
        <v>15</v>
      </c>
      <c r="E6294" t="s">
        <v>16</v>
      </c>
      <c r="F6294" t="s">
        <v>1050</v>
      </c>
      <c r="G6294">
        <v>49.42</v>
      </c>
      <c r="H6294">
        <v>1</v>
      </c>
      <c r="I6294">
        <v>0.13</v>
      </c>
      <c r="J6294">
        <v>7.13</v>
      </c>
      <c r="K6294" t="s">
        <v>115</v>
      </c>
      <c r="L6294" t="s">
        <v>45</v>
      </c>
      <c r="M6294">
        <v>0.79</v>
      </c>
      <c r="N6294" t="s">
        <v>83</v>
      </c>
      <c r="O6294" t="b">
        <v>0</v>
      </c>
      <c r="P6294">
        <v>42.995399999999997</v>
      </c>
      <c r="Q6294">
        <v>13.343400000000001</v>
      </c>
      <c r="R6294">
        <v>5.4234000000000027</v>
      </c>
      <c r="S6294" t="s">
        <v>91</v>
      </c>
      <c r="T6294">
        <v>0</v>
      </c>
      <c r="U6294">
        <v>0</v>
      </c>
      <c r="V6294">
        <v>13</v>
      </c>
      <c r="W6294">
        <v>668.51220000000001</v>
      </c>
    </row>
    <row r="6295" spans="1:23" x14ac:dyDescent="0.35">
      <c r="A6295" t="s">
        <v>8326</v>
      </c>
      <c r="B6295" t="s">
        <v>1185</v>
      </c>
      <c r="C6295" t="s">
        <v>4147</v>
      </c>
      <c r="D6295" t="s">
        <v>19</v>
      </c>
      <c r="E6295" t="s">
        <v>95</v>
      </c>
      <c r="F6295" t="s">
        <v>270</v>
      </c>
      <c r="G6295">
        <v>280.45</v>
      </c>
      <c r="H6295">
        <v>2</v>
      </c>
      <c r="I6295">
        <v>0.05</v>
      </c>
      <c r="J6295">
        <v>5.18</v>
      </c>
      <c r="K6295" t="s">
        <v>90</v>
      </c>
      <c r="L6295" t="s">
        <v>45</v>
      </c>
      <c r="M6295">
        <v>1.18</v>
      </c>
      <c r="N6295" t="s">
        <v>83</v>
      </c>
      <c r="O6295" t="b">
        <v>0</v>
      </c>
      <c r="P6295">
        <v>532.8549999999999</v>
      </c>
      <c r="Q6295">
        <v>196.315</v>
      </c>
      <c r="R6295">
        <v>189.95500000000001</v>
      </c>
      <c r="S6295" t="s">
        <v>183</v>
      </c>
      <c r="T6295">
        <v>0</v>
      </c>
      <c r="U6295">
        <v>0</v>
      </c>
      <c r="V6295">
        <v>3</v>
      </c>
      <c r="W6295">
        <v>285.73949999999991</v>
      </c>
    </row>
    <row r="6296" spans="1:23" x14ac:dyDescent="0.35">
      <c r="A6296" t="s">
        <v>8327</v>
      </c>
      <c r="B6296" t="s">
        <v>413</v>
      </c>
      <c r="C6296" t="s">
        <v>1315</v>
      </c>
      <c r="D6296" t="s">
        <v>24</v>
      </c>
      <c r="E6296" t="s">
        <v>95</v>
      </c>
      <c r="F6296" t="s">
        <v>512</v>
      </c>
      <c r="G6296">
        <v>387.71</v>
      </c>
      <c r="H6296">
        <v>1</v>
      </c>
      <c r="I6296">
        <v>0.08</v>
      </c>
      <c r="J6296">
        <v>3.2</v>
      </c>
      <c r="K6296" t="s">
        <v>90</v>
      </c>
      <c r="L6296" t="s">
        <v>43</v>
      </c>
      <c r="M6296">
        <v>5.48</v>
      </c>
      <c r="N6296" t="s">
        <v>83</v>
      </c>
      <c r="O6296" t="b">
        <v>0</v>
      </c>
      <c r="P6296">
        <v>356.69319999999999</v>
      </c>
      <c r="Q6296">
        <v>124.0672</v>
      </c>
      <c r="R6296">
        <v>115.38720000000001</v>
      </c>
      <c r="S6296" t="s">
        <v>84</v>
      </c>
      <c r="T6296">
        <v>0</v>
      </c>
      <c r="U6296">
        <v>0</v>
      </c>
      <c r="V6296">
        <v>14</v>
      </c>
      <c r="W6296">
        <v>995.56200000000001</v>
      </c>
    </row>
    <row r="6297" spans="1:23" x14ac:dyDescent="0.35">
      <c r="A6297" t="s">
        <v>8328</v>
      </c>
      <c r="B6297" t="s">
        <v>553</v>
      </c>
      <c r="C6297" t="s">
        <v>3185</v>
      </c>
      <c r="D6297" t="s">
        <v>19</v>
      </c>
      <c r="E6297" t="s">
        <v>14</v>
      </c>
      <c r="F6297" t="s">
        <v>167</v>
      </c>
      <c r="G6297">
        <v>138.26</v>
      </c>
      <c r="H6297">
        <v>1</v>
      </c>
      <c r="I6297">
        <v>0.1</v>
      </c>
      <c r="J6297">
        <v>7.38</v>
      </c>
      <c r="K6297" t="s">
        <v>82</v>
      </c>
      <c r="L6297" t="s">
        <v>43</v>
      </c>
      <c r="M6297">
        <v>4.0199999999999996</v>
      </c>
      <c r="N6297" t="s">
        <v>83</v>
      </c>
      <c r="O6297" t="b">
        <v>1</v>
      </c>
      <c r="P6297">
        <v>124.434</v>
      </c>
      <c r="Q6297">
        <v>41.478000000000009</v>
      </c>
      <c r="R6297">
        <v>30.07800000000001</v>
      </c>
      <c r="S6297" t="s">
        <v>84</v>
      </c>
      <c r="T6297">
        <v>0</v>
      </c>
      <c r="U6297">
        <v>0</v>
      </c>
      <c r="V6297">
        <v>3</v>
      </c>
      <c r="W6297">
        <v>50.261200000000017</v>
      </c>
    </row>
    <row r="6298" spans="1:23" x14ac:dyDescent="0.35">
      <c r="A6298" t="s">
        <v>8329</v>
      </c>
      <c r="B6298" t="s">
        <v>572</v>
      </c>
      <c r="C6298" t="s">
        <v>546</v>
      </c>
      <c r="D6298" t="s">
        <v>17</v>
      </c>
      <c r="E6298" t="s">
        <v>16</v>
      </c>
      <c r="F6298" t="s">
        <v>464</v>
      </c>
      <c r="G6298">
        <v>33.78</v>
      </c>
      <c r="H6298">
        <v>3</v>
      </c>
      <c r="I6298">
        <v>0.16</v>
      </c>
      <c r="J6298">
        <v>4.9400000000000004</v>
      </c>
      <c r="K6298" t="s">
        <v>102</v>
      </c>
      <c r="L6298" t="s">
        <v>41</v>
      </c>
      <c r="M6298">
        <v>6.95</v>
      </c>
      <c r="N6298" t="s">
        <v>83</v>
      </c>
      <c r="O6298" t="b">
        <v>0</v>
      </c>
      <c r="P6298">
        <v>85.125600000000006</v>
      </c>
      <c r="Q6298">
        <v>24.3216</v>
      </c>
      <c r="R6298">
        <v>12.4316</v>
      </c>
      <c r="S6298" t="s">
        <v>183</v>
      </c>
      <c r="T6298">
        <v>0</v>
      </c>
      <c r="U6298">
        <v>0</v>
      </c>
      <c r="V6298">
        <v>15</v>
      </c>
      <c r="W6298">
        <v>998.18510000000003</v>
      </c>
    </row>
    <row r="6299" spans="1:23" x14ac:dyDescent="0.35">
      <c r="A6299" t="s">
        <v>8330</v>
      </c>
      <c r="B6299" t="s">
        <v>264</v>
      </c>
      <c r="C6299" t="s">
        <v>4630</v>
      </c>
      <c r="D6299" t="s">
        <v>20</v>
      </c>
      <c r="E6299" t="s">
        <v>88</v>
      </c>
      <c r="F6299" t="s">
        <v>381</v>
      </c>
      <c r="G6299">
        <v>23.63</v>
      </c>
      <c r="H6299">
        <v>3</v>
      </c>
      <c r="I6299">
        <v>0.23</v>
      </c>
      <c r="J6299">
        <v>2.2599999999999998</v>
      </c>
      <c r="K6299" t="s">
        <v>82</v>
      </c>
      <c r="L6299" t="s">
        <v>41</v>
      </c>
      <c r="M6299">
        <v>10.41</v>
      </c>
      <c r="N6299" t="s">
        <v>83</v>
      </c>
      <c r="O6299" t="b">
        <v>0</v>
      </c>
      <c r="P6299">
        <v>54.585299999999997</v>
      </c>
      <c r="Q6299">
        <v>12.051299999999999</v>
      </c>
      <c r="R6299">
        <v>-0.61869999999999514</v>
      </c>
      <c r="S6299" t="s">
        <v>97</v>
      </c>
      <c r="T6299">
        <v>0</v>
      </c>
      <c r="U6299">
        <v>0</v>
      </c>
      <c r="V6299">
        <v>2</v>
      </c>
      <c r="W6299">
        <v>7.4092000000000109</v>
      </c>
    </row>
    <row r="6300" spans="1:23" x14ac:dyDescent="0.35">
      <c r="A6300" t="s">
        <v>8331</v>
      </c>
      <c r="B6300" t="s">
        <v>901</v>
      </c>
      <c r="C6300" t="s">
        <v>661</v>
      </c>
      <c r="D6300" t="s">
        <v>15</v>
      </c>
      <c r="E6300" t="s">
        <v>16</v>
      </c>
      <c r="F6300" t="s">
        <v>427</v>
      </c>
      <c r="G6300">
        <v>28.86</v>
      </c>
      <c r="H6300">
        <v>2</v>
      </c>
      <c r="I6300">
        <v>0.21</v>
      </c>
      <c r="J6300">
        <v>4.68</v>
      </c>
      <c r="K6300" t="s">
        <v>115</v>
      </c>
      <c r="L6300" t="s">
        <v>41</v>
      </c>
      <c r="M6300">
        <v>10.45</v>
      </c>
      <c r="N6300" t="s">
        <v>83</v>
      </c>
      <c r="O6300" t="b">
        <v>0</v>
      </c>
      <c r="P6300">
        <v>45.598799999999997</v>
      </c>
      <c r="Q6300">
        <v>10.96680000000001</v>
      </c>
      <c r="R6300">
        <v>-4.1631999999999927</v>
      </c>
      <c r="S6300" t="s">
        <v>128</v>
      </c>
      <c r="T6300">
        <v>0</v>
      </c>
      <c r="U6300">
        <v>0</v>
      </c>
      <c r="V6300">
        <v>20</v>
      </c>
      <c r="W6300">
        <v>715.11930000000018</v>
      </c>
    </row>
    <row r="6301" spans="1:23" x14ac:dyDescent="0.35">
      <c r="A6301" t="s">
        <v>8332</v>
      </c>
      <c r="B6301" t="s">
        <v>185</v>
      </c>
      <c r="C6301" t="s">
        <v>8333</v>
      </c>
      <c r="D6301" t="s">
        <v>12</v>
      </c>
      <c r="E6301" t="s">
        <v>88</v>
      </c>
      <c r="F6301" t="s">
        <v>89</v>
      </c>
      <c r="G6301">
        <v>24.46</v>
      </c>
      <c r="H6301">
        <v>3</v>
      </c>
      <c r="I6301">
        <v>7.0000000000000007E-2</v>
      </c>
      <c r="J6301">
        <v>2.48</v>
      </c>
      <c r="K6301" t="s">
        <v>102</v>
      </c>
      <c r="L6301" t="s">
        <v>45</v>
      </c>
      <c r="M6301">
        <v>0.87</v>
      </c>
      <c r="N6301" t="s">
        <v>83</v>
      </c>
      <c r="O6301" t="b">
        <v>0</v>
      </c>
      <c r="P6301">
        <v>68.243399999999994</v>
      </c>
      <c r="Q6301">
        <v>24.215399999999999</v>
      </c>
      <c r="R6301">
        <v>20.865400000000001</v>
      </c>
      <c r="S6301" t="s">
        <v>128</v>
      </c>
      <c r="T6301">
        <v>0</v>
      </c>
      <c r="U6301">
        <v>0</v>
      </c>
      <c r="V6301">
        <v>1</v>
      </c>
      <c r="W6301">
        <v>20.865400000000001</v>
      </c>
    </row>
    <row r="6302" spans="1:23" x14ac:dyDescent="0.35">
      <c r="A6302" t="s">
        <v>8334</v>
      </c>
      <c r="B6302" t="s">
        <v>205</v>
      </c>
      <c r="C6302" t="s">
        <v>1315</v>
      </c>
      <c r="D6302" t="s">
        <v>12</v>
      </c>
      <c r="E6302" t="s">
        <v>16</v>
      </c>
      <c r="F6302" t="s">
        <v>244</v>
      </c>
      <c r="G6302">
        <v>35.53</v>
      </c>
      <c r="H6302">
        <v>2</v>
      </c>
      <c r="I6302">
        <v>0.22</v>
      </c>
      <c r="J6302">
        <v>7.68</v>
      </c>
      <c r="K6302" t="s">
        <v>102</v>
      </c>
      <c r="L6302" t="s">
        <v>45</v>
      </c>
      <c r="M6302">
        <v>1.72</v>
      </c>
      <c r="N6302" t="s">
        <v>83</v>
      </c>
      <c r="O6302" t="b">
        <v>0</v>
      </c>
      <c r="P6302">
        <v>55.426800000000007</v>
      </c>
      <c r="Q6302">
        <v>12.790800000000001</v>
      </c>
      <c r="R6302">
        <v>3.390800000000004</v>
      </c>
      <c r="S6302" t="s">
        <v>97</v>
      </c>
      <c r="T6302">
        <v>0</v>
      </c>
      <c r="U6302">
        <v>0</v>
      </c>
      <c r="V6302">
        <v>14</v>
      </c>
      <c r="W6302">
        <v>995.56200000000001</v>
      </c>
    </row>
    <row r="6303" spans="1:23" x14ac:dyDescent="0.35">
      <c r="A6303" t="s">
        <v>8335</v>
      </c>
      <c r="B6303" t="s">
        <v>521</v>
      </c>
      <c r="C6303" t="s">
        <v>3912</v>
      </c>
      <c r="D6303" t="s">
        <v>12</v>
      </c>
      <c r="E6303" t="s">
        <v>14</v>
      </c>
      <c r="F6303" t="s">
        <v>152</v>
      </c>
      <c r="G6303">
        <v>137.66999999999999</v>
      </c>
      <c r="H6303">
        <v>3</v>
      </c>
      <c r="I6303">
        <v>0.02</v>
      </c>
      <c r="J6303">
        <v>9.57</v>
      </c>
      <c r="K6303" t="s">
        <v>115</v>
      </c>
      <c r="L6303" t="s">
        <v>43</v>
      </c>
      <c r="M6303">
        <v>7.68</v>
      </c>
      <c r="N6303" t="s">
        <v>83</v>
      </c>
      <c r="O6303" t="b">
        <v>0</v>
      </c>
      <c r="P6303">
        <v>404.74979999999999</v>
      </c>
      <c r="Q6303">
        <v>156.94380000000001</v>
      </c>
      <c r="R6303">
        <v>139.69380000000001</v>
      </c>
      <c r="S6303" t="s">
        <v>84</v>
      </c>
      <c r="T6303">
        <v>0</v>
      </c>
      <c r="U6303">
        <v>0</v>
      </c>
      <c r="V6303">
        <v>3</v>
      </c>
      <c r="W6303">
        <v>228.39320000000001</v>
      </c>
    </row>
    <row r="6304" spans="1:23" x14ac:dyDescent="0.35">
      <c r="A6304" t="s">
        <v>8336</v>
      </c>
      <c r="B6304" t="s">
        <v>598</v>
      </c>
      <c r="C6304" t="s">
        <v>158</v>
      </c>
      <c r="D6304" t="s">
        <v>12</v>
      </c>
      <c r="E6304" t="s">
        <v>95</v>
      </c>
      <c r="F6304" t="s">
        <v>289</v>
      </c>
      <c r="G6304">
        <v>242.56</v>
      </c>
      <c r="H6304">
        <v>3</v>
      </c>
      <c r="I6304">
        <v>0.02</v>
      </c>
      <c r="J6304">
        <v>7.11</v>
      </c>
      <c r="K6304" t="s">
        <v>90</v>
      </c>
      <c r="L6304" t="s">
        <v>43</v>
      </c>
      <c r="M6304">
        <v>7.83</v>
      </c>
      <c r="N6304" t="s">
        <v>83</v>
      </c>
      <c r="O6304" t="b">
        <v>0</v>
      </c>
      <c r="P6304">
        <v>713.1264000000001</v>
      </c>
      <c r="Q6304">
        <v>276.5184000000001</v>
      </c>
      <c r="R6304">
        <v>261.5784000000001</v>
      </c>
      <c r="S6304" t="s">
        <v>183</v>
      </c>
      <c r="T6304">
        <v>0</v>
      </c>
      <c r="U6304">
        <v>0</v>
      </c>
      <c r="V6304">
        <v>22</v>
      </c>
      <c r="W6304">
        <v>1549.7446</v>
      </c>
    </row>
    <row r="6305" spans="1:23" x14ac:dyDescent="0.35">
      <c r="A6305" t="s">
        <v>8337</v>
      </c>
      <c r="B6305" t="s">
        <v>1268</v>
      </c>
      <c r="C6305" t="s">
        <v>327</v>
      </c>
      <c r="D6305" t="s">
        <v>17</v>
      </c>
      <c r="E6305" t="s">
        <v>16</v>
      </c>
      <c r="F6305" t="s">
        <v>547</v>
      </c>
      <c r="G6305">
        <v>44.17</v>
      </c>
      <c r="H6305">
        <v>2</v>
      </c>
      <c r="I6305">
        <v>0.26</v>
      </c>
      <c r="J6305">
        <v>8.98</v>
      </c>
      <c r="K6305" t="s">
        <v>82</v>
      </c>
      <c r="L6305" t="s">
        <v>45</v>
      </c>
      <c r="M6305">
        <v>0.77</v>
      </c>
      <c r="N6305" t="s">
        <v>83</v>
      </c>
      <c r="O6305" t="b">
        <v>0</v>
      </c>
      <c r="P6305">
        <v>65.371600000000001</v>
      </c>
      <c r="Q6305">
        <v>12.367599999999999</v>
      </c>
      <c r="R6305">
        <v>2.617600000000003</v>
      </c>
      <c r="S6305" t="s">
        <v>183</v>
      </c>
      <c r="T6305">
        <v>0</v>
      </c>
      <c r="U6305">
        <v>0</v>
      </c>
      <c r="V6305">
        <v>20</v>
      </c>
      <c r="W6305">
        <v>1411.9567</v>
      </c>
    </row>
    <row r="6306" spans="1:23" x14ac:dyDescent="0.35">
      <c r="A6306" t="s">
        <v>8338</v>
      </c>
      <c r="B6306" t="s">
        <v>867</v>
      </c>
      <c r="C6306" t="s">
        <v>2702</v>
      </c>
      <c r="D6306" t="s">
        <v>15</v>
      </c>
      <c r="E6306" t="s">
        <v>14</v>
      </c>
      <c r="F6306" t="s">
        <v>662</v>
      </c>
      <c r="G6306">
        <v>168.06</v>
      </c>
      <c r="H6306">
        <v>1</v>
      </c>
      <c r="I6306">
        <v>0.08</v>
      </c>
      <c r="J6306">
        <v>7.08</v>
      </c>
      <c r="K6306" t="s">
        <v>82</v>
      </c>
      <c r="L6306" t="s">
        <v>43</v>
      </c>
      <c r="M6306">
        <v>6.98</v>
      </c>
      <c r="N6306" t="s">
        <v>83</v>
      </c>
      <c r="O6306" t="b">
        <v>0</v>
      </c>
      <c r="P6306">
        <v>154.61519999999999</v>
      </c>
      <c r="Q6306">
        <v>53.779200000000017</v>
      </c>
      <c r="R6306">
        <v>39.719200000000008</v>
      </c>
      <c r="S6306" t="s">
        <v>103</v>
      </c>
      <c r="T6306">
        <v>0</v>
      </c>
      <c r="U6306">
        <v>0</v>
      </c>
      <c r="V6306">
        <v>19</v>
      </c>
      <c r="W6306">
        <v>1054.8798999999999</v>
      </c>
    </row>
    <row r="6307" spans="1:23" x14ac:dyDescent="0.35">
      <c r="A6307" t="s">
        <v>8339</v>
      </c>
      <c r="B6307" t="s">
        <v>598</v>
      </c>
      <c r="C6307" t="s">
        <v>2110</v>
      </c>
      <c r="D6307" t="s">
        <v>20</v>
      </c>
      <c r="E6307" t="s">
        <v>16</v>
      </c>
      <c r="F6307" t="s">
        <v>282</v>
      </c>
      <c r="G6307">
        <v>21.3</v>
      </c>
      <c r="H6307">
        <v>2</v>
      </c>
      <c r="I6307">
        <v>0.18</v>
      </c>
      <c r="J6307">
        <v>4.93</v>
      </c>
      <c r="K6307" t="s">
        <v>115</v>
      </c>
      <c r="L6307" t="s">
        <v>41</v>
      </c>
      <c r="M6307">
        <v>10.46</v>
      </c>
      <c r="N6307" t="s">
        <v>83</v>
      </c>
      <c r="O6307" t="b">
        <v>0</v>
      </c>
      <c r="P6307">
        <v>34.932000000000002</v>
      </c>
      <c r="Q6307">
        <v>9.3720000000000034</v>
      </c>
      <c r="R6307">
        <v>-6.0179999999999971</v>
      </c>
      <c r="S6307" t="s">
        <v>183</v>
      </c>
      <c r="T6307">
        <v>0</v>
      </c>
      <c r="U6307">
        <v>0</v>
      </c>
      <c r="V6307">
        <v>13</v>
      </c>
      <c r="W6307">
        <v>459.34150000000011</v>
      </c>
    </row>
    <row r="6308" spans="1:23" x14ac:dyDescent="0.35">
      <c r="A6308" t="s">
        <v>8340</v>
      </c>
      <c r="B6308" t="s">
        <v>253</v>
      </c>
      <c r="C6308" t="s">
        <v>8341</v>
      </c>
      <c r="D6308" t="s">
        <v>12</v>
      </c>
      <c r="E6308" t="s">
        <v>88</v>
      </c>
      <c r="F6308" t="s">
        <v>2335</v>
      </c>
      <c r="G6308">
        <v>32.36</v>
      </c>
      <c r="H6308">
        <v>3</v>
      </c>
      <c r="I6308">
        <v>7.0000000000000007E-2</v>
      </c>
      <c r="J6308">
        <v>3.72</v>
      </c>
      <c r="K6308" t="s">
        <v>102</v>
      </c>
      <c r="L6308" t="s">
        <v>43</v>
      </c>
      <c r="M6308">
        <v>7.25</v>
      </c>
      <c r="N6308" t="s">
        <v>83</v>
      </c>
      <c r="O6308" t="b">
        <v>0</v>
      </c>
      <c r="P6308">
        <v>90.284400000000005</v>
      </c>
      <c r="Q6308">
        <v>32.036399999999993</v>
      </c>
      <c r="R6308">
        <v>21.066399999999991</v>
      </c>
      <c r="S6308" t="s">
        <v>183</v>
      </c>
      <c r="T6308">
        <v>0</v>
      </c>
      <c r="U6308">
        <v>0</v>
      </c>
      <c r="V6308">
        <v>3</v>
      </c>
      <c r="W6308">
        <v>72.32759999999999</v>
      </c>
    </row>
    <row r="6309" spans="1:23" x14ac:dyDescent="0.35">
      <c r="A6309" t="s">
        <v>8342</v>
      </c>
      <c r="B6309" t="s">
        <v>130</v>
      </c>
      <c r="C6309" t="s">
        <v>3482</v>
      </c>
      <c r="D6309" t="s">
        <v>24</v>
      </c>
      <c r="E6309" t="s">
        <v>14</v>
      </c>
      <c r="F6309" t="s">
        <v>234</v>
      </c>
      <c r="G6309">
        <v>145.69999999999999</v>
      </c>
      <c r="H6309">
        <v>3</v>
      </c>
      <c r="I6309">
        <v>0.05</v>
      </c>
      <c r="J6309">
        <v>5.14</v>
      </c>
      <c r="K6309" t="s">
        <v>115</v>
      </c>
      <c r="L6309" t="s">
        <v>48</v>
      </c>
      <c r="M6309">
        <v>6.54</v>
      </c>
      <c r="N6309" t="s">
        <v>83</v>
      </c>
      <c r="O6309" t="b">
        <v>0</v>
      </c>
      <c r="P6309">
        <v>415.245</v>
      </c>
      <c r="Q6309">
        <v>152.98500000000001</v>
      </c>
      <c r="R6309">
        <v>141.30499999999989</v>
      </c>
      <c r="S6309" t="s">
        <v>84</v>
      </c>
      <c r="T6309">
        <v>0</v>
      </c>
      <c r="U6309">
        <v>0</v>
      </c>
      <c r="V6309">
        <v>3</v>
      </c>
      <c r="W6309">
        <v>351.37249999999989</v>
      </c>
    </row>
    <row r="6310" spans="1:23" x14ac:dyDescent="0.35">
      <c r="A6310" t="s">
        <v>8343</v>
      </c>
      <c r="B6310" t="s">
        <v>249</v>
      </c>
      <c r="C6310" t="s">
        <v>747</v>
      </c>
      <c r="D6310" t="s">
        <v>17</v>
      </c>
      <c r="E6310" t="s">
        <v>95</v>
      </c>
      <c r="F6310" t="s">
        <v>612</v>
      </c>
      <c r="G6310">
        <v>246.9</v>
      </c>
      <c r="H6310">
        <v>2</v>
      </c>
      <c r="I6310">
        <v>0.17</v>
      </c>
      <c r="J6310">
        <v>3.47</v>
      </c>
      <c r="K6310" t="s">
        <v>102</v>
      </c>
      <c r="L6310" t="s">
        <v>41</v>
      </c>
      <c r="M6310">
        <v>10.87</v>
      </c>
      <c r="N6310" t="s">
        <v>83</v>
      </c>
      <c r="O6310" t="b">
        <v>0</v>
      </c>
      <c r="P6310">
        <v>409.85399999999998</v>
      </c>
      <c r="Q6310">
        <v>113.574</v>
      </c>
      <c r="R6310">
        <v>99.233999999999995</v>
      </c>
      <c r="S6310" t="s">
        <v>91</v>
      </c>
      <c r="T6310">
        <v>0</v>
      </c>
      <c r="U6310">
        <v>0</v>
      </c>
      <c r="V6310">
        <v>21</v>
      </c>
      <c r="W6310">
        <v>2461.3791999999999</v>
      </c>
    </row>
    <row r="6311" spans="1:23" x14ac:dyDescent="0.35">
      <c r="A6311" t="s">
        <v>8344</v>
      </c>
      <c r="B6311" t="s">
        <v>1219</v>
      </c>
      <c r="C6311" t="s">
        <v>4503</v>
      </c>
      <c r="D6311" t="s">
        <v>15</v>
      </c>
      <c r="E6311" t="s">
        <v>95</v>
      </c>
      <c r="F6311" t="s">
        <v>726</v>
      </c>
      <c r="G6311">
        <v>448.43</v>
      </c>
      <c r="H6311">
        <v>1</v>
      </c>
      <c r="I6311">
        <v>0.01</v>
      </c>
      <c r="J6311">
        <v>2.13</v>
      </c>
      <c r="K6311" t="s">
        <v>102</v>
      </c>
      <c r="L6311" t="s">
        <v>48</v>
      </c>
      <c r="M6311">
        <v>9.2200000000000006</v>
      </c>
      <c r="N6311" t="s">
        <v>83</v>
      </c>
      <c r="O6311" t="b">
        <v>0</v>
      </c>
      <c r="P6311">
        <v>443.94569999999999</v>
      </c>
      <c r="Q6311">
        <v>174.8877</v>
      </c>
      <c r="R6311">
        <v>163.5377</v>
      </c>
      <c r="S6311" t="s">
        <v>183</v>
      </c>
      <c r="T6311">
        <v>0</v>
      </c>
      <c r="U6311">
        <v>0</v>
      </c>
      <c r="V6311">
        <v>3</v>
      </c>
      <c r="W6311">
        <v>502.63830000000007</v>
      </c>
    </row>
    <row r="6312" spans="1:23" x14ac:dyDescent="0.35">
      <c r="A6312" t="s">
        <v>8345</v>
      </c>
      <c r="B6312" t="s">
        <v>1007</v>
      </c>
      <c r="C6312" t="s">
        <v>798</v>
      </c>
      <c r="D6312" t="s">
        <v>19</v>
      </c>
      <c r="E6312" t="s">
        <v>14</v>
      </c>
      <c r="F6312" t="s">
        <v>101</v>
      </c>
      <c r="G6312">
        <v>142.04</v>
      </c>
      <c r="H6312">
        <v>2</v>
      </c>
      <c r="I6312">
        <v>0.02</v>
      </c>
      <c r="J6312">
        <v>2.4700000000000002</v>
      </c>
      <c r="K6312" t="s">
        <v>102</v>
      </c>
      <c r="L6312" t="s">
        <v>43</v>
      </c>
      <c r="M6312">
        <v>4.12</v>
      </c>
      <c r="N6312" t="s">
        <v>83</v>
      </c>
      <c r="O6312" t="b">
        <v>0</v>
      </c>
      <c r="P6312">
        <v>278.39839999999998</v>
      </c>
      <c r="Q6312">
        <v>107.9504</v>
      </c>
      <c r="R6312">
        <v>101.3604</v>
      </c>
      <c r="S6312" t="s">
        <v>103</v>
      </c>
      <c r="T6312">
        <v>0</v>
      </c>
      <c r="U6312">
        <v>0</v>
      </c>
      <c r="V6312">
        <v>12</v>
      </c>
      <c r="W6312">
        <v>1365.7772</v>
      </c>
    </row>
    <row r="6313" spans="1:23" x14ac:dyDescent="0.35">
      <c r="A6313" t="s">
        <v>8346</v>
      </c>
      <c r="B6313" t="s">
        <v>169</v>
      </c>
      <c r="C6313" t="s">
        <v>206</v>
      </c>
      <c r="D6313" t="s">
        <v>12</v>
      </c>
      <c r="E6313" t="s">
        <v>95</v>
      </c>
      <c r="F6313" t="s">
        <v>370</v>
      </c>
      <c r="G6313">
        <v>541.96</v>
      </c>
      <c r="H6313">
        <v>3</v>
      </c>
      <c r="I6313">
        <v>0.28000000000000003</v>
      </c>
      <c r="J6313">
        <v>3.26</v>
      </c>
      <c r="K6313" t="s">
        <v>115</v>
      </c>
      <c r="L6313" t="s">
        <v>41</v>
      </c>
      <c r="M6313">
        <v>6.69</v>
      </c>
      <c r="N6313" t="s">
        <v>83</v>
      </c>
      <c r="O6313" t="b">
        <v>0</v>
      </c>
      <c r="P6313">
        <v>1170.6335999999999</v>
      </c>
      <c r="Q6313">
        <v>195.10560000000009</v>
      </c>
      <c r="R6313">
        <v>185.15560000000011</v>
      </c>
      <c r="S6313" t="s">
        <v>84</v>
      </c>
      <c r="T6313">
        <v>0</v>
      </c>
      <c r="U6313">
        <v>0</v>
      </c>
      <c r="V6313">
        <v>13</v>
      </c>
      <c r="W6313">
        <v>1440.3262</v>
      </c>
    </row>
    <row r="6314" spans="1:23" x14ac:dyDescent="0.35">
      <c r="A6314" t="s">
        <v>8347</v>
      </c>
      <c r="B6314" t="s">
        <v>470</v>
      </c>
      <c r="C6314" t="s">
        <v>1244</v>
      </c>
      <c r="D6314" t="s">
        <v>12</v>
      </c>
      <c r="E6314" t="s">
        <v>16</v>
      </c>
      <c r="F6314" t="s">
        <v>624</v>
      </c>
      <c r="G6314">
        <v>42.48</v>
      </c>
      <c r="H6314">
        <v>1</v>
      </c>
      <c r="I6314">
        <v>0.15</v>
      </c>
      <c r="J6314">
        <v>6.2</v>
      </c>
      <c r="K6314" t="s">
        <v>115</v>
      </c>
      <c r="L6314" t="s">
        <v>48</v>
      </c>
      <c r="M6314">
        <v>13.84</v>
      </c>
      <c r="N6314" t="s">
        <v>83</v>
      </c>
      <c r="O6314" t="b">
        <v>0</v>
      </c>
      <c r="P6314">
        <v>36.107999999999997</v>
      </c>
      <c r="Q6314">
        <v>10.62</v>
      </c>
      <c r="R6314">
        <v>-9.4199999999999982</v>
      </c>
      <c r="S6314" t="s">
        <v>183</v>
      </c>
      <c r="T6314">
        <v>0</v>
      </c>
      <c r="U6314">
        <v>0</v>
      </c>
      <c r="V6314">
        <v>14</v>
      </c>
      <c r="W6314">
        <v>936.87019999999995</v>
      </c>
    </row>
    <row r="6315" spans="1:23" x14ac:dyDescent="0.35">
      <c r="A6315" t="s">
        <v>8348</v>
      </c>
      <c r="B6315" t="s">
        <v>326</v>
      </c>
      <c r="C6315" t="s">
        <v>1521</v>
      </c>
      <c r="D6315" t="s">
        <v>15</v>
      </c>
      <c r="E6315" t="s">
        <v>95</v>
      </c>
      <c r="F6315" t="s">
        <v>715</v>
      </c>
      <c r="G6315">
        <v>565.27</v>
      </c>
      <c r="H6315">
        <v>2</v>
      </c>
      <c r="I6315">
        <v>7.0000000000000007E-2</v>
      </c>
      <c r="J6315">
        <v>7.12</v>
      </c>
      <c r="K6315" t="s">
        <v>90</v>
      </c>
      <c r="L6315" t="s">
        <v>45</v>
      </c>
      <c r="M6315">
        <v>0.66</v>
      </c>
      <c r="N6315" t="s">
        <v>83</v>
      </c>
      <c r="O6315" t="b">
        <v>0</v>
      </c>
      <c r="P6315">
        <v>1051.4022</v>
      </c>
      <c r="Q6315">
        <v>373.07819999999998</v>
      </c>
      <c r="R6315">
        <v>365.29820000000012</v>
      </c>
      <c r="S6315" t="s">
        <v>103</v>
      </c>
      <c r="T6315">
        <v>0</v>
      </c>
      <c r="U6315">
        <v>0</v>
      </c>
      <c r="V6315">
        <v>2</v>
      </c>
      <c r="W6315">
        <v>466.69500000000011</v>
      </c>
    </row>
    <row r="6316" spans="1:23" x14ac:dyDescent="0.35">
      <c r="A6316" t="s">
        <v>8349</v>
      </c>
      <c r="B6316" t="s">
        <v>79</v>
      </c>
      <c r="C6316" t="s">
        <v>459</v>
      </c>
      <c r="D6316" t="s">
        <v>15</v>
      </c>
      <c r="E6316" t="s">
        <v>14</v>
      </c>
      <c r="F6316" t="s">
        <v>247</v>
      </c>
      <c r="G6316">
        <v>82.09</v>
      </c>
      <c r="H6316">
        <v>1</v>
      </c>
      <c r="I6316">
        <v>0.03</v>
      </c>
      <c r="J6316">
        <v>5.08</v>
      </c>
      <c r="K6316" t="s">
        <v>90</v>
      </c>
      <c r="L6316" t="s">
        <v>43</v>
      </c>
      <c r="M6316">
        <v>4.9000000000000004</v>
      </c>
      <c r="N6316" t="s">
        <v>83</v>
      </c>
      <c r="O6316" t="b">
        <v>0</v>
      </c>
      <c r="P6316">
        <v>79.627300000000005</v>
      </c>
      <c r="Q6316">
        <v>30.373300000000011</v>
      </c>
      <c r="R6316">
        <v>20.393300000000011</v>
      </c>
      <c r="S6316" t="s">
        <v>84</v>
      </c>
      <c r="T6316">
        <v>0</v>
      </c>
      <c r="U6316">
        <v>0</v>
      </c>
      <c r="V6316">
        <v>17</v>
      </c>
      <c r="W6316">
        <v>516.81659999999999</v>
      </c>
    </row>
    <row r="6317" spans="1:23" x14ac:dyDescent="0.35">
      <c r="A6317" t="s">
        <v>8350</v>
      </c>
      <c r="B6317" t="s">
        <v>819</v>
      </c>
      <c r="C6317" t="s">
        <v>981</v>
      </c>
      <c r="D6317" t="s">
        <v>19</v>
      </c>
      <c r="E6317" t="s">
        <v>95</v>
      </c>
      <c r="F6317" t="s">
        <v>1363</v>
      </c>
      <c r="G6317">
        <v>419.38</v>
      </c>
      <c r="H6317">
        <v>1</v>
      </c>
      <c r="I6317">
        <v>0.26</v>
      </c>
      <c r="J6317">
        <v>3.57</v>
      </c>
      <c r="K6317" t="s">
        <v>115</v>
      </c>
      <c r="L6317" t="s">
        <v>41</v>
      </c>
      <c r="M6317">
        <v>10.7</v>
      </c>
      <c r="N6317" t="s">
        <v>83</v>
      </c>
      <c r="O6317" t="b">
        <v>0</v>
      </c>
      <c r="P6317">
        <v>310.34120000000001</v>
      </c>
      <c r="Q6317">
        <v>58.713200000000029</v>
      </c>
      <c r="R6317">
        <v>44.443200000000033</v>
      </c>
      <c r="S6317" t="s">
        <v>128</v>
      </c>
      <c r="T6317">
        <v>0</v>
      </c>
      <c r="U6317">
        <v>0</v>
      </c>
      <c r="V6317">
        <v>21</v>
      </c>
      <c r="W6317">
        <v>1211.4102</v>
      </c>
    </row>
    <row r="6318" spans="1:23" x14ac:dyDescent="0.35">
      <c r="A6318" t="s">
        <v>8351</v>
      </c>
      <c r="B6318" t="s">
        <v>1936</v>
      </c>
      <c r="C6318" t="s">
        <v>1164</v>
      </c>
      <c r="D6318" t="s">
        <v>26</v>
      </c>
      <c r="E6318" t="s">
        <v>14</v>
      </c>
      <c r="F6318" t="s">
        <v>643</v>
      </c>
      <c r="G6318">
        <v>178.88</v>
      </c>
      <c r="H6318">
        <v>3</v>
      </c>
      <c r="I6318">
        <v>7.0000000000000007E-2</v>
      </c>
      <c r="J6318">
        <v>9.3800000000000008</v>
      </c>
      <c r="K6318" t="s">
        <v>115</v>
      </c>
      <c r="L6318" t="s">
        <v>48</v>
      </c>
      <c r="M6318">
        <v>8.6999999999999993</v>
      </c>
      <c r="N6318" t="s">
        <v>83</v>
      </c>
      <c r="O6318" t="b">
        <v>0</v>
      </c>
      <c r="P6318">
        <v>499.0752</v>
      </c>
      <c r="Q6318">
        <v>177.09119999999999</v>
      </c>
      <c r="R6318">
        <v>159.0112</v>
      </c>
      <c r="S6318" t="s">
        <v>103</v>
      </c>
      <c r="T6318">
        <v>0</v>
      </c>
      <c r="U6318">
        <v>0</v>
      </c>
      <c r="V6318">
        <v>12</v>
      </c>
      <c r="W6318">
        <v>699.42399999999998</v>
      </c>
    </row>
    <row r="6319" spans="1:23" x14ac:dyDescent="0.35">
      <c r="A6319" t="s">
        <v>8352</v>
      </c>
      <c r="B6319" t="s">
        <v>832</v>
      </c>
      <c r="C6319" t="s">
        <v>684</v>
      </c>
      <c r="D6319" t="s">
        <v>19</v>
      </c>
      <c r="E6319" t="s">
        <v>95</v>
      </c>
      <c r="F6319" t="s">
        <v>782</v>
      </c>
      <c r="G6319">
        <v>404.75</v>
      </c>
      <c r="H6319">
        <v>3</v>
      </c>
      <c r="I6319">
        <v>0.03</v>
      </c>
      <c r="J6319">
        <v>2.68</v>
      </c>
      <c r="K6319" t="s">
        <v>102</v>
      </c>
      <c r="L6319" t="s">
        <v>48</v>
      </c>
      <c r="M6319">
        <v>7.42</v>
      </c>
      <c r="N6319" t="s">
        <v>83</v>
      </c>
      <c r="O6319" t="b">
        <v>0</v>
      </c>
      <c r="P6319">
        <v>1177.8225</v>
      </c>
      <c r="Q6319">
        <v>449.27249999999998</v>
      </c>
      <c r="R6319">
        <v>439.17250000000001</v>
      </c>
      <c r="S6319" t="s">
        <v>97</v>
      </c>
      <c r="T6319">
        <v>0</v>
      </c>
      <c r="U6319">
        <v>0</v>
      </c>
      <c r="V6319">
        <v>19</v>
      </c>
      <c r="W6319">
        <v>2541.4793</v>
      </c>
    </row>
    <row r="6320" spans="1:23" x14ac:dyDescent="0.35">
      <c r="A6320" t="s">
        <v>8353</v>
      </c>
      <c r="B6320" t="s">
        <v>208</v>
      </c>
      <c r="C6320" t="s">
        <v>1278</v>
      </c>
      <c r="D6320" t="s">
        <v>15</v>
      </c>
      <c r="E6320" t="s">
        <v>95</v>
      </c>
      <c r="F6320" t="s">
        <v>286</v>
      </c>
      <c r="G6320">
        <v>416.89</v>
      </c>
      <c r="H6320">
        <v>2</v>
      </c>
      <c r="I6320">
        <v>0.05</v>
      </c>
      <c r="J6320">
        <v>9.4499999999999993</v>
      </c>
      <c r="K6320" t="s">
        <v>82</v>
      </c>
      <c r="L6320" t="s">
        <v>45</v>
      </c>
      <c r="M6320">
        <v>1.03</v>
      </c>
      <c r="N6320" t="s">
        <v>83</v>
      </c>
      <c r="O6320" t="b">
        <v>0</v>
      </c>
      <c r="P6320">
        <v>792.09099999999989</v>
      </c>
      <c r="Q6320">
        <v>291.82299999999992</v>
      </c>
      <c r="R6320">
        <v>281.3429999999999</v>
      </c>
      <c r="S6320" t="s">
        <v>183</v>
      </c>
      <c r="T6320">
        <v>0</v>
      </c>
      <c r="U6320">
        <v>0</v>
      </c>
      <c r="V6320">
        <v>11</v>
      </c>
      <c r="W6320">
        <v>803.82609999999988</v>
      </c>
    </row>
    <row r="6321" spans="1:23" x14ac:dyDescent="0.35">
      <c r="A6321" t="s">
        <v>8354</v>
      </c>
      <c r="B6321" t="s">
        <v>138</v>
      </c>
      <c r="C6321" t="s">
        <v>1034</v>
      </c>
      <c r="D6321" t="s">
        <v>17</v>
      </c>
      <c r="E6321" t="s">
        <v>95</v>
      </c>
      <c r="F6321" t="s">
        <v>286</v>
      </c>
      <c r="G6321">
        <v>440.82</v>
      </c>
      <c r="H6321">
        <v>1</v>
      </c>
      <c r="I6321">
        <v>0.2</v>
      </c>
      <c r="J6321">
        <v>7.68</v>
      </c>
      <c r="K6321" t="s">
        <v>102</v>
      </c>
      <c r="L6321" t="s">
        <v>41</v>
      </c>
      <c r="M6321">
        <v>8.27</v>
      </c>
      <c r="N6321" t="s">
        <v>141</v>
      </c>
      <c r="O6321" t="b">
        <v>0</v>
      </c>
      <c r="P6321">
        <v>352.65600000000001</v>
      </c>
      <c r="Q6321">
        <v>88.164000000000044</v>
      </c>
      <c r="R6321">
        <v>72.214000000000041</v>
      </c>
      <c r="S6321" t="s">
        <v>128</v>
      </c>
      <c r="T6321">
        <v>1</v>
      </c>
      <c r="U6321">
        <v>0</v>
      </c>
      <c r="V6321">
        <v>13</v>
      </c>
      <c r="W6321">
        <v>769.70920000000001</v>
      </c>
    </row>
    <row r="6322" spans="1:23" x14ac:dyDescent="0.35">
      <c r="A6322" t="s">
        <v>8355</v>
      </c>
      <c r="B6322" t="s">
        <v>1007</v>
      </c>
      <c r="C6322" t="s">
        <v>1407</v>
      </c>
      <c r="D6322" t="s">
        <v>12</v>
      </c>
      <c r="E6322" t="s">
        <v>16</v>
      </c>
      <c r="F6322" t="s">
        <v>259</v>
      </c>
      <c r="G6322">
        <v>38.56</v>
      </c>
      <c r="H6322">
        <v>3</v>
      </c>
      <c r="I6322">
        <v>0.12</v>
      </c>
      <c r="J6322">
        <v>8.17</v>
      </c>
      <c r="K6322" t="s">
        <v>115</v>
      </c>
      <c r="L6322" t="s">
        <v>45</v>
      </c>
      <c r="M6322">
        <v>1.66</v>
      </c>
      <c r="N6322" t="s">
        <v>83</v>
      </c>
      <c r="O6322" t="b">
        <v>0</v>
      </c>
      <c r="P6322">
        <v>101.7984</v>
      </c>
      <c r="Q6322">
        <v>32.3904</v>
      </c>
      <c r="R6322">
        <v>22.560400000000001</v>
      </c>
      <c r="S6322" t="s">
        <v>103</v>
      </c>
      <c r="T6322">
        <v>0</v>
      </c>
      <c r="U6322">
        <v>0</v>
      </c>
      <c r="V6322">
        <v>7</v>
      </c>
      <c r="W6322">
        <v>354.58379999999988</v>
      </c>
    </row>
    <row r="6323" spans="1:23" x14ac:dyDescent="0.35">
      <c r="A6323" t="s">
        <v>8356</v>
      </c>
      <c r="B6323" t="s">
        <v>316</v>
      </c>
      <c r="C6323" t="s">
        <v>6856</v>
      </c>
      <c r="D6323" t="s">
        <v>20</v>
      </c>
      <c r="E6323" t="s">
        <v>16</v>
      </c>
      <c r="F6323" t="s">
        <v>828</v>
      </c>
      <c r="G6323">
        <v>58.92</v>
      </c>
      <c r="H6323">
        <v>1</v>
      </c>
      <c r="I6323">
        <v>0.28000000000000003</v>
      </c>
      <c r="J6323">
        <v>8.3699999999999992</v>
      </c>
      <c r="K6323" t="s">
        <v>102</v>
      </c>
      <c r="L6323" t="s">
        <v>43</v>
      </c>
      <c r="M6323">
        <v>5.18</v>
      </c>
      <c r="N6323" t="s">
        <v>83</v>
      </c>
      <c r="O6323" t="b">
        <v>0</v>
      </c>
      <c r="P6323">
        <v>42.422400000000003</v>
      </c>
      <c r="Q6323">
        <v>7.0703999999999994</v>
      </c>
      <c r="R6323">
        <v>-6.4795999999999996</v>
      </c>
      <c r="S6323" t="s">
        <v>91</v>
      </c>
      <c r="T6323">
        <v>0</v>
      </c>
      <c r="U6323">
        <v>0</v>
      </c>
      <c r="V6323">
        <v>2</v>
      </c>
      <c r="W6323">
        <v>6.8881999999999923</v>
      </c>
    </row>
    <row r="6324" spans="1:23" x14ac:dyDescent="0.35">
      <c r="A6324" t="s">
        <v>8357</v>
      </c>
      <c r="B6324" t="s">
        <v>105</v>
      </c>
      <c r="C6324" t="s">
        <v>928</v>
      </c>
      <c r="D6324" t="s">
        <v>24</v>
      </c>
      <c r="E6324" t="s">
        <v>14</v>
      </c>
      <c r="F6324" t="s">
        <v>1306</v>
      </c>
      <c r="G6324">
        <v>106.3</v>
      </c>
      <c r="H6324">
        <v>1</v>
      </c>
      <c r="I6324">
        <v>0.12</v>
      </c>
      <c r="J6324">
        <v>9.9700000000000006</v>
      </c>
      <c r="K6324" t="s">
        <v>90</v>
      </c>
      <c r="L6324" t="s">
        <v>41</v>
      </c>
      <c r="M6324">
        <v>7.29</v>
      </c>
      <c r="N6324" t="s">
        <v>83</v>
      </c>
      <c r="O6324" t="b">
        <v>0</v>
      </c>
      <c r="P6324">
        <v>93.543999999999997</v>
      </c>
      <c r="Q6324">
        <v>29.763999999999999</v>
      </c>
      <c r="R6324">
        <v>12.504</v>
      </c>
      <c r="S6324" t="s">
        <v>91</v>
      </c>
      <c r="T6324">
        <v>0</v>
      </c>
      <c r="U6324">
        <v>0</v>
      </c>
      <c r="V6324">
        <v>16</v>
      </c>
      <c r="W6324">
        <v>798.92430000000002</v>
      </c>
    </row>
    <row r="6325" spans="1:23" x14ac:dyDescent="0.35">
      <c r="A6325" t="s">
        <v>8358</v>
      </c>
      <c r="B6325" t="s">
        <v>1097</v>
      </c>
      <c r="C6325" t="s">
        <v>1479</v>
      </c>
      <c r="D6325" t="s">
        <v>12</v>
      </c>
      <c r="E6325" t="s">
        <v>88</v>
      </c>
      <c r="F6325" t="s">
        <v>944</v>
      </c>
      <c r="G6325">
        <v>15.47</v>
      </c>
      <c r="H6325">
        <v>1</v>
      </c>
      <c r="I6325">
        <v>0.14000000000000001</v>
      </c>
      <c r="J6325">
        <v>4.1399999999999997</v>
      </c>
      <c r="K6325" t="s">
        <v>90</v>
      </c>
      <c r="L6325" t="s">
        <v>41</v>
      </c>
      <c r="M6325">
        <v>6.66</v>
      </c>
      <c r="N6325" t="s">
        <v>83</v>
      </c>
      <c r="O6325" t="b">
        <v>0</v>
      </c>
      <c r="P6325">
        <v>13.3042</v>
      </c>
      <c r="Q6325">
        <v>4.0221999999999998</v>
      </c>
      <c r="R6325">
        <v>-6.7778000000000009</v>
      </c>
      <c r="S6325" t="s">
        <v>183</v>
      </c>
      <c r="T6325">
        <v>0</v>
      </c>
      <c r="U6325">
        <v>0</v>
      </c>
      <c r="V6325">
        <v>15</v>
      </c>
      <c r="W6325">
        <v>1059.4259</v>
      </c>
    </row>
    <row r="6326" spans="1:23" x14ac:dyDescent="0.35">
      <c r="A6326" t="s">
        <v>8359</v>
      </c>
      <c r="B6326" t="s">
        <v>433</v>
      </c>
      <c r="C6326" t="s">
        <v>3154</v>
      </c>
      <c r="D6326" t="s">
        <v>17</v>
      </c>
      <c r="E6326" t="s">
        <v>88</v>
      </c>
      <c r="F6326" t="s">
        <v>708</v>
      </c>
      <c r="G6326">
        <v>32.36</v>
      </c>
      <c r="H6326">
        <v>3</v>
      </c>
      <c r="I6326">
        <v>0.04</v>
      </c>
      <c r="J6326">
        <v>8.36</v>
      </c>
      <c r="K6326" t="s">
        <v>115</v>
      </c>
      <c r="L6326" t="s">
        <v>43</v>
      </c>
      <c r="M6326">
        <v>7.06</v>
      </c>
      <c r="N6326" t="s">
        <v>83</v>
      </c>
      <c r="O6326" t="b">
        <v>0</v>
      </c>
      <c r="P6326">
        <v>93.196799999999996</v>
      </c>
      <c r="Q6326">
        <v>34.948799999999999</v>
      </c>
      <c r="R6326">
        <v>19.5288</v>
      </c>
      <c r="S6326" t="s">
        <v>97</v>
      </c>
      <c r="T6326">
        <v>0</v>
      </c>
      <c r="U6326">
        <v>0</v>
      </c>
      <c r="V6326">
        <v>17</v>
      </c>
      <c r="W6326">
        <v>1115.5671</v>
      </c>
    </row>
    <row r="6327" spans="1:23" x14ac:dyDescent="0.35">
      <c r="A6327" t="s">
        <v>8360</v>
      </c>
      <c r="B6327" t="s">
        <v>731</v>
      </c>
      <c r="C6327" t="s">
        <v>1036</v>
      </c>
      <c r="D6327" t="s">
        <v>17</v>
      </c>
      <c r="E6327" t="s">
        <v>16</v>
      </c>
      <c r="F6327" t="s">
        <v>648</v>
      </c>
      <c r="G6327">
        <v>43.02</v>
      </c>
      <c r="H6327">
        <v>2</v>
      </c>
      <c r="I6327">
        <v>0.16</v>
      </c>
      <c r="J6327">
        <v>6.51</v>
      </c>
      <c r="K6327" t="s">
        <v>82</v>
      </c>
      <c r="L6327" t="s">
        <v>41</v>
      </c>
      <c r="M6327">
        <v>6.63</v>
      </c>
      <c r="N6327" t="s">
        <v>83</v>
      </c>
      <c r="O6327" t="b">
        <v>0</v>
      </c>
      <c r="P6327">
        <v>72.273600000000002</v>
      </c>
      <c r="Q6327">
        <v>20.6496</v>
      </c>
      <c r="R6327">
        <v>7.5095999999999989</v>
      </c>
      <c r="S6327" t="s">
        <v>84</v>
      </c>
      <c r="T6327">
        <v>0</v>
      </c>
      <c r="U6327">
        <v>0</v>
      </c>
      <c r="V6327">
        <v>16</v>
      </c>
      <c r="W6327">
        <v>1151.5438999999999</v>
      </c>
    </row>
    <row r="6328" spans="1:23" x14ac:dyDescent="0.35">
      <c r="A6328" t="s">
        <v>8361</v>
      </c>
      <c r="B6328" t="s">
        <v>379</v>
      </c>
      <c r="C6328" t="s">
        <v>1249</v>
      </c>
      <c r="D6328" t="s">
        <v>20</v>
      </c>
      <c r="E6328" t="s">
        <v>88</v>
      </c>
      <c r="F6328" t="s">
        <v>1066</v>
      </c>
      <c r="G6328">
        <v>25.89</v>
      </c>
      <c r="H6328">
        <v>3</v>
      </c>
      <c r="I6328">
        <v>0.06</v>
      </c>
      <c r="J6328">
        <v>6.03</v>
      </c>
      <c r="K6328" t="s">
        <v>82</v>
      </c>
      <c r="L6328" t="s">
        <v>45</v>
      </c>
      <c r="M6328">
        <v>0.63</v>
      </c>
      <c r="N6328" t="s">
        <v>83</v>
      </c>
      <c r="O6328" t="b">
        <v>0</v>
      </c>
      <c r="P6328">
        <v>73.009799999999998</v>
      </c>
      <c r="Q6328">
        <v>26.407800000000002</v>
      </c>
      <c r="R6328">
        <v>19.747800000000002</v>
      </c>
      <c r="S6328" t="s">
        <v>103</v>
      </c>
      <c r="T6328">
        <v>0</v>
      </c>
      <c r="U6328">
        <v>0</v>
      </c>
      <c r="V6328">
        <v>24</v>
      </c>
      <c r="W6328">
        <v>2451.8616000000002</v>
      </c>
    </row>
    <row r="6329" spans="1:23" x14ac:dyDescent="0.35">
      <c r="A6329" t="s">
        <v>8362</v>
      </c>
      <c r="B6329" t="s">
        <v>349</v>
      </c>
      <c r="C6329" t="s">
        <v>720</v>
      </c>
      <c r="D6329" t="s">
        <v>26</v>
      </c>
      <c r="E6329" t="s">
        <v>88</v>
      </c>
      <c r="F6329" t="s">
        <v>341</v>
      </c>
      <c r="G6329">
        <v>32.770000000000003</v>
      </c>
      <c r="H6329">
        <v>2</v>
      </c>
      <c r="I6329">
        <v>0.19</v>
      </c>
      <c r="J6329">
        <v>8.7899999999999991</v>
      </c>
      <c r="K6329" t="s">
        <v>90</v>
      </c>
      <c r="L6329" t="s">
        <v>41</v>
      </c>
      <c r="M6329">
        <v>5.54</v>
      </c>
      <c r="N6329" t="s">
        <v>83</v>
      </c>
      <c r="O6329" t="b">
        <v>0</v>
      </c>
      <c r="P6329">
        <v>53.087400000000009</v>
      </c>
      <c r="Q6329">
        <v>13.763400000000001</v>
      </c>
      <c r="R6329">
        <v>-0.566599999999994</v>
      </c>
      <c r="S6329" t="s">
        <v>128</v>
      </c>
      <c r="T6329">
        <v>0</v>
      </c>
      <c r="U6329">
        <v>0</v>
      </c>
      <c r="V6329">
        <v>20</v>
      </c>
      <c r="W6329">
        <v>2012.6106</v>
      </c>
    </row>
    <row r="6330" spans="1:23" x14ac:dyDescent="0.35">
      <c r="A6330" t="s">
        <v>8363</v>
      </c>
      <c r="B6330" t="s">
        <v>2158</v>
      </c>
      <c r="C6330" t="s">
        <v>1174</v>
      </c>
      <c r="D6330" t="s">
        <v>20</v>
      </c>
      <c r="E6330" t="s">
        <v>14</v>
      </c>
      <c r="F6330" t="s">
        <v>451</v>
      </c>
      <c r="G6330">
        <v>81.87</v>
      </c>
      <c r="H6330">
        <v>2</v>
      </c>
      <c r="I6330">
        <v>0.19</v>
      </c>
      <c r="J6330">
        <v>6.73</v>
      </c>
      <c r="K6330" t="s">
        <v>115</v>
      </c>
      <c r="L6330" t="s">
        <v>41</v>
      </c>
      <c r="M6330">
        <v>7.85</v>
      </c>
      <c r="N6330" t="s">
        <v>83</v>
      </c>
      <c r="O6330" t="b">
        <v>0</v>
      </c>
      <c r="P6330">
        <v>132.6294</v>
      </c>
      <c r="Q6330">
        <v>34.385399999999997</v>
      </c>
      <c r="R6330">
        <v>19.805400000000009</v>
      </c>
      <c r="S6330" t="s">
        <v>128</v>
      </c>
      <c r="T6330">
        <v>0</v>
      </c>
      <c r="U6330">
        <v>0</v>
      </c>
      <c r="V6330">
        <v>17</v>
      </c>
      <c r="W6330">
        <v>907.95410000000038</v>
      </c>
    </row>
    <row r="6331" spans="1:23" x14ac:dyDescent="0.35">
      <c r="A6331" t="s">
        <v>8364</v>
      </c>
      <c r="B6331" t="s">
        <v>1348</v>
      </c>
      <c r="C6331" t="s">
        <v>2008</v>
      </c>
      <c r="D6331" t="s">
        <v>20</v>
      </c>
      <c r="E6331" t="s">
        <v>16</v>
      </c>
      <c r="F6331" t="s">
        <v>854</v>
      </c>
      <c r="G6331">
        <v>56.39</v>
      </c>
      <c r="H6331">
        <v>3</v>
      </c>
      <c r="I6331">
        <v>0.1</v>
      </c>
      <c r="J6331">
        <v>8.2899999999999991</v>
      </c>
      <c r="K6331" t="s">
        <v>90</v>
      </c>
      <c r="L6331" t="s">
        <v>48</v>
      </c>
      <c r="M6331">
        <v>14.95</v>
      </c>
      <c r="N6331" t="s">
        <v>83</v>
      </c>
      <c r="O6331" t="b">
        <v>0</v>
      </c>
      <c r="P6331">
        <v>152.25299999999999</v>
      </c>
      <c r="Q6331">
        <v>50.750999999999998</v>
      </c>
      <c r="R6331">
        <v>27.51100000000001</v>
      </c>
      <c r="S6331" t="s">
        <v>97</v>
      </c>
      <c r="T6331">
        <v>0</v>
      </c>
      <c r="U6331">
        <v>0</v>
      </c>
      <c r="V6331">
        <v>13</v>
      </c>
      <c r="W6331">
        <v>919.70389999999998</v>
      </c>
    </row>
    <row r="6332" spans="1:23" x14ac:dyDescent="0.35">
      <c r="A6332" t="s">
        <v>8365</v>
      </c>
      <c r="B6332" t="s">
        <v>249</v>
      </c>
      <c r="C6332" t="s">
        <v>8366</v>
      </c>
      <c r="D6332" t="s">
        <v>12</v>
      </c>
      <c r="E6332" t="s">
        <v>16</v>
      </c>
      <c r="F6332" t="s">
        <v>307</v>
      </c>
      <c r="G6332">
        <v>15.28</v>
      </c>
      <c r="H6332">
        <v>1</v>
      </c>
      <c r="I6332">
        <v>0.06</v>
      </c>
      <c r="J6332">
        <v>9.7200000000000006</v>
      </c>
      <c r="K6332" t="s">
        <v>102</v>
      </c>
      <c r="L6332" t="s">
        <v>41</v>
      </c>
      <c r="M6332">
        <v>14.82</v>
      </c>
      <c r="N6332" t="s">
        <v>83</v>
      </c>
      <c r="O6332" t="b">
        <v>0</v>
      </c>
      <c r="P6332">
        <v>14.363200000000001</v>
      </c>
      <c r="Q6332">
        <v>5.1951999999999998</v>
      </c>
      <c r="R6332">
        <v>-19.344799999999999</v>
      </c>
      <c r="S6332" t="s">
        <v>91</v>
      </c>
      <c r="T6332">
        <v>0</v>
      </c>
      <c r="U6332">
        <v>0</v>
      </c>
      <c r="V6332">
        <v>1</v>
      </c>
      <c r="W6332">
        <v>-19.344799999999999</v>
      </c>
    </row>
    <row r="6333" spans="1:23" x14ac:dyDescent="0.35">
      <c r="A6333" t="s">
        <v>8367</v>
      </c>
      <c r="B6333" t="s">
        <v>79</v>
      </c>
      <c r="C6333" t="s">
        <v>1437</v>
      </c>
      <c r="D6333" t="s">
        <v>19</v>
      </c>
      <c r="E6333" t="s">
        <v>95</v>
      </c>
      <c r="F6333" t="s">
        <v>541</v>
      </c>
      <c r="G6333">
        <v>403.08</v>
      </c>
      <c r="H6333">
        <v>2</v>
      </c>
      <c r="I6333">
        <v>0.26</v>
      </c>
      <c r="J6333">
        <v>5.93</v>
      </c>
      <c r="K6333" t="s">
        <v>115</v>
      </c>
      <c r="L6333" t="s">
        <v>41</v>
      </c>
      <c r="M6333">
        <v>11.88</v>
      </c>
      <c r="N6333" t="s">
        <v>141</v>
      </c>
      <c r="O6333" t="b">
        <v>0</v>
      </c>
      <c r="P6333">
        <v>596.55840000000001</v>
      </c>
      <c r="Q6333">
        <v>112.86239999999999</v>
      </c>
      <c r="R6333">
        <v>95.052400000000034</v>
      </c>
      <c r="S6333" t="s">
        <v>84</v>
      </c>
      <c r="T6333">
        <v>1</v>
      </c>
      <c r="U6333">
        <v>0</v>
      </c>
      <c r="V6333">
        <v>18</v>
      </c>
      <c r="W6333">
        <v>1591.9094</v>
      </c>
    </row>
    <row r="6334" spans="1:23" x14ac:dyDescent="0.35">
      <c r="A6334" t="s">
        <v>8368</v>
      </c>
      <c r="B6334" t="s">
        <v>940</v>
      </c>
      <c r="C6334" t="s">
        <v>411</v>
      </c>
      <c r="D6334" t="s">
        <v>15</v>
      </c>
      <c r="E6334" t="s">
        <v>16</v>
      </c>
      <c r="F6334" t="s">
        <v>478</v>
      </c>
      <c r="G6334">
        <v>27.86</v>
      </c>
      <c r="H6334">
        <v>2</v>
      </c>
      <c r="I6334">
        <v>0.22</v>
      </c>
      <c r="J6334">
        <v>5.88</v>
      </c>
      <c r="K6334" t="s">
        <v>82</v>
      </c>
      <c r="L6334" t="s">
        <v>41</v>
      </c>
      <c r="M6334">
        <v>5.75</v>
      </c>
      <c r="N6334" t="s">
        <v>83</v>
      </c>
      <c r="O6334" t="b">
        <v>0</v>
      </c>
      <c r="P6334">
        <v>43.461599999999997</v>
      </c>
      <c r="Q6334">
        <v>10.0296</v>
      </c>
      <c r="R6334">
        <v>-1.6003999999999969</v>
      </c>
      <c r="S6334" t="s">
        <v>84</v>
      </c>
      <c r="T6334">
        <v>0</v>
      </c>
      <c r="U6334">
        <v>0</v>
      </c>
      <c r="V6334">
        <v>10</v>
      </c>
      <c r="W6334">
        <v>700.08530000000007</v>
      </c>
    </row>
    <row r="6335" spans="1:23" x14ac:dyDescent="0.35">
      <c r="A6335" t="s">
        <v>8369</v>
      </c>
      <c r="B6335" t="s">
        <v>375</v>
      </c>
      <c r="C6335" t="s">
        <v>1367</v>
      </c>
      <c r="D6335" t="s">
        <v>17</v>
      </c>
      <c r="E6335" t="s">
        <v>95</v>
      </c>
      <c r="F6335" t="s">
        <v>1080</v>
      </c>
      <c r="G6335">
        <v>369.45</v>
      </c>
      <c r="H6335">
        <v>3</v>
      </c>
      <c r="I6335">
        <v>0.08</v>
      </c>
      <c r="J6335">
        <v>5.19</v>
      </c>
      <c r="K6335" t="s">
        <v>102</v>
      </c>
      <c r="L6335" t="s">
        <v>41</v>
      </c>
      <c r="M6335">
        <v>11.14</v>
      </c>
      <c r="N6335" t="s">
        <v>279</v>
      </c>
      <c r="O6335" t="b">
        <v>0</v>
      </c>
      <c r="P6335">
        <v>1019.682</v>
      </c>
      <c r="Q6335">
        <v>354.67200000000008</v>
      </c>
      <c r="R6335">
        <v>338.34200000000021</v>
      </c>
      <c r="S6335" t="s">
        <v>128</v>
      </c>
      <c r="T6335">
        <v>0</v>
      </c>
      <c r="U6335">
        <v>1</v>
      </c>
      <c r="V6335">
        <v>17</v>
      </c>
      <c r="W6335">
        <v>926.81089999999995</v>
      </c>
    </row>
    <row r="6336" spans="1:23" x14ac:dyDescent="0.35">
      <c r="A6336" t="s">
        <v>8370</v>
      </c>
      <c r="B6336" t="s">
        <v>497</v>
      </c>
      <c r="C6336" t="s">
        <v>2250</v>
      </c>
      <c r="D6336" t="s">
        <v>12</v>
      </c>
      <c r="E6336" t="s">
        <v>14</v>
      </c>
      <c r="F6336" t="s">
        <v>1207</v>
      </c>
      <c r="G6336">
        <v>125.29</v>
      </c>
      <c r="H6336">
        <v>3</v>
      </c>
      <c r="I6336">
        <v>0.04</v>
      </c>
      <c r="J6336">
        <v>9.73</v>
      </c>
      <c r="K6336" t="s">
        <v>90</v>
      </c>
      <c r="L6336" t="s">
        <v>43</v>
      </c>
      <c r="M6336">
        <v>4.07</v>
      </c>
      <c r="N6336" t="s">
        <v>83</v>
      </c>
      <c r="O6336" t="b">
        <v>0</v>
      </c>
      <c r="P6336">
        <v>360.83519999999999</v>
      </c>
      <c r="Q6336">
        <v>135.31319999999999</v>
      </c>
      <c r="R6336">
        <v>121.5132</v>
      </c>
      <c r="S6336" t="s">
        <v>183</v>
      </c>
      <c r="T6336">
        <v>0</v>
      </c>
      <c r="U6336">
        <v>0</v>
      </c>
      <c r="V6336">
        <v>17</v>
      </c>
      <c r="W6336">
        <v>920.29610000000002</v>
      </c>
    </row>
    <row r="6337" spans="1:23" x14ac:dyDescent="0.35">
      <c r="A6337" t="s">
        <v>8371</v>
      </c>
      <c r="B6337" t="s">
        <v>487</v>
      </c>
      <c r="C6337" t="s">
        <v>3185</v>
      </c>
      <c r="D6337" t="s">
        <v>20</v>
      </c>
      <c r="E6337" t="s">
        <v>16</v>
      </c>
      <c r="F6337" t="s">
        <v>932</v>
      </c>
      <c r="G6337">
        <v>29.55</v>
      </c>
      <c r="H6337">
        <v>2</v>
      </c>
      <c r="I6337">
        <v>0.08</v>
      </c>
      <c r="J6337">
        <v>4.7300000000000004</v>
      </c>
      <c r="K6337" t="s">
        <v>90</v>
      </c>
      <c r="L6337" t="s">
        <v>43</v>
      </c>
      <c r="M6337">
        <v>7.83</v>
      </c>
      <c r="N6337" t="s">
        <v>83</v>
      </c>
      <c r="O6337" t="b">
        <v>0</v>
      </c>
      <c r="P6337">
        <v>54.372000000000007</v>
      </c>
      <c r="Q6337">
        <v>18.91200000000001</v>
      </c>
      <c r="R6337">
        <v>6.3520000000000056</v>
      </c>
      <c r="S6337" t="s">
        <v>97</v>
      </c>
      <c r="T6337">
        <v>0</v>
      </c>
      <c r="U6337">
        <v>0</v>
      </c>
      <c r="V6337">
        <v>3</v>
      </c>
      <c r="W6337">
        <v>50.261200000000017</v>
      </c>
    </row>
    <row r="6338" spans="1:23" x14ac:dyDescent="0.35">
      <c r="A6338" t="s">
        <v>8372</v>
      </c>
      <c r="B6338" t="s">
        <v>1240</v>
      </c>
      <c r="C6338" t="s">
        <v>5446</v>
      </c>
      <c r="D6338" t="s">
        <v>12</v>
      </c>
      <c r="E6338" t="s">
        <v>88</v>
      </c>
      <c r="F6338" t="s">
        <v>195</v>
      </c>
      <c r="G6338">
        <v>34.56</v>
      </c>
      <c r="H6338">
        <v>3</v>
      </c>
      <c r="I6338">
        <v>0.26</v>
      </c>
      <c r="J6338">
        <v>8.02</v>
      </c>
      <c r="K6338" t="s">
        <v>82</v>
      </c>
      <c r="L6338" t="s">
        <v>41</v>
      </c>
      <c r="M6338">
        <v>12.83</v>
      </c>
      <c r="N6338" t="s">
        <v>83</v>
      </c>
      <c r="O6338" t="b">
        <v>0</v>
      </c>
      <c r="P6338">
        <v>76.723200000000006</v>
      </c>
      <c r="Q6338">
        <v>14.515200000000011</v>
      </c>
      <c r="R6338">
        <v>-6.3347999999999942</v>
      </c>
      <c r="S6338" t="s">
        <v>91</v>
      </c>
      <c r="T6338">
        <v>0</v>
      </c>
      <c r="U6338">
        <v>0</v>
      </c>
      <c r="V6338">
        <v>5</v>
      </c>
      <c r="W6338">
        <v>836.53300000000002</v>
      </c>
    </row>
    <row r="6339" spans="1:23" x14ac:dyDescent="0.35">
      <c r="A6339" t="s">
        <v>8373</v>
      </c>
      <c r="B6339" t="s">
        <v>619</v>
      </c>
      <c r="C6339" t="s">
        <v>684</v>
      </c>
      <c r="D6339" t="s">
        <v>20</v>
      </c>
      <c r="E6339" t="s">
        <v>95</v>
      </c>
      <c r="F6339" t="s">
        <v>328</v>
      </c>
      <c r="G6339">
        <v>359.31</v>
      </c>
      <c r="H6339">
        <v>3</v>
      </c>
      <c r="I6339">
        <v>0.01</v>
      </c>
      <c r="J6339">
        <v>8.59</v>
      </c>
      <c r="K6339" t="s">
        <v>90</v>
      </c>
      <c r="L6339" t="s">
        <v>45</v>
      </c>
      <c r="M6339">
        <v>1.39</v>
      </c>
      <c r="N6339" t="s">
        <v>83</v>
      </c>
      <c r="O6339" t="b">
        <v>0</v>
      </c>
      <c r="P6339">
        <v>1067.1506999999999</v>
      </c>
      <c r="Q6339">
        <v>420.3927000000001</v>
      </c>
      <c r="R6339">
        <v>410.41270000000009</v>
      </c>
      <c r="S6339" t="s">
        <v>91</v>
      </c>
      <c r="T6339">
        <v>0</v>
      </c>
      <c r="U6339">
        <v>0</v>
      </c>
      <c r="V6339">
        <v>19</v>
      </c>
      <c r="W6339">
        <v>2541.4793</v>
      </c>
    </row>
    <row r="6340" spans="1:23" x14ac:dyDescent="0.35">
      <c r="A6340" t="s">
        <v>8374</v>
      </c>
      <c r="B6340" t="s">
        <v>491</v>
      </c>
      <c r="C6340" t="s">
        <v>634</v>
      </c>
      <c r="D6340" t="s">
        <v>17</v>
      </c>
      <c r="E6340" t="s">
        <v>95</v>
      </c>
      <c r="F6340" t="s">
        <v>527</v>
      </c>
      <c r="G6340">
        <v>53.83</v>
      </c>
      <c r="H6340">
        <v>3</v>
      </c>
      <c r="I6340">
        <v>0.26</v>
      </c>
      <c r="J6340">
        <v>8.02</v>
      </c>
      <c r="K6340" t="s">
        <v>90</v>
      </c>
      <c r="L6340" t="s">
        <v>48</v>
      </c>
      <c r="M6340">
        <v>18.760000000000002</v>
      </c>
      <c r="N6340" t="s">
        <v>83</v>
      </c>
      <c r="O6340" t="b">
        <v>0</v>
      </c>
      <c r="P6340">
        <v>119.5026</v>
      </c>
      <c r="Q6340">
        <v>22.608599999999999</v>
      </c>
      <c r="R6340">
        <v>-4.1714000000000064</v>
      </c>
      <c r="S6340" t="s">
        <v>103</v>
      </c>
      <c r="T6340">
        <v>0</v>
      </c>
      <c r="U6340">
        <v>0</v>
      </c>
      <c r="V6340">
        <v>14</v>
      </c>
      <c r="W6340">
        <v>781.37540000000013</v>
      </c>
    </row>
    <row r="6341" spans="1:23" x14ac:dyDescent="0.35">
      <c r="A6341" t="s">
        <v>8375</v>
      </c>
      <c r="B6341" t="s">
        <v>462</v>
      </c>
      <c r="C6341" t="s">
        <v>812</v>
      </c>
      <c r="D6341" t="s">
        <v>12</v>
      </c>
      <c r="E6341" t="s">
        <v>14</v>
      </c>
      <c r="F6341" t="s">
        <v>1131</v>
      </c>
      <c r="G6341">
        <v>79.489999999999995</v>
      </c>
      <c r="H6341">
        <v>3</v>
      </c>
      <c r="I6341">
        <v>0.06</v>
      </c>
      <c r="J6341">
        <v>3.81</v>
      </c>
      <c r="K6341" t="s">
        <v>115</v>
      </c>
      <c r="L6341" t="s">
        <v>43</v>
      </c>
      <c r="M6341">
        <v>3.46</v>
      </c>
      <c r="N6341" t="s">
        <v>83</v>
      </c>
      <c r="O6341" t="b">
        <v>0</v>
      </c>
      <c r="P6341">
        <v>224.1618</v>
      </c>
      <c r="Q6341">
        <v>81.079800000000006</v>
      </c>
      <c r="R6341">
        <v>73.80980000000001</v>
      </c>
      <c r="S6341" t="s">
        <v>84</v>
      </c>
      <c r="T6341">
        <v>0</v>
      </c>
      <c r="U6341">
        <v>0</v>
      </c>
      <c r="V6341">
        <v>19</v>
      </c>
      <c r="W6341">
        <v>617.94619999999986</v>
      </c>
    </row>
    <row r="6342" spans="1:23" x14ac:dyDescent="0.35">
      <c r="A6342" t="s">
        <v>8376</v>
      </c>
      <c r="B6342" t="s">
        <v>751</v>
      </c>
      <c r="C6342" t="s">
        <v>885</v>
      </c>
      <c r="D6342" t="s">
        <v>15</v>
      </c>
      <c r="E6342" t="s">
        <v>16</v>
      </c>
      <c r="F6342" t="s">
        <v>344</v>
      </c>
      <c r="G6342">
        <v>38.81</v>
      </c>
      <c r="H6342">
        <v>1</v>
      </c>
      <c r="I6342">
        <v>0.06</v>
      </c>
      <c r="J6342">
        <v>3.84</v>
      </c>
      <c r="K6342" t="s">
        <v>102</v>
      </c>
      <c r="L6342" t="s">
        <v>48</v>
      </c>
      <c r="M6342">
        <v>14.1</v>
      </c>
      <c r="N6342" t="s">
        <v>83</v>
      </c>
      <c r="O6342" t="b">
        <v>0</v>
      </c>
      <c r="P6342">
        <v>36.481400000000001</v>
      </c>
      <c r="Q6342">
        <v>13.195399999999999</v>
      </c>
      <c r="R6342">
        <v>-4.7445999999999984</v>
      </c>
      <c r="S6342" t="s">
        <v>97</v>
      </c>
      <c r="T6342">
        <v>0</v>
      </c>
      <c r="U6342">
        <v>0</v>
      </c>
      <c r="V6342">
        <v>14</v>
      </c>
      <c r="W6342">
        <v>532.6671</v>
      </c>
    </row>
    <row r="6343" spans="1:23" x14ac:dyDescent="0.35">
      <c r="A6343" t="s">
        <v>8377</v>
      </c>
      <c r="B6343" t="s">
        <v>581</v>
      </c>
      <c r="C6343" t="s">
        <v>2636</v>
      </c>
      <c r="D6343" t="s">
        <v>20</v>
      </c>
      <c r="E6343" t="s">
        <v>88</v>
      </c>
      <c r="F6343" t="s">
        <v>457</v>
      </c>
      <c r="G6343">
        <v>28.92</v>
      </c>
      <c r="H6343">
        <v>2</v>
      </c>
      <c r="I6343">
        <v>0.3</v>
      </c>
      <c r="J6343">
        <v>4.88</v>
      </c>
      <c r="K6343" t="s">
        <v>82</v>
      </c>
      <c r="L6343" t="s">
        <v>41</v>
      </c>
      <c r="M6343">
        <v>10.5</v>
      </c>
      <c r="N6343" t="s">
        <v>83</v>
      </c>
      <c r="O6343" t="b">
        <v>0</v>
      </c>
      <c r="P6343">
        <v>40.488</v>
      </c>
      <c r="Q6343">
        <v>5.7839999999999989</v>
      </c>
      <c r="R6343">
        <v>-9.5960000000000001</v>
      </c>
      <c r="S6343" t="s">
        <v>84</v>
      </c>
      <c r="T6343">
        <v>0</v>
      </c>
      <c r="U6343">
        <v>0</v>
      </c>
      <c r="V6343">
        <v>15</v>
      </c>
      <c r="W6343">
        <v>1009.6579</v>
      </c>
    </row>
    <row r="6344" spans="1:23" x14ac:dyDescent="0.35">
      <c r="A6344" t="s">
        <v>8378</v>
      </c>
      <c r="B6344" t="s">
        <v>257</v>
      </c>
      <c r="C6344" t="s">
        <v>824</v>
      </c>
      <c r="D6344" t="s">
        <v>19</v>
      </c>
      <c r="E6344" t="s">
        <v>16</v>
      </c>
      <c r="F6344" t="s">
        <v>107</v>
      </c>
      <c r="G6344">
        <v>24.23</v>
      </c>
      <c r="H6344">
        <v>1</v>
      </c>
      <c r="I6344">
        <v>0.13</v>
      </c>
      <c r="J6344">
        <v>9.51</v>
      </c>
      <c r="K6344" t="s">
        <v>82</v>
      </c>
      <c r="L6344" t="s">
        <v>41</v>
      </c>
      <c r="M6344">
        <v>13.32</v>
      </c>
      <c r="N6344" t="s">
        <v>83</v>
      </c>
      <c r="O6344" t="b">
        <v>0</v>
      </c>
      <c r="P6344">
        <v>21.080100000000002</v>
      </c>
      <c r="Q6344">
        <v>6.5421000000000014</v>
      </c>
      <c r="R6344">
        <v>-16.2879</v>
      </c>
      <c r="S6344" t="s">
        <v>128</v>
      </c>
      <c r="T6344">
        <v>0</v>
      </c>
      <c r="U6344">
        <v>0</v>
      </c>
      <c r="V6344">
        <v>13</v>
      </c>
      <c r="W6344">
        <v>341.28570000000002</v>
      </c>
    </row>
    <row r="6345" spans="1:23" x14ac:dyDescent="0.35">
      <c r="A6345" t="s">
        <v>8379</v>
      </c>
      <c r="B6345" t="s">
        <v>1524</v>
      </c>
      <c r="C6345" t="s">
        <v>1570</v>
      </c>
      <c r="D6345" t="s">
        <v>12</v>
      </c>
      <c r="E6345" t="s">
        <v>14</v>
      </c>
      <c r="F6345" t="s">
        <v>247</v>
      </c>
      <c r="G6345">
        <v>94.47</v>
      </c>
      <c r="H6345">
        <v>1</v>
      </c>
      <c r="I6345">
        <v>0.05</v>
      </c>
      <c r="J6345">
        <v>7.5</v>
      </c>
      <c r="K6345" t="s">
        <v>82</v>
      </c>
      <c r="L6345" t="s">
        <v>45</v>
      </c>
      <c r="M6345">
        <v>0.84</v>
      </c>
      <c r="N6345" t="s">
        <v>83</v>
      </c>
      <c r="O6345" t="b">
        <v>0</v>
      </c>
      <c r="P6345">
        <v>89.746499999999997</v>
      </c>
      <c r="Q6345">
        <v>33.064500000000002</v>
      </c>
      <c r="R6345">
        <v>24.724499999999999</v>
      </c>
      <c r="S6345" t="s">
        <v>128</v>
      </c>
      <c r="T6345">
        <v>0</v>
      </c>
      <c r="U6345">
        <v>0</v>
      </c>
      <c r="V6345">
        <v>9</v>
      </c>
      <c r="W6345">
        <v>659.01419999999996</v>
      </c>
    </row>
    <row r="6346" spans="1:23" x14ac:dyDescent="0.35">
      <c r="A6346" t="s">
        <v>8380</v>
      </c>
      <c r="B6346" t="s">
        <v>383</v>
      </c>
      <c r="C6346" t="s">
        <v>1365</v>
      </c>
      <c r="D6346" t="s">
        <v>26</v>
      </c>
      <c r="E6346" t="s">
        <v>95</v>
      </c>
      <c r="F6346" t="s">
        <v>145</v>
      </c>
      <c r="G6346">
        <v>36.96</v>
      </c>
      <c r="H6346">
        <v>1</v>
      </c>
      <c r="I6346">
        <v>0.08</v>
      </c>
      <c r="J6346">
        <v>7.2</v>
      </c>
      <c r="K6346" t="s">
        <v>102</v>
      </c>
      <c r="L6346" t="s">
        <v>45</v>
      </c>
      <c r="M6346">
        <v>1.66</v>
      </c>
      <c r="N6346" t="s">
        <v>83</v>
      </c>
      <c r="O6346" t="b">
        <v>0</v>
      </c>
      <c r="P6346">
        <v>34.0032</v>
      </c>
      <c r="Q6346">
        <v>11.827199999999999</v>
      </c>
      <c r="R6346">
        <v>2.9672000000000018</v>
      </c>
      <c r="S6346" t="s">
        <v>128</v>
      </c>
      <c r="T6346">
        <v>0</v>
      </c>
      <c r="U6346">
        <v>0</v>
      </c>
      <c r="V6346">
        <v>17</v>
      </c>
      <c r="W6346">
        <v>922.68780000000015</v>
      </c>
    </row>
    <row r="6347" spans="1:23" x14ac:dyDescent="0.35">
      <c r="A6347" t="s">
        <v>8381</v>
      </c>
      <c r="B6347" t="s">
        <v>1185</v>
      </c>
      <c r="C6347" t="s">
        <v>299</v>
      </c>
      <c r="D6347" t="s">
        <v>17</v>
      </c>
      <c r="E6347" t="s">
        <v>16</v>
      </c>
      <c r="F6347" t="s">
        <v>645</v>
      </c>
      <c r="G6347">
        <v>36.200000000000003</v>
      </c>
      <c r="H6347">
        <v>2</v>
      </c>
      <c r="I6347">
        <v>0.26</v>
      </c>
      <c r="J6347">
        <v>9.39</v>
      </c>
      <c r="K6347" t="s">
        <v>90</v>
      </c>
      <c r="L6347" t="s">
        <v>43</v>
      </c>
      <c r="M6347">
        <v>5.91</v>
      </c>
      <c r="N6347" t="s">
        <v>83</v>
      </c>
      <c r="O6347" t="b">
        <v>0</v>
      </c>
      <c r="P6347">
        <v>53.576000000000001</v>
      </c>
      <c r="Q6347">
        <v>10.135999999999999</v>
      </c>
      <c r="R6347">
        <v>-5.164000000000005</v>
      </c>
      <c r="S6347" t="s">
        <v>183</v>
      </c>
      <c r="T6347">
        <v>0</v>
      </c>
      <c r="U6347">
        <v>0</v>
      </c>
      <c r="V6347">
        <v>11</v>
      </c>
      <c r="W6347">
        <v>748.72979999999995</v>
      </c>
    </row>
    <row r="6348" spans="1:23" x14ac:dyDescent="0.35">
      <c r="A6348" t="s">
        <v>8382</v>
      </c>
      <c r="B6348" t="s">
        <v>229</v>
      </c>
      <c r="C6348" t="s">
        <v>1249</v>
      </c>
      <c r="D6348" t="s">
        <v>24</v>
      </c>
      <c r="E6348" t="s">
        <v>95</v>
      </c>
      <c r="F6348" t="s">
        <v>1554</v>
      </c>
      <c r="G6348">
        <v>31.79</v>
      </c>
      <c r="H6348">
        <v>3</v>
      </c>
      <c r="I6348">
        <v>0.03</v>
      </c>
      <c r="J6348">
        <v>4.01</v>
      </c>
      <c r="K6348" t="s">
        <v>82</v>
      </c>
      <c r="L6348" t="s">
        <v>43</v>
      </c>
      <c r="M6348">
        <v>5.4</v>
      </c>
      <c r="N6348" t="s">
        <v>83</v>
      </c>
      <c r="O6348" t="b">
        <v>0</v>
      </c>
      <c r="P6348">
        <v>92.508899999999997</v>
      </c>
      <c r="Q6348">
        <v>35.286900000000003</v>
      </c>
      <c r="R6348">
        <v>25.876899999999999</v>
      </c>
      <c r="S6348" t="s">
        <v>103</v>
      </c>
      <c r="T6348">
        <v>0</v>
      </c>
      <c r="U6348">
        <v>0</v>
      </c>
      <c r="V6348">
        <v>24</v>
      </c>
      <c r="W6348">
        <v>2451.8616000000002</v>
      </c>
    </row>
    <row r="6349" spans="1:23" x14ac:dyDescent="0.35">
      <c r="A6349" t="s">
        <v>8383</v>
      </c>
      <c r="B6349" t="s">
        <v>375</v>
      </c>
      <c r="C6349" t="s">
        <v>2504</v>
      </c>
      <c r="D6349" t="s">
        <v>15</v>
      </c>
      <c r="E6349" t="s">
        <v>95</v>
      </c>
      <c r="F6349" t="s">
        <v>328</v>
      </c>
      <c r="G6349">
        <v>402.78</v>
      </c>
      <c r="H6349">
        <v>1</v>
      </c>
      <c r="I6349">
        <v>0.03</v>
      </c>
      <c r="J6349">
        <v>8.11</v>
      </c>
      <c r="K6349" t="s">
        <v>82</v>
      </c>
      <c r="L6349" t="s">
        <v>43</v>
      </c>
      <c r="M6349">
        <v>7.62</v>
      </c>
      <c r="N6349" t="s">
        <v>83</v>
      </c>
      <c r="O6349" t="b">
        <v>0</v>
      </c>
      <c r="P6349">
        <v>390.69659999999999</v>
      </c>
      <c r="Q6349">
        <v>149.02860000000001</v>
      </c>
      <c r="R6349">
        <v>133.29859999999999</v>
      </c>
      <c r="S6349" t="s">
        <v>128</v>
      </c>
      <c r="T6349">
        <v>0</v>
      </c>
      <c r="U6349">
        <v>0</v>
      </c>
      <c r="V6349">
        <v>11</v>
      </c>
      <c r="W6349">
        <v>596.44000000000005</v>
      </c>
    </row>
    <row r="6350" spans="1:23" x14ac:dyDescent="0.35">
      <c r="A6350" t="s">
        <v>8384</v>
      </c>
      <c r="B6350" t="s">
        <v>586</v>
      </c>
      <c r="C6350" t="s">
        <v>209</v>
      </c>
      <c r="D6350" t="s">
        <v>24</v>
      </c>
      <c r="E6350" t="s">
        <v>16</v>
      </c>
      <c r="F6350" t="s">
        <v>1316</v>
      </c>
      <c r="G6350">
        <v>51.07</v>
      </c>
      <c r="H6350">
        <v>2</v>
      </c>
      <c r="I6350">
        <v>0.23</v>
      </c>
      <c r="J6350">
        <v>2.16</v>
      </c>
      <c r="K6350" t="s">
        <v>90</v>
      </c>
      <c r="L6350" t="s">
        <v>48</v>
      </c>
      <c r="M6350">
        <v>7.23</v>
      </c>
      <c r="N6350" t="s">
        <v>83</v>
      </c>
      <c r="O6350" t="b">
        <v>0</v>
      </c>
      <c r="P6350">
        <v>78.647800000000004</v>
      </c>
      <c r="Q6350">
        <v>17.363800000000001</v>
      </c>
      <c r="R6350">
        <v>7.9738000000000042</v>
      </c>
      <c r="S6350" t="s">
        <v>91</v>
      </c>
      <c r="T6350">
        <v>0</v>
      </c>
      <c r="U6350">
        <v>0</v>
      </c>
      <c r="V6350">
        <v>10</v>
      </c>
      <c r="W6350">
        <v>1035.8068000000001</v>
      </c>
    </row>
    <row r="6351" spans="1:23" x14ac:dyDescent="0.35">
      <c r="A6351" t="s">
        <v>8385</v>
      </c>
      <c r="B6351" t="s">
        <v>105</v>
      </c>
      <c r="C6351" t="s">
        <v>1045</v>
      </c>
      <c r="D6351" t="s">
        <v>15</v>
      </c>
      <c r="E6351" t="s">
        <v>16</v>
      </c>
      <c r="F6351" t="s">
        <v>478</v>
      </c>
      <c r="G6351">
        <v>45.03</v>
      </c>
      <c r="H6351">
        <v>2</v>
      </c>
      <c r="I6351">
        <v>0.24</v>
      </c>
      <c r="J6351">
        <v>8.49</v>
      </c>
      <c r="K6351" t="s">
        <v>115</v>
      </c>
      <c r="L6351" t="s">
        <v>41</v>
      </c>
      <c r="M6351">
        <v>14.91</v>
      </c>
      <c r="N6351" t="s">
        <v>83</v>
      </c>
      <c r="O6351" t="b">
        <v>0</v>
      </c>
      <c r="P6351">
        <v>68.445599999999999</v>
      </c>
      <c r="Q6351">
        <v>14.409599999999999</v>
      </c>
      <c r="R6351">
        <v>-8.9904000000000011</v>
      </c>
      <c r="S6351" t="s">
        <v>91</v>
      </c>
      <c r="T6351">
        <v>0</v>
      </c>
      <c r="U6351">
        <v>0</v>
      </c>
      <c r="V6351">
        <v>20</v>
      </c>
      <c r="W6351">
        <v>851.01980000000015</v>
      </c>
    </row>
    <row r="6352" spans="1:23" x14ac:dyDescent="0.35">
      <c r="A6352" t="s">
        <v>8386</v>
      </c>
      <c r="B6352" t="s">
        <v>507</v>
      </c>
      <c r="C6352" t="s">
        <v>1401</v>
      </c>
      <c r="D6352" t="s">
        <v>12</v>
      </c>
      <c r="E6352" t="s">
        <v>88</v>
      </c>
      <c r="F6352" t="s">
        <v>718</v>
      </c>
      <c r="G6352">
        <v>31.92</v>
      </c>
      <c r="H6352">
        <v>1</v>
      </c>
      <c r="I6352">
        <v>7.0000000000000007E-2</v>
      </c>
      <c r="J6352">
        <v>6.09</v>
      </c>
      <c r="K6352" t="s">
        <v>90</v>
      </c>
      <c r="L6352" t="s">
        <v>43</v>
      </c>
      <c r="M6352">
        <v>6.77</v>
      </c>
      <c r="N6352" t="s">
        <v>83</v>
      </c>
      <c r="O6352" t="b">
        <v>0</v>
      </c>
      <c r="P6352">
        <v>29.685600000000001</v>
      </c>
      <c r="Q6352">
        <v>10.5336</v>
      </c>
      <c r="R6352">
        <v>-2.3264</v>
      </c>
      <c r="S6352" t="s">
        <v>84</v>
      </c>
      <c r="T6352">
        <v>0</v>
      </c>
      <c r="U6352">
        <v>0</v>
      </c>
      <c r="V6352">
        <v>3</v>
      </c>
      <c r="W6352">
        <v>25.391800000000011</v>
      </c>
    </row>
    <row r="6353" spans="1:23" x14ac:dyDescent="0.35">
      <c r="A6353" t="s">
        <v>8387</v>
      </c>
      <c r="B6353" t="s">
        <v>117</v>
      </c>
      <c r="C6353" t="s">
        <v>1455</v>
      </c>
      <c r="D6353" t="s">
        <v>12</v>
      </c>
      <c r="E6353" t="s">
        <v>95</v>
      </c>
      <c r="F6353" t="s">
        <v>1290</v>
      </c>
      <c r="G6353">
        <v>85.56</v>
      </c>
      <c r="H6353">
        <v>1</v>
      </c>
      <c r="I6353">
        <v>0.05</v>
      </c>
      <c r="J6353">
        <v>6.23</v>
      </c>
      <c r="K6353" t="s">
        <v>102</v>
      </c>
      <c r="L6353" t="s">
        <v>48</v>
      </c>
      <c r="M6353">
        <v>11.69</v>
      </c>
      <c r="N6353" t="s">
        <v>141</v>
      </c>
      <c r="O6353" t="b">
        <v>0</v>
      </c>
      <c r="P6353">
        <v>81.281999999999996</v>
      </c>
      <c r="Q6353">
        <v>29.946000000000002</v>
      </c>
      <c r="R6353">
        <v>12.026</v>
      </c>
      <c r="S6353" t="s">
        <v>84</v>
      </c>
      <c r="T6353">
        <v>1</v>
      </c>
      <c r="U6353">
        <v>0</v>
      </c>
      <c r="V6353">
        <v>4</v>
      </c>
      <c r="W6353">
        <v>422.5227000000001</v>
      </c>
    </row>
    <row r="6354" spans="1:23" x14ac:dyDescent="0.35">
      <c r="A6354" t="s">
        <v>8388</v>
      </c>
      <c r="B6354" t="s">
        <v>1572</v>
      </c>
      <c r="C6354" t="s">
        <v>8389</v>
      </c>
      <c r="D6354" t="s">
        <v>19</v>
      </c>
      <c r="E6354" t="s">
        <v>16</v>
      </c>
      <c r="F6354" t="s">
        <v>214</v>
      </c>
      <c r="G6354">
        <v>48.64</v>
      </c>
      <c r="H6354">
        <v>3</v>
      </c>
      <c r="I6354">
        <v>0.12</v>
      </c>
      <c r="J6354">
        <v>4.2</v>
      </c>
      <c r="K6354" t="s">
        <v>90</v>
      </c>
      <c r="L6354" t="s">
        <v>45</v>
      </c>
      <c r="M6354">
        <v>1.74</v>
      </c>
      <c r="N6354" t="s">
        <v>83</v>
      </c>
      <c r="O6354" t="b">
        <v>0</v>
      </c>
      <c r="P6354">
        <v>128.40960000000001</v>
      </c>
      <c r="Q6354">
        <v>40.857600000000012</v>
      </c>
      <c r="R6354">
        <v>34.917600000000007</v>
      </c>
      <c r="S6354" t="s">
        <v>103</v>
      </c>
      <c r="T6354">
        <v>0</v>
      </c>
      <c r="U6354">
        <v>0</v>
      </c>
      <c r="V6354">
        <v>1</v>
      </c>
      <c r="W6354">
        <v>34.917600000000007</v>
      </c>
    </row>
    <row r="6355" spans="1:23" x14ac:dyDescent="0.35">
      <c r="A6355" t="s">
        <v>8390</v>
      </c>
      <c r="B6355" t="s">
        <v>1586</v>
      </c>
      <c r="C6355" t="s">
        <v>738</v>
      </c>
      <c r="D6355" t="s">
        <v>15</v>
      </c>
      <c r="E6355" t="s">
        <v>16</v>
      </c>
      <c r="F6355" t="s">
        <v>344</v>
      </c>
      <c r="G6355">
        <v>26.71</v>
      </c>
      <c r="H6355">
        <v>1</v>
      </c>
      <c r="I6355">
        <v>0.24</v>
      </c>
      <c r="J6355">
        <v>8.09</v>
      </c>
      <c r="K6355" t="s">
        <v>90</v>
      </c>
      <c r="L6355" t="s">
        <v>41</v>
      </c>
      <c r="M6355">
        <v>9.52</v>
      </c>
      <c r="N6355" t="s">
        <v>83</v>
      </c>
      <c r="O6355" t="b">
        <v>0</v>
      </c>
      <c r="P6355">
        <v>20.299600000000002</v>
      </c>
      <c r="Q6355">
        <v>4.2736000000000018</v>
      </c>
      <c r="R6355">
        <v>-13.336399999999999</v>
      </c>
      <c r="S6355" t="s">
        <v>183</v>
      </c>
      <c r="T6355">
        <v>0</v>
      </c>
      <c r="U6355">
        <v>0</v>
      </c>
      <c r="V6355">
        <v>16</v>
      </c>
      <c r="W6355">
        <v>2256.5427</v>
      </c>
    </row>
    <row r="6356" spans="1:23" x14ac:dyDescent="0.35">
      <c r="A6356" t="s">
        <v>8391</v>
      </c>
      <c r="B6356" t="s">
        <v>197</v>
      </c>
      <c r="C6356" t="s">
        <v>8392</v>
      </c>
      <c r="D6356" t="s">
        <v>20</v>
      </c>
      <c r="E6356" t="s">
        <v>16</v>
      </c>
      <c r="F6356" t="s">
        <v>145</v>
      </c>
      <c r="G6356">
        <v>35.159999999999997</v>
      </c>
      <c r="H6356">
        <v>2</v>
      </c>
      <c r="I6356">
        <v>0.12</v>
      </c>
      <c r="J6356">
        <v>5.89</v>
      </c>
      <c r="K6356" t="s">
        <v>115</v>
      </c>
      <c r="L6356" t="s">
        <v>45</v>
      </c>
      <c r="M6356">
        <v>1.75</v>
      </c>
      <c r="N6356" t="s">
        <v>83</v>
      </c>
      <c r="O6356" t="b">
        <v>0</v>
      </c>
      <c r="P6356">
        <v>61.881599999999992</v>
      </c>
      <c r="Q6356">
        <v>19.689599999999999</v>
      </c>
      <c r="R6356">
        <v>12.0496</v>
      </c>
      <c r="S6356" t="s">
        <v>84</v>
      </c>
      <c r="T6356">
        <v>0</v>
      </c>
      <c r="U6356">
        <v>0</v>
      </c>
      <c r="V6356">
        <v>1</v>
      </c>
      <c r="W6356">
        <v>12.0496</v>
      </c>
    </row>
    <row r="6357" spans="1:23" x14ac:dyDescent="0.35">
      <c r="A6357" t="s">
        <v>8393</v>
      </c>
      <c r="B6357" t="s">
        <v>291</v>
      </c>
      <c r="C6357" t="s">
        <v>3091</v>
      </c>
      <c r="D6357" t="s">
        <v>12</v>
      </c>
      <c r="E6357" t="s">
        <v>95</v>
      </c>
      <c r="F6357" t="s">
        <v>1363</v>
      </c>
      <c r="G6357">
        <v>280.69</v>
      </c>
      <c r="H6357">
        <v>2</v>
      </c>
      <c r="I6357">
        <v>0.06</v>
      </c>
      <c r="J6357">
        <v>3.01</v>
      </c>
      <c r="K6357" t="s">
        <v>102</v>
      </c>
      <c r="L6357" t="s">
        <v>43</v>
      </c>
      <c r="M6357">
        <v>4.26</v>
      </c>
      <c r="N6357" t="s">
        <v>83</v>
      </c>
      <c r="O6357" t="b">
        <v>0</v>
      </c>
      <c r="P6357">
        <v>527.69719999999995</v>
      </c>
      <c r="Q6357">
        <v>190.86920000000001</v>
      </c>
      <c r="R6357">
        <v>183.5992</v>
      </c>
      <c r="S6357" t="s">
        <v>183</v>
      </c>
      <c r="T6357">
        <v>0</v>
      </c>
      <c r="U6357">
        <v>0</v>
      </c>
      <c r="V6357">
        <v>18</v>
      </c>
      <c r="W6357">
        <v>1465.0103999999999</v>
      </c>
    </row>
    <row r="6358" spans="1:23" x14ac:dyDescent="0.35">
      <c r="A6358" t="s">
        <v>8394</v>
      </c>
      <c r="B6358" t="s">
        <v>1147</v>
      </c>
      <c r="C6358" t="s">
        <v>8395</v>
      </c>
      <c r="D6358" t="s">
        <v>26</v>
      </c>
      <c r="E6358" t="s">
        <v>16</v>
      </c>
      <c r="F6358" t="s">
        <v>645</v>
      </c>
      <c r="G6358">
        <v>42.5</v>
      </c>
      <c r="H6358">
        <v>1</v>
      </c>
      <c r="I6358">
        <v>0.06</v>
      </c>
      <c r="J6358">
        <v>3.61</v>
      </c>
      <c r="K6358" t="s">
        <v>90</v>
      </c>
      <c r="L6358" t="s">
        <v>41</v>
      </c>
      <c r="M6358">
        <v>8.08</v>
      </c>
      <c r="N6358" t="s">
        <v>83</v>
      </c>
      <c r="O6358" t="b">
        <v>0</v>
      </c>
      <c r="P6358">
        <v>39.950000000000003</v>
      </c>
      <c r="Q6358">
        <v>14.45</v>
      </c>
      <c r="R6358">
        <v>2.7599999999999958</v>
      </c>
      <c r="S6358" t="s">
        <v>183</v>
      </c>
      <c r="T6358">
        <v>0</v>
      </c>
      <c r="U6358">
        <v>0</v>
      </c>
      <c r="V6358">
        <v>2</v>
      </c>
      <c r="W6358">
        <v>7.2533999999999956</v>
      </c>
    </row>
    <row r="6359" spans="1:23" x14ac:dyDescent="0.35">
      <c r="A6359" t="s">
        <v>8396</v>
      </c>
      <c r="B6359" t="s">
        <v>253</v>
      </c>
      <c r="C6359" t="s">
        <v>2898</v>
      </c>
      <c r="D6359" t="s">
        <v>19</v>
      </c>
      <c r="E6359" t="s">
        <v>88</v>
      </c>
      <c r="F6359" t="s">
        <v>1844</v>
      </c>
      <c r="G6359">
        <v>33.79</v>
      </c>
      <c r="H6359">
        <v>1</v>
      </c>
      <c r="I6359">
        <v>0.1</v>
      </c>
      <c r="J6359">
        <v>8.1</v>
      </c>
      <c r="K6359" t="s">
        <v>115</v>
      </c>
      <c r="L6359" t="s">
        <v>48</v>
      </c>
      <c r="M6359">
        <v>17.100000000000001</v>
      </c>
      <c r="N6359" t="s">
        <v>83</v>
      </c>
      <c r="O6359" t="b">
        <v>1</v>
      </c>
      <c r="P6359">
        <v>30.411000000000001</v>
      </c>
      <c r="Q6359">
        <v>10.137</v>
      </c>
      <c r="R6359">
        <v>-15.063000000000001</v>
      </c>
      <c r="S6359" t="s">
        <v>183</v>
      </c>
      <c r="T6359">
        <v>0</v>
      </c>
      <c r="U6359">
        <v>0</v>
      </c>
      <c r="V6359">
        <v>21</v>
      </c>
      <c r="W6359">
        <v>1859.8818000000001</v>
      </c>
    </row>
    <row r="6360" spans="1:23" x14ac:dyDescent="0.35">
      <c r="A6360" t="s">
        <v>8397</v>
      </c>
      <c r="B6360" t="s">
        <v>802</v>
      </c>
      <c r="C6360" t="s">
        <v>2116</v>
      </c>
      <c r="D6360" t="s">
        <v>20</v>
      </c>
      <c r="E6360" t="s">
        <v>16</v>
      </c>
      <c r="F6360" t="s">
        <v>696</v>
      </c>
      <c r="G6360">
        <v>32.21</v>
      </c>
      <c r="H6360">
        <v>2</v>
      </c>
      <c r="I6360">
        <v>0.12</v>
      </c>
      <c r="J6360">
        <v>8.07</v>
      </c>
      <c r="K6360" t="s">
        <v>90</v>
      </c>
      <c r="L6360" t="s">
        <v>41</v>
      </c>
      <c r="M6360">
        <v>12.94</v>
      </c>
      <c r="N6360" t="s">
        <v>83</v>
      </c>
      <c r="O6360" t="b">
        <v>0</v>
      </c>
      <c r="P6360">
        <v>56.689599999999999</v>
      </c>
      <c r="Q6360">
        <v>18.037600000000001</v>
      </c>
      <c r="R6360">
        <v>-2.9723999999999999</v>
      </c>
      <c r="S6360" t="s">
        <v>84</v>
      </c>
      <c r="T6360">
        <v>0</v>
      </c>
      <c r="U6360">
        <v>0</v>
      </c>
      <c r="V6360">
        <v>10</v>
      </c>
      <c r="W6360">
        <v>686.79230000000007</v>
      </c>
    </row>
    <row r="6361" spans="1:23" x14ac:dyDescent="0.35">
      <c r="A6361" t="s">
        <v>8398</v>
      </c>
      <c r="B6361" t="s">
        <v>1052</v>
      </c>
      <c r="C6361" t="s">
        <v>1938</v>
      </c>
      <c r="D6361" t="s">
        <v>15</v>
      </c>
      <c r="E6361" t="s">
        <v>95</v>
      </c>
      <c r="F6361" t="s">
        <v>214</v>
      </c>
      <c r="G6361">
        <v>27.11</v>
      </c>
      <c r="H6361">
        <v>1</v>
      </c>
      <c r="I6361">
        <v>0.23</v>
      </c>
      <c r="J6361">
        <v>7.21</v>
      </c>
      <c r="K6361" t="s">
        <v>82</v>
      </c>
      <c r="L6361" t="s">
        <v>41</v>
      </c>
      <c r="M6361">
        <v>5.34</v>
      </c>
      <c r="N6361" t="s">
        <v>83</v>
      </c>
      <c r="O6361" t="b">
        <v>0</v>
      </c>
      <c r="P6361">
        <v>20.874700000000001</v>
      </c>
      <c r="Q6361">
        <v>4.6087000000000016</v>
      </c>
      <c r="R6361">
        <v>-7.9412999999999982</v>
      </c>
      <c r="S6361" t="s">
        <v>128</v>
      </c>
      <c r="T6361">
        <v>0</v>
      </c>
      <c r="U6361">
        <v>0</v>
      </c>
      <c r="V6361">
        <v>5</v>
      </c>
      <c r="W6361">
        <v>8.1249000000000109</v>
      </c>
    </row>
    <row r="6362" spans="1:23" x14ac:dyDescent="0.35">
      <c r="A6362" t="s">
        <v>8399</v>
      </c>
      <c r="B6362" t="s">
        <v>221</v>
      </c>
      <c r="C6362" t="s">
        <v>292</v>
      </c>
      <c r="D6362" t="s">
        <v>24</v>
      </c>
      <c r="E6362" t="s">
        <v>88</v>
      </c>
      <c r="F6362" t="s">
        <v>791</v>
      </c>
      <c r="G6362">
        <v>30.85</v>
      </c>
      <c r="H6362">
        <v>3</v>
      </c>
      <c r="I6362">
        <v>7.0000000000000007E-2</v>
      </c>
      <c r="J6362">
        <v>6.27</v>
      </c>
      <c r="K6362" t="s">
        <v>90</v>
      </c>
      <c r="L6362" t="s">
        <v>48</v>
      </c>
      <c r="M6362">
        <v>14.74</v>
      </c>
      <c r="N6362" t="s">
        <v>83</v>
      </c>
      <c r="O6362" t="b">
        <v>0</v>
      </c>
      <c r="P6362">
        <v>86.0715</v>
      </c>
      <c r="Q6362">
        <v>30.541499999999989</v>
      </c>
      <c r="R6362">
        <v>9.5314999999999941</v>
      </c>
      <c r="S6362" t="s">
        <v>103</v>
      </c>
      <c r="T6362">
        <v>0</v>
      </c>
      <c r="U6362">
        <v>0</v>
      </c>
      <c r="V6362">
        <v>3</v>
      </c>
      <c r="W6362">
        <v>453.80409999999989</v>
      </c>
    </row>
    <row r="6363" spans="1:23" x14ac:dyDescent="0.35">
      <c r="A6363" t="s">
        <v>8400</v>
      </c>
      <c r="B6363" t="s">
        <v>261</v>
      </c>
      <c r="C6363" t="s">
        <v>1074</v>
      </c>
      <c r="D6363" t="s">
        <v>20</v>
      </c>
      <c r="E6363" t="s">
        <v>95</v>
      </c>
      <c r="F6363" t="s">
        <v>2069</v>
      </c>
      <c r="G6363">
        <v>281.64999999999998</v>
      </c>
      <c r="H6363">
        <v>1</v>
      </c>
      <c r="I6363">
        <v>0.1</v>
      </c>
      <c r="J6363">
        <v>6.36</v>
      </c>
      <c r="K6363" t="s">
        <v>82</v>
      </c>
      <c r="L6363" t="s">
        <v>45</v>
      </c>
      <c r="M6363">
        <v>0.94</v>
      </c>
      <c r="N6363" t="s">
        <v>83</v>
      </c>
      <c r="O6363" t="b">
        <v>1</v>
      </c>
      <c r="P6363">
        <v>253.48500000000001</v>
      </c>
      <c r="Q6363">
        <v>84.495000000000005</v>
      </c>
      <c r="R6363">
        <v>77.195000000000007</v>
      </c>
      <c r="S6363" t="s">
        <v>103</v>
      </c>
      <c r="T6363">
        <v>0</v>
      </c>
      <c r="U6363">
        <v>0</v>
      </c>
      <c r="V6363">
        <v>17</v>
      </c>
      <c r="W6363">
        <v>1548.1164000000001</v>
      </c>
    </row>
    <row r="6364" spans="1:23" x14ac:dyDescent="0.35">
      <c r="A6364" t="s">
        <v>8401</v>
      </c>
      <c r="B6364" t="s">
        <v>284</v>
      </c>
      <c r="C6364" t="s">
        <v>1115</v>
      </c>
      <c r="D6364" t="s">
        <v>19</v>
      </c>
      <c r="E6364" t="s">
        <v>88</v>
      </c>
      <c r="F6364" t="s">
        <v>1195</v>
      </c>
      <c r="G6364">
        <v>26.9</v>
      </c>
      <c r="H6364">
        <v>2</v>
      </c>
      <c r="I6364">
        <v>7.0000000000000007E-2</v>
      </c>
      <c r="J6364">
        <v>2.0299999999999998</v>
      </c>
      <c r="K6364" t="s">
        <v>102</v>
      </c>
      <c r="L6364" t="s">
        <v>41</v>
      </c>
      <c r="M6364">
        <v>9.2200000000000006</v>
      </c>
      <c r="N6364" t="s">
        <v>83</v>
      </c>
      <c r="O6364" t="b">
        <v>0</v>
      </c>
      <c r="P6364">
        <v>50.033999999999992</v>
      </c>
      <c r="Q6364">
        <v>17.754000000000001</v>
      </c>
      <c r="R6364">
        <v>6.5039999999999978</v>
      </c>
      <c r="S6364" t="s">
        <v>91</v>
      </c>
      <c r="T6364">
        <v>0</v>
      </c>
      <c r="U6364">
        <v>0</v>
      </c>
      <c r="V6364">
        <v>13</v>
      </c>
      <c r="W6364">
        <v>590.20570000000009</v>
      </c>
    </row>
    <row r="6365" spans="1:23" x14ac:dyDescent="0.35">
      <c r="A6365" t="s">
        <v>8402</v>
      </c>
      <c r="B6365" t="s">
        <v>143</v>
      </c>
      <c r="C6365" t="s">
        <v>2452</v>
      </c>
      <c r="D6365" t="s">
        <v>12</v>
      </c>
      <c r="E6365" t="s">
        <v>88</v>
      </c>
      <c r="F6365" t="s">
        <v>468</v>
      </c>
      <c r="G6365">
        <v>29.72</v>
      </c>
      <c r="H6365">
        <v>1</v>
      </c>
      <c r="I6365">
        <v>0.03</v>
      </c>
      <c r="J6365">
        <v>2.97</v>
      </c>
      <c r="K6365" t="s">
        <v>90</v>
      </c>
      <c r="L6365" t="s">
        <v>43</v>
      </c>
      <c r="M6365">
        <v>3.5</v>
      </c>
      <c r="N6365" t="s">
        <v>83</v>
      </c>
      <c r="O6365" t="b">
        <v>0</v>
      </c>
      <c r="P6365">
        <v>28.828399999999998</v>
      </c>
      <c r="Q6365">
        <v>10.9964</v>
      </c>
      <c r="R6365">
        <v>4.5264000000000006</v>
      </c>
      <c r="S6365" t="s">
        <v>103</v>
      </c>
      <c r="T6365">
        <v>0</v>
      </c>
      <c r="U6365">
        <v>0</v>
      </c>
      <c r="V6365">
        <v>13</v>
      </c>
      <c r="W6365">
        <v>820.09640000000013</v>
      </c>
    </row>
    <row r="6366" spans="1:23" x14ac:dyDescent="0.35">
      <c r="A6366" t="s">
        <v>8403</v>
      </c>
      <c r="B6366" t="s">
        <v>1157</v>
      </c>
      <c r="C6366" t="s">
        <v>1642</v>
      </c>
      <c r="D6366" t="s">
        <v>15</v>
      </c>
      <c r="E6366" t="s">
        <v>95</v>
      </c>
      <c r="F6366" t="s">
        <v>701</v>
      </c>
      <c r="G6366">
        <v>418.73</v>
      </c>
      <c r="H6366">
        <v>2</v>
      </c>
      <c r="I6366">
        <v>0.1</v>
      </c>
      <c r="J6366">
        <v>7.25</v>
      </c>
      <c r="K6366" t="s">
        <v>115</v>
      </c>
      <c r="L6366" t="s">
        <v>48</v>
      </c>
      <c r="M6366">
        <v>17.77</v>
      </c>
      <c r="N6366" t="s">
        <v>83</v>
      </c>
      <c r="O6366" t="b">
        <v>1</v>
      </c>
      <c r="P6366">
        <v>753.71400000000006</v>
      </c>
      <c r="Q6366">
        <v>251.23800000000011</v>
      </c>
      <c r="R6366">
        <v>226.21799999999999</v>
      </c>
      <c r="S6366" t="s">
        <v>103</v>
      </c>
      <c r="T6366">
        <v>0</v>
      </c>
      <c r="U6366">
        <v>0</v>
      </c>
      <c r="V6366">
        <v>11</v>
      </c>
      <c r="W6366">
        <v>828.41820000000007</v>
      </c>
    </row>
    <row r="6367" spans="1:23" x14ac:dyDescent="0.35">
      <c r="A6367" t="s">
        <v>8404</v>
      </c>
      <c r="B6367" t="s">
        <v>802</v>
      </c>
      <c r="C6367" t="s">
        <v>1144</v>
      </c>
      <c r="D6367" t="s">
        <v>12</v>
      </c>
      <c r="E6367" t="s">
        <v>95</v>
      </c>
      <c r="F6367" t="s">
        <v>370</v>
      </c>
      <c r="G6367">
        <v>506.74</v>
      </c>
      <c r="H6367">
        <v>3</v>
      </c>
      <c r="I6367">
        <v>0.27</v>
      </c>
      <c r="J6367">
        <v>7.36</v>
      </c>
      <c r="K6367" t="s">
        <v>90</v>
      </c>
      <c r="L6367" t="s">
        <v>41</v>
      </c>
      <c r="M6367">
        <v>6.6</v>
      </c>
      <c r="N6367" t="s">
        <v>141</v>
      </c>
      <c r="O6367" t="b">
        <v>0</v>
      </c>
      <c r="P6367">
        <v>1109.7606000000001</v>
      </c>
      <c r="Q6367">
        <v>197.62860000000009</v>
      </c>
      <c r="R6367">
        <v>183.66860000000011</v>
      </c>
      <c r="S6367" t="s">
        <v>84</v>
      </c>
      <c r="T6367">
        <v>1</v>
      </c>
      <c r="U6367">
        <v>0</v>
      </c>
      <c r="V6367">
        <v>17</v>
      </c>
      <c r="W6367">
        <v>1657.1581000000001</v>
      </c>
    </row>
    <row r="6368" spans="1:23" x14ac:dyDescent="0.35">
      <c r="A6368" t="s">
        <v>8405</v>
      </c>
      <c r="B6368" t="s">
        <v>940</v>
      </c>
      <c r="C6368" t="s">
        <v>897</v>
      </c>
      <c r="D6368" t="s">
        <v>12</v>
      </c>
      <c r="E6368" t="s">
        <v>88</v>
      </c>
      <c r="F6368" t="s">
        <v>718</v>
      </c>
      <c r="G6368">
        <v>22.65</v>
      </c>
      <c r="H6368">
        <v>3</v>
      </c>
      <c r="I6368">
        <v>0.2</v>
      </c>
      <c r="J6368">
        <v>8.24</v>
      </c>
      <c r="K6368" t="s">
        <v>115</v>
      </c>
      <c r="L6368" t="s">
        <v>41</v>
      </c>
      <c r="M6368">
        <v>9.81</v>
      </c>
      <c r="N6368" t="s">
        <v>83</v>
      </c>
      <c r="O6368" t="b">
        <v>0</v>
      </c>
      <c r="P6368">
        <v>54.359999999999992</v>
      </c>
      <c r="Q6368">
        <v>13.59</v>
      </c>
      <c r="R6368">
        <v>-4.4599999999999973</v>
      </c>
      <c r="S6368" t="s">
        <v>84</v>
      </c>
      <c r="T6368">
        <v>0</v>
      </c>
      <c r="U6368">
        <v>0</v>
      </c>
      <c r="V6368">
        <v>10</v>
      </c>
      <c r="W6368">
        <v>412.57940000000008</v>
      </c>
    </row>
    <row r="6369" spans="1:23" x14ac:dyDescent="0.35">
      <c r="A6369" t="s">
        <v>8406</v>
      </c>
      <c r="B6369" t="s">
        <v>253</v>
      </c>
      <c r="C6369" t="s">
        <v>774</v>
      </c>
      <c r="D6369" t="s">
        <v>15</v>
      </c>
      <c r="E6369" t="s">
        <v>95</v>
      </c>
      <c r="F6369" t="s">
        <v>96</v>
      </c>
      <c r="G6369">
        <v>340.28</v>
      </c>
      <c r="H6369">
        <v>2</v>
      </c>
      <c r="I6369">
        <v>0.03</v>
      </c>
      <c r="J6369">
        <v>7.19</v>
      </c>
      <c r="K6369" t="s">
        <v>82</v>
      </c>
      <c r="L6369" t="s">
        <v>48</v>
      </c>
      <c r="M6369">
        <v>11.69</v>
      </c>
      <c r="N6369" t="s">
        <v>83</v>
      </c>
      <c r="O6369" t="b">
        <v>0</v>
      </c>
      <c r="P6369">
        <v>660.14319999999998</v>
      </c>
      <c r="Q6369">
        <v>251.80719999999999</v>
      </c>
      <c r="R6369">
        <v>232.9272</v>
      </c>
      <c r="S6369" t="s">
        <v>183</v>
      </c>
      <c r="T6369">
        <v>0</v>
      </c>
      <c r="U6369">
        <v>0</v>
      </c>
      <c r="V6369">
        <v>2</v>
      </c>
      <c r="W6369">
        <v>286.55700000000007</v>
      </c>
    </row>
    <row r="6370" spans="1:23" x14ac:dyDescent="0.35">
      <c r="A6370" t="s">
        <v>8407</v>
      </c>
      <c r="B6370" t="s">
        <v>949</v>
      </c>
      <c r="C6370" t="s">
        <v>2695</v>
      </c>
      <c r="D6370" t="s">
        <v>19</v>
      </c>
      <c r="E6370" t="s">
        <v>16</v>
      </c>
      <c r="F6370" t="s">
        <v>648</v>
      </c>
      <c r="G6370">
        <v>53.04</v>
      </c>
      <c r="H6370">
        <v>2</v>
      </c>
      <c r="I6370">
        <v>0.28999999999999998</v>
      </c>
      <c r="J6370">
        <v>5.09</v>
      </c>
      <c r="K6370" t="s">
        <v>90</v>
      </c>
      <c r="L6370" t="s">
        <v>41</v>
      </c>
      <c r="M6370">
        <v>11.52</v>
      </c>
      <c r="N6370" t="s">
        <v>83</v>
      </c>
      <c r="O6370" t="b">
        <v>0</v>
      </c>
      <c r="P6370">
        <v>75.316800000000001</v>
      </c>
      <c r="Q6370">
        <v>11.668799999999999</v>
      </c>
      <c r="R6370">
        <v>-4.9411999999999949</v>
      </c>
      <c r="S6370" t="s">
        <v>103</v>
      </c>
      <c r="T6370">
        <v>0</v>
      </c>
      <c r="U6370">
        <v>0</v>
      </c>
      <c r="V6370">
        <v>2</v>
      </c>
      <c r="W6370">
        <v>-19.1126</v>
      </c>
    </row>
    <row r="6371" spans="1:23" x14ac:dyDescent="0.35">
      <c r="A6371" t="s">
        <v>8408</v>
      </c>
      <c r="B6371" t="s">
        <v>298</v>
      </c>
      <c r="C6371" t="s">
        <v>2197</v>
      </c>
      <c r="D6371" t="s">
        <v>15</v>
      </c>
      <c r="E6371" t="s">
        <v>14</v>
      </c>
      <c r="F6371" t="s">
        <v>152</v>
      </c>
      <c r="G6371">
        <v>113.67</v>
      </c>
      <c r="H6371">
        <v>1</v>
      </c>
      <c r="I6371">
        <v>0.27</v>
      </c>
      <c r="J6371">
        <v>9.06</v>
      </c>
      <c r="K6371" t="s">
        <v>102</v>
      </c>
      <c r="L6371" t="s">
        <v>41</v>
      </c>
      <c r="M6371">
        <v>8.8699999999999992</v>
      </c>
      <c r="N6371" t="s">
        <v>83</v>
      </c>
      <c r="O6371" t="b">
        <v>0</v>
      </c>
      <c r="P6371">
        <v>82.979100000000003</v>
      </c>
      <c r="Q6371">
        <v>14.777100000000001</v>
      </c>
      <c r="R6371">
        <v>-3.1528999999999958</v>
      </c>
      <c r="S6371" t="s">
        <v>183</v>
      </c>
      <c r="T6371">
        <v>0</v>
      </c>
      <c r="U6371">
        <v>0</v>
      </c>
      <c r="V6371">
        <v>16</v>
      </c>
      <c r="W6371">
        <v>716.67499999999995</v>
      </c>
    </row>
    <row r="6372" spans="1:23" x14ac:dyDescent="0.35">
      <c r="A6372" t="s">
        <v>8409</v>
      </c>
      <c r="B6372" t="s">
        <v>832</v>
      </c>
      <c r="C6372" t="s">
        <v>2417</v>
      </c>
      <c r="D6372" t="s">
        <v>28</v>
      </c>
      <c r="E6372" t="s">
        <v>16</v>
      </c>
      <c r="F6372" t="s">
        <v>448</v>
      </c>
      <c r="G6372">
        <v>49.11</v>
      </c>
      <c r="H6372">
        <v>2</v>
      </c>
      <c r="I6372">
        <v>0.23</v>
      </c>
      <c r="J6372">
        <v>7.71</v>
      </c>
      <c r="K6372" t="s">
        <v>115</v>
      </c>
      <c r="L6372" t="s">
        <v>43</v>
      </c>
      <c r="M6372">
        <v>7.17</v>
      </c>
      <c r="N6372" t="s">
        <v>83</v>
      </c>
      <c r="O6372" t="b">
        <v>0</v>
      </c>
      <c r="P6372">
        <v>75.629400000000004</v>
      </c>
      <c r="Q6372">
        <v>16.697400000000009</v>
      </c>
      <c r="R6372">
        <v>1.8174000000000099</v>
      </c>
      <c r="S6372" t="s">
        <v>97</v>
      </c>
      <c r="T6372">
        <v>0</v>
      </c>
      <c r="U6372">
        <v>0</v>
      </c>
      <c r="V6372">
        <v>14</v>
      </c>
      <c r="W6372">
        <v>892.75159999999994</v>
      </c>
    </row>
    <row r="6373" spans="1:23" x14ac:dyDescent="0.35">
      <c r="A6373" t="s">
        <v>8410</v>
      </c>
      <c r="B6373" t="s">
        <v>746</v>
      </c>
      <c r="C6373" t="s">
        <v>426</v>
      </c>
      <c r="D6373" t="s">
        <v>17</v>
      </c>
      <c r="E6373" t="s">
        <v>95</v>
      </c>
      <c r="F6373" t="s">
        <v>1709</v>
      </c>
      <c r="G6373">
        <v>387.14</v>
      </c>
      <c r="H6373">
        <v>3</v>
      </c>
      <c r="I6373">
        <v>0.02</v>
      </c>
      <c r="J6373">
        <v>9.1300000000000008</v>
      </c>
      <c r="K6373" t="s">
        <v>90</v>
      </c>
      <c r="L6373" t="s">
        <v>45</v>
      </c>
      <c r="M6373">
        <v>1.08</v>
      </c>
      <c r="N6373" t="s">
        <v>83</v>
      </c>
      <c r="O6373" t="b">
        <v>0</v>
      </c>
      <c r="P6373">
        <v>1138.1916000000001</v>
      </c>
      <c r="Q6373">
        <v>441.33960000000008</v>
      </c>
      <c r="R6373">
        <v>431.12960000000021</v>
      </c>
      <c r="S6373" t="s">
        <v>103</v>
      </c>
      <c r="T6373">
        <v>0</v>
      </c>
      <c r="U6373">
        <v>0</v>
      </c>
      <c r="V6373">
        <v>13</v>
      </c>
      <c r="W6373">
        <v>1079.6733999999999</v>
      </c>
    </row>
    <row r="6374" spans="1:23" x14ac:dyDescent="0.35">
      <c r="A6374" t="s">
        <v>8411</v>
      </c>
      <c r="B6374" t="s">
        <v>1622</v>
      </c>
      <c r="C6374" t="s">
        <v>7796</v>
      </c>
      <c r="D6374" t="s">
        <v>12</v>
      </c>
      <c r="E6374" t="s">
        <v>14</v>
      </c>
      <c r="F6374" t="s">
        <v>332</v>
      </c>
      <c r="G6374">
        <v>94.03</v>
      </c>
      <c r="H6374">
        <v>3</v>
      </c>
      <c r="I6374">
        <v>7.0000000000000007E-2</v>
      </c>
      <c r="J6374">
        <v>8.23</v>
      </c>
      <c r="K6374" t="s">
        <v>115</v>
      </c>
      <c r="L6374" t="s">
        <v>48</v>
      </c>
      <c r="M6374">
        <v>7.31</v>
      </c>
      <c r="N6374" t="s">
        <v>83</v>
      </c>
      <c r="O6374" t="b">
        <v>0</v>
      </c>
      <c r="P6374">
        <v>262.34370000000001</v>
      </c>
      <c r="Q6374">
        <v>93.089699999999993</v>
      </c>
      <c r="R6374">
        <v>77.549700000000001</v>
      </c>
      <c r="S6374" t="s">
        <v>183</v>
      </c>
      <c r="T6374">
        <v>0</v>
      </c>
      <c r="U6374">
        <v>0</v>
      </c>
      <c r="V6374">
        <v>2</v>
      </c>
      <c r="W6374">
        <v>63.284599999999998</v>
      </c>
    </row>
    <row r="6375" spans="1:23" x14ac:dyDescent="0.35">
      <c r="A6375" t="s">
        <v>8412</v>
      </c>
      <c r="B6375" t="s">
        <v>2158</v>
      </c>
      <c r="C6375" t="s">
        <v>1804</v>
      </c>
      <c r="D6375" t="s">
        <v>15</v>
      </c>
      <c r="E6375" t="s">
        <v>88</v>
      </c>
      <c r="F6375" t="s">
        <v>171</v>
      </c>
      <c r="G6375">
        <v>18.399999999999999</v>
      </c>
      <c r="H6375">
        <v>3</v>
      </c>
      <c r="I6375">
        <v>0.02</v>
      </c>
      <c r="J6375">
        <v>6.16</v>
      </c>
      <c r="K6375" t="s">
        <v>90</v>
      </c>
      <c r="L6375" t="s">
        <v>48</v>
      </c>
      <c r="M6375">
        <v>17.91</v>
      </c>
      <c r="N6375" t="s">
        <v>83</v>
      </c>
      <c r="O6375" t="b">
        <v>0</v>
      </c>
      <c r="P6375">
        <v>54.095999999999997</v>
      </c>
      <c r="Q6375">
        <v>20.975999999999999</v>
      </c>
      <c r="R6375">
        <v>-3.0940000000000012</v>
      </c>
      <c r="S6375" t="s">
        <v>128</v>
      </c>
      <c r="T6375">
        <v>0</v>
      </c>
      <c r="U6375">
        <v>0</v>
      </c>
      <c r="V6375">
        <v>11</v>
      </c>
      <c r="W6375">
        <v>347.0933</v>
      </c>
    </row>
    <row r="6376" spans="1:23" x14ac:dyDescent="0.35">
      <c r="A6376" t="s">
        <v>8413</v>
      </c>
      <c r="B6376" t="s">
        <v>157</v>
      </c>
      <c r="C6376" t="s">
        <v>1943</v>
      </c>
      <c r="D6376" t="s">
        <v>20</v>
      </c>
      <c r="E6376" t="s">
        <v>16</v>
      </c>
      <c r="F6376" t="s">
        <v>145</v>
      </c>
      <c r="G6376">
        <v>57.1</v>
      </c>
      <c r="H6376">
        <v>1</v>
      </c>
      <c r="I6376">
        <v>0.15</v>
      </c>
      <c r="J6376">
        <v>9.56</v>
      </c>
      <c r="K6376" t="s">
        <v>115</v>
      </c>
      <c r="L6376" t="s">
        <v>41</v>
      </c>
      <c r="M6376">
        <v>8.69</v>
      </c>
      <c r="N6376" t="s">
        <v>83</v>
      </c>
      <c r="O6376" t="b">
        <v>0</v>
      </c>
      <c r="P6376">
        <v>48.534999999999997</v>
      </c>
      <c r="Q6376">
        <v>14.275</v>
      </c>
      <c r="R6376">
        <v>-3.975000000000001</v>
      </c>
      <c r="S6376" t="s">
        <v>91</v>
      </c>
      <c r="T6376">
        <v>0</v>
      </c>
      <c r="U6376">
        <v>0</v>
      </c>
      <c r="V6376">
        <v>3</v>
      </c>
      <c r="W6376">
        <v>95.526500000000041</v>
      </c>
    </row>
    <row r="6377" spans="1:23" x14ac:dyDescent="0.35">
      <c r="A6377" t="s">
        <v>8414</v>
      </c>
      <c r="B6377" t="s">
        <v>572</v>
      </c>
      <c r="C6377" t="s">
        <v>2250</v>
      </c>
      <c r="D6377" t="s">
        <v>19</v>
      </c>
      <c r="E6377" t="s">
        <v>95</v>
      </c>
      <c r="F6377" t="s">
        <v>1549</v>
      </c>
      <c r="G6377">
        <v>519.47</v>
      </c>
      <c r="H6377">
        <v>1</v>
      </c>
      <c r="I6377">
        <v>0.04</v>
      </c>
      <c r="J6377">
        <v>5.42</v>
      </c>
      <c r="K6377" t="s">
        <v>102</v>
      </c>
      <c r="L6377" t="s">
        <v>48</v>
      </c>
      <c r="M6377">
        <v>15.82</v>
      </c>
      <c r="N6377" t="s">
        <v>83</v>
      </c>
      <c r="O6377" t="b">
        <v>0</v>
      </c>
      <c r="P6377">
        <v>498.69119999999998</v>
      </c>
      <c r="Q6377">
        <v>187.00919999999999</v>
      </c>
      <c r="R6377">
        <v>165.76920000000001</v>
      </c>
      <c r="S6377" t="s">
        <v>183</v>
      </c>
      <c r="T6377">
        <v>0</v>
      </c>
      <c r="U6377">
        <v>0</v>
      </c>
      <c r="V6377">
        <v>17</v>
      </c>
      <c r="W6377">
        <v>920.29610000000002</v>
      </c>
    </row>
    <row r="6378" spans="1:23" x14ac:dyDescent="0.35">
      <c r="A6378" t="s">
        <v>8415</v>
      </c>
      <c r="B6378" t="s">
        <v>925</v>
      </c>
      <c r="C6378" t="s">
        <v>1354</v>
      </c>
      <c r="D6378" t="s">
        <v>15</v>
      </c>
      <c r="E6378" t="s">
        <v>88</v>
      </c>
      <c r="F6378" t="s">
        <v>227</v>
      </c>
      <c r="G6378">
        <v>17.579999999999998</v>
      </c>
      <c r="H6378">
        <v>1</v>
      </c>
      <c r="I6378">
        <v>0.01</v>
      </c>
      <c r="J6378">
        <v>6.49</v>
      </c>
      <c r="K6378" t="s">
        <v>102</v>
      </c>
      <c r="L6378" t="s">
        <v>43</v>
      </c>
      <c r="M6378">
        <v>6.26</v>
      </c>
      <c r="N6378" t="s">
        <v>83</v>
      </c>
      <c r="O6378" t="b">
        <v>0</v>
      </c>
      <c r="P6378">
        <v>17.404199999999999</v>
      </c>
      <c r="Q6378">
        <v>6.8562000000000012</v>
      </c>
      <c r="R6378">
        <v>-5.8937999999999988</v>
      </c>
      <c r="S6378" t="s">
        <v>91</v>
      </c>
      <c r="T6378">
        <v>0</v>
      </c>
      <c r="U6378">
        <v>0</v>
      </c>
      <c r="V6378">
        <v>14</v>
      </c>
      <c r="W6378">
        <v>753.40749999999991</v>
      </c>
    </row>
    <row r="6379" spans="1:23" x14ac:dyDescent="0.35">
      <c r="A6379" t="s">
        <v>8416</v>
      </c>
      <c r="B6379" t="s">
        <v>746</v>
      </c>
      <c r="C6379" t="s">
        <v>2272</v>
      </c>
      <c r="D6379" t="s">
        <v>19</v>
      </c>
      <c r="E6379" t="s">
        <v>16</v>
      </c>
      <c r="F6379" t="s">
        <v>624</v>
      </c>
      <c r="G6379">
        <v>30.69</v>
      </c>
      <c r="H6379">
        <v>2</v>
      </c>
      <c r="I6379">
        <v>0.21</v>
      </c>
      <c r="J6379">
        <v>4.95</v>
      </c>
      <c r="K6379" t="s">
        <v>115</v>
      </c>
      <c r="L6379" t="s">
        <v>41</v>
      </c>
      <c r="M6379">
        <v>12.74</v>
      </c>
      <c r="N6379" t="s">
        <v>83</v>
      </c>
      <c r="O6379" t="b">
        <v>0</v>
      </c>
      <c r="P6379">
        <v>48.490200000000002</v>
      </c>
      <c r="Q6379">
        <v>11.6622</v>
      </c>
      <c r="R6379">
        <v>-6.0278000000000027</v>
      </c>
      <c r="S6379" t="s">
        <v>103</v>
      </c>
      <c r="T6379">
        <v>0</v>
      </c>
      <c r="U6379">
        <v>0</v>
      </c>
      <c r="V6379">
        <v>12</v>
      </c>
      <c r="W6379">
        <v>462.84010000000012</v>
      </c>
    </row>
    <row r="6380" spans="1:23" x14ac:dyDescent="0.35">
      <c r="A6380" t="s">
        <v>8417</v>
      </c>
      <c r="B6380" t="s">
        <v>996</v>
      </c>
      <c r="C6380" t="s">
        <v>1209</v>
      </c>
      <c r="D6380" t="s">
        <v>19</v>
      </c>
      <c r="E6380" t="s">
        <v>14</v>
      </c>
      <c r="F6380" t="s">
        <v>396</v>
      </c>
      <c r="G6380">
        <v>142.91999999999999</v>
      </c>
      <c r="H6380">
        <v>1</v>
      </c>
      <c r="I6380">
        <v>0.05</v>
      </c>
      <c r="J6380">
        <v>4.59</v>
      </c>
      <c r="K6380" t="s">
        <v>115</v>
      </c>
      <c r="L6380" t="s">
        <v>45</v>
      </c>
      <c r="M6380">
        <v>1.94</v>
      </c>
      <c r="N6380" t="s">
        <v>83</v>
      </c>
      <c r="O6380" t="b">
        <v>0</v>
      </c>
      <c r="P6380">
        <v>135.774</v>
      </c>
      <c r="Q6380">
        <v>50.021999999999977</v>
      </c>
      <c r="R6380">
        <v>43.491999999999983</v>
      </c>
      <c r="S6380" t="s">
        <v>128</v>
      </c>
      <c r="T6380">
        <v>0</v>
      </c>
      <c r="U6380">
        <v>0</v>
      </c>
      <c r="V6380">
        <v>23</v>
      </c>
      <c r="W6380">
        <v>1892.7003</v>
      </c>
    </row>
    <row r="6381" spans="1:23" x14ac:dyDescent="0.35">
      <c r="A6381" t="s">
        <v>8418</v>
      </c>
      <c r="B6381" t="s">
        <v>402</v>
      </c>
      <c r="C6381" t="s">
        <v>974</v>
      </c>
      <c r="D6381" t="s">
        <v>15</v>
      </c>
      <c r="E6381" t="s">
        <v>88</v>
      </c>
      <c r="F6381" t="s">
        <v>509</v>
      </c>
      <c r="G6381">
        <v>24.73</v>
      </c>
      <c r="H6381">
        <v>2</v>
      </c>
      <c r="I6381">
        <v>0.09</v>
      </c>
      <c r="J6381">
        <v>2.7</v>
      </c>
      <c r="K6381" t="s">
        <v>90</v>
      </c>
      <c r="L6381" t="s">
        <v>41</v>
      </c>
      <c r="M6381">
        <v>14.61</v>
      </c>
      <c r="N6381" t="s">
        <v>83</v>
      </c>
      <c r="O6381" t="b">
        <v>0</v>
      </c>
      <c r="P6381">
        <v>45.008600000000001</v>
      </c>
      <c r="Q6381">
        <v>15.332599999999999</v>
      </c>
      <c r="R6381">
        <v>-1.977399999999996</v>
      </c>
      <c r="S6381" t="s">
        <v>97</v>
      </c>
      <c r="T6381">
        <v>0</v>
      </c>
      <c r="U6381">
        <v>0</v>
      </c>
      <c r="V6381">
        <v>13</v>
      </c>
      <c r="W6381">
        <v>1473.0153</v>
      </c>
    </row>
    <row r="6382" spans="1:23" x14ac:dyDescent="0.35">
      <c r="A6382" t="s">
        <v>8419</v>
      </c>
      <c r="B6382" t="s">
        <v>731</v>
      </c>
      <c r="C6382" t="s">
        <v>6686</v>
      </c>
      <c r="D6382" t="s">
        <v>12</v>
      </c>
      <c r="E6382" t="s">
        <v>14</v>
      </c>
      <c r="F6382" t="s">
        <v>705</v>
      </c>
      <c r="G6382">
        <v>122.05</v>
      </c>
      <c r="H6382">
        <v>3</v>
      </c>
      <c r="I6382">
        <v>0.28000000000000003</v>
      </c>
      <c r="J6382">
        <v>5.01</v>
      </c>
      <c r="K6382" t="s">
        <v>82</v>
      </c>
      <c r="L6382" t="s">
        <v>41</v>
      </c>
      <c r="M6382">
        <v>8.77</v>
      </c>
      <c r="N6382" t="s">
        <v>83</v>
      </c>
      <c r="O6382" t="b">
        <v>0</v>
      </c>
      <c r="P6382">
        <v>263.62799999999999</v>
      </c>
      <c r="Q6382">
        <v>43.938000000000017</v>
      </c>
      <c r="R6382">
        <v>30.158000000000008</v>
      </c>
      <c r="S6382" t="s">
        <v>84</v>
      </c>
      <c r="T6382">
        <v>0</v>
      </c>
      <c r="U6382">
        <v>0</v>
      </c>
      <c r="V6382">
        <v>2</v>
      </c>
      <c r="W6382">
        <v>211.44</v>
      </c>
    </row>
    <row r="6383" spans="1:23" x14ac:dyDescent="0.35">
      <c r="A6383" t="s">
        <v>8420</v>
      </c>
      <c r="B6383" t="s">
        <v>208</v>
      </c>
      <c r="C6383" t="s">
        <v>114</v>
      </c>
      <c r="D6383" t="s">
        <v>17</v>
      </c>
      <c r="E6383" t="s">
        <v>88</v>
      </c>
      <c r="F6383" t="s">
        <v>1167</v>
      </c>
      <c r="G6383">
        <v>19.2</v>
      </c>
      <c r="H6383">
        <v>2</v>
      </c>
      <c r="I6383">
        <v>0.18</v>
      </c>
      <c r="J6383">
        <v>3.71</v>
      </c>
      <c r="K6383" t="s">
        <v>102</v>
      </c>
      <c r="L6383" t="s">
        <v>41</v>
      </c>
      <c r="M6383">
        <v>6.85</v>
      </c>
      <c r="N6383" t="s">
        <v>83</v>
      </c>
      <c r="O6383" t="b">
        <v>0</v>
      </c>
      <c r="P6383">
        <v>31.488</v>
      </c>
      <c r="Q6383">
        <v>8.4480000000000004</v>
      </c>
      <c r="R6383">
        <v>-2.1119999999999979</v>
      </c>
      <c r="S6383" t="s">
        <v>183</v>
      </c>
      <c r="T6383">
        <v>0</v>
      </c>
      <c r="U6383">
        <v>0</v>
      </c>
      <c r="V6383">
        <v>3</v>
      </c>
      <c r="W6383">
        <v>119.477</v>
      </c>
    </row>
    <row r="6384" spans="1:23" x14ac:dyDescent="0.35">
      <c r="A6384" t="s">
        <v>8421</v>
      </c>
      <c r="B6384" t="s">
        <v>276</v>
      </c>
      <c r="C6384" t="s">
        <v>1498</v>
      </c>
      <c r="D6384" t="s">
        <v>12</v>
      </c>
      <c r="E6384" t="s">
        <v>88</v>
      </c>
      <c r="F6384" t="s">
        <v>468</v>
      </c>
      <c r="G6384">
        <v>23.27</v>
      </c>
      <c r="H6384">
        <v>1</v>
      </c>
      <c r="I6384">
        <v>7.0000000000000007E-2</v>
      </c>
      <c r="J6384">
        <v>2.1800000000000002</v>
      </c>
      <c r="K6384" t="s">
        <v>90</v>
      </c>
      <c r="L6384" t="s">
        <v>41</v>
      </c>
      <c r="M6384">
        <v>6.08</v>
      </c>
      <c r="N6384" t="s">
        <v>83</v>
      </c>
      <c r="O6384" t="b">
        <v>0</v>
      </c>
      <c r="P6384">
        <v>21.641100000000002</v>
      </c>
      <c r="Q6384">
        <v>7.6790999999999983</v>
      </c>
      <c r="R6384">
        <v>-0.58090000000000153</v>
      </c>
      <c r="S6384" t="s">
        <v>97</v>
      </c>
      <c r="T6384">
        <v>0</v>
      </c>
      <c r="U6384">
        <v>0</v>
      </c>
      <c r="V6384">
        <v>3</v>
      </c>
      <c r="W6384">
        <v>78.49469999999998</v>
      </c>
    </row>
    <row r="6385" spans="1:23" x14ac:dyDescent="0.35">
      <c r="A6385" t="s">
        <v>8422</v>
      </c>
      <c r="B6385" t="s">
        <v>390</v>
      </c>
      <c r="C6385" t="s">
        <v>2303</v>
      </c>
      <c r="D6385" t="s">
        <v>17</v>
      </c>
      <c r="E6385" t="s">
        <v>16</v>
      </c>
      <c r="F6385" t="s">
        <v>1316</v>
      </c>
      <c r="G6385">
        <v>26.22</v>
      </c>
      <c r="H6385">
        <v>2</v>
      </c>
      <c r="I6385">
        <v>0.18</v>
      </c>
      <c r="J6385">
        <v>6.1</v>
      </c>
      <c r="K6385" t="s">
        <v>82</v>
      </c>
      <c r="L6385" t="s">
        <v>43</v>
      </c>
      <c r="M6385">
        <v>3.01</v>
      </c>
      <c r="N6385" t="s">
        <v>83</v>
      </c>
      <c r="O6385" t="b">
        <v>0</v>
      </c>
      <c r="P6385">
        <v>43.000799999999998</v>
      </c>
      <c r="Q6385">
        <v>11.536799999999999</v>
      </c>
      <c r="R6385">
        <v>2.4268000000000001</v>
      </c>
      <c r="S6385" t="s">
        <v>91</v>
      </c>
      <c r="T6385">
        <v>0</v>
      </c>
      <c r="U6385">
        <v>0</v>
      </c>
      <c r="V6385">
        <v>16</v>
      </c>
      <c r="W6385">
        <v>1427.3232</v>
      </c>
    </row>
    <row r="6386" spans="1:23" x14ac:dyDescent="0.35">
      <c r="A6386" t="s">
        <v>8423</v>
      </c>
      <c r="B6386" t="s">
        <v>536</v>
      </c>
      <c r="C6386" t="s">
        <v>1022</v>
      </c>
      <c r="D6386" t="s">
        <v>26</v>
      </c>
      <c r="E6386" t="s">
        <v>16</v>
      </c>
      <c r="F6386" t="s">
        <v>107</v>
      </c>
      <c r="G6386">
        <v>39.53</v>
      </c>
      <c r="H6386">
        <v>3</v>
      </c>
      <c r="I6386">
        <v>0.23</v>
      </c>
      <c r="J6386">
        <v>4.74</v>
      </c>
      <c r="K6386" t="s">
        <v>102</v>
      </c>
      <c r="L6386" t="s">
        <v>43</v>
      </c>
      <c r="M6386">
        <v>5.19</v>
      </c>
      <c r="N6386" t="s">
        <v>83</v>
      </c>
      <c r="O6386" t="b">
        <v>0</v>
      </c>
      <c r="P6386">
        <v>91.314300000000003</v>
      </c>
      <c r="Q6386">
        <v>20.16030000000001</v>
      </c>
      <c r="R6386">
        <v>10.23030000000001</v>
      </c>
      <c r="S6386" t="s">
        <v>97</v>
      </c>
      <c r="T6386">
        <v>0</v>
      </c>
      <c r="U6386">
        <v>0</v>
      </c>
      <c r="V6386">
        <v>14</v>
      </c>
      <c r="W6386">
        <v>909.32830000000001</v>
      </c>
    </row>
    <row r="6387" spans="1:23" x14ac:dyDescent="0.35">
      <c r="A6387" t="s">
        <v>8424</v>
      </c>
      <c r="B6387" t="s">
        <v>1007</v>
      </c>
      <c r="C6387" t="s">
        <v>1634</v>
      </c>
      <c r="D6387" t="s">
        <v>20</v>
      </c>
      <c r="E6387" t="s">
        <v>95</v>
      </c>
      <c r="F6387" t="s">
        <v>631</v>
      </c>
      <c r="G6387">
        <v>480.85</v>
      </c>
      <c r="H6387">
        <v>3</v>
      </c>
      <c r="I6387">
        <v>0.1</v>
      </c>
      <c r="J6387">
        <v>6.36</v>
      </c>
      <c r="K6387" t="s">
        <v>115</v>
      </c>
      <c r="L6387" t="s">
        <v>45</v>
      </c>
      <c r="M6387">
        <v>1.28</v>
      </c>
      <c r="N6387" t="s">
        <v>83</v>
      </c>
      <c r="O6387" t="b">
        <v>1</v>
      </c>
      <c r="P6387">
        <v>1298.2950000000001</v>
      </c>
      <c r="Q6387">
        <v>432.76500000000021</v>
      </c>
      <c r="R6387">
        <v>425.12500000000023</v>
      </c>
      <c r="S6387" t="s">
        <v>103</v>
      </c>
      <c r="T6387">
        <v>0</v>
      </c>
      <c r="U6387">
        <v>0</v>
      </c>
      <c r="V6387">
        <v>4</v>
      </c>
      <c r="W6387">
        <v>556.72420000000011</v>
      </c>
    </row>
    <row r="6388" spans="1:23" x14ac:dyDescent="0.35">
      <c r="A6388" t="s">
        <v>8425</v>
      </c>
      <c r="B6388" t="s">
        <v>165</v>
      </c>
      <c r="C6388" t="s">
        <v>1327</v>
      </c>
      <c r="D6388" t="s">
        <v>20</v>
      </c>
      <c r="E6388" t="s">
        <v>14</v>
      </c>
      <c r="F6388" t="s">
        <v>396</v>
      </c>
      <c r="G6388">
        <v>140.61000000000001</v>
      </c>
      <c r="H6388">
        <v>1</v>
      </c>
      <c r="I6388">
        <v>0.02</v>
      </c>
      <c r="J6388">
        <v>4.63</v>
      </c>
      <c r="K6388" t="s">
        <v>102</v>
      </c>
      <c r="L6388" t="s">
        <v>43</v>
      </c>
      <c r="M6388">
        <v>6.99</v>
      </c>
      <c r="N6388" t="s">
        <v>83</v>
      </c>
      <c r="O6388" t="b">
        <v>0</v>
      </c>
      <c r="P6388">
        <v>137.7978</v>
      </c>
      <c r="Q6388">
        <v>53.431800000000017</v>
      </c>
      <c r="R6388">
        <v>41.811800000000019</v>
      </c>
      <c r="S6388" t="s">
        <v>91</v>
      </c>
      <c r="T6388">
        <v>0</v>
      </c>
      <c r="U6388">
        <v>0</v>
      </c>
      <c r="V6388">
        <v>19</v>
      </c>
      <c r="W6388">
        <v>1271.3681999999999</v>
      </c>
    </row>
    <row r="6389" spans="1:23" x14ac:dyDescent="0.35">
      <c r="A6389" t="s">
        <v>8426</v>
      </c>
      <c r="B6389" t="s">
        <v>221</v>
      </c>
      <c r="C6389" t="s">
        <v>1384</v>
      </c>
      <c r="D6389" t="s">
        <v>24</v>
      </c>
      <c r="E6389" t="s">
        <v>95</v>
      </c>
      <c r="F6389" t="s">
        <v>631</v>
      </c>
      <c r="G6389">
        <v>417.89</v>
      </c>
      <c r="H6389">
        <v>2</v>
      </c>
      <c r="I6389">
        <v>0.02</v>
      </c>
      <c r="J6389">
        <v>5.69</v>
      </c>
      <c r="K6389" t="s">
        <v>102</v>
      </c>
      <c r="L6389" t="s">
        <v>48</v>
      </c>
      <c r="M6389">
        <v>18.739999999999998</v>
      </c>
      <c r="N6389" t="s">
        <v>83</v>
      </c>
      <c r="O6389" t="b">
        <v>0</v>
      </c>
      <c r="P6389">
        <v>819.06439999999998</v>
      </c>
      <c r="Q6389">
        <v>317.59640000000002</v>
      </c>
      <c r="R6389">
        <v>293.16640000000001</v>
      </c>
      <c r="S6389" t="s">
        <v>103</v>
      </c>
      <c r="T6389">
        <v>0</v>
      </c>
      <c r="U6389">
        <v>0</v>
      </c>
      <c r="V6389">
        <v>3</v>
      </c>
      <c r="W6389">
        <v>737.18220000000008</v>
      </c>
    </row>
    <row r="6390" spans="1:23" x14ac:dyDescent="0.35">
      <c r="A6390" t="s">
        <v>8427</v>
      </c>
      <c r="B6390" t="s">
        <v>295</v>
      </c>
      <c r="C6390" t="s">
        <v>8428</v>
      </c>
      <c r="D6390" t="s">
        <v>15</v>
      </c>
      <c r="E6390" t="s">
        <v>14</v>
      </c>
      <c r="F6390" t="s">
        <v>332</v>
      </c>
      <c r="G6390">
        <v>125.24</v>
      </c>
      <c r="H6390">
        <v>1</v>
      </c>
      <c r="I6390">
        <v>0.1</v>
      </c>
      <c r="J6390">
        <v>6.46</v>
      </c>
      <c r="K6390" t="s">
        <v>115</v>
      </c>
      <c r="L6390" t="s">
        <v>41</v>
      </c>
      <c r="M6390">
        <v>12.38</v>
      </c>
      <c r="N6390" t="s">
        <v>83</v>
      </c>
      <c r="O6390" t="b">
        <v>0</v>
      </c>
      <c r="P6390">
        <v>112.71599999999999</v>
      </c>
      <c r="Q6390">
        <v>37.572000000000003</v>
      </c>
      <c r="R6390">
        <v>18.731999999999999</v>
      </c>
      <c r="S6390" t="s">
        <v>91</v>
      </c>
      <c r="T6390">
        <v>0</v>
      </c>
      <c r="U6390">
        <v>0</v>
      </c>
      <c r="V6390">
        <v>2</v>
      </c>
      <c r="W6390">
        <v>47.595199999999991</v>
      </c>
    </row>
    <row r="6391" spans="1:23" x14ac:dyDescent="0.35">
      <c r="A6391" t="s">
        <v>8429</v>
      </c>
      <c r="B6391" t="s">
        <v>1576</v>
      </c>
      <c r="C6391" t="s">
        <v>406</v>
      </c>
      <c r="D6391" t="s">
        <v>19</v>
      </c>
      <c r="E6391" t="s">
        <v>14</v>
      </c>
      <c r="F6391" t="s">
        <v>662</v>
      </c>
      <c r="G6391">
        <v>45.46</v>
      </c>
      <c r="H6391">
        <v>1</v>
      </c>
      <c r="I6391">
        <v>0.09</v>
      </c>
      <c r="J6391">
        <v>7.14</v>
      </c>
      <c r="K6391" t="s">
        <v>90</v>
      </c>
      <c r="L6391" t="s">
        <v>45</v>
      </c>
      <c r="M6391">
        <v>0.79</v>
      </c>
      <c r="N6391" t="s">
        <v>83</v>
      </c>
      <c r="O6391" t="b">
        <v>0</v>
      </c>
      <c r="P6391">
        <v>41.368600000000001</v>
      </c>
      <c r="Q6391">
        <v>14.092599999999999</v>
      </c>
      <c r="R6391">
        <v>6.1626000000000012</v>
      </c>
      <c r="S6391" t="s">
        <v>97</v>
      </c>
      <c r="T6391">
        <v>0</v>
      </c>
      <c r="U6391">
        <v>0</v>
      </c>
      <c r="V6391">
        <v>14</v>
      </c>
      <c r="W6391">
        <v>1288.9557</v>
      </c>
    </row>
    <row r="6392" spans="1:23" x14ac:dyDescent="0.35">
      <c r="A6392" t="s">
        <v>8430</v>
      </c>
      <c r="B6392" t="s">
        <v>93</v>
      </c>
      <c r="C6392" t="s">
        <v>1071</v>
      </c>
      <c r="D6392" t="s">
        <v>20</v>
      </c>
      <c r="E6392" t="s">
        <v>16</v>
      </c>
      <c r="F6392" t="s">
        <v>132</v>
      </c>
      <c r="G6392">
        <v>40.24</v>
      </c>
      <c r="H6392">
        <v>2</v>
      </c>
      <c r="I6392">
        <v>7.0000000000000007E-2</v>
      </c>
      <c r="J6392">
        <v>7.43</v>
      </c>
      <c r="K6392" t="s">
        <v>90</v>
      </c>
      <c r="L6392" t="s">
        <v>41</v>
      </c>
      <c r="M6392">
        <v>13.58</v>
      </c>
      <c r="N6392" t="s">
        <v>83</v>
      </c>
      <c r="O6392" t="b">
        <v>0</v>
      </c>
      <c r="P6392">
        <v>74.846400000000003</v>
      </c>
      <c r="Q6392">
        <v>26.558399999999999</v>
      </c>
      <c r="R6392">
        <v>5.5484000000000009</v>
      </c>
      <c r="S6392" t="s">
        <v>97</v>
      </c>
      <c r="T6392">
        <v>0</v>
      </c>
      <c r="U6392">
        <v>0</v>
      </c>
      <c r="V6392">
        <v>17</v>
      </c>
      <c r="W6392">
        <v>1567.6953000000001</v>
      </c>
    </row>
    <row r="6393" spans="1:23" x14ac:dyDescent="0.35">
      <c r="A6393" t="s">
        <v>8431</v>
      </c>
      <c r="B6393" t="s">
        <v>466</v>
      </c>
      <c r="C6393" t="s">
        <v>6726</v>
      </c>
      <c r="D6393" t="s">
        <v>26</v>
      </c>
      <c r="E6393" t="s">
        <v>16</v>
      </c>
      <c r="F6393" t="s">
        <v>155</v>
      </c>
      <c r="G6393">
        <v>2.97</v>
      </c>
      <c r="H6393">
        <v>1</v>
      </c>
      <c r="I6393">
        <v>0.09</v>
      </c>
      <c r="J6393">
        <v>7.01</v>
      </c>
      <c r="K6393" t="s">
        <v>90</v>
      </c>
      <c r="L6393" t="s">
        <v>45</v>
      </c>
      <c r="M6393">
        <v>1.59</v>
      </c>
      <c r="N6393" t="s">
        <v>83</v>
      </c>
      <c r="O6393" t="b">
        <v>0</v>
      </c>
      <c r="P6393">
        <v>2.7027000000000001</v>
      </c>
      <c r="Q6393">
        <v>0.92069999999999996</v>
      </c>
      <c r="R6393">
        <v>-7.6792999999999996</v>
      </c>
      <c r="S6393" t="s">
        <v>183</v>
      </c>
      <c r="T6393">
        <v>0</v>
      </c>
      <c r="U6393">
        <v>0</v>
      </c>
      <c r="V6393">
        <v>2</v>
      </c>
      <c r="W6393">
        <v>24.926100000000019</v>
      </c>
    </row>
    <row r="6394" spans="1:23" x14ac:dyDescent="0.35">
      <c r="A6394" t="s">
        <v>8432</v>
      </c>
      <c r="B6394" t="s">
        <v>383</v>
      </c>
      <c r="C6394" t="s">
        <v>732</v>
      </c>
      <c r="D6394" t="s">
        <v>12</v>
      </c>
      <c r="E6394" t="s">
        <v>14</v>
      </c>
      <c r="F6394" t="s">
        <v>203</v>
      </c>
      <c r="G6394">
        <v>185.5</v>
      </c>
      <c r="H6394">
        <v>2</v>
      </c>
      <c r="I6394">
        <v>7.0000000000000007E-2</v>
      </c>
      <c r="J6394">
        <v>4</v>
      </c>
      <c r="K6394" t="s">
        <v>90</v>
      </c>
      <c r="L6394" t="s">
        <v>41</v>
      </c>
      <c r="M6394">
        <v>10.220000000000001</v>
      </c>
      <c r="N6394" t="s">
        <v>83</v>
      </c>
      <c r="O6394" t="b">
        <v>0</v>
      </c>
      <c r="P6394">
        <v>345.03</v>
      </c>
      <c r="Q6394">
        <v>122.43</v>
      </c>
      <c r="R6394">
        <v>108.21</v>
      </c>
      <c r="S6394" t="s">
        <v>128</v>
      </c>
      <c r="T6394">
        <v>0</v>
      </c>
      <c r="U6394">
        <v>0</v>
      </c>
      <c r="V6394">
        <v>14</v>
      </c>
      <c r="W6394">
        <v>1535.6043999999999</v>
      </c>
    </row>
    <row r="6395" spans="1:23" x14ac:dyDescent="0.35">
      <c r="A6395" t="s">
        <v>8433</v>
      </c>
      <c r="B6395" t="s">
        <v>556</v>
      </c>
      <c r="C6395" t="s">
        <v>1640</v>
      </c>
      <c r="D6395" t="s">
        <v>19</v>
      </c>
      <c r="E6395" t="s">
        <v>14</v>
      </c>
      <c r="F6395" t="s">
        <v>1041</v>
      </c>
      <c r="G6395">
        <v>137.5</v>
      </c>
      <c r="H6395">
        <v>2</v>
      </c>
      <c r="I6395">
        <v>0.03</v>
      </c>
      <c r="J6395">
        <v>3.59</v>
      </c>
      <c r="K6395" t="s">
        <v>82</v>
      </c>
      <c r="L6395" t="s">
        <v>45</v>
      </c>
      <c r="M6395">
        <v>1.03</v>
      </c>
      <c r="N6395" t="s">
        <v>83</v>
      </c>
      <c r="O6395" t="b">
        <v>0</v>
      </c>
      <c r="P6395">
        <v>266.75</v>
      </c>
      <c r="Q6395">
        <v>101.75</v>
      </c>
      <c r="R6395">
        <v>97.13</v>
      </c>
      <c r="S6395" t="s">
        <v>128</v>
      </c>
      <c r="T6395">
        <v>0</v>
      </c>
      <c r="U6395">
        <v>0</v>
      </c>
      <c r="V6395">
        <v>3</v>
      </c>
      <c r="W6395">
        <v>314.93920000000003</v>
      </c>
    </row>
    <row r="6396" spans="1:23" x14ac:dyDescent="0.35">
      <c r="A6396" t="s">
        <v>8434</v>
      </c>
      <c r="B6396" t="s">
        <v>1705</v>
      </c>
      <c r="C6396" t="s">
        <v>573</v>
      </c>
      <c r="D6396" t="s">
        <v>15</v>
      </c>
      <c r="E6396" t="s">
        <v>14</v>
      </c>
      <c r="F6396" t="s">
        <v>234</v>
      </c>
      <c r="G6396">
        <v>79.12</v>
      </c>
      <c r="H6396">
        <v>3</v>
      </c>
      <c r="I6396">
        <v>0.22</v>
      </c>
      <c r="J6396">
        <v>5.12</v>
      </c>
      <c r="K6396" t="s">
        <v>90</v>
      </c>
      <c r="L6396" t="s">
        <v>41</v>
      </c>
      <c r="M6396">
        <v>12.81</v>
      </c>
      <c r="N6396" t="s">
        <v>83</v>
      </c>
      <c r="O6396" t="b">
        <v>0</v>
      </c>
      <c r="P6396">
        <v>185.14080000000001</v>
      </c>
      <c r="Q6396">
        <v>42.724800000000023</v>
      </c>
      <c r="R6396">
        <v>24.79480000000002</v>
      </c>
      <c r="S6396" t="s">
        <v>97</v>
      </c>
      <c r="T6396">
        <v>0</v>
      </c>
      <c r="U6396">
        <v>0</v>
      </c>
      <c r="V6396">
        <v>17</v>
      </c>
      <c r="W6396">
        <v>804.03819999999996</v>
      </c>
    </row>
    <row r="6397" spans="1:23" x14ac:dyDescent="0.35">
      <c r="A6397" t="s">
        <v>8435</v>
      </c>
      <c r="B6397" t="s">
        <v>626</v>
      </c>
      <c r="C6397" t="s">
        <v>1093</v>
      </c>
      <c r="D6397" t="s">
        <v>20</v>
      </c>
      <c r="E6397" t="s">
        <v>88</v>
      </c>
      <c r="F6397" t="s">
        <v>199</v>
      </c>
      <c r="G6397">
        <v>19.079999999999998</v>
      </c>
      <c r="H6397">
        <v>2</v>
      </c>
      <c r="I6397">
        <v>0.12</v>
      </c>
      <c r="J6397">
        <v>2.63</v>
      </c>
      <c r="K6397" t="s">
        <v>82</v>
      </c>
      <c r="L6397" t="s">
        <v>41</v>
      </c>
      <c r="M6397">
        <v>14.46</v>
      </c>
      <c r="N6397" t="s">
        <v>83</v>
      </c>
      <c r="O6397" t="b">
        <v>0</v>
      </c>
      <c r="P6397">
        <v>33.580800000000004</v>
      </c>
      <c r="Q6397">
        <v>10.684799999999999</v>
      </c>
      <c r="R6397">
        <v>-6.4052000000000007</v>
      </c>
      <c r="S6397" t="s">
        <v>97</v>
      </c>
      <c r="T6397">
        <v>0</v>
      </c>
      <c r="U6397">
        <v>0</v>
      </c>
      <c r="V6397">
        <v>15</v>
      </c>
      <c r="W6397">
        <v>1159.5474999999999</v>
      </c>
    </row>
    <row r="6398" spans="1:23" x14ac:dyDescent="0.35">
      <c r="A6398" t="s">
        <v>8436</v>
      </c>
      <c r="B6398" t="s">
        <v>193</v>
      </c>
      <c r="C6398" t="s">
        <v>198</v>
      </c>
      <c r="D6398" t="s">
        <v>12</v>
      </c>
      <c r="E6398" t="s">
        <v>14</v>
      </c>
      <c r="F6398" t="s">
        <v>187</v>
      </c>
      <c r="G6398">
        <v>169.4</v>
      </c>
      <c r="H6398">
        <v>3</v>
      </c>
      <c r="I6398">
        <v>0.17</v>
      </c>
      <c r="J6398">
        <v>7.54</v>
      </c>
      <c r="K6398" t="s">
        <v>90</v>
      </c>
      <c r="L6398" t="s">
        <v>41</v>
      </c>
      <c r="M6398">
        <v>6.44</v>
      </c>
      <c r="N6398" t="s">
        <v>83</v>
      </c>
      <c r="O6398" t="b">
        <v>0</v>
      </c>
      <c r="P6398">
        <v>421.80599999999998</v>
      </c>
      <c r="Q6398">
        <v>116.886</v>
      </c>
      <c r="R6398">
        <v>102.90600000000001</v>
      </c>
      <c r="S6398" t="s">
        <v>97</v>
      </c>
      <c r="T6398">
        <v>0</v>
      </c>
      <c r="U6398">
        <v>0</v>
      </c>
      <c r="V6398">
        <v>12</v>
      </c>
      <c r="W6398">
        <v>871.18830000000014</v>
      </c>
    </row>
    <row r="6399" spans="1:23" x14ac:dyDescent="0.35">
      <c r="A6399" t="s">
        <v>8437</v>
      </c>
      <c r="B6399" t="s">
        <v>603</v>
      </c>
      <c r="C6399" t="s">
        <v>889</v>
      </c>
      <c r="D6399" t="s">
        <v>24</v>
      </c>
      <c r="E6399" t="s">
        <v>16</v>
      </c>
      <c r="F6399" t="s">
        <v>919</v>
      </c>
      <c r="G6399">
        <v>37.76</v>
      </c>
      <c r="H6399">
        <v>1</v>
      </c>
      <c r="I6399">
        <v>0.28999999999999998</v>
      </c>
      <c r="J6399">
        <v>4.97</v>
      </c>
      <c r="K6399" t="s">
        <v>82</v>
      </c>
      <c r="L6399" t="s">
        <v>41</v>
      </c>
      <c r="M6399">
        <v>9.11</v>
      </c>
      <c r="N6399" t="s">
        <v>83</v>
      </c>
      <c r="O6399" t="b">
        <v>0</v>
      </c>
      <c r="P6399">
        <v>26.8096</v>
      </c>
      <c r="Q6399">
        <v>4.1535999999999973</v>
      </c>
      <c r="R6399">
        <v>-9.9263999999999992</v>
      </c>
      <c r="S6399" t="s">
        <v>128</v>
      </c>
      <c r="T6399">
        <v>0</v>
      </c>
      <c r="U6399">
        <v>0</v>
      </c>
      <c r="V6399">
        <v>17</v>
      </c>
      <c r="W6399">
        <v>599.96180000000004</v>
      </c>
    </row>
    <row r="6400" spans="1:23" x14ac:dyDescent="0.35">
      <c r="A6400" t="s">
        <v>8438</v>
      </c>
      <c r="B6400" t="s">
        <v>949</v>
      </c>
      <c r="C6400" t="s">
        <v>2108</v>
      </c>
      <c r="D6400" t="s">
        <v>12</v>
      </c>
      <c r="E6400" t="s">
        <v>95</v>
      </c>
      <c r="F6400" t="s">
        <v>782</v>
      </c>
      <c r="G6400">
        <v>396.65</v>
      </c>
      <c r="H6400">
        <v>2</v>
      </c>
      <c r="I6400">
        <v>0.06</v>
      </c>
      <c r="J6400">
        <v>3.24</v>
      </c>
      <c r="K6400" t="s">
        <v>90</v>
      </c>
      <c r="L6400" t="s">
        <v>43</v>
      </c>
      <c r="M6400">
        <v>7.95</v>
      </c>
      <c r="N6400" t="s">
        <v>141</v>
      </c>
      <c r="O6400" t="b">
        <v>0</v>
      </c>
      <c r="P6400">
        <v>745.70199999999988</v>
      </c>
      <c r="Q6400">
        <v>269.72199999999992</v>
      </c>
      <c r="R6400">
        <v>258.53199999999993</v>
      </c>
      <c r="S6400" t="s">
        <v>103</v>
      </c>
      <c r="T6400">
        <v>1</v>
      </c>
      <c r="U6400">
        <v>0</v>
      </c>
      <c r="V6400">
        <v>18</v>
      </c>
      <c r="W6400">
        <v>1247.6645000000001</v>
      </c>
    </row>
    <row r="6401" spans="1:23" x14ac:dyDescent="0.35">
      <c r="A6401" t="s">
        <v>8439</v>
      </c>
      <c r="B6401" t="s">
        <v>487</v>
      </c>
      <c r="C6401" t="s">
        <v>1025</v>
      </c>
      <c r="D6401" t="s">
        <v>26</v>
      </c>
      <c r="E6401" t="s">
        <v>16</v>
      </c>
      <c r="F6401" t="s">
        <v>605</v>
      </c>
      <c r="G6401">
        <v>51.66</v>
      </c>
      <c r="H6401">
        <v>2</v>
      </c>
      <c r="I6401">
        <v>0.1</v>
      </c>
      <c r="J6401">
        <v>5.36</v>
      </c>
      <c r="K6401" t="s">
        <v>102</v>
      </c>
      <c r="L6401" t="s">
        <v>45</v>
      </c>
      <c r="M6401">
        <v>1.64</v>
      </c>
      <c r="N6401" t="s">
        <v>83</v>
      </c>
      <c r="O6401" t="b">
        <v>0</v>
      </c>
      <c r="P6401">
        <v>92.988</v>
      </c>
      <c r="Q6401">
        <v>30.996000000000009</v>
      </c>
      <c r="R6401">
        <v>23.996000000000009</v>
      </c>
      <c r="S6401" t="s">
        <v>97</v>
      </c>
      <c r="T6401">
        <v>0</v>
      </c>
      <c r="U6401">
        <v>0</v>
      </c>
      <c r="V6401">
        <v>13</v>
      </c>
      <c r="W6401">
        <v>817.44529999999997</v>
      </c>
    </row>
    <row r="6402" spans="1:23" x14ac:dyDescent="0.35">
      <c r="A6402" t="s">
        <v>8440</v>
      </c>
      <c r="B6402" t="s">
        <v>193</v>
      </c>
      <c r="C6402" t="s">
        <v>501</v>
      </c>
      <c r="D6402" t="s">
        <v>17</v>
      </c>
      <c r="E6402" t="s">
        <v>14</v>
      </c>
      <c r="F6402" t="s">
        <v>152</v>
      </c>
      <c r="G6402">
        <v>126.27</v>
      </c>
      <c r="H6402">
        <v>1</v>
      </c>
      <c r="I6402">
        <v>0.08</v>
      </c>
      <c r="J6402">
        <v>3.75</v>
      </c>
      <c r="K6402" t="s">
        <v>102</v>
      </c>
      <c r="L6402" t="s">
        <v>45</v>
      </c>
      <c r="M6402">
        <v>0.61</v>
      </c>
      <c r="N6402" t="s">
        <v>83</v>
      </c>
      <c r="O6402" t="b">
        <v>0</v>
      </c>
      <c r="P6402">
        <v>116.16840000000001</v>
      </c>
      <c r="Q6402">
        <v>40.406399999999998</v>
      </c>
      <c r="R6402">
        <v>36.046400000000013</v>
      </c>
      <c r="S6402" t="s">
        <v>97</v>
      </c>
      <c r="T6402">
        <v>0</v>
      </c>
      <c r="U6402">
        <v>0</v>
      </c>
      <c r="V6402">
        <v>13</v>
      </c>
      <c r="W6402">
        <v>1174.8072999999999</v>
      </c>
    </row>
    <row r="6403" spans="1:23" x14ac:dyDescent="0.35">
      <c r="A6403" t="s">
        <v>8441</v>
      </c>
      <c r="B6403" t="s">
        <v>268</v>
      </c>
      <c r="C6403" t="s">
        <v>2410</v>
      </c>
      <c r="D6403" t="s">
        <v>19</v>
      </c>
      <c r="E6403" t="s">
        <v>88</v>
      </c>
      <c r="F6403" t="s">
        <v>857</v>
      </c>
      <c r="G6403">
        <v>31.57</v>
      </c>
      <c r="H6403">
        <v>3</v>
      </c>
      <c r="I6403">
        <v>0.02</v>
      </c>
      <c r="J6403">
        <v>3.33</v>
      </c>
      <c r="K6403" t="s">
        <v>102</v>
      </c>
      <c r="L6403" t="s">
        <v>43</v>
      </c>
      <c r="M6403">
        <v>4.32</v>
      </c>
      <c r="N6403" t="s">
        <v>83</v>
      </c>
      <c r="O6403" t="b">
        <v>0</v>
      </c>
      <c r="P6403">
        <v>92.815799999999996</v>
      </c>
      <c r="Q6403">
        <v>35.98980000000001</v>
      </c>
      <c r="R6403">
        <v>28.339800000000011</v>
      </c>
      <c r="S6403" t="s">
        <v>91</v>
      </c>
      <c r="T6403">
        <v>0</v>
      </c>
      <c r="U6403">
        <v>0</v>
      </c>
      <c r="V6403">
        <v>11</v>
      </c>
      <c r="W6403">
        <v>239.26870000000011</v>
      </c>
    </row>
    <row r="6404" spans="1:23" x14ac:dyDescent="0.35">
      <c r="A6404" t="s">
        <v>8442</v>
      </c>
      <c r="B6404" t="s">
        <v>973</v>
      </c>
      <c r="C6404" t="s">
        <v>798</v>
      </c>
      <c r="D6404" t="s">
        <v>20</v>
      </c>
      <c r="E6404" t="s">
        <v>95</v>
      </c>
      <c r="F6404" t="s">
        <v>782</v>
      </c>
      <c r="G6404">
        <v>410.31</v>
      </c>
      <c r="H6404">
        <v>1</v>
      </c>
      <c r="I6404">
        <v>0.22</v>
      </c>
      <c r="J6404">
        <v>9.75</v>
      </c>
      <c r="K6404" t="s">
        <v>90</v>
      </c>
      <c r="L6404" t="s">
        <v>41</v>
      </c>
      <c r="M6404">
        <v>9.64</v>
      </c>
      <c r="N6404" t="s">
        <v>83</v>
      </c>
      <c r="O6404" t="b">
        <v>0</v>
      </c>
      <c r="P6404">
        <v>320.04180000000002</v>
      </c>
      <c r="Q6404">
        <v>73.855800000000045</v>
      </c>
      <c r="R6404">
        <v>54.465800000000051</v>
      </c>
      <c r="S6404" t="s">
        <v>183</v>
      </c>
      <c r="T6404">
        <v>0</v>
      </c>
      <c r="U6404">
        <v>0</v>
      </c>
      <c r="V6404">
        <v>12</v>
      </c>
      <c r="W6404">
        <v>1365.7772</v>
      </c>
    </row>
    <row r="6405" spans="1:23" x14ac:dyDescent="0.35">
      <c r="A6405" t="s">
        <v>8443</v>
      </c>
      <c r="B6405" t="s">
        <v>364</v>
      </c>
      <c r="C6405" t="s">
        <v>2143</v>
      </c>
      <c r="D6405" t="s">
        <v>19</v>
      </c>
      <c r="E6405" t="s">
        <v>14</v>
      </c>
      <c r="F6405" t="s">
        <v>677</v>
      </c>
      <c r="G6405">
        <v>127.5</v>
      </c>
      <c r="H6405">
        <v>3</v>
      </c>
      <c r="I6405">
        <v>0.21</v>
      </c>
      <c r="J6405">
        <v>4.12</v>
      </c>
      <c r="K6405" t="s">
        <v>102</v>
      </c>
      <c r="L6405" t="s">
        <v>41</v>
      </c>
      <c r="M6405">
        <v>9.68</v>
      </c>
      <c r="N6405" t="s">
        <v>83</v>
      </c>
      <c r="O6405" t="b">
        <v>0</v>
      </c>
      <c r="P6405">
        <v>302.17500000000001</v>
      </c>
      <c r="Q6405">
        <v>72.675000000000011</v>
      </c>
      <c r="R6405">
        <v>58.875000000000007</v>
      </c>
      <c r="S6405" t="s">
        <v>97</v>
      </c>
      <c r="T6405">
        <v>0</v>
      </c>
      <c r="U6405">
        <v>0</v>
      </c>
      <c r="V6405">
        <v>14</v>
      </c>
      <c r="W6405">
        <v>292.22550000000012</v>
      </c>
    </row>
    <row r="6406" spans="1:23" x14ac:dyDescent="0.35">
      <c r="A6406" t="s">
        <v>8444</v>
      </c>
      <c r="B6406" t="s">
        <v>1576</v>
      </c>
      <c r="C6406" t="s">
        <v>8445</v>
      </c>
      <c r="D6406" t="s">
        <v>28</v>
      </c>
      <c r="E6406" t="s">
        <v>88</v>
      </c>
      <c r="F6406" t="s">
        <v>493</v>
      </c>
      <c r="G6406">
        <v>31.27</v>
      </c>
      <c r="H6406">
        <v>3</v>
      </c>
      <c r="I6406">
        <v>0.08</v>
      </c>
      <c r="J6406">
        <v>3.03</v>
      </c>
      <c r="K6406" t="s">
        <v>102</v>
      </c>
      <c r="L6406" t="s">
        <v>43</v>
      </c>
      <c r="M6406">
        <v>5.63</v>
      </c>
      <c r="N6406" t="s">
        <v>83</v>
      </c>
      <c r="O6406" t="b">
        <v>0</v>
      </c>
      <c r="P6406">
        <v>86.305199999999999</v>
      </c>
      <c r="Q6406">
        <v>30.019200000000001</v>
      </c>
      <c r="R6406">
        <v>21.359200000000001</v>
      </c>
      <c r="S6406" t="s">
        <v>97</v>
      </c>
      <c r="T6406">
        <v>0</v>
      </c>
      <c r="U6406">
        <v>0</v>
      </c>
      <c r="V6406">
        <v>2</v>
      </c>
      <c r="W6406">
        <v>19.657599999999999</v>
      </c>
    </row>
    <row r="6407" spans="1:23" x14ac:dyDescent="0.35">
      <c r="A6407" t="s">
        <v>8446</v>
      </c>
      <c r="B6407" t="s">
        <v>268</v>
      </c>
      <c r="C6407" t="s">
        <v>604</v>
      </c>
      <c r="D6407" t="s">
        <v>17</v>
      </c>
      <c r="E6407" t="s">
        <v>16</v>
      </c>
      <c r="F6407" t="s">
        <v>409</v>
      </c>
      <c r="G6407">
        <v>43.96</v>
      </c>
      <c r="H6407">
        <v>3</v>
      </c>
      <c r="I6407">
        <v>0.28999999999999998</v>
      </c>
      <c r="J6407">
        <v>8.42</v>
      </c>
      <c r="K6407" t="s">
        <v>102</v>
      </c>
      <c r="L6407" t="s">
        <v>43</v>
      </c>
      <c r="M6407">
        <v>7.5</v>
      </c>
      <c r="N6407" t="s">
        <v>83</v>
      </c>
      <c r="O6407" t="b">
        <v>0</v>
      </c>
      <c r="P6407">
        <v>93.634799999999998</v>
      </c>
      <c r="Q6407">
        <v>14.5068</v>
      </c>
      <c r="R6407">
        <v>-1.413200000000002</v>
      </c>
      <c r="S6407" t="s">
        <v>91</v>
      </c>
      <c r="T6407">
        <v>0</v>
      </c>
      <c r="U6407">
        <v>0</v>
      </c>
      <c r="V6407">
        <v>12</v>
      </c>
      <c r="W6407">
        <v>500.64210000000008</v>
      </c>
    </row>
    <row r="6408" spans="1:23" x14ac:dyDescent="0.35">
      <c r="A6408" t="s">
        <v>8447</v>
      </c>
      <c r="B6408" t="s">
        <v>703</v>
      </c>
      <c r="C6408" t="s">
        <v>1144</v>
      </c>
      <c r="D6408" t="s">
        <v>28</v>
      </c>
      <c r="E6408" t="s">
        <v>88</v>
      </c>
      <c r="F6408" t="s">
        <v>877</v>
      </c>
      <c r="G6408">
        <v>15.6</v>
      </c>
      <c r="H6408">
        <v>1</v>
      </c>
      <c r="I6408">
        <v>0.25</v>
      </c>
      <c r="J6408">
        <v>5.67</v>
      </c>
      <c r="K6408" t="s">
        <v>82</v>
      </c>
      <c r="L6408" t="s">
        <v>41</v>
      </c>
      <c r="M6408">
        <v>6.13</v>
      </c>
      <c r="N6408" t="s">
        <v>83</v>
      </c>
      <c r="O6408" t="b">
        <v>0</v>
      </c>
      <c r="P6408">
        <v>11.7</v>
      </c>
      <c r="Q6408">
        <v>2.34</v>
      </c>
      <c r="R6408">
        <v>-9.4600000000000009</v>
      </c>
      <c r="S6408" t="s">
        <v>84</v>
      </c>
      <c r="T6408">
        <v>0</v>
      </c>
      <c r="U6408">
        <v>0</v>
      </c>
      <c r="V6408">
        <v>17</v>
      </c>
      <c r="W6408">
        <v>1657.1581000000001</v>
      </c>
    </row>
    <row r="6409" spans="1:23" x14ac:dyDescent="0.35">
      <c r="A6409" t="s">
        <v>8448</v>
      </c>
      <c r="B6409" t="s">
        <v>1054</v>
      </c>
      <c r="C6409" t="s">
        <v>3267</v>
      </c>
      <c r="D6409" t="s">
        <v>19</v>
      </c>
      <c r="E6409" t="s">
        <v>88</v>
      </c>
      <c r="F6409" t="s">
        <v>457</v>
      </c>
      <c r="G6409">
        <v>10.36</v>
      </c>
      <c r="H6409">
        <v>2</v>
      </c>
      <c r="I6409">
        <v>0.03</v>
      </c>
      <c r="J6409">
        <v>7.42</v>
      </c>
      <c r="K6409" t="s">
        <v>90</v>
      </c>
      <c r="L6409" t="s">
        <v>45</v>
      </c>
      <c r="M6409">
        <v>1.22</v>
      </c>
      <c r="N6409" t="s">
        <v>83</v>
      </c>
      <c r="O6409" t="b">
        <v>0</v>
      </c>
      <c r="P6409">
        <v>20.098400000000002</v>
      </c>
      <c r="Q6409">
        <v>7.6663999999999994</v>
      </c>
      <c r="R6409">
        <v>-0.97360000000000124</v>
      </c>
      <c r="S6409" t="s">
        <v>128</v>
      </c>
      <c r="T6409">
        <v>0</v>
      </c>
      <c r="U6409">
        <v>0</v>
      </c>
      <c r="V6409">
        <v>15</v>
      </c>
      <c r="W6409">
        <v>562.32950000000005</v>
      </c>
    </row>
    <row r="6410" spans="1:23" x14ac:dyDescent="0.35">
      <c r="A6410" t="s">
        <v>8449</v>
      </c>
      <c r="B6410" t="s">
        <v>309</v>
      </c>
      <c r="C6410" t="s">
        <v>664</v>
      </c>
      <c r="D6410" t="s">
        <v>12</v>
      </c>
      <c r="E6410" t="s">
        <v>14</v>
      </c>
      <c r="F6410" t="s">
        <v>377</v>
      </c>
      <c r="G6410">
        <v>121.07</v>
      </c>
      <c r="H6410">
        <v>1</v>
      </c>
      <c r="I6410">
        <v>0.06</v>
      </c>
      <c r="J6410">
        <v>9.9600000000000009</v>
      </c>
      <c r="K6410" t="s">
        <v>82</v>
      </c>
      <c r="L6410" t="s">
        <v>41</v>
      </c>
      <c r="M6410">
        <v>5.71</v>
      </c>
      <c r="N6410" t="s">
        <v>83</v>
      </c>
      <c r="O6410" t="b">
        <v>0</v>
      </c>
      <c r="P6410">
        <v>113.8058</v>
      </c>
      <c r="Q6410">
        <v>41.163800000000002</v>
      </c>
      <c r="R6410">
        <v>25.4938</v>
      </c>
      <c r="S6410" t="s">
        <v>128</v>
      </c>
      <c r="T6410">
        <v>0</v>
      </c>
      <c r="U6410">
        <v>0</v>
      </c>
      <c r="V6410">
        <v>15</v>
      </c>
      <c r="W6410">
        <v>1753.1386</v>
      </c>
    </row>
    <row r="6411" spans="1:23" x14ac:dyDescent="0.35">
      <c r="A6411" t="s">
        <v>8450</v>
      </c>
      <c r="B6411" t="s">
        <v>368</v>
      </c>
      <c r="C6411" t="s">
        <v>576</v>
      </c>
      <c r="D6411" t="s">
        <v>15</v>
      </c>
      <c r="E6411" t="s">
        <v>14</v>
      </c>
      <c r="F6411" t="s">
        <v>210</v>
      </c>
      <c r="G6411">
        <v>224.55</v>
      </c>
      <c r="H6411">
        <v>1</v>
      </c>
      <c r="I6411">
        <v>0.1</v>
      </c>
      <c r="J6411">
        <v>4.8899999999999997</v>
      </c>
      <c r="K6411" t="s">
        <v>90</v>
      </c>
      <c r="L6411" t="s">
        <v>43</v>
      </c>
      <c r="M6411">
        <v>3.51</v>
      </c>
      <c r="N6411" t="s">
        <v>83</v>
      </c>
      <c r="O6411" t="b">
        <v>0</v>
      </c>
      <c r="P6411">
        <v>202.095</v>
      </c>
      <c r="Q6411">
        <v>67.365000000000038</v>
      </c>
      <c r="R6411">
        <v>58.965000000000039</v>
      </c>
      <c r="S6411" t="s">
        <v>97</v>
      </c>
      <c r="T6411">
        <v>0</v>
      </c>
      <c r="U6411">
        <v>0</v>
      </c>
      <c r="V6411">
        <v>12</v>
      </c>
      <c r="W6411">
        <v>831.1645000000002</v>
      </c>
    </row>
    <row r="6412" spans="1:23" x14ac:dyDescent="0.35">
      <c r="A6412" t="s">
        <v>8451</v>
      </c>
      <c r="B6412" t="s">
        <v>113</v>
      </c>
      <c r="C6412" t="s">
        <v>369</v>
      </c>
      <c r="D6412" t="s">
        <v>19</v>
      </c>
      <c r="E6412" t="s">
        <v>16</v>
      </c>
      <c r="F6412" t="s">
        <v>448</v>
      </c>
      <c r="G6412">
        <v>56.9</v>
      </c>
      <c r="H6412">
        <v>1</v>
      </c>
      <c r="I6412">
        <v>7.0000000000000007E-2</v>
      </c>
      <c r="J6412">
        <v>8.52</v>
      </c>
      <c r="K6412" t="s">
        <v>90</v>
      </c>
      <c r="L6412" t="s">
        <v>45</v>
      </c>
      <c r="M6412">
        <v>1.83</v>
      </c>
      <c r="N6412" t="s">
        <v>83</v>
      </c>
      <c r="O6412" t="b">
        <v>0</v>
      </c>
      <c r="P6412">
        <v>52.917000000000002</v>
      </c>
      <c r="Q6412">
        <v>18.777000000000001</v>
      </c>
      <c r="R6412">
        <v>8.4269999999999943</v>
      </c>
      <c r="S6412" t="s">
        <v>84</v>
      </c>
      <c r="T6412">
        <v>0</v>
      </c>
      <c r="U6412">
        <v>0</v>
      </c>
      <c r="V6412">
        <v>20</v>
      </c>
      <c r="W6412">
        <v>1391.7496000000001</v>
      </c>
    </row>
    <row r="6413" spans="1:23" x14ac:dyDescent="0.35">
      <c r="A6413" t="s">
        <v>8452</v>
      </c>
      <c r="B6413" t="s">
        <v>639</v>
      </c>
      <c r="C6413" t="s">
        <v>395</v>
      </c>
      <c r="D6413" t="s">
        <v>15</v>
      </c>
      <c r="E6413" t="s">
        <v>95</v>
      </c>
      <c r="F6413" t="s">
        <v>286</v>
      </c>
      <c r="G6413">
        <v>129.30000000000001</v>
      </c>
      <c r="H6413">
        <v>3</v>
      </c>
      <c r="I6413">
        <v>0.08</v>
      </c>
      <c r="J6413">
        <v>2.52</v>
      </c>
      <c r="K6413" t="s">
        <v>82</v>
      </c>
      <c r="L6413" t="s">
        <v>43</v>
      </c>
      <c r="M6413">
        <v>4.04</v>
      </c>
      <c r="N6413" t="s">
        <v>83</v>
      </c>
      <c r="O6413" t="b">
        <v>0</v>
      </c>
      <c r="P6413">
        <v>356.86800000000011</v>
      </c>
      <c r="Q6413">
        <v>124.128</v>
      </c>
      <c r="R6413">
        <v>117.568</v>
      </c>
      <c r="S6413" t="s">
        <v>103</v>
      </c>
      <c r="T6413">
        <v>0</v>
      </c>
      <c r="U6413">
        <v>0</v>
      </c>
      <c r="V6413">
        <v>8</v>
      </c>
      <c r="W6413">
        <v>974.06129999999996</v>
      </c>
    </row>
    <row r="6414" spans="1:23" x14ac:dyDescent="0.35">
      <c r="A6414" t="s">
        <v>8453</v>
      </c>
      <c r="B6414" t="s">
        <v>1379</v>
      </c>
      <c r="C6414" t="s">
        <v>529</v>
      </c>
      <c r="D6414" t="s">
        <v>26</v>
      </c>
      <c r="E6414" t="s">
        <v>14</v>
      </c>
      <c r="F6414" t="s">
        <v>1332</v>
      </c>
      <c r="G6414">
        <v>116.99</v>
      </c>
      <c r="H6414">
        <v>2</v>
      </c>
      <c r="I6414">
        <v>0.03</v>
      </c>
      <c r="J6414">
        <v>5.08</v>
      </c>
      <c r="K6414" t="s">
        <v>115</v>
      </c>
      <c r="L6414" t="s">
        <v>45</v>
      </c>
      <c r="M6414">
        <v>0.71</v>
      </c>
      <c r="N6414" t="s">
        <v>83</v>
      </c>
      <c r="O6414" t="b">
        <v>0</v>
      </c>
      <c r="P6414">
        <v>226.9606</v>
      </c>
      <c r="Q6414">
        <v>86.572599999999994</v>
      </c>
      <c r="R6414">
        <v>80.782599999999988</v>
      </c>
      <c r="S6414" t="s">
        <v>183</v>
      </c>
      <c r="T6414">
        <v>0</v>
      </c>
      <c r="U6414">
        <v>0</v>
      </c>
      <c r="V6414">
        <v>22</v>
      </c>
      <c r="W6414">
        <v>2226.7773000000002</v>
      </c>
    </row>
    <row r="6415" spans="1:23" x14ac:dyDescent="0.35">
      <c r="A6415" t="s">
        <v>8454</v>
      </c>
      <c r="B6415" t="s">
        <v>185</v>
      </c>
      <c r="C6415" t="s">
        <v>2274</v>
      </c>
      <c r="D6415" t="s">
        <v>12</v>
      </c>
      <c r="E6415" t="s">
        <v>16</v>
      </c>
      <c r="F6415" t="s">
        <v>1762</v>
      </c>
      <c r="G6415">
        <v>27.73</v>
      </c>
      <c r="H6415">
        <v>3</v>
      </c>
      <c r="I6415">
        <v>0.23</v>
      </c>
      <c r="J6415">
        <v>2.77</v>
      </c>
      <c r="K6415" t="s">
        <v>115</v>
      </c>
      <c r="L6415" t="s">
        <v>41</v>
      </c>
      <c r="M6415">
        <v>10.1</v>
      </c>
      <c r="N6415" t="s">
        <v>83</v>
      </c>
      <c r="O6415" t="b">
        <v>0</v>
      </c>
      <c r="P6415">
        <v>64.056299999999993</v>
      </c>
      <c r="Q6415">
        <v>14.142300000000001</v>
      </c>
      <c r="R6415">
        <v>1.2723</v>
      </c>
      <c r="S6415" t="s">
        <v>128</v>
      </c>
      <c r="T6415">
        <v>0</v>
      </c>
      <c r="U6415">
        <v>0</v>
      </c>
      <c r="V6415">
        <v>16</v>
      </c>
      <c r="W6415">
        <v>1447.4284</v>
      </c>
    </row>
    <row r="6416" spans="1:23" x14ac:dyDescent="0.35">
      <c r="A6416" t="s">
        <v>8455</v>
      </c>
      <c r="B6416" t="s">
        <v>1097</v>
      </c>
      <c r="C6416" t="s">
        <v>198</v>
      </c>
      <c r="D6416" t="s">
        <v>24</v>
      </c>
      <c r="E6416" t="s">
        <v>14</v>
      </c>
      <c r="F6416" t="s">
        <v>332</v>
      </c>
      <c r="G6416">
        <v>162.52000000000001</v>
      </c>
      <c r="H6416">
        <v>3</v>
      </c>
      <c r="I6416">
        <v>0.14000000000000001</v>
      </c>
      <c r="J6416">
        <v>8.9700000000000006</v>
      </c>
      <c r="K6416" t="s">
        <v>115</v>
      </c>
      <c r="L6416" t="s">
        <v>41</v>
      </c>
      <c r="M6416">
        <v>5.83</v>
      </c>
      <c r="N6416" t="s">
        <v>83</v>
      </c>
      <c r="O6416" t="b">
        <v>0</v>
      </c>
      <c r="P6416">
        <v>419.30160000000012</v>
      </c>
      <c r="Q6416">
        <v>126.76560000000011</v>
      </c>
      <c r="R6416">
        <v>111.96560000000009</v>
      </c>
      <c r="S6416" t="s">
        <v>183</v>
      </c>
      <c r="T6416">
        <v>0</v>
      </c>
      <c r="U6416">
        <v>0</v>
      </c>
      <c r="V6416">
        <v>12</v>
      </c>
      <c r="W6416">
        <v>871.18830000000014</v>
      </c>
    </row>
    <row r="6417" spans="1:23" x14ac:dyDescent="0.35">
      <c r="A6417" t="s">
        <v>8456</v>
      </c>
      <c r="B6417" t="s">
        <v>1348</v>
      </c>
      <c r="C6417" t="s">
        <v>1459</v>
      </c>
      <c r="D6417" t="s">
        <v>15</v>
      </c>
      <c r="E6417" t="s">
        <v>16</v>
      </c>
      <c r="F6417" t="s">
        <v>241</v>
      </c>
      <c r="G6417">
        <v>43.16</v>
      </c>
      <c r="H6417">
        <v>1</v>
      </c>
      <c r="I6417">
        <v>0.27</v>
      </c>
      <c r="J6417">
        <v>3.98</v>
      </c>
      <c r="K6417" t="s">
        <v>82</v>
      </c>
      <c r="L6417" t="s">
        <v>45</v>
      </c>
      <c r="M6417">
        <v>1.43</v>
      </c>
      <c r="N6417" t="s">
        <v>83</v>
      </c>
      <c r="O6417" t="b">
        <v>0</v>
      </c>
      <c r="P6417">
        <v>31.506799999999998</v>
      </c>
      <c r="Q6417">
        <v>5.6108000000000011</v>
      </c>
      <c r="R6417">
        <v>0.20080000000000089</v>
      </c>
      <c r="S6417" t="s">
        <v>97</v>
      </c>
      <c r="T6417">
        <v>0</v>
      </c>
      <c r="U6417">
        <v>0</v>
      </c>
      <c r="V6417">
        <v>21</v>
      </c>
      <c r="W6417">
        <v>2879.7907</v>
      </c>
    </row>
    <row r="6418" spans="1:23" x14ac:dyDescent="0.35">
      <c r="A6418" t="s">
        <v>8457</v>
      </c>
      <c r="B6418" t="s">
        <v>236</v>
      </c>
      <c r="C6418" t="s">
        <v>1150</v>
      </c>
      <c r="D6418" t="s">
        <v>15</v>
      </c>
      <c r="E6418" t="s">
        <v>95</v>
      </c>
      <c r="F6418" t="s">
        <v>119</v>
      </c>
      <c r="G6418">
        <v>413.43</v>
      </c>
      <c r="H6418">
        <v>1</v>
      </c>
      <c r="I6418">
        <v>0.04</v>
      </c>
      <c r="J6418">
        <v>2.95</v>
      </c>
      <c r="K6418" t="s">
        <v>90</v>
      </c>
      <c r="L6418" t="s">
        <v>43</v>
      </c>
      <c r="M6418">
        <v>3.21</v>
      </c>
      <c r="N6418" t="s">
        <v>83</v>
      </c>
      <c r="O6418" t="b">
        <v>0</v>
      </c>
      <c r="P6418">
        <v>396.89280000000002</v>
      </c>
      <c r="Q6418">
        <v>148.8348</v>
      </c>
      <c r="R6418">
        <v>142.6748</v>
      </c>
      <c r="S6418" t="s">
        <v>103</v>
      </c>
      <c r="T6418">
        <v>0</v>
      </c>
      <c r="U6418">
        <v>0</v>
      </c>
      <c r="V6418">
        <v>18</v>
      </c>
      <c r="W6418">
        <v>2077.6332000000002</v>
      </c>
    </row>
    <row r="6419" spans="1:23" x14ac:dyDescent="0.35">
      <c r="A6419" t="s">
        <v>8458</v>
      </c>
      <c r="B6419" t="s">
        <v>1219</v>
      </c>
      <c r="C6419" t="s">
        <v>640</v>
      </c>
      <c r="D6419" t="s">
        <v>17</v>
      </c>
      <c r="E6419" t="s">
        <v>16</v>
      </c>
      <c r="F6419" t="s">
        <v>307</v>
      </c>
      <c r="G6419">
        <v>13.74</v>
      </c>
      <c r="H6419">
        <v>1</v>
      </c>
      <c r="I6419">
        <v>0.2</v>
      </c>
      <c r="J6419">
        <v>5</v>
      </c>
      <c r="K6419" t="s">
        <v>115</v>
      </c>
      <c r="L6419" t="s">
        <v>45</v>
      </c>
      <c r="M6419">
        <v>1.03</v>
      </c>
      <c r="N6419" t="s">
        <v>83</v>
      </c>
      <c r="O6419" t="b">
        <v>0</v>
      </c>
      <c r="P6419">
        <v>10.992000000000001</v>
      </c>
      <c r="Q6419">
        <v>2.7480000000000011</v>
      </c>
      <c r="R6419">
        <v>-3.2819999999999991</v>
      </c>
      <c r="S6419" t="s">
        <v>183</v>
      </c>
      <c r="T6419">
        <v>0</v>
      </c>
      <c r="U6419">
        <v>0</v>
      </c>
      <c r="V6419">
        <v>21</v>
      </c>
      <c r="W6419">
        <v>1856.1396999999999</v>
      </c>
    </row>
    <row r="6420" spans="1:23" x14ac:dyDescent="0.35">
      <c r="A6420" t="s">
        <v>8459</v>
      </c>
      <c r="B6420" t="s">
        <v>236</v>
      </c>
      <c r="C6420" t="s">
        <v>1302</v>
      </c>
      <c r="D6420" t="s">
        <v>12</v>
      </c>
      <c r="E6420" t="s">
        <v>16</v>
      </c>
      <c r="F6420" t="s">
        <v>475</v>
      </c>
      <c r="G6420">
        <v>24.22</v>
      </c>
      <c r="H6420">
        <v>3</v>
      </c>
      <c r="I6420">
        <v>0.1</v>
      </c>
      <c r="J6420">
        <v>4.9400000000000004</v>
      </c>
      <c r="K6420" t="s">
        <v>82</v>
      </c>
      <c r="L6420" t="s">
        <v>45</v>
      </c>
      <c r="M6420">
        <v>1.1299999999999999</v>
      </c>
      <c r="N6420" t="s">
        <v>83</v>
      </c>
      <c r="O6420" t="b">
        <v>1</v>
      </c>
      <c r="P6420">
        <v>65.394000000000005</v>
      </c>
      <c r="Q6420">
        <v>21.798000000000009</v>
      </c>
      <c r="R6420">
        <v>15.72800000000001</v>
      </c>
      <c r="S6420" t="s">
        <v>103</v>
      </c>
      <c r="T6420">
        <v>0</v>
      </c>
      <c r="U6420">
        <v>0</v>
      </c>
      <c r="V6420">
        <v>15</v>
      </c>
      <c r="W6420">
        <v>1173.6241</v>
      </c>
    </row>
    <row r="6421" spans="1:23" x14ac:dyDescent="0.35">
      <c r="A6421" t="s">
        <v>8460</v>
      </c>
      <c r="B6421" t="s">
        <v>636</v>
      </c>
      <c r="C6421" t="s">
        <v>5023</v>
      </c>
      <c r="D6421" t="s">
        <v>12</v>
      </c>
      <c r="E6421" t="s">
        <v>16</v>
      </c>
      <c r="F6421" t="s">
        <v>932</v>
      </c>
      <c r="G6421">
        <v>25.2</v>
      </c>
      <c r="H6421">
        <v>3</v>
      </c>
      <c r="I6421">
        <v>0.19</v>
      </c>
      <c r="J6421">
        <v>4.4000000000000004</v>
      </c>
      <c r="K6421" t="s">
        <v>115</v>
      </c>
      <c r="L6421" t="s">
        <v>48</v>
      </c>
      <c r="M6421">
        <v>6.29</v>
      </c>
      <c r="N6421" t="s">
        <v>83</v>
      </c>
      <c r="O6421" t="b">
        <v>0</v>
      </c>
      <c r="P6421">
        <v>61.235999999999997</v>
      </c>
      <c r="Q6421">
        <v>15.875999999999999</v>
      </c>
      <c r="R6421">
        <v>5.1860000000000044</v>
      </c>
      <c r="S6421" t="s">
        <v>103</v>
      </c>
      <c r="T6421">
        <v>0</v>
      </c>
      <c r="U6421">
        <v>0</v>
      </c>
      <c r="V6421">
        <v>4</v>
      </c>
      <c r="W6421">
        <v>568.27390000000003</v>
      </c>
    </row>
    <row r="6422" spans="1:23" x14ac:dyDescent="0.35">
      <c r="A6422" t="s">
        <v>8461</v>
      </c>
      <c r="B6422" t="s">
        <v>221</v>
      </c>
      <c r="C6422" t="s">
        <v>8462</v>
      </c>
      <c r="D6422" t="s">
        <v>12</v>
      </c>
      <c r="E6422" t="s">
        <v>95</v>
      </c>
      <c r="F6422" t="s">
        <v>631</v>
      </c>
      <c r="G6422">
        <v>368.82</v>
      </c>
      <c r="H6422">
        <v>1</v>
      </c>
      <c r="I6422">
        <v>0.06</v>
      </c>
      <c r="J6422">
        <v>4.93</v>
      </c>
      <c r="K6422" t="s">
        <v>90</v>
      </c>
      <c r="L6422" t="s">
        <v>43</v>
      </c>
      <c r="M6422">
        <v>5.49</v>
      </c>
      <c r="N6422" t="s">
        <v>83</v>
      </c>
      <c r="O6422" t="b">
        <v>0</v>
      </c>
      <c r="P6422">
        <v>346.69080000000002</v>
      </c>
      <c r="Q6422">
        <v>125.39879999999999</v>
      </c>
      <c r="R6422">
        <v>114.97880000000001</v>
      </c>
      <c r="S6422" t="s">
        <v>103</v>
      </c>
      <c r="T6422">
        <v>0</v>
      </c>
      <c r="U6422">
        <v>0</v>
      </c>
      <c r="V6422">
        <v>1</v>
      </c>
      <c r="W6422">
        <v>114.97880000000001</v>
      </c>
    </row>
    <row r="6423" spans="1:23" x14ac:dyDescent="0.35">
      <c r="A6423" t="s">
        <v>8463</v>
      </c>
      <c r="B6423" t="s">
        <v>462</v>
      </c>
      <c r="C6423" t="s">
        <v>3003</v>
      </c>
      <c r="D6423" t="s">
        <v>24</v>
      </c>
      <c r="E6423" t="s">
        <v>14</v>
      </c>
      <c r="F6423" t="s">
        <v>187</v>
      </c>
      <c r="G6423">
        <v>115.56</v>
      </c>
      <c r="H6423">
        <v>1</v>
      </c>
      <c r="I6423">
        <v>0.08</v>
      </c>
      <c r="J6423">
        <v>7.67</v>
      </c>
      <c r="K6423" t="s">
        <v>90</v>
      </c>
      <c r="L6423" t="s">
        <v>43</v>
      </c>
      <c r="M6423">
        <v>5.64</v>
      </c>
      <c r="N6423" t="s">
        <v>83</v>
      </c>
      <c r="O6423" t="b">
        <v>0</v>
      </c>
      <c r="P6423">
        <v>106.3152</v>
      </c>
      <c r="Q6423">
        <v>36.979200000000013</v>
      </c>
      <c r="R6423">
        <v>23.669200000000011</v>
      </c>
      <c r="S6423" t="s">
        <v>84</v>
      </c>
      <c r="T6423">
        <v>0</v>
      </c>
      <c r="U6423">
        <v>0</v>
      </c>
      <c r="V6423">
        <v>18</v>
      </c>
      <c r="W6423">
        <v>1081.7529999999999</v>
      </c>
    </row>
    <row r="6424" spans="1:23" x14ac:dyDescent="0.35">
      <c r="A6424" t="s">
        <v>8464</v>
      </c>
      <c r="B6424" t="s">
        <v>157</v>
      </c>
      <c r="C6424" t="s">
        <v>1045</v>
      </c>
      <c r="D6424" t="s">
        <v>19</v>
      </c>
      <c r="E6424" t="s">
        <v>88</v>
      </c>
      <c r="F6424" t="s">
        <v>509</v>
      </c>
      <c r="G6424">
        <v>25.61</v>
      </c>
      <c r="H6424">
        <v>3</v>
      </c>
      <c r="I6424">
        <v>0.01</v>
      </c>
      <c r="J6424">
        <v>8.76</v>
      </c>
      <c r="K6424" t="s">
        <v>82</v>
      </c>
      <c r="L6424" t="s">
        <v>48</v>
      </c>
      <c r="M6424">
        <v>12.17</v>
      </c>
      <c r="N6424" t="s">
        <v>83</v>
      </c>
      <c r="O6424" t="b">
        <v>0</v>
      </c>
      <c r="P6424">
        <v>76.061700000000002</v>
      </c>
      <c r="Q6424">
        <v>29.963699999999999</v>
      </c>
      <c r="R6424">
        <v>9.0337000000000032</v>
      </c>
      <c r="S6424" t="s">
        <v>91</v>
      </c>
      <c r="T6424">
        <v>0</v>
      </c>
      <c r="U6424">
        <v>0</v>
      </c>
      <c r="V6424">
        <v>20</v>
      </c>
      <c r="W6424">
        <v>851.01980000000015</v>
      </c>
    </row>
    <row r="6425" spans="1:23" x14ac:dyDescent="0.35">
      <c r="A6425" t="s">
        <v>8465</v>
      </c>
      <c r="B6425" t="s">
        <v>379</v>
      </c>
      <c r="C6425" t="s">
        <v>1610</v>
      </c>
      <c r="D6425" t="s">
        <v>17</v>
      </c>
      <c r="E6425" t="s">
        <v>16</v>
      </c>
      <c r="F6425" t="s">
        <v>344</v>
      </c>
      <c r="G6425">
        <v>55.61</v>
      </c>
      <c r="H6425">
        <v>3</v>
      </c>
      <c r="I6425">
        <v>0.28999999999999998</v>
      </c>
      <c r="J6425">
        <v>4.9400000000000004</v>
      </c>
      <c r="K6425" t="s">
        <v>90</v>
      </c>
      <c r="L6425" t="s">
        <v>45</v>
      </c>
      <c r="M6425">
        <v>1.54</v>
      </c>
      <c r="N6425" t="s">
        <v>83</v>
      </c>
      <c r="O6425" t="b">
        <v>0</v>
      </c>
      <c r="P6425">
        <v>118.44929999999999</v>
      </c>
      <c r="Q6425">
        <v>18.351299999999991</v>
      </c>
      <c r="R6425">
        <v>11.871299999999991</v>
      </c>
      <c r="S6425" t="s">
        <v>103</v>
      </c>
      <c r="T6425">
        <v>0</v>
      </c>
      <c r="U6425">
        <v>0</v>
      </c>
      <c r="V6425">
        <v>13</v>
      </c>
      <c r="W6425">
        <v>609.88509999999997</v>
      </c>
    </row>
    <row r="6426" spans="1:23" x14ac:dyDescent="0.35">
      <c r="A6426" t="s">
        <v>8466</v>
      </c>
      <c r="B6426" t="s">
        <v>138</v>
      </c>
      <c r="C6426" t="s">
        <v>6919</v>
      </c>
      <c r="D6426" t="s">
        <v>19</v>
      </c>
      <c r="E6426" t="s">
        <v>95</v>
      </c>
      <c r="F6426" t="s">
        <v>874</v>
      </c>
      <c r="G6426">
        <v>251.63</v>
      </c>
      <c r="H6426">
        <v>2</v>
      </c>
      <c r="I6426">
        <v>0.16</v>
      </c>
      <c r="J6426">
        <v>3.41</v>
      </c>
      <c r="K6426" t="s">
        <v>115</v>
      </c>
      <c r="L6426" t="s">
        <v>41</v>
      </c>
      <c r="M6426">
        <v>8.42</v>
      </c>
      <c r="N6426" t="s">
        <v>141</v>
      </c>
      <c r="O6426" t="b">
        <v>0</v>
      </c>
      <c r="P6426">
        <v>422.73840000000001</v>
      </c>
      <c r="Q6426">
        <v>120.7824</v>
      </c>
      <c r="R6426">
        <v>108.9524</v>
      </c>
      <c r="S6426" t="s">
        <v>128</v>
      </c>
      <c r="T6426">
        <v>1</v>
      </c>
      <c r="U6426">
        <v>0</v>
      </c>
      <c r="V6426">
        <v>2</v>
      </c>
      <c r="W6426">
        <v>191.51820000000001</v>
      </c>
    </row>
    <row r="6427" spans="1:23" x14ac:dyDescent="0.35">
      <c r="A6427" t="s">
        <v>8467</v>
      </c>
      <c r="B6427" t="s">
        <v>169</v>
      </c>
      <c r="C6427" t="s">
        <v>798</v>
      </c>
      <c r="D6427" t="s">
        <v>12</v>
      </c>
      <c r="E6427" t="s">
        <v>95</v>
      </c>
      <c r="F6427" t="s">
        <v>1363</v>
      </c>
      <c r="G6427">
        <v>497.1</v>
      </c>
      <c r="H6427">
        <v>1</v>
      </c>
      <c r="I6427">
        <v>0.1</v>
      </c>
      <c r="J6427">
        <v>4.25</v>
      </c>
      <c r="K6427" t="s">
        <v>90</v>
      </c>
      <c r="L6427" t="s">
        <v>41</v>
      </c>
      <c r="M6427">
        <v>13.77</v>
      </c>
      <c r="N6427" t="s">
        <v>83</v>
      </c>
      <c r="O6427" t="b">
        <v>1</v>
      </c>
      <c r="P6427">
        <v>447.39</v>
      </c>
      <c r="Q6427">
        <v>149.13000000000011</v>
      </c>
      <c r="R6427">
        <v>131.11000000000001</v>
      </c>
      <c r="S6427" t="s">
        <v>84</v>
      </c>
      <c r="T6427">
        <v>0</v>
      </c>
      <c r="U6427">
        <v>0</v>
      </c>
      <c r="V6427">
        <v>12</v>
      </c>
      <c r="W6427">
        <v>1365.7772</v>
      </c>
    </row>
    <row r="6428" spans="1:23" x14ac:dyDescent="0.35">
      <c r="A6428" t="s">
        <v>8468</v>
      </c>
      <c r="B6428" t="s">
        <v>814</v>
      </c>
      <c r="C6428" t="s">
        <v>2197</v>
      </c>
      <c r="D6428" t="s">
        <v>20</v>
      </c>
      <c r="E6428" t="s">
        <v>16</v>
      </c>
      <c r="F6428" t="s">
        <v>136</v>
      </c>
      <c r="G6428">
        <v>25.34</v>
      </c>
      <c r="H6428">
        <v>3</v>
      </c>
      <c r="I6428">
        <v>0.21</v>
      </c>
      <c r="J6428">
        <v>5.65</v>
      </c>
      <c r="K6428" t="s">
        <v>115</v>
      </c>
      <c r="L6428" t="s">
        <v>45</v>
      </c>
      <c r="M6428">
        <v>1.47</v>
      </c>
      <c r="N6428" t="s">
        <v>83</v>
      </c>
      <c r="O6428" t="b">
        <v>0</v>
      </c>
      <c r="P6428">
        <v>60.055799999999998</v>
      </c>
      <c r="Q6428">
        <v>14.4438</v>
      </c>
      <c r="R6428">
        <v>7.323800000000003</v>
      </c>
      <c r="S6428" t="s">
        <v>183</v>
      </c>
      <c r="T6428">
        <v>0</v>
      </c>
      <c r="U6428">
        <v>0</v>
      </c>
      <c r="V6428">
        <v>16</v>
      </c>
      <c r="W6428">
        <v>716.67499999999995</v>
      </c>
    </row>
    <row r="6429" spans="1:23" x14ac:dyDescent="0.35">
      <c r="A6429" t="s">
        <v>8469</v>
      </c>
      <c r="B6429" t="s">
        <v>249</v>
      </c>
      <c r="C6429" t="s">
        <v>764</v>
      </c>
      <c r="D6429" t="s">
        <v>12</v>
      </c>
      <c r="E6429" t="s">
        <v>88</v>
      </c>
      <c r="F6429" t="s">
        <v>1368</v>
      </c>
      <c r="G6429">
        <v>25.9</v>
      </c>
      <c r="H6429">
        <v>2</v>
      </c>
      <c r="I6429">
        <v>7.0000000000000007E-2</v>
      </c>
      <c r="J6429">
        <v>8.98</v>
      </c>
      <c r="K6429" t="s">
        <v>82</v>
      </c>
      <c r="L6429" t="s">
        <v>45</v>
      </c>
      <c r="M6429">
        <v>1.5</v>
      </c>
      <c r="N6429" t="s">
        <v>83</v>
      </c>
      <c r="O6429" t="b">
        <v>0</v>
      </c>
      <c r="P6429">
        <v>48.173999999999992</v>
      </c>
      <c r="Q6429">
        <v>17.093999999999991</v>
      </c>
      <c r="R6429">
        <v>6.6139999999999937</v>
      </c>
      <c r="S6429" t="s">
        <v>91</v>
      </c>
      <c r="T6429">
        <v>0</v>
      </c>
      <c r="U6429">
        <v>0</v>
      </c>
      <c r="V6429">
        <v>13</v>
      </c>
      <c r="W6429">
        <v>693.52629999999999</v>
      </c>
    </row>
    <row r="6430" spans="1:23" x14ac:dyDescent="0.35">
      <c r="A6430" t="s">
        <v>8470</v>
      </c>
      <c r="B6430" t="s">
        <v>669</v>
      </c>
      <c r="C6430" t="s">
        <v>2401</v>
      </c>
      <c r="D6430" t="s">
        <v>17</v>
      </c>
      <c r="E6430" t="s">
        <v>95</v>
      </c>
      <c r="F6430" t="s">
        <v>568</v>
      </c>
      <c r="G6430">
        <v>270.63</v>
      </c>
      <c r="H6430">
        <v>1</v>
      </c>
      <c r="I6430">
        <v>0.27</v>
      </c>
      <c r="J6430">
        <v>2.94</v>
      </c>
      <c r="K6430" t="s">
        <v>102</v>
      </c>
      <c r="L6430" t="s">
        <v>41</v>
      </c>
      <c r="M6430">
        <v>11.73</v>
      </c>
      <c r="N6430" t="s">
        <v>83</v>
      </c>
      <c r="O6430" t="b">
        <v>0</v>
      </c>
      <c r="P6430">
        <v>197.5599</v>
      </c>
      <c r="Q6430">
        <v>35.181900000000013</v>
      </c>
      <c r="R6430">
        <v>20.511900000000011</v>
      </c>
      <c r="S6430" t="s">
        <v>183</v>
      </c>
      <c r="T6430">
        <v>0</v>
      </c>
      <c r="U6430">
        <v>0</v>
      </c>
      <c r="V6430">
        <v>16</v>
      </c>
      <c r="W6430">
        <v>1734.7913000000001</v>
      </c>
    </row>
    <row r="6431" spans="1:23" x14ac:dyDescent="0.35">
      <c r="A6431" t="s">
        <v>8471</v>
      </c>
      <c r="B6431" t="s">
        <v>1185</v>
      </c>
      <c r="C6431" t="s">
        <v>3118</v>
      </c>
      <c r="D6431" t="s">
        <v>24</v>
      </c>
      <c r="E6431" t="s">
        <v>16</v>
      </c>
      <c r="F6431" t="s">
        <v>854</v>
      </c>
      <c r="G6431">
        <v>24.27</v>
      </c>
      <c r="H6431">
        <v>2</v>
      </c>
      <c r="I6431">
        <v>0.14000000000000001</v>
      </c>
      <c r="J6431">
        <v>6.79</v>
      </c>
      <c r="K6431" t="s">
        <v>115</v>
      </c>
      <c r="L6431" t="s">
        <v>45</v>
      </c>
      <c r="M6431">
        <v>0.72</v>
      </c>
      <c r="N6431" t="s">
        <v>83</v>
      </c>
      <c r="O6431" t="b">
        <v>0</v>
      </c>
      <c r="P6431">
        <v>41.744399999999999</v>
      </c>
      <c r="Q6431">
        <v>12.6204</v>
      </c>
      <c r="R6431">
        <v>5.1104000000000003</v>
      </c>
      <c r="S6431" t="s">
        <v>183</v>
      </c>
      <c r="T6431">
        <v>0</v>
      </c>
      <c r="U6431">
        <v>0</v>
      </c>
      <c r="V6431">
        <v>16</v>
      </c>
      <c r="W6431">
        <v>2599.2321999999999</v>
      </c>
    </row>
    <row r="6432" spans="1:23" x14ac:dyDescent="0.35">
      <c r="A6432" t="s">
        <v>8472</v>
      </c>
      <c r="B6432" t="s">
        <v>257</v>
      </c>
      <c r="C6432" t="s">
        <v>2018</v>
      </c>
      <c r="D6432" t="s">
        <v>15</v>
      </c>
      <c r="E6432" t="s">
        <v>16</v>
      </c>
      <c r="F6432" t="s">
        <v>527</v>
      </c>
      <c r="G6432">
        <v>58.8</v>
      </c>
      <c r="H6432">
        <v>1</v>
      </c>
      <c r="I6432">
        <v>0.1</v>
      </c>
      <c r="J6432">
        <v>7.04</v>
      </c>
      <c r="K6432" t="s">
        <v>90</v>
      </c>
      <c r="L6432" t="s">
        <v>45</v>
      </c>
      <c r="M6432">
        <v>1.73</v>
      </c>
      <c r="N6432" t="s">
        <v>141</v>
      </c>
      <c r="O6432" t="b">
        <v>1</v>
      </c>
      <c r="P6432">
        <v>52.92</v>
      </c>
      <c r="Q6432">
        <v>17.640000000000011</v>
      </c>
      <c r="R6432">
        <v>8.8700000000000081</v>
      </c>
      <c r="S6432" t="s">
        <v>128</v>
      </c>
      <c r="T6432">
        <v>1</v>
      </c>
      <c r="U6432">
        <v>0</v>
      </c>
      <c r="V6432">
        <v>21</v>
      </c>
      <c r="W6432">
        <v>1190.9679000000001</v>
      </c>
    </row>
    <row r="6433" spans="1:23" x14ac:dyDescent="0.35">
      <c r="A6433" t="s">
        <v>8473</v>
      </c>
      <c r="B6433" t="s">
        <v>253</v>
      </c>
      <c r="C6433" t="s">
        <v>2322</v>
      </c>
      <c r="D6433" t="s">
        <v>15</v>
      </c>
      <c r="E6433" t="s">
        <v>88</v>
      </c>
      <c r="F6433" t="s">
        <v>238</v>
      </c>
      <c r="G6433">
        <v>29.51</v>
      </c>
      <c r="H6433">
        <v>2</v>
      </c>
      <c r="I6433">
        <v>0.19</v>
      </c>
      <c r="J6433">
        <v>9.68</v>
      </c>
      <c r="K6433" t="s">
        <v>90</v>
      </c>
      <c r="L6433" t="s">
        <v>41</v>
      </c>
      <c r="M6433">
        <v>11.95</v>
      </c>
      <c r="N6433" t="s">
        <v>83</v>
      </c>
      <c r="O6433" t="b">
        <v>0</v>
      </c>
      <c r="P6433">
        <v>47.806199999999997</v>
      </c>
      <c r="Q6433">
        <v>12.3942</v>
      </c>
      <c r="R6433">
        <v>-9.235799999999994</v>
      </c>
      <c r="S6433" t="s">
        <v>183</v>
      </c>
      <c r="T6433">
        <v>0</v>
      </c>
      <c r="U6433">
        <v>0</v>
      </c>
      <c r="V6433">
        <v>15</v>
      </c>
      <c r="W6433">
        <v>742.59630000000004</v>
      </c>
    </row>
    <row r="6434" spans="1:23" x14ac:dyDescent="0.35">
      <c r="A6434" t="s">
        <v>8474</v>
      </c>
      <c r="B6434" t="s">
        <v>309</v>
      </c>
      <c r="C6434" t="s">
        <v>1644</v>
      </c>
      <c r="D6434" t="s">
        <v>12</v>
      </c>
      <c r="E6434" t="s">
        <v>95</v>
      </c>
      <c r="F6434" t="s">
        <v>328</v>
      </c>
      <c r="G6434">
        <v>467.27</v>
      </c>
      <c r="H6434">
        <v>2</v>
      </c>
      <c r="I6434">
        <v>0.09</v>
      </c>
      <c r="J6434">
        <v>3.29</v>
      </c>
      <c r="K6434" t="s">
        <v>90</v>
      </c>
      <c r="L6434" t="s">
        <v>45</v>
      </c>
      <c r="M6434">
        <v>0.98</v>
      </c>
      <c r="N6434" t="s">
        <v>83</v>
      </c>
      <c r="O6434" t="b">
        <v>0</v>
      </c>
      <c r="P6434">
        <v>850.43139999999994</v>
      </c>
      <c r="Q6434">
        <v>289.70740000000001</v>
      </c>
      <c r="R6434">
        <v>285.43740000000003</v>
      </c>
      <c r="S6434" t="s">
        <v>128</v>
      </c>
      <c r="T6434">
        <v>0</v>
      </c>
      <c r="U6434">
        <v>0</v>
      </c>
      <c r="V6434">
        <v>2</v>
      </c>
      <c r="W6434">
        <v>464.38160000000011</v>
      </c>
    </row>
    <row r="6435" spans="1:23" x14ac:dyDescent="0.35">
      <c r="A6435" t="s">
        <v>8475</v>
      </c>
      <c r="B6435" t="s">
        <v>212</v>
      </c>
      <c r="C6435" t="s">
        <v>8476</v>
      </c>
      <c r="D6435" t="s">
        <v>24</v>
      </c>
      <c r="E6435" t="s">
        <v>95</v>
      </c>
      <c r="F6435" t="s">
        <v>446</v>
      </c>
      <c r="G6435">
        <v>144.79</v>
      </c>
      <c r="H6435">
        <v>1</v>
      </c>
      <c r="I6435">
        <v>0.15</v>
      </c>
      <c r="J6435">
        <v>4.99</v>
      </c>
      <c r="K6435" t="s">
        <v>115</v>
      </c>
      <c r="L6435" t="s">
        <v>41</v>
      </c>
      <c r="M6435">
        <v>14.17</v>
      </c>
      <c r="N6435" t="s">
        <v>83</v>
      </c>
      <c r="O6435" t="b">
        <v>0</v>
      </c>
      <c r="P6435">
        <v>123.0715</v>
      </c>
      <c r="Q6435">
        <v>36.197499999999991</v>
      </c>
      <c r="R6435">
        <v>17.037499999999991</v>
      </c>
      <c r="S6435" t="s">
        <v>91</v>
      </c>
      <c r="T6435">
        <v>0</v>
      </c>
      <c r="U6435">
        <v>0</v>
      </c>
      <c r="V6435">
        <v>1</v>
      </c>
      <c r="W6435">
        <v>17.037499999999991</v>
      </c>
    </row>
    <row r="6436" spans="1:23" x14ac:dyDescent="0.35">
      <c r="A6436" t="s">
        <v>8477</v>
      </c>
      <c r="B6436" t="s">
        <v>383</v>
      </c>
      <c r="C6436" t="s">
        <v>8478</v>
      </c>
      <c r="D6436" t="s">
        <v>12</v>
      </c>
      <c r="E6436" t="s">
        <v>88</v>
      </c>
      <c r="F6436" t="s">
        <v>693</v>
      </c>
      <c r="G6436">
        <v>8.9700000000000006</v>
      </c>
      <c r="H6436">
        <v>2</v>
      </c>
      <c r="I6436">
        <v>7.0000000000000007E-2</v>
      </c>
      <c r="J6436">
        <v>5.92</v>
      </c>
      <c r="K6436" t="s">
        <v>115</v>
      </c>
      <c r="L6436" t="s">
        <v>43</v>
      </c>
      <c r="M6436">
        <v>3.88</v>
      </c>
      <c r="N6436" t="s">
        <v>83</v>
      </c>
      <c r="O6436" t="b">
        <v>0</v>
      </c>
      <c r="P6436">
        <v>16.684200000000001</v>
      </c>
      <c r="Q6436">
        <v>5.9202000000000004</v>
      </c>
      <c r="R6436">
        <v>-3.8798000000000008</v>
      </c>
      <c r="S6436" t="s">
        <v>128</v>
      </c>
      <c r="T6436">
        <v>0</v>
      </c>
      <c r="U6436">
        <v>0</v>
      </c>
      <c r="V6436">
        <v>1</v>
      </c>
      <c r="W6436">
        <v>-3.8798000000000008</v>
      </c>
    </row>
    <row r="6437" spans="1:23" x14ac:dyDescent="0.35">
      <c r="A6437" t="s">
        <v>8479</v>
      </c>
      <c r="B6437" t="s">
        <v>1268</v>
      </c>
      <c r="C6437" t="s">
        <v>8428</v>
      </c>
      <c r="D6437" t="s">
        <v>15</v>
      </c>
      <c r="E6437" t="s">
        <v>88</v>
      </c>
      <c r="F6437" t="s">
        <v>870</v>
      </c>
      <c r="G6437">
        <v>37.68</v>
      </c>
      <c r="H6437">
        <v>3</v>
      </c>
      <c r="I6437">
        <v>7.0000000000000007E-2</v>
      </c>
      <c r="J6437">
        <v>3.68</v>
      </c>
      <c r="K6437" t="s">
        <v>90</v>
      </c>
      <c r="L6437" t="s">
        <v>43</v>
      </c>
      <c r="M6437">
        <v>4.76</v>
      </c>
      <c r="N6437" t="s">
        <v>83</v>
      </c>
      <c r="O6437" t="b">
        <v>0</v>
      </c>
      <c r="P6437">
        <v>105.1272</v>
      </c>
      <c r="Q6437">
        <v>37.30319999999999</v>
      </c>
      <c r="R6437">
        <v>28.863199999999988</v>
      </c>
      <c r="S6437" t="s">
        <v>183</v>
      </c>
      <c r="T6437">
        <v>0</v>
      </c>
      <c r="U6437">
        <v>0</v>
      </c>
      <c r="V6437">
        <v>2</v>
      </c>
      <c r="W6437">
        <v>47.595199999999991</v>
      </c>
    </row>
    <row r="6438" spans="1:23" x14ac:dyDescent="0.35">
      <c r="A6438" t="s">
        <v>8480</v>
      </c>
      <c r="B6438" t="s">
        <v>867</v>
      </c>
      <c r="C6438" t="s">
        <v>1829</v>
      </c>
      <c r="D6438" t="s">
        <v>12</v>
      </c>
      <c r="E6438" t="s">
        <v>95</v>
      </c>
      <c r="F6438" t="s">
        <v>307</v>
      </c>
      <c r="G6438">
        <v>32.619999999999997</v>
      </c>
      <c r="H6438">
        <v>3</v>
      </c>
      <c r="I6438">
        <v>0.1</v>
      </c>
      <c r="J6438">
        <v>8.75</v>
      </c>
      <c r="K6438" t="s">
        <v>115</v>
      </c>
      <c r="L6438" t="s">
        <v>41</v>
      </c>
      <c r="M6438">
        <v>14.47</v>
      </c>
      <c r="N6438" t="s">
        <v>83</v>
      </c>
      <c r="O6438" t="b">
        <v>1</v>
      </c>
      <c r="P6438">
        <v>88.073999999999984</v>
      </c>
      <c r="Q6438">
        <v>29.358000000000001</v>
      </c>
      <c r="R6438">
        <v>6.1379999999999981</v>
      </c>
      <c r="S6438" t="s">
        <v>103</v>
      </c>
      <c r="T6438">
        <v>0</v>
      </c>
      <c r="U6438">
        <v>0</v>
      </c>
      <c r="V6438">
        <v>11</v>
      </c>
      <c r="W6438">
        <v>275.77749999999997</v>
      </c>
    </row>
    <row r="6439" spans="1:23" x14ac:dyDescent="0.35">
      <c r="A6439" t="s">
        <v>8481</v>
      </c>
      <c r="B6439" t="s">
        <v>1007</v>
      </c>
      <c r="C6439" t="s">
        <v>2862</v>
      </c>
      <c r="D6439" t="s">
        <v>15</v>
      </c>
      <c r="E6439" t="s">
        <v>14</v>
      </c>
      <c r="F6439" t="s">
        <v>755</v>
      </c>
      <c r="G6439">
        <v>141.34</v>
      </c>
      <c r="H6439">
        <v>3</v>
      </c>
      <c r="I6439">
        <v>0.02</v>
      </c>
      <c r="J6439">
        <v>4.7</v>
      </c>
      <c r="K6439" t="s">
        <v>115</v>
      </c>
      <c r="L6439" t="s">
        <v>43</v>
      </c>
      <c r="M6439">
        <v>4.66</v>
      </c>
      <c r="N6439" t="s">
        <v>141</v>
      </c>
      <c r="O6439" t="b">
        <v>0</v>
      </c>
      <c r="P6439">
        <v>415.53960000000001</v>
      </c>
      <c r="Q6439">
        <v>161.1276</v>
      </c>
      <c r="R6439">
        <v>151.76759999999999</v>
      </c>
      <c r="S6439" t="s">
        <v>103</v>
      </c>
      <c r="T6439">
        <v>1</v>
      </c>
      <c r="U6439">
        <v>0</v>
      </c>
      <c r="V6439">
        <v>2</v>
      </c>
      <c r="W6439">
        <v>172.27969999999999</v>
      </c>
    </row>
    <row r="6440" spans="1:23" x14ac:dyDescent="0.35">
      <c r="A6440" t="s">
        <v>8482</v>
      </c>
      <c r="B6440" t="s">
        <v>323</v>
      </c>
      <c r="C6440" t="s">
        <v>384</v>
      </c>
      <c r="D6440" t="s">
        <v>17</v>
      </c>
      <c r="E6440" t="s">
        <v>95</v>
      </c>
      <c r="F6440" t="s">
        <v>658</v>
      </c>
      <c r="G6440">
        <v>27.33</v>
      </c>
      <c r="H6440">
        <v>2</v>
      </c>
      <c r="I6440">
        <v>0.04</v>
      </c>
      <c r="J6440">
        <v>2.4300000000000002</v>
      </c>
      <c r="K6440" t="s">
        <v>82</v>
      </c>
      <c r="L6440" t="s">
        <v>45</v>
      </c>
      <c r="M6440">
        <v>0.6</v>
      </c>
      <c r="N6440" t="s">
        <v>83</v>
      </c>
      <c r="O6440" t="b">
        <v>0</v>
      </c>
      <c r="P6440">
        <v>52.473599999999998</v>
      </c>
      <c r="Q6440">
        <v>19.677600000000002</v>
      </c>
      <c r="R6440">
        <v>16.647600000000001</v>
      </c>
      <c r="S6440" t="s">
        <v>91</v>
      </c>
      <c r="T6440">
        <v>0</v>
      </c>
      <c r="U6440">
        <v>0</v>
      </c>
      <c r="V6440">
        <v>19</v>
      </c>
      <c r="W6440">
        <v>1505.4456</v>
      </c>
    </row>
    <row r="6441" spans="1:23" x14ac:dyDescent="0.35">
      <c r="A6441" t="s">
        <v>8483</v>
      </c>
      <c r="B6441" t="s">
        <v>316</v>
      </c>
      <c r="C6441" t="s">
        <v>369</v>
      </c>
      <c r="D6441" t="s">
        <v>19</v>
      </c>
      <c r="E6441" t="s">
        <v>88</v>
      </c>
      <c r="F6441" t="s">
        <v>1618</v>
      </c>
      <c r="G6441">
        <v>45.32</v>
      </c>
      <c r="H6441">
        <v>2</v>
      </c>
      <c r="I6441">
        <v>0.1</v>
      </c>
      <c r="J6441">
        <v>3.45</v>
      </c>
      <c r="K6441" t="s">
        <v>90</v>
      </c>
      <c r="L6441" t="s">
        <v>41</v>
      </c>
      <c r="M6441">
        <v>11.6</v>
      </c>
      <c r="N6441" t="s">
        <v>83</v>
      </c>
      <c r="O6441" t="b">
        <v>0</v>
      </c>
      <c r="P6441">
        <v>81.576000000000008</v>
      </c>
      <c r="Q6441">
        <v>27.192000000000011</v>
      </c>
      <c r="R6441">
        <v>12.14200000000001</v>
      </c>
      <c r="S6441" t="s">
        <v>91</v>
      </c>
      <c r="T6441">
        <v>0</v>
      </c>
      <c r="U6441">
        <v>0</v>
      </c>
      <c r="V6441">
        <v>20</v>
      </c>
      <c r="W6441">
        <v>1391.7496000000001</v>
      </c>
    </row>
    <row r="6442" spans="1:23" x14ac:dyDescent="0.35">
      <c r="A6442" t="s">
        <v>8484</v>
      </c>
      <c r="B6442" t="s">
        <v>1622</v>
      </c>
      <c r="C6442" t="s">
        <v>1608</v>
      </c>
      <c r="D6442" t="s">
        <v>17</v>
      </c>
      <c r="E6442" t="s">
        <v>95</v>
      </c>
      <c r="F6442" t="s">
        <v>541</v>
      </c>
      <c r="G6442">
        <v>492.89</v>
      </c>
      <c r="H6442">
        <v>2</v>
      </c>
      <c r="I6442">
        <v>0.04</v>
      </c>
      <c r="J6442">
        <v>8.23</v>
      </c>
      <c r="K6442" t="s">
        <v>82</v>
      </c>
      <c r="L6442" t="s">
        <v>45</v>
      </c>
      <c r="M6442">
        <v>0.77</v>
      </c>
      <c r="N6442" t="s">
        <v>83</v>
      </c>
      <c r="O6442" t="b">
        <v>0</v>
      </c>
      <c r="P6442">
        <v>946.34879999999998</v>
      </c>
      <c r="Q6442">
        <v>354.88080000000002</v>
      </c>
      <c r="R6442">
        <v>345.88080000000002</v>
      </c>
      <c r="S6442" t="s">
        <v>183</v>
      </c>
      <c r="T6442">
        <v>0</v>
      </c>
      <c r="U6442">
        <v>0</v>
      </c>
      <c r="V6442">
        <v>19</v>
      </c>
      <c r="W6442">
        <v>3225.0970000000002</v>
      </c>
    </row>
    <row r="6443" spans="1:23" x14ac:dyDescent="0.35">
      <c r="A6443" t="s">
        <v>8485</v>
      </c>
      <c r="B6443" t="s">
        <v>603</v>
      </c>
      <c r="C6443" t="s">
        <v>8486</v>
      </c>
      <c r="D6443" t="s">
        <v>19</v>
      </c>
      <c r="E6443" t="s">
        <v>14</v>
      </c>
      <c r="F6443" t="s">
        <v>662</v>
      </c>
      <c r="G6443">
        <v>192.57</v>
      </c>
      <c r="H6443">
        <v>1</v>
      </c>
      <c r="I6443">
        <v>0.1</v>
      </c>
      <c r="J6443">
        <v>4.47</v>
      </c>
      <c r="K6443" t="s">
        <v>102</v>
      </c>
      <c r="L6443" t="s">
        <v>48</v>
      </c>
      <c r="M6443">
        <v>19.899999999999999</v>
      </c>
      <c r="N6443" t="s">
        <v>83</v>
      </c>
      <c r="O6443" t="b">
        <v>0</v>
      </c>
      <c r="P6443">
        <v>173.31299999999999</v>
      </c>
      <c r="Q6443">
        <v>57.771000000000001</v>
      </c>
      <c r="R6443">
        <v>33.401000000000003</v>
      </c>
      <c r="S6443" t="s">
        <v>128</v>
      </c>
      <c r="T6443">
        <v>0</v>
      </c>
      <c r="U6443">
        <v>0</v>
      </c>
      <c r="V6443">
        <v>1</v>
      </c>
      <c r="W6443">
        <v>33.401000000000003</v>
      </c>
    </row>
    <row r="6444" spans="1:23" x14ac:dyDescent="0.35">
      <c r="A6444" t="s">
        <v>8487</v>
      </c>
      <c r="B6444" t="s">
        <v>1018</v>
      </c>
      <c r="C6444" t="s">
        <v>3267</v>
      </c>
      <c r="D6444" t="s">
        <v>15</v>
      </c>
      <c r="E6444" t="s">
        <v>95</v>
      </c>
      <c r="F6444" t="s">
        <v>96</v>
      </c>
      <c r="G6444">
        <v>456.26</v>
      </c>
      <c r="H6444">
        <v>2</v>
      </c>
      <c r="I6444">
        <v>0.1</v>
      </c>
      <c r="J6444">
        <v>8.44</v>
      </c>
      <c r="K6444" t="s">
        <v>90</v>
      </c>
      <c r="L6444" t="s">
        <v>45</v>
      </c>
      <c r="M6444">
        <v>1.56</v>
      </c>
      <c r="N6444" t="s">
        <v>83</v>
      </c>
      <c r="O6444" t="b">
        <v>0</v>
      </c>
      <c r="P6444">
        <v>821.26800000000003</v>
      </c>
      <c r="Q6444">
        <v>273.75600000000009</v>
      </c>
      <c r="R6444">
        <v>263.75600000000009</v>
      </c>
      <c r="S6444" t="s">
        <v>183</v>
      </c>
      <c r="T6444">
        <v>0</v>
      </c>
      <c r="U6444">
        <v>0</v>
      </c>
      <c r="V6444">
        <v>15</v>
      </c>
      <c r="W6444">
        <v>562.32950000000005</v>
      </c>
    </row>
    <row r="6445" spans="1:23" x14ac:dyDescent="0.35">
      <c r="A6445" t="s">
        <v>8488</v>
      </c>
      <c r="B6445" t="s">
        <v>236</v>
      </c>
      <c r="C6445" t="s">
        <v>1233</v>
      </c>
      <c r="D6445" t="s">
        <v>24</v>
      </c>
      <c r="E6445" t="s">
        <v>16</v>
      </c>
      <c r="F6445" t="s">
        <v>895</v>
      </c>
      <c r="G6445">
        <v>38.520000000000003</v>
      </c>
      <c r="H6445">
        <v>2</v>
      </c>
      <c r="I6445">
        <v>0.1</v>
      </c>
      <c r="J6445">
        <v>4.54</v>
      </c>
      <c r="K6445" t="s">
        <v>82</v>
      </c>
      <c r="L6445" t="s">
        <v>43</v>
      </c>
      <c r="M6445">
        <v>3.56</v>
      </c>
      <c r="N6445" t="s">
        <v>83</v>
      </c>
      <c r="O6445" t="b">
        <v>0</v>
      </c>
      <c r="P6445">
        <v>69.336000000000013</v>
      </c>
      <c r="Q6445">
        <v>23.112000000000009</v>
      </c>
      <c r="R6445">
        <v>15.012000000000009</v>
      </c>
      <c r="S6445" t="s">
        <v>103</v>
      </c>
      <c r="T6445">
        <v>0</v>
      </c>
      <c r="U6445">
        <v>0</v>
      </c>
      <c r="V6445">
        <v>24</v>
      </c>
      <c r="W6445">
        <v>1634.9898000000001</v>
      </c>
    </row>
    <row r="6446" spans="1:23" x14ac:dyDescent="0.35">
      <c r="A6446" t="s">
        <v>8489</v>
      </c>
      <c r="B6446" t="s">
        <v>205</v>
      </c>
      <c r="C6446" t="s">
        <v>1414</v>
      </c>
      <c r="D6446" t="s">
        <v>28</v>
      </c>
      <c r="E6446" t="s">
        <v>95</v>
      </c>
      <c r="F6446" t="s">
        <v>392</v>
      </c>
      <c r="G6446">
        <v>248.3</v>
      </c>
      <c r="H6446">
        <v>2</v>
      </c>
      <c r="I6446">
        <v>0.11</v>
      </c>
      <c r="J6446">
        <v>5.71</v>
      </c>
      <c r="K6446" t="s">
        <v>82</v>
      </c>
      <c r="L6446" t="s">
        <v>41</v>
      </c>
      <c r="M6446">
        <v>6.54</v>
      </c>
      <c r="N6446" t="s">
        <v>83</v>
      </c>
      <c r="O6446" t="b">
        <v>0</v>
      </c>
      <c r="P6446">
        <v>441.9740000000001</v>
      </c>
      <c r="Q6446">
        <v>144.0140000000001</v>
      </c>
      <c r="R6446">
        <v>131.7640000000001</v>
      </c>
      <c r="S6446" t="s">
        <v>97</v>
      </c>
      <c r="T6446">
        <v>0</v>
      </c>
      <c r="U6446">
        <v>0</v>
      </c>
      <c r="V6446">
        <v>3</v>
      </c>
      <c r="W6446">
        <v>422.83920000000012</v>
      </c>
    </row>
    <row r="6447" spans="1:23" x14ac:dyDescent="0.35">
      <c r="A6447" t="s">
        <v>8490</v>
      </c>
      <c r="B6447" t="s">
        <v>848</v>
      </c>
      <c r="C6447" t="s">
        <v>2999</v>
      </c>
      <c r="D6447" t="s">
        <v>12</v>
      </c>
      <c r="E6447" t="s">
        <v>95</v>
      </c>
      <c r="F6447" t="s">
        <v>388</v>
      </c>
      <c r="G6447">
        <v>292.73</v>
      </c>
      <c r="H6447">
        <v>1</v>
      </c>
      <c r="I6447">
        <v>7.0000000000000007E-2</v>
      </c>
      <c r="J6447">
        <v>6.32</v>
      </c>
      <c r="K6447" t="s">
        <v>90</v>
      </c>
      <c r="L6447" t="s">
        <v>43</v>
      </c>
      <c r="M6447">
        <v>4.97</v>
      </c>
      <c r="N6447" t="s">
        <v>83</v>
      </c>
      <c r="O6447" t="b">
        <v>0</v>
      </c>
      <c r="P6447">
        <v>272.2389</v>
      </c>
      <c r="Q6447">
        <v>96.600899999999996</v>
      </c>
      <c r="R6447">
        <v>85.310900000000004</v>
      </c>
      <c r="S6447" t="s">
        <v>103</v>
      </c>
      <c r="T6447">
        <v>0</v>
      </c>
      <c r="U6447">
        <v>0</v>
      </c>
      <c r="V6447">
        <v>11</v>
      </c>
      <c r="W6447">
        <v>1274.9931999999999</v>
      </c>
    </row>
    <row r="6448" spans="1:23" x14ac:dyDescent="0.35">
      <c r="A6448" t="s">
        <v>8491</v>
      </c>
      <c r="B6448" t="s">
        <v>1604</v>
      </c>
      <c r="C6448" t="s">
        <v>1223</v>
      </c>
      <c r="D6448" t="s">
        <v>12</v>
      </c>
      <c r="E6448" t="s">
        <v>14</v>
      </c>
      <c r="F6448" t="s">
        <v>187</v>
      </c>
      <c r="G6448">
        <v>29.22</v>
      </c>
      <c r="H6448">
        <v>3</v>
      </c>
      <c r="I6448">
        <v>0.1</v>
      </c>
      <c r="J6448">
        <v>8.44</v>
      </c>
      <c r="K6448" t="s">
        <v>90</v>
      </c>
      <c r="L6448" t="s">
        <v>41</v>
      </c>
      <c r="M6448">
        <v>12.75</v>
      </c>
      <c r="N6448" t="s">
        <v>83</v>
      </c>
      <c r="O6448" t="b">
        <v>1</v>
      </c>
      <c r="P6448">
        <v>78.894000000000005</v>
      </c>
      <c r="Q6448">
        <v>26.298000000000009</v>
      </c>
      <c r="R6448">
        <v>5.1080000000000112</v>
      </c>
      <c r="S6448" t="s">
        <v>97</v>
      </c>
      <c r="T6448">
        <v>0</v>
      </c>
      <c r="U6448">
        <v>0</v>
      </c>
      <c r="V6448">
        <v>17</v>
      </c>
      <c r="W6448">
        <v>1379.4491</v>
      </c>
    </row>
    <row r="6449" spans="1:23" x14ac:dyDescent="0.35">
      <c r="A6449" t="s">
        <v>8492</v>
      </c>
      <c r="B6449" t="s">
        <v>138</v>
      </c>
      <c r="C6449" t="s">
        <v>1972</v>
      </c>
      <c r="D6449" t="s">
        <v>28</v>
      </c>
      <c r="E6449" t="s">
        <v>95</v>
      </c>
      <c r="F6449" t="s">
        <v>481</v>
      </c>
      <c r="G6449">
        <v>14.7</v>
      </c>
      <c r="H6449">
        <v>2</v>
      </c>
      <c r="I6449">
        <v>0.18</v>
      </c>
      <c r="J6449">
        <v>8.48</v>
      </c>
      <c r="K6449" t="s">
        <v>90</v>
      </c>
      <c r="L6449" t="s">
        <v>41</v>
      </c>
      <c r="M6449">
        <v>11.32</v>
      </c>
      <c r="N6449" t="s">
        <v>83</v>
      </c>
      <c r="O6449" t="b">
        <v>0</v>
      </c>
      <c r="P6449">
        <v>24.108000000000001</v>
      </c>
      <c r="Q6449">
        <v>6.4680000000000044</v>
      </c>
      <c r="R6449">
        <v>-13.332000000000001</v>
      </c>
      <c r="S6449" t="s">
        <v>128</v>
      </c>
      <c r="T6449">
        <v>0</v>
      </c>
      <c r="U6449">
        <v>0</v>
      </c>
      <c r="V6449">
        <v>24</v>
      </c>
      <c r="W6449">
        <v>2290.0473000000002</v>
      </c>
    </row>
    <row r="6450" spans="1:23" x14ac:dyDescent="0.35">
      <c r="A6450" t="s">
        <v>8493</v>
      </c>
      <c r="B6450" t="s">
        <v>197</v>
      </c>
      <c r="C6450" t="s">
        <v>480</v>
      </c>
      <c r="D6450" t="s">
        <v>20</v>
      </c>
      <c r="E6450" t="s">
        <v>88</v>
      </c>
      <c r="F6450" t="s">
        <v>2335</v>
      </c>
      <c r="G6450">
        <v>37.01</v>
      </c>
      <c r="H6450">
        <v>3</v>
      </c>
      <c r="I6450">
        <v>7.0000000000000007E-2</v>
      </c>
      <c r="J6450">
        <v>2.36</v>
      </c>
      <c r="K6450" t="s">
        <v>82</v>
      </c>
      <c r="L6450" t="s">
        <v>43</v>
      </c>
      <c r="M6450">
        <v>7.05</v>
      </c>
      <c r="N6450" t="s">
        <v>83</v>
      </c>
      <c r="O6450" t="b">
        <v>0</v>
      </c>
      <c r="P6450">
        <v>103.25790000000001</v>
      </c>
      <c r="Q6450">
        <v>36.639899999999997</v>
      </c>
      <c r="R6450">
        <v>27.229900000000001</v>
      </c>
      <c r="S6450" t="s">
        <v>84</v>
      </c>
      <c r="T6450">
        <v>0</v>
      </c>
      <c r="U6450">
        <v>0</v>
      </c>
      <c r="V6450">
        <v>16</v>
      </c>
      <c r="W6450">
        <v>483.59550000000002</v>
      </c>
    </row>
    <row r="6451" spans="1:23" x14ac:dyDescent="0.35">
      <c r="A6451" t="s">
        <v>8494</v>
      </c>
      <c r="B6451" t="s">
        <v>583</v>
      </c>
      <c r="C6451" t="s">
        <v>2274</v>
      </c>
      <c r="D6451" t="s">
        <v>12</v>
      </c>
      <c r="E6451" t="s">
        <v>95</v>
      </c>
      <c r="F6451" t="s">
        <v>512</v>
      </c>
      <c r="G6451">
        <v>266.33999999999997</v>
      </c>
      <c r="H6451">
        <v>3</v>
      </c>
      <c r="I6451">
        <v>0.06</v>
      </c>
      <c r="J6451">
        <v>9.99</v>
      </c>
      <c r="K6451" t="s">
        <v>90</v>
      </c>
      <c r="L6451" t="s">
        <v>48</v>
      </c>
      <c r="M6451">
        <v>6.42</v>
      </c>
      <c r="N6451" t="s">
        <v>83</v>
      </c>
      <c r="O6451" t="b">
        <v>0</v>
      </c>
      <c r="P6451">
        <v>751.07879999999989</v>
      </c>
      <c r="Q6451">
        <v>271.66679999999991</v>
      </c>
      <c r="R6451">
        <v>255.25679999999991</v>
      </c>
      <c r="S6451" t="s">
        <v>84</v>
      </c>
      <c r="T6451">
        <v>0</v>
      </c>
      <c r="U6451">
        <v>0</v>
      </c>
      <c r="V6451">
        <v>16</v>
      </c>
      <c r="W6451">
        <v>1447.4284</v>
      </c>
    </row>
    <row r="6452" spans="1:23" x14ac:dyDescent="0.35">
      <c r="A6452" t="s">
        <v>8495</v>
      </c>
      <c r="B6452" t="s">
        <v>1810</v>
      </c>
      <c r="C6452" t="s">
        <v>1329</v>
      </c>
      <c r="D6452" t="s">
        <v>12</v>
      </c>
      <c r="E6452" t="s">
        <v>16</v>
      </c>
      <c r="F6452" t="s">
        <v>919</v>
      </c>
      <c r="G6452">
        <v>50.58</v>
      </c>
      <c r="H6452">
        <v>1</v>
      </c>
      <c r="I6452">
        <v>0.26</v>
      </c>
      <c r="J6452">
        <v>7.95</v>
      </c>
      <c r="K6452" t="s">
        <v>102</v>
      </c>
      <c r="L6452" t="s">
        <v>41</v>
      </c>
      <c r="M6452">
        <v>14.66</v>
      </c>
      <c r="N6452" t="s">
        <v>141</v>
      </c>
      <c r="O6452" t="b">
        <v>0</v>
      </c>
      <c r="P6452">
        <v>37.429200000000002</v>
      </c>
      <c r="Q6452">
        <v>7.0812000000000026</v>
      </c>
      <c r="R6452">
        <v>-15.5288</v>
      </c>
      <c r="S6452" t="s">
        <v>84</v>
      </c>
      <c r="T6452">
        <v>1</v>
      </c>
      <c r="U6452">
        <v>0</v>
      </c>
      <c r="V6452">
        <v>18</v>
      </c>
      <c r="W6452">
        <v>1767.3756000000001</v>
      </c>
    </row>
    <row r="6453" spans="1:23" x14ac:dyDescent="0.35">
      <c r="A6453" t="s">
        <v>8496</v>
      </c>
      <c r="B6453" t="s">
        <v>954</v>
      </c>
      <c r="C6453" t="s">
        <v>273</v>
      </c>
      <c r="D6453" t="s">
        <v>26</v>
      </c>
      <c r="E6453" t="s">
        <v>16</v>
      </c>
      <c r="F6453" t="s">
        <v>854</v>
      </c>
      <c r="G6453">
        <v>35.659999999999997</v>
      </c>
      <c r="H6453">
        <v>3</v>
      </c>
      <c r="I6453">
        <v>0.1</v>
      </c>
      <c r="J6453">
        <v>6.08</v>
      </c>
      <c r="K6453" t="s">
        <v>90</v>
      </c>
      <c r="L6453" t="s">
        <v>45</v>
      </c>
      <c r="M6453">
        <v>1.57</v>
      </c>
      <c r="N6453" t="s">
        <v>83</v>
      </c>
      <c r="O6453" t="b">
        <v>0</v>
      </c>
      <c r="P6453">
        <v>96.281999999999996</v>
      </c>
      <c r="Q6453">
        <v>32.094000000000008</v>
      </c>
      <c r="R6453">
        <v>24.44400000000001</v>
      </c>
      <c r="S6453" t="s">
        <v>91</v>
      </c>
      <c r="T6453">
        <v>0</v>
      </c>
      <c r="U6453">
        <v>0</v>
      </c>
      <c r="V6453">
        <v>9</v>
      </c>
      <c r="W6453">
        <v>1008.3239</v>
      </c>
    </row>
    <row r="6454" spans="1:23" x14ac:dyDescent="0.35">
      <c r="A6454" t="s">
        <v>8497</v>
      </c>
      <c r="B6454" t="s">
        <v>429</v>
      </c>
      <c r="C6454" t="s">
        <v>4425</v>
      </c>
      <c r="D6454" t="s">
        <v>19</v>
      </c>
      <c r="E6454" t="s">
        <v>95</v>
      </c>
      <c r="F6454" t="s">
        <v>958</v>
      </c>
      <c r="G6454">
        <v>472.57</v>
      </c>
      <c r="H6454">
        <v>2</v>
      </c>
      <c r="I6454">
        <v>0.08</v>
      </c>
      <c r="J6454">
        <v>3.13</v>
      </c>
      <c r="K6454" t="s">
        <v>115</v>
      </c>
      <c r="L6454" t="s">
        <v>45</v>
      </c>
      <c r="M6454">
        <v>1.44</v>
      </c>
      <c r="N6454" t="s">
        <v>83</v>
      </c>
      <c r="O6454" t="b">
        <v>0</v>
      </c>
      <c r="P6454">
        <v>869.52880000000005</v>
      </c>
      <c r="Q6454">
        <v>302.4448000000001</v>
      </c>
      <c r="R6454">
        <v>297.87480000000011</v>
      </c>
      <c r="S6454" t="s">
        <v>128</v>
      </c>
      <c r="T6454">
        <v>0</v>
      </c>
      <c r="U6454">
        <v>0</v>
      </c>
      <c r="V6454">
        <v>10</v>
      </c>
      <c r="W6454">
        <v>1506.014300000001</v>
      </c>
    </row>
    <row r="6455" spans="1:23" x14ac:dyDescent="0.35">
      <c r="A6455" t="s">
        <v>8498</v>
      </c>
      <c r="B6455" t="s">
        <v>417</v>
      </c>
      <c r="C6455" t="s">
        <v>793</v>
      </c>
      <c r="D6455" t="s">
        <v>12</v>
      </c>
      <c r="E6455" t="s">
        <v>88</v>
      </c>
      <c r="F6455" t="s">
        <v>718</v>
      </c>
      <c r="G6455">
        <v>41.17</v>
      </c>
      <c r="H6455">
        <v>2</v>
      </c>
      <c r="I6455">
        <v>0.1</v>
      </c>
      <c r="J6455">
        <v>4.62</v>
      </c>
      <c r="K6455" t="s">
        <v>115</v>
      </c>
      <c r="L6455" t="s">
        <v>43</v>
      </c>
      <c r="M6455">
        <v>7.93</v>
      </c>
      <c r="N6455" t="s">
        <v>83</v>
      </c>
      <c r="O6455" t="b">
        <v>1</v>
      </c>
      <c r="P6455">
        <v>74.106000000000009</v>
      </c>
      <c r="Q6455">
        <v>24.702000000000009</v>
      </c>
      <c r="R6455">
        <v>12.151999999999999</v>
      </c>
      <c r="S6455" t="s">
        <v>84</v>
      </c>
      <c r="T6455">
        <v>0</v>
      </c>
      <c r="U6455">
        <v>0</v>
      </c>
      <c r="V6455">
        <v>16</v>
      </c>
      <c r="W6455">
        <v>1121.5859</v>
      </c>
    </row>
    <row r="6456" spans="1:23" x14ac:dyDescent="0.35">
      <c r="A6456" t="s">
        <v>8499</v>
      </c>
      <c r="B6456" t="s">
        <v>1831</v>
      </c>
      <c r="C6456" t="s">
        <v>8500</v>
      </c>
      <c r="D6456" t="s">
        <v>15</v>
      </c>
      <c r="E6456" t="s">
        <v>95</v>
      </c>
      <c r="F6456" t="s">
        <v>1709</v>
      </c>
      <c r="G6456">
        <v>342.62</v>
      </c>
      <c r="H6456">
        <v>3</v>
      </c>
      <c r="I6456">
        <v>0.03</v>
      </c>
      <c r="J6456">
        <v>6.36</v>
      </c>
      <c r="K6456" t="s">
        <v>90</v>
      </c>
      <c r="L6456" t="s">
        <v>45</v>
      </c>
      <c r="M6456">
        <v>1.08</v>
      </c>
      <c r="N6456" t="s">
        <v>83</v>
      </c>
      <c r="O6456" t="b">
        <v>0</v>
      </c>
      <c r="P6456">
        <v>997.02419999999995</v>
      </c>
      <c r="Q6456">
        <v>380.30820000000011</v>
      </c>
      <c r="R6456">
        <v>372.86820000000012</v>
      </c>
      <c r="S6456" t="s">
        <v>128</v>
      </c>
      <c r="T6456">
        <v>0</v>
      </c>
      <c r="U6456">
        <v>0</v>
      </c>
      <c r="V6456">
        <v>1</v>
      </c>
      <c r="W6456">
        <v>372.86820000000012</v>
      </c>
    </row>
    <row r="6457" spans="1:23" x14ac:dyDescent="0.35">
      <c r="A6457" t="s">
        <v>8501</v>
      </c>
      <c r="B6457" t="s">
        <v>973</v>
      </c>
      <c r="C6457" t="s">
        <v>1235</v>
      </c>
      <c r="D6457" t="s">
        <v>28</v>
      </c>
      <c r="E6457" t="s">
        <v>88</v>
      </c>
      <c r="F6457" t="s">
        <v>530</v>
      </c>
      <c r="G6457">
        <v>29.12</v>
      </c>
      <c r="H6457">
        <v>3</v>
      </c>
      <c r="I6457">
        <v>0.08</v>
      </c>
      <c r="J6457">
        <v>9.32</v>
      </c>
      <c r="K6457" t="s">
        <v>90</v>
      </c>
      <c r="L6457" t="s">
        <v>41</v>
      </c>
      <c r="M6457">
        <v>13.62</v>
      </c>
      <c r="N6457" t="s">
        <v>83</v>
      </c>
      <c r="O6457" t="b">
        <v>0</v>
      </c>
      <c r="P6457">
        <v>80.371200000000002</v>
      </c>
      <c r="Q6457">
        <v>27.955200000000001</v>
      </c>
      <c r="R6457">
        <v>5.0152000000000072</v>
      </c>
      <c r="S6457" t="s">
        <v>183</v>
      </c>
      <c r="T6457">
        <v>0</v>
      </c>
      <c r="U6457">
        <v>0</v>
      </c>
      <c r="V6457">
        <v>10</v>
      </c>
      <c r="W6457">
        <v>469.07670000000007</v>
      </c>
    </row>
    <row r="6458" spans="1:23" x14ac:dyDescent="0.35">
      <c r="A6458" t="s">
        <v>8502</v>
      </c>
      <c r="B6458" t="s">
        <v>147</v>
      </c>
      <c r="C6458" t="s">
        <v>1875</v>
      </c>
      <c r="D6458" t="s">
        <v>15</v>
      </c>
      <c r="E6458" t="s">
        <v>14</v>
      </c>
      <c r="F6458" t="s">
        <v>780</v>
      </c>
      <c r="G6458">
        <v>17.27</v>
      </c>
      <c r="H6458">
        <v>2</v>
      </c>
      <c r="I6458">
        <v>0.01</v>
      </c>
      <c r="J6458">
        <v>5.55</v>
      </c>
      <c r="K6458" t="s">
        <v>102</v>
      </c>
      <c r="L6458" t="s">
        <v>45</v>
      </c>
      <c r="M6458">
        <v>1.43</v>
      </c>
      <c r="N6458" t="s">
        <v>141</v>
      </c>
      <c r="O6458" t="b">
        <v>0</v>
      </c>
      <c r="P6458">
        <v>34.194600000000001</v>
      </c>
      <c r="Q6458">
        <v>13.470599999999999</v>
      </c>
      <c r="R6458">
        <v>6.4906000000000006</v>
      </c>
      <c r="S6458" t="s">
        <v>84</v>
      </c>
      <c r="T6458">
        <v>1</v>
      </c>
      <c r="U6458">
        <v>0</v>
      </c>
      <c r="V6458">
        <v>7</v>
      </c>
      <c r="W6458">
        <v>763.33080000000007</v>
      </c>
    </row>
    <row r="6459" spans="1:23" x14ac:dyDescent="0.35">
      <c r="A6459" t="s">
        <v>8503</v>
      </c>
      <c r="B6459" t="s">
        <v>264</v>
      </c>
      <c r="C6459" t="s">
        <v>904</v>
      </c>
      <c r="D6459" t="s">
        <v>20</v>
      </c>
      <c r="E6459" t="s">
        <v>95</v>
      </c>
      <c r="F6459" t="s">
        <v>81</v>
      </c>
      <c r="G6459">
        <v>50.42</v>
      </c>
      <c r="H6459">
        <v>1</v>
      </c>
      <c r="I6459">
        <v>0.27</v>
      </c>
      <c r="J6459">
        <v>8.81</v>
      </c>
      <c r="K6459" t="s">
        <v>82</v>
      </c>
      <c r="L6459" t="s">
        <v>45</v>
      </c>
      <c r="M6459">
        <v>1.02</v>
      </c>
      <c r="N6459" t="s">
        <v>83</v>
      </c>
      <c r="O6459" t="b">
        <v>0</v>
      </c>
      <c r="P6459">
        <v>36.806600000000003</v>
      </c>
      <c r="Q6459">
        <v>6.5546000000000042</v>
      </c>
      <c r="R6459">
        <v>-3.2753999999999959</v>
      </c>
      <c r="S6459" t="s">
        <v>97</v>
      </c>
      <c r="T6459">
        <v>0</v>
      </c>
      <c r="U6459">
        <v>0</v>
      </c>
      <c r="V6459">
        <v>18</v>
      </c>
      <c r="W6459">
        <v>1454.9709</v>
      </c>
    </row>
    <row r="6460" spans="1:23" x14ac:dyDescent="0.35">
      <c r="A6460" t="s">
        <v>8504</v>
      </c>
      <c r="B6460" t="s">
        <v>583</v>
      </c>
      <c r="C6460" t="s">
        <v>1623</v>
      </c>
      <c r="D6460" t="s">
        <v>17</v>
      </c>
      <c r="E6460" t="s">
        <v>16</v>
      </c>
      <c r="F6460" t="s">
        <v>231</v>
      </c>
      <c r="G6460">
        <v>54.99</v>
      </c>
      <c r="H6460">
        <v>2</v>
      </c>
      <c r="I6460">
        <v>0.14000000000000001</v>
      </c>
      <c r="J6460">
        <v>2.73</v>
      </c>
      <c r="K6460" t="s">
        <v>115</v>
      </c>
      <c r="L6460" t="s">
        <v>41</v>
      </c>
      <c r="M6460">
        <v>7.42</v>
      </c>
      <c r="N6460" t="s">
        <v>83</v>
      </c>
      <c r="O6460" t="b">
        <v>0</v>
      </c>
      <c r="P6460">
        <v>94.582800000000006</v>
      </c>
      <c r="Q6460">
        <v>28.59480000000001</v>
      </c>
      <c r="R6460">
        <v>18.444800000000011</v>
      </c>
      <c r="S6460" t="s">
        <v>84</v>
      </c>
      <c r="T6460">
        <v>0</v>
      </c>
      <c r="U6460">
        <v>0</v>
      </c>
      <c r="V6460">
        <v>20</v>
      </c>
      <c r="W6460">
        <v>2434.6143999999999</v>
      </c>
    </row>
    <row r="6461" spans="1:23" x14ac:dyDescent="0.35">
      <c r="A6461" t="s">
        <v>8505</v>
      </c>
      <c r="B6461" t="s">
        <v>379</v>
      </c>
      <c r="C6461" t="s">
        <v>514</v>
      </c>
      <c r="D6461" t="s">
        <v>15</v>
      </c>
      <c r="E6461" t="s">
        <v>16</v>
      </c>
      <c r="F6461" t="s">
        <v>895</v>
      </c>
      <c r="G6461">
        <v>30.46</v>
      </c>
      <c r="H6461">
        <v>3</v>
      </c>
      <c r="I6461">
        <v>0.2</v>
      </c>
      <c r="J6461">
        <v>9</v>
      </c>
      <c r="K6461" t="s">
        <v>102</v>
      </c>
      <c r="L6461" t="s">
        <v>41</v>
      </c>
      <c r="M6461">
        <v>6.11</v>
      </c>
      <c r="N6461" t="s">
        <v>83</v>
      </c>
      <c r="O6461" t="b">
        <v>0</v>
      </c>
      <c r="P6461">
        <v>73.103999999999999</v>
      </c>
      <c r="Q6461">
        <v>18.276</v>
      </c>
      <c r="R6461">
        <v>3.1660000000000039</v>
      </c>
      <c r="S6461" t="s">
        <v>103</v>
      </c>
      <c r="T6461">
        <v>0</v>
      </c>
      <c r="U6461">
        <v>0</v>
      </c>
      <c r="V6461">
        <v>26</v>
      </c>
      <c r="W6461">
        <v>3580.811200000001</v>
      </c>
    </row>
    <row r="6462" spans="1:23" x14ac:dyDescent="0.35">
      <c r="A6462" t="s">
        <v>8506</v>
      </c>
      <c r="B6462" t="s">
        <v>413</v>
      </c>
      <c r="C6462" t="s">
        <v>359</v>
      </c>
      <c r="D6462" t="s">
        <v>19</v>
      </c>
      <c r="E6462" t="s">
        <v>14</v>
      </c>
      <c r="F6462" t="s">
        <v>1207</v>
      </c>
      <c r="G6462">
        <v>105.21</v>
      </c>
      <c r="H6462">
        <v>1</v>
      </c>
      <c r="I6462">
        <v>0.1</v>
      </c>
      <c r="J6462">
        <v>5.92</v>
      </c>
      <c r="K6462" t="s">
        <v>115</v>
      </c>
      <c r="L6462" t="s">
        <v>45</v>
      </c>
      <c r="M6462">
        <v>1.17</v>
      </c>
      <c r="N6462" t="s">
        <v>83</v>
      </c>
      <c r="O6462" t="b">
        <v>1</v>
      </c>
      <c r="P6462">
        <v>94.688999999999993</v>
      </c>
      <c r="Q6462">
        <v>31.562999999999999</v>
      </c>
      <c r="R6462">
        <v>24.472999999999999</v>
      </c>
      <c r="S6462" t="s">
        <v>84</v>
      </c>
      <c r="T6462">
        <v>0</v>
      </c>
      <c r="U6462">
        <v>0</v>
      </c>
      <c r="V6462">
        <v>18</v>
      </c>
      <c r="W6462">
        <v>1656.8806999999999</v>
      </c>
    </row>
    <row r="6463" spans="1:23" x14ac:dyDescent="0.35">
      <c r="A6463" t="s">
        <v>8507</v>
      </c>
      <c r="B6463" t="s">
        <v>1018</v>
      </c>
      <c r="C6463" t="s">
        <v>8508</v>
      </c>
      <c r="D6463" t="s">
        <v>12</v>
      </c>
      <c r="E6463" t="s">
        <v>16</v>
      </c>
      <c r="F6463" t="s">
        <v>337</v>
      </c>
      <c r="G6463">
        <v>49.37</v>
      </c>
      <c r="H6463">
        <v>3</v>
      </c>
      <c r="I6463">
        <v>0.1</v>
      </c>
      <c r="J6463">
        <v>8.1999999999999993</v>
      </c>
      <c r="K6463" t="s">
        <v>82</v>
      </c>
      <c r="L6463" t="s">
        <v>48</v>
      </c>
      <c r="M6463">
        <v>12.79</v>
      </c>
      <c r="N6463" t="s">
        <v>83</v>
      </c>
      <c r="O6463" t="b">
        <v>1</v>
      </c>
      <c r="P6463">
        <v>133.29900000000001</v>
      </c>
      <c r="Q6463">
        <v>44.432999999999993</v>
      </c>
      <c r="R6463">
        <v>23.442999999999991</v>
      </c>
      <c r="S6463" t="s">
        <v>183</v>
      </c>
      <c r="T6463">
        <v>0</v>
      </c>
      <c r="U6463">
        <v>0</v>
      </c>
      <c r="V6463">
        <v>1</v>
      </c>
      <c r="W6463">
        <v>23.442999999999991</v>
      </c>
    </row>
    <row r="6464" spans="1:23" x14ac:dyDescent="0.35">
      <c r="A6464" t="s">
        <v>8509</v>
      </c>
      <c r="B6464" t="s">
        <v>2158</v>
      </c>
      <c r="C6464" t="s">
        <v>1512</v>
      </c>
      <c r="D6464" t="s">
        <v>15</v>
      </c>
      <c r="E6464" t="s">
        <v>88</v>
      </c>
      <c r="F6464" t="s">
        <v>964</v>
      </c>
      <c r="G6464">
        <v>23.45</v>
      </c>
      <c r="H6464">
        <v>1</v>
      </c>
      <c r="I6464">
        <v>0.01</v>
      </c>
      <c r="J6464">
        <v>2.95</v>
      </c>
      <c r="K6464" t="s">
        <v>102</v>
      </c>
      <c r="L6464" t="s">
        <v>45</v>
      </c>
      <c r="M6464">
        <v>1.42</v>
      </c>
      <c r="N6464" t="s">
        <v>83</v>
      </c>
      <c r="O6464" t="b">
        <v>0</v>
      </c>
      <c r="P6464">
        <v>23.215499999999999</v>
      </c>
      <c r="Q6464">
        <v>9.1455000000000002</v>
      </c>
      <c r="R6464">
        <v>4.7755000000000001</v>
      </c>
      <c r="S6464" t="s">
        <v>128</v>
      </c>
      <c r="T6464">
        <v>0</v>
      </c>
      <c r="U6464">
        <v>0</v>
      </c>
      <c r="V6464">
        <v>15</v>
      </c>
      <c r="W6464">
        <v>614.51190000000008</v>
      </c>
    </row>
    <row r="6465" spans="1:23" x14ac:dyDescent="0.35">
      <c r="A6465" t="s">
        <v>8510</v>
      </c>
      <c r="B6465" t="s">
        <v>751</v>
      </c>
      <c r="C6465" t="s">
        <v>240</v>
      </c>
      <c r="D6465" t="s">
        <v>12</v>
      </c>
      <c r="E6465" t="s">
        <v>95</v>
      </c>
      <c r="F6465" t="s">
        <v>217</v>
      </c>
      <c r="G6465">
        <v>415.74</v>
      </c>
      <c r="H6465">
        <v>2</v>
      </c>
      <c r="I6465">
        <v>0.08</v>
      </c>
      <c r="J6465">
        <v>3.04</v>
      </c>
      <c r="K6465" t="s">
        <v>82</v>
      </c>
      <c r="L6465" t="s">
        <v>48</v>
      </c>
      <c r="M6465">
        <v>11.32</v>
      </c>
      <c r="N6465" t="s">
        <v>83</v>
      </c>
      <c r="O6465" t="b">
        <v>0</v>
      </c>
      <c r="P6465">
        <v>764.96160000000009</v>
      </c>
      <c r="Q6465">
        <v>266.07360000000011</v>
      </c>
      <c r="R6465">
        <v>251.7136000000001</v>
      </c>
      <c r="S6465" t="s">
        <v>97</v>
      </c>
      <c r="T6465">
        <v>0</v>
      </c>
      <c r="U6465">
        <v>0</v>
      </c>
      <c r="V6465">
        <v>11</v>
      </c>
      <c r="W6465">
        <v>606.35590000000002</v>
      </c>
    </row>
    <row r="6466" spans="1:23" x14ac:dyDescent="0.35">
      <c r="A6466" t="s">
        <v>8511</v>
      </c>
      <c r="B6466" t="s">
        <v>257</v>
      </c>
      <c r="C6466" t="s">
        <v>1038</v>
      </c>
      <c r="D6466" t="s">
        <v>15</v>
      </c>
      <c r="E6466" t="s">
        <v>16</v>
      </c>
      <c r="F6466" t="s">
        <v>409</v>
      </c>
      <c r="G6466">
        <v>56.01</v>
      </c>
      <c r="H6466">
        <v>3</v>
      </c>
      <c r="I6466">
        <v>0.1</v>
      </c>
      <c r="J6466">
        <v>4.83</v>
      </c>
      <c r="K6466" t="s">
        <v>82</v>
      </c>
      <c r="L6466" t="s">
        <v>45</v>
      </c>
      <c r="M6466">
        <v>1.77</v>
      </c>
      <c r="N6466" t="s">
        <v>83</v>
      </c>
      <c r="O6466" t="b">
        <v>1</v>
      </c>
      <c r="P6466">
        <v>151.227</v>
      </c>
      <c r="Q6466">
        <v>50.409000000000013</v>
      </c>
      <c r="R6466">
        <v>43.808999999999997</v>
      </c>
      <c r="S6466" t="s">
        <v>128</v>
      </c>
      <c r="T6466">
        <v>0</v>
      </c>
      <c r="U6466">
        <v>0</v>
      </c>
      <c r="V6466">
        <v>16</v>
      </c>
      <c r="W6466">
        <v>1838.8379</v>
      </c>
    </row>
    <row r="6467" spans="1:23" x14ac:dyDescent="0.35">
      <c r="A6467" t="s">
        <v>8512</v>
      </c>
      <c r="B6467" t="s">
        <v>134</v>
      </c>
      <c r="C6467" t="s">
        <v>5736</v>
      </c>
      <c r="D6467" t="s">
        <v>26</v>
      </c>
      <c r="E6467" t="s">
        <v>95</v>
      </c>
      <c r="F6467" t="s">
        <v>400</v>
      </c>
      <c r="G6467">
        <v>442.62</v>
      </c>
      <c r="H6467">
        <v>1</v>
      </c>
      <c r="I6467">
        <v>0.2</v>
      </c>
      <c r="J6467">
        <v>7.1</v>
      </c>
      <c r="K6467" t="s">
        <v>90</v>
      </c>
      <c r="L6467" t="s">
        <v>41</v>
      </c>
      <c r="M6467">
        <v>14.23</v>
      </c>
      <c r="N6467" t="s">
        <v>83</v>
      </c>
      <c r="O6467" t="b">
        <v>0</v>
      </c>
      <c r="P6467">
        <v>354.096</v>
      </c>
      <c r="Q6467">
        <v>88.524000000000001</v>
      </c>
      <c r="R6467">
        <v>67.194000000000003</v>
      </c>
      <c r="S6467" t="s">
        <v>128</v>
      </c>
      <c r="T6467">
        <v>0</v>
      </c>
      <c r="U6467">
        <v>0</v>
      </c>
      <c r="V6467">
        <v>3</v>
      </c>
      <c r="W6467">
        <v>370.10160000000008</v>
      </c>
    </row>
    <row r="6468" spans="1:23" x14ac:dyDescent="0.35">
      <c r="A6468" t="s">
        <v>8513</v>
      </c>
      <c r="B6468" t="s">
        <v>462</v>
      </c>
      <c r="C6468" t="s">
        <v>1246</v>
      </c>
      <c r="D6468" t="s">
        <v>19</v>
      </c>
      <c r="E6468" t="s">
        <v>16</v>
      </c>
      <c r="F6468" t="s">
        <v>464</v>
      </c>
      <c r="G6468">
        <v>38.81</v>
      </c>
      <c r="H6468">
        <v>2</v>
      </c>
      <c r="I6468">
        <v>0.27</v>
      </c>
      <c r="J6468">
        <v>2.66</v>
      </c>
      <c r="K6468" t="s">
        <v>115</v>
      </c>
      <c r="L6468" t="s">
        <v>48</v>
      </c>
      <c r="M6468">
        <v>16.21</v>
      </c>
      <c r="N6468" t="s">
        <v>141</v>
      </c>
      <c r="O6468" t="b">
        <v>0</v>
      </c>
      <c r="P6468">
        <v>56.662599999999998</v>
      </c>
      <c r="Q6468">
        <v>10.0906</v>
      </c>
      <c r="R6468">
        <v>-8.779399999999999</v>
      </c>
      <c r="S6468" t="s">
        <v>84</v>
      </c>
      <c r="T6468">
        <v>1</v>
      </c>
      <c r="U6468">
        <v>0</v>
      </c>
      <c r="V6468">
        <v>17</v>
      </c>
      <c r="W6468">
        <v>1168.9012</v>
      </c>
    </row>
    <row r="6469" spans="1:23" x14ac:dyDescent="0.35">
      <c r="A6469" t="s">
        <v>8514</v>
      </c>
      <c r="B6469" t="s">
        <v>212</v>
      </c>
      <c r="C6469" t="s">
        <v>144</v>
      </c>
      <c r="D6469" t="s">
        <v>12</v>
      </c>
      <c r="E6469" t="s">
        <v>88</v>
      </c>
      <c r="F6469" t="s">
        <v>1395</v>
      </c>
      <c r="G6469">
        <v>17.440000000000001</v>
      </c>
      <c r="H6469">
        <v>1</v>
      </c>
      <c r="I6469">
        <v>0.3</v>
      </c>
      <c r="J6469">
        <v>6.3</v>
      </c>
      <c r="K6469" t="s">
        <v>115</v>
      </c>
      <c r="L6469" t="s">
        <v>41</v>
      </c>
      <c r="M6469">
        <v>14.71</v>
      </c>
      <c r="N6469" t="s">
        <v>83</v>
      </c>
      <c r="O6469" t="b">
        <v>0</v>
      </c>
      <c r="P6469">
        <v>12.208</v>
      </c>
      <c r="Q6469">
        <v>1.744</v>
      </c>
      <c r="R6469">
        <v>-19.265999999999998</v>
      </c>
      <c r="S6469" t="s">
        <v>91</v>
      </c>
      <c r="T6469">
        <v>0</v>
      </c>
      <c r="U6469">
        <v>0</v>
      </c>
      <c r="V6469">
        <v>16</v>
      </c>
      <c r="W6469">
        <v>1289.2512999999999</v>
      </c>
    </row>
    <row r="6470" spans="1:23" x14ac:dyDescent="0.35">
      <c r="A6470" t="s">
        <v>8515</v>
      </c>
      <c r="B6470" t="s">
        <v>462</v>
      </c>
      <c r="C6470" t="s">
        <v>906</v>
      </c>
      <c r="D6470" t="s">
        <v>15</v>
      </c>
      <c r="E6470" t="s">
        <v>14</v>
      </c>
      <c r="F6470" t="s">
        <v>355</v>
      </c>
      <c r="G6470">
        <v>128.88999999999999</v>
      </c>
      <c r="H6470">
        <v>2</v>
      </c>
      <c r="I6470">
        <v>0.2</v>
      </c>
      <c r="J6470">
        <v>8.5399999999999991</v>
      </c>
      <c r="K6470" t="s">
        <v>90</v>
      </c>
      <c r="L6470" t="s">
        <v>41</v>
      </c>
      <c r="M6470">
        <v>10.59</v>
      </c>
      <c r="N6470" t="s">
        <v>83</v>
      </c>
      <c r="O6470" t="b">
        <v>0</v>
      </c>
      <c r="P6470">
        <v>206.22399999999999</v>
      </c>
      <c r="Q6470">
        <v>51.556000000000012</v>
      </c>
      <c r="R6470">
        <v>32.426000000000023</v>
      </c>
      <c r="S6470" t="s">
        <v>84</v>
      </c>
      <c r="T6470">
        <v>0</v>
      </c>
      <c r="U6470">
        <v>0</v>
      </c>
      <c r="V6470">
        <v>5</v>
      </c>
      <c r="W6470">
        <v>449.81810000000007</v>
      </c>
    </row>
    <row r="6471" spans="1:23" x14ac:dyDescent="0.35">
      <c r="A6471" t="s">
        <v>8516</v>
      </c>
      <c r="B6471" t="s">
        <v>1810</v>
      </c>
      <c r="C6471" t="s">
        <v>1079</v>
      </c>
      <c r="D6471" t="s">
        <v>12</v>
      </c>
      <c r="E6471" t="s">
        <v>95</v>
      </c>
      <c r="F6471" t="s">
        <v>874</v>
      </c>
      <c r="G6471">
        <v>419.22</v>
      </c>
      <c r="H6471">
        <v>2</v>
      </c>
      <c r="I6471">
        <v>0.23</v>
      </c>
      <c r="J6471">
        <v>9.1199999999999992</v>
      </c>
      <c r="K6471" t="s">
        <v>115</v>
      </c>
      <c r="L6471" t="s">
        <v>41</v>
      </c>
      <c r="M6471">
        <v>10.19</v>
      </c>
      <c r="N6471" t="s">
        <v>141</v>
      </c>
      <c r="O6471" t="b">
        <v>0</v>
      </c>
      <c r="P6471">
        <v>645.5988000000001</v>
      </c>
      <c r="Q6471">
        <v>142.5348000000001</v>
      </c>
      <c r="R6471">
        <v>123.2248000000001</v>
      </c>
      <c r="S6471" t="s">
        <v>84</v>
      </c>
      <c r="T6471">
        <v>1</v>
      </c>
      <c r="U6471">
        <v>0</v>
      </c>
      <c r="V6471">
        <v>16</v>
      </c>
      <c r="W6471">
        <v>1067.1288</v>
      </c>
    </row>
    <row r="6472" spans="1:23" x14ac:dyDescent="0.35">
      <c r="A6472" t="s">
        <v>8517</v>
      </c>
      <c r="B6472" t="s">
        <v>1705</v>
      </c>
      <c r="C6472" t="s">
        <v>495</v>
      </c>
      <c r="D6472" t="s">
        <v>20</v>
      </c>
      <c r="E6472" t="s">
        <v>16</v>
      </c>
      <c r="F6472" t="s">
        <v>145</v>
      </c>
      <c r="G6472">
        <v>47.77</v>
      </c>
      <c r="H6472">
        <v>2</v>
      </c>
      <c r="I6472">
        <v>0.2</v>
      </c>
      <c r="J6472">
        <v>9.0399999999999991</v>
      </c>
      <c r="K6472" t="s">
        <v>90</v>
      </c>
      <c r="L6472" t="s">
        <v>43</v>
      </c>
      <c r="M6472">
        <v>5.97</v>
      </c>
      <c r="N6472" t="s">
        <v>83</v>
      </c>
      <c r="O6472" t="b">
        <v>0</v>
      </c>
      <c r="P6472">
        <v>76.432000000000002</v>
      </c>
      <c r="Q6472">
        <v>19.108000000000001</v>
      </c>
      <c r="R6472">
        <v>4.097999999999999</v>
      </c>
      <c r="S6472" t="s">
        <v>97</v>
      </c>
      <c r="T6472">
        <v>0</v>
      </c>
      <c r="U6472">
        <v>0</v>
      </c>
      <c r="V6472">
        <v>16</v>
      </c>
      <c r="W6472">
        <v>854.14519999999993</v>
      </c>
    </row>
    <row r="6473" spans="1:23" x14ac:dyDescent="0.35">
      <c r="A6473" t="s">
        <v>8518</v>
      </c>
      <c r="B6473" t="s">
        <v>353</v>
      </c>
      <c r="C6473" t="s">
        <v>2340</v>
      </c>
      <c r="D6473" t="s">
        <v>12</v>
      </c>
      <c r="E6473" t="s">
        <v>16</v>
      </c>
      <c r="F6473" t="s">
        <v>337</v>
      </c>
      <c r="G6473">
        <v>20.2</v>
      </c>
      <c r="H6473">
        <v>1</v>
      </c>
      <c r="I6473">
        <v>0.26</v>
      </c>
      <c r="J6473">
        <v>9.9700000000000006</v>
      </c>
      <c r="K6473" t="s">
        <v>115</v>
      </c>
      <c r="L6473" t="s">
        <v>43</v>
      </c>
      <c r="M6473">
        <v>7.42</v>
      </c>
      <c r="N6473" t="s">
        <v>83</v>
      </c>
      <c r="O6473" t="b">
        <v>0</v>
      </c>
      <c r="P6473">
        <v>14.948</v>
      </c>
      <c r="Q6473">
        <v>2.827999999999999</v>
      </c>
      <c r="R6473">
        <v>-14.561999999999999</v>
      </c>
      <c r="S6473" t="s">
        <v>91</v>
      </c>
      <c r="T6473">
        <v>0</v>
      </c>
      <c r="U6473">
        <v>0</v>
      </c>
      <c r="V6473">
        <v>14</v>
      </c>
      <c r="W6473">
        <v>525.98190000000011</v>
      </c>
    </row>
    <row r="6474" spans="1:23" x14ac:dyDescent="0.35">
      <c r="A6474" t="s">
        <v>8519</v>
      </c>
      <c r="B6474" t="s">
        <v>236</v>
      </c>
      <c r="C6474" t="s">
        <v>2739</v>
      </c>
      <c r="D6474" t="s">
        <v>17</v>
      </c>
      <c r="E6474" t="s">
        <v>16</v>
      </c>
      <c r="F6474" t="s">
        <v>300</v>
      </c>
      <c r="G6474">
        <v>32.43</v>
      </c>
      <c r="H6474">
        <v>3</v>
      </c>
      <c r="I6474">
        <v>0.06</v>
      </c>
      <c r="J6474">
        <v>9.84</v>
      </c>
      <c r="K6474" t="s">
        <v>115</v>
      </c>
      <c r="L6474" t="s">
        <v>41</v>
      </c>
      <c r="M6474">
        <v>6.65</v>
      </c>
      <c r="N6474" t="s">
        <v>83</v>
      </c>
      <c r="O6474" t="b">
        <v>0</v>
      </c>
      <c r="P6474">
        <v>91.452600000000004</v>
      </c>
      <c r="Q6474">
        <v>33.078599999999987</v>
      </c>
      <c r="R6474">
        <v>16.588599999999989</v>
      </c>
      <c r="S6474" t="s">
        <v>103</v>
      </c>
      <c r="T6474">
        <v>0</v>
      </c>
      <c r="U6474">
        <v>0</v>
      </c>
      <c r="V6474">
        <v>3</v>
      </c>
      <c r="W6474">
        <v>16.684799999999999</v>
      </c>
    </row>
    <row r="6475" spans="1:23" x14ac:dyDescent="0.35">
      <c r="A6475" t="s">
        <v>8520</v>
      </c>
      <c r="B6475" t="s">
        <v>583</v>
      </c>
      <c r="C6475" t="s">
        <v>408</v>
      </c>
      <c r="D6475" t="s">
        <v>15</v>
      </c>
      <c r="E6475" t="s">
        <v>14</v>
      </c>
      <c r="F6475" t="s">
        <v>163</v>
      </c>
      <c r="G6475">
        <v>164.38</v>
      </c>
      <c r="H6475">
        <v>2</v>
      </c>
      <c r="I6475">
        <v>0.02</v>
      </c>
      <c r="J6475">
        <v>2.5299999999999998</v>
      </c>
      <c r="K6475" t="s">
        <v>82</v>
      </c>
      <c r="L6475" t="s">
        <v>45</v>
      </c>
      <c r="M6475">
        <v>0.94</v>
      </c>
      <c r="N6475" t="s">
        <v>83</v>
      </c>
      <c r="O6475" t="b">
        <v>0</v>
      </c>
      <c r="P6475">
        <v>322.1848</v>
      </c>
      <c r="Q6475">
        <v>124.9288</v>
      </c>
      <c r="R6475">
        <v>121.4588</v>
      </c>
      <c r="S6475" t="s">
        <v>84</v>
      </c>
      <c r="T6475">
        <v>0</v>
      </c>
      <c r="U6475">
        <v>0</v>
      </c>
      <c r="V6475">
        <v>15</v>
      </c>
      <c r="W6475">
        <v>1549.1948</v>
      </c>
    </row>
    <row r="6476" spans="1:23" x14ac:dyDescent="0.35">
      <c r="A6476" t="s">
        <v>8521</v>
      </c>
      <c r="B6476" t="s">
        <v>236</v>
      </c>
      <c r="C6476" t="s">
        <v>3612</v>
      </c>
      <c r="D6476" t="s">
        <v>20</v>
      </c>
      <c r="E6476" t="s">
        <v>16</v>
      </c>
      <c r="F6476" t="s">
        <v>919</v>
      </c>
      <c r="G6476">
        <v>62.78</v>
      </c>
      <c r="H6476">
        <v>1</v>
      </c>
      <c r="I6476">
        <v>0.11</v>
      </c>
      <c r="J6476">
        <v>5.13</v>
      </c>
      <c r="K6476" t="s">
        <v>82</v>
      </c>
      <c r="L6476" t="s">
        <v>41</v>
      </c>
      <c r="M6476">
        <v>9.0399999999999991</v>
      </c>
      <c r="N6476" t="s">
        <v>83</v>
      </c>
      <c r="O6476" t="b">
        <v>0</v>
      </c>
      <c r="P6476">
        <v>55.874200000000002</v>
      </c>
      <c r="Q6476">
        <v>18.206199999999999</v>
      </c>
      <c r="R6476">
        <v>4.0362000000000036</v>
      </c>
      <c r="S6476" t="s">
        <v>103</v>
      </c>
      <c r="T6476">
        <v>0</v>
      </c>
      <c r="U6476">
        <v>0</v>
      </c>
      <c r="V6476">
        <v>13</v>
      </c>
      <c r="W6476">
        <v>562.74040000000014</v>
      </c>
    </row>
    <row r="6477" spans="1:23" x14ac:dyDescent="0.35">
      <c r="A6477" t="s">
        <v>8522</v>
      </c>
      <c r="B6477" t="s">
        <v>291</v>
      </c>
      <c r="C6477" t="s">
        <v>3897</v>
      </c>
      <c r="D6477" t="s">
        <v>12</v>
      </c>
      <c r="E6477" t="s">
        <v>16</v>
      </c>
      <c r="F6477" t="s">
        <v>1762</v>
      </c>
      <c r="G6477">
        <v>45.53</v>
      </c>
      <c r="H6477">
        <v>2</v>
      </c>
      <c r="I6477">
        <v>0.19</v>
      </c>
      <c r="J6477">
        <v>2.19</v>
      </c>
      <c r="K6477" t="s">
        <v>82</v>
      </c>
      <c r="L6477" t="s">
        <v>45</v>
      </c>
      <c r="M6477">
        <v>1.64</v>
      </c>
      <c r="N6477" t="s">
        <v>83</v>
      </c>
      <c r="O6477" t="b">
        <v>0</v>
      </c>
      <c r="P6477">
        <v>73.758600000000001</v>
      </c>
      <c r="Q6477">
        <v>19.122599999999998</v>
      </c>
      <c r="R6477">
        <v>15.2926</v>
      </c>
      <c r="S6477" t="s">
        <v>183</v>
      </c>
      <c r="T6477">
        <v>0</v>
      </c>
      <c r="U6477">
        <v>0</v>
      </c>
      <c r="V6477">
        <v>5</v>
      </c>
      <c r="W6477">
        <v>-12.430399999999979</v>
      </c>
    </row>
    <row r="6478" spans="1:23" x14ac:dyDescent="0.35">
      <c r="A6478" t="s">
        <v>8523</v>
      </c>
      <c r="B6478" t="s">
        <v>221</v>
      </c>
      <c r="C6478" t="s">
        <v>1444</v>
      </c>
      <c r="D6478" t="s">
        <v>20</v>
      </c>
      <c r="E6478" t="s">
        <v>16</v>
      </c>
      <c r="F6478" t="s">
        <v>155</v>
      </c>
      <c r="G6478">
        <v>4.71</v>
      </c>
      <c r="H6478">
        <v>1</v>
      </c>
      <c r="I6478">
        <v>0.13</v>
      </c>
      <c r="J6478">
        <v>8.99</v>
      </c>
      <c r="K6478" t="s">
        <v>82</v>
      </c>
      <c r="L6478" t="s">
        <v>43</v>
      </c>
      <c r="M6478">
        <v>4.6500000000000004</v>
      </c>
      <c r="N6478" t="s">
        <v>83</v>
      </c>
      <c r="O6478" t="b">
        <v>0</v>
      </c>
      <c r="P6478">
        <v>4.0976999999999997</v>
      </c>
      <c r="Q6478">
        <v>1.2717000000000001</v>
      </c>
      <c r="R6478">
        <v>-12.3683</v>
      </c>
      <c r="S6478" t="s">
        <v>103</v>
      </c>
      <c r="T6478">
        <v>0</v>
      </c>
      <c r="U6478">
        <v>0</v>
      </c>
      <c r="V6478">
        <v>17</v>
      </c>
      <c r="W6478">
        <v>1703.8866</v>
      </c>
    </row>
    <row r="6479" spans="1:23" x14ac:dyDescent="0.35">
      <c r="A6479" t="s">
        <v>8524</v>
      </c>
      <c r="B6479" t="s">
        <v>309</v>
      </c>
      <c r="C6479" t="s">
        <v>2702</v>
      </c>
      <c r="D6479" t="s">
        <v>28</v>
      </c>
      <c r="E6479" t="s">
        <v>14</v>
      </c>
      <c r="F6479" t="s">
        <v>1299</v>
      </c>
      <c r="G6479">
        <v>68.69</v>
      </c>
      <c r="H6479">
        <v>2</v>
      </c>
      <c r="I6479">
        <v>0.05</v>
      </c>
      <c r="J6479">
        <v>6.84</v>
      </c>
      <c r="K6479" t="s">
        <v>90</v>
      </c>
      <c r="L6479" t="s">
        <v>43</v>
      </c>
      <c r="M6479">
        <v>7.21</v>
      </c>
      <c r="N6479" t="s">
        <v>83</v>
      </c>
      <c r="O6479" t="b">
        <v>0</v>
      </c>
      <c r="P6479">
        <v>130.511</v>
      </c>
      <c r="Q6479">
        <v>48.082999999999998</v>
      </c>
      <c r="R6479">
        <v>34.033000000000001</v>
      </c>
      <c r="S6479" t="s">
        <v>128</v>
      </c>
      <c r="T6479">
        <v>0</v>
      </c>
      <c r="U6479">
        <v>0</v>
      </c>
      <c r="V6479">
        <v>19</v>
      </c>
      <c r="W6479">
        <v>1054.8798999999999</v>
      </c>
    </row>
    <row r="6480" spans="1:23" x14ac:dyDescent="0.35">
      <c r="A6480" t="s">
        <v>8525</v>
      </c>
      <c r="B6480" t="s">
        <v>1936</v>
      </c>
      <c r="C6480" t="s">
        <v>570</v>
      </c>
      <c r="D6480" t="s">
        <v>12</v>
      </c>
      <c r="E6480" t="s">
        <v>88</v>
      </c>
      <c r="F6480" t="s">
        <v>964</v>
      </c>
      <c r="G6480">
        <v>30.52</v>
      </c>
      <c r="H6480">
        <v>2</v>
      </c>
      <c r="I6480">
        <v>0.09</v>
      </c>
      <c r="J6480">
        <v>6.22</v>
      </c>
      <c r="K6480" t="s">
        <v>102</v>
      </c>
      <c r="L6480" t="s">
        <v>41</v>
      </c>
      <c r="M6480">
        <v>7.78</v>
      </c>
      <c r="N6480" t="s">
        <v>83</v>
      </c>
      <c r="O6480" t="b">
        <v>0</v>
      </c>
      <c r="P6480">
        <v>55.546399999999998</v>
      </c>
      <c r="Q6480">
        <v>18.9224</v>
      </c>
      <c r="R6480">
        <v>4.9224000000000032</v>
      </c>
      <c r="S6480" t="s">
        <v>103</v>
      </c>
      <c r="T6480">
        <v>0</v>
      </c>
      <c r="U6480">
        <v>0</v>
      </c>
      <c r="V6480">
        <v>4</v>
      </c>
      <c r="W6480">
        <v>124.61190000000001</v>
      </c>
    </row>
    <row r="6481" spans="1:23" x14ac:dyDescent="0.35">
      <c r="A6481" t="s">
        <v>8526</v>
      </c>
      <c r="B6481" t="s">
        <v>984</v>
      </c>
      <c r="C6481" t="s">
        <v>459</v>
      </c>
      <c r="D6481" t="s">
        <v>15</v>
      </c>
      <c r="E6481" t="s">
        <v>95</v>
      </c>
      <c r="F6481" t="s">
        <v>757</v>
      </c>
      <c r="G6481">
        <v>342.22</v>
      </c>
      <c r="H6481">
        <v>1</v>
      </c>
      <c r="I6481">
        <v>0.05</v>
      </c>
      <c r="J6481">
        <v>8.74</v>
      </c>
      <c r="K6481" t="s">
        <v>102</v>
      </c>
      <c r="L6481" t="s">
        <v>41</v>
      </c>
      <c r="M6481">
        <v>7.63</v>
      </c>
      <c r="N6481" t="s">
        <v>141</v>
      </c>
      <c r="O6481" t="b">
        <v>0</v>
      </c>
      <c r="P6481">
        <v>325.10899999999998</v>
      </c>
      <c r="Q6481">
        <v>119.777</v>
      </c>
      <c r="R6481">
        <v>103.407</v>
      </c>
      <c r="S6481" t="s">
        <v>97</v>
      </c>
      <c r="T6481">
        <v>1</v>
      </c>
      <c r="U6481">
        <v>0</v>
      </c>
      <c r="V6481">
        <v>17</v>
      </c>
      <c r="W6481">
        <v>516.81659999999999</v>
      </c>
    </row>
    <row r="6482" spans="1:23" x14ac:dyDescent="0.35">
      <c r="A6482" t="s">
        <v>8527</v>
      </c>
      <c r="B6482" t="s">
        <v>1563</v>
      </c>
      <c r="C6482" t="s">
        <v>1043</v>
      </c>
      <c r="D6482" t="s">
        <v>12</v>
      </c>
      <c r="E6482" t="s">
        <v>95</v>
      </c>
      <c r="F6482" t="s">
        <v>266</v>
      </c>
      <c r="G6482">
        <v>580.25</v>
      </c>
      <c r="H6482">
        <v>1</v>
      </c>
      <c r="I6482">
        <v>0.04</v>
      </c>
      <c r="J6482">
        <v>4.6100000000000003</v>
      </c>
      <c r="K6482" t="s">
        <v>102</v>
      </c>
      <c r="L6482" t="s">
        <v>45</v>
      </c>
      <c r="M6482">
        <v>0.8</v>
      </c>
      <c r="N6482" t="s">
        <v>141</v>
      </c>
      <c r="O6482" t="b">
        <v>0</v>
      </c>
      <c r="P6482">
        <v>557.04</v>
      </c>
      <c r="Q6482">
        <v>208.89</v>
      </c>
      <c r="R6482">
        <v>203.48</v>
      </c>
      <c r="S6482" t="s">
        <v>91</v>
      </c>
      <c r="T6482">
        <v>1</v>
      </c>
      <c r="U6482">
        <v>0</v>
      </c>
      <c r="V6482">
        <v>6</v>
      </c>
      <c r="W6482">
        <v>1060.8396</v>
      </c>
    </row>
    <row r="6483" spans="1:23" x14ac:dyDescent="0.35">
      <c r="A6483" t="s">
        <v>8528</v>
      </c>
      <c r="B6483" t="s">
        <v>86</v>
      </c>
      <c r="C6483" t="s">
        <v>1821</v>
      </c>
      <c r="D6483" t="s">
        <v>28</v>
      </c>
      <c r="E6483" t="s">
        <v>95</v>
      </c>
      <c r="F6483" t="s">
        <v>760</v>
      </c>
      <c r="G6483">
        <v>36.299999999999997</v>
      </c>
      <c r="H6483">
        <v>1</v>
      </c>
      <c r="I6483">
        <v>0.1</v>
      </c>
      <c r="J6483">
        <v>3.58</v>
      </c>
      <c r="K6483" t="s">
        <v>102</v>
      </c>
      <c r="L6483" t="s">
        <v>45</v>
      </c>
      <c r="M6483">
        <v>1.1299999999999999</v>
      </c>
      <c r="N6483" t="s">
        <v>83</v>
      </c>
      <c r="O6483" t="b">
        <v>1</v>
      </c>
      <c r="P6483">
        <v>32.67</v>
      </c>
      <c r="Q6483">
        <v>10.89</v>
      </c>
      <c r="R6483">
        <v>6.1800000000000042</v>
      </c>
      <c r="S6483" t="s">
        <v>91</v>
      </c>
      <c r="T6483">
        <v>0</v>
      </c>
      <c r="U6483">
        <v>0</v>
      </c>
      <c r="V6483">
        <v>13</v>
      </c>
      <c r="W6483">
        <v>930.44320000000005</v>
      </c>
    </row>
    <row r="6484" spans="1:23" x14ac:dyDescent="0.35">
      <c r="A6484" t="s">
        <v>8529</v>
      </c>
      <c r="B6484" t="s">
        <v>197</v>
      </c>
      <c r="C6484" t="s">
        <v>1101</v>
      </c>
      <c r="D6484" t="s">
        <v>15</v>
      </c>
      <c r="E6484" t="s">
        <v>16</v>
      </c>
      <c r="F6484" t="s">
        <v>854</v>
      </c>
      <c r="G6484">
        <v>22.03</v>
      </c>
      <c r="H6484">
        <v>2</v>
      </c>
      <c r="I6484">
        <v>0.21</v>
      </c>
      <c r="J6484">
        <v>8.73</v>
      </c>
      <c r="K6484" t="s">
        <v>90</v>
      </c>
      <c r="L6484" t="s">
        <v>41</v>
      </c>
      <c r="M6484">
        <v>10.82</v>
      </c>
      <c r="N6484" t="s">
        <v>83</v>
      </c>
      <c r="O6484" t="b">
        <v>0</v>
      </c>
      <c r="P6484">
        <v>34.807400000000001</v>
      </c>
      <c r="Q6484">
        <v>8.3714000000000013</v>
      </c>
      <c r="R6484">
        <v>-11.178599999999999</v>
      </c>
      <c r="S6484" t="s">
        <v>84</v>
      </c>
      <c r="T6484">
        <v>0</v>
      </c>
      <c r="U6484">
        <v>0</v>
      </c>
      <c r="V6484">
        <v>17</v>
      </c>
      <c r="W6484">
        <v>1059.6406999999999</v>
      </c>
    </row>
    <row r="6485" spans="1:23" x14ac:dyDescent="0.35">
      <c r="A6485" t="s">
        <v>8530</v>
      </c>
      <c r="B6485" t="s">
        <v>1576</v>
      </c>
      <c r="C6485" t="s">
        <v>853</v>
      </c>
      <c r="D6485" t="s">
        <v>26</v>
      </c>
      <c r="E6485" t="s">
        <v>16</v>
      </c>
      <c r="F6485" t="s">
        <v>300</v>
      </c>
      <c r="G6485">
        <v>42.46</v>
      </c>
      <c r="H6485">
        <v>3</v>
      </c>
      <c r="I6485">
        <v>0.25</v>
      </c>
      <c r="J6485">
        <v>3.35</v>
      </c>
      <c r="K6485" t="s">
        <v>115</v>
      </c>
      <c r="L6485" t="s">
        <v>48</v>
      </c>
      <c r="M6485">
        <v>19.79</v>
      </c>
      <c r="N6485" t="s">
        <v>83</v>
      </c>
      <c r="O6485" t="b">
        <v>0</v>
      </c>
      <c r="P6485">
        <v>95.534999999999997</v>
      </c>
      <c r="Q6485">
        <v>19.106999999999999</v>
      </c>
      <c r="R6485">
        <v>-4.0330000000000013</v>
      </c>
      <c r="S6485" t="s">
        <v>97</v>
      </c>
      <c r="T6485">
        <v>0</v>
      </c>
      <c r="U6485">
        <v>0</v>
      </c>
      <c r="V6485">
        <v>16</v>
      </c>
      <c r="W6485">
        <v>705.24680000000001</v>
      </c>
    </row>
    <row r="6486" spans="1:23" x14ac:dyDescent="0.35">
      <c r="A6486" t="s">
        <v>8531</v>
      </c>
      <c r="B6486" t="s">
        <v>405</v>
      </c>
      <c r="C6486" t="s">
        <v>1701</v>
      </c>
      <c r="D6486" t="s">
        <v>12</v>
      </c>
      <c r="E6486" t="s">
        <v>95</v>
      </c>
      <c r="F6486" t="s">
        <v>509</v>
      </c>
      <c r="G6486">
        <v>28.04</v>
      </c>
      <c r="H6486">
        <v>2</v>
      </c>
      <c r="I6486">
        <v>0.06</v>
      </c>
      <c r="J6486">
        <v>5.97</v>
      </c>
      <c r="K6486" t="s">
        <v>90</v>
      </c>
      <c r="L6486" t="s">
        <v>48</v>
      </c>
      <c r="M6486">
        <v>10.46</v>
      </c>
      <c r="N6486" t="s">
        <v>83</v>
      </c>
      <c r="O6486" t="b">
        <v>0</v>
      </c>
      <c r="P6486">
        <v>52.715200000000003</v>
      </c>
      <c r="Q6486">
        <v>19.0672</v>
      </c>
      <c r="R6486">
        <v>2.6372</v>
      </c>
      <c r="S6486" t="s">
        <v>103</v>
      </c>
      <c r="T6486">
        <v>0</v>
      </c>
      <c r="U6486">
        <v>0</v>
      </c>
      <c r="V6486">
        <v>21</v>
      </c>
      <c r="W6486">
        <v>785.52559999999983</v>
      </c>
    </row>
    <row r="6487" spans="1:23" x14ac:dyDescent="0.35">
      <c r="A6487" t="s">
        <v>8532</v>
      </c>
      <c r="B6487" t="s">
        <v>1219</v>
      </c>
      <c r="C6487" t="s">
        <v>1976</v>
      </c>
      <c r="D6487" t="s">
        <v>20</v>
      </c>
      <c r="E6487" t="s">
        <v>16</v>
      </c>
      <c r="F6487" t="s">
        <v>1762</v>
      </c>
      <c r="G6487">
        <v>30.38</v>
      </c>
      <c r="H6487">
        <v>3</v>
      </c>
      <c r="I6487">
        <v>0.13</v>
      </c>
      <c r="J6487">
        <v>2.48</v>
      </c>
      <c r="K6487" t="s">
        <v>82</v>
      </c>
      <c r="L6487" t="s">
        <v>48</v>
      </c>
      <c r="M6487">
        <v>14</v>
      </c>
      <c r="N6487" t="s">
        <v>83</v>
      </c>
      <c r="O6487" t="b">
        <v>0</v>
      </c>
      <c r="P6487">
        <v>79.291799999999995</v>
      </c>
      <c r="Q6487">
        <v>24.607800000000001</v>
      </c>
      <c r="R6487">
        <v>8.127799999999997</v>
      </c>
      <c r="S6487" t="s">
        <v>183</v>
      </c>
      <c r="T6487">
        <v>0</v>
      </c>
      <c r="U6487">
        <v>0</v>
      </c>
      <c r="V6487">
        <v>23</v>
      </c>
      <c r="W6487">
        <v>1284.9342999999999</v>
      </c>
    </row>
    <row r="6488" spans="1:23" x14ac:dyDescent="0.35">
      <c r="A6488" t="s">
        <v>8533</v>
      </c>
      <c r="B6488" t="s">
        <v>949</v>
      </c>
      <c r="C6488" t="s">
        <v>1731</v>
      </c>
      <c r="D6488" t="s">
        <v>20</v>
      </c>
      <c r="E6488" t="s">
        <v>16</v>
      </c>
      <c r="F6488" t="s">
        <v>241</v>
      </c>
      <c r="G6488">
        <v>30.75</v>
      </c>
      <c r="H6488">
        <v>3</v>
      </c>
      <c r="I6488">
        <v>0.24</v>
      </c>
      <c r="J6488">
        <v>3.15</v>
      </c>
      <c r="K6488" t="s">
        <v>90</v>
      </c>
      <c r="L6488" t="s">
        <v>43</v>
      </c>
      <c r="M6488">
        <v>7.75</v>
      </c>
      <c r="N6488" t="s">
        <v>83</v>
      </c>
      <c r="O6488" t="b">
        <v>0</v>
      </c>
      <c r="P6488">
        <v>70.11</v>
      </c>
      <c r="Q6488">
        <v>14.76</v>
      </c>
      <c r="R6488">
        <v>3.8599999999999981</v>
      </c>
      <c r="S6488" t="s">
        <v>103</v>
      </c>
      <c r="T6488">
        <v>0</v>
      </c>
      <c r="U6488">
        <v>0</v>
      </c>
      <c r="V6488">
        <v>15</v>
      </c>
      <c r="W6488">
        <v>1276.2064</v>
      </c>
    </row>
    <row r="6489" spans="1:23" x14ac:dyDescent="0.35">
      <c r="A6489" t="s">
        <v>8534</v>
      </c>
      <c r="B6489" t="s">
        <v>197</v>
      </c>
      <c r="C6489" t="s">
        <v>8535</v>
      </c>
      <c r="D6489" t="s">
        <v>12</v>
      </c>
      <c r="E6489" t="s">
        <v>95</v>
      </c>
      <c r="F6489" t="s">
        <v>985</v>
      </c>
      <c r="G6489">
        <v>279.2</v>
      </c>
      <c r="H6489">
        <v>2</v>
      </c>
      <c r="I6489">
        <v>0.08</v>
      </c>
      <c r="J6489">
        <v>8.8000000000000007</v>
      </c>
      <c r="K6489" t="s">
        <v>102</v>
      </c>
      <c r="L6489" t="s">
        <v>45</v>
      </c>
      <c r="M6489">
        <v>1.36</v>
      </c>
      <c r="N6489" t="s">
        <v>83</v>
      </c>
      <c r="O6489" t="b">
        <v>0</v>
      </c>
      <c r="P6489">
        <v>513.72799999999995</v>
      </c>
      <c r="Q6489">
        <v>178.68799999999999</v>
      </c>
      <c r="R6489">
        <v>168.52799999999999</v>
      </c>
      <c r="S6489" t="s">
        <v>84</v>
      </c>
      <c r="T6489">
        <v>0</v>
      </c>
      <c r="U6489">
        <v>0</v>
      </c>
      <c r="V6489">
        <v>1</v>
      </c>
      <c r="W6489">
        <v>168.52799999999999</v>
      </c>
    </row>
    <row r="6490" spans="1:23" x14ac:dyDescent="0.35">
      <c r="A6490" t="s">
        <v>8536</v>
      </c>
      <c r="B6490" t="s">
        <v>1586</v>
      </c>
      <c r="C6490" t="s">
        <v>1570</v>
      </c>
      <c r="D6490" t="s">
        <v>15</v>
      </c>
      <c r="E6490" t="s">
        <v>16</v>
      </c>
      <c r="F6490" t="s">
        <v>241</v>
      </c>
      <c r="G6490">
        <v>64.08</v>
      </c>
      <c r="H6490">
        <v>1</v>
      </c>
      <c r="I6490">
        <v>0.06</v>
      </c>
      <c r="J6490">
        <v>8.4700000000000006</v>
      </c>
      <c r="K6490" t="s">
        <v>82</v>
      </c>
      <c r="L6490" t="s">
        <v>43</v>
      </c>
      <c r="M6490">
        <v>6.19</v>
      </c>
      <c r="N6490" t="s">
        <v>83</v>
      </c>
      <c r="O6490" t="b">
        <v>0</v>
      </c>
      <c r="P6490">
        <v>60.235199999999992</v>
      </c>
      <c r="Q6490">
        <v>21.787199999999991</v>
      </c>
      <c r="R6490">
        <v>7.1271999999999913</v>
      </c>
      <c r="S6490" t="s">
        <v>183</v>
      </c>
      <c r="T6490">
        <v>0</v>
      </c>
      <c r="U6490">
        <v>0</v>
      </c>
      <c r="V6490">
        <v>9</v>
      </c>
      <c r="W6490">
        <v>659.01419999999996</v>
      </c>
    </row>
    <row r="6491" spans="1:23" x14ac:dyDescent="0.35">
      <c r="A6491" t="s">
        <v>8537</v>
      </c>
      <c r="B6491" t="s">
        <v>291</v>
      </c>
      <c r="C6491" t="s">
        <v>488</v>
      </c>
      <c r="D6491" t="s">
        <v>20</v>
      </c>
      <c r="E6491" t="s">
        <v>88</v>
      </c>
      <c r="F6491" t="s">
        <v>870</v>
      </c>
      <c r="G6491">
        <v>23.82</v>
      </c>
      <c r="H6491">
        <v>2</v>
      </c>
      <c r="I6491">
        <v>0.11</v>
      </c>
      <c r="J6491">
        <v>7.96</v>
      </c>
      <c r="K6491" t="s">
        <v>82</v>
      </c>
      <c r="L6491" t="s">
        <v>41</v>
      </c>
      <c r="M6491">
        <v>7.27</v>
      </c>
      <c r="N6491" t="s">
        <v>83</v>
      </c>
      <c r="O6491" t="b">
        <v>0</v>
      </c>
      <c r="P6491">
        <v>42.3996</v>
      </c>
      <c r="Q6491">
        <v>13.8156</v>
      </c>
      <c r="R6491">
        <v>-1.4144000000000001</v>
      </c>
      <c r="S6491" t="s">
        <v>183</v>
      </c>
      <c r="T6491">
        <v>0</v>
      </c>
      <c r="U6491">
        <v>0</v>
      </c>
      <c r="V6491">
        <v>19</v>
      </c>
      <c r="W6491">
        <v>1311.8425999999999</v>
      </c>
    </row>
    <row r="6492" spans="1:23" x14ac:dyDescent="0.35">
      <c r="A6492" t="s">
        <v>8538</v>
      </c>
      <c r="B6492" t="s">
        <v>326</v>
      </c>
      <c r="C6492" t="s">
        <v>4133</v>
      </c>
      <c r="D6492" t="s">
        <v>17</v>
      </c>
      <c r="E6492" t="s">
        <v>95</v>
      </c>
      <c r="F6492" t="s">
        <v>541</v>
      </c>
      <c r="G6492">
        <v>420.81</v>
      </c>
      <c r="H6492">
        <v>3</v>
      </c>
      <c r="I6492">
        <v>0.06</v>
      </c>
      <c r="J6492">
        <v>3.61</v>
      </c>
      <c r="K6492" t="s">
        <v>102</v>
      </c>
      <c r="L6492" t="s">
        <v>43</v>
      </c>
      <c r="M6492">
        <v>7.79</v>
      </c>
      <c r="N6492" t="s">
        <v>279</v>
      </c>
      <c r="O6492" t="b">
        <v>0</v>
      </c>
      <c r="P6492">
        <v>1186.6841999999999</v>
      </c>
      <c r="Q6492">
        <v>429.22620000000001</v>
      </c>
      <c r="R6492">
        <v>417.82619999999997</v>
      </c>
      <c r="S6492" t="s">
        <v>103</v>
      </c>
      <c r="T6492">
        <v>0</v>
      </c>
      <c r="U6492">
        <v>1</v>
      </c>
      <c r="V6492">
        <v>3</v>
      </c>
      <c r="W6492">
        <v>651.7992999999999</v>
      </c>
    </row>
    <row r="6493" spans="1:23" x14ac:dyDescent="0.35">
      <c r="A6493" t="s">
        <v>8539</v>
      </c>
      <c r="B6493" t="s">
        <v>1228</v>
      </c>
      <c r="C6493" t="s">
        <v>485</v>
      </c>
      <c r="D6493" t="s">
        <v>19</v>
      </c>
      <c r="E6493" t="s">
        <v>88</v>
      </c>
      <c r="F6493" t="s">
        <v>1395</v>
      </c>
      <c r="G6493">
        <v>28.34</v>
      </c>
      <c r="H6493">
        <v>2</v>
      </c>
      <c r="I6493">
        <v>0.28999999999999998</v>
      </c>
      <c r="J6493">
        <v>9.64</v>
      </c>
      <c r="K6493" t="s">
        <v>102</v>
      </c>
      <c r="L6493" t="s">
        <v>41</v>
      </c>
      <c r="M6493">
        <v>7.81</v>
      </c>
      <c r="N6493" t="s">
        <v>83</v>
      </c>
      <c r="O6493" t="b">
        <v>0</v>
      </c>
      <c r="P6493">
        <v>40.242800000000003</v>
      </c>
      <c r="Q6493">
        <v>6.2347999999999999</v>
      </c>
      <c r="R6493">
        <v>-11.215199999999999</v>
      </c>
      <c r="S6493" t="s">
        <v>84</v>
      </c>
      <c r="T6493">
        <v>0</v>
      </c>
      <c r="U6493">
        <v>0</v>
      </c>
      <c r="V6493">
        <v>14</v>
      </c>
      <c r="W6493">
        <v>753.80010000000004</v>
      </c>
    </row>
    <row r="6494" spans="1:23" x14ac:dyDescent="0.35">
      <c r="A6494" t="s">
        <v>8540</v>
      </c>
      <c r="B6494" t="s">
        <v>539</v>
      </c>
      <c r="C6494" t="s">
        <v>8541</v>
      </c>
      <c r="D6494" t="s">
        <v>17</v>
      </c>
      <c r="E6494" t="s">
        <v>95</v>
      </c>
      <c r="F6494" t="s">
        <v>1251</v>
      </c>
      <c r="G6494">
        <v>345.13</v>
      </c>
      <c r="H6494">
        <v>3</v>
      </c>
      <c r="I6494">
        <v>7.0000000000000007E-2</v>
      </c>
      <c r="J6494">
        <v>8.56</v>
      </c>
      <c r="K6494" t="s">
        <v>90</v>
      </c>
      <c r="L6494" t="s">
        <v>41</v>
      </c>
      <c r="M6494">
        <v>10.07</v>
      </c>
      <c r="N6494" t="s">
        <v>141</v>
      </c>
      <c r="O6494" t="b">
        <v>0</v>
      </c>
      <c r="P6494">
        <v>962.91269999999997</v>
      </c>
      <c r="Q6494">
        <v>341.67869999999988</v>
      </c>
      <c r="R6494">
        <v>323.04869999999988</v>
      </c>
      <c r="S6494" t="s">
        <v>183</v>
      </c>
      <c r="T6494">
        <v>1</v>
      </c>
      <c r="U6494">
        <v>0</v>
      </c>
      <c r="V6494">
        <v>1</v>
      </c>
      <c r="W6494">
        <v>323.04869999999988</v>
      </c>
    </row>
    <row r="6495" spans="1:23" x14ac:dyDescent="0.35">
      <c r="A6495" t="s">
        <v>8542</v>
      </c>
      <c r="B6495" t="s">
        <v>390</v>
      </c>
      <c r="C6495" t="s">
        <v>1382</v>
      </c>
      <c r="D6495" t="s">
        <v>12</v>
      </c>
      <c r="E6495" t="s">
        <v>14</v>
      </c>
      <c r="F6495" t="s">
        <v>677</v>
      </c>
      <c r="G6495">
        <v>142.38</v>
      </c>
      <c r="H6495">
        <v>3</v>
      </c>
      <c r="I6495">
        <v>0.09</v>
      </c>
      <c r="J6495">
        <v>8.2100000000000009</v>
      </c>
      <c r="K6495" t="s">
        <v>115</v>
      </c>
      <c r="L6495" t="s">
        <v>45</v>
      </c>
      <c r="M6495">
        <v>0.98</v>
      </c>
      <c r="N6495" t="s">
        <v>83</v>
      </c>
      <c r="O6495" t="b">
        <v>0</v>
      </c>
      <c r="P6495">
        <v>388.69740000000002</v>
      </c>
      <c r="Q6495">
        <v>132.4134</v>
      </c>
      <c r="R6495">
        <v>123.2234</v>
      </c>
      <c r="S6495" t="s">
        <v>91</v>
      </c>
      <c r="T6495">
        <v>0</v>
      </c>
      <c r="U6495">
        <v>0</v>
      </c>
      <c r="V6495">
        <v>12</v>
      </c>
      <c r="W6495">
        <v>1227.502500000001</v>
      </c>
    </row>
    <row r="6496" spans="1:23" x14ac:dyDescent="0.35">
      <c r="A6496" t="s">
        <v>8543</v>
      </c>
      <c r="B6496" t="s">
        <v>556</v>
      </c>
      <c r="C6496" t="s">
        <v>7483</v>
      </c>
      <c r="D6496" t="s">
        <v>15</v>
      </c>
      <c r="E6496" t="s">
        <v>16</v>
      </c>
      <c r="F6496" t="s">
        <v>1762</v>
      </c>
      <c r="G6496">
        <v>55.17</v>
      </c>
      <c r="H6496">
        <v>3</v>
      </c>
      <c r="I6496">
        <v>0.11</v>
      </c>
      <c r="J6496">
        <v>7.21</v>
      </c>
      <c r="K6496" t="s">
        <v>115</v>
      </c>
      <c r="L6496" t="s">
        <v>48</v>
      </c>
      <c r="M6496">
        <v>17.45</v>
      </c>
      <c r="N6496" t="s">
        <v>83</v>
      </c>
      <c r="O6496" t="b">
        <v>0</v>
      </c>
      <c r="P6496">
        <v>147.3039</v>
      </c>
      <c r="Q6496">
        <v>47.997900000000001</v>
      </c>
      <c r="R6496">
        <v>23.337900000000001</v>
      </c>
      <c r="S6496" t="s">
        <v>128</v>
      </c>
      <c r="T6496">
        <v>0</v>
      </c>
      <c r="U6496">
        <v>0</v>
      </c>
      <c r="V6496">
        <v>3</v>
      </c>
      <c r="W6496">
        <v>623.37810000000002</v>
      </c>
    </row>
    <row r="6497" spans="1:23" x14ac:dyDescent="0.35">
      <c r="A6497" t="s">
        <v>8544</v>
      </c>
      <c r="B6497" t="s">
        <v>298</v>
      </c>
      <c r="C6497" t="s">
        <v>2029</v>
      </c>
      <c r="D6497" t="s">
        <v>19</v>
      </c>
      <c r="E6497" t="s">
        <v>95</v>
      </c>
      <c r="F6497" t="s">
        <v>421</v>
      </c>
      <c r="G6497">
        <v>610.21</v>
      </c>
      <c r="H6497">
        <v>2</v>
      </c>
      <c r="I6497">
        <v>0.15</v>
      </c>
      <c r="J6497">
        <v>6.91</v>
      </c>
      <c r="K6497" t="s">
        <v>82</v>
      </c>
      <c r="L6497" t="s">
        <v>41</v>
      </c>
      <c r="M6497">
        <v>5.57</v>
      </c>
      <c r="N6497" t="s">
        <v>83</v>
      </c>
      <c r="O6497" t="b">
        <v>0</v>
      </c>
      <c r="P6497">
        <v>1037.357</v>
      </c>
      <c r="Q6497">
        <v>305.1049999999999</v>
      </c>
      <c r="R6497">
        <v>292.62499999999989</v>
      </c>
      <c r="S6497" t="s">
        <v>183</v>
      </c>
      <c r="T6497">
        <v>0</v>
      </c>
      <c r="U6497">
        <v>0</v>
      </c>
      <c r="V6497">
        <v>17</v>
      </c>
      <c r="W6497">
        <v>1688.6007999999999</v>
      </c>
    </row>
    <row r="6498" spans="1:23" x14ac:dyDescent="0.35">
      <c r="A6498" t="s">
        <v>8545</v>
      </c>
      <c r="B6498" t="s">
        <v>212</v>
      </c>
      <c r="C6498" t="s">
        <v>1186</v>
      </c>
      <c r="D6498" t="s">
        <v>15</v>
      </c>
      <c r="E6498" t="s">
        <v>95</v>
      </c>
      <c r="F6498" t="s">
        <v>446</v>
      </c>
      <c r="G6498">
        <v>155.32</v>
      </c>
      <c r="H6498">
        <v>3</v>
      </c>
      <c r="I6498">
        <v>0.05</v>
      </c>
      <c r="J6498">
        <v>2.98</v>
      </c>
      <c r="K6498" t="s">
        <v>82</v>
      </c>
      <c r="L6498" t="s">
        <v>45</v>
      </c>
      <c r="M6498">
        <v>1.1000000000000001</v>
      </c>
      <c r="N6498" t="s">
        <v>83</v>
      </c>
      <c r="O6498" t="b">
        <v>0</v>
      </c>
      <c r="P6498">
        <v>442.66199999999998</v>
      </c>
      <c r="Q6498">
        <v>163.08600000000001</v>
      </c>
      <c r="R6498">
        <v>159.006</v>
      </c>
      <c r="S6498" t="s">
        <v>91</v>
      </c>
      <c r="T6498">
        <v>0</v>
      </c>
      <c r="U6498">
        <v>0</v>
      </c>
      <c r="V6498">
        <v>14</v>
      </c>
      <c r="W6498">
        <v>851.52060000000017</v>
      </c>
    </row>
    <row r="6499" spans="1:23" x14ac:dyDescent="0.35">
      <c r="A6499" t="s">
        <v>8546</v>
      </c>
      <c r="B6499" t="s">
        <v>364</v>
      </c>
      <c r="C6499" t="s">
        <v>8547</v>
      </c>
      <c r="D6499" t="s">
        <v>19</v>
      </c>
      <c r="E6499" t="s">
        <v>95</v>
      </c>
      <c r="F6499" t="s">
        <v>1549</v>
      </c>
      <c r="G6499">
        <v>391.93</v>
      </c>
      <c r="H6499">
        <v>2</v>
      </c>
      <c r="I6499">
        <v>0.13</v>
      </c>
      <c r="J6499">
        <v>6.25</v>
      </c>
      <c r="K6499" t="s">
        <v>82</v>
      </c>
      <c r="L6499" t="s">
        <v>41</v>
      </c>
      <c r="M6499">
        <v>13.38</v>
      </c>
      <c r="N6499" t="s">
        <v>83</v>
      </c>
      <c r="O6499" t="b">
        <v>0</v>
      </c>
      <c r="P6499">
        <v>681.95820000000003</v>
      </c>
      <c r="Q6499">
        <v>211.64220000000009</v>
      </c>
      <c r="R6499">
        <v>192.01220000000009</v>
      </c>
      <c r="S6499" t="s">
        <v>97</v>
      </c>
      <c r="T6499">
        <v>0</v>
      </c>
      <c r="U6499">
        <v>0</v>
      </c>
      <c r="V6499">
        <v>2</v>
      </c>
      <c r="W6499">
        <v>233.32260000000011</v>
      </c>
    </row>
    <row r="6500" spans="1:23" x14ac:dyDescent="0.35">
      <c r="A6500" t="s">
        <v>8548</v>
      </c>
      <c r="B6500" t="s">
        <v>1497</v>
      </c>
      <c r="C6500" t="s">
        <v>206</v>
      </c>
      <c r="D6500" t="s">
        <v>12</v>
      </c>
      <c r="E6500" t="s">
        <v>95</v>
      </c>
      <c r="F6500" t="s">
        <v>286</v>
      </c>
      <c r="G6500">
        <v>540.85</v>
      </c>
      <c r="H6500">
        <v>3</v>
      </c>
      <c r="I6500">
        <v>0.1</v>
      </c>
      <c r="J6500">
        <v>6</v>
      </c>
      <c r="K6500" t="s">
        <v>90</v>
      </c>
      <c r="L6500" t="s">
        <v>41</v>
      </c>
      <c r="M6500">
        <v>14.04</v>
      </c>
      <c r="N6500" t="s">
        <v>83</v>
      </c>
      <c r="O6500" t="b">
        <v>0</v>
      </c>
      <c r="P6500">
        <v>1460.2950000000001</v>
      </c>
      <c r="Q6500">
        <v>486.76500000000021</v>
      </c>
      <c r="R6500">
        <v>466.72500000000019</v>
      </c>
      <c r="S6500" t="s">
        <v>103</v>
      </c>
      <c r="T6500">
        <v>0</v>
      </c>
      <c r="U6500">
        <v>0</v>
      </c>
      <c r="V6500">
        <v>13</v>
      </c>
      <c r="W6500">
        <v>1440.3262</v>
      </c>
    </row>
    <row r="6501" spans="1:23" x14ac:dyDescent="0.35">
      <c r="A6501" t="s">
        <v>8549</v>
      </c>
      <c r="B6501" t="s">
        <v>562</v>
      </c>
      <c r="C6501" t="s">
        <v>1249</v>
      </c>
      <c r="D6501" t="s">
        <v>15</v>
      </c>
      <c r="E6501" t="s">
        <v>95</v>
      </c>
      <c r="F6501" t="s">
        <v>318</v>
      </c>
      <c r="G6501">
        <v>227.55</v>
      </c>
      <c r="H6501">
        <v>3</v>
      </c>
      <c r="I6501">
        <v>0.09</v>
      </c>
      <c r="J6501">
        <v>3.29</v>
      </c>
      <c r="K6501" t="s">
        <v>102</v>
      </c>
      <c r="L6501" t="s">
        <v>48</v>
      </c>
      <c r="M6501">
        <v>17.899999999999999</v>
      </c>
      <c r="N6501" t="s">
        <v>83</v>
      </c>
      <c r="O6501" t="b">
        <v>0</v>
      </c>
      <c r="P6501">
        <v>621.21150000000011</v>
      </c>
      <c r="Q6501">
        <v>211.62150000000011</v>
      </c>
      <c r="R6501">
        <v>190.43150000000011</v>
      </c>
      <c r="S6501" t="s">
        <v>103</v>
      </c>
      <c r="T6501">
        <v>0</v>
      </c>
      <c r="U6501">
        <v>0</v>
      </c>
      <c r="V6501">
        <v>24</v>
      </c>
      <c r="W6501">
        <v>2451.8616000000002</v>
      </c>
    </row>
    <row r="6502" spans="1:23" x14ac:dyDescent="0.35">
      <c r="A6502" t="s">
        <v>8550</v>
      </c>
      <c r="B6502" t="s">
        <v>921</v>
      </c>
      <c r="C6502" t="s">
        <v>833</v>
      </c>
      <c r="D6502" t="s">
        <v>17</v>
      </c>
      <c r="E6502" t="s">
        <v>14</v>
      </c>
      <c r="F6502" t="s">
        <v>1321</v>
      </c>
      <c r="G6502">
        <v>148.61000000000001</v>
      </c>
      <c r="H6502">
        <v>3</v>
      </c>
      <c r="I6502">
        <v>0.03</v>
      </c>
      <c r="J6502">
        <v>9.99</v>
      </c>
      <c r="K6502" t="s">
        <v>102</v>
      </c>
      <c r="L6502" t="s">
        <v>43</v>
      </c>
      <c r="M6502">
        <v>4.51</v>
      </c>
      <c r="N6502" t="s">
        <v>83</v>
      </c>
      <c r="O6502" t="b">
        <v>0</v>
      </c>
      <c r="P6502">
        <v>432.45510000000002</v>
      </c>
      <c r="Q6502">
        <v>164.95710000000011</v>
      </c>
      <c r="R6502">
        <v>150.45710000000011</v>
      </c>
      <c r="S6502" t="s">
        <v>84</v>
      </c>
      <c r="T6502">
        <v>0</v>
      </c>
      <c r="U6502">
        <v>0</v>
      </c>
      <c r="V6502">
        <v>12</v>
      </c>
      <c r="W6502">
        <v>539.64490000000012</v>
      </c>
    </row>
    <row r="6503" spans="1:23" x14ac:dyDescent="0.35">
      <c r="A6503" t="s">
        <v>8551</v>
      </c>
      <c r="B6503" t="s">
        <v>379</v>
      </c>
      <c r="C6503" t="s">
        <v>1407</v>
      </c>
      <c r="D6503" t="s">
        <v>12</v>
      </c>
      <c r="E6503" t="s">
        <v>95</v>
      </c>
      <c r="F6503" t="s">
        <v>631</v>
      </c>
      <c r="G6503">
        <v>395.45</v>
      </c>
      <c r="H6503">
        <v>1</v>
      </c>
      <c r="I6503">
        <v>0.03</v>
      </c>
      <c r="J6503">
        <v>6.18</v>
      </c>
      <c r="K6503" t="s">
        <v>90</v>
      </c>
      <c r="L6503" t="s">
        <v>48</v>
      </c>
      <c r="M6503">
        <v>14.13</v>
      </c>
      <c r="N6503" t="s">
        <v>83</v>
      </c>
      <c r="O6503" t="b">
        <v>0</v>
      </c>
      <c r="P6503">
        <v>383.5865</v>
      </c>
      <c r="Q6503">
        <v>146.31649999999999</v>
      </c>
      <c r="R6503">
        <v>126.0065</v>
      </c>
      <c r="S6503" t="s">
        <v>103</v>
      </c>
      <c r="T6503">
        <v>0</v>
      </c>
      <c r="U6503">
        <v>0</v>
      </c>
      <c r="V6503">
        <v>7</v>
      </c>
      <c r="W6503">
        <v>354.58379999999988</v>
      </c>
    </row>
    <row r="6504" spans="1:23" x14ac:dyDescent="0.35">
      <c r="A6504" t="s">
        <v>8552</v>
      </c>
      <c r="B6504" t="s">
        <v>455</v>
      </c>
      <c r="C6504" t="s">
        <v>2029</v>
      </c>
      <c r="D6504" t="s">
        <v>12</v>
      </c>
      <c r="E6504" t="s">
        <v>88</v>
      </c>
      <c r="F6504" t="s">
        <v>1395</v>
      </c>
      <c r="G6504">
        <v>8.2100000000000009</v>
      </c>
      <c r="H6504">
        <v>3</v>
      </c>
      <c r="I6504">
        <v>0.06</v>
      </c>
      <c r="J6504">
        <v>3.99</v>
      </c>
      <c r="K6504" t="s">
        <v>102</v>
      </c>
      <c r="L6504" t="s">
        <v>43</v>
      </c>
      <c r="M6504">
        <v>5.44</v>
      </c>
      <c r="N6504" t="s">
        <v>83</v>
      </c>
      <c r="O6504" t="b">
        <v>0</v>
      </c>
      <c r="P6504">
        <v>23.152200000000001</v>
      </c>
      <c r="Q6504">
        <v>8.3742000000000001</v>
      </c>
      <c r="R6504">
        <v>-1.0558000000000001</v>
      </c>
      <c r="S6504" t="s">
        <v>128</v>
      </c>
      <c r="T6504">
        <v>0</v>
      </c>
      <c r="U6504">
        <v>0</v>
      </c>
      <c r="V6504">
        <v>17</v>
      </c>
      <c r="W6504">
        <v>1688.6007999999999</v>
      </c>
    </row>
    <row r="6505" spans="1:23" x14ac:dyDescent="0.35">
      <c r="A6505" t="s">
        <v>8553</v>
      </c>
      <c r="B6505" t="s">
        <v>320</v>
      </c>
      <c r="C6505" t="s">
        <v>8554</v>
      </c>
      <c r="D6505" t="s">
        <v>19</v>
      </c>
      <c r="E6505" t="s">
        <v>16</v>
      </c>
      <c r="F6505" t="s">
        <v>645</v>
      </c>
      <c r="G6505">
        <v>41.64</v>
      </c>
      <c r="H6505">
        <v>1</v>
      </c>
      <c r="I6505">
        <v>0.25</v>
      </c>
      <c r="J6505">
        <v>7.71</v>
      </c>
      <c r="K6505" t="s">
        <v>90</v>
      </c>
      <c r="L6505" t="s">
        <v>45</v>
      </c>
      <c r="M6505">
        <v>1.54</v>
      </c>
      <c r="N6505" t="s">
        <v>83</v>
      </c>
      <c r="O6505" t="b">
        <v>0</v>
      </c>
      <c r="P6505">
        <v>31.23</v>
      </c>
      <c r="Q6505">
        <v>6.2460000000000022</v>
      </c>
      <c r="R6505">
        <v>-3.0039999999999978</v>
      </c>
      <c r="S6505" t="s">
        <v>84</v>
      </c>
      <c r="T6505">
        <v>0</v>
      </c>
      <c r="U6505">
        <v>0</v>
      </c>
      <c r="V6505">
        <v>1</v>
      </c>
      <c r="W6505">
        <v>-3.0039999999999978</v>
      </c>
    </row>
    <row r="6506" spans="1:23" x14ac:dyDescent="0.35">
      <c r="A6506" t="s">
        <v>8555</v>
      </c>
      <c r="B6506" t="s">
        <v>221</v>
      </c>
      <c r="C6506" t="s">
        <v>2705</v>
      </c>
      <c r="D6506" t="s">
        <v>26</v>
      </c>
      <c r="E6506" t="s">
        <v>16</v>
      </c>
      <c r="F6506" t="s">
        <v>155</v>
      </c>
      <c r="G6506">
        <v>42.08</v>
      </c>
      <c r="H6506">
        <v>3</v>
      </c>
      <c r="I6506">
        <v>0.26</v>
      </c>
      <c r="J6506">
        <v>2.78</v>
      </c>
      <c r="K6506" t="s">
        <v>82</v>
      </c>
      <c r="L6506" t="s">
        <v>45</v>
      </c>
      <c r="M6506">
        <v>1.37</v>
      </c>
      <c r="N6506" t="s">
        <v>83</v>
      </c>
      <c r="O6506" t="b">
        <v>0</v>
      </c>
      <c r="P6506">
        <v>93.417599999999993</v>
      </c>
      <c r="Q6506">
        <v>17.67359999999999</v>
      </c>
      <c r="R6506">
        <v>13.523599999999989</v>
      </c>
      <c r="S6506" t="s">
        <v>103</v>
      </c>
      <c r="T6506">
        <v>0</v>
      </c>
      <c r="U6506">
        <v>0</v>
      </c>
      <c r="V6506">
        <v>3</v>
      </c>
      <c r="W6506">
        <v>17.15890000000001</v>
      </c>
    </row>
    <row r="6507" spans="1:23" x14ac:dyDescent="0.35">
      <c r="A6507" t="s">
        <v>8556</v>
      </c>
      <c r="B6507" t="s">
        <v>1379</v>
      </c>
      <c r="C6507" t="s">
        <v>1093</v>
      </c>
      <c r="D6507" t="s">
        <v>20</v>
      </c>
      <c r="E6507" t="s">
        <v>16</v>
      </c>
      <c r="F6507" t="s">
        <v>472</v>
      </c>
      <c r="G6507">
        <v>49.52</v>
      </c>
      <c r="H6507">
        <v>3</v>
      </c>
      <c r="I6507">
        <v>0.1</v>
      </c>
      <c r="J6507">
        <v>4.1500000000000004</v>
      </c>
      <c r="K6507" t="s">
        <v>82</v>
      </c>
      <c r="L6507" t="s">
        <v>43</v>
      </c>
      <c r="M6507">
        <v>7.21</v>
      </c>
      <c r="N6507" t="s">
        <v>83</v>
      </c>
      <c r="O6507" t="b">
        <v>1</v>
      </c>
      <c r="P6507">
        <v>133.70400000000001</v>
      </c>
      <c r="Q6507">
        <v>44.568000000000012</v>
      </c>
      <c r="R6507">
        <v>33.208000000000013</v>
      </c>
      <c r="S6507" t="s">
        <v>183</v>
      </c>
      <c r="T6507">
        <v>0</v>
      </c>
      <c r="U6507">
        <v>0</v>
      </c>
      <c r="V6507">
        <v>15</v>
      </c>
      <c r="W6507">
        <v>1159.5474999999999</v>
      </c>
    </row>
    <row r="6508" spans="1:23" x14ac:dyDescent="0.35">
      <c r="A6508" t="s">
        <v>8557</v>
      </c>
      <c r="B6508" t="s">
        <v>1604</v>
      </c>
      <c r="C6508" t="s">
        <v>2340</v>
      </c>
      <c r="D6508" t="s">
        <v>12</v>
      </c>
      <c r="E6508" t="s">
        <v>16</v>
      </c>
      <c r="F6508" t="s">
        <v>107</v>
      </c>
      <c r="G6508">
        <v>34.619999999999997</v>
      </c>
      <c r="H6508">
        <v>2</v>
      </c>
      <c r="I6508">
        <v>0.09</v>
      </c>
      <c r="J6508">
        <v>7.83</v>
      </c>
      <c r="K6508" t="s">
        <v>102</v>
      </c>
      <c r="L6508" t="s">
        <v>48</v>
      </c>
      <c r="M6508">
        <v>16.420000000000002</v>
      </c>
      <c r="N6508" t="s">
        <v>83</v>
      </c>
      <c r="O6508" t="b">
        <v>0</v>
      </c>
      <c r="P6508">
        <v>63.008400000000002</v>
      </c>
      <c r="Q6508">
        <v>21.464400000000001</v>
      </c>
      <c r="R6508">
        <v>-2.7856000000000019</v>
      </c>
      <c r="S6508" t="s">
        <v>97</v>
      </c>
      <c r="T6508">
        <v>0</v>
      </c>
      <c r="U6508">
        <v>0</v>
      </c>
      <c r="V6508">
        <v>14</v>
      </c>
      <c r="W6508">
        <v>525.98190000000011</v>
      </c>
    </row>
    <row r="6509" spans="1:23" x14ac:dyDescent="0.35">
      <c r="A6509" t="s">
        <v>8558</v>
      </c>
      <c r="B6509" t="s">
        <v>909</v>
      </c>
      <c r="C6509" t="s">
        <v>1136</v>
      </c>
      <c r="D6509" t="s">
        <v>19</v>
      </c>
      <c r="E6509" t="s">
        <v>95</v>
      </c>
      <c r="F6509" t="s">
        <v>119</v>
      </c>
      <c r="G6509">
        <v>333.87</v>
      </c>
      <c r="H6509">
        <v>2</v>
      </c>
      <c r="I6509">
        <v>0.08</v>
      </c>
      <c r="J6509">
        <v>4.03</v>
      </c>
      <c r="K6509" t="s">
        <v>82</v>
      </c>
      <c r="L6509" t="s">
        <v>48</v>
      </c>
      <c r="M6509">
        <v>12.38</v>
      </c>
      <c r="N6509" t="s">
        <v>83</v>
      </c>
      <c r="O6509" t="b">
        <v>0</v>
      </c>
      <c r="P6509">
        <v>614.32080000000008</v>
      </c>
      <c r="Q6509">
        <v>213.6768000000001</v>
      </c>
      <c r="R6509">
        <v>197.2668000000001</v>
      </c>
      <c r="S6509" t="s">
        <v>183</v>
      </c>
      <c r="T6509">
        <v>0</v>
      </c>
      <c r="U6509">
        <v>0</v>
      </c>
      <c r="V6509">
        <v>22</v>
      </c>
      <c r="W6509">
        <v>2267.721500000001</v>
      </c>
    </row>
    <row r="6510" spans="1:23" x14ac:dyDescent="0.35">
      <c r="A6510" t="s">
        <v>8559</v>
      </c>
      <c r="B6510" t="s">
        <v>147</v>
      </c>
      <c r="C6510" t="s">
        <v>327</v>
      </c>
      <c r="D6510" t="s">
        <v>17</v>
      </c>
      <c r="E6510" t="s">
        <v>14</v>
      </c>
      <c r="F6510" t="s">
        <v>101</v>
      </c>
      <c r="G6510">
        <v>57.56</v>
      </c>
      <c r="H6510">
        <v>3</v>
      </c>
      <c r="I6510">
        <v>0.02</v>
      </c>
      <c r="J6510">
        <v>8.74</v>
      </c>
      <c r="K6510" t="s">
        <v>115</v>
      </c>
      <c r="L6510" t="s">
        <v>48</v>
      </c>
      <c r="M6510">
        <v>4.6900000000000004</v>
      </c>
      <c r="N6510" t="s">
        <v>83</v>
      </c>
      <c r="O6510" t="b">
        <v>0</v>
      </c>
      <c r="P6510">
        <v>169.22640000000001</v>
      </c>
      <c r="Q6510">
        <v>65.618400000000008</v>
      </c>
      <c r="R6510">
        <v>52.188400000000009</v>
      </c>
      <c r="S6510" t="s">
        <v>84</v>
      </c>
      <c r="T6510">
        <v>0</v>
      </c>
      <c r="U6510">
        <v>0</v>
      </c>
      <c r="V6510">
        <v>20</v>
      </c>
      <c r="W6510">
        <v>1411.9567</v>
      </c>
    </row>
    <row r="6511" spans="1:23" x14ac:dyDescent="0.35">
      <c r="A6511" t="s">
        <v>8560</v>
      </c>
      <c r="B6511" t="s">
        <v>848</v>
      </c>
      <c r="C6511" t="s">
        <v>376</v>
      </c>
      <c r="D6511" t="s">
        <v>19</v>
      </c>
      <c r="E6511" t="s">
        <v>16</v>
      </c>
      <c r="F6511" t="s">
        <v>444</v>
      </c>
      <c r="G6511">
        <v>62.75</v>
      </c>
      <c r="H6511">
        <v>2</v>
      </c>
      <c r="I6511">
        <v>0.09</v>
      </c>
      <c r="J6511">
        <v>4.42</v>
      </c>
      <c r="K6511" t="s">
        <v>82</v>
      </c>
      <c r="L6511" t="s">
        <v>41</v>
      </c>
      <c r="M6511">
        <v>7.9</v>
      </c>
      <c r="N6511" t="s">
        <v>83</v>
      </c>
      <c r="O6511" t="b">
        <v>0</v>
      </c>
      <c r="P6511">
        <v>114.205</v>
      </c>
      <c r="Q6511">
        <v>38.905000000000001</v>
      </c>
      <c r="R6511">
        <v>26.585000000000001</v>
      </c>
      <c r="S6511" t="s">
        <v>103</v>
      </c>
      <c r="T6511">
        <v>0</v>
      </c>
      <c r="U6511">
        <v>0</v>
      </c>
      <c r="V6511">
        <v>14</v>
      </c>
      <c r="W6511">
        <v>825.6151000000001</v>
      </c>
    </row>
    <row r="6512" spans="1:23" x14ac:dyDescent="0.35">
      <c r="A6512" t="s">
        <v>8561</v>
      </c>
      <c r="B6512" t="s">
        <v>99</v>
      </c>
      <c r="C6512" t="s">
        <v>246</v>
      </c>
      <c r="D6512" t="s">
        <v>24</v>
      </c>
      <c r="E6512" t="s">
        <v>16</v>
      </c>
      <c r="F6512" t="s">
        <v>344</v>
      </c>
      <c r="G6512">
        <v>53.84</v>
      </c>
      <c r="H6512">
        <v>2</v>
      </c>
      <c r="I6512">
        <v>0.09</v>
      </c>
      <c r="J6512">
        <v>2.1800000000000002</v>
      </c>
      <c r="K6512" t="s">
        <v>82</v>
      </c>
      <c r="L6512" t="s">
        <v>43</v>
      </c>
      <c r="M6512">
        <v>4.38</v>
      </c>
      <c r="N6512" t="s">
        <v>83</v>
      </c>
      <c r="O6512" t="b">
        <v>0</v>
      </c>
      <c r="P6512">
        <v>97.988799999999998</v>
      </c>
      <c r="Q6512">
        <v>33.380800000000008</v>
      </c>
      <c r="R6512">
        <v>26.820800000000009</v>
      </c>
      <c r="S6512" t="s">
        <v>103</v>
      </c>
      <c r="T6512">
        <v>0</v>
      </c>
      <c r="U6512">
        <v>0</v>
      </c>
      <c r="V6512">
        <v>12</v>
      </c>
      <c r="W6512">
        <v>1395.4396999999999</v>
      </c>
    </row>
    <row r="6513" spans="1:23" x14ac:dyDescent="0.35">
      <c r="A6513" t="s">
        <v>8562</v>
      </c>
      <c r="B6513" t="s">
        <v>364</v>
      </c>
      <c r="C6513" t="s">
        <v>2098</v>
      </c>
      <c r="D6513" t="s">
        <v>19</v>
      </c>
      <c r="E6513" t="s">
        <v>95</v>
      </c>
      <c r="F6513" t="s">
        <v>468</v>
      </c>
      <c r="G6513">
        <v>16.86</v>
      </c>
      <c r="H6513">
        <v>3</v>
      </c>
      <c r="I6513">
        <v>0.13</v>
      </c>
      <c r="J6513">
        <v>9.35</v>
      </c>
      <c r="K6513" t="s">
        <v>102</v>
      </c>
      <c r="L6513" t="s">
        <v>41</v>
      </c>
      <c r="M6513">
        <v>14.11</v>
      </c>
      <c r="N6513" t="s">
        <v>83</v>
      </c>
      <c r="O6513" t="b">
        <v>0</v>
      </c>
      <c r="P6513">
        <v>44.004600000000003</v>
      </c>
      <c r="Q6513">
        <v>13.656599999999999</v>
      </c>
      <c r="R6513">
        <v>-9.8034000000000034</v>
      </c>
      <c r="S6513" t="s">
        <v>97</v>
      </c>
      <c r="T6513">
        <v>0</v>
      </c>
      <c r="U6513">
        <v>0</v>
      </c>
      <c r="V6513">
        <v>4</v>
      </c>
      <c r="W6513">
        <v>135.2782</v>
      </c>
    </row>
    <row r="6514" spans="1:23" x14ac:dyDescent="0.35">
      <c r="A6514" t="s">
        <v>8563</v>
      </c>
      <c r="B6514" t="s">
        <v>353</v>
      </c>
      <c r="C6514" t="s">
        <v>1022</v>
      </c>
      <c r="D6514" t="s">
        <v>15</v>
      </c>
      <c r="E6514" t="s">
        <v>14</v>
      </c>
      <c r="F6514" t="s">
        <v>1029</v>
      </c>
      <c r="G6514">
        <v>83.82</v>
      </c>
      <c r="H6514">
        <v>2</v>
      </c>
      <c r="I6514">
        <v>0.1</v>
      </c>
      <c r="J6514">
        <v>4.16</v>
      </c>
      <c r="K6514" t="s">
        <v>82</v>
      </c>
      <c r="L6514" t="s">
        <v>43</v>
      </c>
      <c r="M6514">
        <v>7.04</v>
      </c>
      <c r="N6514" t="s">
        <v>83</v>
      </c>
      <c r="O6514" t="b">
        <v>1</v>
      </c>
      <c r="P6514">
        <v>150.876</v>
      </c>
      <c r="Q6514">
        <v>50.292000000000023</v>
      </c>
      <c r="R6514">
        <v>39.092000000000013</v>
      </c>
      <c r="S6514" t="s">
        <v>91</v>
      </c>
      <c r="T6514">
        <v>0</v>
      </c>
      <c r="U6514">
        <v>0</v>
      </c>
      <c r="V6514">
        <v>14</v>
      </c>
      <c r="W6514">
        <v>909.32830000000001</v>
      </c>
    </row>
    <row r="6515" spans="1:23" x14ac:dyDescent="0.35">
      <c r="A6515" t="s">
        <v>8564</v>
      </c>
      <c r="B6515" t="s">
        <v>1604</v>
      </c>
      <c r="C6515" t="s">
        <v>1271</v>
      </c>
      <c r="D6515" t="s">
        <v>15</v>
      </c>
      <c r="E6515" t="s">
        <v>14</v>
      </c>
      <c r="F6515" t="s">
        <v>1419</v>
      </c>
      <c r="G6515">
        <v>13.31</v>
      </c>
      <c r="H6515">
        <v>2</v>
      </c>
      <c r="I6515">
        <v>0.19</v>
      </c>
      <c r="J6515">
        <v>8.32</v>
      </c>
      <c r="K6515" t="s">
        <v>82</v>
      </c>
      <c r="L6515" t="s">
        <v>41</v>
      </c>
      <c r="M6515">
        <v>14.12</v>
      </c>
      <c r="N6515" t="s">
        <v>83</v>
      </c>
      <c r="O6515" t="b">
        <v>0</v>
      </c>
      <c r="P6515">
        <v>21.562200000000001</v>
      </c>
      <c r="Q6515">
        <v>5.5902000000000012</v>
      </c>
      <c r="R6515">
        <v>-16.849799999999991</v>
      </c>
      <c r="S6515" t="s">
        <v>97</v>
      </c>
      <c r="T6515">
        <v>0</v>
      </c>
      <c r="U6515">
        <v>0</v>
      </c>
      <c r="V6515">
        <v>13</v>
      </c>
      <c r="W6515">
        <v>572.79690000000005</v>
      </c>
    </row>
    <row r="6516" spans="1:23" x14ac:dyDescent="0.35">
      <c r="A6516" t="s">
        <v>8565</v>
      </c>
      <c r="B6516" t="s">
        <v>1563</v>
      </c>
      <c r="C6516" t="s">
        <v>3131</v>
      </c>
      <c r="D6516" t="s">
        <v>12</v>
      </c>
      <c r="E6516" t="s">
        <v>16</v>
      </c>
      <c r="F6516" t="s">
        <v>136</v>
      </c>
      <c r="G6516">
        <v>47.23</v>
      </c>
      <c r="H6516">
        <v>1</v>
      </c>
      <c r="I6516">
        <v>0.24</v>
      </c>
      <c r="J6516">
        <v>2.81</v>
      </c>
      <c r="K6516" t="s">
        <v>115</v>
      </c>
      <c r="L6516" t="s">
        <v>48</v>
      </c>
      <c r="M6516">
        <v>15.43</v>
      </c>
      <c r="N6516" t="s">
        <v>83</v>
      </c>
      <c r="O6516" t="b">
        <v>0</v>
      </c>
      <c r="P6516">
        <v>35.894799999999996</v>
      </c>
      <c r="Q6516">
        <v>7.5567999999999991</v>
      </c>
      <c r="R6516">
        <v>-10.683199999999999</v>
      </c>
      <c r="S6516" t="s">
        <v>91</v>
      </c>
      <c r="T6516">
        <v>0</v>
      </c>
      <c r="U6516">
        <v>0</v>
      </c>
      <c r="V6516">
        <v>4</v>
      </c>
      <c r="W6516">
        <v>482.69970000000001</v>
      </c>
    </row>
    <row r="6517" spans="1:23" x14ac:dyDescent="0.35">
      <c r="A6517" t="s">
        <v>8566</v>
      </c>
      <c r="B6517" t="s">
        <v>121</v>
      </c>
      <c r="C6517" t="s">
        <v>118</v>
      </c>
      <c r="D6517" t="s">
        <v>12</v>
      </c>
      <c r="E6517" t="s">
        <v>95</v>
      </c>
      <c r="F6517" t="s">
        <v>381</v>
      </c>
      <c r="G6517">
        <v>12.3</v>
      </c>
      <c r="H6517">
        <v>1</v>
      </c>
      <c r="I6517">
        <v>0.1</v>
      </c>
      <c r="J6517">
        <v>9.1</v>
      </c>
      <c r="K6517" t="s">
        <v>82</v>
      </c>
      <c r="L6517" t="s">
        <v>45</v>
      </c>
      <c r="M6517">
        <v>1.41</v>
      </c>
      <c r="N6517" t="s">
        <v>83</v>
      </c>
      <c r="O6517" t="b">
        <v>1</v>
      </c>
      <c r="P6517">
        <v>11.07</v>
      </c>
      <c r="Q6517">
        <v>3.69</v>
      </c>
      <c r="R6517">
        <v>-6.8199999999999994</v>
      </c>
      <c r="S6517" t="s">
        <v>103</v>
      </c>
      <c r="T6517">
        <v>0</v>
      </c>
      <c r="U6517">
        <v>0</v>
      </c>
      <c r="V6517">
        <v>18</v>
      </c>
      <c r="W6517">
        <v>839.61260000000016</v>
      </c>
    </row>
    <row r="6518" spans="1:23" x14ac:dyDescent="0.35">
      <c r="A6518" t="s">
        <v>8567</v>
      </c>
      <c r="B6518" t="s">
        <v>147</v>
      </c>
      <c r="C6518" t="s">
        <v>2412</v>
      </c>
      <c r="D6518" t="s">
        <v>15</v>
      </c>
      <c r="E6518" t="s">
        <v>16</v>
      </c>
      <c r="F6518" t="s">
        <v>360</v>
      </c>
      <c r="G6518">
        <v>45.24</v>
      </c>
      <c r="H6518">
        <v>1</v>
      </c>
      <c r="I6518">
        <v>0.1</v>
      </c>
      <c r="J6518">
        <v>7.43</v>
      </c>
      <c r="K6518" t="s">
        <v>90</v>
      </c>
      <c r="L6518" t="s">
        <v>45</v>
      </c>
      <c r="M6518">
        <v>1.95</v>
      </c>
      <c r="N6518" t="s">
        <v>83</v>
      </c>
      <c r="O6518" t="b">
        <v>1</v>
      </c>
      <c r="P6518">
        <v>40.716000000000001</v>
      </c>
      <c r="Q6518">
        <v>13.571999999999999</v>
      </c>
      <c r="R6518">
        <v>4.1920000000000002</v>
      </c>
      <c r="S6518" t="s">
        <v>84</v>
      </c>
      <c r="T6518">
        <v>0</v>
      </c>
      <c r="U6518">
        <v>0</v>
      </c>
      <c r="V6518">
        <v>20</v>
      </c>
      <c r="W6518">
        <v>1201.8497</v>
      </c>
    </row>
    <row r="6519" spans="1:23" x14ac:dyDescent="0.35">
      <c r="A6519" t="s">
        <v>8568</v>
      </c>
      <c r="B6519" t="s">
        <v>79</v>
      </c>
      <c r="C6519" t="s">
        <v>2041</v>
      </c>
      <c r="D6519" t="s">
        <v>12</v>
      </c>
      <c r="E6519" t="s">
        <v>14</v>
      </c>
      <c r="F6519" t="s">
        <v>101</v>
      </c>
      <c r="G6519">
        <v>125.5</v>
      </c>
      <c r="H6519">
        <v>2</v>
      </c>
      <c r="I6519">
        <v>0.2</v>
      </c>
      <c r="J6519">
        <v>6.98</v>
      </c>
      <c r="K6519" t="s">
        <v>102</v>
      </c>
      <c r="L6519" t="s">
        <v>41</v>
      </c>
      <c r="M6519">
        <v>10.17</v>
      </c>
      <c r="N6519" t="s">
        <v>83</v>
      </c>
      <c r="O6519" t="b">
        <v>0</v>
      </c>
      <c r="P6519">
        <v>200.8</v>
      </c>
      <c r="Q6519">
        <v>50.200000000000017</v>
      </c>
      <c r="R6519">
        <v>33.050000000000018</v>
      </c>
      <c r="S6519" t="s">
        <v>84</v>
      </c>
      <c r="T6519">
        <v>0</v>
      </c>
      <c r="U6519">
        <v>0</v>
      </c>
      <c r="V6519">
        <v>8</v>
      </c>
      <c r="W6519">
        <v>839.38100000000009</v>
      </c>
    </row>
    <row r="6520" spans="1:23" x14ac:dyDescent="0.35">
      <c r="A6520" t="s">
        <v>8569</v>
      </c>
      <c r="B6520" t="s">
        <v>79</v>
      </c>
      <c r="C6520" t="s">
        <v>650</v>
      </c>
      <c r="D6520" t="s">
        <v>24</v>
      </c>
      <c r="E6520" t="s">
        <v>88</v>
      </c>
      <c r="F6520" t="s">
        <v>989</v>
      </c>
      <c r="G6520">
        <v>37.880000000000003</v>
      </c>
      <c r="H6520">
        <v>1</v>
      </c>
      <c r="I6520">
        <v>0.05</v>
      </c>
      <c r="J6520">
        <v>5.87</v>
      </c>
      <c r="K6520" t="s">
        <v>90</v>
      </c>
      <c r="L6520" t="s">
        <v>43</v>
      </c>
      <c r="M6520">
        <v>7.41</v>
      </c>
      <c r="N6520" t="s">
        <v>83</v>
      </c>
      <c r="O6520" t="b">
        <v>0</v>
      </c>
      <c r="P6520">
        <v>35.985999999999997</v>
      </c>
      <c r="Q6520">
        <v>13.257999999999999</v>
      </c>
      <c r="R6520">
        <v>-2.1999999999998399E-2</v>
      </c>
      <c r="S6520" t="s">
        <v>84</v>
      </c>
      <c r="T6520">
        <v>0</v>
      </c>
      <c r="U6520">
        <v>0</v>
      </c>
      <c r="V6520">
        <v>4</v>
      </c>
      <c r="W6520">
        <v>21.290900000000011</v>
      </c>
    </row>
    <row r="6521" spans="1:23" x14ac:dyDescent="0.35">
      <c r="A6521" t="s">
        <v>8570</v>
      </c>
      <c r="B6521" t="s">
        <v>575</v>
      </c>
      <c r="C6521" t="s">
        <v>139</v>
      </c>
      <c r="D6521" t="s">
        <v>17</v>
      </c>
      <c r="E6521" t="s">
        <v>16</v>
      </c>
      <c r="F6521" t="s">
        <v>81</v>
      </c>
      <c r="G6521">
        <v>50.04</v>
      </c>
      <c r="H6521">
        <v>1</v>
      </c>
      <c r="I6521">
        <v>0.13</v>
      </c>
      <c r="J6521">
        <v>5.51</v>
      </c>
      <c r="K6521" t="s">
        <v>90</v>
      </c>
      <c r="L6521" t="s">
        <v>41</v>
      </c>
      <c r="M6521">
        <v>14.22</v>
      </c>
      <c r="N6521" t="s">
        <v>141</v>
      </c>
      <c r="O6521" t="b">
        <v>0</v>
      </c>
      <c r="P6521">
        <v>43.534799999999997</v>
      </c>
      <c r="Q6521">
        <v>13.5108</v>
      </c>
      <c r="R6521">
        <v>-6.2192000000000007</v>
      </c>
      <c r="S6521" t="s">
        <v>91</v>
      </c>
      <c r="T6521">
        <v>1</v>
      </c>
      <c r="U6521">
        <v>0</v>
      </c>
      <c r="V6521">
        <v>4</v>
      </c>
      <c r="W6521">
        <v>152.31110000000001</v>
      </c>
    </row>
    <row r="6522" spans="1:23" x14ac:dyDescent="0.35">
      <c r="A6522" t="s">
        <v>8571</v>
      </c>
      <c r="B6522" t="s">
        <v>161</v>
      </c>
      <c r="C6522" t="s">
        <v>118</v>
      </c>
      <c r="D6522" t="s">
        <v>24</v>
      </c>
      <c r="E6522" t="s">
        <v>16</v>
      </c>
      <c r="F6522" t="s">
        <v>481</v>
      </c>
      <c r="G6522">
        <v>51.24</v>
      </c>
      <c r="H6522">
        <v>3</v>
      </c>
      <c r="I6522">
        <v>0.23</v>
      </c>
      <c r="J6522">
        <v>7.31</v>
      </c>
      <c r="K6522" t="s">
        <v>102</v>
      </c>
      <c r="L6522" t="s">
        <v>43</v>
      </c>
      <c r="M6522">
        <v>3.79</v>
      </c>
      <c r="N6522" t="s">
        <v>141</v>
      </c>
      <c r="O6522" t="b">
        <v>0</v>
      </c>
      <c r="P6522">
        <v>118.3644</v>
      </c>
      <c r="Q6522">
        <v>26.132400000000001</v>
      </c>
      <c r="R6522">
        <v>15.032400000000001</v>
      </c>
      <c r="S6522" t="s">
        <v>91</v>
      </c>
      <c r="T6522">
        <v>1</v>
      </c>
      <c r="U6522">
        <v>0</v>
      </c>
      <c r="V6522">
        <v>18</v>
      </c>
      <c r="W6522">
        <v>839.61260000000016</v>
      </c>
    </row>
    <row r="6523" spans="1:23" x14ac:dyDescent="0.35">
      <c r="A6523" t="s">
        <v>8572</v>
      </c>
      <c r="B6523" t="s">
        <v>921</v>
      </c>
      <c r="C6523" t="s">
        <v>8573</v>
      </c>
      <c r="D6523" t="s">
        <v>15</v>
      </c>
      <c r="E6523" t="s">
        <v>88</v>
      </c>
      <c r="F6523" t="s">
        <v>1195</v>
      </c>
      <c r="G6523">
        <v>30.17</v>
      </c>
      <c r="H6523">
        <v>1</v>
      </c>
      <c r="I6523">
        <v>0.02</v>
      </c>
      <c r="J6523">
        <v>3.67</v>
      </c>
      <c r="K6523" t="s">
        <v>115</v>
      </c>
      <c r="L6523" t="s">
        <v>48</v>
      </c>
      <c r="M6523">
        <v>6.22</v>
      </c>
      <c r="N6523" t="s">
        <v>83</v>
      </c>
      <c r="O6523" t="b">
        <v>0</v>
      </c>
      <c r="P6523">
        <v>29.566600000000001</v>
      </c>
      <c r="Q6523">
        <v>11.464600000000001</v>
      </c>
      <c r="R6523">
        <v>1.5746</v>
      </c>
      <c r="S6523" t="s">
        <v>84</v>
      </c>
      <c r="T6523">
        <v>0</v>
      </c>
      <c r="U6523">
        <v>0</v>
      </c>
      <c r="V6523">
        <v>2</v>
      </c>
      <c r="W6523">
        <v>138.76859999999999</v>
      </c>
    </row>
    <row r="6524" spans="1:23" x14ac:dyDescent="0.35">
      <c r="A6524" t="s">
        <v>8574</v>
      </c>
      <c r="B6524" t="s">
        <v>1219</v>
      </c>
      <c r="C6524" t="s">
        <v>2592</v>
      </c>
      <c r="D6524" t="s">
        <v>17</v>
      </c>
      <c r="E6524" t="s">
        <v>14</v>
      </c>
      <c r="F6524" t="s">
        <v>643</v>
      </c>
      <c r="G6524">
        <v>135.01</v>
      </c>
      <c r="H6524">
        <v>1</v>
      </c>
      <c r="I6524">
        <v>0.01</v>
      </c>
      <c r="J6524">
        <v>2.68</v>
      </c>
      <c r="K6524" t="s">
        <v>90</v>
      </c>
      <c r="L6524" t="s">
        <v>45</v>
      </c>
      <c r="M6524">
        <v>1.23</v>
      </c>
      <c r="N6524" t="s">
        <v>141</v>
      </c>
      <c r="O6524" t="b">
        <v>0</v>
      </c>
      <c r="P6524">
        <v>133.65989999999999</v>
      </c>
      <c r="Q6524">
        <v>52.653900000000007</v>
      </c>
      <c r="R6524">
        <v>48.743900000000011</v>
      </c>
      <c r="S6524" t="s">
        <v>183</v>
      </c>
      <c r="T6524">
        <v>1</v>
      </c>
      <c r="U6524">
        <v>0</v>
      </c>
      <c r="V6524">
        <v>4</v>
      </c>
      <c r="W6524">
        <v>53.617700000000013</v>
      </c>
    </row>
    <row r="6525" spans="1:23" x14ac:dyDescent="0.35">
      <c r="A6525" t="s">
        <v>8575</v>
      </c>
      <c r="B6525" t="s">
        <v>125</v>
      </c>
      <c r="C6525" t="s">
        <v>438</v>
      </c>
      <c r="D6525" t="s">
        <v>12</v>
      </c>
      <c r="E6525" t="s">
        <v>95</v>
      </c>
      <c r="F6525" t="s">
        <v>123</v>
      </c>
      <c r="G6525">
        <v>277.68</v>
      </c>
      <c r="H6525">
        <v>3</v>
      </c>
      <c r="I6525">
        <v>0.27</v>
      </c>
      <c r="J6525">
        <v>5.35</v>
      </c>
      <c r="K6525" t="s">
        <v>90</v>
      </c>
      <c r="L6525" t="s">
        <v>41</v>
      </c>
      <c r="M6525">
        <v>13.85</v>
      </c>
      <c r="N6525" t="s">
        <v>83</v>
      </c>
      <c r="O6525" t="b">
        <v>0</v>
      </c>
      <c r="P6525">
        <v>608.11919999999998</v>
      </c>
      <c r="Q6525">
        <v>108.29519999999999</v>
      </c>
      <c r="R6525">
        <v>89.09520000000002</v>
      </c>
      <c r="S6525" t="s">
        <v>128</v>
      </c>
      <c r="T6525">
        <v>0</v>
      </c>
      <c r="U6525">
        <v>0</v>
      </c>
      <c r="V6525">
        <v>13</v>
      </c>
      <c r="W6525">
        <v>1209.8108</v>
      </c>
    </row>
    <row r="6526" spans="1:23" x14ac:dyDescent="0.35">
      <c r="A6526" t="s">
        <v>8576</v>
      </c>
      <c r="B6526" t="s">
        <v>157</v>
      </c>
      <c r="C6526" t="s">
        <v>1795</v>
      </c>
      <c r="D6526" t="s">
        <v>20</v>
      </c>
      <c r="E6526" t="s">
        <v>95</v>
      </c>
      <c r="F6526" t="s">
        <v>631</v>
      </c>
      <c r="G6526">
        <v>410.32</v>
      </c>
      <c r="H6526">
        <v>2</v>
      </c>
      <c r="I6526">
        <v>0.26</v>
      </c>
      <c r="J6526">
        <v>2.6</v>
      </c>
      <c r="K6526" t="s">
        <v>115</v>
      </c>
      <c r="L6526" t="s">
        <v>41</v>
      </c>
      <c r="M6526">
        <v>5.97</v>
      </c>
      <c r="N6526" t="s">
        <v>83</v>
      </c>
      <c r="O6526" t="b">
        <v>0</v>
      </c>
      <c r="P6526">
        <v>607.27359999999999</v>
      </c>
      <c r="Q6526">
        <v>114.8896</v>
      </c>
      <c r="R6526">
        <v>106.31959999999999</v>
      </c>
      <c r="S6526" t="s">
        <v>91</v>
      </c>
      <c r="T6526">
        <v>0</v>
      </c>
      <c r="U6526">
        <v>0</v>
      </c>
      <c r="V6526">
        <v>6</v>
      </c>
      <c r="W6526">
        <v>261.92060000000009</v>
      </c>
    </row>
    <row r="6527" spans="1:23" x14ac:dyDescent="0.35">
      <c r="A6527" t="s">
        <v>8577</v>
      </c>
      <c r="B6527" t="s">
        <v>1572</v>
      </c>
      <c r="C6527" t="s">
        <v>1160</v>
      </c>
      <c r="D6527" t="s">
        <v>17</v>
      </c>
      <c r="E6527" t="s">
        <v>95</v>
      </c>
      <c r="F6527" t="s">
        <v>515</v>
      </c>
      <c r="G6527">
        <v>139.34</v>
      </c>
      <c r="H6527">
        <v>3</v>
      </c>
      <c r="I6527">
        <v>0.05</v>
      </c>
      <c r="J6527">
        <v>5.0599999999999996</v>
      </c>
      <c r="K6527" t="s">
        <v>115</v>
      </c>
      <c r="L6527" t="s">
        <v>43</v>
      </c>
      <c r="M6527">
        <v>5.71</v>
      </c>
      <c r="N6527" t="s">
        <v>141</v>
      </c>
      <c r="O6527" t="b">
        <v>0</v>
      </c>
      <c r="P6527">
        <v>397.11900000000003</v>
      </c>
      <c r="Q6527">
        <v>146.30699999999999</v>
      </c>
      <c r="R6527">
        <v>135.53700000000001</v>
      </c>
      <c r="S6527" t="s">
        <v>103</v>
      </c>
      <c r="T6527">
        <v>1</v>
      </c>
      <c r="U6527">
        <v>0</v>
      </c>
      <c r="V6527">
        <v>24</v>
      </c>
      <c r="W6527">
        <v>1026.3376000000001</v>
      </c>
    </row>
    <row r="6528" spans="1:23" x14ac:dyDescent="0.35">
      <c r="A6528" t="s">
        <v>8578</v>
      </c>
      <c r="B6528" t="s">
        <v>1018</v>
      </c>
      <c r="C6528" t="s">
        <v>3091</v>
      </c>
      <c r="D6528" t="s">
        <v>17</v>
      </c>
      <c r="E6528" t="s">
        <v>16</v>
      </c>
      <c r="F6528" t="s">
        <v>696</v>
      </c>
      <c r="G6528">
        <v>68.83</v>
      </c>
      <c r="H6528">
        <v>2</v>
      </c>
      <c r="I6528">
        <v>0.15</v>
      </c>
      <c r="J6528">
        <v>2.42</v>
      </c>
      <c r="K6528" t="s">
        <v>90</v>
      </c>
      <c r="L6528" t="s">
        <v>45</v>
      </c>
      <c r="M6528">
        <v>1.5</v>
      </c>
      <c r="N6528" t="s">
        <v>279</v>
      </c>
      <c r="O6528" t="b">
        <v>0</v>
      </c>
      <c r="P6528">
        <v>117.011</v>
      </c>
      <c r="Q6528">
        <v>34.415000000000013</v>
      </c>
      <c r="R6528">
        <v>30.495000000000001</v>
      </c>
      <c r="S6528" t="s">
        <v>183</v>
      </c>
      <c r="T6528">
        <v>0</v>
      </c>
      <c r="U6528">
        <v>1</v>
      </c>
      <c r="V6528">
        <v>18</v>
      </c>
      <c r="W6528">
        <v>1465.0103999999999</v>
      </c>
    </row>
    <row r="6529" spans="1:23" x14ac:dyDescent="0.35">
      <c r="A6529" t="s">
        <v>8579</v>
      </c>
      <c r="B6529" t="s">
        <v>848</v>
      </c>
      <c r="C6529" t="s">
        <v>2443</v>
      </c>
      <c r="D6529" t="s">
        <v>15</v>
      </c>
      <c r="E6529" t="s">
        <v>14</v>
      </c>
      <c r="F6529" t="s">
        <v>643</v>
      </c>
      <c r="G6529">
        <v>125.96</v>
      </c>
      <c r="H6529">
        <v>3</v>
      </c>
      <c r="I6529">
        <v>7.0000000000000007E-2</v>
      </c>
      <c r="J6529">
        <v>4.6100000000000003</v>
      </c>
      <c r="K6529" t="s">
        <v>82</v>
      </c>
      <c r="L6529" t="s">
        <v>45</v>
      </c>
      <c r="M6529">
        <v>1.52</v>
      </c>
      <c r="N6529" t="s">
        <v>141</v>
      </c>
      <c r="O6529" t="b">
        <v>0</v>
      </c>
      <c r="P6529">
        <v>351.42840000000001</v>
      </c>
      <c r="Q6529">
        <v>124.7004</v>
      </c>
      <c r="R6529">
        <v>118.57040000000001</v>
      </c>
      <c r="S6529" t="s">
        <v>103</v>
      </c>
      <c r="T6529">
        <v>1</v>
      </c>
      <c r="U6529">
        <v>0</v>
      </c>
      <c r="V6529">
        <v>3</v>
      </c>
      <c r="W6529">
        <v>720.12680000000012</v>
      </c>
    </row>
    <row r="6530" spans="1:23" x14ac:dyDescent="0.35">
      <c r="A6530" t="s">
        <v>8580</v>
      </c>
      <c r="B6530" t="s">
        <v>559</v>
      </c>
      <c r="C6530" t="s">
        <v>2797</v>
      </c>
      <c r="D6530" t="s">
        <v>12</v>
      </c>
      <c r="E6530" t="s">
        <v>14</v>
      </c>
      <c r="F6530" t="s">
        <v>366</v>
      </c>
      <c r="G6530">
        <v>118.37</v>
      </c>
      <c r="H6530">
        <v>3</v>
      </c>
      <c r="I6530">
        <v>0.26</v>
      </c>
      <c r="J6530">
        <v>9.9</v>
      </c>
      <c r="K6530" t="s">
        <v>90</v>
      </c>
      <c r="L6530" t="s">
        <v>41</v>
      </c>
      <c r="M6530">
        <v>5.69</v>
      </c>
      <c r="N6530" t="s">
        <v>83</v>
      </c>
      <c r="O6530" t="b">
        <v>0</v>
      </c>
      <c r="P6530">
        <v>262.78140000000002</v>
      </c>
      <c r="Q6530">
        <v>49.715400000000017</v>
      </c>
      <c r="R6530">
        <v>34.125400000000013</v>
      </c>
      <c r="S6530" t="s">
        <v>128</v>
      </c>
      <c r="T6530">
        <v>0</v>
      </c>
      <c r="U6530">
        <v>0</v>
      </c>
      <c r="V6530">
        <v>13</v>
      </c>
      <c r="W6530">
        <v>922.11009999999999</v>
      </c>
    </row>
    <row r="6531" spans="1:23" x14ac:dyDescent="0.35">
      <c r="A6531" t="s">
        <v>8581</v>
      </c>
      <c r="B6531" t="s">
        <v>773</v>
      </c>
      <c r="C6531" t="s">
        <v>7857</v>
      </c>
      <c r="D6531" t="s">
        <v>15</v>
      </c>
      <c r="E6531" t="s">
        <v>95</v>
      </c>
      <c r="F6531" t="s">
        <v>667</v>
      </c>
      <c r="G6531">
        <v>185.45</v>
      </c>
      <c r="H6531">
        <v>2</v>
      </c>
      <c r="I6531">
        <v>0.03</v>
      </c>
      <c r="J6531">
        <v>6.79</v>
      </c>
      <c r="K6531" t="s">
        <v>82</v>
      </c>
      <c r="L6531" t="s">
        <v>43</v>
      </c>
      <c r="M6531">
        <v>6.56</v>
      </c>
      <c r="N6531" t="s">
        <v>83</v>
      </c>
      <c r="O6531" t="b">
        <v>0</v>
      </c>
      <c r="P6531">
        <v>359.77300000000002</v>
      </c>
      <c r="Q6531">
        <v>137.233</v>
      </c>
      <c r="R6531">
        <v>123.883</v>
      </c>
      <c r="S6531" t="s">
        <v>97</v>
      </c>
      <c r="T6531">
        <v>0</v>
      </c>
      <c r="U6531">
        <v>0</v>
      </c>
      <c r="V6531">
        <v>2</v>
      </c>
      <c r="W6531">
        <v>124.4918</v>
      </c>
    </row>
    <row r="6532" spans="1:23" x14ac:dyDescent="0.35">
      <c r="A6532" t="s">
        <v>8582</v>
      </c>
      <c r="B6532" t="s">
        <v>973</v>
      </c>
      <c r="C6532" t="s">
        <v>2367</v>
      </c>
      <c r="D6532" t="s">
        <v>15</v>
      </c>
      <c r="E6532" t="s">
        <v>16</v>
      </c>
      <c r="F6532" t="s">
        <v>828</v>
      </c>
      <c r="G6532">
        <v>36.950000000000003</v>
      </c>
      <c r="H6532">
        <v>1</v>
      </c>
      <c r="I6532">
        <v>0.1</v>
      </c>
      <c r="J6532">
        <v>7.17</v>
      </c>
      <c r="K6532" t="s">
        <v>102</v>
      </c>
      <c r="L6532" t="s">
        <v>41</v>
      </c>
      <c r="M6532">
        <v>8.61</v>
      </c>
      <c r="N6532" t="s">
        <v>83</v>
      </c>
      <c r="O6532" t="b">
        <v>0</v>
      </c>
      <c r="P6532">
        <v>33.255000000000003</v>
      </c>
      <c r="Q6532">
        <v>11.085000000000001</v>
      </c>
      <c r="R6532">
        <v>-4.6949999999999994</v>
      </c>
      <c r="S6532" t="s">
        <v>183</v>
      </c>
      <c r="T6532">
        <v>0</v>
      </c>
      <c r="U6532">
        <v>0</v>
      </c>
      <c r="V6532">
        <v>8</v>
      </c>
      <c r="W6532">
        <v>559.90920000000006</v>
      </c>
    </row>
    <row r="6533" spans="1:23" x14ac:dyDescent="0.35">
      <c r="A6533" t="s">
        <v>8583</v>
      </c>
      <c r="B6533" t="s">
        <v>291</v>
      </c>
      <c r="C6533" t="s">
        <v>1088</v>
      </c>
      <c r="D6533" t="s">
        <v>17</v>
      </c>
      <c r="E6533" t="s">
        <v>88</v>
      </c>
      <c r="F6533" t="s">
        <v>964</v>
      </c>
      <c r="G6533">
        <v>15.76</v>
      </c>
      <c r="H6533">
        <v>3</v>
      </c>
      <c r="I6533">
        <v>0.22</v>
      </c>
      <c r="J6533">
        <v>7.02</v>
      </c>
      <c r="K6533" t="s">
        <v>82</v>
      </c>
      <c r="L6533" t="s">
        <v>41</v>
      </c>
      <c r="M6533">
        <v>8.93</v>
      </c>
      <c r="N6533" t="s">
        <v>83</v>
      </c>
      <c r="O6533" t="b">
        <v>0</v>
      </c>
      <c r="P6533">
        <v>36.878399999999999</v>
      </c>
      <c r="Q6533">
        <v>8.5104000000000006</v>
      </c>
      <c r="R6533">
        <v>-7.4395999999999987</v>
      </c>
      <c r="S6533" t="s">
        <v>183</v>
      </c>
      <c r="T6533">
        <v>0</v>
      </c>
      <c r="U6533">
        <v>0</v>
      </c>
      <c r="V6533">
        <v>12</v>
      </c>
      <c r="W6533">
        <v>1213.271</v>
      </c>
    </row>
    <row r="6534" spans="1:23" x14ac:dyDescent="0.35">
      <c r="A6534" t="s">
        <v>8584</v>
      </c>
      <c r="B6534" t="s">
        <v>138</v>
      </c>
      <c r="C6534" t="s">
        <v>186</v>
      </c>
      <c r="D6534" t="s">
        <v>17</v>
      </c>
      <c r="E6534" t="s">
        <v>95</v>
      </c>
      <c r="F6534" t="s">
        <v>489</v>
      </c>
      <c r="G6534">
        <v>312.45</v>
      </c>
      <c r="H6534">
        <v>3</v>
      </c>
      <c r="I6534">
        <v>0.05</v>
      </c>
      <c r="J6534">
        <v>7.91</v>
      </c>
      <c r="K6534" t="s">
        <v>82</v>
      </c>
      <c r="L6534" t="s">
        <v>45</v>
      </c>
      <c r="M6534">
        <v>1.17</v>
      </c>
      <c r="N6534" t="s">
        <v>83</v>
      </c>
      <c r="O6534" t="b">
        <v>0</v>
      </c>
      <c r="P6534">
        <v>890.48249999999985</v>
      </c>
      <c r="Q6534">
        <v>328.07249999999988</v>
      </c>
      <c r="R6534">
        <v>318.99249999999989</v>
      </c>
      <c r="S6534" t="s">
        <v>128</v>
      </c>
      <c r="T6534">
        <v>0</v>
      </c>
      <c r="U6534">
        <v>0</v>
      </c>
      <c r="V6534">
        <v>15</v>
      </c>
      <c r="W6534">
        <v>956.19069999999999</v>
      </c>
    </row>
    <row r="6535" spans="1:23" x14ac:dyDescent="0.35">
      <c r="A6535" t="s">
        <v>8585</v>
      </c>
      <c r="B6535" t="s">
        <v>507</v>
      </c>
      <c r="C6535" t="s">
        <v>6684</v>
      </c>
      <c r="D6535" t="s">
        <v>24</v>
      </c>
      <c r="E6535" t="s">
        <v>95</v>
      </c>
      <c r="F6535" t="s">
        <v>270</v>
      </c>
      <c r="G6535">
        <v>436.94</v>
      </c>
      <c r="H6535">
        <v>1</v>
      </c>
      <c r="I6535">
        <v>0.03</v>
      </c>
      <c r="J6535">
        <v>4.28</v>
      </c>
      <c r="K6535" t="s">
        <v>102</v>
      </c>
      <c r="L6535" t="s">
        <v>43</v>
      </c>
      <c r="M6535">
        <v>3.51</v>
      </c>
      <c r="N6535" t="s">
        <v>83</v>
      </c>
      <c r="O6535" t="b">
        <v>0</v>
      </c>
      <c r="P6535">
        <v>423.83179999999999</v>
      </c>
      <c r="Q6535">
        <v>161.6678</v>
      </c>
      <c r="R6535">
        <v>153.87780000000001</v>
      </c>
      <c r="S6535" t="s">
        <v>84</v>
      </c>
      <c r="T6535">
        <v>0</v>
      </c>
      <c r="U6535">
        <v>0</v>
      </c>
      <c r="V6535">
        <v>3</v>
      </c>
      <c r="W6535">
        <v>250.25919999999999</v>
      </c>
    </row>
    <row r="6536" spans="1:23" x14ac:dyDescent="0.35">
      <c r="A6536" t="s">
        <v>8586</v>
      </c>
      <c r="B6536" t="s">
        <v>1185</v>
      </c>
      <c r="C6536" t="s">
        <v>5475</v>
      </c>
      <c r="D6536" t="s">
        <v>12</v>
      </c>
      <c r="E6536" t="s">
        <v>16</v>
      </c>
      <c r="F6536" t="s">
        <v>648</v>
      </c>
      <c r="G6536">
        <v>34.29</v>
      </c>
      <c r="H6536">
        <v>3</v>
      </c>
      <c r="I6536">
        <v>0.18</v>
      </c>
      <c r="J6536">
        <v>3.82</v>
      </c>
      <c r="K6536" t="s">
        <v>102</v>
      </c>
      <c r="L6536" t="s">
        <v>41</v>
      </c>
      <c r="M6536">
        <v>9.01</v>
      </c>
      <c r="N6536" t="s">
        <v>83</v>
      </c>
      <c r="O6536" t="b">
        <v>0</v>
      </c>
      <c r="P6536">
        <v>84.353400000000008</v>
      </c>
      <c r="Q6536">
        <v>22.63140000000001</v>
      </c>
      <c r="R6536">
        <v>9.8014000000000063</v>
      </c>
      <c r="S6536" t="s">
        <v>183</v>
      </c>
      <c r="T6536">
        <v>0</v>
      </c>
      <c r="U6536">
        <v>0</v>
      </c>
      <c r="V6536">
        <v>3</v>
      </c>
      <c r="W6536">
        <v>222.51</v>
      </c>
    </row>
    <row r="6537" spans="1:23" x14ac:dyDescent="0.35">
      <c r="A6537" t="s">
        <v>8587</v>
      </c>
      <c r="B6537" t="s">
        <v>703</v>
      </c>
      <c r="C6537" t="s">
        <v>2903</v>
      </c>
      <c r="D6537" t="s">
        <v>17</v>
      </c>
      <c r="E6537" t="s">
        <v>88</v>
      </c>
      <c r="F6537" t="s">
        <v>111</v>
      </c>
      <c r="G6537">
        <v>35.39</v>
      </c>
      <c r="H6537">
        <v>3</v>
      </c>
      <c r="I6537">
        <v>0.03</v>
      </c>
      <c r="J6537">
        <v>3.78</v>
      </c>
      <c r="K6537" t="s">
        <v>90</v>
      </c>
      <c r="L6537" t="s">
        <v>45</v>
      </c>
      <c r="M6537">
        <v>1.79</v>
      </c>
      <c r="N6537" t="s">
        <v>279</v>
      </c>
      <c r="O6537" t="b">
        <v>0</v>
      </c>
      <c r="P6537">
        <v>102.9849</v>
      </c>
      <c r="Q6537">
        <v>39.282899999999998</v>
      </c>
      <c r="R6537">
        <v>33.712899999999998</v>
      </c>
      <c r="S6537" t="s">
        <v>84</v>
      </c>
      <c r="T6537">
        <v>0</v>
      </c>
      <c r="U6537">
        <v>1</v>
      </c>
      <c r="V6537">
        <v>7</v>
      </c>
      <c r="W6537">
        <v>374.85550000000012</v>
      </c>
    </row>
    <row r="6538" spans="1:23" x14ac:dyDescent="0.35">
      <c r="A6538" t="s">
        <v>8588</v>
      </c>
      <c r="B6538" t="s">
        <v>566</v>
      </c>
      <c r="C6538" t="s">
        <v>1612</v>
      </c>
      <c r="D6538" t="s">
        <v>20</v>
      </c>
      <c r="E6538" t="s">
        <v>14</v>
      </c>
      <c r="F6538" t="s">
        <v>460</v>
      </c>
      <c r="G6538">
        <v>194.88</v>
      </c>
      <c r="H6538">
        <v>3</v>
      </c>
      <c r="I6538">
        <v>0.11</v>
      </c>
      <c r="J6538">
        <v>5.44</v>
      </c>
      <c r="K6538" t="s">
        <v>90</v>
      </c>
      <c r="L6538" t="s">
        <v>41</v>
      </c>
      <c r="M6538">
        <v>11.94</v>
      </c>
      <c r="N6538" t="s">
        <v>83</v>
      </c>
      <c r="O6538" t="b">
        <v>0</v>
      </c>
      <c r="P6538">
        <v>520.32960000000003</v>
      </c>
      <c r="Q6538">
        <v>169.54560000000001</v>
      </c>
      <c r="R6538">
        <v>152.16560000000001</v>
      </c>
      <c r="S6538" t="s">
        <v>103</v>
      </c>
      <c r="T6538">
        <v>0</v>
      </c>
      <c r="U6538">
        <v>0</v>
      </c>
      <c r="V6538">
        <v>2</v>
      </c>
      <c r="W6538">
        <v>147.5566</v>
      </c>
    </row>
    <row r="6539" spans="1:23" x14ac:dyDescent="0.35">
      <c r="A6539" t="s">
        <v>8589</v>
      </c>
      <c r="B6539" t="s">
        <v>442</v>
      </c>
      <c r="C6539" t="s">
        <v>474</v>
      </c>
      <c r="D6539" t="s">
        <v>19</v>
      </c>
      <c r="E6539" t="s">
        <v>88</v>
      </c>
      <c r="F6539" t="s">
        <v>1844</v>
      </c>
      <c r="G6539">
        <v>30.61</v>
      </c>
      <c r="H6539">
        <v>2</v>
      </c>
      <c r="I6539">
        <v>0.01</v>
      </c>
      <c r="J6539">
        <v>3.25</v>
      </c>
      <c r="K6539" t="s">
        <v>90</v>
      </c>
      <c r="L6539" t="s">
        <v>43</v>
      </c>
      <c r="M6539">
        <v>6.4</v>
      </c>
      <c r="N6539" t="s">
        <v>83</v>
      </c>
      <c r="O6539" t="b">
        <v>0</v>
      </c>
      <c r="P6539">
        <v>60.607799999999997</v>
      </c>
      <c r="Q6539">
        <v>23.875800000000002</v>
      </c>
      <c r="R6539">
        <v>14.2258</v>
      </c>
      <c r="S6539" t="s">
        <v>128</v>
      </c>
      <c r="T6539">
        <v>0</v>
      </c>
      <c r="U6539">
        <v>0</v>
      </c>
      <c r="V6539">
        <v>18</v>
      </c>
      <c r="W6539">
        <v>2484.4470999999999</v>
      </c>
    </row>
    <row r="6540" spans="1:23" x14ac:dyDescent="0.35">
      <c r="A6540" t="s">
        <v>8590</v>
      </c>
      <c r="B6540" t="s">
        <v>405</v>
      </c>
      <c r="C6540" t="s">
        <v>2212</v>
      </c>
      <c r="D6540" t="s">
        <v>17</v>
      </c>
      <c r="E6540" t="s">
        <v>95</v>
      </c>
      <c r="F6540" t="s">
        <v>203</v>
      </c>
      <c r="G6540">
        <v>27.74</v>
      </c>
      <c r="H6540">
        <v>3</v>
      </c>
      <c r="I6540">
        <v>0.1</v>
      </c>
      <c r="J6540">
        <v>8.6999999999999993</v>
      </c>
      <c r="K6540" t="s">
        <v>115</v>
      </c>
      <c r="L6540" t="s">
        <v>43</v>
      </c>
      <c r="M6540">
        <v>3.02</v>
      </c>
      <c r="N6540" t="s">
        <v>83</v>
      </c>
      <c r="O6540" t="b">
        <v>0</v>
      </c>
      <c r="P6540">
        <v>74.897999999999996</v>
      </c>
      <c r="Q6540">
        <v>24.966000000000001</v>
      </c>
      <c r="R6540">
        <v>13.246</v>
      </c>
      <c r="S6540" t="s">
        <v>103</v>
      </c>
      <c r="T6540">
        <v>0</v>
      </c>
      <c r="U6540">
        <v>0</v>
      </c>
      <c r="V6540">
        <v>5</v>
      </c>
      <c r="W6540">
        <v>428.51290000000012</v>
      </c>
    </row>
    <row r="6541" spans="1:23" x14ac:dyDescent="0.35">
      <c r="A6541" t="s">
        <v>8591</v>
      </c>
      <c r="B6541" t="s">
        <v>669</v>
      </c>
      <c r="C6541" t="s">
        <v>373</v>
      </c>
      <c r="D6541" t="s">
        <v>19</v>
      </c>
      <c r="E6541" t="s">
        <v>95</v>
      </c>
      <c r="F6541" t="s">
        <v>2069</v>
      </c>
      <c r="G6541">
        <v>231.89</v>
      </c>
      <c r="H6541">
        <v>1</v>
      </c>
      <c r="I6541">
        <v>0.09</v>
      </c>
      <c r="J6541">
        <v>9.6</v>
      </c>
      <c r="K6541" t="s">
        <v>102</v>
      </c>
      <c r="L6541" t="s">
        <v>41</v>
      </c>
      <c r="M6541">
        <v>14.3</v>
      </c>
      <c r="N6541" t="s">
        <v>83</v>
      </c>
      <c r="O6541" t="b">
        <v>0</v>
      </c>
      <c r="P6541">
        <v>211.01990000000001</v>
      </c>
      <c r="Q6541">
        <v>71.885900000000021</v>
      </c>
      <c r="R6541">
        <v>47.985900000000022</v>
      </c>
      <c r="S6541" t="s">
        <v>183</v>
      </c>
      <c r="T6541">
        <v>0</v>
      </c>
      <c r="U6541">
        <v>0</v>
      </c>
      <c r="V6541">
        <v>16</v>
      </c>
      <c r="W6541">
        <v>819.02729999999997</v>
      </c>
    </row>
    <row r="6542" spans="1:23" x14ac:dyDescent="0.35">
      <c r="A6542" t="s">
        <v>8592</v>
      </c>
      <c r="B6542" t="s">
        <v>553</v>
      </c>
      <c r="C6542" t="s">
        <v>928</v>
      </c>
      <c r="D6542" t="s">
        <v>26</v>
      </c>
      <c r="E6542" t="s">
        <v>14</v>
      </c>
      <c r="F6542" t="s">
        <v>1299</v>
      </c>
      <c r="G6542">
        <v>123.35</v>
      </c>
      <c r="H6542">
        <v>1</v>
      </c>
      <c r="I6542">
        <v>0.06</v>
      </c>
      <c r="J6542">
        <v>4.88</v>
      </c>
      <c r="K6542" t="s">
        <v>82</v>
      </c>
      <c r="L6542" t="s">
        <v>45</v>
      </c>
      <c r="M6542">
        <v>0.94</v>
      </c>
      <c r="N6542" t="s">
        <v>83</v>
      </c>
      <c r="O6542" t="b">
        <v>0</v>
      </c>
      <c r="P6542">
        <v>115.949</v>
      </c>
      <c r="Q6542">
        <v>41.938999999999993</v>
      </c>
      <c r="R6542">
        <v>36.118999999999993</v>
      </c>
      <c r="S6542" t="s">
        <v>84</v>
      </c>
      <c r="T6542">
        <v>0</v>
      </c>
      <c r="U6542">
        <v>0</v>
      </c>
      <c r="V6542">
        <v>16</v>
      </c>
      <c r="W6542">
        <v>798.92430000000002</v>
      </c>
    </row>
    <row r="6543" spans="1:23" x14ac:dyDescent="0.35">
      <c r="A6543" t="s">
        <v>8593</v>
      </c>
      <c r="B6543" t="s">
        <v>157</v>
      </c>
      <c r="C6543" t="s">
        <v>1623</v>
      </c>
      <c r="D6543" t="s">
        <v>12</v>
      </c>
      <c r="E6543" t="s">
        <v>88</v>
      </c>
      <c r="F6543" t="s">
        <v>199</v>
      </c>
      <c r="G6543">
        <v>13.62</v>
      </c>
      <c r="H6543">
        <v>3</v>
      </c>
      <c r="I6543">
        <v>0.12</v>
      </c>
      <c r="J6543">
        <v>4.55</v>
      </c>
      <c r="K6543" t="s">
        <v>82</v>
      </c>
      <c r="L6543" t="s">
        <v>41</v>
      </c>
      <c r="M6543">
        <v>12.33</v>
      </c>
      <c r="N6543" t="s">
        <v>83</v>
      </c>
      <c r="O6543" t="b">
        <v>0</v>
      </c>
      <c r="P6543">
        <v>35.956800000000001</v>
      </c>
      <c r="Q6543">
        <v>11.440799999999999</v>
      </c>
      <c r="R6543">
        <v>-5.439199999999996</v>
      </c>
      <c r="S6543" t="s">
        <v>91</v>
      </c>
      <c r="T6543">
        <v>0</v>
      </c>
      <c r="U6543">
        <v>0</v>
      </c>
      <c r="V6543">
        <v>20</v>
      </c>
      <c r="W6543">
        <v>2434.6143999999999</v>
      </c>
    </row>
    <row r="6544" spans="1:23" x14ac:dyDescent="0.35">
      <c r="A6544" t="s">
        <v>8594</v>
      </c>
      <c r="B6544" t="s">
        <v>138</v>
      </c>
      <c r="C6544" t="s">
        <v>2008</v>
      </c>
      <c r="D6544" t="s">
        <v>26</v>
      </c>
      <c r="E6544" t="s">
        <v>88</v>
      </c>
      <c r="F6544" t="s">
        <v>1554</v>
      </c>
      <c r="G6544">
        <v>21.71</v>
      </c>
      <c r="H6544">
        <v>1</v>
      </c>
      <c r="I6544">
        <v>0</v>
      </c>
      <c r="J6544">
        <v>2.2200000000000002</v>
      </c>
      <c r="K6544" t="s">
        <v>82</v>
      </c>
      <c r="L6544" t="s">
        <v>45</v>
      </c>
      <c r="M6544">
        <v>1.05</v>
      </c>
      <c r="N6544" t="s">
        <v>83</v>
      </c>
      <c r="O6544" t="b">
        <v>0</v>
      </c>
      <c r="P6544">
        <v>21.71</v>
      </c>
      <c r="Q6544">
        <v>8.6840000000000011</v>
      </c>
      <c r="R6544">
        <v>5.4140000000000006</v>
      </c>
      <c r="S6544" t="s">
        <v>128</v>
      </c>
      <c r="T6544">
        <v>0</v>
      </c>
      <c r="U6544">
        <v>0</v>
      </c>
      <c r="V6544">
        <v>13</v>
      </c>
      <c r="W6544">
        <v>919.70389999999998</v>
      </c>
    </row>
    <row r="6545" spans="1:23" x14ac:dyDescent="0.35">
      <c r="A6545" t="s">
        <v>8595</v>
      </c>
      <c r="B6545" t="s">
        <v>951</v>
      </c>
      <c r="C6545" t="s">
        <v>8596</v>
      </c>
      <c r="D6545" t="s">
        <v>19</v>
      </c>
      <c r="E6545" t="s">
        <v>16</v>
      </c>
      <c r="F6545" t="s">
        <v>854</v>
      </c>
      <c r="G6545">
        <v>11.27</v>
      </c>
      <c r="H6545">
        <v>2</v>
      </c>
      <c r="I6545">
        <v>0.25</v>
      </c>
      <c r="J6545">
        <v>5</v>
      </c>
      <c r="K6545" t="s">
        <v>90</v>
      </c>
      <c r="L6545" t="s">
        <v>43</v>
      </c>
      <c r="M6545">
        <v>7.4</v>
      </c>
      <c r="N6545" t="s">
        <v>83</v>
      </c>
      <c r="O6545" t="b">
        <v>0</v>
      </c>
      <c r="P6545">
        <v>16.905000000000001</v>
      </c>
      <c r="Q6545">
        <v>3.381000000000002</v>
      </c>
      <c r="R6545">
        <v>-9.0189999999999984</v>
      </c>
      <c r="S6545" t="s">
        <v>91</v>
      </c>
      <c r="T6545">
        <v>0</v>
      </c>
      <c r="U6545">
        <v>0</v>
      </c>
      <c r="V6545">
        <v>1</v>
      </c>
      <c r="W6545">
        <v>-9.0189999999999984</v>
      </c>
    </row>
    <row r="6546" spans="1:23" x14ac:dyDescent="0.35">
      <c r="A6546" t="s">
        <v>8597</v>
      </c>
      <c r="B6546" t="s">
        <v>268</v>
      </c>
      <c r="C6546" t="s">
        <v>1129</v>
      </c>
      <c r="D6546" t="s">
        <v>12</v>
      </c>
      <c r="E6546" t="s">
        <v>16</v>
      </c>
      <c r="F6546" t="s">
        <v>223</v>
      </c>
      <c r="G6546">
        <v>60.61</v>
      </c>
      <c r="H6546">
        <v>3</v>
      </c>
      <c r="I6546">
        <v>0.1</v>
      </c>
      <c r="J6546">
        <v>8.77</v>
      </c>
      <c r="K6546" t="s">
        <v>82</v>
      </c>
      <c r="L6546" t="s">
        <v>45</v>
      </c>
      <c r="M6546">
        <v>1.98</v>
      </c>
      <c r="N6546" t="s">
        <v>141</v>
      </c>
      <c r="O6546" t="b">
        <v>1</v>
      </c>
      <c r="P6546">
        <v>163.64699999999999</v>
      </c>
      <c r="Q6546">
        <v>54.549000000000007</v>
      </c>
      <c r="R6546">
        <v>43.799000000000007</v>
      </c>
      <c r="S6546" t="s">
        <v>91</v>
      </c>
      <c r="T6546">
        <v>1</v>
      </c>
      <c r="U6546">
        <v>0</v>
      </c>
      <c r="V6546">
        <v>12</v>
      </c>
      <c r="W6546">
        <v>808.49519999999984</v>
      </c>
    </row>
    <row r="6547" spans="1:23" x14ac:dyDescent="0.35">
      <c r="A6547" t="s">
        <v>8598</v>
      </c>
      <c r="B6547" t="s">
        <v>272</v>
      </c>
      <c r="C6547" t="s">
        <v>7138</v>
      </c>
      <c r="D6547" t="s">
        <v>17</v>
      </c>
      <c r="E6547" t="s">
        <v>14</v>
      </c>
      <c r="F6547" t="s">
        <v>1306</v>
      </c>
      <c r="G6547">
        <v>83.69</v>
      </c>
      <c r="H6547">
        <v>1</v>
      </c>
      <c r="I6547">
        <v>0</v>
      </c>
      <c r="J6547">
        <v>5.59</v>
      </c>
      <c r="K6547" t="s">
        <v>102</v>
      </c>
      <c r="L6547" t="s">
        <v>45</v>
      </c>
      <c r="M6547">
        <v>1.61</v>
      </c>
      <c r="N6547" t="s">
        <v>83</v>
      </c>
      <c r="O6547" t="b">
        <v>0</v>
      </c>
      <c r="P6547">
        <v>83.69</v>
      </c>
      <c r="Q6547">
        <v>33.475999999999999</v>
      </c>
      <c r="R6547">
        <v>26.276</v>
      </c>
      <c r="S6547" t="s">
        <v>84</v>
      </c>
      <c r="T6547">
        <v>0</v>
      </c>
      <c r="U6547">
        <v>0</v>
      </c>
      <c r="V6547">
        <v>2</v>
      </c>
      <c r="W6547">
        <v>451.98009999999999</v>
      </c>
    </row>
    <row r="6548" spans="1:23" x14ac:dyDescent="0.35">
      <c r="A6548" t="s">
        <v>8599</v>
      </c>
      <c r="B6548" t="s">
        <v>375</v>
      </c>
      <c r="C6548" t="s">
        <v>4430</v>
      </c>
      <c r="D6548" t="s">
        <v>17</v>
      </c>
      <c r="E6548" t="s">
        <v>16</v>
      </c>
      <c r="F6548" t="s">
        <v>360</v>
      </c>
      <c r="G6548">
        <v>41.08</v>
      </c>
      <c r="H6548">
        <v>2</v>
      </c>
      <c r="I6548">
        <v>0.25</v>
      </c>
      <c r="J6548">
        <v>5.43</v>
      </c>
      <c r="K6548" t="s">
        <v>115</v>
      </c>
      <c r="L6548" t="s">
        <v>48</v>
      </c>
      <c r="M6548">
        <v>5.98</v>
      </c>
      <c r="N6548" t="s">
        <v>83</v>
      </c>
      <c r="O6548" t="b">
        <v>0</v>
      </c>
      <c r="P6548">
        <v>61.62</v>
      </c>
      <c r="Q6548">
        <v>12.324</v>
      </c>
      <c r="R6548">
        <v>0.91399999999999804</v>
      </c>
      <c r="S6548" t="s">
        <v>128</v>
      </c>
      <c r="T6548">
        <v>0</v>
      </c>
      <c r="U6548">
        <v>0</v>
      </c>
      <c r="V6548">
        <v>3</v>
      </c>
      <c r="W6548">
        <v>114.78400000000001</v>
      </c>
    </row>
    <row r="6549" spans="1:23" x14ac:dyDescent="0.35">
      <c r="A6549" t="s">
        <v>8600</v>
      </c>
      <c r="B6549" t="s">
        <v>353</v>
      </c>
      <c r="C6549" t="s">
        <v>899</v>
      </c>
      <c r="D6549" t="s">
        <v>17</v>
      </c>
      <c r="E6549" t="s">
        <v>95</v>
      </c>
      <c r="F6549" t="s">
        <v>577</v>
      </c>
      <c r="G6549">
        <v>61.76</v>
      </c>
      <c r="H6549">
        <v>2</v>
      </c>
      <c r="I6549">
        <v>0.08</v>
      </c>
      <c r="J6549">
        <v>3.09</v>
      </c>
      <c r="K6549" t="s">
        <v>102</v>
      </c>
      <c r="L6549" t="s">
        <v>45</v>
      </c>
      <c r="M6549">
        <v>1.83</v>
      </c>
      <c r="N6549" t="s">
        <v>279</v>
      </c>
      <c r="O6549" t="b">
        <v>0</v>
      </c>
      <c r="P6549">
        <v>113.6384</v>
      </c>
      <c r="Q6549">
        <v>39.52640000000001</v>
      </c>
      <c r="R6549">
        <v>34.606400000000008</v>
      </c>
      <c r="S6549" t="s">
        <v>91</v>
      </c>
      <c r="T6549">
        <v>0</v>
      </c>
      <c r="U6549">
        <v>1</v>
      </c>
      <c r="V6549">
        <v>11</v>
      </c>
      <c r="W6549">
        <v>439.93500000000012</v>
      </c>
    </row>
    <row r="6550" spans="1:23" x14ac:dyDescent="0.35">
      <c r="A6550" t="s">
        <v>8601</v>
      </c>
      <c r="B6550" t="s">
        <v>261</v>
      </c>
      <c r="C6550" t="s">
        <v>1319</v>
      </c>
      <c r="D6550" t="s">
        <v>15</v>
      </c>
      <c r="E6550" t="s">
        <v>95</v>
      </c>
      <c r="F6550" t="s">
        <v>1549</v>
      </c>
      <c r="G6550">
        <v>367.74</v>
      </c>
      <c r="H6550">
        <v>3</v>
      </c>
      <c r="I6550">
        <v>0.06</v>
      </c>
      <c r="J6550">
        <v>2.54</v>
      </c>
      <c r="K6550" t="s">
        <v>82</v>
      </c>
      <c r="L6550" t="s">
        <v>48</v>
      </c>
      <c r="M6550">
        <v>14.41</v>
      </c>
      <c r="N6550" t="s">
        <v>83</v>
      </c>
      <c r="O6550" t="b">
        <v>0</v>
      </c>
      <c r="P6550">
        <v>1037.0268000000001</v>
      </c>
      <c r="Q6550">
        <v>375.09479999999991</v>
      </c>
      <c r="R6550">
        <v>358.14479999999992</v>
      </c>
      <c r="S6550" t="s">
        <v>103</v>
      </c>
      <c r="T6550">
        <v>0</v>
      </c>
      <c r="U6550">
        <v>0</v>
      </c>
      <c r="V6550">
        <v>5</v>
      </c>
      <c r="W6550">
        <v>534.69919999999991</v>
      </c>
    </row>
    <row r="6551" spans="1:23" x14ac:dyDescent="0.35">
      <c r="A6551" t="s">
        <v>8602</v>
      </c>
      <c r="B6551" t="s">
        <v>1018</v>
      </c>
      <c r="C6551" t="s">
        <v>853</v>
      </c>
      <c r="D6551" t="s">
        <v>17</v>
      </c>
      <c r="E6551" t="s">
        <v>95</v>
      </c>
      <c r="F6551" t="s">
        <v>444</v>
      </c>
      <c r="G6551">
        <v>53.02</v>
      </c>
      <c r="H6551">
        <v>1</v>
      </c>
      <c r="I6551">
        <v>0.14000000000000001</v>
      </c>
      <c r="J6551">
        <v>9.94</v>
      </c>
      <c r="K6551" t="s">
        <v>90</v>
      </c>
      <c r="L6551" t="s">
        <v>41</v>
      </c>
      <c r="M6551">
        <v>10.68</v>
      </c>
      <c r="N6551" t="s">
        <v>279</v>
      </c>
      <c r="O6551" t="b">
        <v>0</v>
      </c>
      <c r="P6551">
        <v>45.597200000000001</v>
      </c>
      <c r="Q6551">
        <v>13.7852</v>
      </c>
      <c r="R6551">
        <v>-6.8347999999999978</v>
      </c>
      <c r="S6551" t="s">
        <v>183</v>
      </c>
      <c r="T6551">
        <v>0</v>
      </c>
      <c r="U6551">
        <v>1</v>
      </c>
      <c r="V6551">
        <v>16</v>
      </c>
      <c r="W6551">
        <v>705.24680000000001</v>
      </c>
    </row>
    <row r="6552" spans="1:23" x14ac:dyDescent="0.35">
      <c r="A6552" t="s">
        <v>8603</v>
      </c>
      <c r="B6552" t="s">
        <v>746</v>
      </c>
      <c r="C6552" t="s">
        <v>1739</v>
      </c>
      <c r="D6552" t="s">
        <v>12</v>
      </c>
      <c r="E6552" t="s">
        <v>88</v>
      </c>
      <c r="F6552" t="s">
        <v>870</v>
      </c>
      <c r="G6552">
        <v>10.46</v>
      </c>
      <c r="H6552">
        <v>2</v>
      </c>
      <c r="I6552">
        <v>0.08</v>
      </c>
      <c r="J6552">
        <v>7.28</v>
      </c>
      <c r="K6552" t="s">
        <v>115</v>
      </c>
      <c r="L6552" t="s">
        <v>41</v>
      </c>
      <c r="M6552">
        <v>9.59</v>
      </c>
      <c r="N6552" t="s">
        <v>83</v>
      </c>
      <c r="O6552" t="b">
        <v>0</v>
      </c>
      <c r="P6552">
        <v>19.246400000000001</v>
      </c>
      <c r="Q6552">
        <v>6.6943999999999999</v>
      </c>
      <c r="R6552">
        <v>-10.175599999999999</v>
      </c>
      <c r="S6552" t="s">
        <v>103</v>
      </c>
      <c r="T6552">
        <v>0</v>
      </c>
      <c r="U6552">
        <v>0</v>
      </c>
      <c r="V6552">
        <v>18</v>
      </c>
      <c r="W6552">
        <v>1024.7711999999999</v>
      </c>
    </row>
    <row r="6553" spans="1:23" x14ac:dyDescent="0.35">
      <c r="A6553" t="s">
        <v>8604</v>
      </c>
      <c r="B6553" t="s">
        <v>553</v>
      </c>
      <c r="C6553" t="s">
        <v>1329</v>
      </c>
      <c r="D6553" t="s">
        <v>15</v>
      </c>
      <c r="E6553" t="s">
        <v>95</v>
      </c>
      <c r="F6553" t="s">
        <v>1041</v>
      </c>
      <c r="G6553">
        <v>109.7</v>
      </c>
      <c r="H6553">
        <v>1</v>
      </c>
      <c r="I6553">
        <v>7.0000000000000007E-2</v>
      </c>
      <c r="J6553">
        <v>9.36</v>
      </c>
      <c r="K6553" t="s">
        <v>90</v>
      </c>
      <c r="L6553" t="s">
        <v>41</v>
      </c>
      <c r="M6553">
        <v>9</v>
      </c>
      <c r="N6553" t="s">
        <v>83</v>
      </c>
      <c r="O6553" t="b">
        <v>0</v>
      </c>
      <c r="P6553">
        <v>102.021</v>
      </c>
      <c r="Q6553">
        <v>36.201000000000008</v>
      </c>
      <c r="R6553">
        <v>17.841000000000012</v>
      </c>
      <c r="S6553" t="s">
        <v>84</v>
      </c>
      <c r="T6553">
        <v>0</v>
      </c>
      <c r="U6553">
        <v>0</v>
      </c>
      <c r="V6553">
        <v>18</v>
      </c>
      <c r="W6553">
        <v>1767.3756000000001</v>
      </c>
    </row>
    <row r="6554" spans="1:23" x14ac:dyDescent="0.35">
      <c r="A6554" t="s">
        <v>8605</v>
      </c>
      <c r="B6554" t="s">
        <v>575</v>
      </c>
      <c r="C6554" t="s">
        <v>384</v>
      </c>
      <c r="D6554" t="s">
        <v>12</v>
      </c>
      <c r="E6554" t="s">
        <v>95</v>
      </c>
      <c r="F6554" t="s">
        <v>612</v>
      </c>
      <c r="G6554">
        <v>370.55</v>
      </c>
      <c r="H6554">
        <v>3</v>
      </c>
      <c r="I6554">
        <v>0.22</v>
      </c>
      <c r="J6554">
        <v>4.26</v>
      </c>
      <c r="K6554" t="s">
        <v>90</v>
      </c>
      <c r="L6554" t="s">
        <v>41</v>
      </c>
      <c r="M6554">
        <v>7.56</v>
      </c>
      <c r="N6554" t="s">
        <v>83</v>
      </c>
      <c r="O6554" t="b">
        <v>0</v>
      </c>
      <c r="P6554">
        <v>867.0870000000001</v>
      </c>
      <c r="Q6554">
        <v>200.09700000000009</v>
      </c>
      <c r="R6554">
        <v>188.2770000000001</v>
      </c>
      <c r="S6554" t="s">
        <v>91</v>
      </c>
      <c r="T6554">
        <v>0</v>
      </c>
      <c r="U6554">
        <v>0</v>
      </c>
      <c r="V6554">
        <v>19</v>
      </c>
      <c r="W6554">
        <v>1505.4456</v>
      </c>
    </row>
    <row r="6555" spans="1:23" x14ac:dyDescent="0.35">
      <c r="A6555" t="s">
        <v>8606</v>
      </c>
      <c r="B6555" t="s">
        <v>1586</v>
      </c>
      <c r="C6555" t="s">
        <v>1388</v>
      </c>
      <c r="D6555" t="s">
        <v>24</v>
      </c>
      <c r="E6555" t="s">
        <v>88</v>
      </c>
      <c r="F6555" t="s">
        <v>493</v>
      </c>
      <c r="G6555">
        <v>17.600000000000001</v>
      </c>
      <c r="H6555">
        <v>3</v>
      </c>
      <c r="I6555">
        <v>0.19</v>
      </c>
      <c r="J6555">
        <v>3.23</v>
      </c>
      <c r="K6555" t="s">
        <v>102</v>
      </c>
      <c r="L6555" t="s">
        <v>41</v>
      </c>
      <c r="M6555">
        <v>9.73</v>
      </c>
      <c r="N6555" t="s">
        <v>83</v>
      </c>
      <c r="O6555" t="b">
        <v>0</v>
      </c>
      <c r="P6555">
        <v>42.768000000000008</v>
      </c>
      <c r="Q6555">
        <v>11.08800000000001</v>
      </c>
      <c r="R6555">
        <v>-1.871999999999993</v>
      </c>
      <c r="S6555" t="s">
        <v>183</v>
      </c>
      <c r="T6555">
        <v>0</v>
      </c>
      <c r="U6555">
        <v>0</v>
      </c>
      <c r="V6555">
        <v>17</v>
      </c>
      <c r="W6555">
        <v>1298.4629</v>
      </c>
    </row>
    <row r="6556" spans="1:23" x14ac:dyDescent="0.35">
      <c r="A6556" t="s">
        <v>8607</v>
      </c>
      <c r="B6556" t="s">
        <v>984</v>
      </c>
      <c r="C6556" t="s">
        <v>8608</v>
      </c>
      <c r="D6556" t="s">
        <v>17</v>
      </c>
      <c r="E6556" t="s">
        <v>88</v>
      </c>
      <c r="F6556" t="s">
        <v>1368</v>
      </c>
      <c r="G6556">
        <v>26.63</v>
      </c>
      <c r="H6556">
        <v>1</v>
      </c>
      <c r="I6556">
        <v>0.05</v>
      </c>
      <c r="J6556">
        <v>4.41</v>
      </c>
      <c r="K6556" t="s">
        <v>90</v>
      </c>
      <c r="L6556" t="s">
        <v>45</v>
      </c>
      <c r="M6556">
        <v>0.79</v>
      </c>
      <c r="N6556" t="s">
        <v>83</v>
      </c>
      <c r="O6556" t="b">
        <v>0</v>
      </c>
      <c r="P6556">
        <v>25.298500000000001</v>
      </c>
      <c r="Q6556">
        <v>9.3204999999999991</v>
      </c>
      <c r="R6556">
        <v>4.1204999999999989</v>
      </c>
      <c r="S6556" t="s">
        <v>97</v>
      </c>
      <c r="T6556">
        <v>0</v>
      </c>
      <c r="U6556">
        <v>0</v>
      </c>
      <c r="V6556">
        <v>1</v>
      </c>
      <c r="W6556">
        <v>4.1204999999999989</v>
      </c>
    </row>
    <row r="6557" spans="1:23" x14ac:dyDescent="0.35">
      <c r="A6557" t="s">
        <v>8609</v>
      </c>
      <c r="B6557" t="s">
        <v>802</v>
      </c>
      <c r="C6557" t="s">
        <v>1365</v>
      </c>
      <c r="D6557" t="s">
        <v>15</v>
      </c>
      <c r="E6557" t="s">
        <v>88</v>
      </c>
      <c r="F6557" t="s">
        <v>916</v>
      </c>
      <c r="G6557">
        <v>24.79</v>
      </c>
      <c r="H6557">
        <v>1</v>
      </c>
      <c r="I6557">
        <v>7.0000000000000007E-2</v>
      </c>
      <c r="J6557">
        <v>5.34</v>
      </c>
      <c r="K6557" t="s">
        <v>115</v>
      </c>
      <c r="L6557" t="s">
        <v>43</v>
      </c>
      <c r="M6557">
        <v>6.33</v>
      </c>
      <c r="N6557" t="s">
        <v>83</v>
      </c>
      <c r="O6557" t="b">
        <v>0</v>
      </c>
      <c r="P6557">
        <v>23.0547</v>
      </c>
      <c r="Q6557">
        <v>8.1806999999999981</v>
      </c>
      <c r="R6557">
        <v>-3.4893000000000018</v>
      </c>
      <c r="S6557" t="s">
        <v>84</v>
      </c>
      <c r="T6557">
        <v>0</v>
      </c>
      <c r="U6557">
        <v>0</v>
      </c>
      <c r="V6557">
        <v>17</v>
      </c>
      <c r="W6557">
        <v>922.68780000000015</v>
      </c>
    </row>
    <row r="6558" spans="1:23" x14ac:dyDescent="0.35">
      <c r="A6558" t="s">
        <v>8610</v>
      </c>
      <c r="B6558" t="s">
        <v>264</v>
      </c>
      <c r="C6558" t="s">
        <v>634</v>
      </c>
      <c r="D6558" t="s">
        <v>19</v>
      </c>
      <c r="E6558" t="s">
        <v>95</v>
      </c>
      <c r="F6558" t="s">
        <v>916</v>
      </c>
      <c r="G6558">
        <v>3.67</v>
      </c>
      <c r="H6558">
        <v>2</v>
      </c>
      <c r="I6558">
        <v>0.23</v>
      </c>
      <c r="J6558">
        <v>7.94</v>
      </c>
      <c r="K6558" t="s">
        <v>115</v>
      </c>
      <c r="L6558" t="s">
        <v>41</v>
      </c>
      <c r="M6558">
        <v>7.56</v>
      </c>
      <c r="N6558" t="s">
        <v>83</v>
      </c>
      <c r="O6558" t="b">
        <v>0</v>
      </c>
      <c r="P6558">
        <v>5.6517999999999997</v>
      </c>
      <c r="Q6558">
        <v>1.2478</v>
      </c>
      <c r="R6558">
        <v>-14.2522</v>
      </c>
      <c r="S6558" t="s">
        <v>97</v>
      </c>
      <c r="T6558">
        <v>0</v>
      </c>
      <c r="U6558">
        <v>0</v>
      </c>
      <c r="V6558">
        <v>14</v>
      </c>
      <c r="W6558">
        <v>781.37540000000013</v>
      </c>
    </row>
    <row r="6559" spans="1:23" x14ac:dyDescent="0.35">
      <c r="A6559" t="s">
        <v>8611</v>
      </c>
      <c r="B6559" t="s">
        <v>268</v>
      </c>
      <c r="C6559" t="s">
        <v>1144</v>
      </c>
      <c r="D6559" t="s">
        <v>12</v>
      </c>
      <c r="E6559" t="s">
        <v>16</v>
      </c>
      <c r="F6559" t="s">
        <v>919</v>
      </c>
      <c r="G6559">
        <v>53.49</v>
      </c>
      <c r="H6559">
        <v>2</v>
      </c>
      <c r="I6559">
        <v>0.06</v>
      </c>
      <c r="J6559">
        <v>5.42</v>
      </c>
      <c r="K6559" t="s">
        <v>102</v>
      </c>
      <c r="L6559" t="s">
        <v>41</v>
      </c>
      <c r="M6559">
        <v>14.9</v>
      </c>
      <c r="N6559" t="s">
        <v>83</v>
      </c>
      <c r="O6559" t="b">
        <v>0</v>
      </c>
      <c r="P6559">
        <v>100.5612</v>
      </c>
      <c r="Q6559">
        <v>36.373199999999997</v>
      </c>
      <c r="R6559">
        <v>16.0532</v>
      </c>
      <c r="S6559" t="s">
        <v>91</v>
      </c>
      <c r="T6559">
        <v>0</v>
      </c>
      <c r="U6559">
        <v>0</v>
      </c>
      <c r="V6559">
        <v>17</v>
      </c>
      <c r="W6559">
        <v>1657.1581000000001</v>
      </c>
    </row>
    <row r="6560" spans="1:23" x14ac:dyDescent="0.35">
      <c r="A6560" t="s">
        <v>8612</v>
      </c>
      <c r="B6560" t="s">
        <v>298</v>
      </c>
      <c r="C6560" t="s">
        <v>938</v>
      </c>
      <c r="D6560" t="s">
        <v>20</v>
      </c>
      <c r="E6560" t="s">
        <v>14</v>
      </c>
      <c r="F6560" t="s">
        <v>1113</v>
      </c>
      <c r="G6560">
        <v>148.37</v>
      </c>
      <c r="H6560">
        <v>3</v>
      </c>
      <c r="I6560">
        <v>7.0000000000000007E-2</v>
      </c>
      <c r="J6560">
        <v>7.78</v>
      </c>
      <c r="K6560" t="s">
        <v>102</v>
      </c>
      <c r="L6560" t="s">
        <v>41</v>
      </c>
      <c r="M6560">
        <v>10.43</v>
      </c>
      <c r="N6560" t="s">
        <v>83</v>
      </c>
      <c r="O6560" t="b">
        <v>0</v>
      </c>
      <c r="P6560">
        <v>413.95229999999998</v>
      </c>
      <c r="Q6560">
        <v>146.88630000000001</v>
      </c>
      <c r="R6560">
        <v>128.6763</v>
      </c>
      <c r="S6560" t="s">
        <v>183</v>
      </c>
      <c r="T6560">
        <v>0</v>
      </c>
      <c r="U6560">
        <v>0</v>
      </c>
      <c r="V6560">
        <v>15</v>
      </c>
      <c r="W6560">
        <v>393.45659999999998</v>
      </c>
    </row>
    <row r="6561" spans="1:23" x14ac:dyDescent="0.35">
      <c r="A6561" t="s">
        <v>8613</v>
      </c>
      <c r="B6561" t="s">
        <v>491</v>
      </c>
      <c r="C6561" t="s">
        <v>1093</v>
      </c>
      <c r="D6561" t="s">
        <v>28</v>
      </c>
      <c r="E6561" t="s">
        <v>95</v>
      </c>
      <c r="F6561" t="s">
        <v>515</v>
      </c>
      <c r="G6561">
        <v>232.72</v>
      </c>
      <c r="H6561">
        <v>3</v>
      </c>
      <c r="I6561">
        <v>0.09</v>
      </c>
      <c r="J6561">
        <v>5.67</v>
      </c>
      <c r="K6561" t="s">
        <v>82</v>
      </c>
      <c r="L6561" t="s">
        <v>45</v>
      </c>
      <c r="M6561">
        <v>1.33</v>
      </c>
      <c r="N6561" t="s">
        <v>83</v>
      </c>
      <c r="O6561" t="b">
        <v>0</v>
      </c>
      <c r="P6561">
        <v>635.32560000000001</v>
      </c>
      <c r="Q6561">
        <v>216.42960000000011</v>
      </c>
      <c r="R6561">
        <v>209.42960000000011</v>
      </c>
      <c r="S6561" t="s">
        <v>103</v>
      </c>
      <c r="T6561">
        <v>0</v>
      </c>
      <c r="U6561">
        <v>0</v>
      </c>
      <c r="V6561">
        <v>15</v>
      </c>
      <c r="W6561">
        <v>1159.5474999999999</v>
      </c>
    </row>
    <row r="6562" spans="1:23" x14ac:dyDescent="0.35">
      <c r="A6562" t="s">
        <v>8614</v>
      </c>
      <c r="B6562" t="s">
        <v>500</v>
      </c>
      <c r="C6562" t="s">
        <v>526</v>
      </c>
      <c r="D6562" t="s">
        <v>12</v>
      </c>
      <c r="E6562" t="s">
        <v>95</v>
      </c>
      <c r="F6562" t="s">
        <v>1709</v>
      </c>
      <c r="G6562">
        <v>650.35</v>
      </c>
      <c r="H6562">
        <v>1</v>
      </c>
      <c r="I6562">
        <v>0.12</v>
      </c>
      <c r="J6562">
        <v>9.67</v>
      </c>
      <c r="K6562" t="s">
        <v>102</v>
      </c>
      <c r="L6562" t="s">
        <v>41</v>
      </c>
      <c r="M6562">
        <v>13.67</v>
      </c>
      <c r="N6562" t="s">
        <v>83</v>
      </c>
      <c r="O6562" t="b">
        <v>0</v>
      </c>
      <c r="P6562">
        <v>572.30799999999999</v>
      </c>
      <c r="Q6562">
        <v>182.09800000000001</v>
      </c>
      <c r="R6562">
        <v>158.75800000000001</v>
      </c>
      <c r="S6562" t="s">
        <v>91</v>
      </c>
      <c r="T6562">
        <v>0</v>
      </c>
      <c r="U6562">
        <v>0</v>
      </c>
      <c r="V6562">
        <v>2</v>
      </c>
      <c r="W6562">
        <v>168.20050000000001</v>
      </c>
    </row>
    <row r="6563" spans="1:23" x14ac:dyDescent="0.35">
      <c r="A6563" t="s">
        <v>8615</v>
      </c>
      <c r="B6563" t="s">
        <v>390</v>
      </c>
      <c r="C6563" t="s">
        <v>94</v>
      </c>
      <c r="D6563" t="s">
        <v>20</v>
      </c>
      <c r="E6563" t="s">
        <v>88</v>
      </c>
      <c r="F6563" t="s">
        <v>857</v>
      </c>
      <c r="G6563">
        <v>19.57</v>
      </c>
      <c r="H6563">
        <v>3</v>
      </c>
      <c r="I6563">
        <v>0.11</v>
      </c>
      <c r="J6563">
        <v>4.91</v>
      </c>
      <c r="K6563" t="s">
        <v>115</v>
      </c>
      <c r="L6563" t="s">
        <v>41</v>
      </c>
      <c r="M6563">
        <v>9.68</v>
      </c>
      <c r="N6563" t="s">
        <v>83</v>
      </c>
      <c r="O6563" t="b">
        <v>0</v>
      </c>
      <c r="P6563">
        <v>52.251899999999999</v>
      </c>
      <c r="Q6563">
        <v>17.0259</v>
      </c>
      <c r="R6563">
        <v>2.4359000000000002</v>
      </c>
      <c r="S6563" t="s">
        <v>91</v>
      </c>
      <c r="T6563">
        <v>0</v>
      </c>
      <c r="U6563">
        <v>0</v>
      </c>
      <c r="V6563">
        <v>25</v>
      </c>
      <c r="W6563">
        <v>2626.2725</v>
      </c>
    </row>
    <row r="6564" spans="1:23" x14ac:dyDescent="0.35">
      <c r="A6564" t="s">
        <v>8616</v>
      </c>
      <c r="B6564" t="s">
        <v>221</v>
      </c>
      <c r="C6564" t="s">
        <v>851</v>
      </c>
      <c r="D6564" t="s">
        <v>28</v>
      </c>
      <c r="E6564" t="s">
        <v>14</v>
      </c>
      <c r="F6564" t="s">
        <v>101</v>
      </c>
      <c r="G6564">
        <v>129.34</v>
      </c>
      <c r="H6564">
        <v>3</v>
      </c>
      <c r="I6564">
        <v>0.02</v>
      </c>
      <c r="J6564">
        <v>3.92</v>
      </c>
      <c r="K6564" t="s">
        <v>90</v>
      </c>
      <c r="L6564" t="s">
        <v>43</v>
      </c>
      <c r="M6564">
        <v>7.88</v>
      </c>
      <c r="N6564" t="s">
        <v>83</v>
      </c>
      <c r="O6564" t="b">
        <v>0</v>
      </c>
      <c r="P6564">
        <v>380.25959999999998</v>
      </c>
      <c r="Q6564">
        <v>147.44759999999999</v>
      </c>
      <c r="R6564">
        <v>135.64760000000001</v>
      </c>
      <c r="S6564" t="s">
        <v>103</v>
      </c>
      <c r="T6564">
        <v>0</v>
      </c>
      <c r="U6564">
        <v>0</v>
      </c>
      <c r="V6564">
        <v>19</v>
      </c>
      <c r="W6564">
        <v>1781.393</v>
      </c>
    </row>
    <row r="6565" spans="1:23" x14ac:dyDescent="0.35">
      <c r="A6565" t="s">
        <v>8617</v>
      </c>
      <c r="B6565" t="s">
        <v>253</v>
      </c>
      <c r="C6565" t="s">
        <v>2401</v>
      </c>
      <c r="D6565" t="s">
        <v>17</v>
      </c>
      <c r="E6565" t="s">
        <v>88</v>
      </c>
      <c r="F6565" t="s">
        <v>493</v>
      </c>
      <c r="G6565">
        <v>22.97</v>
      </c>
      <c r="H6565">
        <v>3</v>
      </c>
      <c r="I6565">
        <v>0.09</v>
      </c>
      <c r="J6565">
        <v>9.74</v>
      </c>
      <c r="K6565" t="s">
        <v>82</v>
      </c>
      <c r="L6565" t="s">
        <v>43</v>
      </c>
      <c r="M6565">
        <v>4.21</v>
      </c>
      <c r="N6565" t="s">
        <v>279</v>
      </c>
      <c r="O6565" t="b">
        <v>0</v>
      </c>
      <c r="P6565">
        <v>62.708100000000002</v>
      </c>
      <c r="Q6565">
        <v>21.362100000000009</v>
      </c>
      <c r="R6565">
        <v>7.4121000000000059</v>
      </c>
      <c r="S6565" t="s">
        <v>183</v>
      </c>
      <c r="T6565">
        <v>0</v>
      </c>
      <c r="U6565">
        <v>1</v>
      </c>
      <c r="V6565">
        <v>16</v>
      </c>
      <c r="W6565">
        <v>1734.7913000000001</v>
      </c>
    </row>
    <row r="6566" spans="1:23" x14ac:dyDescent="0.35">
      <c r="A6566" t="s">
        <v>8618</v>
      </c>
      <c r="B6566" t="s">
        <v>497</v>
      </c>
      <c r="C6566" t="s">
        <v>1599</v>
      </c>
      <c r="D6566" t="s">
        <v>17</v>
      </c>
      <c r="E6566" t="s">
        <v>95</v>
      </c>
      <c r="F6566" t="s">
        <v>1080</v>
      </c>
      <c r="G6566">
        <v>476.44</v>
      </c>
      <c r="H6566">
        <v>1</v>
      </c>
      <c r="I6566">
        <v>0.28000000000000003</v>
      </c>
      <c r="J6566">
        <v>4.2</v>
      </c>
      <c r="K6566" t="s">
        <v>115</v>
      </c>
      <c r="L6566" t="s">
        <v>41</v>
      </c>
      <c r="M6566">
        <v>5.61</v>
      </c>
      <c r="N6566" t="s">
        <v>83</v>
      </c>
      <c r="O6566" t="b">
        <v>0</v>
      </c>
      <c r="P6566">
        <v>343.03680000000003</v>
      </c>
      <c r="Q6566">
        <v>57.172800000000002</v>
      </c>
      <c r="R6566">
        <v>47.362799999999993</v>
      </c>
      <c r="S6566" t="s">
        <v>183</v>
      </c>
      <c r="T6566">
        <v>0</v>
      </c>
      <c r="U6566">
        <v>0</v>
      </c>
      <c r="V6566">
        <v>16</v>
      </c>
      <c r="W6566">
        <v>1139.4492</v>
      </c>
    </row>
    <row r="6567" spans="1:23" x14ac:dyDescent="0.35">
      <c r="A6567" t="s">
        <v>8619</v>
      </c>
      <c r="B6567" t="s">
        <v>180</v>
      </c>
      <c r="C6567" t="s">
        <v>1962</v>
      </c>
      <c r="D6567" t="s">
        <v>24</v>
      </c>
      <c r="E6567" t="s">
        <v>16</v>
      </c>
      <c r="F6567" t="s">
        <v>605</v>
      </c>
      <c r="G6567">
        <v>58.99</v>
      </c>
      <c r="H6567">
        <v>1</v>
      </c>
      <c r="I6567">
        <v>0.12</v>
      </c>
      <c r="J6567">
        <v>7.66</v>
      </c>
      <c r="K6567" t="s">
        <v>90</v>
      </c>
      <c r="L6567" t="s">
        <v>41</v>
      </c>
      <c r="M6567">
        <v>10.16</v>
      </c>
      <c r="N6567" t="s">
        <v>83</v>
      </c>
      <c r="O6567" t="b">
        <v>0</v>
      </c>
      <c r="P6567">
        <v>51.911200000000001</v>
      </c>
      <c r="Q6567">
        <v>16.517199999999999</v>
      </c>
      <c r="R6567">
        <v>-1.302799999999998</v>
      </c>
      <c r="S6567" t="s">
        <v>183</v>
      </c>
      <c r="T6567">
        <v>0</v>
      </c>
      <c r="U6567">
        <v>0</v>
      </c>
      <c r="V6567">
        <v>15</v>
      </c>
      <c r="W6567">
        <v>526.91089999999997</v>
      </c>
    </row>
    <row r="6568" spans="1:23" x14ac:dyDescent="0.35">
      <c r="A6568" t="s">
        <v>8620</v>
      </c>
      <c r="B6568" t="s">
        <v>121</v>
      </c>
      <c r="C6568" t="s">
        <v>438</v>
      </c>
      <c r="D6568" t="s">
        <v>15</v>
      </c>
      <c r="E6568" t="s">
        <v>16</v>
      </c>
      <c r="F6568" t="s">
        <v>505</v>
      </c>
      <c r="G6568">
        <v>50.07</v>
      </c>
      <c r="H6568">
        <v>2</v>
      </c>
      <c r="I6568">
        <v>0.19</v>
      </c>
      <c r="J6568">
        <v>6.89</v>
      </c>
      <c r="K6568" t="s">
        <v>115</v>
      </c>
      <c r="L6568" t="s">
        <v>45</v>
      </c>
      <c r="M6568">
        <v>1.55</v>
      </c>
      <c r="N6568" t="s">
        <v>83</v>
      </c>
      <c r="O6568" t="b">
        <v>0</v>
      </c>
      <c r="P6568">
        <v>81.113400000000013</v>
      </c>
      <c r="Q6568">
        <v>21.02940000000002</v>
      </c>
      <c r="R6568">
        <v>12.589400000000021</v>
      </c>
      <c r="S6568" t="s">
        <v>103</v>
      </c>
      <c r="T6568">
        <v>0</v>
      </c>
      <c r="U6568">
        <v>0</v>
      </c>
      <c r="V6568">
        <v>13</v>
      </c>
      <c r="W6568">
        <v>1209.8108</v>
      </c>
    </row>
    <row r="6569" spans="1:23" x14ac:dyDescent="0.35">
      <c r="A6569" t="s">
        <v>8621</v>
      </c>
      <c r="B6569" t="s">
        <v>1348</v>
      </c>
      <c r="C6569" t="s">
        <v>1199</v>
      </c>
      <c r="D6569" t="s">
        <v>17</v>
      </c>
      <c r="E6569" t="s">
        <v>88</v>
      </c>
      <c r="F6569" t="s">
        <v>502</v>
      </c>
      <c r="G6569">
        <v>21.78</v>
      </c>
      <c r="H6569">
        <v>3</v>
      </c>
      <c r="I6569">
        <v>0.09</v>
      </c>
      <c r="J6569">
        <v>9.0399999999999991</v>
      </c>
      <c r="K6569" t="s">
        <v>102</v>
      </c>
      <c r="L6569" t="s">
        <v>41</v>
      </c>
      <c r="M6569">
        <v>8.5399999999999991</v>
      </c>
      <c r="N6569" t="s">
        <v>83</v>
      </c>
      <c r="O6569" t="b">
        <v>0</v>
      </c>
      <c r="P6569">
        <v>59.459400000000002</v>
      </c>
      <c r="Q6569">
        <v>20.255400000000002</v>
      </c>
      <c r="R6569">
        <v>2.6754000000000042</v>
      </c>
      <c r="S6569" t="s">
        <v>97</v>
      </c>
      <c r="T6569">
        <v>0</v>
      </c>
      <c r="U6569">
        <v>0</v>
      </c>
      <c r="V6569">
        <v>19</v>
      </c>
      <c r="W6569">
        <v>257.53230000000002</v>
      </c>
    </row>
    <row r="6570" spans="1:23" x14ac:dyDescent="0.35">
      <c r="A6570" t="s">
        <v>8622</v>
      </c>
      <c r="B6570" t="s">
        <v>1597</v>
      </c>
      <c r="C6570" t="s">
        <v>579</v>
      </c>
      <c r="D6570" t="s">
        <v>19</v>
      </c>
      <c r="E6570" t="s">
        <v>16</v>
      </c>
      <c r="F6570" t="s">
        <v>145</v>
      </c>
      <c r="G6570">
        <v>52.88</v>
      </c>
      <c r="H6570">
        <v>1</v>
      </c>
      <c r="I6570">
        <v>0.28000000000000003</v>
      </c>
      <c r="J6570">
        <v>7.57</v>
      </c>
      <c r="K6570" t="s">
        <v>102</v>
      </c>
      <c r="L6570" t="s">
        <v>41</v>
      </c>
      <c r="M6570">
        <v>14.55</v>
      </c>
      <c r="N6570" t="s">
        <v>83</v>
      </c>
      <c r="O6570" t="b">
        <v>0</v>
      </c>
      <c r="P6570">
        <v>38.073599999999999</v>
      </c>
      <c r="Q6570">
        <v>6.3455999999999966</v>
      </c>
      <c r="R6570">
        <v>-15.7744</v>
      </c>
      <c r="S6570" t="s">
        <v>183</v>
      </c>
      <c r="T6570">
        <v>0</v>
      </c>
      <c r="U6570">
        <v>0</v>
      </c>
      <c r="V6570">
        <v>16</v>
      </c>
      <c r="W6570">
        <v>602.44460000000004</v>
      </c>
    </row>
    <row r="6571" spans="1:23" x14ac:dyDescent="0.35">
      <c r="A6571" t="s">
        <v>8623</v>
      </c>
      <c r="B6571" t="s">
        <v>134</v>
      </c>
      <c r="C6571" t="s">
        <v>865</v>
      </c>
      <c r="D6571" t="s">
        <v>15</v>
      </c>
      <c r="E6571" t="s">
        <v>16</v>
      </c>
      <c r="F6571" t="s">
        <v>919</v>
      </c>
      <c r="G6571">
        <v>32.25</v>
      </c>
      <c r="H6571">
        <v>1</v>
      </c>
      <c r="I6571">
        <v>0.14000000000000001</v>
      </c>
      <c r="J6571">
        <v>5.34</v>
      </c>
      <c r="K6571" t="s">
        <v>115</v>
      </c>
      <c r="L6571" t="s">
        <v>41</v>
      </c>
      <c r="M6571">
        <v>14.46</v>
      </c>
      <c r="N6571" t="s">
        <v>83</v>
      </c>
      <c r="O6571" t="b">
        <v>0</v>
      </c>
      <c r="P6571">
        <v>27.734999999999999</v>
      </c>
      <c r="Q6571">
        <v>8.3850000000000016</v>
      </c>
      <c r="R6571">
        <v>-11.414999999999999</v>
      </c>
      <c r="S6571" t="s">
        <v>128</v>
      </c>
      <c r="T6571">
        <v>0</v>
      </c>
      <c r="U6571">
        <v>0</v>
      </c>
      <c r="V6571">
        <v>22</v>
      </c>
      <c r="W6571">
        <v>1199.3414</v>
      </c>
    </row>
    <row r="6572" spans="1:23" x14ac:dyDescent="0.35">
      <c r="A6572" t="s">
        <v>8624</v>
      </c>
      <c r="B6572" t="s">
        <v>901</v>
      </c>
      <c r="C6572" t="s">
        <v>1752</v>
      </c>
      <c r="D6572" t="s">
        <v>17</v>
      </c>
      <c r="E6572" t="s">
        <v>16</v>
      </c>
      <c r="F6572" t="s">
        <v>895</v>
      </c>
      <c r="G6572">
        <v>57.69</v>
      </c>
      <c r="H6572">
        <v>2</v>
      </c>
      <c r="I6572">
        <v>0.13</v>
      </c>
      <c r="J6572">
        <v>2.38</v>
      </c>
      <c r="K6572" t="s">
        <v>90</v>
      </c>
      <c r="L6572" t="s">
        <v>48</v>
      </c>
      <c r="M6572">
        <v>7.36</v>
      </c>
      <c r="N6572" t="s">
        <v>83</v>
      </c>
      <c r="O6572" t="b">
        <v>0</v>
      </c>
      <c r="P6572">
        <v>100.3806</v>
      </c>
      <c r="Q6572">
        <v>31.15260000000001</v>
      </c>
      <c r="R6572">
        <v>21.412600000000001</v>
      </c>
      <c r="S6572" t="s">
        <v>128</v>
      </c>
      <c r="T6572">
        <v>0</v>
      </c>
      <c r="U6572">
        <v>0</v>
      </c>
      <c r="V6572">
        <v>3</v>
      </c>
      <c r="W6572">
        <v>181.4084</v>
      </c>
    </row>
    <row r="6573" spans="1:23" x14ac:dyDescent="0.35">
      <c r="A6573" t="s">
        <v>8625</v>
      </c>
      <c r="B6573" t="s">
        <v>1147</v>
      </c>
      <c r="C6573" t="s">
        <v>2543</v>
      </c>
      <c r="D6573" t="s">
        <v>26</v>
      </c>
      <c r="E6573" t="s">
        <v>95</v>
      </c>
      <c r="F6573" t="s">
        <v>304</v>
      </c>
      <c r="G6573">
        <v>181.16</v>
      </c>
      <c r="H6573">
        <v>2</v>
      </c>
      <c r="I6573">
        <v>0.01</v>
      </c>
      <c r="J6573">
        <v>6.48</v>
      </c>
      <c r="K6573" t="s">
        <v>82</v>
      </c>
      <c r="L6573" t="s">
        <v>48</v>
      </c>
      <c r="M6573">
        <v>14.92</v>
      </c>
      <c r="N6573" t="s">
        <v>83</v>
      </c>
      <c r="O6573" t="b">
        <v>0</v>
      </c>
      <c r="P6573">
        <v>358.6968</v>
      </c>
      <c r="Q6573">
        <v>141.3048</v>
      </c>
      <c r="R6573">
        <v>119.90479999999999</v>
      </c>
      <c r="S6573" t="s">
        <v>183</v>
      </c>
      <c r="T6573">
        <v>0</v>
      </c>
      <c r="U6573">
        <v>0</v>
      </c>
      <c r="V6573">
        <v>16</v>
      </c>
      <c r="W6573">
        <v>1076.8631</v>
      </c>
    </row>
    <row r="6574" spans="1:23" x14ac:dyDescent="0.35">
      <c r="A6574" t="s">
        <v>8626</v>
      </c>
      <c r="B6574" t="s">
        <v>699</v>
      </c>
      <c r="C6574" t="s">
        <v>8627</v>
      </c>
      <c r="D6574" t="s">
        <v>24</v>
      </c>
      <c r="E6574" t="s">
        <v>95</v>
      </c>
      <c r="F6574" t="s">
        <v>286</v>
      </c>
      <c r="G6574">
        <v>490.23</v>
      </c>
      <c r="H6574">
        <v>2</v>
      </c>
      <c r="I6574">
        <v>0.08</v>
      </c>
      <c r="J6574">
        <v>3.9</v>
      </c>
      <c r="K6574" t="s">
        <v>102</v>
      </c>
      <c r="L6574" t="s">
        <v>45</v>
      </c>
      <c r="M6574">
        <v>1.22</v>
      </c>
      <c r="N6574" t="s">
        <v>83</v>
      </c>
      <c r="O6574" t="b">
        <v>0</v>
      </c>
      <c r="P6574">
        <v>902.02319999999997</v>
      </c>
      <c r="Q6574">
        <v>313.74720000000008</v>
      </c>
      <c r="R6574">
        <v>308.62720000000007</v>
      </c>
      <c r="S6574" t="s">
        <v>91</v>
      </c>
      <c r="T6574">
        <v>0</v>
      </c>
      <c r="U6574">
        <v>0</v>
      </c>
      <c r="V6574">
        <v>1</v>
      </c>
      <c r="W6574">
        <v>308.62720000000007</v>
      </c>
    </row>
    <row r="6575" spans="1:23" x14ac:dyDescent="0.35">
      <c r="A6575" t="s">
        <v>8628</v>
      </c>
      <c r="B6575" t="s">
        <v>353</v>
      </c>
      <c r="C6575" t="s">
        <v>3783</v>
      </c>
      <c r="D6575" t="s">
        <v>19</v>
      </c>
      <c r="E6575" t="s">
        <v>95</v>
      </c>
      <c r="F6575" t="s">
        <v>400</v>
      </c>
      <c r="G6575">
        <v>555.12</v>
      </c>
      <c r="H6575">
        <v>2</v>
      </c>
      <c r="I6575">
        <v>0.03</v>
      </c>
      <c r="J6575">
        <v>4.28</v>
      </c>
      <c r="K6575" t="s">
        <v>102</v>
      </c>
      <c r="L6575" t="s">
        <v>45</v>
      </c>
      <c r="M6575">
        <v>1.38</v>
      </c>
      <c r="N6575" t="s">
        <v>83</v>
      </c>
      <c r="O6575" t="b">
        <v>0</v>
      </c>
      <c r="P6575">
        <v>1076.9328</v>
      </c>
      <c r="Q6575">
        <v>410.78879999999998</v>
      </c>
      <c r="R6575">
        <v>405.12880000000001</v>
      </c>
      <c r="S6575" t="s">
        <v>91</v>
      </c>
      <c r="T6575">
        <v>0</v>
      </c>
      <c r="U6575">
        <v>0</v>
      </c>
      <c r="V6575">
        <v>4</v>
      </c>
      <c r="W6575">
        <v>415.46080000000001</v>
      </c>
    </row>
    <row r="6576" spans="1:23" x14ac:dyDescent="0.35">
      <c r="A6576" t="s">
        <v>8629</v>
      </c>
      <c r="B6576" t="s">
        <v>462</v>
      </c>
      <c r="C6576" t="s">
        <v>820</v>
      </c>
      <c r="D6576" t="s">
        <v>19</v>
      </c>
      <c r="E6576" t="s">
        <v>88</v>
      </c>
      <c r="F6576" t="s">
        <v>1195</v>
      </c>
      <c r="G6576">
        <v>32.03</v>
      </c>
      <c r="H6576">
        <v>2</v>
      </c>
      <c r="I6576">
        <v>0.1</v>
      </c>
      <c r="J6576">
        <v>5.48</v>
      </c>
      <c r="K6576" t="s">
        <v>90</v>
      </c>
      <c r="L6576" t="s">
        <v>41</v>
      </c>
      <c r="M6576">
        <v>11.51</v>
      </c>
      <c r="N6576" t="s">
        <v>83</v>
      </c>
      <c r="O6576" t="b">
        <v>1</v>
      </c>
      <c r="P6576">
        <v>57.654000000000003</v>
      </c>
      <c r="Q6576">
        <v>19.218</v>
      </c>
      <c r="R6576">
        <v>2.2280000000000011</v>
      </c>
      <c r="S6576" t="s">
        <v>84</v>
      </c>
      <c r="T6576">
        <v>0</v>
      </c>
      <c r="U6576">
        <v>0</v>
      </c>
      <c r="V6576">
        <v>17</v>
      </c>
      <c r="W6576">
        <v>1105.1192000000001</v>
      </c>
    </row>
    <row r="6577" spans="1:23" x14ac:dyDescent="0.35">
      <c r="A6577" t="s">
        <v>8630</v>
      </c>
      <c r="B6577" t="s">
        <v>1054</v>
      </c>
      <c r="C6577" t="s">
        <v>2543</v>
      </c>
      <c r="D6577" t="s">
        <v>15</v>
      </c>
      <c r="E6577" t="s">
        <v>14</v>
      </c>
      <c r="F6577" t="s">
        <v>1419</v>
      </c>
      <c r="G6577">
        <v>125.41</v>
      </c>
      <c r="H6577">
        <v>2</v>
      </c>
      <c r="I6577">
        <v>0.01</v>
      </c>
      <c r="J6577">
        <v>3.19</v>
      </c>
      <c r="K6577" t="s">
        <v>90</v>
      </c>
      <c r="L6577" t="s">
        <v>48</v>
      </c>
      <c r="M6577">
        <v>11.47</v>
      </c>
      <c r="N6577" t="s">
        <v>83</v>
      </c>
      <c r="O6577" t="b">
        <v>0</v>
      </c>
      <c r="P6577">
        <v>248.31180000000001</v>
      </c>
      <c r="Q6577">
        <v>97.819800000000001</v>
      </c>
      <c r="R6577">
        <v>83.159800000000018</v>
      </c>
      <c r="S6577" t="s">
        <v>128</v>
      </c>
      <c r="T6577">
        <v>0</v>
      </c>
      <c r="U6577">
        <v>0</v>
      </c>
      <c r="V6577">
        <v>16</v>
      </c>
      <c r="W6577">
        <v>1076.8631</v>
      </c>
    </row>
    <row r="6578" spans="1:23" x14ac:dyDescent="0.35">
      <c r="A6578" t="s">
        <v>8631</v>
      </c>
      <c r="B6578" t="s">
        <v>138</v>
      </c>
      <c r="C6578" t="s">
        <v>640</v>
      </c>
      <c r="D6578" t="s">
        <v>12</v>
      </c>
      <c r="E6578" t="s">
        <v>95</v>
      </c>
      <c r="F6578" t="s">
        <v>631</v>
      </c>
      <c r="G6578">
        <v>442.27</v>
      </c>
      <c r="H6578">
        <v>3</v>
      </c>
      <c r="I6578">
        <v>0</v>
      </c>
      <c r="J6578">
        <v>7.87</v>
      </c>
      <c r="K6578" t="s">
        <v>90</v>
      </c>
      <c r="L6578" t="s">
        <v>45</v>
      </c>
      <c r="M6578">
        <v>1.33</v>
      </c>
      <c r="N6578" t="s">
        <v>141</v>
      </c>
      <c r="O6578" t="b">
        <v>0</v>
      </c>
      <c r="P6578">
        <v>1326.81</v>
      </c>
      <c r="Q6578">
        <v>530.72400000000005</v>
      </c>
      <c r="R6578">
        <v>521.524</v>
      </c>
      <c r="S6578" t="s">
        <v>128</v>
      </c>
      <c r="T6578">
        <v>1</v>
      </c>
      <c r="U6578">
        <v>0</v>
      </c>
      <c r="V6578">
        <v>21</v>
      </c>
      <c r="W6578">
        <v>1856.1396999999999</v>
      </c>
    </row>
    <row r="6579" spans="1:23" x14ac:dyDescent="0.35">
      <c r="A6579" t="s">
        <v>8632</v>
      </c>
      <c r="B6579" t="s">
        <v>185</v>
      </c>
      <c r="C6579" t="s">
        <v>2151</v>
      </c>
      <c r="D6579" t="s">
        <v>12</v>
      </c>
      <c r="E6579" t="s">
        <v>88</v>
      </c>
      <c r="F6579" t="s">
        <v>457</v>
      </c>
      <c r="G6579">
        <v>25.77</v>
      </c>
      <c r="H6579">
        <v>3</v>
      </c>
      <c r="I6579">
        <v>0.13</v>
      </c>
      <c r="J6579">
        <v>9.1999999999999993</v>
      </c>
      <c r="K6579" t="s">
        <v>82</v>
      </c>
      <c r="L6579" t="s">
        <v>41</v>
      </c>
      <c r="M6579">
        <v>14.63</v>
      </c>
      <c r="N6579" t="s">
        <v>83</v>
      </c>
      <c r="O6579" t="b">
        <v>0</v>
      </c>
      <c r="P6579">
        <v>67.259699999999995</v>
      </c>
      <c r="Q6579">
        <v>20.873699999999989</v>
      </c>
      <c r="R6579">
        <v>-2.9563000000000059</v>
      </c>
      <c r="S6579" t="s">
        <v>128</v>
      </c>
      <c r="T6579">
        <v>0</v>
      </c>
      <c r="U6579">
        <v>0</v>
      </c>
      <c r="V6579">
        <v>5</v>
      </c>
      <c r="W6579">
        <v>359.33870000000007</v>
      </c>
    </row>
    <row r="6580" spans="1:23" x14ac:dyDescent="0.35">
      <c r="A6580" t="s">
        <v>8633</v>
      </c>
      <c r="B6580" t="s">
        <v>147</v>
      </c>
      <c r="C6580" t="s">
        <v>1459</v>
      </c>
      <c r="D6580" t="s">
        <v>17</v>
      </c>
      <c r="E6580" t="s">
        <v>95</v>
      </c>
      <c r="F6580" t="s">
        <v>370</v>
      </c>
      <c r="G6580">
        <v>612.84</v>
      </c>
      <c r="H6580">
        <v>3</v>
      </c>
      <c r="I6580">
        <v>0.09</v>
      </c>
      <c r="J6580">
        <v>4.6900000000000004</v>
      </c>
      <c r="K6580" t="s">
        <v>90</v>
      </c>
      <c r="L6580" t="s">
        <v>43</v>
      </c>
      <c r="M6580">
        <v>3.9</v>
      </c>
      <c r="N6580" t="s">
        <v>83</v>
      </c>
      <c r="O6580" t="b">
        <v>0</v>
      </c>
      <c r="P6580">
        <v>1673.0532000000001</v>
      </c>
      <c r="Q6580">
        <v>569.94120000000021</v>
      </c>
      <c r="R6580">
        <v>561.35120000000018</v>
      </c>
      <c r="S6580" t="s">
        <v>84</v>
      </c>
      <c r="T6580">
        <v>0</v>
      </c>
      <c r="U6580">
        <v>0</v>
      </c>
      <c r="V6580">
        <v>21</v>
      </c>
      <c r="W6580">
        <v>2879.7907</v>
      </c>
    </row>
    <row r="6581" spans="1:23" x14ac:dyDescent="0.35">
      <c r="A6581" t="s">
        <v>8634</v>
      </c>
      <c r="B6581" t="s">
        <v>372</v>
      </c>
      <c r="C6581" t="s">
        <v>1964</v>
      </c>
      <c r="D6581" t="s">
        <v>12</v>
      </c>
      <c r="E6581" t="s">
        <v>14</v>
      </c>
      <c r="F6581" t="s">
        <v>1072</v>
      </c>
      <c r="G6581">
        <v>144.01</v>
      </c>
      <c r="H6581">
        <v>2</v>
      </c>
      <c r="I6581">
        <v>0.1</v>
      </c>
      <c r="J6581">
        <v>7.53</v>
      </c>
      <c r="K6581" t="s">
        <v>90</v>
      </c>
      <c r="L6581" t="s">
        <v>43</v>
      </c>
      <c r="M6581">
        <v>5.74</v>
      </c>
      <c r="N6581" t="s">
        <v>83</v>
      </c>
      <c r="O6581" t="b">
        <v>1</v>
      </c>
      <c r="P6581">
        <v>259.21800000000002</v>
      </c>
      <c r="Q6581">
        <v>86.406000000000034</v>
      </c>
      <c r="R6581">
        <v>73.136000000000038</v>
      </c>
      <c r="S6581" t="s">
        <v>183</v>
      </c>
      <c r="T6581">
        <v>0</v>
      </c>
      <c r="U6581">
        <v>0</v>
      </c>
      <c r="V6581">
        <v>5</v>
      </c>
      <c r="W6581">
        <v>67.738600000000062</v>
      </c>
    </row>
    <row r="6582" spans="1:23" x14ac:dyDescent="0.35">
      <c r="A6582" t="s">
        <v>8635</v>
      </c>
      <c r="B6582" t="s">
        <v>703</v>
      </c>
      <c r="C6582" t="s">
        <v>2636</v>
      </c>
      <c r="D6582" t="s">
        <v>19</v>
      </c>
      <c r="E6582" t="s">
        <v>88</v>
      </c>
      <c r="F6582" t="s">
        <v>877</v>
      </c>
      <c r="G6582">
        <v>25.95</v>
      </c>
      <c r="H6582">
        <v>3</v>
      </c>
      <c r="I6582">
        <v>0.11</v>
      </c>
      <c r="J6582">
        <v>8</v>
      </c>
      <c r="K6582" t="s">
        <v>90</v>
      </c>
      <c r="L6582" t="s">
        <v>41</v>
      </c>
      <c r="M6582">
        <v>14.05</v>
      </c>
      <c r="N6582" t="s">
        <v>83</v>
      </c>
      <c r="O6582" t="b">
        <v>0</v>
      </c>
      <c r="P6582">
        <v>69.28649999999999</v>
      </c>
      <c r="Q6582">
        <v>22.576499999999999</v>
      </c>
      <c r="R6582">
        <v>0.52649999999999508</v>
      </c>
      <c r="S6582" t="s">
        <v>84</v>
      </c>
      <c r="T6582">
        <v>0</v>
      </c>
      <c r="U6582">
        <v>0</v>
      </c>
      <c r="V6582">
        <v>15</v>
      </c>
      <c r="W6582">
        <v>1009.6579</v>
      </c>
    </row>
    <row r="6583" spans="1:23" x14ac:dyDescent="0.35">
      <c r="A6583" t="s">
        <v>8636</v>
      </c>
      <c r="B6583" t="s">
        <v>507</v>
      </c>
      <c r="C6583" t="s">
        <v>8637</v>
      </c>
      <c r="D6583" t="s">
        <v>12</v>
      </c>
      <c r="E6583" t="s">
        <v>14</v>
      </c>
      <c r="F6583" t="s">
        <v>1299</v>
      </c>
      <c r="G6583">
        <v>96.67</v>
      </c>
      <c r="H6583">
        <v>1</v>
      </c>
      <c r="I6583">
        <v>0.08</v>
      </c>
      <c r="J6583">
        <v>8.15</v>
      </c>
      <c r="K6583" t="s">
        <v>115</v>
      </c>
      <c r="L6583" t="s">
        <v>43</v>
      </c>
      <c r="M6583">
        <v>3.34</v>
      </c>
      <c r="N6583" t="s">
        <v>83</v>
      </c>
      <c r="O6583" t="b">
        <v>0</v>
      </c>
      <c r="P6583">
        <v>88.936400000000006</v>
      </c>
      <c r="Q6583">
        <v>30.934400000000011</v>
      </c>
      <c r="R6583">
        <v>19.444400000000009</v>
      </c>
      <c r="S6583" t="s">
        <v>84</v>
      </c>
      <c r="T6583">
        <v>0</v>
      </c>
      <c r="U6583">
        <v>0</v>
      </c>
      <c r="V6583">
        <v>1</v>
      </c>
      <c r="W6583">
        <v>19.444400000000009</v>
      </c>
    </row>
    <row r="6584" spans="1:23" x14ac:dyDescent="0.35">
      <c r="A6584" t="s">
        <v>8638</v>
      </c>
      <c r="B6584" t="s">
        <v>1107</v>
      </c>
      <c r="C6584" t="s">
        <v>2956</v>
      </c>
      <c r="D6584" t="s">
        <v>12</v>
      </c>
      <c r="E6584" t="s">
        <v>14</v>
      </c>
      <c r="F6584" t="s">
        <v>744</v>
      </c>
      <c r="G6584">
        <v>149.66</v>
      </c>
      <c r="H6584">
        <v>1</v>
      </c>
      <c r="I6584">
        <v>0.27</v>
      </c>
      <c r="J6584">
        <v>8.9499999999999993</v>
      </c>
      <c r="K6584" t="s">
        <v>115</v>
      </c>
      <c r="L6584" t="s">
        <v>41</v>
      </c>
      <c r="M6584">
        <v>6.03</v>
      </c>
      <c r="N6584" t="s">
        <v>141</v>
      </c>
      <c r="O6584" t="b">
        <v>0</v>
      </c>
      <c r="P6584">
        <v>109.2518</v>
      </c>
      <c r="Q6584">
        <v>19.4558</v>
      </c>
      <c r="R6584">
        <v>4.475799999999996</v>
      </c>
      <c r="S6584" t="s">
        <v>97</v>
      </c>
      <c r="T6584">
        <v>1</v>
      </c>
      <c r="U6584">
        <v>0</v>
      </c>
      <c r="V6584">
        <v>2</v>
      </c>
      <c r="W6584">
        <v>18.724799999999998</v>
      </c>
    </row>
    <row r="6585" spans="1:23" x14ac:dyDescent="0.35">
      <c r="A6585" t="s">
        <v>8639</v>
      </c>
      <c r="B6585" t="s">
        <v>521</v>
      </c>
      <c r="C6585" t="s">
        <v>1500</v>
      </c>
      <c r="D6585" t="s">
        <v>17</v>
      </c>
      <c r="E6585" t="s">
        <v>95</v>
      </c>
      <c r="F6585" t="s">
        <v>415</v>
      </c>
      <c r="G6585">
        <v>24.13</v>
      </c>
      <c r="H6585">
        <v>1</v>
      </c>
      <c r="I6585">
        <v>0.13</v>
      </c>
      <c r="J6585">
        <v>6.58</v>
      </c>
      <c r="K6585" t="s">
        <v>90</v>
      </c>
      <c r="L6585" t="s">
        <v>41</v>
      </c>
      <c r="M6585">
        <v>6.32</v>
      </c>
      <c r="N6585" t="s">
        <v>83</v>
      </c>
      <c r="O6585" t="b">
        <v>0</v>
      </c>
      <c r="P6585">
        <v>20.993099999999998</v>
      </c>
      <c r="Q6585">
        <v>6.5151000000000003</v>
      </c>
      <c r="R6585">
        <v>-6.3849</v>
      </c>
      <c r="S6585" t="s">
        <v>84</v>
      </c>
      <c r="T6585">
        <v>0</v>
      </c>
      <c r="U6585">
        <v>0</v>
      </c>
      <c r="V6585">
        <v>20</v>
      </c>
      <c r="W6585">
        <v>1871.6422</v>
      </c>
    </row>
    <row r="6586" spans="1:23" x14ac:dyDescent="0.35">
      <c r="A6586" t="s">
        <v>8640</v>
      </c>
      <c r="B6586" t="s">
        <v>1185</v>
      </c>
      <c r="C6586" t="s">
        <v>1459</v>
      </c>
      <c r="D6586" t="s">
        <v>19</v>
      </c>
      <c r="E6586" t="s">
        <v>88</v>
      </c>
      <c r="F6586" t="s">
        <v>415</v>
      </c>
      <c r="G6586">
        <v>34.31</v>
      </c>
      <c r="H6586">
        <v>1</v>
      </c>
      <c r="I6586">
        <v>0.05</v>
      </c>
      <c r="J6586">
        <v>7.18</v>
      </c>
      <c r="K6586" t="s">
        <v>90</v>
      </c>
      <c r="L6586" t="s">
        <v>48</v>
      </c>
      <c r="M6586">
        <v>18.93</v>
      </c>
      <c r="N6586" t="s">
        <v>83</v>
      </c>
      <c r="O6586" t="b">
        <v>0</v>
      </c>
      <c r="P6586">
        <v>32.594499999999996</v>
      </c>
      <c r="Q6586">
        <v>12.0085</v>
      </c>
      <c r="R6586">
        <v>-14.1015</v>
      </c>
      <c r="S6586" t="s">
        <v>183</v>
      </c>
      <c r="T6586">
        <v>0</v>
      </c>
      <c r="U6586">
        <v>0</v>
      </c>
      <c r="V6586">
        <v>21</v>
      </c>
      <c r="W6586">
        <v>2879.7907</v>
      </c>
    </row>
    <row r="6587" spans="1:23" x14ac:dyDescent="0.35">
      <c r="A6587" t="s">
        <v>8641</v>
      </c>
      <c r="B6587" t="s">
        <v>326</v>
      </c>
      <c r="C6587" t="s">
        <v>1216</v>
      </c>
      <c r="D6587" t="s">
        <v>12</v>
      </c>
      <c r="E6587" t="s">
        <v>16</v>
      </c>
      <c r="F6587" t="s">
        <v>344</v>
      </c>
      <c r="G6587">
        <v>53.49</v>
      </c>
      <c r="H6587">
        <v>2</v>
      </c>
      <c r="I6587">
        <v>7.0000000000000007E-2</v>
      </c>
      <c r="J6587">
        <v>9.6300000000000008</v>
      </c>
      <c r="K6587" t="s">
        <v>90</v>
      </c>
      <c r="L6587" t="s">
        <v>43</v>
      </c>
      <c r="M6587">
        <v>4.4800000000000004</v>
      </c>
      <c r="N6587" t="s">
        <v>141</v>
      </c>
      <c r="O6587" t="b">
        <v>0</v>
      </c>
      <c r="P6587">
        <v>99.491399999999999</v>
      </c>
      <c r="Q6587">
        <v>35.303400000000003</v>
      </c>
      <c r="R6587">
        <v>21.1934</v>
      </c>
      <c r="S6587" t="s">
        <v>103</v>
      </c>
      <c r="T6587">
        <v>1</v>
      </c>
      <c r="U6587">
        <v>0</v>
      </c>
      <c r="V6587">
        <v>4</v>
      </c>
      <c r="W6587">
        <v>-1.7292000000000021</v>
      </c>
    </row>
    <row r="6588" spans="1:23" x14ac:dyDescent="0.35">
      <c r="A6588" t="s">
        <v>8642</v>
      </c>
      <c r="B6588" t="s">
        <v>746</v>
      </c>
      <c r="C6588" t="s">
        <v>790</v>
      </c>
      <c r="D6588" t="s">
        <v>24</v>
      </c>
      <c r="E6588" t="s">
        <v>95</v>
      </c>
      <c r="F6588" t="s">
        <v>328</v>
      </c>
      <c r="G6588">
        <v>206.1</v>
      </c>
      <c r="H6588">
        <v>1</v>
      </c>
      <c r="I6588">
        <v>0.06</v>
      </c>
      <c r="J6588">
        <v>4.2</v>
      </c>
      <c r="K6588" t="s">
        <v>115</v>
      </c>
      <c r="L6588" t="s">
        <v>41</v>
      </c>
      <c r="M6588">
        <v>12.45</v>
      </c>
      <c r="N6588" t="s">
        <v>83</v>
      </c>
      <c r="O6588" t="b">
        <v>0</v>
      </c>
      <c r="P6588">
        <v>193.73400000000001</v>
      </c>
      <c r="Q6588">
        <v>70.073999999999984</v>
      </c>
      <c r="R6588">
        <v>53.423999999999992</v>
      </c>
      <c r="S6588" t="s">
        <v>103</v>
      </c>
      <c r="T6588">
        <v>0</v>
      </c>
      <c r="U6588">
        <v>0</v>
      </c>
      <c r="V6588">
        <v>14</v>
      </c>
      <c r="W6588">
        <v>572.77920000000006</v>
      </c>
    </row>
    <row r="6589" spans="1:23" x14ac:dyDescent="0.35">
      <c r="A6589" t="s">
        <v>8643</v>
      </c>
      <c r="B6589" t="s">
        <v>462</v>
      </c>
      <c r="C6589" t="s">
        <v>2274</v>
      </c>
      <c r="D6589" t="s">
        <v>17</v>
      </c>
      <c r="E6589" t="s">
        <v>14</v>
      </c>
      <c r="F6589" t="s">
        <v>1029</v>
      </c>
      <c r="G6589">
        <v>71.010000000000005</v>
      </c>
      <c r="H6589">
        <v>2</v>
      </c>
      <c r="I6589">
        <v>0.11</v>
      </c>
      <c r="J6589">
        <v>3.87</v>
      </c>
      <c r="K6589" t="s">
        <v>115</v>
      </c>
      <c r="L6589" t="s">
        <v>41</v>
      </c>
      <c r="M6589">
        <v>11.88</v>
      </c>
      <c r="N6589" t="s">
        <v>279</v>
      </c>
      <c r="O6589" t="b">
        <v>0</v>
      </c>
      <c r="P6589">
        <v>126.3978</v>
      </c>
      <c r="Q6589">
        <v>41.185800000000008</v>
      </c>
      <c r="R6589">
        <v>25.435800000000011</v>
      </c>
      <c r="S6589" t="s">
        <v>84</v>
      </c>
      <c r="T6589">
        <v>0</v>
      </c>
      <c r="U6589">
        <v>1</v>
      </c>
      <c r="V6589">
        <v>16</v>
      </c>
      <c r="W6589">
        <v>1447.4284</v>
      </c>
    </row>
    <row r="6590" spans="1:23" x14ac:dyDescent="0.35">
      <c r="A6590" t="s">
        <v>8644</v>
      </c>
      <c r="B6590" t="s">
        <v>497</v>
      </c>
      <c r="C6590" t="s">
        <v>2272</v>
      </c>
      <c r="D6590" t="s">
        <v>17</v>
      </c>
      <c r="E6590" t="s">
        <v>16</v>
      </c>
      <c r="F6590" t="s">
        <v>351</v>
      </c>
      <c r="G6590">
        <v>48.11</v>
      </c>
      <c r="H6590">
        <v>2</v>
      </c>
      <c r="I6590">
        <v>0.11</v>
      </c>
      <c r="J6590">
        <v>4.28</v>
      </c>
      <c r="K6590" t="s">
        <v>102</v>
      </c>
      <c r="L6590" t="s">
        <v>41</v>
      </c>
      <c r="M6590">
        <v>5.09</v>
      </c>
      <c r="N6590" t="s">
        <v>83</v>
      </c>
      <c r="O6590" t="b">
        <v>0</v>
      </c>
      <c r="P6590">
        <v>85.635800000000003</v>
      </c>
      <c r="Q6590">
        <v>27.9038</v>
      </c>
      <c r="R6590">
        <v>18.533799999999999</v>
      </c>
      <c r="S6590" t="s">
        <v>183</v>
      </c>
      <c r="T6590">
        <v>0</v>
      </c>
      <c r="U6590">
        <v>0</v>
      </c>
      <c r="V6590">
        <v>12</v>
      </c>
      <c r="W6590">
        <v>462.84010000000012</v>
      </c>
    </row>
    <row r="6591" spans="1:23" x14ac:dyDescent="0.35">
      <c r="A6591" t="s">
        <v>8645</v>
      </c>
      <c r="B6591" t="s">
        <v>848</v>
      </c>
      <c r="C6591" t="s">
        <v>359</v>
      </c>
      <c r="D6591" t="s">
        <v>17</v>
      </c>
      <c r="E6591" t="s">
        <v>88</v>
      </c>
      <c r="F6591" t="s">
        <v>238</v>
      </c>
      <c r="G6591">
        <v>27.94</v>
      </c>
      <c r="H6591">
        <v>2</v>
      </c>
      <c r="I6591">
        <v>0.1</v>
      </c>
      <c r="J6591">
        <v>6.2</v>
      </c>
      <c r="K6591" t="s">
        <v>102</v>
      </c>
      <c r="L6591" t="s">
        <v>48</v>
      </c>
      <c r="M6591">
        <v>10.31</v>
      </c>
      <c r="N6591" t="s">
        <v>83</v>
      </c>
      <c r="O6591" t="b">
        <v>1</v>
      </c>
      <c r="P6591">
        <v>50.292000000000002</v>
      </c>
      <c r="Q6591">
        <v>16.763999999999999</v>
      </c>
      <c r="R6591">
        <v>0.25400000000000128</v>
      </c>
      <c r="S6591" t="s">
        <v>103</v>
      </c>
      <c r="T6591">
        <v>0</v>
      </c>
      <c r="U6591">
        <v>0</v>
      </c>
      <c r="V6591">
        <v>18</v>
      </c>
      <c r="W6591">
        <v>1656.8806999999999</v>
      </c>
    </row>
    <row r="6592" spans="1:23" x14ac:dyDescent="0.35">
      <c r="A6592" t="s">
        <v>8646</v>
      </c>
      <c r="B6592" t="s">
        <v>487</v>
      </c>
      <c r="C6592" t="s">
        <v>1916</v>
      </c>
      <c r="D6592" t="s">
        <v>12</v>
      </c>
      <c r="E6592" t="s">
        <v>95</v>
      </c>
      <c r="F6592" t="s">
        <v>314</v>
      </c>
      <c r="G6592">
        <v>439.53</v>
      </c>
      <c r="H6592">
        <v>3</v>
      </c>
      <c r="I6592">
        <v>0.09</v>
      </c>
      <c r="J6592">
        <v>8.25</v>
      </c>
      <c r="K6592" t="s">
        <v>102</v>
      </c>
      <c r="L6592" t="s">
        <v>43</v>
      </c>
      <c r="M6592">
        <v>4.3</v>
      </c>
      <c r="N6592" t="s">
        <v>83</v>
      </c>
      <c r="O6592" t="b">
        <v>0</v>
      </c>
      <c r="P6592">
        <v>1199.9168999999999</v>
      </c>
      <c r="Q6592">
        <v>408.76290000000012</v>
      </c>
      <c r="R6592">
        <v>396.2129000000001</v>
      </c>
      <c r="S6592" t="s">
        <v>97</v>
      </c>
      <c r="T6592">
        <v>0</v>
      </c>
      <c r="U6592">
        <v>0</v>
      </c>
      <c r="V6592">
        <v>17</v>
      </c>
      <c r="W6592">
        <v>868.86450000000013</v>
      </c>
    </row>
    <row r="6593" spans="1:23" x14ac:dyDescent="0.35">
      <c r="A6593" t="s">
        <v>8647</v>
      </c>
      <c r="B6593" t="s">
        <v>703</v>
      </c>
      <c r="C6593" t="s">
        <v>2250</v>
      </c>
      <c r="D6593" t="s">
        <v>15</v>
      </c>
      <c r="E6593" t="s">
        <v>16</v>
      </c>
      <c r="F6593" t="s">
        <v>624</v>
      </c>
      <c r="G6593">
        <v>47.84</v>
      </c>
      <c r="H6593">
        <v>1</v>
      </c>
      <c r="I6593">
        <v>0.17</v>
      </c>
      <c r="J6593">
        <v>8.42</v>
      </c>
      <c r="K6593" t="s">
        <v>115</v>
      </c>
      <c r="L6593" t="s">
        <v>45</v>
      </c>
      <c r="M6593">
        <v>0.71</v>
      </c>
      <c r="N6593" t="s">
        <v>83</v>
      </c>
      <c r="O6593" t="b">
        <v>0</v>
      </c>
      <c r="P6593">
        <v>39.7072</v>
      </c>
      <c r="Q6593">
        <v>11.0032</v>
      </c>
      <c r="R6593">
        <v>1.8732000000000011</v>
      </c>
      <c r="S6593" t="s">
        <v>84</v>
      </c>
      <c r="T6593">
        <v>0</v>
      </c>
      <c r="U6593">
        <v>0</v>
      </c>
      <c r="V6593">
        <v>17</v>
      </c>
      <c r="W6593">
        <v>920.29610000000002</v>
      </c>
    </row>
    <row r="6594" spans="1:23" x14ac:dyDescent="0.35">
      <c r="A6594" t="s">
        <v>8648</v>
      </c>
      <c r="B6594" t="s">
        <v>996</v>
      </c>
      <c r="C6594" t="s">
        <v>3612</v>
      </c>
      <c r="D6594" t="s">
        <v>28</v>
      </c>
      <c r="E6594" t="s">
        <v>16</v>
      </c>
      <c r="F6594" t="s">
        <v>337</v>
      </c>
      <c r="G6594">
        <v>47.89</v>
      </c>
      <c r="H6594">
        <v>2</v>
      </c>
      <c r="I6594">
        <v>0.06</v>
      </c>
      <c r="J6594">
        <v>5.32</v>
      </c>
      <c r="K6594" t="s">
        <v>115</v>
      </c>
      <c r="L6594" t="s">
        <v>48</v>
      </c>
      <c r="M6594">
        <v>8.4700000000000006</v>
      </c>
      <c r="N6594" t="s">
        <v>83</v>
      </c>
      <c r="O6594" t="b">
        <v>0</v>
      </c>
      <c r="P6594">
        <v>90.033199999999994</v>
      </c>
      <c r="Q6594">
        <v>32.565199999999997</v>
      </c>
      <c r="R6594">
        <v>18.775200000000002</v>
      </c>
      <c r="S6594" t="s">
        <v>128</v>
      </c>
      <c r="T6594">
        <v>0</v>
      </c>
      <c r="U6594">
        <v>0</v>
      </c>
      <c r="V6594">
        <v>13</v>
      </c>
      <c r="W6594">
        <v>562.74040000000014</v>
      </c>
    </row>
    <row r="6595" spans="1:23" x14ac:dyDescent="0.35">
      <c r="A6595" t="s">
        <v>8649</v>
      </c>
      <c r="B6595" t="s">
        <v>253</v>
      </c>
      <c r="C6595" t="s">
        <v>5794</v>
      </c>
      <c r="D6595" t="s">
        <v>15</v>
      </c>
      <c r="E6595" t="s">
        <v>14</v>
      </c>
      <c r="F6595" t="s">
        <v>1109</v>
      </c>
      <c r="G6595">
        <v>125.09</v>
      </c>
      <c r="H6595">
        <v>3</v>
      </c>
      <c r="I6595">
        <v>0.01</v>
      </c>
      <c r="J6595">
        <v>5.38</v>
      </c>
      <c r="K6595" t="s">
        <v>82</v>
      </c>
      <c r="L6595" t="s">
        <v>45</v>
      </c>
      <c r="M6595">
        <v>1.68</v>
      </c>
      <c r="N6595" t="s">
        <v>83</v>
      </c>
      <c r="O6595" t="b">
        <v>0</v>
      </c>
      <c r="P6595">
        <v>371.51729999999998</v>
      </c>
      <c r="Q6595">
        <v>146.3553</v>
      </c>
      <c r="R6595">
        <v>139.2953</v>
      </c>
      <c r="S6595" t="s">
        <v>183</v>
      </c>
      <c r="T6595">
        <v>0</v>
      </c>
      <c r="U6595">
        <v>0</v>
      </c>
      <c r="V6595">
        <v>3</v>
      </c>
      <c r="W6595">
        <v>151.5857</v>
      </c>
    </row>
    <row r="6596" spans="1:23" x14ac:dyDescent="0.35">
      <c r="A6596" t="s">
        <v>8650</v>
      </c>
      <c r="B6596" t="s">
        <v>284</v>
      </c>
      <c r="C6596" t="s">
        <v>7481</v>
      </c>
      <c r="D6596" t="s">
        <v>12</v>
      </c>
      <c r="E6596" t="s">
        <v>95</v>
      </c>
      <c r="F6596" t="s">
        <v>757</v>
      </c>
      <c r="G6596">
        <v>329.33</v>
      </c>
      <c r="H6596">
        <v>3</v>
      </c>
      <c r="I6596">
        <v>0.03</v>
      </c>
      <c r="J6596">
        <v>8.5299999999999994</v>
      </c>
      <c r="K6596" t="s">
        <v>90</v>
      </c>
      <c r="L6596" t="s">
        <v>43</v>
      </c>
      <c r="M6596">
        <v>4.72</v>
      </c>
      <c r="N6596" t="s">
        <v>83</v>
      </c>
      <c r="O6596" t="b">
        <v>0</v>
      </c>
      <c r="P6596">
        <v>958.35029999999995</v>
      </c>
      <c r="Q6596">
        <v>365.55630000000002</v>
      </c>
      <c r="R6596">
        <v>352.30630000000002</v>
      </c>
      <c r="S6596" t="s">
        <v>91</v>
      </c>
      <c r="T6596">
        <v>0</v>
      </c>
      <c r="U6596">
        <v>0</v>
      </c>
      <c r="V6596">
        <v>2</v>
      </c>
      <c r="W6596">
        <v>422.7783</v>
      </c>
    </row>
    <row r="6597" spans="1:23" x14ac:dyDescent="0.35">
      <c r="A6597" t="s">
        <v>8651</v>
      </c>
      <c r="B6597" t="s">
        <v>549</v>
      </c>
      <c r="C6597" t="s">
        <v>250</v>
      </c>
      <c r="D6597" t="s">
        <v>12</v>
      </c>
      <c r="E6597" t="s">
        <v>16</v>
      </c>
      <c r="F6597" t="s">
        <v>360</v>
      </c>
      <c r="G6597">
        <v>45.43</v>
      </c>
      <c r="H6597">
        <v>1</v>
      </c>
      <c r="I6597">
        <v>0.27</v>
      </c>
      <c r="J6597">
        <v>7.59</v>
      </c>
      <c r="K6597" t="s">
        <v>82</v>
      </c>
      <c r="L6597" t="s">
        <v>41</v>
      </c>
      <c r="M6597">
        <v>13.74</v>
      </c>
      <c r="N6597" t="s">
        <v>83</v>
      </c>
      <c r="O6597" t="b">
        <v>0</v>
      </c>
      <c r="P6597">
        <v>33.163899999999998</v>
      </c>
      <c r="Q6597">
        <v>5.905899999999999</v>
      </c>
      <c r="R6597">
        <v>-15.424099999999999</v>
      </c>
      <c r="S6597" t="s">
        <v>91</v>
      </c>
      <c r="T6597">
        <v>0</v>
      </c>
      <c r="U6597">
        <v>0</v>
      </c>
      <c r="V6597">
        <v>13</v>
      </c>
      <c r="W6597">
        <v>678.67290000000003</v>
      </c>
    </row>
    <row r="6598" spans="1:23" x14ac:dyDescent="0.35">
      <c r="A6598" t="s">
        <v>8652</v>
      </c>
      <c r="B6598" t="s">
        <v>1597</v>
      </c>
      <c r="C6598" t="s">
        <v>5236</v>
      </c>
      <c r="D6598" t="s">
        <v>15</v>
      </c>
      <c r="E6598" t="s">
        <v>95</v>
      </c>
      <c r="F6598" t="s">
        <v>1709</v>
      </c>
      <c r="G6598">
        <v>382.08</v>
      </c>
      <c r="H6598">
        <v>3</v>
      </c>
      <c r="I6598">
        <v>0.05</v>
      </c>
      <c r="J6598">
        <v>6.82</v>
      </c>
      <c r="K6598" t="s">
        <v>82</v>
      </c>
      <c r="L6598" t="s">
        <v>43</v>
      </c>
      <c r="M6598">
        <v>5.96</v>
      </c>
      <c r="N6598" t="s">
        <v>83</v>
      </c>
      <c r="O6598" t="b">
        <v>0</v>
      </c>
      <c r="P6598">
        <v>1088.9280000000001</v>
      </c>
      <c r="Q6598">
        <v>401.18399999999991</v>
      </c>
      <c r="R6598">
        <v>388.40399999999988</v>
      </c>
      <c r="S6598" t="s">
        <v>183</v>
      </c>
      <c r="T6598">
        <v>0</v>
      </c>
      <c r="U6598">
        <v>0</v>
      </c>
      <c r="V6598">
        <v>3</v>
      </c>
      <c r="W6598">
        <v>915.1748</v>
      </c>
    </row>
    <row r="6599" spans="1:23" x14ac:dyDescent="0.35">
      <c r="A6599" t="s">
        <v>8653</v>
      </c>
      <c r="B6599" t="s">
        <v>1379</v>
      </c>
      <c r="C6599" t="s">
        <v>362</v>
      </c>
      <c r="D6599" t="s">
        <v>15</v>
      </c>
      <c r="E6599" t="s">
        <v>95</v>
      </c>
      <c r="F6599" t="s">
        <v>435</v>
      </c>
      <c r="G6599">
        <v>27.48</v>
      </c>
      <c r="H6599">
        <v>3</v>
      </c>
      <c r="I6599">
        <v>0.26</v>
      </c>
      <c r="J6599">
        <v>7.84</v>
      </c>
      <c r="K6599" t="s">
        <v>102</v>
      </c>
      <c r="L6599" t="s">
        <v>48</v>
      </c>
      <c r="M6599">
        <v>17.559999999999999</v>
      </c>
      <c r="N6599" t="s">
        <v>83</v>
      </c>
      <c r="O6599" t="b">
        <v>0</v>
      </c>
      <c r="P6599">
        <v>61.005600000000001</v>
      </c>
      <c r="Q6599">
        <v>11.541600000000001</v>
      </c>
      <c r="R6599">
        <v>-13.8584</v>
      </c>
      <c r="S6599" t="s">
        <v>183</v>
      </c>
      <c r="T6599">
        <v>0</v>
      </c>
      <c r="U6599">
        <v>0</v>
      </c>
      <c r="V6599">
        <v>18</v>
      </c>
      <c r="W6599">
        <v>1992.8879999999999</v>
      </c>
    </row>
    <row r="6600" spans="1:23" x14ac:dyDescent="0.35">
      <c r="A6600" t="s">
        <v>8654</v>
      </c>
      <c r="B6600" t="s">
        <v>1228</v>
      </c>
      <c r="C6600" t="s">
        <v>6526</v>
      </c>
      <c r="D6600" t="s">
        <v>20</v>
      </c>
      <c r="E6600" t="s">
        <v>16</v>
      </c>
      <c r="F6600" t="s">
        <v>155</v>
      </c>
      <c r="G6600">
        <v>35.17</v>
      </c>
      <c r="H6600">
        <v>3</v>
      </c>
      <c r="I6600">
        <v>0.15</v>
      </c>
      <c r="J6600">
        <v>3.47</v>
      </c>
      <c r="K6600" t="s">
        <v>102</v>
      </c>
      <c r="L6600" t="s">
        <v>45</v>
      </c>
      <c r="M6600">
        <v>1.19</v>
      </c>
      <c r="N6600" t="s">
        <v>83</v>
      </c>
      <c r="O6600" t="b">
        <v>0</v>
      </c>
      <c r="P6600">
        <v>89.683499999999995</v>
      </c>
      <c r="Q6600">
        <v>26.377500000000001</v>
      </c>
      <c r="R6600">
        <v>21.717500000000001</v>
      </c>
      <c r="S6600" t="s">
        <v>84</v>
      </c>
      <c r="T6600">
        <v>0</v>
      </c>
      <c r="U6600">
        <v>0</v>
      </c>
      <c r="V6600">
        <v>3</v>
      </c>
      <c r="W6600">
        <v>258.95309999999989</v>
      </c>
    </row>
    <row r="6601" spans="1:23" x14ac:dyDescent="0.35">
      <c r="A6601" t="s">
        <v>8655</v>
      </c>
      <c r="B6601" t="s">
        <v>826</v>
      </c>
      <c r="C6601" t="s">
        <v>1343</v>
      </c>
      <c r="D6601" t="s">
        <v>26</v>
      </c>
      <c r="E6601" t="s">
        <v>16</v>
      </c>
      <c r="F6601" t="s">
        <v>409</v>
      </c>
      <c r="G6601">
        <v>41.18</v>
      </c>
      <c r="H6601">
        <v>2</v>
      </c>
      <c r="I6601">
        <v>0.2</v>
      </c>
      <c r="J6601">
        <v>2.11</v>
      </c>
      <c r="K6601" t="s">
        <v>115</v>
      </c>
      <c r="L6601" t="s">
        <v>43</v>
      </c>
      <c r="M6601">
        <v>6.56</v>
      </c>
      <c r="N6601" t="s">
        <v>83</v>
      </c>
      <c r="O6601" t="b">
        <v>0</v>
      </c>
      <c r="P6601">
        <v>65.888000000000005</v>
      </c>
      <c r="Q6601">
        <v>16.472000000000008</v>
      </c>
      <c r="R6601">
        <v>7.8020000000000076</v>
      </c>
      <c r="S6601" t="s">
        <v>103</v>
      </c>
      <c r="T6601">
        <v>0</v>
      </c>
      <c r="U6601">
        <v>0</v>
      </c>
      <c r="V6601">
        <v>17</v>
      </c>
      <c r="W6601">
        <v>1079.2648999999999</v>
      </c>
    </row>
    <row r="6602" spans="1:23" x14ac:dyDescent="0.35">
      <c r="A6602" t="s">
        <v>8656</v>
      </c>
      <c r="B6602" t="s">
        <v>302</v>
      </c>
      <c r="C6602" t="s">
        <v>1327</v>
      </c>
      <c r="D6602" t="s">
        <v>19</v>
      </c>
      <c r="E6602" t="s">
        <v>16</v>
      </c>
      <c r="F6602" t="s">
        <v>409</v>
      </c>
      <c r="G6602">
        <v>36.31</v>
      </c>
      <c r="H6602">
        <v>3</v>
      </c>
      <c r="I6602">
        <v>0.14000000000000001</v>
      </c>
      <c r="J6602">
        <v>7.18</v>
      </c>
      <c r="K6602" t="s">
        <v>90</v>
      </c>
      <c r="L6602" t="s">
        <v>41</v>
      </c>
      <c r="M6602">
        <v>5.3</v>
      </c>
      <c r="N6602" t="s">
        <v>83</v>
      </c>
      <c r="O6602" t="b">
        <v>0</v>
      </c>
      <c r="P6602">
        <v>93.6798</v>
      </c>
      <c r="Q6602">
        <v>28.3218</v>
      </c>
      <c r="R6602">
        <v>15.841799999999999</v>
      </c>
      <c r="S6602" t="s">
        <v>183</v>
      </c>
      <c r="T6602">
        <v>0</v>
      </c>
      <c r="U6602">
        <v>0</v>
      </c>
      <c r="V6602">
        <v>19</v>
      </c>
      <c r="W6602">
        <v>1271.3681999999999</v>
      </c>
    </row>
    <row r="6603" spans="1:23" x14ac:dyDescent="0.35">
      <c r="A6603" t="s">
        <v>8657</v>
      </c>
      <c r="B6603" t="s">
        <v>1622</v>
      </c>
      <c r="C6603" t="s">
        <v>1623</v>
      </c>
      <c r="D6603" t="s">
        <v>19</v>
      </c>
      <c r="E6603" t="s">
        <v>88</v>
      </c>
      <c r="F6603" t="s">
        <v>191</v>
      </c>
      <c r="G6603">
        <v>30.6</v>
      </c>
      <c r="H6603">
        <v>3</v>
      </c>
      <c r="I6603">
        <v>0.08</v>
      </c>
      <c r="J6603">
        <v>2.7</v>
      </c>
      <c r="K6603" t="s">
        <v>102</v>
      </c>
      <c r="L6603" t="s">
        <v>48</v>
      </c>
      <c r="M6603">
        <v>8.59</v>
      </c>
      <c r="N6603" t="s">
        <v>83</v>
      </c>
      <c r="O6603" t="b">
        <v>0</v>
      </c>
      <c r="P6603">
        <v>84.456000000000017</v>
      </c>
      <c r="Q6603">
        <v>29.376000000000008</v>
      </c>
      <c r="R6603">
        <v>18.086000000000009</v>
      </c>
      <c r="S6603" t="s">
        <v>183</v>
      </c>
      <c r="T6603">
        <v>0</v>
      </c>
      <c r="U6603">
        <v>0</v>
      </c>
      <c r="V6603">
        <v>20</v>
      </c>
      <c r="W6603">
        <v>2434.6143999999999</v>
      </c>
    </row>
    <row r="6604" spans="1:23" x14ac:dyDescent="0.35">
      <c r="A6604" t="s">
        <v>8658</v>
      </c>
      <c r="B6604" t="s">
        <v>1597</v>
      </c>
      <c r="C6604" t="s">
        <v>3778</v>
      </c>
      <c r="D6604" t="s">
        <v>17</v>
      </c>
      <c r="E6604" t="s">
        <v>95</v>
      </c>
      <c r="F6604" t="s">
        <v>388</v>
      </c>
      <c r="G6604">
        <v>384.07</v>
      </c>
      <c r="H6604">
        <v>1</v>
      </c>
      <c r="I6604">
        <v>0</v>
      </c>
      <c r="J6604">
        <v>2.61</v>
      </c>
      <c r="K6604" t="s">
        <v>82</v>
      </c>
      <c r="L6604" t="s">
        <v>45</v>
      </c>
      <c r="M6604">
        <v>1.51</v>
      </c>
      <c r="N6604" t="s">
        <v>83</v>
      </c>
      <c r="O6604" t="b">
        <v>0</v>
      </c>
      <c r="P6604">
        <v>384.07</v>
      </c>
      <c r="Q6604">
        <v>153.62799999999999</v>
      </c>
      <c r="R6604">
        <v>149.50800000000001</v>
      </c>
      <c r="S6604" t="s">
        <v>183</v>
      </c>
      <c r="T6604">
        <v>0</v>
      </c>
      <c r="U6604">
        <v>0</v>
      </c>
      <c r="V6604">
        <v>8</v>
      </c>
      <c r="W6604">
        <v>991.02259999999978</v>
      </c>
    </row>
    <row r="6605" spans="1:23" x14ac:dyDescent="0.35">
      <c r="A6605" t="s">
        <v>8659</v>
      </c>
      <c r="B6605" t="s">
        <v>1052</v>
      </c>
      <c r="C6605" t="s">
        <v>1839</v>
      </c>
      <c r="D6605" t="s">
        <v>15</v>
      </c>
      <c r="E6605" t="s">
        <v>95</v>
      </c>
      <c r="F6605" t="s">
        <v>289</v>
      </c>
      <c r="G6605">
        <v>231.99</v>
      </c>
      <c r="H6605">
        <v>1</v>
      </c>
      <c r="I6605">
        <v>0.1</v>
      </c>
      <c r="J6605">
        <v>5.13</v>
      </c>
      <c r="K6605" t="s">
        <v>115</v>
      </c>
      <c r="L6605" t="s">
        <v>48</v>
      </c>
      <c r="M6605">
        <v>16.79</v>
      </c>
      <c r="N6605" t="s">
        <v>83</v>
      </c>
      <c r="O6605" t="b">
        <v>0</v>
      </c>
      <c r="P6605">
        <v>208.79100000000011</v>
      </c>
      <c r="Q6605">
        <v>69.597000000000037</v>
      </c>
      <c r="R6605">
        <v>47.677000000000042</v>
      </c>
      <c r="S6605" t="s">
        <v>128</v>
      </c>
      <c r="T6605">
        <v>0</v>
      </c>
      <c r="U6605">
        <v>0</v>
      </c>
      <c r="V6605">
        <v>18</v>
      </c>
      <c r="W6605">
        <v>890.29250000000002</v>
      </c>
    </row>
    <row r="6606" spans="1:23" x14ac:dyDescent="0.35">
      <c r="A6606" t="s">
        <v>8660</v>
      </c>
      <c r="B6606" t="s">
        <v>1340</v>
      </c>
      <c r="C6606" t="s">
        <v>741</v>
      </c>
      <c r="D6606" t="s">
        <v>12</v>
      </c>
      <c r="E6606" t="s">
        <v>95</v>
      </c>
      <c r="F6606" t="s">
        <v>715</v>
      </c>
      <c r="G6606">
        <v>318.89999999999998</v>
      </c>
      <c r="H6606">
        <v>1</v>
      </c>
      <c r="I6606">
        <v>0.06</v>
      </c>
      <c r="J6606">
        <v>6.32</v>
      </c>
      <c r="K6606" t="s">
        <v>102</v>
      </c>
      <c r="L6606" t="s">
        <v>41</v>
      </c>
      <c r="M6606">
        <v>7.33</v>
      </c>
      <c r="N6606" t="s">
        <v>83</v>
      </c>
      <c r="O6606" t="b">
        <v>0</v>
      </c>
      <c r="P6606">
        <v>299.76600000000002</v>
      </c>
      <c r="Q6606">
        <v>108.426</v>
      </c>
      <c r="R6606">
        <v>94.775999999999982</v>
      </c>
      <c r="S6606" t="s">
        <v>84</v>
      </c>
      <c r="T6606">
        <v>0</v>
      </c>
      <c r="U6606">
        <v>0</v>
      </c>
      <c r="V6606">
        <v>17</v>
      </c>
      <c r="W6606">
        <v>1802.7335</v>
      </c>
    </row>
    <row r="6607" spans="1:23" x14ac:dyDescent="0.35">
      <c r="A6607" t="s">
        <v>8661</v>
      </c>
      <c r="B6607" t="s">
        <v>1219</v>
      </c>
      <c r="C6607" t="s">
        <v>3917</v>
      </c>
      <c r="D6607" t="s">
        <v>12</v>
      </c>
      <c r="E6607" t="s">
        <v>95</v>
      </c>
      <c r="F6607" t="s">
        <v>782</v>
      </c>
      <c r="G6607">
        <v>208.42</v>
      </c>
      <c r="H6607">
        <v>1</v>
      </c>
      <c r="I6607">
        <v>0.05</v>
      </c>
      <c r="J6607">
        <v>8.11</v>
      </c>
      <c r="K6607" t="s">
        <v>82</v>
      </c>
      <c r="L6607" t="s">
        <v>45</v>
      </c>
      <c r="M6607">
        <v>1.37</v>
      </c>
      <c r="N6607" t="s">
        <v>83</v>
      </c>
      <c r="O6607" t="b">
        <v>0</v>
      </c>
      <c r="P6607">
        <v>197.999</v>
      </c>
      <c r="Q6607">
        <v>72.946999999999974</v>
      </c>
      <c r="R6607">
        <v>63.46699999999997</v>
      </c>
      <c r="S6607" t="s">
        <v>183</v>
      </c>
      <c r="T6607">
        <v>0</v>
      </c>
      <c r="U6607">
        <v>0</v>
      </c>
      <c r="V6607">
        <v>2</v>
      </c>
      <c r="W6607">
        <v>69.104999999999961</v>
      </c>
    </row>
    <row r="6608" spans="1:23" x14ac:dyDescent="0.35">
      <c r="A6608" t="s">
        <v>8662</v>
      </c>
      <c r="B6608" t="s">
        <v>1011</v>
      </c>
      <c r="C6608" t="s">
        <v>8663</v>
      </c>
      <c r="D6608" t="s">
        <v>20</v>
      </c>
      <c r="E6608" t="s">
        <v>14</v>
      </c>
      <c r="F6608" t="s">
        <v>355</v>
      </c>
      <c r="G6608">
        <v>103.04</v>
      </c>
      <c r="H6608">
        <v>1</v>
      </c>
      <c r="I6608">
        <v>0.05</v>
      </c>
      <c r="J6608">
        <v>4.37</v>
      </c>
      <c r="K6608" t="s">
        <v>90</v>
      </c>
      <c r="L6608" t="s">
        <v>41</v>
      </c>
      <c r="M6608">
        <v>5.59</v>
      </c>
      <c r="N6608" t="s">
        <v>83</v>
      </c>
      <c r="O6608" t="b">
        <v>0</v>
      </c>
      <c r="P6608">
        <v>97.888000000000005</v>
      </c>
      <c r="Q6608">
        <v>36.064000000000007</v>
      </c>
      <c r="R6608">
        <v>26.10400000000001</v>
      </c>
      <c r="S6608" t="s">
        <v>91</v>
      </c>
      <c r="T6608">
        <v>0</v>
      </c>
      <c r="U6608">
        <v>0</v>
      </c>
      <c r="V6608">
        <v>1</v>
      </c>
      <c r="W6608">
        <v>26.10400000000001</v>
      </c>
    </row>
    <row r="6609" spans="1:23" x14ac:dyDescent="0.35">
      <c r="A6609" t="s">
        <v>8664</v>
      </c>
      <c r="B6609" t="s">
        <v>320</v>
      </c>
      <c r="C6609" t="s">
        <v>380</v>
      </c>
      <c r="D6609" t="s">
        <v>15</v>
      </c>
      <c r="E6609" t="s">
        <v>95</v>
      </c>
      <c r="F6609" t="s">
        <v>270</v>
      </c>
      <c r="G6609">
        <v>439.23</v>
      </c>
      <c r="H6609">
        <v>3</v>
      </c>
      <c r="I6609">
        <v>0.03</v>
      </c>
      <c r="J6609">
        <v>4.49</v>
      </c>
      <c r="K6609" t="s">
        <v>90</v>
      </c>
      <c r="L6609" t="s">
        <v>45</v>
      </c>
      <c r="M6609">
        <v>1.1399999999999999</v>
      </c>
      <c r="N6609" t="s">
        <v>83</v>
      </c>
      <c r="O6609" t="b">
        <v>0</v>
      </c>
      <c r="P6609">
        <v>1278.1593</v>
      </c>
      <c r="Q6609">
        <v>487.5453</v>
      </c>
      <c r="R6609">
        <v>481.9153</v>
      </c>
      <c r="S6609" t="s">
        <v>84</v>
      </c>
      <c r="T6609">
        <v>0</v>
      </c>
      <c r="U6609">
        <v>0</v>
      </c>
      <c r="V6609">
        <v>7</v>
      </c>
      <c r="W6609">
        <v>941.41539999999998</v>
      </c>
    </row>
    <row r="6610" spans="1:23" x14ac:dyDescent="0.35">
      <c r="A6610" t="s">
        <v>8665</v>
      </c>
      <c r="B6610" t="s">
        <v>417</v>
      </c>
      <c r="C6610" t="s">
        <v>1065</v>
      </c>
      <c r="D6610" t="s">
        <v>15</v>
      </c>
      <c r="E6610" t="s">
        <v>14</v>
      </c>
      <c r="F6610" t="s">
        <v>255</v>
      </c>
      <c r="G6610">
        <v>138.93</v>
      </c>
      <c r="H6610">
        <v>2</v>
      </c>
      <c r="I6610">
        <v>0.14000000000000001</v>
      </c>
      <c r="J6610">
        <v>7.26</v>
      </c>
      <c r="K6610" t="s">
        <v>102</v>
      </c>
      <c r="L6610" t="s">
        <v>41</v>
      </c>
      <c r="M6610">
        <v>7.08</v>
      </c>
      <c r="N6610" t="s">
        <v>83</v>
      </c>
      <c r="O6610" t="b">
        <v>0</v>
      </c>
      <c r="P6610">
        <v>238.95959999999999</v>
      </c>
      <c r="Q6610">
        <v>72.243599999999986</v>
      </c>
      <c r="R6610">
        <v>57.903599999999983</v>
      </c>
      <c r="S6610" t="s">
        <v>84</v>
      </c>
      <c r="T6610">
        <v>0</v>
      </c>
      <c r="U6610">
        <v>0</v>
      </c>
      <c r="V6610">
        <v>2</v>
      </c>
      <c r="W6610">
        <v>60.715199999999982</v>
      </c>
    </row>
    <row r="6611" spans="1:23" x14ac:dyDescent="0.35">
      <c r="A6611" t="s">
        <v>8666</v>
      </c>
      <c r="B6611" t="s">
        <v>1597</v>
      </c>
      <c r="C6611" t="s">
        <v>1249</v>
      </c>
      <c r="D6611" t="s">
        <v>26</v>
      </c>
      <c r="E6611" t="s">
        <v>95</v>
      </c>
      <c r="F6611" t="s">
        <v>874</v>
      </c>
      <c r="G6611">
        <v>258.72000000000003</v>
      </c>
      <c r="H6611">
        <v>2</v>
      </c>
      <c r="I6611">
        <v>0.01</v>
      </c>
      <c r="J6611">
        <v>9.69</v>
      </c>
      <c r="K6611" t="s">
        <v>90</v>
      </c>
      <c r="L6611" t="s">
        <v>45</v>
      </c>
      <c r="M6611">
        <v>1.74</v>
      </c>
      <c r="N6611" t="s">
        <v>83</v>
      </c>
      <c r="O6611" t="b">
        <v>0</v>
      </c>
      <c r="P6611">
        <v>512.26560000000006</v>
      </c>
      <c r="Q6611">
        <v>201.80160000000009</v>
      </c>
      <c r="R6611">
        <v>190.37160000000009</v>
      </c>
      <c r="S6611" t="s">
        <v>183</v>
      </c>
      <c r="T6611">
        <v>0</v>
      </c>
      <c r="U6611">
        <v>0</v>
      </c>
      <c r="V6611">
        <v>24</v>
      </c>
      <c r="W6611">
        <v>2451.8616000000002</v>
      </c>
    </row>
    <row r="6612" spans="1:23" x14ac:dyDescent="0.35">
      <c r="A6612" t="s">
        <v>8667</v>
      </c>
      <c r="B6612" t="s">
        <v>86</v>
      </c>
      <c r="C6612" t="s">
        <v>5651</v>
      </c>
      <c r="D6612" t="s">
        <v>12</v>
      </c>
      <c r="E6612" t="s">
        <v>95</v>
      </c>
      <c r="F6612" t="s">
        <v>770</v>
      </c>
      <c r="G6612">
        <v>392.1</v>
      </c>
      <c r="H6612">
        <v>2</v>
      </c>
      <c r="I6612">
        <v>0.08</v>
      </c>
      <c r="J6612">
        <v>5.71</v>
      </c>
      <c r="K6612" t="s">
        <v>82</v>
      </c>
      <c r="L6612" t="s">
        <v>41</v>
      </c>
      <c r="M6612">
        <v>7.3</v>
      </c>
      <c r="N6612" t="s">
        <v>141</v>
      </c>
      <c r="O6612" t="b">
        <v>0</v>
      </c>
      <c r="P6612">
        <v>721.46400000000006</v>
      </c>
      <c r="Q6612">
        <v>250.9440000000001</v>
      </c>
      <c r="R6612">
        <v>237.93400000000011</v>
      </c>
      <c r="S6612" t="s">
        <v>91</v>
      </c>
      <c r="T6612">
        <v>1</v>
      </c>
      <c r="U6612">
        <v>0</v>
      </c>
      <c r="V6612">
        <v>3</v>
      </c>
      <c r="W6612">
        <v>535.05960000000005</v>
      </c>
    </row>
    <row r="6613" spans="1:23" x14ac:dyDescent="0.35">
      <c r="A6613" t="s">
        <v>8668</v>
      </c>
      <c r="B6613" t="s">
        <v>316</v>
      </c>
      <c r="C6613" t="s">
        <v>788</v>
      </c>
      <c r="D6613" t="s">
        <v>12</v>
      </c>
      <c r="E6613" t="s">
        <v>95</v>
      </c>
      <c r="F6613" t="s">
        <v>757</v>
      </c>
      <c r="G6613">
        <v>452.8</v>
      </c>
      <c r="H6613">
        <v>2</v>
      </c>
      <c r="I6613">
        <v>0.05</v>
      </c>
      <c r="J6613">
        <v>6.51</v>
      </c>
      <c r="K6613" t="s">
        <v>115</v>
      </c>
      <c r="L6613" t="s">
        <v>48</v>
      </c>
      <c r="M6613">
        <v>10.119999999999999</v>
      </c>
      <c r="N6613" t="s">
        <v>83</v>
      </c>
      <c r="O6613" t="b">
        <v>0</v>
      </c>
      <c r="P6613">
        <v>860.31999999999994</v>
      </c>
      <c r="Q6613">
        <v>316.95999999999992</v>
      </c>
      <c r="R6613">
        <v>300.32999999999993</v>
      </c>
      <c r="S6613" t="s">
        <v>91</v>
      </c>
      <c r="T6613">
        <v>0</v>
      </c>
      <c r="U6613">
        <v>0</v>
      </c>
      <c r="V6613">
        <v>16</v>
      </c>
      <c r="W6613">
        <v>1850.9514999999999</v>
      </c>
    </row>
    <row r="6614" spans="1:23" x14ac:dyDescent="0.35">
      <c r="A6614" t="s">
        <v>8669</v>
      </c>
      <c r="B6614" t="s">
        <v>1052</v>
      </c>
      <c r="C6614" t="s">
        <v>2406</v>
      </c>
      <c r="D6614" t="s">
        <v>28</v>
      </c>
      <c r="E6614" t="s">
        <v>14</v>
      </c>
      <c r="F6614" t="s">
        <v>1127</v>
      </c>
      <c r="G6614">
        <v>67.489999999999995</v>
      </c>
      <c r="H6614">
        <v>3</v>
      </c>
      <c r="I6614">
        <v>0.21</v>
      </c>
      <c r="J6614">
        <v>7.15</v>
      </c>
      <c r="K6614" t="s">
        <v>102</v>
      </c>
      <c r="L6614" t="s">
        <v>41</v>
      </c>
      <c r="M6614">
        <v>11.63</v>
      </c>
      <c r="N6614" t="s">
        <v>83</v>
      </c>
      <c r="O6614" t="b">
        <v>0</v>
      </c>
      <c r="P6614">
        <v>159.95129999999989</v>
      </c>
      <c r="Q6614">
        <v>38.469299999999997</v>
      </c>
      <c r="R6614">
        <v>19.689299999999999</v>
      </c>
      <c r="S6614" t="s">
        <v>128</v>
      </c>
      <c r="T6614">
        <v>0</v>
      </c>
      <c r="U6614">
        <v>0</v>
      </c>
      <c r="V6614">
        <v>10</v>
      </c>
      <c r="W6614">
        <v>650.54720000000009</v>
      </c>
    </row>
    <row r="6615" spans="1:23" x14ac:dyDescent="0.35">
      <c r="A6615" t="s">
        <v>8670</v>
      </c>
      <c r="B6615" t="s">
        <v>212</v>
      </c>
      <c r="C6615" t="s">
        <v>1354</v>
      </c>
      <c r="D6615" t="s">
        <v>12</v>
      </c>
      <c r="E6615" t="s">
        <v>95</v>
      </c>
      <c r="F6615" t="s">
        <v>475</v>
      </c>
      <c r="G6615">
        <v>43.72</v>
      </c>
      <c r="H6615">
        <v>1</v>
      </c>
      <c r="I6615">
        <v>0.18</v>
      </c>
      <c r="J6615">
        <v>4.07</v>
      </c>
      <c r="K6615" t="s">
        <v>102</v>
      </c>
      <c r="L6615" t="s">
        <v>48</v>
      </c>
      <c r="M6615">
        <v>7.9</v>
      </c>
      <c r="N6615" t="s">
        <v>83</v>
      </c>
      <c r="O6615" t="b">
        <v>0</v>
      </c>
      <c r="P6615">
        <v>35.8504</v>
      </c>
      <c r="Q6615">
        <v>9.6183999999999994</v>
      </c>
      <c r="R6615">
        <v>-2.351599999999999</v>
      </c>
      <c r="S6615" t="s">
        <v>91</v>
      </c>
      <c r="T6615">
        <v>0</v>
      </c>
      <c r="U6615">
        <v>0</v>
      </c>
      <c r="V6615">
        <v>14</v>
      </c>
      <c r="W6615">
        <v>753.40749999999991</v>
      </c>
    </row>
    <row r="6616" spans="1:23" x14ac:dyDescent="0.35">
      <c r="A6616" t="s">
        <v>8671</v>
      </c>
      <c r="B6616" t="s">
        <v>949</v>
      </c>
      <c r="C6616" t="s">
        <v>1126</v>
      </c>
      <c r="D6616" t="s">
        <v>12</v>
      </c>
      <c r="E6616" t="s">
        <v>16</v>
      </c>
      <c r="F6616" t="s">
        <v>145</v>
      </c>
      <c r="G6616">
        <v>56.32</v>
      </c>
      <c r="H6616">
        <v>3</v>
      </c>
      <c r="I6616">
        <v>0.26</v>
      </c>
      <c r="J6616">
        <v>4</v>
      </c>
      <c r="K6616" t="s">
        <v>102</v>
      </c>
      <c r="L6616" t="s">
        <v>41</v>
      </c>
      <c r="M6616">
        <v>12.82</v>
      </c>
      <c r="N6616" t="s">
        <v>83</v>
      </c>
      <c r="O6616" t="b">
        <v>0</v>
      </c>
      <c r="P6616">
        <v>125.0304</v>
      </c>
      <c r="Q6616">
        <v>23.654399999999999</v>
      </c>
      <c r="R6616">
        <v>6.8343999999999951</v>
      </c>
      <c r="S6616" t="s">
        <v>103</v>
      </c>
      <c r="T6616">
        <v>0</v>
      </c>
      <c r="U6616">
        <v>0</v>
      </c>
      <c r="V6616">
        <v>20</v>
      </c>
      <c r="W6616">
        <v>1687.2603999999999</v>
      </c>
    </row>
    <row r="6617" spans="1:23" x14ac:dyDescent="0.35">
      <c r="A6617" t="s">
        <v>8672</v>
      </c>
      <c r="B6617" t="s">
        <v>386</v>
      </c>
      <c r="C6617" t="s">
        <v>720</v>
      </c>
      <c r="D6617" t="s">
        <v>20</v>
      </c>
      <c r="E6617" t="s">
        <v>95</v>
      </c>
      <c r="F6617" t="s">
        <v>958</v>
      </c>
      <c r="G6617">
        <v>432.4</v>
      </c>
      <c r="H6617">
        <v>3</v>
      </c>
      <c r="I6617">
        <v>0.14000000000000001</v>
      </c>
      <c r="J6617">
        <v>9.25</v>
      </c>
      <c r="K6617" t="s">
        <v>115</v>
      </c>
      <c r="L6617" t="s">
        <v>41</v>
      </c>
      <c r="M6617">
        <v>13.79</v>
      </c>
      <c r="N6617" t="s">
        <v>83</v>
      </c>
      <c r="O6617" t="b">
        <v>0</v>
      </c>
      <c r="P6617">
        <v>1115.5920000000001</v>
      </c>
      <c r="Q6617">
        <v>337.27199999999999</v>
      </c>
      <c r="R6617">
        <v>314.23200000000003</v>
      </c>
      <c r="S6617" t="s">
        <v>97</v>
      </c>
      <c r="T6617">
        <v>0</v>
      </c>
      <c r="U6617">
        <v>0</v>
      </c>
      <c r="V6617">
        <v>20</v>
      </c>
      <c r="W6617">
        <v>2012.6106</v>
      </c>
    </row>
    <row r="6618" spans="1:23" x14ac:dyDescent="0.35">
      <c r="A6618" t="s">
        <v>8673</v>
      </c>
      <c r="B6618" t="s">
        <v>125</v>
      </c>
      <c r="C6618" t="s">
        <v>2003</v>
      </c>
      <c r="D6618" t="s">
        <v>12</v>
      </c>
      <c r="E6618" t="s">
        <v>88</v>
      </c>
      <c r="F6618" t="s">
        <v>457</v>
      </c>
      <c r="G6618">
        <v>20.03</v>
      </c>
      <c r="H6618">
        <v>3</v>
      </c>
      <c r="I6618">
        <v>0.3</v>
      </c>
      <c r="J6618">
        <v>9.81</v>
      </c>
      <c r="K6618" t="s">
        <v>82</v>
      </c>
      <c r="L6618" t="s">
        <v>41</v>
      </c>
      <c r="M6618">
        <v>7.35</v>
      </c>
      <c r="N6618" t="s">
        <v>83</v>
      </c>
      <c r="O6618" t="b">
        <v>0</v>
      </c>
      <c r="P6618">
        <v>42.063000000000002</v>
      </c>
      <c r="Q6618">
        <v>6.0090000000000003</v>
      </c>
      <c r="R6618">
        <v>-11.151</v>
      </c>
      <c r="S6618" t="s">
        <v>128</v>
      </c>
      <c r="T6618">
        <v>0</v>
      </c>
      <c r="U6618">
        <v>0</v>
      </c>
      <c r="V6618">
        <v>9</v>
      </c>
      <c r="W6618">
        <v>198.91290000000001</v>
      </c>
    </row>
    <row r="6619" spans="1:23" x14ac:dyDescent="0.35">
      <c r="A6619" t="s">
        <v>8674</v>
      </c>
      <c r="B6619" t="s">
        <v>113</v>
      </c>
      <c r="C6619" t="s">
        <v>1034</v>
      </c>
      <c r="D6619" t="s">
        <v>15</v>
      </c>
      <c r="E6619" t="s">
        <v>88</v>
      </c>
      <c r="F6619" t="s">
        <v>509</v>
      </c>
      <c r="G6619">
        <v>21.14</v>
      </c>
      <c r="H6619">
        <v>3</v>
      </c>
      <c r="I6619">
        <v>0.17</v>
      </c>
      <c r="J6619">
        <v>5.86</v>
      </c>
      <c r="K6619" t="s">
        <v>115</v>
      </c>
      <c r="L6619" t="s">
        <v>41</v>
      </c>
      <c r="M6619">
        <v>14.39</v>
      </c>
      <c r="N6619" t="s">
        <v>83</v>
      </c>
      <c r="O6619" t="b">
        <v>0</v>
      </c>
      <c r="P6619">
        <v>52.638599999999997</v>
      </c>
      <c r="Q6619">
        <v>14.586600000000001</v>
      </c>
      <c r="R6619">
        <v>-5.6634000000000029</v>
      </c>
      <c r="S6619" t="s">
        <v>84</v>
      </c>
      <c r="T6619">
        <v>0</v>
      </c>
      <c r="U6619">
        <v>0</v>
      </c>
      <c r="V6619">
        <v>13</v>
      </c>
      <c r="W6619">
        <v>769.70920000000001</v>
      </c>
    </row>
    <row r="6620" spans="1:23" x14ac:dyDescent="0.35">
      <c r="A6620" t="s">
        <v>8675</v>
      </c>
      <c r="B6620" t="s">
        <v>264</v>
      </c>
      <c r="C6620" t="s">
        <v>1098</v>
      </c>
      <c r="D6620" t="s">
        <v>19</v>
      </c>
      <c r="E6620" t="s">
        <v>14</v>
      </c>
      <c r="F6620" t="s">
        <v>366</v>
      </c>
      <c r="G6620">
        <v>71.150000000000006</v>
      </c>
      <c r="H6620">
        <v>3</v>
      </c>
      <c r="I6620">
        <v>0.22</v>
      </c>
      <c r="J6620">
        <v>5.72</v>
      </c>
      <c r="K6620" t="s">
        <v>115</v>
      </c>
      <c r="L6620" t="s">
        <v>41</v>
      </c>
      <c r="M6620">
        <v>8.41</v>
      </c>
      <c r="N6620" t="s">
        <v>83</v>
      </c>
      <c r="O6620" t="b">
        <v>0</v>
      </c>
      <c r="P6620">
        <v>166.49100000000001</v>
      </c>
      <c r="Q6620">
        <v>38.421000000000021</v>
      </c>
      <c r="R6620">
        <v>24.291000000000022</v>
      </c>
      <c r="S6620" t="s">
        <v>97</v>
      </c>
      <c r="T6620">
        <v>0</v>
      </c>
      <c r="U6620">
        <v>0</v>
      </c>
      <c r="V6620">
        <v>16</v>
      </c>
      <c r="W6620">
        <v>1224.8809000000001</v>
      </c>
    </row>
    <row r="6621" spans="1:23" x14ac:dyDescent="0.35">
      <c r="A6621" t="s">
        <v>8676</v>
      </c>
      <c r="B6621" t="s">
        <v>1576</v>
      </c>
      <c r="C6621" t="s">
        <v>1235</v>
      </c>
      <c r="D6621" t="s">
        <v>12</v>
      </c>
      <c r="E6621" t="s">
        <v>16</v>
      </c>
      <c r="F6621" t="s">
        <v>505</v>
      </c>
      <c r="G6621">
        <v>32.26</v>
      </c>
      <c r="H6621">
        <v>1</v>
      </c>
      <c r="I6621">
        <v>0.11</v>
      </c>
      <c r="J6621">
        <v>5.03</v>
      </c>
      <c r="K6621" t="s">
        <v>82</v>
      </c>
      <c r="L6621" t="s">
        <v>41</v>
      </c>
      <c r="M6621">
        <v>12.14</v>
      </c>
      <c r="N6621" t="s">
        <v>83</v>
      </c>
      <c r="O6621" t="b">
        <v>0</v>
      </c>
      <c r="P6621">
        <v>28.711400000000001</v>
      </c>
      <c r="Q6621">
        <v>9.3553999999999995</v>
      </c>
      <c r="R6621">
        <v>-7.8146000000000022</v>
      </c>
      <c r="S6621" t="s">
        <v>97</v>
      </c>
      <c r="T6621">
        <v>0</v>
      </c>
      <c r="U6621">
        <v>0</v>
      </c>
      <c r="V6621">
        <v>10</v>
      </c>
      <c r="W6621">
        <v>469.07670000000007</v>
      </c>
    </row>
    <row r="6622" spans="1:23" x14ac:dyDescent="0.35">
      <c r="A6622" t="s">
        <v>8677</v>
      </c>
      <c r="B6622" t="s">
        <v>562</v>
      </c>
      <c r="C6622" t="s">
        <v>8678</v>
      </c>
      <c r="D6622" t="s">
        <v>12</v>
      </c>
      <c r="E6622" t="s">
        <v>88</v>
      </c>
      <c r="F6622" t="s">
        <v>658</v>
      </c>
      <c r="G6622">
        <v>24.94</v>
      </c>
      <c r="H6622">
        <v>1</v>
      </c>
      <c r="I6622">
        <v>0.04</v>
      </c>
      <c r="J6622">
        <v>4.17</v>
      </c>
      <c r="K6622" t="s">
        <v>82</v>
      </c>
      <c r="L6622" t="s">
        <v>45</v>
      </c>
      <c r="M6622">
        <v>1.3</v>
      </c>
      <c r="N6622" t="s">
        <v>83</v>
      </c>
      <c r="O6622" t="b">
        <v>0</v>
      </c>
      <c r="P6622">
        <v>23.942399999999999</v>
      </c>
      <c r="Q6622">
        <v>8.9783999999999988</v>
      </c>
      <c r="R6622">
        <v>3.5083999999999991</v>
      </c>
      <c r="S6622" t="s">
        <v>103</v>
      </c>
      <c r="T6622">
        <v>0</v>
      </c>
      <c r="U6622">
        <v>0</v>
      </c>
      <c r="V6622">
        <v>2</v>
      </c>
      <c r="W6622">
        <v>15.705999999999991</v>
      </c>
    </row>
    <row r="6623" spans="1:23" x14ac:dyDescent="0.35">
      <c r="A6623" t="s">
        <v>8679</v>
      </c>
      <c r="B6623" t="s">
        <v>1011</v>
      </c>
      <c r="C6623" t="s">
        <v>2652</v>
      </c>
      <c r="D6623" t="s">
        <v>20</v>
      </c>
      <c r="E6623" t="s">
        <v>16</v>
      </c>
      <c r="F6623" t="s">
        <v>854</v>
      </c>
      <c r="G6623">
        <v>42.46</v>
      </c>
      <c r="H6623">
        <v>3</v>
      </c>
      <c r="I6623">
        <v>0.19</v>
      </c>
      <c r="J6623">
        <v>3.69</v>
      </c>
      <c r="K6623" t="s">
        <v>90</v>
      </c>
      <c r="L6623" t="s">
        <v>43</v>
      </c>
      <c r="M6623">
        <v>5.76</v>
      </c>
      <c r="N6623" t="s">
        <v>83</v>
      </c>
      <c r="O6623" t="b">
        <v>0</v>
      </c>
      <c r="P6623">
        <v>103.1778</v>
      </c>
      <c r="Q6623">
        <v>26.749800000000011</v>
      </c>
      <c r="R6623">
        <v>17.299800000000008</v>
      </c>
      <c r="S6623" t="s">
        <v>91</v>
      </c>
      <c r="T6623">
        <v>0</v>
      </c>
      <c r="U6623">
        <v>0</v>
      </c>
      <c r="V6623">
        <v>19</v>
      </c>
      <c r="W6623">
        <v>1022.5201</v>
      </c>
    </row>
    <row r="6624" spans="1:23" x14ac:dyDescent="0.35">
      <c r="A6624" t="s">
        <v>8680</v>
      </c>
      <c r="B6624" t="s">
        <v>973</v>
      </c>
      <c r="C6624" t="s">
        <v>3175</v>
      </c>
      <c r="D6624" t="s">
        <v>15</v>
      </c>
      <c r="E6624" t="s">
        <v>95</v>
      </c>
      <c r="F6624" t="s">
        <v>203</v>
      </c>
      <c r="G6624">
        <v>146.71</v>
      </c>
      <c r="H6624">
        <v>1</v>
      </c>
      <c r="I6624">
        <v>0.11</v>
      </c>
      <c r="J6624">
        <v>2.0099999999999998</v>
      </c>
      <c r="K6624" t="s">
        <v>82</v>
      </c>
      <c r="L6624" t="s">
        <v>41</v>
      </c>
      <c r="M6624">
        <v>14.21</v>
      </c>
      <c r="N6624" t="s">
        <v>83</v>
      </c>
      <c r="O6624" t="b">
        <v>0</v>
      </c>
      <c r="P6624">
        <v>130.5719</v>
      </c>
      <c r="Q6624">
        <v>42.545900000000003</v>
      </c>
      <c r="R6624">
        <v>26.325900000000001</v>
      </c>
      <c r="S6624" t="s">
        <v>183</v>
      </c>
      <c r="T6624">
        <v>0</v>
      </c>
      <c r="U6624">
        <v>0</v>
      </c>
      <c r="V6624">
        <v>12</v>
      </c>
      <c r="W6624">
        <v>454.81139999999999</v>
      </c>
    </row>
    <row r="6625" spans="1:23" x14ac:dyDescent="0.35">
      <c r="A6625" t="s">
        <v>8681</v>
      </c>
      <c r="B6625" t="s">
        <v>633</v>
      </c>
      <c r="C6625" t="s">
        <v>2381</v>
      </c>
      <c r="D6625" t="s">
        <v>17</v>
      </c>
      <c r="E6625" t="s">
        <v>95</v>
      </c>
      <c r="F6625" t="s">
        <v>985</v>
      </c>
      <c r="G6625">
        <v>473.42</v>
      </c>
      <c r="H6625">
        <v>3</v>
      </c>
      <c r="I6625">
        <v>0.1</v>
      </c>
      <c r="J6625">
        <v>8.9499999999999993</v>
      </c>
      <c r="K6625" t="s">
        <v>115</v>
      </c>
      <c r="L6625" t="s">
        <v>43</v>
      </c>
      <c r="M6625">
        <v>5.78</v>
      </c>
      <c r="N6625" t="s">
        <v>83</v>
      </c>
      <c r="O6625" t="b">
        <v>0</v>
      </c>
      <c r="P6625">
        <v>1278.2339999999999</v>
      </c>
      <c r="Q6625">
        <v>426.07799999999997</v>
      </c>
      <c r="R6625">
        <v>411.34800000000001</v>
      </c>
      <c r="S6625" t="s">
        <v>103</v>
      </c>
      <c r="T6625">
        <v>0</v>
      </c>
      <c r="U6625">
        <v>0</v>
      </c>
      <c r="V6625">
        <v>10</v>
      </c>
      <c r="W6625">
        <v>1956.3818000000001</v>
      </c>
    </row>
    <row r="6626" spans="1:23" x14ac:dyDescent="0.35">
      <c r="A6626" t="s">
        <v>8682</v>
      </c>
      <c r="B6626" t="s">
        <v>173</v>
      </c>
      <c r="C6626" t="s">
        <v>795</v>
      </c>
      <c r="D6626" t="s">
        <v>12</v>
      </c>
      <c r="E6626" t="s">
        <v>95</v>
      </c>
      <c r="F6626" t="s">
        <v>328</v>
      </c>
      <c r="G6626">
        <v>628.27</v>
      </c>
      <c r="H6626">
        <v>2</v>
      </c>
      <c r="I6626">
        <v>0.26</v>
      </c>
      <c r="J6626">
        <v>9.69</v>
      </c>
      <c r="K6626" t="s">
        <v>115</v>
      </c>
      <c r="L6626" t="s">
        <v>41</v>
      </c>
      <c r="M6626">
        <v>14.63</v>
      </c>
      <c r="N6626" t="s">
        <v>83</v>
      </c>
      <c r="O6626" t="b">
        <v>0</v>
      </c>
      <c r="P6626">
        <v>929.83960000000002</v>
      </c>
      <c r="Q6626">
        <v>175.91560000000001</v>
      </c>
      <c r="R6626">
        <v>151.59559999999999</v>
      </c>
      <c r="S6626" t="s">
        <v>128</v>
      </c>
      <c r="T6626">
        <v>0</v>
      </c>
      <c r="U6626">
        <v>0</v>
      </c>
      <c r="V6626">
        <v>15</v>
      </c>
      <c r="W6626">
        <v>2662.0149999999999</v>
      </c>
    </row>
    <row r="6627" spans="1:23" x14ac:dyDescent="0.35">
      <c r="A6627" t="s">
        <v>8683</v>
      </c>
      <c r="B6627" t="s">
        <v>1107</v>
      </c>
      <c r="C6627" t="s">
        <v>1855</v>
      </c>
      <c r="D6627" t="s">
        <v>17</v>
      </c>
      <c r="E6627" t="s">
        <v>16</v>
      </c>
      <c r="F6627" t="s">
        <v>723</v>
      </c>
      <c r="G6627">
        <v>28.36</v>
      </c>
      <c r="H6627">
        <v>2</v>
      </c>
      <c r="I6627">
        <v>0.28999999999999998</v>
      </c>
      <c r="J6627">
        <v>6.03</v>
      </c>
      <c r="K6627" t="s">
        <v>102</v>
      </c>
      <c r="L6627" t="s">
        <v>43</v>
      </c>
      <c r="M6627">
        <v>5.0199999999999996</v>
      </c>
      <c r="N6627" t="s">
        <v>83</v>
      </c>
      <c r="O6627" t="b">
        <v>0</v>
      </c>
      <c r="P6627">
        <v>40.2712</v>
      </c>
      <c r="Q6627">
        <v>6.2392000000000039</v>
      </c>
      <c r="R6627">
        <v>-4.8107999999999969</v>
      </c>
      <c r="S6627" t="s">
        <v>97</v>
      </c>
      <c r="T6627">
        <v>0</v>
      </c>
      <c r="U6627">
        <v>0</v>
      </c>
      <c r="V6627">
        <v>3</v>
      </c>
      <c r="W6627">
        <v>462.3972</v>
      </c>
    </row>
    <row r="6628" spans="1:23" x14ac:dyDescent="0.35">
      <c r="A6628" t="s">
        <v>8684</v>
      </c>
      <c r="B6628" t="s">
        <v>1219</v>
      </c>
      <c r="C6628" t="s">
        <v>1566</v>
      </c>
      <c r="D6628" t="s">
        <v>20</v>
      </c>
      <c r="E6628" t="s">
        <v>88</v>
      </c>
      <c r="F6628" t="s">
        <v>341</v>
      </c>
      <c r="G6628">
        <v>31.52</v>
      </c>
      <c r="H6628">
        <v>2</v>
      </c>
      <c r="I6628">
        <v>0.21</v>
      </c>
      <c r="J6628">
        <v>5.19</v>
      </c>
      <c r="K6628" t="s">
        <v>90</v>
      </c>
      <c r="L6628" t="s">
        <v>41</v>
      </c>
      <c r="M6628">
        <v>8.2100000000000009</v>
      </c>
      <c r="N6628" t="s">
        <v>83</v>
      </c>
      <c r="O6628" t="b">
        <v>0</v>
      </c>
      <c r="P6628">
        <v>49.801600000000001</v>
      </c>
      <c r="Q6628">
        <v>11.977600000000001</v>
      </c>
      <c r="R6628">
        <v>-1.4224000000000001</v>
      </c>
      <c r="S6628" t="s">
        <v>183</v>
      </c>
      <c r="T6628">
        <v>0</v>
      </c>
      <c r="U6628">
        <v>0</v>
      </c>
      <c r="V6628">
        <v>4</v>
      </c>
      <c r="W6628">
        <v>330.02300000000008</v>
      </c>
    </row>
    <row r="6629" spans="1:23" x14ac:dyDescent="0.35">
      <c r="A6629" t="s">
        <v>8685</v>
      </c>
      <c r="B6629" t="s">
        <v>125</v>
      </c>
      <c r="C6629" t="s">
        <v>3376</v>
      </c>
      <c r="D6629" t="s">
        <v>19</v>
      </c>
      <c r="E6629" t="s">
        <v>95</v>
      </c>
      <c r="F6629" t="s">
        <v>840</v>
      </c>
      <c r="G6629">
        <v>395.08</v>
      </c>
      <c r="H6629">
        <v>2</v>
      </c>
      <c r="I6629">
        <v>0.02</v>
      </c>
      <c r="J6629">
        <v>4.21</v>
      </c>
      <c r="K6629" t="s">
        <v>90</v>
      </c>
      <c r="L6629" t="s">
        <v>45</v>
      </c>
      <c r="M6629">
        <v>0.87</v>
      </c>
      <c r="N6629" t="s">
        <v>83</v>
      </c>
      <c r="O6629" t="b">
        <v>0</v>
      </c>
      <c r="P6629">
        <v>774.35679999999991</v>
      </c>
      <c r="Q6629">
        <v>300.26080000000002</v>
      </c>
      <c r="R6629">
        <v>295.18079999999998</v>
      </c>
      <c r="S6629" t="s">
        <v>128</v>
      </c>
      <c r="T6629">
        <v>0</v>
      </c>
      <c r="U6629">
        <v>0</v>
      </c>
      <c r="V6629">
        <v>11</v>
      </c>
      <c r="W6629">
        <v>839.05650000000003</v>
      </c>
    </row>
    <row r="6630" spans="1:23" x14ac:dyDescent="0.35">
      <c r="A6630" t="s">
        <v>8686</v>
      </c>
      <c r="B6630" t="s">
        <v>455</v>
      </c>
      <c r="C6630" t="s">
        <v>657</v>
      </c>
      <c r="D6630" t="s">
        <v>15</v>
      </c>
      <c r="E6630" t="s">
        <v>14</v>
      </c>
      <c r="F6630" t="s">
        <v>203</v>
      </c>
      <c r="G6630">
        <v>98.53</v>
      </c>
      <c r="H6630">
        <v>3</v>
      </c>
      <c r="I6630">
        <v>0.04</v>
      </c>
      <c r="J6630">
        <v>2.99</v>
      </c>
      <c r="K6630" t="s">
        <v>115</v>
      </c>
      <c r="L6630" t="s">
        <v>43</v>
      </c>
      <c r="M6630">
        <v>4.0999999999999996</v>
      </c>
      <c r="N6630" t="s">
        <v>83</v>
      </c>
      <c r="O6630" t="b">
        <v>0</v>
      </c>
      <c r="P6630">
        <v>283.76639999999998</v>
      </c>
      <c r="Q6630">
        <v>106.41240000000001</v>
      </c>
      <c r="R6630">
        <v>99.322400000000016</v>
      </c>
      <c r="S6630" t="s">
        <v>128</v>
      </c>
      <c r="T6630">
        <v>0</v>
      </c>
      <c r="U6630">
        <v>0</v>
      </c>
      <c r="V6630">
        <v>28</v>
      </c>
      <c r="W6630">
        <v>2965.6505000000002</v>
      </c>
    </row>
    <row r="6631" spans="1:23" x14ac:dyDescent="0.35">
      <c r="A6631" t="s">
        <v>8687</v>
      </c>
      <c r="B6631" t="s">
        <v>954</v>
      </c>
      <c r="C6631" t="s">
        <v>2108</v>
      </c>
      <c r="D6631" t="s">
        <v>17</v>
      </c>
      <c r="E6631" t="s">
        <v>14</v>
      </c>
      <c r="F6631" t="s">
        <v>655</v>
      </c>
      <c r="G6631">
        <v>153.99</v>
      </c>
      <c r="H6631">
        <v>1</v>
      </c>
      <c r="I6631">
        <v>0.06</v>
      </c>
      <c r="J6631">
        <v>3.49</v>
      </c>
      <c r="K6631" t="s">
        <v>90</v>
      </c>
      <c r="L6631" t="s">
        <v>41</v>
      </c>
      <c r="M6631">
        <v>7.47</v>
      </c>
      <c r="N6631" t="s">
        <v>83</v>
      </c>
      <c r="O6631" t="b">
        <v>0</v>
      </c>
      <c r="P6631">
        <v>144.75059999999999</v>
      </c>
      <c r="Q6631">
        <v>52.356599999999993</v>
      </c>
      <c r="R6631">
        <v>41.396599999999992</v>
      </c>
      <c r="S6631" t="s">
        <v>91</v>
      </c>
      <c r="T6631">
        <v>0</v>
      </c>
      <c r="U6631">
        <v>0</v>
      </c>
      <c r="V6631">
        <v>18</v>
      </c>
      <c r="W6631">
        <v>1247.6645000000001</v>
      </c>
    </row>
    <row r="6632" spans="1:23" x14ac:dyDescent="0.35">
      <c r="A6632" t="s">
        <v>8688</v>
      </c>
      <c r="B6632" t="s">
        <v>326</v>
      </c>
      <c r="C6632" t="s">
        <v>2108</v>
      </c>
      <c r="D6632" t="s">
        <v>12</v>
      </c>
      <c r="E6632" t="s">
        <v>16</v>
      </c>
      <c r="F6632" t="s">
        <v>448</v>
      </c>
      <c r="G6632">
        <v>38.99</v>
      </c>
      <c r="H6632">
        <v>1</v>
      </c>
      <c r="I6632">
        <v>0.09</v>
      </c>
      <c r="J6632">
        <v>6.92</v>
      </c>
      <c r="K6632" t="s">
        <v>102</v>
      </c>
      <c r="L6632" t="s">
        <v>45</v>
      </c>
      <c r="M6632">
        <v>1.6</v>
      </c>
      <c r="N6632" t="s">
        <v>83</v>
      </c>
      <c r="O6632" t="b">
        <v>0</v>
      </c>
      <c r="P6632">
        <v>35.480900000000013</v>
      </c>
      <c r="Q6632">
        <v>12.0869</v>
      </c>
      <c r="R6632">
        <v>3.566900000000004</v>
      </c>
      <c r="S6632" t="s">
        <v>103</v>
      </c>
      <c r="T6632">
        <v>0</v>
      </c>
      <c r="U6632">
        <v>0</v>
      </c>
      <c r="V6632">
        <v>18</v>
      </c>
      <c r="W6632">
        <v>1247.6645000000001</v>
      </c>
    </row>
    <row r="6633" spans="1:23" x14ac:dyDescent="0.35">
      <c r="A6633" t="s">
        <v>8689</v>
      </c>
      <c r="B6633" t="s">
        <v>208</v>
      </c>
      <c r="C6633" t="s">
        <v>1962</v>
      </c>
      <c r="D6633" t="s">
        <v>17</v>
      </c>
      <c r="E6633" t="s">
        <v>16</v>
      </c>
      <c r="F6633" t="s">
        <v>409</v>
      </c>
      <c r="G6633">
        <v>34.01</v>
      </c>
      <c r="H6633">
        <v>3</v>
      </c>
      <c r="I6633">
        <v>0.18</v>
      </c>
      <c r="J6633">
        <v>6.15</v>
      </c>
      <c r="K6633" t="s">
        <v>82</v>
      </c>
      <c r="L6633" t="s">
        <v>41</v>
      </c>
      <c r="M6633">
        <v>9.7100000000000009</v>
      </c>
      <c r="N6633" t="s">
        <v>83</v>
      </c>
      <c r="O6633" t="b">
        <v>0</v>
      </c>
      <c r="P6633">
        <v>83.664600000000007</v>
      </c>
      <c r="Q6633">
        <v>22.446600000000011</v>
      </c>
      <c r="R6633">
        <v>6.5866000000000096</v>
      </c>
      <c r="S6633" t="s">
        <v>183</v>
      </c>
      <c r="T6633">
        <v>0</v>
      </c>
      <c r="U6633">
        <v>0</v>
      </c>
      <c r="V6633">
        <v>15</v>
      </c>
      <c r="W6633">
        <v>526.91089999999997</v>
      </c>
    </row>
    <row r="6634" spans="1:23" x14ac:dyDescent="0.35">
      <c r="A6634" t="s">
        <v>8690</v>
      </c>
      <c r="B6634" t="s">
        <v>507</v>
      </c>
      <c r="C6634" t="s">
        <v>1166</v>
      </c>
      <c r="D6634" t="s">
        <v>15</v>
      </c>
      <c r="E6634" t="s">
        <v>88</v>
      </c>
      <c r="F6634" t="s">
        <v>680</v>
      </c>
      <c r="G6634">
        <v>23.71</v>
      </c>
      <c r="H6634">
        <v>2</v>
      </c>
      <c r="I6634">
        <v>0.04</v>
      </c>
      <c r="J6634">
        <v>4.5599999999999996</v>
      </c>
      <c r="K6634" t="s">
        <v>115</v>
      </c>
      <c r="L6634" t="s">
        <v>43</v>
      </c>
      <c r="M6634">
        <v>3.75</v>
      </c>
      <c r="N6634" t="s">
        <v>83</v>
      </c>
      <c r="O6634" t="b">
        <v>0</v>
      </c>
      <c r="P6634">
        <v>45.523200000000003</v>
      </c>
      <c r="Q6634">
        <v>17.071200000000001</v>
      </c>
      <c r="R6634">
        <v>8.7612000000000023</v>
      </c>
      <c r="S6634" t="s">
        <v>84</v>
      </c>
      <c r="T6634">
        <v>0</v>
      </c>
      <c r="U6634">
        <v>0</v>
      </c>
      <c r="V6634">
        <v>18</v>
      </c>
      <c r="W6634">
        <v>1599.6829</v>
      </c>
    </row>
    <row r="6635" spans="1:23" x14ac:dyDescent="0.35">
      <c r="A6635" t="s">
        <v>8691</v>
      </c>
      <c r="B6635" t="s">
        <v>165</v>
      </c>
      <c r="C6635" t="s">
        <v>6134</v>
      </c>
      <c r="D6635" t="s">
        <v>20</v>
      </c>
      <c r="E6635" t="s">
        <v>16</v>
      </c>
      <c r="F6635" t="s">
        <v>311</v>
      </c>
      <c r="G6635">
        <v>43.41</v>
      </c>
      <c r="H6635">
        <v>1</v>
      </c>
      <c r="I6635">
        <v>0.28000000000000003</v>
      </c>
      <c r="J6635">
        <v>5.04</v>
      </c>
      <c r="K6635" t="s">
        <v>82</v>
      </c>
      <c r="L6635" t="s">
        <v>43</v>
      </c>
      <c r="M6635">
        <v>4.03</v>
      </c>
      <c r="N6635" t="s">
        <v>83</v>
      </c>
      <c r="O6635" t="b">
        <v>0</v>
      </c>
      <c r="P6635">
        <v>31.255199999999991</v>
      </c>
      <c r="Q6635">
        <v>5.2091999999999992</v>
      </c>
      <c r="R6635">
        <v>-3.8608000000000011</v>
      </c>
      <c r="S6635" t="s">
        <v>91</v>
      </c>
      <c r="T6635">
        <v>0</v>
      </c>
      <c r="U6635">
        <v>0</v>
      </c>
      <c r="V6635">
        <v>3</v>
      </c>
      <c r="W6635">
        <v>39.106400000000008</v>
      </c>
    </row>
    <row r="6636" spans="1:23" x14ac:dyDescent="0.35">
      <c r="A6636" t="s">
        <v>8692</v>
      </c>
      <c r="B6636" t="s">
        <v>491</v>
      </c>
      <c r="C6636" t="s">
        <v>647</v>
      </c>
      <c r="D6636" t="s">
        <v>15</v>
      </c>
      <c r="E6636" t="s">
        <v>16</v>
      </c>
      <c r="F6636" t="s">
        <v>435</v>
      </c>
      <c r="G6636">
        <v>45.26</v>
      </c>
      <c r="H6636">
        <v>3</v>
      </c>
      <c r="I6636">
        <v>0.14000000000000001</v>
      </c>
      <c r="J6636">
        <v>4.0999999999999996</v>
      </c>
      <c r="K6636" t="s">
        <v>115</v>
      </c>
      <c r="L6636" t="s">
        <v>43</v>
      </c>
      <c r="M6636">
        <v>6.38</v>
      </c>
      <c r="N6636" t="s">
        <v>83</v>
      </c>
      <c r="O6636" t="b">
        <v>0</v>
      </c>
      <c r="P6636">
        <v>116.77079999999999</v>
      </c>
      <c r="Q6636">
        <v>35.302799999999991</v>
      </c>
      <c r="R6636">
        <v>24.82279999999999</v>
      </c>
      <c r="S6636" t="s">
        <v>103</v>
      </c>
      <c r="T6636">
        <v>0</v>
      </c>
      <c r="U6636">
        <v>0</v>
      </c>
      <c r="V6636">
        <v>14</v>
      </c>
      <c r="W6636">
        <v>995.57560000000024</v>
      </c>
    </row>
    <row r="6637" spans="1:23" x14ac:dyDescent="0.35">
      <c r="A6637" t="s">
        <v>8693</v>
      </c>
      <c r="B6637" t="s">
        <v>603</v>
      </c>
      <c r="C6637" t="s">
        <v>1055</v>
      </c>
      <c r="D6637" t="s">
        <v>12</v>
      </c>
      <c r="E6637" t="s">
        <v>16</v>
      </c>
      <c r="F6637" t="s">
        <v>481</v>
      </c>
      <c r="G6637">
        <v>38.14</v>
      </c>
      <c r="H6637">
        <v>1</v>
      </c>
      <c r="I6637">
        <v>0.17</v>
      </c>
      <c r="J6637">
        <v>3.49</v>
      </c>
      <c r="K6637" t="s">
        <v>115</v>
      </c>
      <c r="L6637" t="s">
        <v>43</v>
      </c>
      <c r="M6637">
        <v>4.7</v>
      </c>
      <c r="N6637" t="s">
        <v>83</v>
      </c>
      <c r="O6637" t="b">
        <v>0</v>
      </c>
      <c r="P6637">
        <v>31.656199999999998</v>
      </c>
      <c r="Q6637">
        <v>8.772199999999998</v>
      </c>
      <c r="R6637">
        <v>0.58219999999999672</v>
      </c>
      <c r="S6637" t="s">
        <v>128</v>
      </c>
      <c r="T6637">
        <v>0</v>
      </c>
      <c r="U6637">
        <v>0</v>
      </c>
      <c r="V6637">
        <v>3</v>
      </c>
      <c r="W6637">
        <v>4.668699999999995</v>
      </c>
    </row>
    <row r="6638" spans="1:23" x14ac:dyDescent="0.35">
      <c r="A6638" t="s">
        <v>8694</v>
      </c>
      <c r="B6638" t="s">
        <v>1147</v>
      </c>
      <c r="C6638" t="s">
        <v>8695</v>
      </c>
      <c r="D6638" t="s">
        <v>20</v>
      </c>
      <c r="E6638" t="s">
        <v>14</v>
      </c>
      <c r="F6638" t="s">
        <v>203</v>
      </c>
      <c r="G6638">
        <v>133</v>
      </c>
      <c r="H6638">
        <v>2</v>
      </c>
      <c r="I6638">
        <v>0.23</v>
      </c>
      <c r="J6638">
        <v>9.41</v>
      </c>
      <c r="K6638" t="s">
        <v>102</v>
      </c>
      <c r="L6638" t="s">
        <v>41</v>
      </c>
      <c r="M6638">
        <v>5.84</v>
      </c>
      <c r="N6638" t="s">
        <v>83</v>
      </c>
      <c r="O6638" t="b">
        <v>0</v>
      </c>
      <c r="P6638">
        <v>204.82</v>
      </c>
      <c r="Q6638">
        <v>45.22</v>
      </c>
      <c r="R6638">
        <v>29.97</v>
      </c>
      <c r="S6638" t="s">
        <v>183</v>
      </c>
      <c r="T6638">
        <v>0</v>
      </c>
      <c r="U6638">
        <v>0</v>
      </c>
      <c r="V6638">
        <v>2</v>
      </c>
      <c r="W6638">
        <v>24.1752</v>
      </c>
    </row>
    <row r="6639" spans="1:23" x14ac:dyDescent="0.35">
      <c r="A6639" t="s">
        <v>8696</v>
      </c>
      <c r="B6639" t="s">
        <v>669</v>
      </c>
      <c r="C6639" t="s">
        <v>2523</v>
      </c>
      <c r="D6639" t="s">
        <v>12</v>
      </c>
      <c r="E6639" t="s">
        <v>88</v>
      </c>
      <c r="F6639" t="s">
        <v>2335</v>
      </c>
      <c r="G6639">
        <v>35.85</v>
      </c>
      <c r="H6639">
        <v>3</v>
      </c>
      <c r="I6639">
        <v>0.08</v>
      </c>
      <c r="J6639">
        <v>4.3899999999999997</v>
      </c>
      <c r="K6639" t="s">
        <v>90</v>
      </c>
      <c r="L6639" t="s">
        <v>43</v>
      </c>
      <c r="M6639">
        <v>3.23</v>
      </c>
      <c r="N6639" t="s">
        <v>83</v>
      </c>
      <c r="O6639" t="b">
        <v>0</v>
      </c>
      <c r="P6639">
        <v>98.945999999999998</v>
      </c>
      <c r="Q6639">
        <v>34.416000000000011</v>
      </c>
      <c r="R6639">
        <v>26.79600000000001</v>
      </c>
      <c r="S6639" t="s">
        <v>183</v>
      </c>
      <c r="T6639">
        <v>0</v>
      </c>
      <c r="U6639">
        <v>0</v>
      </c>
      <c r="V6639">
        <v>13</v>
      </c>
      <c r="W6639">
        <v>464.18990000000008</v>
      </c>
    </row>
    <row r="6640" spans="1:23" x14ac:dyDescent="0.35">
      <c r="A6640" t="s">
        <v>8697</v>
      </c>
      <c r="B6640" t="s">
        <v>1219</v>
      </c>
      <c r="C6640" t="s">
        <v>1469</v>
      </c>
      <c r="D6640" t="s">
        <v>19</v>
      </c>
      <c r="E6640" t="s">
        <v>95</v>
      </c>
      <c r="F6640" t="s">
        <v>568</v>
      </c>
      <c r="G6640">
        <v>250.25</v>
      </c>
      <c r="H6640">
        <v>1</v>
      </c>
      <c r="I6640">
        <v>0.02</v>
      </c>
      <c r="J6640">
        <v>8.66</v>
      </c>
      <c r="K6640" t="s">
        <v>82</v>
      </c>
      <c r="L6640" t="s">
        <v>48</v>
      </c>
      <c r="M6640">
        <v>13.93</v>
      </c>
      <c r="N6640" t="s">
        <v>141</v>
      </c>
      <c r="O6640" t="b">
        <v>0</v>
      </c>
      <c r="P6640">
        <v>245.245</v>
      </c>
      <c r="Q6640">
        <v>95.094999999999999</v>
      </c>
      <c r="R6640">
        <v>72.504999999999995</v>
      </c>
      <c r="S6640" t="s">
        <v>183</v>
      </c>
      <c r="T6640">
        <v>1</v>
      </c>
      <c r="U6640">
        <v>0</v>
      </c>
      <c r="V6640">
        <v>24</v>
      </c>
      <c r="W6640">
        <v>1849.9422999999999</v>
      </c>
    </row>
    <row r="6641" spans="1:23" x14ac:dyDescent="0.35">
      <c r="A6641" t="s">
        <v>8698</v>
      </c>
      <c r="B6641" t="s">
        <v>261</v>
      </c>
      <c r="C6641" t="s">
        <v>3267</v>
      </c>
      <c r="D6641" t="s">
        <v>12</v>
      </c>
      <c r="E6641" t="s">
        <v>16</v>
      </c>
      <c r="F6641" t="s">
        <v>259</v>
      </c>
      <c r="G6641">
        <v>31.27</v>
      </c>
      <c r="H6641">
        <v>3</v>
      </c>
      <c r="I6641">
        <v>0.1</v>
      </c>
      <c r="J6641">
        <v>4.57</v>
      </c>
      <c r="K6641" t="s">
        <v>90</v>
      </c>
      <c r="L6641" t="s">
        <v>43</v>
      </c>
      <c r="M6641">
        <v>4.37</v>
      </c>
      <c r="N6641" t="s">
        <v>83</v>
      </c>
      <c r="O6641" t="b">
        <v>1</v>
      </c>
      <c r="P6641">
        <v>84.429000000000002</v>
      </c>
      <c r="Q6641">
        <v>28.143000000000001</v>
      </c>
      <c r="R6641">
        <v>19.202999999999999</v>
      </c>
      <c r="S6641" t="s">
        <v>103</v>
      </c>
      <c r="T6641">
        <v>0</v>
      </c>
      <c r="U6641">
        <v>0</v>
      </c>
      <c r="V6641">
        <v>15</v>
      </c>
      <c r="W6641">
        <v>562.32950000000005</v>
      </c>
    </row>
    <row r="6642" spans="1:23" x14ac:dyDescent="0.35">
      <c r="A6642" t="s">
        <v>8699</v>
      </c>
      <c r="B6642" t="s">
        <v>212</v>
      </c>
      <c r="C6642" t="s">
        <v>1864</v>
      </c>
      <c r="D6642" t="s">
        <v>17</v>
      </c>
      <c r="E6642" t="s">
        <v>16</v>
      </c>
      <c r="F6642" t="s">
        <v>300</v>
      </c>
      <c r="G6642">
        <v>24.98</v>
      </c>
      <c r="H6642">
        <v>3</v>
      </c>
      <c r="I6642">
        <v>0.28000000000000003</v>
      </c>
      <c r="J6642">
        <v>9.7799999999999994</v>
      </c>
      <c r="K6642" t="s">
        <v>115</v>
      </c>
      <c r="L6642" t="s">
        <v>41</v>
      </c>
      <c r="M6642">
        <v>11.62</v>
      </c>
      <c r="N6642" t="s">
        <v>83</v>
      </c>
      <c r="O6642" t="b">
        <v>0</v>
      </c>
      <c r="P6642">
        <v>53.956800000000001</v>
      </c>
      <c r="Q6642">
        <v>8.9927999999999955</v>
      </c>
      <c r="R6642">
        <v>-12.4072</v>
      </c>
      <c r="S6642" t="s">
        <v>91</v>
      </c>
      <c r="T6642">
        <v>0</v>
      </c>
      <c r="U6642">
        <v>0</v>
      </c>
      <c r="V6642">
        <v>4</v>
      </c>
      <c r="W6642">
        <v>60.787299999999981</v>
      </c>
    </row>
    <row r="6643" spans="1:23" x14ac:dyDescent="0.35">
      <c r="A6643" t="s">
        <v>8700</v>
      </c>
      <c r="B6643" t="s">
        <v>740</v>
      </c>
      <c r="C6643" t="s">
        <v>7101</v>
      </c>
      <c r="D6643" t="s">
        <v>12</v>
      </c>
      <c r="E6643" t="s">
        <v>95</v>
      </c>
      <c r="F6643" t="s">
        <v>932</v>
      </c>
      <c r="G6643">
        <v>26.39</v>
      </c>
      <c r="H6643">
        <v>1</v>
      </c>
      <c r="I6643">
        <v>0.09</v>
      </c>
      <c r="J6643">
        <v>3.07</v>
      </c>
      <c r="K6643" t="s">
        <v>115</v>
      </c>
      <c r="L6643" t="s">
        <v>45</v>
      </c>
      <c r="M6643">
        <v>1.54</v>
      </c>
      <c r="N6643" t="s">
        <v>83</v>
      </c>
      <c r="O6643" t="b">
        <v>0</v>
      </c>
      <c r="P6643">
        <v>24.014900000000001</v>
      </c>
      <c r="Q6643">
        <v>8.1809000000000012</v>
      </c>
      <c r="R6643">
        <v>3.5709000000000022</v>
      </c>
      <c r="S6643" t="s">
        <v>128</v>
      </c>
      <c r="T6643">
        <v>0</v>
      </c>
      <c r="U6643">
        <v>0</v>
      </c>
      <c r="V6643">
        <v>2</v>
      </c>
      <c r="W6643">
        <v>1.1585000000000001</v>
      </c>
    </row>
    <row r="6644" spans="1:23" x14ac:dyDescent="0.35">
      <c r="A6644" t="s">
        <v>8701</v>
      </c>
      <c r="B6644" t="s">
        <v>272</v>
      </c>
      <c r="C6644" t="s">
        <v>4953</v>
      </c>
      <c r="D6644" t="s">
        <v>17</v>
      </c>
      <c r="E6644" t="s">
        <v>16</v>
      </c>
      <c r="F6644" t="s">
        <v>278</v>
      </c>
      <c r="G6644">
        <v>32.29</v>
      </c>
      <c r="H6644">
        <v>2</v>
      </c>
      <c r="I6644">
        <v>0.13</v>
      </c>
      <c r="J6644">
        <v>9.26</v>
      </c>
      <c r="K6644" t="s">
        <v>102</v>
      </c>
      <c r="L6644" t="s">
        <v>45</v>
      </c>
      <c r="M6644">
        <v>0.74</v>
      </c>
      <c r="N6644" t="s">
        <v>83</v>
      </c>
      <c r="O6644" t="b">
        <v>0</v>
      </c>
      <c r="P6644">
        <v>56.184600000000003</v>
      </c>
      <c r="Q6644">
        <v>17.436599999999999</v>
      </c>
      <c r="R6644">
        <v>7.4365999999999994</v>
      </c>
      <c r="S6644" t="s">
        <v>84</v>
      </c>
      <c r="T6644">
        <v>0</v>
      </c>
      <c r="U6644">
        <v>0</v>
      </c>
      <c r="V6644">
        <v>3</v>
      </c>
      <c r="W6644">
        <v>155.41550000000001</v>
      </c>
    </row>
    <row r="6645" spans="1:23" x14ac:dyDescent="0.35">
      <c r="A6645" t="s">
        <v>8702</v>
      </c>
      <c r="B6645" t="s">
        <v>185</v>
      </c>
      <c r="C6645" t="s">
        <v>1491</v>
      </c>
      <c r="D6645" t="s">
        <v>15</v>
      </c>
      <c r="E6645" t="s">
        <v>16</v>
      </c>
      <c r="F6645" t="s">
        <v>464</v>
      </c>
      <c r="G6645">
        <v>53.94</v>
      </c>
      <c r="H6645">
        <v>1</v>
      </c>
      <c r="I6645">
        <v>0.09</v>
      </c>
      <c r="J6645">
        <v>9.2799999999999994</v>
      </c>
      <c r="K6645" t="s">
        <v>115</v>
      </c>
      <c r="L6645" t="s">
        <v>48</v>
      </c>
      <c r="M6645">
        <v>15.32</v>
      </c>
      <c r="N6645" t="s">
        <v>83</v>
      </c>
      <c r="O6645" t="b">
        <v>0</v>
      </c>
      <c r="P6645">
        <v>49.0854</v>
      </c>
      <c r="Q6645">
        <v>16.721399999999999</v>
      </c>
      <c r="R6645">
        <v>-7.8785999999999987</v>
      </c>
      <c r="S6645" t="s">
        <v>128</v>
      </c>
      <c r="T6645">
        <v>0</v>
      </c>
      <c r="U6645">
        <v>0</v>
      </c>
      <c r="V6645">
        <v>11</v>
      </c>
      <c r="W6645">
        <v>1069.1565000000001</v>
      </c>
    </row>
    <row r="6646" spans="1:23" x14ac:dyDescent="0.35">
      <c r="A6646" t="s">
        <v>8703</v>
      </c>
      <c r="B6646" t="s">
        <v>562</v>
      </c>
      <c r="C6646" t="s">
        <v>1377</v>
      </c>
      <c r="D6646" t="s">
        <v>12</v>
      </c>
      <c r="E6646" t="s">
        <v>95</v>
      </c>
      <c r="F6646" t="s">
        <v>266</v>
      </c>
      <c r="G6646">
        <v>415.61</v>
      </c>
      <c r="H6646">
        <v>2</v>
      </c>
      <c r="I6646">
        <v>0.01</v>
      </c>
      <c r="J6646">
        <v>9.1999999999999993</v>
      </c>
      <c r="K6646" t="s">
        <v>102</v>
      </c>
      <c r="L6646" t="s">
        <v>43</v>
      </c>
      <c r="M6646">
        <v>7.12</v>
      </c>
      <c r="N6646" t="s">
        <v>141</v>
      </c>
      <c r="O6646" t="b">
        <v>0</v>
      </c>
      <c r="P6646">
        <v>822.90780000000007</v>
      </c>
      <c r="Q6646">
        <v>324.17580000000009</v>
      </c>
      <c r="R6646">
        <v>307.8558000000001</v>
      </c>
      <c r="S6646" t="s">
        <v>103</v>
      </c>
      <c r="T6646">
        <v>1</v>
      </c>
      <c r="U6646">
        <v>0</v>
      </c>
      <c r="V6646">
        <v>17</v>
      </c>
      <c r="W6646">
        <v>1418.6872000000001</v>
      </c>
    </row>
    <row r="6647" spans="1:23" x14ac:dyDescent="0.35">
      <c r="A6647" t="s">
        <v>8704</v>
      </c>
      <c r="B6647" t="s">
        <v>189</v>
      </c>
      <c r="C6647" t="s">
        <v>6765</v>
      </c>
      <c r="D6647" t="s">
        <v>12</v>
      </c>
      <c r="E6647" t="s">
        <v>16</v>
      </c>
      <c r="F6647" t="s">
        <v>648</v>
      </c>
      <c r="G6647">
        <v>37.659999999999997</v>
      </c>
      <c r="H6647">
        <v>1</v>
      </c>
      <c r="I6647">
        <v>0.3</v>
      </c>
      <c r="J6647">
        <v>4.8099999999999996</v>
      </c>
      <c r="K6647" t="s">
        <v>115</v>
      </c>
      <c r="L6647" t="s">
        <v>43</v>
      </c>
      <c r="M6647">
        <v>3.21</v>
      </c>
      <c r="N6647" t="s">
        <v>83</v>
      </c>
      <c r="O6647" t="b">
        <v>0</v>
      </c>
      <c r="P6647">
        <v>26.361999999999991</v>
      </c>
      <c r="Q6647">
        <v>3.7659999999999978</v>
      </c>
      <c r="R6647">
        <v>-4.2540000000000013</v>
      </c>
      <c r="S6647" t="s">
        <v>91</v>
      </c>
      <c r="T6647">
        <v>0</v>
      </c>
      <c r="U6647">
        <v>0</v>
      </c>
      <c r="V6647">
        <v>3</v>
      </c>
      <c r="W6647">
        <v>821.80869999999993</v>
      </c>
    </row>
    <row r="6648" spans="1:23" x14ac:dyDescent="0.35">
      <c r="A6648" t="s">
        <v>8705</v>
      </c>
      <c r="B6648" t="s">
        <v>1228</v>
      </c>
      <c r="C6648" t="s">
        <v>4021</v>
      </c>
      <c r="D6648" t="s">
        <v>24</v>
      </c>
      <c r="E6648" t="s">
        <v>14</v>
      </c>
      <c r="F6648" t="s">
        <v>733</v>
      </c>
      <c r="G6648">
        <v>153.34</v>
      </c>
      <c r="H6648">
        <v>2</v>
      </c>
      <c r="I6648">
        <v>0.18</v>
      </c>
      <c r="J6648">
        <v>2.98</v>
      </c>
      <c r="K6648" t="s">
        <v>102</v>
      </c>
      <c r="L6648" t="s">
        <v>41</v>
      </c>
      <c r="M6648">
        <v>12.04</v>
      </c>
      <c r="N6648" t="s">
        <v>83</v>
      </c>
      <c r="O6648" t="b">
        <v>0</v>
      </c>
      <c r="P6648">
        <v>251.4776</v>
      </c>
      <c r="Q6648">
        <v>67.469600000000014</v>
      </c>
      <c r="R6648">
        <v>52.449600000000018</v>
      </c>
      <c r="S6648" t="s">
        <v>84</v>
      </c>
      <c r="T6648">
        <v>0</v>
      </c>
      <c r="U6648">
        <v>0</v>
      </c>
      <c r="V6648">
        <v>3</v>
      </c>
      <c r="W6648">
        <v>34.742400000000018</v>
      </c>
    </row>
    <row r="6649" spans="1:23" x14ac:dyDescent="0.35">
      <c r="A6649" t="s">
        <v>8706</v>
      </c>
      <c r="B6649" t="s">
        <v>536</v>
      </c>
      <c r="C6649" t="s">
        <v>1412</v>
      </c>
      <c r="D6649" t="s">
        <v>17</v>
      </c>
      <c r="E6649" t="s">
        <v>14</v>
      </c>
      <c r="F6649" t="s">
        <v>817</v>
      </c>
      <c r="G6649">
        <v>120.06</v>
      </c>
      <c r="H6649">
        <v>2</v>
      </c>
      <c r="I6649">
        <v>0.03</v>
      </c>
      <c r="J6649">
        <v>6.08</v>
      </c>
      <c r="K6649" t="s">
        <v>115</v>
      </c>
      <c r="L6649" t="s">
        <v>45</v>
      </c>
      <c r="M6649">
        <v>1.17</v>
      </c>
      <c r="N6649" t="s">
        <v>83</v>
      </c>
      <c r="O6649" t="b">
        <v>0</v>
      </c>
      <c r="P6649">
        <v>232.91640000000001</v>
      </c>
      <c r="Q6649">
        <v>88.844400000000007</v>
      </c>
      <c r="R6649">
        <v>81.594400000000007</v>
      </c>
      <c r="S6649" t="s">
        <v>97</v>
      </c>
      <c r="T6649">
        <v>0</v>
      </c>
      <c r="U6649">
        <v>0</v>
      </c>
      <c r="V6649">
        <v>2</v>
      </c>
      <c r="W6649">
        <v>105.74930000000001</v>
      </c>
    </row>
    <row r="6650" spans="1:23" x14ac:dyDescent="0.35">
      <c r="A6650" t="s">
        <v>8707</v>
      </c>
      <c r="B6650" t="s">
        <v>353</v>
      </c>
      <c r="C6650" t="s">
        <v>4737</v>
      </c>
      <c r="D6650" t="s">
        <v>19</v>
      </c>
      <c r="E6650" t="s">
        <v>16</v>
      </c>
      <c r="F6650" t="s">
        <v>1050</v>
      </c>
      <c r="G6650">
        <v>18.38</v>
      </c>
      <c r="H6650">
        <v>1</v>
      </c>
      <c r="I6650">
        <v>0.21</v>
      </c>
      <c r="J6650">
        <v>5.53</v>
      </c>
      <c r="K6650" t="s">
        <v>115</v>
      </c>
      <c r="L6650" t="s">
        <v>45</v>
      </c>
      <c r="M6650">
        <v>1.7</v>
      </c>
      <c r="N6650" t="s">
        <v>83</v>
      </c>
      <c r="O6650" t="b">
        <v>0</v>
      </c>
      <c r="P6650">
        <v>14.520200000000001</v>
      </c>
      <c r="Q6650">
        <v>3.4922</v>
      </c>
      <c r="R6650">
        <v>-3.7378</v>
      </c>
      <c r="S6650" t="s">
        <v>91</v>
      </c>
      <c r="T6650">
        <v>0</v>
      </c>
      <c r="U6650">
        <v>0</v>
      </c>
      <c r="V6650">
        <v>18</v>
      </c>
      <c r="W6650">
        <v>2172.4623999999999</v>
      </c>
    </row>
    <row r="6651" spans="1:23" x14ac:dyDescent="0.35">
      <c r="A6651" t="s">
        <v>8708</v>
      </c>
      <c r="B6651" t="s">
        <v>212</v>
      </c>
      <c r="C6651" t="s">
        <v>354</v>
      </c>
      <c r="D6651" t="s">
        <v>12</v>
      </c>
      <c r="E6651" t="s">
        <v>95</v>
      </c>
      <c r="F6651" t="s">
        <v>478</v>
      </c>
      <c r="G6651">
        <v>33.03</v>
      </c>
      <c r="H6651">
        <v>1</v>
      </c>
      <c r="I6651">
        <v>0.06</v>
      </c>
      <c r="J6651">
        <v>9.68</v>
      </c>
      <c r="K6651" t="s">
        <v>90</v>
      </c>
      <c r="L6651" t="s">
        <v>43</v>
      </c>
      <c r="M6651">
        <v>7.66</v>
      </c>
      <c r="N6651" t="s">
        <v>83</v>
      </c>
      <c r="O6651" t="b">
        <v>0</v>
      </c>
      <c r="P6651">
        <v>31.048200000000001</v>
      </c>
      <c r="Q6651">
        <v>11.2302</v>
      </c>
      <c r="R6651">
        <v>-6.1098000000000043</v>
      </c>
      <c r="S6651" t="s">
        <v>91</v>
      </c>
      <c r="T6651">
        <v>0</v>
      </c>
      <c r="U6651">
        <v>0</v>
      </c>
      <c r="V6651">
        <v>17</v>
      </c>
      <c r="W6651">
        <v>667.01100000000008</v>
      </c>
    </row>
    <row r="6652" spans="1:23" x14ac:dyDescent="0.35">
      <c r="A6652" t="s">
        <v>8709</v>
      </c>
      <c r="B6652" t="s">
        <v>594</v>
      </c>
      <c r="C6652" t="s">
        <v>4737</v>
      </c>
      <c r="D6652" t="s">
        <v>19</v>
      </c>
      <c r="E6652" t="s">
        <v>14</v>
      </c>
      <c r="F6652" t="s">
        <v>733</v>
      </c>
      <c r="G6652">
        <v>162.56</v>
      </c>
      <c r="H6652">
        <v>3</v>
      </c>
      <c r="I6652">
        <v>0.06</v>
      </c>
      <c r="J6652">
        <v>9.73</v>
      </c>
      <c r="K6652" t="s">
        <v>115</v>
      </c>
      <c r="L6652" t="s">
        <v>45</v>
      </c>
      <c r="M6652">
        <v>1.25</v>
      </c>
      <c r="N6652" t="s">
        <v>141</v>
      </c>
      <c r="O6652" t="b">
        <v>0</v>
      </c>
      <c r="P6652">
        <v>458.41919999999999</v>
      </c>
      <c r="Q6652">
        <v>165.81120000000001</v>
      </c>
      <c r="R6652">
        <v>154.8312</v>
      </c>
      <c r="S6652" t="s">
        <v>128</v>
      </c>
      <c r="T6652">
        <v>1</v>
      </c>
      <c r="U6652">
        <v>0</v>
      </c>
      <c r="V6652">
        <v>18</v>
      </c>
      <c r="W6652">
        <v>2172.4623999999999</v>
      </c>
    </row>
    <row r="6653" spans="1:23" x14ac:dyDescent="0.35">
      <c r="A6653" t="s">
        <v>8710</v>
      </c>
      <c r="B6653" t="s">
        <v>1301</v>
      </c>
      <c r="C6653" t="s">
        <v>820</v>
      </c>
      <c r="D6653" t="s">
        <v>19</v>
      </c>
      <c r="E6653" t="s">
        <v>88</v>
      </c>
      <c r="F6653" t="s">
        <v>251</v>
      </c>
      <c r="G6653">
        <v>18.18</v>
      </c>
      <c r="H6653">
        <v>2</v>
      </c>
      <c r="I6653">
        <v>7.0000000000000007E-2</v>
      </c>
      <c r="J6653">
        <v>8.0500000000000007</v>
      </c>
      <c r="K6653" t="s">
        <v>90</v>
      </c>
      <c r="L6653" t="s">
        <v>41</v>
      </c>
      <c r="M6653">
        <v>13.53</v>
      </c>
      <c r="N6653" t="s">
        <v>141</v>
      </c>
      <c r="O6653" t="b">
        <v>0</v>
      </c>
      <c r="P6653">
        <v>33.814799999999998</v>
      </c>
      <c r="Q6653">
        <v>11.998799999999999</v>
      </c>
      <c r="R6653">
        <v>-9.5812000000000008</v>
      </c>
      <c r="S6653" t="s">
        <v>91</v>
      </c>
      <c r="T6653">
        <v>1</v>
      </c>
      <c r="U6653">
        <v>0</v>
      </c>
      <c r="V6653">
        <v>17</v>
      </c>
      <c r="W6653">
        <v>1105.1192000000001</v>
      </c>
    </row>
    <row r="6654" spans="1:23" x14ac:dyDescent="0.35">
      <c r="A6654" t="s">
        <v>8711</v>
      </c>
      <c r="B6654" t="s">
        <v>594</v>
      </c>
      <c r="C6654" t="s">
        <v>321</v>
      </c>
      <c r="D6654" t="s">
        <v>20</v>
      </c>
      <c r="E6654" t="s">
        <v>88</v>
      </c>
      <c r="F6654" t="s">
        <v>502</v>
      </c>
      <c r="G6654">
        <v>13.01</v>
      </c>
      <c r="H6654">
        <v>1</v>
      </c>
      <c r="I6654">
        <v>0.1</v>
      </c>
      <c r="J6654">
        <v>7.08</v>
      </c>
      <c r="K6654" t="s">
        <v>82</v>
      </c>
      <c r="L6654" t="s">
        <v>41</v>
      </c>
      <c r="M6654">
        <v>11.74</v>
      </c>
      <c r="N6654" t="s">
        <v>83</v>
      </c>
      <c r="O6654" t="b">
        <v>0</v>
      </c>
      <c r="P6654">
        <v>11.709</v>
      </c>
      <c r="Q6654">
        <v>3.9030000000000009</v>
      </c>
      <c r="R6654">
        <v>-14.917</v>
      </c>
      <c r="S6654" t="s">
        <v>128</v>
      </c>
      <c r="T6654">
        <v>0</v>
      </c>
      <c r="U6654">
        <v>0</v>
      </c>
      <c r="V6654">
        <v>15</v>
      </c>
      <c r="W6654">
        <v>1951.8117999999999</v>
      </c>
    </row>
    <row r="6655" spans="1:23" x14ac:dyDescent="0.35">
      <c r="A6655" t="s">
        <v>8712</v>
      </c>
      <c r="B6655" t="s">
        <v>440</v>
      </c>
      <c r="C6655" t="s">
        <v>714</v>
      </c>
      <c r="D6655" t="s">
        <v>19</v>
      </c>
      <c r="E6655" t="s">
        <v>16</v>
      </c>
      <c r="F6655" t="s">
        <v>311</v>
      </c>
      <c r="G6655">
        <v>37.299999999999997</v>
      </c>
      <c r="H6655">
        <v>3</v>
      </c>
      <c r="I6655">
        <v>0.09</v>
      </c>
      <c r="J6655">
        <v>6.68</v>
      </c>
      <c r="K6655" t="s">
        <v>90</v>
      </c>
      <c r="L6655" t="s">
        <v>43</v>
      </c>
      <c r="M6655">
        <v>3.38</v>
      </c>
      <c r="N6655" t="s">
        <v>83</v>
      </c>
      <c r="O6655" t="b">
        <v>0</v>
      </c>
      <c r="P6655">
        <v>101.82899999999999</v>
      </c>
      <c r="Q6655">
        <v>34.689000000000007</v>
      </c>
      <c r="R6655">
        <v>24.629000000000008</v>
      </c>
      <c r="S6655" t="s">
        <v>97</v>
      </c>
      <c r="T6655">
        <v>0</v>
      </c>
      <c r="U6655">
        <v>0</v>
      </c>
      <c r="V6655">
        <v>4</v>
      </c>
      <c r="W6655">
        <v>256.31020000000001</v>
      </c>
    </row>
    <row r="6656" spans="1:23" x14ac:dyDescent="0.35">
      <c r="A6656" t="s">
        <v>8713</v>
      </c>
      <c r="B6656" t="s">
        <v>559</v>
      </c>
      <c r="C6656" t="s">
        <v>687</v>
      </c>
      <c r="D6656" t="s">
        <v>19</v>
      </c>
      <c r="E6656" t="s">
        <v>95</v>
      </c>
      <c r="F6656" t="s">
        <v>270</v>
      </c>
      <c r="G6656">
        <v>411.01</v>
      </c>
      <c r="H6656">
        <v>1</v>
      </c>
      <c r="I6656">
        <v>0.09</v>
      </c>
      <c r="J6656">
        <v>4.7300000000000004</v>
      </c>
      <c r="K6656" t="s">
        <v>82</v>
      </c>
      <c r="L6656" t="s">
        <v>45</v>
      </c>
      <c r="M6656">
        <v>0.72</v>
      </c>
      <c r="N6656" t="s">
        <v>83</v>
      </c>
      <c r="O6656" t="b">
        <v>0</v>
      </c>
      <c r="P6656">
        <v>374.01909999999998</v>
      </c>
      <c r="Q6656">
        <v>127.4131</v>
      </c>
      <c r="R6656">
        <v>121.9631</v>
      </c>
      <c r="S6656" t="s">
        <v>128</v>
      </c>
      <c r="T6656">
        <v>0</v>
      </c>
      <c r="U6656">
        <v>0</v>
      </c>
      <c r="V6656">
        <v>3</v>
      </c>
      <c r="W6656">
        <v>245.06870000000001</v>
      </c>
    </row>
    <row r="6657" spans="1:23" x14ac:dyDescent="0.35">
      <c r="A6657" t="s">
        <v>8714</v>
      </c>
      <c r="B6657" t="s">
        <v>848</v>
      </c>
      <c r="C6657" t="s">
        <v>1079</v>
      </c>
      <c r="D6657" t="s">
        <v>12</v>
      </c>
      <c r="E6657" t="s">
        <v>16</v>
      </c>
      <c r="F6657" t="s">
        <v>696</v>
      </c>
      <c r="G6657">
        <v>28.47</v>
      </c>
      <c r="H6657">
        <v>2</v>
      </c>
      <c r="I6657">
        <v>0.15</v>
      </c>
      <c r="J6657">
        <v>9.49</v>
      </c>
      <c r="K6657" t="s">
        <v>115</v>
      </c>
      <c r="L6657" t="s">
        <v>43</v>
      </c>
      <c r="M6657">
        <v>7.54</v>
      </c>
      <c r="N6657" t="s">
        <v>83</v>
      </c>
      <c r="O6657" t="b">
        <v>0</v>
      </c>
      <c r="P6657">
        <v>48.399000000000001</v>
      </c>
      <c r="Q6657">
        <v>14.234999999999999</v>
      </c>
      <c r="R6657">
        <v>-2.7950000000000021</v>
      </c>
      <c r="S6657" t="s">
        <v>103</v>
      </c>
      <c r="T6657">
        <v>0</v>
      </c>
      <c r="U6657">
        <v>0</v>
      </c>
      <c r="V6657">
        <v>16</v>
      </c>
      <c r="W6657">
        <v>1067.1288</v>
      </c>
    </row>
    <row r="6658" spans="1:23" x14ac:dyDescent="0.35">
      <c r="A6658" t="s">
        <v>8715</v>
      </c>
      <c r="B6658" t="s">
        <v>466</v>
      </c>
      <c r="C6658" t="s">
        <v>359</v>
      </c>
      <c r="D6658" t="s">
        <v>17</v>
      </c>
      <c r="E6658" t="s">
        <v>16</v>
      </c>
      <c r="F6658" t="s">
        <v>696</v>
      </c>
      <c r="G6658">
        <v>31.6</v>
      </c>
      <c r="H6658">
        <v>2</v>
      </c>
      <c r="I6658">
        <v>0.08</v>
      </c>
      <c r="J6658">
        <v>5.99</v>
      </c>
      <c r="K6658" t="s">
        <v>115</v>
      </c>
      <c r="L6658" t="s">
        <v>43</v>
      </c>
      <c r="M6658">
        <v>4.05</v>
      </c>
      <c r="N6658" t="s">
        <v>83</v>
      </c>
      <c r="O6658" t="b">
        <v>0</v>
      </c>
      <c r="P6658">
        <v>58.144000000000013</v>
      </c>
      <c r="Q6658">
        <v>20.224</v>
      </c>
      <c r="R6658">
        <v>10.183999999999999</v>
      </c>
      <c r="S6658" t="s">
        <v>183</v>
      </c>
      <c r="T6658">
        <v>0</v>
      </c>
      <c r="U6658">
        <v>0</v>
      </c>
      <c r="V6658">
        <v>18</v>
      </c>
      <c r="W6658">
        <v>1656.8806999999999</v>
      </c>
    </row>
    <row r="6659" spans="1:23" x14ac:dyDescent="0.35">
      <c r="A6659" t="s">
        <v>8716</v>
      </c>
      <c r="B6659" t="s">
        <v>368</v>
      </c>
      <c r="C6659" t="s">
        <v>2999</v>
      </c>
      <c r="D6659" t="s">
        <v>20</v>
      </c>
      <c r="E6659" t="s">
        <v>95</v>
      </c>
      <c r="F6659" t="s">
        <v>460</v>
      </c>
      <c r="G6659">
        <v>121.99</v>
      </c>
      <c r="H6659">
        <v>3</v>
      </c>
      <c r="I6659">
        <v>0.02</v>
      </c>
      <c r="J6659">
        <v>3.03</v>
      </c>
      <c r="K6659" t="s">
        <v>90</v>
      </c>
      <c r="L6659" t="s">
        <v>43</v>
      </c>
      <c r="M6659">
        <v>4.7699999999999996</v>
      </c>
      <c r="N6659" t="s">
        <v>83</v>
      </c>
      <c r="O6659" t="b">
        <v>0</v>
      </c>
      <c r="P6659">
        <v>358.65059999999988</v>
      </c>
      <c r="Q6659">
        <v>139.0686</v>
      </c>
      <c r="R6659">
        <v>131.26859999999999</v>
      </c>
      <c r="S6659" t="s">
        <v>97</v>
      </c>
      <c r="T6659">
        <v>0</v>
      </c>
      <c r="U6659">
        <v>0</v>
      </c>
      <c r="V6659">
        <v>11</v>
      </c>
      <c r="W6659">
        <v>1274.9931999999999</v>
      </c>
    </row>
    <row r="6660" spans="1:23" x14ac:dyDescent="0.35">
      <c r="A6660" t="s">
        <v>8717</v>
      </c>
      <c r="B6660" t="s">
        <v>1345</v>
      </c>
      <c r="C6660" t="s">
        <v>3932</v>
      </c>
      <c r="D6660" t="s">
        <v>26</v>
      </c>
      <c r="E6660" t="s">
        <v>14</v>
      </c>
      <c r="F6660" t="s">
        <v>324</v>
      </c>
      <c r="G6660">
        <v>175.75</v>
      </c>
      <c r="H6660">
        <v>1</v>
      </c>
      <c r="I6660">
        <v>0.28000000000000003</v>
      </c>
      <c r="J6660">
        <v>9.09</v>
      </c>
      <c r="K6660" t="s">
        <v>115</v>
      </c>
      <c r="L6660" t="s">
        <v>41</v>
      </c>
      <c r="M6660">
        <v>13.08</v>
      </c>
      <c r="N6660" t="s">
        <v>83</v>
      </c>
      <c r="O6660" t="b">
        <v>0</v>
      </c>
      <c r="P6660">
        <v>126.54</v>
      </c>
      <c r="Q6660">
        <v>21.089999999999989</v>
      </c>
      <c r="R6660">
        <v>-1.0800000000000129</v>
      </c>
      <c r="S6660" t="s">
        <v>183</v>
      </c>
      <c r="T6660">
        <v>0</v>
      </c>
      <c r="U6660">
        <v>0</v>
      </c>
      <c r="V6660">
        <v>2</v>
      </c>
      <c r="W6660">
        <v>70.166399999999982</v>
      </c>
    </row>
    <row r="6661" spans="1:23" x14ac:dyDescent="0.35">
      <c r="A6661" t="s">
        <v>8718</v>
      </c>
      <c r="B6661" t="s">
        <v>487</v>
      </c>
      <c r="C6661" t="s">
        <v>2936</v>
      </c>
      <c r="D6661" t="s">
        <v>12</v>
      </c>
      <c r="E6661" t="s">
        <v>14</v>
      </c>
      <c r="F6661" t="s">
        <v>780</v>
      </c>
      <c r="G6661">
        <v>97.48</v>
      </c>
      <c r="H6661">
        <v>1</v>
      </c>
      <c r="I6661">
        <v>0.08</v>
      </c>
      <c r="J6661">
        <v>2.64</v>
      </c>
      <c r="K6661" t="s">
        <v>115</v>
      </c>
      <c r="L6661" t="s">
        <v>41</v>
      </c>
      <c r="M6661">
        <v>13.63</v>
      </c>
      <c r="N6661" t="s">
        <v>83</v>
      </c>
      <c r="O6661" t="b">
        <v>0</v>
      </c>
      <c r="P6661">
        <v>89.681600000000003</v>
      </c>
      <c r="Q6661">
        <v>31.1936</v>
      </c>
      <c r="R6661">
        <v>14.9236</v>
      </c>
      <c r="S6661" t="s">
        <v>97</v>
      </c>
      <c r="T6661">
        <v>0</v>
      </c>
      <c r="U6661">
        <v>0</v>
      </c>
      <c r="V6661">
        <v>9</v>
      </c>
      <c r="W6661">
        <v>432.25459999999998</v>
      </c>
    </row>
    <row r="6662" spans="1:23" x14ac:dyDescent="0.35">
      <c r="A6662" t="s">
        <v>8719</v>
      </c>
      <c r="B6662" t="s">
        <v>925</v>
      </c>
      <c r="C6662" t="s">
        <v>2068</v>
      </c>
      <c r="D6662" t="s">
        <v>12</v>
      </c>
      <c r="E6662" t="s">
        <v>14</v>
      </c>
      <c r="F6662" t="s">
        <v>210</v>
      </c>
      <c r="G6662">
        <v>155.68</v>
      </c>
      <c r="H6662">
        <v>2</v>
      </c>
      <c r="I6662">
        <v>7.0000000000000007E-2</v>
      </c>
      <c r="J6662">
        <v>6.99</v>
      </c>
      <c r="K6662" t="s">
        <v>102</v>
      </c>
      <c r="L6662" t="s">
        <v>43</v>
      </c>
      <c r="M6662">
        <v>4.88</v>
      </c>
      <c r="N6662" t="s">
        <v>83</v>
      </c>
      <c r="O6662" t="b">
        <v>0</v>
      </c>
      <c r="P6662">
        <v>289.56479999999999</v>
      </c>
      <c r="Q6662">
        <v>102.7488</v>
      </c>
      <c r="R6662">
        <v>90.878799999999984</v>
      </c>
      <c r="S6662" t="s">
        <v>91</v>
      </c>
      <c r="T6662">
        <v>0</v>
      </c>
      <c r="U6662">
        <v>0</v>
      </c>
      <c r="V6662">
        <v>11</v>
      </c>
      <c r="W6662">
        <v>980.51310000000001</v>
      </c>
    </row>
    <row r="6663" spans="1:23" x14ac:dyDescent="0.35">
      <c r="A6663" t="s">
        <v>8720</v>
      </c>
      <c r="B6663" t="s">
        <v>1810</v>
      </c>
      <c r="C6663" t="s">
        <v>3327</v>
      </c>
      <c r="D6663" t="s">
        <v>24</v>
      </c>
      <c r="E6663" t="s">
        <v>14</v>
      </c>
      <c r="F6663" t="s">
        <v>167</v>
      </c>
      <c r="G6663">
        <v>173.52</v>
      </c>
      <c r="H6663">
        <v>1</v>
      </c>
      <c r="I6663">
        <v>7.0000000000000007E-2</v>
      </c>
      <c r="J6663">
        <v>7.62</v>
      </c>
      <c r="K6663" t="s">
        <v>90</v>
      </c>
      <c r="L6663" t="s">
        <v>45</v>
      </c>
      <c r="M6663">
        <v>0.56999999999999995</v>
      </c>
      <c r="N6663" t="s">
        <v>83</v>
      </c>
      <c r="O6663" t="b">
        <v>0</v>
      </c>
      <c r="P6663">
        <v>161.37360000000001</v>
      </c>
      <c r="Q6663">
        <v>57.261600000000001</v>
      </c>
      <c r="R6663">
        <v>49.071599999999997</v>
      </c>
      <c r="S6663" t="s">
        <v>84</v>
      </c>
      <c r="T6663">
        <v>0</v>
      </c>
      <c r="U6663">
        <v>0</v>
      </c>
      <c r="V6663">
        <v>13</v>
      </c>
      <c r="W6663">
        <v>819.19979999999998</v>
      </c>
    </row>
    <row r="6664" spans="1:23" x14ac:dyDescent="0.35">
      <c r="A6664" t="s">
        <v>8721</v>
      </c>
      <c r="B6664" t="s">
        <v>117</v>
      </c>
      <c r="C6664" t="s">
        <v>1976</v>
      </c>
      <c r="D6664" t="s">
        <v>20</v>
      </c>
      <c r="E6664" t="s">
        <v>14</v>
      </c>
      <c r="F6664" t="s">
        <v>617</v>
      </c>
      <c r="G6664">
        <v>94.34</v>
      </c>
      <c r="H6664">
        <v>2</v>
      </c>
      <c r="I6664">
        <v>0.04</v>
      </c>
      <c r="J6664">
        <v>6.11</v>
      </c>
      <c r="K6664" t="s">
        <v>115</v>
      </c>
      <c r="L6664" t="s">
        <v>45</v>
      </c>
      <c r="M6664">
        <v>1.01</v>
      </c>
      <c r="N6664" t="s">
        <v>83</v>
      </c>
      <c r="O6664" t="b">
        <v>0</v>
      </c>
      <c r="P6664">
        <v>181.1328</v>
      </c>
      <c r="Q6664">
        <v>67.924800000000005</v>
      </c>
      <c r="R6664">
        <v>60.804800000000007</v>
      </c>
      <c r="S6664" t="s">
        <v>84</v>
      </c>
      <c r="T6664">
        <v>0</v>
      </c>
      <c r="U6664">
        <v>0</v>
      </c>
      <c r="V6664">
        <v>23</v>
      </c>
      <c r="W6664">
        <v>1284.9342999999999</v>
      </c>
    </row>
    <row r="6665" spans="1:23" x14ac:dyDescent="0.35">
      <c r="A6665" t="s">
        <v>8722</v>
      </c>
      <c r="B6665" t="s">
        <v>1301</v>
      </c>
      <c r="C6665" t="s">
        <v>6684</v>
      </c>
      <c r="D6665" t="s">
        <v>19</v>
      </c>
      <c r="E6665" t="s">
        <v>16</v>
      </c>
      <c r="F6665" t="s">
        <v>427</v>
      </c>
      <c r="G6665">
        <v>21.11</v>
      </c>
      <c r="H6665">
        <v>1</v>
      </c>
      <c r="I6665">
        <v>0.18</v>
      </c>
      <c r="J6665">
        <v>8.1300000000000008</v>
      </c>
      <c r="K6665" t="s">
        <v>82</v>
      </c>
      <c r="L6665" t="s">
        <v>41</v>
      </c>
      <c r="M6665">
        <v>6</v>
      </c>
      <c r="N6665" t="s">
        <v>83</v>
      </c>
      <c r="O6665" t="b">
        <v>0</v>
      </c>
      <c r="P6665">
        <v>17.310199999999998</v>
      </c>
      <c r="Q6665">
        <v>4.6442000000000032</v>
      </c>
      <c r="R6665">
        <v>-9.4857999999999976</v>
      </c>
      <c r="S6665" t="s">
        <v>91</v>
      </c>
      <c r="T6665">
        <v>0</v>
      </c>
      <c r="U6665">
        <v>0</v>
      </c>
      <c r="V6665">
        <v>3</v>
      </c>
      <c r="W6665">
        <v>250.25919999999999</v>
      </c>
    </row>
    <row r="6666" spans="1:23" x14ac:dyDescent="0.35">
      <c r="A6666" t="s">
        <v>8723</v>
      </c>
      <c r="B6666" t="s">
        <v>150</v>
      </c>
      <c r="C6666" t="s">
        <v>166</v>
      </c>
      <c r="D6666" t="s">
        <v>15</v>
      </c>
      <c r="E6666" t="s">
        <v>95</v>
      </c>
      <c r="F6666" t="s">
        <v>259</v>
      </c>
      <c r="G6666">
        <v>43.65</v>
      </c>
      <c r="H6666">
        <v>2</v>
      </c>
      <c r="I6666">
        <v>0.1</v>
      </c>
      <c r="J6666">
        <v>3.69</v>
      </c>
      <c r="K6666" t="s">
        <v>115</v>
      </c>
      <c r="L6666" t="s">
        <v>41</v>
      </c>
      <c r="M6666">
        <v>11.84</v>
      </c>
      <c r="N6666" t="s">
        <v>83</v>
      </c>
      <c r="O6666" t="b">
        <v>0</v>
      </c>
      <c r="P6666">
        <v>78.569999999999993</v>
      </c>
      <c r="Q6666">
        <v>26.19</v>
      </c>
      <c r="R6666">
        <v>10.66</v>
      </c>
      <c r="S6666" t="s">
        <v>128</v>
      </c>
      <c r="T6666">
        <v>0</v>
      </c>
      <c r="U6666">
        <v>0</v>
      </c>
      <c r="V6666">
        <v>20</v>
      </c>
      <c r="W6666">
        <v>1878.5492999999999</v>
      </c>
    </row>
    <row r="6667" spans="1:23" x14ac:dyDescent="0.35">
      <c r="A6667" t="s">
        <v>8724</v>
      </c>
      <c r="B6667" t="s">
        <v>746</v>
      </c>
      <c r="C6667" t="s">
        <v>1098</v>
      </c>
      <c r="D6667" t="s">
        <v>20</v>
      </c>
      <c r="E6667" t="s">
        <v>16</v>
      </c>
      <c r="F6667" t="s">
        <v>241</v>
      </c>
      <c r="G6667">
        <v>44.45</v>
      </c>
      <c r="H6667">
        <v>1</v>
      </c>
      <c r="I6667">
        <v>0.17</v>
      </c>
      <c r="J6667">
        <v>7.79</v>
      </c>
      <c r="K6667" t="s">
        <v>102</v>
      </c>
      <c r="L6667" t="s">
        <v>43</v>
      </c>
      <c r="M6667">
        <v>7.94</v>
      </c>
      <c r="N6667" t="s">
        <v>83</v>
      </c>
      <c r="O6667" t="b">
        <v>0</v>
      </c>
      <c r="P6667">
        <v>36.893500000000003</v>
      </c>
      <c r="Q6667">
        <v>10.2235</v>
      </c>
      <c r="R6667">
        <v>-5.5064999999999991</v>
      </c>
      <c r="S6667" t="s">
        <v>103</v>
      </c>
      <c r="T6667">
        <v>0</v>
      </c>
      <c r="U6667">
        <v>0</v>
      </c>
      <c r="V6667">
        <v>16</v>
      </c>
      <c r="W6667">
        <v>1224.8809000000001</v>
      </c>
    </row>
    <row r="6668" spans="1:23" x14ac:dyDescent="0.35">
      <c r="A6668" t="s">
        <v>8725</v>
      </c>
      <c r="B6668" t="s">
        <v>309</v>
      </c>
      <c r="C6668" t="s">
        <v>720</v>
      </c>
      <c r="D6668" t="s">
        <v>12</v>
      </c>
      <c r="E6668" t="s">
        <v>95</v>
      </c>
      <c r="F6668" t="s">
        <v>266</v>
      </c>
      <c r="G6668">
        <v>501.63</v>
      </c>
      <c r="H6668">
        <v>3</v>
      </c>
      <c r="I6668">
        <v>0.08</v>
      </c>
      <c r="J6668">
        <v>3.99</v>
      </c>
      <c r="K6668" t="s">
        <v>82</v>
      </c>
      <c r="L6668" t="s">
        <v>41</v>
      </c>
      <c r="M6668">
        <v>5.68</v>
      </c>
      <c r="N6668" t="s">
        <v>83</v>
      </c>
      <c r="O6668" t="b">
        <v>0</v>
      </c>
      <c r="P6668">
        <v>1384.4988000000001</v>
      </c>
      <c r="Q6668">
        <v>481.56479999999999</v>
      </c>
      <c r="R6668">
        <v>471.89479999999998</v>
      </c>
      <c r="S6668" t="s">
        <v>128</v>
      </c>
      <c r="T6668">
        <v>0</v>
      </c>
      <c r="U6668">
        <v>0</v>
      </c>
      <c r="V6668">
        <v>20</v>
      </c>
      <c r="W6668">
        <v>2012.6106</v>
      </c>
    </row>
    <row r="6669" spans="1:23" x14ac:dyDescent="0.35">
      <c r="A6669" t="s">
        <v>8726</v>
      </c>
      <c r="B6669" t="s">
        <v>960</v>
      </c>
      <c r="C6669" t="s">
        <v>327</v>
      </c>
      <c r="D6669" t="s">
        <v>12</v>
      </c>
      <c r="E6669" t="s">
        <v>14</v>
      </c>
      <c r="F6669" t="s">
        <v>677</v>
      </c>
      <c r="G6669">
        <v>156.79</v>
      </c>
      <c r="H6669">
        <v>2</v>
      </c>
      <c r="I6669">
        <v>0.1</v>
      </c>
      <c r="J6669">
        <v>6.14</v>
      </c>
      <c r="K6669" t="s">
        <v>82</v>
      </c>
      <c r="L6669" t="s">
        <v>43</v>
      </c>
      <c r="M6669">
        <v>4.26</v>
      </c>
      <c r="N6669" t="s">
        <v>83</v>
      </c>
      <c r="O6669" t="b">
        <v>0</v>
      </c>
      <c r="P6669">
        <v>282.22199999999998</v>
      </c>
      <c r="Q6669">
        <v>94.073999999999984</v>
      </c>
      <c r="R6669">
        <v>83.673999999999978</v>
      </c>
      <c r="S6669" t="s">
        <v>84</v>
      </c>
      <c r="T6669">
        <v>0</v>
      </c>
      <c r="U6669">
        <v>0</v>
      </c>
      <c r="V6669">
        <v>20</v>
      </c>
      <c r="W6669">
        <v>1411.9567</v>
      </c>
    </row>
    <row r="6670" spans="1:23" x14ac:dyDescent="0.35">
      <c r="A6670" t="s">
        <v>8727</v>
      </c>
      <c r="B6670" t="s">
        <v>586</v>
      </c>
      <c r="C6670" t="s">
        <v>230</v>
      </c>
      <c r="D6670" t="s">
        <v>15</v>
      </c>
      <c r="E6670" t="s">
        <v>16</v>
      </c>
      <c r="F6670" t="s">
        <v>1762</v>
      </c>
      <c r="G6670">
        <v>28.47</v>
      </c>
      <c r="H6670">
        <v>3</v>
      </c>
      <c r="I6670">
        <v>0.22</v>
      </c>
      <c r="J6670">
        <v>7.32</v>
      </c>
      <c r="K6670" t="s">
        <v>82</v>
      </c>
      <c r="L6670" t="s">
        <v>41</v>
      </c>
      <c r="M6670">
        <v>9.74</v>
      </c>
      <c r="N6670" t="s">
        <v>83</v>
      </c>
      <c r="O6670" t="b">
        <v>0</v>
      </c>
      <c r="P6670">
        <v>66.619799999999998</v>
      </c>
      <c r="Q6670">
        <v>15.373799999999999</v>
      </c>
      <c r="R6670">
        <v>-1.6861999999999999</v>
      </c>
      <c r="S6670" t="s">
        <v>91</v>
      </c>
      <c r="T6670">
        <v>0</v>
      </c>
      <c r="U6670">
        <v>0</v>
      </c>
      <c r="V6670">
        <v>2</v>
      </c>
      <c r="W6670">
        <v>-0.55329999999999657</v>
      </c>
    </row>
    <row r="6671" spans="1:23" x14ac:dyDescent="0.35">
      <c r="A6671" t="s">
        <v>8728</v>
      </c>
      <c r="B6671" t="s">
        <v>1810</v>
      </c>
      <c r="C6671" t="s">
        <v>567</v>
      </c>
      <c r="D6671" t="s">
        <v>12</v>
      </c>
      <c r="E6671" t="s">
        <v>95</v>
      </c>
      <c r="F6671" t="s">
        <v>840</v>
      </c>
      <c r="G6671">
        <v>287.25</v>
      </c>
      <c r="H6671">
        <v>1</v>
      </c>
      <c r="I6671">
        <v>0.05</v>
      </c>
      <c r="J6671">
        <v>2.4</v>
      </c>
      <c r="K6671" t="s">
        <v>102</v>
      </c>
      <c r="L6671" t="s">
        <v>43</v>
      </c>
      <c r="M6671">
        <v>3.29</v>
      </c>
      <c r="N6671" t="s">
        <v>83</v>
      </c>
      <c r="O6671" t="b">
        <v>0</v>
      </c>
      <c r="P6671">
        <v>272.88749999999999</v>
      </c>
      <c r="Q6671">
        <v>100.53749999999999</v>
      </c>
      <c r="R6671">
        <v>94.847499999999997</v>
      </c>
      <c r="S6671" t="s">
        <v>84</v>
      </c>
      <c r="T6671">
        <v>0</v>
      </c>
      <c r="U6671">
        <v>0</v>
      </c>
      <c r="V6671">
        <v>10</v>
      </c>
      <c r="W6671">
        <v>428.73770000000002</v>
      </c>
    </row>
    <row r="6672" spans="1:23" x14ac:dyDescent="0.35">
      <c r="A6672" t="s">
        <v>8729</v>
      </c>
      <c r="B6672" t="s">
        <v>984</v>
      </c>
      <c r="C6672" t="s">
        <v>365</v>
      </c>
      <c r="D6672" t="s">
        <v>15</v>
      </c>
      <c r="E6672" t="s">
        <v>16</v>
      </c>
      <c r="F6672" t="s">
        <v>307</v>
      </c>
      <c r="G6672">
        <v>31.98</v>
      </c>
      <c r="H6672">
        <v>1</v>
      </c>
      <c r="I6672">
        <v>0.1</v>
      </c>
      <c r="J6672">
        <v>5.15</v>
      </c>
      <c r="K6672" t="s">
        <v>82</v>
      </c>
      <c r="L6672" t="s">
        <v>41</v>
      </c>
      <c r="M6672">
        <v>14.76</v>
      </c>
      <c r="N6672" t="s">
        <v>83</v>
      </c>
      <c r="O6672" t="b">
        <v>1</v>
      </c>
      <c r="P6672">
        <v>28.782</v>
      </c>
      <c r="Q6672">
        <v>9.5939999999999994</v>
      </c>
      <c r="R6672">
        <v>-10.316000000000001</v>
      </c>
      <c r="S6672" t="s">
        <v>97</v>
      </c>
      <c r="T6672">
        <v>0</v>
      </c>
      <c r="U6672">
        <v>0</v>
      </c>
      <c r="V6672">
        <v>2</v>
      </c>
      <c r="W6672">
        <v>36.647500000000001</v>
      </c>
    </row>
    <row r="6673" spans="1:23" x14ac:dyDescent="0.35">
      <c r="A6673" t="s">
        <v>8730</v>
      </c>
      <c r="B6673" t="s">
        <v>622</v>
      </c>
      <c r="C6673" t="s">
        <v>1262</v>
      </c>
      <c r="D6673" t="s">
        <v>15</v>
      </c>
      <c r="E6673" t="s">
        <v>14</v>
      </c>
      <c r="F6673" t="s">
        <v>1127</v>
      </c>
      <c r="G6673">
        <v>129.27000000000001</v>
      </c>
      <c r="H6673">
        <v>1</v>
      </c>
      <c r="I6673">
        <v>0.1</v>
      </c>
      <c r="J6673">
        <v>5.31</v>
      </c>
      <c r="K6673" t="s">
        <v>115</v>
      </c>
      <c r="L6673" t="s">
        <v>45</v>
      </c>
      <c r="M6673">
        <v>0.51</v>
      </c>
      <c r="N6673" t="s">
        <v>83</v>
      </c>
      <c r="O6673" t="b">
        <v>1</v>
      </c>
      <c r="P6673">
        <v>116.343</v>
      </c>
      <c r="Q6673">
        <v>38.78100000000002</v>
      </c>
      <c r="R6673">
        <v>32.96100000000002</v>
      </c>
      <c r="S6673" t="s">
        <v>97</v>
      </c>
      <c r="T6673">
        <v>0</v>
      </c>
      <c r="U6673">
        <v>0</v>
      </c>
      <c r="V6673">
        <v>18</v>
      </c>
      <c r="W6673">
        <v>1561.0561</v>
      </c>
    </row>
    <row r="6674" spans="1:23" x14ac:dyDescent="0.35">
      <c r="A6674" t="s">
        <v>8731</v>
      </c>
      <c r="B6674" t="s">
        <v>996</v>
      </c>
      <c r="C6674" t="s">
        <v>1967</v>
      </c>
      <c r="D6674" t="s">
        <v>20</v>
      </c>
      <c r="E6674" t="s">
        <v>14</v>
      </c>
      <c r="F6674" t="s">
        <v>817</v>
      </c>
      <c r="G6674">
        <v>131.29</v>
      </c>
      <c r="H6674">
        <v>3</v>
      </c>
      <c r="I6674">
        <v>0.01</v>
      </c>
      <c r="J6674">
        <v>9.9700000000000006</v>
      </c>
      <c r="K6674" t="s">
        <v>102</v>
      </c>
      <c r="L6674" t="s">
        <v>48</v>
      </c>
      <c r="M6674">
        <v>19.809999999999999</v>
      </c>
      <c r="N6674" t="s">
        <v>83</v>
      </c>
      <c r="O6674" t="b">
        <v>0</v>
      </c>
      <c r="P6674">
        <v>389.93130000000002</v>
      </c>
      <c r="Q6674">
        <v>153.60929999999999</v>
      </c>
      <c r="R6674">
        <v>123.8293</v>
      </c>
      <c r="S6674" t="s">
        <v>128</v>
      </c>
      <c r="T6674">
        <v>0</v>
      </c>
      <c r="U6674">
        <v>0</v>
      </c>
      <c r="V6674">
        <v>4</v>
      </c>
      <c r="W6674">
        <v>213.79689999999999</v>
      </c>
    </row>
    <row r="6675" spans="1:23" x14ac:dyDescent="0.35">
      <c r="A6675" t="s">
        <v>8732</v>
      </c>
      <c r="B6675" t="s">
        <v>390</v>
      </c>
      <c r="C6675" t="s">
        <v>4726</v>
      </c>
      <c r="D6675" t="s">
        <v>15</v>
      </c>
      <c r="E6675" t="s">
        <v>88</v>
      </c>
      <c r="F6675" t="s">
        <v>1195</v>
      </c>
      <c r="G6675">
        <v>24.4</v>
      </c>
      <c r="H6675">
        <v>1</v>
      </c>
      <c r="I6675">
        <v>0.21</v>
      </c>
      <c r="J6675">
        <v>8.7100000000000009</v>
      </c>
      <c r="K6675" t="s">
        <v>102</v>
      </c>
      <c r="L6675" t="s">
        <v>41</v>
      </c>
      <c r="M6675">
        <v>9.5399999999999991</v>
      </c>
      <c r="N6675" t="s">
        <v>83</v>
      </c>
      <c r="O6675" t="b">
        <v>0</v>
      </c>
      <c r="P6675">
        <v>19.276</v>
      </c>
      <c r="Q6675">
        <v>4.636000000000001</v>
      </c>
      <c r="R6675">
        <v>-13.614000000000001</v>
      </c>
      <c r="S6675" t="s">
        <v>91</v>
      </c>
      <c r="T6675">
        <v>0</v>
      </c>
      <c r="U6675">
        <v>0</v>
      </c>
      <c r="V6675">
        <v>15</v>
      </c>
      <c r="W6675">
        <v>405.86239999999998</v>
      </c>
    </row>
    <row r="6676" spans="1:23" x14ac:dyDescent="0.35">
      <c r="A6676" t="s">
        <v>8733</v>
      </c>
      <c r="B6676" t="s">
        <v>1185</v>
      </c>
      <c r="C6676" t="s">
        <v>5485</v>
      </c>
      <c r="D6676" t="s">
        <v>26</v>
      </c>
      <c r="E6676" t="s">
        <v>14</v>
      </c>
      <c r="F6676" t="s">
        <v>163</v>
      </c>
      <c r="G6676">
        <v>99.03</v>
      </c>
      <c r="H6676">
        <v>3</v>
      </c>
      <c r="I6676">
        <v>0.06</v>
      </c>
      <c r="J6676">
        <v>4.8099999999999996</v>
      </c>
      <c r="K6676" t="s">
        <v>102</v>
      </c>
      <c r="L6676" t="s">
        <v>43</v>
      </c>
      <c r="M6676">
        <v>4.46</v>
      </c>
      <c r="N6676" t="s">
        <v>83</v>
      </c>
      <c r="O6676" t="b">
        <v>0</v>
      </c>
      <c r="P6676">
        <v>279.26459999999997</v>
      </c>
      <c r="Q6676">
        <v>101.0106</v>
      </c>
      <c r="R6676">
        <v>91.740600000000001</v>
      </c>
      <c r="S6676" t="s">
        <v>183</v>
      </c>
      <c r="T6676">
        <v>0</v>
      </c>
      <c r="U6676">
        <v>0</v>
      </c>
      <c r="V6676">
        <v>3</v>
      </c>
      <c r="W6676">
        <v>120.187</v>
      </c>
    </row>
    <row r="6677" spans="1:23" x14ac:dyDescent="0.35">
      <c r="A6677" t="s">
        <v>8734</v>
      </c>
      <c r="B6677" t="s">
        <v>626</v>
      </c>
      <c r="C6677" t="s">
        <v>2043</v>
      </c>
      <c r="D6677" t="s">
        <v>17</v>
      </c>
      <c r="E6677" t="s">
        <v>14</v>
      </c>
      <c r="F6677" t="s">
        <v>1041</v>
      </c>
      <c r="G6677">
        <v>160.66</v>
      </c>
      <c r="H6677">
        <v>3</v>
      </c>
      <c r="I6677">
        <v>0.08</v>
      </c>
      <c r="J6677">
        <v>5.55</v>
      </c>
      <c r="K6677" t="s">
        <v>82</v>
      </c>
      <c r="L6677" t="s">
        <v>43</v>
      </c>
      <c r="M6677">
        <v>6.94</v>
      </c>
      <c r="N6677" t="s">
        <v>83</v>
      </c>
      <c r="O6677" t="b">
        <v>0</v>
      </c>
      <c r="P6677">
        <v>443.42160000000001</v>
      </c>
      <c r="Q6677">
        <v>154.2336</v>
      </c>
      <c r="R6677">
        <v>141.74359999999999</v>
      </c>
      <c r="S6677" t="s">
        <v>97</v>
      </c>
      <c r="T6677">
        <v>0</v>
      </c>
      <c r="U6677">
        <v>0</v>
      </c>
      <c r="V6677">
        <v>13</v>
      </c>
      <c r="W6677">
        <v>1477.1579999999999</v>
      </c>
    </row>
    <row r="6678" spans="1:23" x14ac:dyDescent="0.35">
      <c r="A6678" t="s">
        <v>8735</v>
      </c>
      <c r="B6678" t="s">
        <v>848</v>
      </c>
      <c r="C6678" t="s">
        <v>4831</v>
      </c>
      <c r="D6678" t="s">
        <v>19</v>
      </c>
      <c r="E6678" t="s">
        <v>95</v>
      </c>
      <c r="F6678" t="s">
        <v>266</v>
      </c>
      <c r="G6678">
        <v>421.1</v>
      </c>
      <c r="H6678">
        <v>3</v>
      </c>
      <c r="I6678">
        <v>0.06</v>
      </c>
      <c r="J6678">
        <v>5.71</v>
      </c>
      <c r="K6678" t="s">
        <v>90</v>
      </c>
      <c r="L6678" t="s">
        <v>45</v>
      </c>
      <c r="M6678">
        <v>1.74</v>
      </c>
      <c r="N6678" t="s">
        <v>83</v>
      </c>
      <c r="O6678" t="b">
        <v>0</v>
      </c>
      <c r="P6678">
        <v>1187.502</v>
      </c>
      <c r="Q6678">
        <v>429.52200000000011</v>
      </c>
      <c r="R6678">
        <v>422.07200000000012</v>
      </c>
      <c r="S6678" t="s">
        <v>103</v>
      </c>
      <c r="T6678">
        <v>0</v>
      </c>
      <c r="U6678">
        <v>0</v>
      </c>
      <c r="V6678">
        <v>3</v>
      </c>
      <c r="W6678">
        <v>725.78880000000004</v>
      </c>
    </row>
    <row r="6679" spans="1:23" x14ac:dyDescent="0.35">
      <c r="A6679" t="s">
        <v>8736</v>
      </c>
      <c r="B6679" t="s">
        <v>610</v>
      </c>
      <c r="C6679" t="s">
        <v>1367</v>
      </c>
      <c r="D6679" t="s">
        <v>24</v>
      </c>
      <c r="E6679" t="s">
        <v>14</v>
      </c>
      <c r="F6679" t="s">
        <v>332</v>
      </c>
      <c r="G6679">
        <v>92.97</v>
      </c>
      <c r="H6679">
        <v>3</v>
      </c>
      <c r="I6679">
        <v>0.09</v>
      </c>
      <c r="J6679">
        <v>8.8699999999999992</v>
      </c>
      <c r="K6679" t="s">
        <v>115</v>
      </c>
      <c r="L6679" t="s">
        <v>43</v>
      </c>
      <c r="M6679">
        <v>5.1100000000000003</v>
      </c>
      <c r="N6679" t="s">
        <v>83</v>
      </c>
      <c r="O6679" t="b">
        <v>0</v>
      </c>
      <c r="P6679">
        <v>253.8081</v>
      </c>
      <c r="Q6679">
        <v>86.462099999999992</v>
      </c>
      <c r="R6679">
        <v>72.482099999999988</v>
      </c>
      <c r="S6679" t="s">
        <v>97</v>
      </c>
      <c r="T6679">
        <v>0</v>
      </c>
      <c r="U6679">
        <v>0</v>
      </c>
      <c r="V6679">
        <v>17</v>
      </c>
      <c r="W6679">
        <v>926.81089999999995</v>
      </c>
    </row>
    <row r="6680" spans="1:23" x14ac:dyDescent="0.35">
      <c r="A6680" t="s">
        <v>8737</v>
      </c>
      <c r="B6680" t="s">
        <v>1007</v>
      </c>
      <c r="C6680" t="s">
        <v>666</v>
      </c>
      <c r="D6680" t="s">
        <v>28</v>
      </c>
      <c r="E6680" t="s">
        <v>88</v>
      </c>
      <c r="F6680" t="s">
        <v>608</v>
      </c>
      <c r="G6680">
        <v>29.95</v>
      </c>
      <c r="H6680">
        <v>1</v>
      </c>
      <c r="I6680">
        <v>0.1</v>
      </c>
      <c r="J6680">
        <v>2.67</v>
      </c>
      <c r="K6680" t="s">
        <v>90</v>
      </c>
      <c r="L6680" t="s">
        <v>45</v>
      </c>
      <c r="M6680">
        <v>1.42</v>
      </c>
      <c r="N6680" t="s">
        <v>83</v>
      </c>
      <c r="O6680" t="b">
        <v>1</v>
      </c>
      <c r="P6680">
        <v>26.954999999999998</v>
      </c>
      <c r="Q6680">
        <v>8.9849999999999994</v>
      </c>
      <c r="R6680">
        <v>4.8949999999999996</v>
      </c>
      <c r="S6680" t="s">
        <v>103</v>
      </c>
      <c r="T6680">
        <v>0</v>
      </c>
      <c r="U6680">
        <v>0</v>
      </c>
      <c r="V6680">
        <v>10</v>
      </c>
      <c r="W6680">
        <v>639.40990000000011</v>
      </c>
    </row>
    <row r="6681" spans="1:23" x14ac:dyDescent="0.35">
      <c r="A6681" t="s">
        <v>8738</v>
      </c>
      <c r="B6681" t="s">
        <v>229</v>
      </c>
      <c r="C6681" t="s">
        <v>166</v>
      </c>
      <c r="D6681" t="s">
        <v>19</v>
      </c>
      <c r="E6681" t="s">
        <v>16</v>
      </c>
      <c r="F6681" t="s">
        <v>155</v>
      </c>
      <c r="G6681">
        <v>43.9</v>
      </c>
      <c r="H6681">
        <v>1</v>
      </c>
      <c r="I6681">
        <v>0.21</v>
      </c>
      <c r="J6681">
        <v>5.46</v>
      </c>
      <c r="K6681" t="s">
        <v>90</v>
      </c>
      <c r="L6681" t="s">
        <v>45</v>
      </c>
      <c r="M6681">
        <v>1.1000000000000001</v>
      </c>
      <c r="N6681" t="s">
        <v>83</v>
      </c>
      <c r="O6681" t="b">
        <v>0</v>
      </c>
      <c r="P6681">
        <v>34.680999999999997</v>
      </c>
      <c r="Q6681">
        <v>8.3409999999999975</v>
      </c>
      <c r="R6681">
        <v>1.780999999999997</v>
      </c>
      <c r="S6681" t="s">
        <v>103</v>
      </c>
      <c r="T6681">
        <v>0</v>
      </c>
      <c r="U6681">
        <v>0</v>
      </c>
      <c r="V6681">
        <v>20</v>
      </c>
      <c r="W6681">
        <v>1878.5492999999999</v>
      </c>
    </row>
    <row r="6682" spans="1:23" x14ac:dyDescent="0.35">
      <c r="A6682" t="s">
        <v>8739</v>
      </c>
      <c r="B6682" t="s">
        <v>562</v>
      </c>
      <c r="C6682" t="s">
        <v>2041</v>
      </c>
      <c r="D6682" t="s">
        <v>15</v>
      </c>
      <c r="E6682" t="s">
        <v>88</v>
      </c>
      <c r="F6682" t="s">
        <v>1066</v>
      </c>
      <c r="G6682">
        <v>12.61</v>
      </c>
      <c r="H6682">
        <v>3</v>
      </c>
      <c r="I6682">
        <v>0.04</v>
      </c>
      <c r="J6682">
        <v>9.5500000000000007</v>
      </c>
      <c r="K6682" t="s">
        <v>115</v>
      </c>
      <c r="L6682" t="s">
        <v>43</v>
      </c>
      <c r="M6682">
        <v>5.39</v>
      </c>
      <c r="N6682" t="s">
        <v>83</v>
      </c>
      <c r="O6682" t="b">
        <v>0</v>
      </c>
      <c r="P6682">
        <v>36.316799999999994</v>
      </c>
      <c r="Q6682">
        <v>13.6188</v>
      </c>
      <c r="R6682">
        <v>-1.321200000000005</v>
      </c>
      <c r="S6682" t="s">
        <v>103</v>
      </c>
      <c r="T6682">
        <v>0</v>
      </c>
      <c r="U6682">
        <v>0</v>
      </c>
      <c r="V6682">
        <v>8</v>
      </c>
      <c r="W6682">
        <v>839.38100000000009</v>
      </c>
    </row>
    <row r="6683" spans="1:23" x14ac:dyDescent="0.35">
      <c r="A6683" t="s">
        <v>8740</v>
      </c>
      <c r="B6683" t="s">
        <v>117</v>
      </c>
      <c r="C6683" t="s">
        <v>1500</v>
      </c>
      <c r="D6683" t="s">
        <v>15</v>
      </c>
      <c r="E6683" t="s">
        <v>16</v>
      </c>
      <c r="F6683" t="s">
        <v>481</v>
      </c>
      <c r="G6683">
        <v>14.44</v>
      </c>
      <c r="H6683">
        <v>1</v>
      </c>
      <c r="I6683">
        <v>0.25</v>
      </c>
      <c r="J6683">
        <v>6.36</v>
      </c>
      <c r="K6683" t="s">
        <v>90</v>
      </c>
      <c r="L6683" t="s">
        <v>48</v>
      </c>
      <c r="M6683">
        <v>7.96</v>
      </c>
      <c r="N6683" t="s">
        <v>83</v>
      </c>
      <c r="O6683" t="b">
        <v>0</v>
      </c>
      <c r="P6683">
        <v>10.83</v>
      </c>
      <c r="Q6683">
        <v>2.1659999999999999</v>
      </c>
      <c r="R6683">
        <v>-12.154</v>
      </c>
      <c r="S6683" t="s">
        <v>84</v>
      </c>
      <c r="T6683">
        <v>0</v>
      </c>
      <c r="U6683">
        <v>0</v>
      </c>
      <c r="V6683">
        <v>20</v>
      </c>
      <c r="W6683">
        <v>1871.6422</v>
      </c>
    </row>
    <row r="6684" spans="1:23" x14ac:dyDescent="0.35">
      <c r="A6684" t="s">
        <v>8741</v>
      </c>
      <c r="B6684" t="s">
        <v>1996</v>
      </c>
      <c r="C6684" t="s">
        <v>2184</v>
      </c>
      <c r="D6684" t="s">
        <v>20</v>
      </c>
      <c r="E6684" t="s">
        <v>16</v>
      </c>
      <c r="F6684" t="s">
        <v>723</v>
      </c>
      <c r="G6684">
        <v>41.92</v>
      </c>
      <c r="H6684">
        <v>2</v>
      </c>
      <c r="I6684">
        <v>0.25</v>
      </c>
      <c r="J6684">
        <v>9.77</v>
      </c>
      <c r="K6684" t="s">
        <v>90</v>
      </c>
      <c r="L6684" t="s">
        <v>41</v>
      </c>
      <c r="M6684">
        <v>10.91</v>
      </c>
      <c r="N6684" t="s">
        <v>83</v>
      </c>
      <c r="O6684" t="b">
        <v>0</v>
      </c>
      <c r="P6684">
        <v>62.88</v>
      </c>
      <c r="Q6684">
        <v>12.576000000000001</v>
      </c>
      <c r="R6684">
        <v>-8.1039999999999992</v>
      </c>
      <c r="S6684" t="s">
        <v>91</v>
      </c>
      <c r="T6684">
        <v>0</v>
      </c>
      <c r="U6684">
        <v>0</v>
      </c>
      <c r="V6684">
        <v>15</v>
      </c>
      <c r="W6684">
        <v>859.42560000000003</v>
      </c>
    </row>
    <row r="6685" spans="1:23" x14ac:dyDescent="0.35">
      <c r="A6685" t="s">
        <v>8742</v>
      </c>
      <c r="B6685" t="s">
        <v>1219</v>
      </c>
      <c r="C6685" t="s">
        <v>3223</v>
      </c>
      <c r="D6685" t="s">
        <v>19</v>
      </c>
      <c r="E6685" t="s">
        <v>88</v>
      </c>
      <c r="F6685" t="s">
        <v>693</v>
      </c>
      <c r="G6685">
        <v>24.35</v>
      </c>
      <c r="H6685">
        <v>2</v>
      </c>
      <c r="I6685">
        <v>0.01</v>
      </c>
      <c r="J6685">
        <v>6.36</v>
      </c>
      <c r="K6685" t="s">
        <v>115</v>
      </c>
      <c r="L6685" t="s">
        <v>45</v>
      </c>
      <c r="M6685">
        <v>1.07</v>
      </c>
      <c r="N6685" t="s">
        <v>83</v>
      </c>
      <c r="O6685" t="b">
        <v>0</v>
      </c>
      <c r="P6685">
        <v>48.213000000000001</v>
      </c>
      <c r="Q6685">
        <v>18.992999999999999</v>
      </c>
      <c r="R6685">
        <v>11.563000000000001</v>
      </c>
      <c r="S6685" t="s">
        <v>183</v>
      </c>
      <c r="T6685">
        <v>0</v>
      </c>
      <c r="U6685">
        <v>0</v>
      </c>
      <c r="V6685">
        <v>3</v>
      </c>
      <c r="W6685">
        <v>26.5334</v>
      </c>
    </row>
    <row r="6686" spans="1:23" x14ac:dyDescent="0.35">
      <c r="A6686" t="s">
        <v>8743</v>
      </c>
      <c r="B6686" t="s">
        <v>636</v>
      </c>
      <c r="C6686" t="s">
        <v>2290</v>
      </c>
      <c r="D6686" t="s">
        <v>20</v>
      </c>
      <c r="E6686" t="s">
        <v>95</v>
      </c>
      <c r="F6686" t="s">
        <v>175</v>
      </c>
      <c r="G6686">
        <v>430.79</v>
      </c>
      <c r="H6686">
        <v>2</v>
      </c>
      <c r="I6686">
        <v>0</v>
      </c>
      <c r="J6686">
        <v>5.19</v>
      </c>
      <c r="K6686" t="s">
        <v>115</v>
      </c>
      <c r="L6686" t="s">
        <v>45</v>
      </c>
      <c r="M6686">
        <v>1.01</v>
      </c>
      <c r="N6686" t="s">
        <v>83</v>
      </c>
      <c r="O6686" t="b">
        <v>0</v>
      </c>
      <c r="P6686">
        <v>861.58</v>
      </c>
      <c r="Q6686">
        <v>344.63200000000012</v>
      </c>
      <c r="R6686">
        <v>338.43200000000007</v>
      </c>
      <c r="S6686" t="s">
        <v>103</v>
      </c>
      <c r="T6686">
        <v>0</v>
      </c>
      <c r="U6686">
        <v>0</v>
      </c>
      <c r="V6686">
        <v>5</v>
      </c>
      <c r="W6686">
        <v>393.93300000000011</v>
      </c>
    </row>
    <row r="6687" spans="1:23" x14ac:dyDescent="0.35">
      <c r="A6687" t="s">
        <v>8744</v>
      </c>
      <c r="B6687" t="s">
        <v>113</v>
      </c>
      <c r="C6687" t="s">
        <v>979</v>
      </c>
      <c r="D6687" t="s">
        <v>12</v>
      </c>
      <c r="E6687" t="s">
        <v>95</v>
      </c>
      <c r="F6687" t="s">
        <v>140</v>
      </c>
      <c r="G6687">
        <v>648.6</v>
      </c>
      <c r="H6687">
        <v>3</v>
      </c>
      <c r="I6687">
        <v>0.09</v>
      </c>
      <c r="J6687">
        <v>8.3699999999999992</v>
      </c>
      <c r="K6687" t="s">
        <v>90</v>
      </c>
      <c r="L6687" t="s">
        <v>41</v>
      </c>
      <c r="M6687">
        <v>11.64</v>
      </c>
      <c r="N6687" t="s">
        <v>83</v>
      </c>
      <c r="O6687" t="b">
        <v>0</v>
      </c>
      <c r="P6687">
        <v>1770.6780000000001</v>
      </c>
      <c r="Q6687">
        <v>603.19800000000032</v>
      </c>
      <c r="R6687">
        <v>583.18800000000033</v>
      </c>
      <c r="S6687" t="s">
        <v>84</v>
      </c>
      <c r="T6687">
        <v>0</v>
      </c>
      <c r="U6687">
        <v>0</v>
      </c>
      <c r="V6687">
        <v>5</v>
      </c>
      <c r="W6687">
        <v>1186.3317999999999</v>
      </c>
    </row>
    <row r="6688" spans="1:23" x14ac:dyDescent="0.35">
      <c r="A6688" t="s">
        <v>8745</v>
      </c>
      <c r="B6688" t="s">
        <v>539</v>
      </c>
      <c r="C6688" t="s">
        <v>354</v>
      </c>
      <c r="D6688" t="s">
        <v>12</v>
      </c>
      <c r="E6688" t="s">
        <v>88</v>
      </c>
      <c r="F6688" t="s">
        <v>1395</v>
      </c>
      <c r="G6688">
        <v>35.409999999999997</v>
      </c>
      <c r="H6688">
        <v>3</v>
      </c>
      <c r="I6688">
        <v>0.1</v>
      </c>
      <c r="J6688">
        <v>9.5500000000000007</v>
      </c>
      <c r="K6688" t="s">
        <v>102</v>
      </c>
      <c r="L6688" t="s">
        <v>45</v>
      </c>
      <c r="M6688">
        <v>1.49</v>
      </c>
      <c r="N6688" t="s">
        <v>83</v>
      </c>
      <c r="O6688" t="b">
        <v>0</v>
      </c>
      <c r="P6688">
        <v>95.606999999999999</v>
      </c>
      <c r="Q6688">
        <v>31.86900000000001</v>
      </c>
      <c r="R6688">
        <v>20.829000000000011</v>
      </c>
      <c r="S6688" t="s">
        <v>183</v>
      </c>
      <c r="T6688">
        <v>0</v>
      </c>
      <c r="U6688">
        <v>0</v>
      </c>
      <c r="V6688">
        <v>17</v>
      </c>
      <c r="W6688">
        <v>667.01100000000008</v>
      </c>
    </row>
    <row r="6689" spans="1:23" x14ac:dyDescent="0.35">
      <c r="A6689" t="s">
        <v>8746</v>
      </c>
      <c r="B6689" t="s">
        <v>339</v>
      </c>
      <c r="C6689" t="s">
        <v>1720</v>
      </c>
      <c r="D6689" t="s">
        <v>12</v>
      </c>
      <c r="E6689" t="s">
        <v>14</v>
      </c>
      <c r="F6689" t="s">
        <v>775</v>
      </c>
      <c r="G6689">
        <v>73.41</v>
      </c>
      <c r="H6689">
        <v>3</v>
      </c>
      <c r="I6689">
        <v>0.1</v>
      </c>
      <c r="J6689">
        <v>2.94</v>
      </c>
      <c r="K6689" t="s">
        <v>90</v>
      </c>
      <c r="L6689" t="s">
        <v>43</v>
      </c>
      <c r="M6689">
        <v>3.63</v>
      </c>
      <c r="N6689" t="s">
        <v>83</v>
      </c>
      <c r="O6689" t="b">
        <v>1</v>
      </c>
      <c r="P6689">
        <v>198.20699999999999</v>
      </c>
      <c r="Q6689">
        <v>66.069000000000017</v>
      </c>
      <c r="R6689">
        <v>59.499000000000017</v>
      </c>
      <c r="S6689" t="s">
        <v>97</v>
      </c>
      <c r="T6689">
        <v>0</v>
      </c>
      <c r="U6689">
        <v>0</v>
      </c>
      <c r="V6689">
        <v>19</v>
      </c>
      <c r="W6689">
        <v>961.03410000000019</v>
      </c>
    </row>
    <row r="6690" spans="1:23" x14ac:dyDescent="0.35">
      <c r="A6690" t="s">
        <v>8747</v>
      </c>
      <c r="B6690" t="s">
        <v>521</v>
      </c>
      <c r="C6690" t="s">
        <v>1076</v>
      </c>
      <c r="D6690" t="s">
        <v>17</v>
      </c>
      <c r="E6690" t="s">
        <v>95</v>
      </c>
      <c r="F6690" t="s">
        <v>985</v>
      </c>
      <c r="G6690">
        <v>400.11</v>
      </c>
      <c r="H6690">
        <v>1</v>
      </c>
      <c r="I6690">
        <v>0.03</v>
      </c>
      <c r="J6690">
        <v>5</v>
      </c>
      <c r="K6690" t="s">
        <v>82</v>
      </c>
      <c r="L6690" t="s">
        <v>43</v>
      </c>
      <c r="M6690">
        <v>4.95</v>
      </c>
      <c r="N6690" t="s">
        <v>83</v>
      </c>
      <c r="O6690" t="b">
        <v>0</v>
      </c>
      <c r="P6690">
        <v>388.10669999999999</v>
      </c>
      <c r="Q6690">
        <v>148.04069999999999</v>
      </c>
      <c r="R6690">
        <v>138.0907</v>
      </c>
      <c r="S6690" t="s">
        <v>84</v>
      </c>
      <c r="T6690">
        <v>0</v>
      </c>
      <c r="U6690">
        <v>0</v>
      </c>
      <c r="V6690">
        <v>16</v>
      </c>
      <c r="W6690">
        <v>1201.6855</v>
      </c>
    </row>
    <row r="6691" spans="1:23" x14ac:dyDescent="0.35">
      <c r="A6691" t="s">
        <v>8748</v>
      </c>
      <c r="B6691" t="s">
        <v>1340</v>
      </c>
      <c r="C6691" t="s">
        <v>5240</v>
      </c>
      <c r="D6691" t="s">
        <v>17</v>
      </c>
      <c r="E6691" t="s">
        <v>95</v>
      </c>
      <c r="F6691" t="s">
        <v>1202</v>
      </c>
      <c r="G6691">
        <v>346.65</v>
      </c>
      <c r="H6691">
        <v>3</v>
      </c>
      <c r="I6691">
        <v>7.0000000000000007E-2</v>
      </c>
      <c r="J6691">
        <v>4.58</v>
      </c>
      <c r="K6691" t="s">
        <v>102</v>
      </c>
      <c r="L6691" t="s">
        <v>45</v>
      </c>
      <c r="M6691">
        <v>0.97</v>
      </c>
      <c r="N6691" t="s">
        <v>279</v>
      </c>
      <c r="O6691" t="b">
        <v>0</v>
      </c>
      <c r="P6691">
        <v>967.15349999999978</v>
      </c>
      <c r="Q6691">
        <v>343.18349999999992</v>
      </c>
      <c r="R6691">
        <v>337.63349999999991</v>
      </c>
      <c r="S6691" t="s">
        <v>84</v>
      </c>
      <c r="T6691">
        <v>0</v>
      </c>
      <c r="U6691">
        <v>1</v>
      </c>
      <c r="V6691">
        <v>2</v>
      </c>
      <c r="W6691">
        <v>322.15789999999993</v>
      </c>
    </row>
    <row r="6692" spans="1:23" x14ac:dyDescent="0.35">
      <c r="A6692" t="s">
        <v>8749</v>
      </c>
      <c r="B6692" t="s">
        <v>165</v>
      </c>
      <c r="C6692" t="s">
        <v>904</v>
      </c>
      <c r="D6692" t="s">
        <v>12</v>
      </c>
      <c r="E6692" t="s">
        <v>16</v>
      </c>
      <c r="F6692" t="s">
        <v>81</v>
      </c>
      <c r="G6692">
        <v>63.95</v>
      </c>
      <c r="H6692">
        <v>1</v>
      </c>
      <c r="I6692">
        <v>0.16</v>
      </c>
      <c r="J6692">
        <v>3.51</v>
      </c>
      <c r="K6692" t="s">
        <v>90</v>
      </c>
      <c r="L6692" t="s">
        <v>45</v>
      </c>
      <c r="M6692">
        <v>1.98</v>
      </c>
      <c r="N6692" t="s">
        <v>83</v>
      </c>
      <c r="O6692" t="b">
        <v>0</v>
      </c>
      <c r="P6692">
        <v>53.718000000000004</v>
      </c>
      <c r="Q6692">
        <v>15.34800000000001</v>
      </c>
      <c r="R6692">
        <v>9.8580000000000059</v>
      </c>
      <c r="S6692" t="s">
        <v>91</v>
      </c>
      <c r="T6692">
        <v>0</v>
      </c>
      <c r="U6692">
        <v>0</v>
      </c>
      <c r="V6692">
        <v>18</v>
      </c>
      <c r="W6692">
        <v>1454.9709</v>
      </c>
    </row>
    <row r="6693" spans="1:23" x14ac:dyDescent="0.35">
      <c r="A6693" t="s">
        <v>8750</v>
      </c>
      <c r="B6693" t="s">
        <v>610</v>
      </c>
      <c r="C6693" t="s">
        <v>833</v>
      </c>
      <c r="D6693" t="s">
        <v>12</v>
      </c>
      <c r="E6693" t="s">
        <v>88</v>
      </c>
      <c r="F6693" t="s">
        <v>219</v>
      </c>
      <c r="G6693">
        <v>23.63</v>
      </c>
      <c r="H6693">
        <v>2</v>
      </c>
      <c r="I6693">
        <v>0.24</v>
      </c>
      <c r="J6693">
        <v>9.35</v>
      </c>
      <c r="K6693" t="s">
        <v>90</v>
      </c>
      <c r="L6693" t="s">
        <v>41</v>
      </c>
      <c r="M6693">
        <v>8.35</v>
      </c>
      <c r="N6693" t="s">
        <v>83</v>
      </c>
      <c r="O6693" t="b">
        <v>0</v>
      </c>
      <c r="P6693">
        <v>35.9176</v>
      </c>
      <c r="Q6693">
        <v>7.5616000000000021</v>
      </c>
      <c r="R6693">
        <v>-10.138400000000001</v>
      </c>
      <c r="S6693" t="s">
        <v>97</v>
      </c>
      <c r="T6693">
        <v>0</v>
      </c>
      <c r="U6693">
        <v>0</v>
      </c>
      <c r="V6693">
        <v>12</v>
      </c>
      <c r="W6693">
        <v>539.64490000000012</v>
      </c>
    </row>
    <row r="6694" spans="1:23" x14ac:dyDescent="0.35">
      <c r="A6694" t="s">
        <v>8751</v>
      </c>
      <c r="B6694" t="s">
        <v>425</v>
      </c>
      <c r="C6694" t="s">
        <v>1095</v>
      </c>
      <c r="D6694" t="s">
        <v>19</v>
      </c>
      <c r="E6694" t="s">
        <v>14</v>
      </c>
      <c r="F6694" t="s">
        <v>247</v>
      </c>
      <c r="G6694">
        <v>145.44999999999999</v>
      </c>
      <c r="H6694">
        <v>1</v>
      </c>
      <c r="I6694">
        <v>0.09</v>
      </c>
      <c r="J6694">
        <v>9.7899999999999991</v>
      </c>
      <c r="K6694" t="s">
        <v>82</v>
      </c>
      <c r="L6694" t="s">
        <v>43</v>
      </c>
      <c r="M6694">
        <v>5.26</v>
      </c>
      <c r="N6694" t="s">
        <v>83</v>
      </c>
      <c r="O6694" t="b">
        <v>0</v>
      </c>
      <c r="P6694">
        <v>132.3595</v>
      </c>
      <c r="Q6694">
        <v>45.089500000000001</v>
      </c>
      <c r="R6694">
        <v>30.0395</v>
      </c>
      <c r="S6694" t="s">
        <v>84</v>
      </c>
      <c r="T6694">
        <v>0</v>
      </c>
      <c r="U6694">
        <v>0</v>
      </c>
      <c r="V6694">
        <v>14</v>
      </c>
      <c r="W6694">
        <v>923.14070000000004</v>
      </c>
    </row>
    <row r="6695" spans="1:23" x14ac:dyDescent="0.35">
      <c r="A6695" t="s">
        <v>8752</v>
      </c>
      <c r="B6695" t="s">
        <v>660</v>
      </c>
      <c r="C6695" t="s">
        <v>5894</v>
      </c>
      <c r="D6695" t="s">
        <v>12</v>
      </c>
      <c r="E6695" t="s">
        <v>16</v>
      </c>
      <c r="F6695" t="s">
        <v>293</v>
      </c>
      <c r="G6695">
        <v>13.06</v>
      </c>
      <c r="H6695">
        <v>2</v>
      </c>
      <c r="I6695">
        <v>0.1</v>
      </c>
      <c r="J6695">
        <v>6.81</v>
      </c>
      <c r="K6695" t="s">
        <v>82</v>
      </c>
      <c r="L6695" t="s">
        <v>41</v>
      </c>
      <c r="M6695">
        <v>12.24</v>
      </c>
      <c r="N6695" t="s">
        <v>83</v>
      </c>
      <c r="O6695" t="b">
        <v>1</v>
      </c>
      <c r="P6695">
        <v>23.507999999999999</v>
      </c>
      <c r="Q6695">
        <v>7.8360000000000021</v>
      </c>
      <c r="R6695">
        <v>-11.214</v>
      </c>
      <c r="S6695" t="s">
        <v>84</v>
      </c>
      <c r="T6695">
        <v>0</v>
      </c>
      <c r="U6695">
        <v>0</v>
      </c>
      <c r="V6695">
        <v>4</v>
      </c>
      <c r="W6695">
        <v>523.92559999999992</v>
      </c>
    </row>
    <row r="6696" spans="1:23" x14ac:dyDescent="0.35">
      <c r="A6696" t="s">
        <v>8753</v>
      </c>
      <c r="B6696" t="s">
        <v>99</v>
      </c>
      <c r="C6696" t="s">
        <v>4942</v>
      </c>
      <c r="D6696" t="s">
        <v>20</v>
      </c>
      <c r="E6696" t="s">
        <v>88</v>
      </c>
      <c r="F6696" t="s">
        <v>964</v>
      </c>
      <c r="G6696">
        <v>19.39</v>
      </c>
      <c r="H6696">
        <v>3</v>
      </c>
      <c r="I6696">
        <v>0.08</v>
      </c>
      <c r="J6696">
        <v>8.06</v>
      </c>
      <c r="K6696" t="s">
        <v>82</v>
      </c>
      <c r="L6696" t="s">
        <v>41</v>
      </c>
      <c r="M6696">
        <v>9.0500000000000007</v>
      </c>
      <c r="N6696" t="s">
        <v>83</v>
      </c>
      <c r="O6696" t="b">
        <v>0</v>
      </c>
      <c r="P6696">
        <v>53.516399999999997</v>
      </c>
      <c r="Q6696">
        <v>18.6144</v>
      </c>
      <c r="R6696">
        <v>1.504400000000004</v>
      </c>
      <c r="S6696" t="s">
        <v>103</v>
      </c>
      <c r="T6696">
        <v>0</v>
      </c>
      <c r="U6696">
        <v>0</v>
      </c>
      <c r="V6696">
        <v>5</v>
      </c>
      <c r="W6696">
        <v>837.68239999999992</v>
      </c>
    </row>
    <row r="6697" spans="1:23" x14ac:dyDescent="0.35">
      <c r="A6697" t="s">
        <v>8754</v>
      </c>
      <c r="B6697" t="s">
        <v>405</v>
      </c>
      <c r="C6697" t="s">
        <v>463</v>
      </c>
      <c r="D6697" t="s">
        <v>28</v>
      </c>
      <c r="E6697" t="s">
        <v>95</v>
      </c>
      <c r="F6697" t="s">
        <v>782</v>
      </c>
      <c r="G6697">
        <v>232.33</v>
      </c>
      <c r="H6697">
        <v>1</v>
      </c>
      <c r="I6697">
        <v>0.16</v>
      </c>
      <c r="J6697">
        <v>5.28</v>
      </c>
      <c r="K6697" t="s">
        <v>82</v>
      </c>
      <c r="L6697" t="s">
        <v>41</v>
      </c>
      <c r="M6697">
        <v>11.48</v>
      </c>
      <c r="N6697" t="s">
        <v>83</v>
      </c>
      <c r="O6697" t="b">
        <v>0</v>
      </c>
      <c r="P6697">
        <v>195.15719999999999</v>
      </c>
      <c r="Q6697">
        <v>55.759200000000021</v>
      </c>
      <c r="R6697">
        <v>38.999200000000023</v>
      </c>
      <c r="S6697" t="s">
        <v>103</v>
      </c>
      <c r="T6697">
        <v>0</v>
      </c>
      <c r="U6697">
        <v>0</v>
      </c>
      <c r="V6697">
        <v>23</v>
      </c>
      <c r="W6697">
        <v>2182.6779999999999</v>
      </c>
    </row>
    <row r="6698" spans="1:23" x14ac:dyDescent="0.35">
      <c r="A6698" t="s">
        <v>8755</v>
      </c>
      <c r="B6698" t="s">
        <v>703</v>
      </c>
      <c r="C6698" t="s">
        <v>8756</v>
      </c>
      <c r="D6698" t="s">
        <v>12</v>
      </c>
      <c r="E6698" t="s">
        <v>16</v>
      </c>
      <c r="F6698" t="s">
        <v>427</v>
      </c>
      <c r="G6698">
        <v>69.56</v>
      </c>
      <c r="H6698">
        <v>2</v>
      </c>
      <c r="I6698">
        <v>0.19</v>
      </c>
      <c r="J6698">
        <v>6.19</v>
      </c>
      <c r="K6698" t="s">
        <v>82</v>
      </c>
      <c r="L6698" t="s">
        <v>41</v>
      </c>
      <c r="M6698">
        <v>10.15</v>
      </c>
      <c r="N6698" t="s">
        <v>83</v>
      </c>
      <c r="O6698" t="b">
        <v>0</v>
      </c>
      <c r="P6698">
        <v>112.6872</v>
      </c>
      <c r="Q6698">
        <v>29.21520000000001</v>
      </c>
      <c r="R6698">
        <v>12.87520000000001</v>
      </c>
      <c r="S6698" t="s">
        <v>84</v>
      </c>
      <c r="T6698">
        <v>0</v>
      </c>
      <c r="U6698">
        <v>0</v>
      </c>
      <c r="V6698">
        <v>1</v>
      </c>
      <c r="W6698">
        <v>12.87520000000001</v>
      </c>
    </row>
    <row r="6699" spans="1:23" x14ac:dyDescent="0.35">
      <c r="A6699" t="s">
        <v>8757</v>
      </c>
      <c r="B6699" t="s">
        <v>746</v>
      </c>
      <c r="C6699" t="s">
        <v>2504</v>
      </c>
      <c r="D6699" t="s">
        <v>12</v>
      </c>
      <c r="E6699" t="s">
        <v>88</v>
      </c>
      <c r="F6699" t="s">
        <v>975</v>
      </c>
      <c r="G6699">
        <v>28.96</v>
      </c>
      <c r="H6699">
        <v>3</v>
      </c>
      <c r="I6699">
        <v>0.28000000000000003</v>
      </c>
      <c r="J6699">
        <v>8.33</v>
      </c>
      <c r="K6699" t="s">
        <v>90</v>
      </c>
      <c r="L6699" t="s">
        <v>41</v>
      </c>
      <c r="M6699">
        <v>13.15</v>
      </c>
      <c r="N6699" t="s">
        <v>83</v>
      </c>
      <c r="O6699" t="b">
        <v>0</v>
      </c>
      <c r="P6699">
        <v>62.553600000000003</v>
      </c>
      <c r="Q6699">
        <v>10.425599999999999</v>
      </c>
      <c r="R6699">
        <v>-11.054399999999999</v>
      </c>
      <c r="S6699" t="s">
        <v>103</v>
      </c>
      <c r="T6699">
        <v>0</v>
      </c>
      <c r="U6699">
        <v>0</v>
      </c>
      <c r="V6699">
        <v>11</v>
      </c>
      <c r="W6699">
        <v>596.44000000000005</v>
      </c>
    </row>
    <row r="6700" spans="1:23" x14ac:dyDescent="0.35">
      <c r="A6700" t="s">
        <v>8758</v>
      </c>
      <c r="B6700" t="s">
        <v>326</v>
      </c>
      <c r="C6700" t="s">
        <v>1541</v>
      </c>
      <c r="D6700" t="s">
        <v>20</v>
      </c>
      <c r="E6700" t="s">
        <v>88</v>
      </c>
      <c r="F6700" t="s">
        <v>760</v>
      </c>
      <c r="G6700">
        <v>19.88</v>
      </c>
      <c r="H6700">
        <v>2</v>
      </c>
      <c r="I6700">
        <v>0.28999999999999998</v>
      </c>
      <c r="J6700">
        <v>8.5299999999999994</v>
      </c>
      <c r="K6700" t="s">
        <v>90</v>
      </c>
      <c r="L6700" t="s">
        <v>41</v>
      </c>
      <c r="M6700">
        <v>12.59</v>
      </c>
      <c r="N6700" t="s">
        <v>83</v>
      </c>
      <c r="O6700" t="b">
        <v>0</v>
      </c>
      <c r="P6700">
        <v>28.229600000000001</v>
      </c>
      <c r="Q6700">
        <v>4.3735999999999997</v>
      </c>
      <c r="R6700">
        <v>-16.746400000000001</v>
      </c>
      <c r="S6700" t="s">
        <v>103</v>
      </c>
      <c r="T6700">
        <v>0</v>
      </c>
      <c r="U6700">
        <v>0</v>
      </c>
      <c r="V6700">
        <v>13</v>
      </c>
      <c r="W6700">
        <v>971.74609999999996</v>
      </c>
    </row>
    <row r="6701" spans="1:23" x14ac:dyDescent="0.35">
      <c r="A6701" t="s">
        <v>8759</v>
      </c>
      <c r="B6701" t="s">
        <v>1687</v>
      </c>
      <c r="C6701" t="s">
        <v>1500</v>
      </c>
      <c r="D6701" t="s">
        <v>17</v>
      </c>
      <c r="E6701" t="s">
        <v>95</v>
      </c>
      <c r="F6701" t="s">
        <v>715</v>
      </c>
      <c r="G6701">
        <v>355.47</v>
      </c>
      <c r="H6701">
        <v>2</v>
      </c>
      <c r="I6701">
        <v>0</v>
      </c>
      <c r="J6701">
        <v>2.06</v>
      </c>
      <c r="K6701" t="s">
        <v>102</v>
      </c>
      <c r="L6701" t="s">
        <v>43</v>
      </c>
      <c r="M6701">
        <v>3.55</v>
      </c>
      <c r="N6701" t="s">
        <v>83</v>
      </c>
      <c r="O6701" t="b">
        <v>0</v>
      </c>
      <c r="P6701">
        <v>710.94</v>
      </c>
      <c r="Q6701">
        <v>284.37599999999998</v>
      </c>
      <c r="R6701">
        <v>278.76600000000002</v>
      </c>
      <c r="S6701" t="s">
        <v>97</v>
      </c>
      <c r="T6701">
        <v>0</v>
      </c>
      <c r="U6701">
        <v>0</v>
      </c>
      <c r="V6701">
        <v>20</v>
      </c>
      <c r="W6701">
        <v>1871.6422</v>
      </c>
    </row>
    <row r="6702" spans="1:23" x14ac:dyDescent="0.35">
      <c r="A6702" t="s">
        <v>8760</v>
      </c>
      <c r="B6702" t="s">
        <v>161</v>
      </c>
      <c r="C6702" t="s">
        <v>240</v>
      </c>
      <c r="D6702" t="s">
        <v>20</v>
      </c>
      <c r="E6702" t="s">
        <v>16</v>
      </c>
      <c r="F6702" t="s">
        <v>605</v>
      </c>
      <c r="G6702">
        <v>39.049999999999997</v>
      </c>
      <c r="H6702">
        <v>1</v>
      </c>
      <c r="I6702">
        <v>0.23</v>
      </c>
      <c r="J6702">
        <v>7.61</v>
      </c>
      <c r="K6702" t="s">
        <v>90</v>
      </c>
      <c r="L6702" t="s">
        <v>48</v>
      </c>
      <c r="M6702">
        <v>7.33</v>
      </c>
      <c r="N6702" t="s">
        <v>83</v>
      </c>
      <c r="O6702" t="b">
        <v>0</v>
      </c>
      <c r="P6702">
        <v>30.0685</v>
      </c>
      <c r="Q6702">
        <v>6.6385000000000041</v>
      </c>
      <c r="R6702">
        <v>-8.3014999999999972</v>
      </c>
      <c r="S6702" t="s">
        <v>91</v>
      </c>
      <c r="T6702">
        <v>0</v>
      </c>
      <c r="U6702">
        <v>0</v>
      </c>
      <c r="V6702">
        <v>11</v>
      </c>
      <c r="W6702">
        <v>606.35590000000002</v>
      </c>
    </row>
    <row r="6703" spans="1:23" x14ac:dyDescent="0.35">
      <c r="A6703" t="s">
        <v>8761</v>
      </c>
      <c r="B6703" t="s">
        <v>375</v>
      </c>
      <c r="C6703" t="s">
        <v>1000</v>
      </c>
      <c r="D6703" t="s">
        <v>17</v>
      </c>
      <c r="E6703" t="s">
        <v>95</v>
      </c>
      <c r="F6703" t="s">
        <v>701</v>
      </c>
      <c r="G6703">
        <v>570</v>
      </c>
      <c r="H6703">
        <v>3</v>
      </c>
      <c r="I6703">
        <v>0.02</v>
      </c>
      <c r="J6703">
        <v>5.96</v>
      </c>
      <c r="K6703" t="s">
        <v>82</v>
      </c>
      <c r="L6703" t="s">
        <v>45</v>
      </c>
      <c r="M6703">
        <v>1.07</v>
      </c>
      <c r="N6703" t="s">
        <v>83</v>
      </c>
      <c r="O6703" t="b">
        <v>0</v>
      </c>
      <c r="P6703">
        <v>1675.8</v>
      </c>
      <c r="Q6703">
        <v>649.79999999999995</v>
      </c>
      <c r="R6703">
        <v>642.77</v>
      </c>
      <c r="S6703" t="s">
        <v>128</v>
      </c>
      <c r="T6703">
        <v>0</v>
      </c>
      <c r="U6703">
        <v>0</v>
      </c>
      <c r="V6703">
        <v>13</v>
      </c>
      <c r="W6703">
        <v>2039.6865</v>
      </c>
    </row>
    <row r="6704" spans="1:23" x14ac:dyDescent="0.35">
      <c r="A6704" t="s">
        <v>8762</v>
      </c>
      <c r="B6704" t="s">
        <v>284</v>
      </c>
      <c r="C6704" t="s">
        <v>1469</v>
      </c>
      <c r="D6704" t="s">
        <v>12</v>
      </c>
      <c r="E6704" t="s">
        <v>16</v>
      </c>
      <c r="F6704" t="s">
        <v>351</v>
      </c>
      <c r="G6704">
        <v>57.23</v>
      </c>
      <c r="H6704">
        <v>2</v>
      </c>
      <c r="I6704">
        <v>0.25</v>
      </c>
      <c r="J6704">
        <v>9.39</v>
      </c>
      <c r="K6704" t="s">
        <v>90</v>
      </c>
      <c r="L6704" t="s">
        <v>43</v>
      </c>
      <c r="M6704">
        <v>3.08</v>
      </c>
      <c r="N6704" t="s">
        <v>83</v>
      </c>
      <c r="O6704" t="b">
        <v>0</v>
      </c>
      <c r="P6704">
        <v>85.844999999999999</v>
      </c>
      <c r="Q6704">
        <v>17.169000000000011</v>
      </c>
      <c r="R6704">
        <v>4.6990000000000114</v>
      </c>
      <c r="S6704" t="s">
        <v>91</v>
      </c>
      <c r="T6704">
        <v>0</v>
      </c>
      <c r="U6704">
        <v>0</v>
      </c>
      <c r="V6704">
        <v>24</v>
      </c>
      <c r="W6704">
        <v>1849.9422999999999</v>
      </c>
    </row>
    <row r="6705" spans="1:23" x14ac:dyDescent="0.35">
      <c r="A6705" t="s">
        <v>8763</v>
      </c>
      <c r="B6705" t="s">
        <v>949</v>
      </c>
      <c r="C6705" t="s">
        <v>3267</v>
      </c>
      <c r="D6705" t="s">
        <v>20</v>
      </c>
      <c r="E6705" t="s">
        <v>95</v>
      </c>
      <c r="F6705" t="s">
        <v>1202</v>
      </c>
      <c r="G6705">
        <v>284.83</v>
      </c>
      <c r="H6705">
        <v>1</v>
      </c>
      <c r="I6705">
        <v>0.03</v>
      </c>
      <c r="J6705">
        <v>4.3099999999999996</v>
      </c>
      <c r="K6705" t="s">
        <v>82</v>
      </c>
      <c r="L6705" t="s">
        <v>48</v>
      </c>
      <c r="M6705">
        <v>9.09</v>
      </c>
      <c r="N6705" t="s">
        <v>83</v>
      </c>
      <c r="O6705" t="b">
        <v>0</v>
      </c>
      <c r="P6705">
        <v>276.2851</v>
      </c>
      <c r="Q6705">
        <v>105.3871</v>
      </c>
      <c r="R6705">
        <v>91.987099999999998</v>
      </c>
      <c r="S6705" t="s">
        <v>103</v>
      </c>
      <c r="T6705">
        <v>0</v>
      </c>
      <c r="U6705">
        <v>0</v>
      </c>
      <c r="V6705">
        <v>15</v>
      </c>
      <c r="W6705">
        <v>562.32950000000005</v>
      </c>
    </row>
    <row r="6706" spans="1:23" x14ac:dyDescent="0.35">
      <c r="A6706" t="s">
        <v>8764</v>
      </c>
      <c r="B6706" t="s">
        <v>951</v>
      </c>
      <c r="C6706" t="s">
        <v>477</v>
      </c>
      <c r="D6706" t="s">
        <v>15</v>
      </c>
      <c r="E6706" t="s">
        <v>95</v>
      </c>
      <c r="F6706" t="s">
        <v>468</v>
      </c>
      <c r="G6706">
        <v>12.26</v>
      </c>
      <c r="H6706">
        <v>2</v>
      </c>
      <c r="I6706">
        <v>0.02</v>
      </c>
      <c r="J6706">
        <v>9.84</v>
      </c>
      <c r="K6706" t="s">
        <v>115</v>
      </c>
      <c r="L6706" t="s">
        <v>48</v>
      </c>
      <c r="M6706">
        <v>18.7</v>
      </c>
      <c r="N6706" t="s">
        <v>141</v>
      </c>
      <c r="O6706" t="b">
        <v>0</v>
      </c>
      <c r="P6706">
        <v>24.029599999999999</v>
      </c>
      <c r="Q6706">
        <v>9.3176000000000005</v>
      </c>
      <c r="R6706">
        <v>-19.2224</v>
      </c>
      <c r="S6706" t="s">
        <v>91</v>
      </c>
      <c r="T6706">
        <v>1</v>
      </c>
      <c r="U6706">
        <v>0</v>
      </c>
      <c r="V6706">
        <v>10</v>
      </c>
      <c r="W6706">
        <v>253.85680000000019</v>
      </c>
    </row>
    <row r="6707" spans="1:23" x14ac:dyDescent="0.35">
      <c r="A6707" t="s">
        <v>8765</v>
      </c>
      <c r="B6707" t="s">
        <v>470</v>
      </c>
      <c r="C6707" t="s">
        <v>2311</v>
      </c>
      <c r="D6707" t="s">
        <v>12</v>
      </c>
      <c r="E6707" t="s">
        <v>88</v>
      </c>
      <c r="F6707" t="s">
        <v>870</v>
      </c>
      <c r="G6707">
        <v>20.27</v>
      </c>
      <c r="H6707">
        <v>1</v>
      </c>
      <c r="I6707">
        <v>0.16</v>
      </c>
      <c r="J6707">
        <v>6.52</v>
      </c>
      <c r="K6707" t="s">
        <v>115</v>
      </c>
      <c r="L6707" t="s">
        <v>41</v>
      </c>
      <c r="M6707">
        <v>9.2100000000000009</v>
      </c>
      <c r="N6707" t="s">
        <v>83</v>
      </c>
      <c r="O6707" t="b">
        <v>0</v>
      </c>
      <c r="P6707">
        <v>17.026800000000001</v>
      </c>
      <c r="Q6707">
        <v>4.8647999999999989</v>
      </c>
      <c r="R6707">
        <v>-10.8652</v>
      </c>
      <c r="S6707" t="s">
        <v>183</v>
      </c>
      <c r="T6707">
        <v>0</v>
      </c>
      <c r="U6707">
        <v>0</v>
      </c>
      <c r="V6707">
        <v>3</v>
      </c>
      <c r="W6707">
        <v>311.6604000000001</v>
      </c>
    </row>
    <row r="6708" spans="1:23" x14ac:dyDescent="0.35">
      <c r="A6708" t="s">
        <v>8766</v>
      </c>
      <c r="B6708" t="s">
        <v>909</v>
      </c>
      <c r="C6708" t="s">
        <v>7927</v>
      </c>
      <c r="D6708" t="s">
        <v>19</v>
      </c>
      <c r="E6708" t="s">
        <v>16</v>
      </c>
      <c r="F6708" t="s">
        <v>895</v>
      </c>
      <c r="G6708">
        <v>40.61</v>
      </c>
      <c r="H6708">
        <v>2</v>
      </c>
      <c r="I6708">
        <v>0.06</v>
      </c>
      <c r="J6708">
        <v>8.6199999999999992</v>
      </c>
      <c r="K6708" t="s">
        <v>82</v>
      </c>
      <c r="L6708" t="s">
        <v>43</v>
      </c>
      <c r="M6708">
        <v>5.64</v>
      </c>
      <c r="N6708" t="s">
        <v>83</v>
      </c>
      <c r="O6708" t="b">
        <v>0</v>
      </c>
      <c r="P6708">
        <v>76.346799999999988</v>
      </c>
      <c r="Q6708">
        <v>27.614799999999988</v>
      </c>
      <c r="R6708">
        <v>13.35479999999999</v>
      </c>
      <c r="S6708" t="s">
        <v>183</v>
      </c>
      <c r="T6708">
        <v>0</v>
      </c>
      <c r="U6708">
        <v>0</v>
      </c>
      <c r="V6708">
        <v>3</v>
      </c>
      <c r="W6708">
        <v>35.093800000000009</v>
      </c>
    </row>
    <row r="6709" spans="1:23" x14ac:dyDescent="0.35">
      <c r="A6709" t="s">
        <v>8767</v>
      </c>
      <c r="B6709" t="s">
        <v>610</v>
      </c>
      <c r="C6709" t="s">
        <v>991</v>
      </c>
      <c r="D6709" t="s">
        <v>24</v>
      </c>
      <c r="E6709" t="s">
        <v>16</v>
      </c>
      <c r="F6709" t="s">
        <v>351</v>
      </c>
      <c r="G6709">
        <v>37.979999999999997</v>
      </c>
      <c r="H6709">
        <v>3</v>
      </c>
      <c r="I6709">
        <v>0.27</v>
      </c>
      <c r="J6709">
        <v>4.78</v>
      </c>
      <c r="K6709" t="s">
        <v>102</v>
      </c>
      <c r="L6709" t="s">
        <v>41</v>
      </c>
      <c r="M6709">
        <v>8.67</v>
      </c>
      <c r="N6709" t="s">
        <v>83</v>
      </c>
      <c r="O6709" t="b">
        <v>0</v>
      </c>
      <c r="P6709">
        <v>83.176199999999994</v>
      </c>
      <c r="Q6709">
        <v>14.812200000000001</v>
      </c>
      <c r="R6709">
        <v>1.362200000000005</v>
      </c>
      <c r="S6709" t="s">
        <v>97</v>
      </c>
      <c r="T6709">
        <v>0</v>
      </c>
      <c r="U6709">
        <v>0</v>
      </c>
      <c r="V6709">
        <v>15</v>
      </c>
      <c r="W6709">
        <v>1013.4441</v>
      </c>
    </row>
    <row r="6710" spans="1:23" x14ac:dyDescent="0.35">
      <c r="A6710" t="s">
        <v>8768</v>
      </c>
      <c r="B6710" t="s">
        <v>660</v>
      </c>
      <c r="C6710" t="s">
        <v>4586</v>
      </c>
      <c r="D6710" t="s">
        <v>12</v>
      </c>
      <c r="E6710" t="s">
        <v>95</v>
      </c>
      <c r="F6710" t="s">
        <v>266</v>
      </c>
      <c r="G6710">
        <v>510.48</v>
      </c>
      <c r="H6710">
        <v>1</v>
      </c>
      <c r="I6710">
        <v>0.25</v>
      </c>
      <c r="J6710">
        <v>2.14</v>
      </c>
      <c r="K6710" t="s">
        <v>90</v>
      </c>
      <c r="L6710" t="s">
        <v>41</v>
      </c>
      <c r="M6710">
        <v>10.02</v>
      </c>
      <c r="N6710" t="s">
        <v>83</v>
      </c>
      <c r="O6710" t="b">
        <v>0</v>
      </c>
      <c r="P6710">
        <v>382.86</v>
      </c>
      <c r="Q6710">
        <v>76.572000000000003</v>
      </c>
      <c r="R6710">
        <v>64.412000000000006</v>
      </c>
      <c r="S6710" t="s">
        <v>84</v>
      </c>
      <c r="T6710">
        <v>0</v>
      </c>
      <c r="U6710">
        <v>0</v>
      </c>
      <c r="V6710">
        <v>3</v>
      </c>
      <c r="W6710">
        <v>453.65420000000012</v>
      </c>
    </row>
    <row r="6711" spans="1:23" x14ac:dyDescent="0.35">
      <c r="A6711" t="s">
        <v>8769</v>
      </c>
      <c r="B6711" t="s">
        <v>1301</v>
      </c>
      <c r="C6711" t="s">
        <v>747</v>
      </c>
      <c r="D6711" t="s">
        <v>15</v>
      </c>
      <c r="E6711" t="s">
        <v>16</v>
      </c>
      <c r="F6711" t="s">
        <v>1316</v>
      </c>
      <c r="G6711">
        <v>30.14</v>
      </c>
      <c r="H6711">
        <v>2</v>
      </c>
      <c r="I6711">
        <v>0.16</v>
      </c>
      <c r="J6711">
        <v>4.99</v>
      </c>
      <c r="K6711" t="s">
        <v>90</v>
      </c>
      <c r="L6711" t="s">
        <v>41</v>
      </c>
      <c r="M6711">
        <v>9.18</v>
      </c>
      <c r="N6711" t="s">
        <v>83</v>
      </c>
      <c r="O6711" t="b">
        <v>0</v>
      </c>
      <c r="P6711">
        <v>50.635199999999998</v>
      </c>
      <c r="Q6711">
        <v>14.4672</v>
      </c>
      <c r="R6711">
        <v>0.2971999999999983</v>
      </c>
      <c r="S6711" t="s">
        <v>91</v>
      </c>
      <c r="T6711">
        <v>0</v>
      </c>
      <c r="U6711">
        <v>0</v>
      </c>
      <c r="V6711">
        <v>21</v>
      </c>
      <c r="W6711">
        <v>2461.3791999999999</v>
      </c>
    </row>
    <row r="6712" spans="1:23" x14ac:dyDescent="0.35">
      <c r="A6712" t="s">
        <v>8770</v>
      </c>
      <c r="B6712" t="s">
        <v>619</v>
      </c>
      <c r="C6712" t="s">
        <v>851</v>
      </c>
      <c r="D6712" t="s">
        <v>19</v>
      </c>
      <c r="E6712" t="s">
        <v>14</v>
      </c>
      <c r="F6712" t="s">
        <v>662</v>
      </c>
      <c r="G6712">
        <v>99.05</v>
      </c>
      <c r="H6712">
        <v>3</v>
      </c>
      <c r="I6712">
        <v>0</v>
      </c>
      <c r="J6712">
        <v>6.32</v>
      </c>
      <c r="K6712" t="s">
        <v>115</v>
      </c>
      <c r="L6712" t="s">
        <v>48</v>
      </c>
      <c r="M6712">
        <v>9.9600000000000009</v>
      </c>
      <c r="N6712" t="s">
        <v>83</v>
      </c>
      <c r="O6712" t="b">
        <v>0</v>
      </c>
      <c r="P6712">
        <v>297.14999999999998</v>
      </c>
      <c r="Q6712">
        <v>118.86</v>
      </c>
      <c r="R6712">
        <v>102.58</v>
      </c>
      <c r="S6712" t="s">
        <v>91</v>
      </c>
      <c r="T6712">
        <v>0</v>
      </c>
      <c r="U6712">
        <v>0</v>
      </c>
      <c r="V6712">
        <v>19</v>
      </c>
      <c r="W6712">
        <v>1781.393</v>
      </c>
    </row>
    <row r="6713" spans="1:23" x14ac:dyDescent="0.35">
      <c r="A6713" t="s">
        <v>8771</v>
      </c>
      <c r="B6713" t="s">
        <v>147</v>
      </c>
      <c r="C6713" t="s">
        <v>1976</v>
      </c>
      <c r="D6713" t="s">
        <v>24</v>
      </c>
      <c r="E6713" t="s">
        <v>95</v>
      </c>
      <c r="F6713" t="s">
        <v>123</v>
      </c>
      <c r="G6713">
        <v>701.79</v>
      </c>
      <c r="H6713">
        <v>1</v>
      </c>
      <c r="I6713">
        <v>0.06</v>
      </c>
      <c r="J6713">
        <v>4.84</v>
      </c>
      <c r="K6713" t="s">
        <v>115</v>
      </c>
      <c r="L6713" t="s">
        <v>48</v>
      </c>
      <c r="M6713">
        <v>11.91</v>
      </c>
      <c r="N6713" t="s">
        <v>83</v>
      </c>
      <c r="O6713" t="b">
        <v>0</v>
      </c>
      <c r="P6713">
        <v>659.68259999999998</v>
      </c>
      <c r="Q6713">
        <v>238.6086</v>
      </c>
      <c r="R6713">
        <v>221.8586</v>
      </c>
      <c r="S6713" t="s">
        <v>84</v>
      </c>
      <c r="T6713">
        <v>0</v>
      </c>
      <c r="U6713">
        <v>0</v>
      </c>
      <c r="V6713">
        <v>23</v>
      </c>
      <c r="W6713">
        <v>1284.9342999999999</v>
      </c>
    </row>
    <row r="6714" spans="1:23" x14ac:dyDescent="0.35">
      <c r="A6714" t="s">
        <v>8772</v>
      </c>
      <c r="B6714" t="s">
        <v>272</v>
      </c>
      <c r="C6714" t="s">
        <v>8773</v>
      </c>
      <c r="D6714" t="s">
        <v>24</v>
      </c>
      <c r="E6714" t="s">
        <v>16</v>
      </c>
      <c r="F6714" t="s">
        <v>244</v>
      </c>
      <c r="G6714">
        <v>21.79</v>
      </c>
      <c r="H6714">
        <v>3</v>
      </c>
      <c r="I6714">
        <v>0.13</v>
      </c>
      <c r="J6714">
        <v>8.0399999999999991</v>
      </c>
      <c r="K6714" t="s">
        <v>102</v>
      </c>
      <c r="L6714" t="s">
        <v>45</v>
      </c>
      <c r="M6714">
        <v>0.95</v>
      </c>
      <c r="N6714" t="s">
        <v>83</v>
      </c>
      <c r="O6714" t="b">
        <v>0</v>
      </c>
      <c r="P6714">
        <v>56.871899999999997</v>
      </c>
      <c r="Q6714">
        <v>17.649899999999999</v>
      </c>
      <c r="R6714">
        <v>8.6599000000000039</v>
      </c>
      <c r="S6714" t="s">
        <v>84</v>
      </c>
      <c r="T6714">
        <v>0</v>
      </c>
      <c r="U6714">
        <v>0</v>
      </c>
      <c r="V6714">
        <v>2</v>
      </c>
      <c r="W6714">
        <v>274.46409999999997</v>
      </c>
    </row>
    <row r="6715" spans="1:23" x14ac:dyDescent="0.35">
      <c r="A6715" t="s">
        <v>8774</v>
      </c>
      <c r="B6715" t="s">
        <v>470</v>
      </c>
      <c r="C6715" t="s">
        <v>118</v>
      </c>
      <c r="D6715" t="s">
        <v>15</v>
      </c>
      <c r="E6715" t="s">
        <v>88</v>
      </c>
      <c r="F6715" t="s">
        <v>191</v>
      </c>
      <c r="G6715">
        <v>29.47</v>
      </c>
      <c r="H6715">
        <v>1</v>
      </c>
      <c r="I6715">
        <v>0.04</v>
      </c>
      <c r="J6715">
        <v>7.44</v>
      </c>
      <c r="K6715" t="s">
        <v>82</v>
      </c>
      <c r="L6715" t="s">
        <v>43</v>
      </c>
      <c r="M6715">
        <v>4.67</v>
      </c>
      <c r="N6715" t="s">
        <v>83</v>
      </c>
      <c r="O6715" t="b">
        <v>0</v>
      </c>
      <c r="P6715">
        <v>28.2912</v>
      </c>
      <c r="Q6715">
        <v>10.6092</v>
      </c>
      <c r="R6715">
        <v>-1.5008000000000019</v>
      </c>
      <c r="S6715" t="s">
        <v>183</v>
      </c>
      <c r="T6715">
        <v>0</v>
      </c>
      <c r="U6715">
        <v>0</v>
      </c>
      <c r="V6715">
        <v>18</v>
      </c>
      <c r="W6715">
        <v>839.61260000000016</v>
      </c>
    </row>
    <row r="6716" spans="1:23" x14ac:dyDescent="0.35">
      <c r="A6716" t="s">
        <v>8775</v>
      </c>
      <c r="B6716" t="s">
        <v>1604</v>
      </c>
      <c r="C6716" t="s">
        <v>1450</v>
      </c>
      <c r="D6716" t="s">
        <v>28</v>
      </c>
      <c r="E6716" t="s">
        <v>88</v>
      </c>
      <c r="F6716" t="s">
        <v>238</v>
      </c>
      <c r="G6716">
        <v>9.41</v>
      </c>
      <c r="H6716">
        <v>3</v>
      </c>
      <c r="I6716">
        <v>0.06</v>
      </c>
      <c r="J6716">
        <v>3.03</v>
      </c>
      <c r="K6716" t="s">
        <v>102</v>
      </c>
      <c r="L6716" t="s">
        <v>43</v>
      </c>
      <c r="M6716">
        <v>6.77</v>
      </c>
      <c r="N6716" t="s">
        <v>83</v>
      </c>
      <c r="O6716" t="b">
        <v>0</v>
      </c>
      <c r="P6716">
        <v>26.536200000000001</v>
      </c>
      <c r="Q6716">
        <v>9.5982000000000003</v>
      </c>
      <c r="R6716">
        <v>-0.2018000000000004</v>
      </c>
      <c r="S6716" t="s">
        <v>97</v>
      </c>
      <c r="T6716">
        <v>0</v>
      </c>
      <c r="U6716">
        <v>0</v>
      </c>
      <c r="V6716">
        <v>12</v>
      </c>
      <c r="W6716">
        <v>861.80650000000003</v>
      </c>
    </row>
    <row r="6717" spans="1:23" x14ac:dyDescent="0.35">
      <c r="A6717" t="s">
        <v>8776</v>
      </c>
      <c r="B6717" t="s">
        <v>364</v>
      </c>
      <c r="C6717" t="s">
        <v>810</v>
      </c>
      <c r="D6717" t="s">
        <v>12</v>
      </c>
      <c r="E6717" t="s">
        <v>95</v>
      </c>
      <c r="F6717" t="s">
        <v>217</v>
      </c>
      <c r="G6717">
        <v>530.32000000000005</v>
      </c>
      <c r="H6717">
        <v>2</v>
      </c>
      <c r="I6717">
        <v>0.02</v>
      </c>
      <c r="J6717">
        <v>2.52</v>
      </c>
      <c r="K6717" t="s">
        <v>90</v>
      </c>
      <c r="L6717" t="s">
        <v>48</v>
      </c>
      <c r="M6717">
        <v>18.04</v>
      </c>
      <c r="N6717" t="s">
        <v>83</v>
      </c>
      <c r="O6717" t="b">
        <v>0</v>
      </c>
      <c r="P6717">
        <v>1039.4272000000001</v>
      </c>
      <c r="Q6717">
        <v>403.04320000000013</v>
      </c>
      <c r="R6717">
        <v>382.48320000000012</v>
      </c>
      <c r="S6717" t="s">
        <v>97</v>
      </c>
      <c r="T6717">
        <v>0</v>
      </c>
      <c r="U6717">
        <v>0</v>
      </c>
      <c r="V6717">
        <v>13</v>
      </c>
      <c r="W6717">
        <v>1218.7502999999999</v>
      </c>
    </row>
    <row r="6718" spans="1:23" x14ac:dyDescent="0.35">
      <c r="A6718" t="s">
        <v>8777</v>
      </c>
      <c r="B6718" t="s">
        <v>946</v>
      </c>
      <c r="C6718" t="s">
        <v>3145</v>
      </c>
      <c r="D6718" t="s">
        <v>12</v>
      </c>
      <c r="E6718" t="s">
        <v>14</v>
      </c>
      <c r="F6718" t="s">
        <v>247</v>
      </c>
      <c r="G6718">
        <v>153.25</v>
      </c>
      <c r="H6718">
        <v>3</v>
      </c>
      <c r="I6718">
        <v>0.06</v>
      </c>
      <c r="J6718">
        <v>9.48</v>
      </c>
      <c r="K6718" t="s">
        <v>115</v>
      </c>
      <c r="L6718" t="s">
        <v>41</v>
      </c>
      <c r="M6718">
        <v>13.66</v>
      </c>
      <c r="N6718" t="s">
        <v>83</v>
      </c>
      <c r="O6718" t="b">
        <v>0</v>
      </c>
      <c r="P6718">
        <v>432.16500000000002</v>
      </c>
      <c r="Q6718">
        <v>156.315</v>
      </c>
      <c r="R6718">
        <v>133.17500000000001</v>
      </c>
      <c r="S6718" t="s">
        <v>128</v>
      </c>
      <c r="T6718">
        <v>0</v>
      </c>
      <c r="U6718">
        <v>0</v>
      </c>
      <c r="V6718">
        <v>3</v>
      </c>
      <c r="W6718">
        <v>702.79750000000001</v>
      </c>
    </row>
    <row r="6719" spans="1:23" x14ac:dyDescent="0.35">
      <c r="A6719" t="s">
        <v>8778</v>
      </c>
      <c r="B6719" t="s">
        <v>442</v>
      </c>
      <c r="C6719" t="s">
        <v>1804</v>
      </c>
      <c r="D6719" t="s">
        <v>28</v>
      </c>
      <c r="E6719" t="s">
        <v>95</v>
      </c>
      <c r="F6719" t="s">
        <v>1041</v>
      </c>
      <c r="G6719">
        <v>127.05</v>
      </c>
      <c r="H6719">
        <v>1</v>
      </c>
      <c r="I6719">
        <v>0.08</v>
      </c>
      <c r="J6719">
        <v>3.42</v>
      </c>
      <c r="K6719" t="s">
        <v>90</v>
      </c>
      <c r="L6719" t="s">
        <v>45</v>
      </c>
      <c r="M6719">
        <v>0.82</v>
      </c>
      <c r="N6719" t="s">
        <v>83</v>
      </c>
      <c r="O6719" t="b">
        <v>0</v>
      </c>
      <c r="P6719">
        <v>116.886</v>
      </c>
      <c r="Q6719">
        <v>40.656000000000013</v>
      </c>
      <c r="R6719">
        <v>36.415999999999997</v>
      </c>
      <c r="S6719" t="s">
        <v>128</v>
      </c>
      <c r="T6719">
        <v>0</v>
      </c>
      <c r="U6719">
        <v>0</v>
      </c>
      <c r="V6719">
        <v>11</v>
      </c>
      <c r="W6719">
        <v>347.0933</v>
      </c>
    </row>
    <row r="6720" spans="1:23" x14ac:dyDescent="0.35">
      <c r="A6720" t="s">
        <v>8779</v>
      </c>
      <c r="B6720" t="s">
        <v>1219</v>
      </c>
      <c r="C6720" t="s">
        <v>2120</v>
      </c>
      <c r="D6720" t="s">
        <v>15</v>
      </c>
      <c r="E6720" t="s">
        <v>95</v>
      </c>
      <c r="F6720" t="s">
        <v>667</v>
      </c>
      <c r="G6720">
        <v>363.69</v>
      </c>
      <c r="H6720">
        <v>3</v>
      </c>
      <c r="I6720">
        <v>0.13</v>
      </c>
      <c r="J6720">
        <v>5.12</v>
      </c>
      <c r="K6720" t="s">
        <v>82</v>
      </c>
      <c r="L6720" t="s">
        <v>41</v>
      </c>
      <c r="M6720">
        <v>10.37</v>
      </c>
      <c r="N6720" t="s">
        <v>83</v>
      </c>
      <c r="O6720" t="b">
        <v>0</v>
      </c>
      <c r="P6720">
        <v>949.23090000000002</v>
      </c>
      <c r="Q6720">
        <v>294.58890000000002</v>
      </c>
      <c r="R6720">
        <v>279.09890000000001</v>
      </c>
      <c r="S6720" t="s">
        <v>183</v>
      </c>
      <c r="T6720">
        <v>0</v>
      </c>
      <c r="U6720">
        <v>0</v>
      </c>
      <c r="V6720">
        <v>16</v>
      </c>
      <c r="W6720">
        <v>1044.1976</v>
      </c>
    </row>
    <row r="6721" spans="1:23" x14ac:dyDescent="0.35">
      <c r="A6721" t="s">
        <v>8780</v>
      </c>
      <c r="B6721" t="s">
        <v>143</v>
      </c>
      <c r="C6721" t="s">
        <v>477</v>
      </c>
      <c r="D6721" t="s">
        <v>20</v>
      </c>
      <c r="E6721" t="s">
        <v>14</v>
      </c>
      <c r="F6721" t="s">
        <v>460</v>
      </c>
      <c r="G6721">
        <v>103.32</v>
      </c>
      <c r="H6721">
        <v>3</v>
      </c>
      <c r="I6721">
        <v>0.09</v>
      </c>
      <c r="J6721">
        <v>8.6</v>
      </c>
      <c r="K6721" t="s">
        <v>102</v>
      </c>
      <c r="L6721" t="s">
        <v>48</v>
      </c>
      <c r="M6721">
        <v>7.7</v>
      </c>
      <c r="N6721" t="s">
        <v>83</v>
      </c>
      <c r="O6721" t="b">
        <v>0</v>
      </c>
      <c r="P6721">
        <v>282.06360000000001</v>
      </c>
      <c r="Q6721">
        <v>96.087600000000037</v>
      </c>
      <c r="R6721">
        <v>79.78760000000004</v>
      </c>
      <c r="S6721" t="s">
        <v>103</v>
      </c>
      <c r="T6721">
        <v>0</v>
      </c>
      <c r="U6721">
        <v>0</v>
      </c>
      <c r="V6721">
        <v>10</v>
      </c>
      <c r="W6721">
        <v>253.85680000000019</v>
      </c>
    </row>
    <row r="6722" spans="1:23" x14ac:dyDescent="0.35">
      <c r="A6722" t="s">
        <v>8781</v>
      </c>
      <c r="B6722" t="s">
        <v>1268</v>
      </c>
      <c r="C6722" t="s">
        <v>1174</v>
      </c>
      <c r="D6722" t="s">
        <v>17</v>
      </c>
      <c r="E6722" t="s">
        <v>95</v>
      </c>
      <c r="F6722" t="s">
        <v>874</v>
      </c>
      <c r="G6722">
        <v>383.83</v>
      </c>
      <c r="H6722">
        <v>3</v>
      </c>
      <c r="I6722">
        <v>0.01</v>
      </c>
      <c r="J6722">
        <v>3.99</v>
      </c>
      <c r="K6722" t="s">
        <v>102</v>
      </c>
      <c r="L6722" t="s">
        <v>45</v>
      </c>
      <c r="M6722">
        <v>1.87</v>
      </c>
      <c r="N6722" t="s">
        <v>141</v>
      </c>
      <c r="O6722" t="b">
        <v>0</v>
      </c>
      <c r="P6722">
        <v>1139.9751000000001</v>
      </c>
      <c r="Q6722">
        <v>449.08110000000011</v>
      </c>
      <c r="R6722">
        <v>443.22110000000009</v>
      </c>
      <c r="S6722" t="s">
        <v>183</v>
      </c>
      <c r="T6722">
        <v>1</v>
      </c>
      <c r="U6722">
        <v>0</v>
      </c>
      <c r="V6722">
        <v>17</v>
      </c>
      <c r="W6722">
        <v>907.95410000000038</v>
      </c>
    </row>
    <row r="6723" spans="1:23" x14ac:dyDescent="0.35">
      <c r="A6723" t="s">
        <v>8782</v>
      </c>
      <c r="B6723" t="s">
        <v>1340</v>
      </c>
      <c r="C6723" t="s">
        <v>1076</v>
      </c>
      <c r="D6723" t="s">
        <v>12</v>
      </c>
      <c r="E6723" t="s">
        <v>14</v>
      </c>
      <c r="F6723" t="s">
        <v>159</v>
      </c>
      <c r="G6723">
        <v>156.30000000000001</v>
      </c>
      <c r="H6723">
        <v>2</v>
      </c>
      <c r="I6723">
        <v>0.28999999999999998</v>
      </c>
      <c r="J6723">
        <v>4.7</v>
      </c>
      <c r="K6723" t="s">
        <v>102</v>
      </c>
      <c r="L6723" t="s">
        <v>41</v>
      </c>
      <c r="M6723">
        <v>10.93</v>
      </c>
      <c r="N6723" t="s">
        <v>83</v>
      </c>
      <c r="O6723" t="b">
        <v>0</v>
      </c>
      <c r="P6723">
        <v>221.946</v>
      </c>
      <c r="Q6723">
        <v>34.386000000000003</v>
      </c>
      <c r="R6723">
        <v>18.756</v>
      </c>
      <c r="S6723" t="s">
        <v>84</v>
      </c>
      <c r="T6723">
        <v>0</v>
      </c>
      <c r="U6723">
        <v>0</v>
      </c>
      <c r="V6723">
        <v>16</v>
      </c>
      <c r="W6723">
        <v>1201.6855</v>
      </c>
    </row>
    <row r="6724" spans="1:23" x14ac:dyDescent="0.35">
      <c r="A6724" t="s">
        <v>8783</v>
      </c>
      <c r="B6724" t="s">
        <v>249</v>
      </c>
      <c r="C6724" t="s">
        <v>7229</v>
      </c>
      <c r="D6724" t="s">
        <v>12</v>
      </c>
      <c r="E6724" t="s">
        <v>16</v>
      </c>
      <c r="F6724" t="s">
        <v>1762</v>
      </c>
      <c r="G6724">
        <v>42.83</v>
      </c>
      <c r="H6724">
        <v>2</v>
      </c>
      <c r="I6724">
        <v>0.21</v>
      </c>
      <c r="J6724">
        <v>6.46</v>
      </c>
      <c r="K6724" t="s">
        <v>90</v>
      </c>
      <c r="L6724" t="s">
        <v>43</v>
      </c>
      <c r="M6724">
        <v>6.26</v>
      </c>
      <c r="N6724" t="s">
        <v>83</v>
      </c>
      <c r="O6724" t="b">
        <v>0</v>
      </c>
      <c r="P6724">
        <v>67.671400000000006</v>
      </c>
      <c r="Q6724">
        <v>16.275400000000008</v>
      </c>
      <c r="R6724">
        <v>3.555400000000013</v>
      </c>
      <c r="S6724" t="s">
        <v>91</v>
      </c>
      <c r="T6724">
        <v>0</v>
      </c>
      <c r="U6724">
        <v>0</v>
      </c>
      <c r="V6724">
        <v>3</v>
      </c>
      <c r="W6724">
        <v>46.092600000000019</v>
      </c>
    </row>
    <row r="6725" spans="1:23" x14ac:dyDescent="0.35">
      <c r="A6725" t="s">
        <v>8784</v>
      </c>
      <c r="B6725" t="s">
        <v>398</v>
      </c>
      <c r="C6725" t="s">
        <v>3267</v>
      </c>
      <c r="D6725" t="s">
        <v>20</v>
      </c>
      <c r="E6725" t="s">
        <v>14</v>
      </c>
      <c r="F6725" t="s">
        <v>366</v>
      </c>
      <c r="G6725">
        <v>101.96</v>
      </c>
      <c r="H6725">
        <v>2</v>
      </c>
      <c r="I6725">
        <v>0.25</v>
      </c>
      <c r="J6725">
        <v>9.41</v>
      </c>
      <c r="K6725" t="s">
        <v>90</v>
      </c>
      <c r="L6725" t="s">
        <v>41</v>
      </c>
      <c r="M6725">
        <v>11.61</v>
      </c>
      <c r="N6725" t="s">
        <v>83</v>
      </c>
      <c r="O6725" t="b">
        <v>0</v>
      </c>
      <c r="P6725">
        <v>152.94</v>
      </c>
      <c r="Q6725">
        <v>30.588000000000012</v>
      </c>
      <c r="R6725">
        <v>9.5680000000000085</v>
      </c>
      <c r="S6725" t="s">
        <v>183</v>
      </c>
      <c r="T6725">
        <v>0</v>
      </c>
      <c r="U6725">
        <v>0</v>
      </c>
      <c r="V6725">
        <v>15</v>
      </c>
      <c r="W6725">
        <v>562.32950000000005</v>
      </c>
    </row>
    <row r="6726" spans="1:23" x14ac:dyDescent="0.35">
      <c r="A6726" t="s">
        <v>8785</v>
      </c>
      <c r="B6726" t="s">
        <v>1240</v>
      </c>
      <c r="C6726" t="s">
        <v>2043</v>
      </c>
      <c r="D6726" t="s">
        <v>12</v>
      </c>
      <c r="E6726" t="s">
        <v>16</v>
      </c>
      <c r="F6726" t="s">
        <v>1316</v>
      </c>
      <c r="G6726">
        <v>31.3</v>
      </c>
      <c r="H6726">
        <v>2</v>
      </c>
      <c r="I6726">
        <v>0.27</v>
      </c>
      <c r="J6726">
        <v>4.28</v>
      </c>
      <c r="K6726" t="s">
        <v>82</v>
      </c>
      <c r="L6726" t="s">
        <v>43</v>
      </c>
      <c r="M6726">
        <v>3.81</v>
      </c>
      <c r="N6726" t="s">
        <v>83</v>
      </c>
      <c r="O6726" t="b">
        <v>0</v>
      </c>
      <c r="P6726">
        <v>45.698</v>
      </c>
      <c r="Q6726">
        <v>8.1379999999999981</v>
      </c>
      <c r="R6726">
        <v>4.7999999999998197E-2</v>
      </c>
      <c r="S6726" t="s">
        <v>91</v>
      </c>
      <c r="T6726">
        <v>0</v>
      </c>
      <c r="U6726">
        <v>0</v>
      </c>
      <c r="V6726">
        <v>13</v>
      </c>
      <c r="W6726">
        <v>1477.1579999999999</v>
      </c>
    </row>
    <row r="6727" spans="1:23" x14ac:dyDescent="0.35">
      <c r="A6727" t="s">
        <v>8786</v>
      </c>
      <c r="B6727" t="s">
        <v>559</v>
      </c>
      <c r="C6727" t="s">
        <v>2120</v>
      </c>
      <c r="D6727" t="s">
        <v>12</v>
      </c>
      <c r="E6727" t="s">
        <v>88</v>
      </c>
      <c r="F6727" t="s">
        <v>530</v>
      </c>
      <c r="G6727">
        <v>30.74</v>
      </c>
      <c r="H6727">
        <v>1</v>
      </c>
      <c r="I6727">
        <v>0.21</v>
      </c>
      <c r="J6727">
        <v>7.04</v>
      </c>
      <c r="K6727" t="s">
        <v>115</v>
      </c>
      <c r="L6727" t="s">
        <v>41</v>
      </c>
      <c r="M6727">
        <v>10.53</v>
      </c>
      <c r="N6727" t="s">
        <v>83</v>
      </c>
      <c r="O6727" t="b">
        <v>0</v>
      </c>
      <c r="P6727">
        <v>24.284600000000001</v>
      </c>
      <c r="Q6727">
        <v>5.840600000000002</v>
      </c>
      <c r="R6727">
        <v>-11.7294</v>
      </c>
      <c r="S6727" t="s">
        <v>128</v>
      </c>
      <c r="T6727">
        <v>0</v>
      </c>
      <c r="U6727">
        <v>0</v>
      </c>
      <c r="V6727">
        <v>16</v>
      </c>
      <c r="W6727">
        <v>1044.1976</v>
      </c>
    </row>
    <row r="6728" spans="1:23" x14ac:dyDescent="0.35">
      <c r="A6728" t="s">
        <v>8787</v>
      </c>
      <c r="B6728" t="s">
        <v>346</v>
      </c>
      <c r="C6728" t="s">
        <v>2043</v>
      </c>
      <c r="D6728" t="s">
        <v>12</v>
      </c>
      <c r="E6728" t="s">
        <v>88</v>
      </c>
      <c r="F6728" t="s">
        <v>227</v>
      </c>
      <c r="G6728">
        <v>31.24</v>
      </c>
      <c r="H6728">
        <v>3</v>
      </c>
      <c r="I6728">
        <v>0.1</v>
      </c>
      <c r="J6728">
        <v>4.67</v>
      </c>
      <c r="K6728" t="s">
        <v>102</v>
      </c>
      <c r="L6728" t="s">
        <v>43</v>
      </c>
      <c r="M6728">
        <v>7.73</v>
      </c>
      <c r="N6728" t="s">
        <v>83</v>
      </c>
      <c r="O6728" t="b">
        <v>1</v>
      </c>
      <c r="P6728">
        <v>84.347999999999999</v>
      </c>
      <c r="Q6728">
        <v>28.116</v>
      </c>
      <c r="R6728">
        <v>15.715999999999999</v>
      </c>
      <c r="S6728" t="s">
        <v>97</v>
      </c>
      <c r="T6728">
        <v>0</v>
      </c>
      <c r="U6728">
        <v>0</v>
      </c>
      <c r="V6728">
        <v>13</v>
      </c>
      <c r="W6728">
        <v>1477.1579999999999</v>
      </c>
    </row>
    <row r="6729" spans="1:23" x14ac:dyDescent="0.35">
      <c r="A6729" t="s">
        <v>8788</v>
      </c>
      <c r="B6729" t="s">
        <v>553</v>
      </c>
      <c r="C6729" t="s">
        <v>303</v>
      </c>
      <c r="D6729" t="s">
        <v>15</v>
      </c>
      <c r="E6729" t="s">
        <v>88</v>
      </c>
      <c r="F6729" t="s">
        <v>195</v>
      </c>
      <c r="G6729">
        <v>35.28</v>
      </c>
      <c r="H6729">
        <v>3</v>
      </c>
      <c r="I6729">
        <v>0.01</v>
      </c>
      <c r="J6729">
        <v>6.1</v>
      </c>
      <c r="K6729" t="s">
        <v>115</v>
      </c>
      <c r="L6729" t="s">
        <v>43</v>
      </c>
      <c r="M6729">
        <v>7.31</v>
      </c>
      <c r="N6729" t="s">
        <v>83</v>
      </c>
      <c r="O6729" t="b">
        <v>0</v>
      </c>
      <c r="P6729">
        <v>104.7816</v>
      </c>
      <c r="Q6729">
        <v>41.2776</v>
      </c>
      <c r="R6729">
        <v>27.867599999999999</v>
      </c>
      <c r="S6729" t="s">
        <v>84</v>
      </c>
      <c r="T6729">
        <v>0</v>
      </c>
      <c r="U6729">
        <v>0</v>
      </c>
      <c r="V6729">
        <v>4</v>
      </c>
      <c r="W6729">
        <v>93.928399999999996</v>
      </c>
    </row>
    <row r="6730" spans="1:23" x14ac:dyDescent="0.35">
      <c r="A6730" t="s">
        <v>8789</v>
      </c>
      <c r="B6730" t="s">
        <v>1576</v>
      </c>
      <c r="C6730" t="s">
        <v>8790</v>
      </c>
      <c r="D6730" t="s">
        <v>15</v>
      </c>
      <c r="E6730" t="s">
        <v>88</v>
      </c>
      <c r="F6730" t="s">
        <v>680</v>
      </c>
      <c r="G6730">
        <v>32.479999999999997</v>
      </c>
      <c r="H6730">
        <v>3</v>
      </c>
      <c r="I6730">
        <v>0.06</v>
      </c>
      <c r="J6730">
        <v>8.7799999999999994</v>
      </c>
      <c r="K6730" t="s">
        <v>82</v>
      </c>
      <c r="L6730" t="s">
        <v>48</v>
      </c>
      <c r="M6730">
        <v>10.59</v>
      </c>
      <c r="N6730" t="s">
        <v>83</v>
      </c>
      <c r="O6730" t="b">
        <v>0</v>
      </c>
      <c r="P6730">
        <v>91.593599999999995</v>
      </c>
      <c r="Q6730">
        <v>33.129600000000003</v>
      </c>
      <c r="R6730">
        <v>13.759600000000001</v>
      </c>
      <c r="S6730" t="s">
        <v>97</v>
      </c>
      <c r="T6730">
        <v>0</v>
      </c>
      <c r="U6730">
        <v>0</v>
      </c>
      <c r="V6730">
        <v>1</v>
      </c>
      <c r="W6730">
        <v>13.759600000000001</v>
      </c>
    </row>
    <row r="6731" spans="1:23" x14ac:dyDescent="0.35">
      <c r="A6731" t="s">
        <v>8791</v>
      </c>
      <c r="B6731" t="s">
        <v>189</v>
      </c>
      <c r="C6731" t="s">
        <v>453</v>
      </c>
      <c r="D6731" t="s">
        <v>26</v>
      </c>
      <c r="E6731" t="s">
        <v>88</v>
      </c>
      <c r="F6731" t="s">
        <v>1066</v>
      </c>
      <c r="G6731">
        <v>24.8</v>
      </c>
      <c r="H6731">
        <v>3</v>
      </c>
      <c r="I6731">
        <v>0.03</v>
      </c>
      <c r="J6731">
        <v>8.1199999999999992</v>
      </c>
      <c r="K6731" t="s">
        <v>90</v>
      </c>
      <c r="L6731" t="s">
        <v>48</v>
      </c>
      <c r="M6731">
        <v>8.93</v>
      </c>
      <c r="N6731" t="s">
        <v>83</v>
      </c>
      <c r="O6731" t="b">
        <v>0</v>
      </c>
      <c r="P6731">
        <v>72.168000000000006</v>
      </c>
      <c r="Q6731">
        <v>27.528000000000009</v>
      </c>
      <c r="R6731">
        <v>10.47800000000001</v>
      </c>
      <c r="S6731" t="s">
        <v>91</v>
      </c>
      <c r="T6731">
        <v>0</v>
      </c>
      <c r="U6731">
        <v>0</v>
      </c>
      <c r="V6731">
        <v>24</v>
      </c>
      <c r="W6731">
        <v>1094.1242999999999</v>
      </c>
    </row>
    <row r="6732" spans="1:23" x14ac:dyDescent="0.35">
      <c r="A6732" t="s">
        <v>8792</v>
      </c>
      <c r="B6732" t="s">
        <v>575</v>
      </c>
      <c r="C6732" t="s">
        <v>634</v>
      </c>
      <c r="D6732" t="s">
        <v>12</v>
      </c>
      <c r="E6732" t="s">
        <v>16</v>
      </c>
      <c r="F6732" t="s">
        <v>527</v>
      </c>
      <c r="G6732">
        <v>14.08</v>
      </c>
      <c r="H6732">
        <v>3</v>
      </c>
      <c r="I6732">
        <v>0.22</v>
      </c>
      <c r="J6732">
        <v>9.25</v>
      </c>
      <c r="K6732" t="s">
        <v>102</v>
      </c>
      <c r="L6732" t="s">
        <v>45</v>
      </c>
      <c r="M6732">
        <v>1.1599999999999999</v>
      </c>
      <c r="N6732" t="s">
        <v>83</v>
      </c>
      <c r="O6732" t="b">
        <v>0</v>
      </c>
      <c r="P6732">
        <v>32.947200000000002</v>
      </c>
      <c r="Q6732">
        <v>7.6032000000000011</v>
      </c>
      <c r="R6732">
        <v>-2.8067999999999991</v>
      </c>
      <c r="S6732" t="s">
        <v>91</v>
      </c>
      <c r="T6732">
        <v>0</v>
      </c>
      <c r="U6732">
        <v>0</v>
      </c>
      <c r="V6732">
        <v>14</v>
      </c>
      <c r="W6732">
        <v>781.37540000000013</v>
      </c>
    </row>
    <row r="6733" spans="1:23" x14ac:dyDescent="0.35">
      <c r="A6733" t="s">
        <v>8793</v>
      </c>
      <c r="B6733" t="s">
        <v>394</v>
      </c>
      <c r="C6733" t="s">
        <v>1904</v>
      </c>
      <c r="D6733" t="s">
        <v>12</v>
      </c>
      <c r="E6733" t="s">
        <v>16</v>
      </c>
      <c r="F6733" t="s">
        <v>214</v>
      </c>
      <c r="G6733">
        <v>39.520000000000003</v>
      </c>
      <c r="H6733">
        <v>3</v>
      </c>
      <c r="I6733">
        <v>0.23</v>
      </c>
      <c r="J6733">
        <v>7.33</v>
      </c>
      <c r="K6733" t="s">
        <v>115</v>
      </c>
      <c r="L6733" t="s">
        <v>48</v>
      </c>
      <c r="M6733">
        <v>5.05</v>
      </c>
      <c r="N6733" t="s">
        <v>83</v>
      </c>
      <c r="O6733" t="b">
        <v>0</v>
      </c>
      <c r="P6733">
        <v>91.291200000000003</v>
      </c>
      <c r="Q6733">
        <v>20.155200000000011</v>
      </c>
      <c r="R6733">
        <v>7.7752000000000088</v>
      </c>
      <c r="S6733" t="s">
        <v>91</v>
      </c>
      <c r="T6733">
        <v>0</v>
      </c>
      <c r="U6733">
        <v>0</v>
      </c>
      <c r="V6733">
        <v>15</v>
      </c>
      <c r="W6733">
        <v>513.01609999999994</v>
      </c>
    </row>
    <row r="6734" spans="1:23" x14ac:dyDescent="0.35">
      <c r="A6734" t="s">
        <v>8794</v>
      </c>
      <c r="B6734" t="s">
        <v>249</v>
      </c>
      <c r="C6734" t="s">
        <v>1180</v>
      </c>
      <c r="D6734" t="s">
        <v>24</v>
      </c>
      <c r="E6734" t="s">
        <v>88</v>
      </c>
      <c r="F6734" t="s">
        <v>693</v>
      </c>
      <c r="G6734">
        <v>19.91</v>
      </c>
      <c r="H6734">
        <v>1</v>
      </c>
      <c r="I6734">
        <v>0.08</v>
      </c>
      <c r="J6734">
        <v>5.43</v>
      </c>
      <c r="K6734" t="s">
        <v>102</v>
      </c>
      <c r="L6734" t="s">
        <v>48</v>
      </c>
      <c r="M6734">
        <v>16.72</v>
      </c>
      <c r="N6734" t="s">
        <v>83</v>
      </c>
      <c r="O6734" t="b">
        <v>0</v>
      </c>
      <c r="P6734">
        <v>18.3172</v>
      </c>
      <c r="Q6734">
        <v>6.3712</v>
      </c>
      <c r="R6734">
        <v>-15.7788</v>
      </c>
      <c r="S6734" t="s">
        <v>91</v>
      </c>
      <c r="T6734">
        <v>0</v>
      </c>
      <c r="U6734">
        <v>0</v>
      </c>
      <c r="V6734">
        <v>9</v>
      </c>
      <c r="W6734">
        <v>643.43370000000004</v>
      </c>
    </row>
    <row r="6735" spans="1:23" x14ac:dyDescent="0.35">
      <c r="A6735" t="s">
        <v>8795</v>
      </c>
      <c r="B6735" t="s">
        <v>848</v>
      </c>
      <c r="C6735" t="s">
        <v>1034</v>
      </c>
      <c r="D6735" t="s">
        <v>19</v>
      </c>
      <c r="E6735" t="s">
        <v>14</v>
      </c>
      <c r="F6735" t="s">
        <v>377</v>
      </c>
      <c r="G6735">
        <v>85.73</v>
      </c>
      <c r="H6735">
        <v>2</v>
      </c>
      <c r="I6735">
        <v>0.13</v>
      </c>
      <c r="J6735">
        <v>7.31</v>
      </c>
      <c r="K6735" t="s">
        <v>115</v>
      </c>
      <c r="L6735" t="s">
        <v>41</v>
      </c>
      <c r="M6735">
        <v>10.5</v>
      </c>
      <c r="N6735" t="s">
        <v>83</v>
      </c>
      <c r="O6735" t="b">
        <v>0</v>
      </c>
      <c r="P6735">
        <v>149.17019999999999</v>
      </c>
      <c r="Q6735">
        <v>46.294199999999989</v>
      </c>
      <c r="R6735">
        <v>28.484199999999991</v>
      </c>
      <c r="S6735" t="s">
        <v>103</v>
      </c>
      <c r="T6735">
        <v>0</v>
      </c>
      <c r="U6735">
        <v>0</v>
      </c>
      <c r="V6735">
        <v>13</v>
      </c>
      <c r="W6735">
        <v>769.70920000000001</v>
      </c>
    </row>
    <row r="6736" spans="1:23" x14ac:dyDescent="0.35">
      <c r="A6736" t="s">
        <v>8796</v>
      </c>
      <c r="B6736" t="s">
        <v>1135</v>
      </c>
      <c r="C6736" t="s">
        <v>477</v>
      </c>
      <c r="D6736" t="s">
        <v>20</v>
      </c>
      <c r="E6736" t="s">
        <v>88</v>
      </c>
      <c r="F6736" t="s">
        <v>530</v>
      </c>
      <c r="G6736">
        <v>23.87</v>
      </c>
      <c r="H6736">
        <v>2</v>
      </c>
      <c r="I6736">
        <v>7.0000000000000007E-2</v>
      </c>
      <c r="J6736">
        <v>3.38</v>
      </c>
      <c r="K6736" t="s">
        <v>115</v>
      </c>
      <c r="L6736" t="s">
        <v>45</v>
      </c>
      <c r="M6736">
        <v>1.19</v>
      </c>
      <c r="N6736" t="s">
        <v>83</v>
      </c>
      <c r="O6736" t="b">
        <v>0</v>
      </c>
      <c r="P6736">
        <v>44.398200000000003</v>
      </c>
      <c r="Q6736">
        <v>15.75419999999999</v>
      </c>
      <c r="R6736">
        <v>11.18419999999999</v>
      </c>
      <c r="S6736" t="s">
        <v>103</v>
      </c>
      <c r="T6736">
        <v>0</v>
      </c>
      <c r="U6736">
        <v>0</v>
      </c>
      <c r="V6736">
        <v>10</v>
      </c>
      <c r="W6736">
        <v>253.85680000000019</v>
      </c>
    </row>
    <row r="6737" spans="1:23" x14ac:dyDescent="0.35">
      <c r="A6737" t="s">
        <v>8797</v>
      </c>
      <c r="B6737" t="s">
        <v>581</v>
      </c>
      <c r="C6737" t="s">
        <v>190</v>
      </c>
      <c r="D6737" t="s">
        <v>17</v>
      </c>
      <c r="E6737" t="s">
        <v>95</v>
      </c>
      <c r="F6737" t="s">
        <v>123</v>
      </c>
      <c r="G6737">
        <v>298.91000000000003</v>
      </c>
      <c r="H6737">
        <v>1</v>
      </c>
      <c r="I6737">
        <v>0.21</v>
      </c>
      <c r="J6737">
        <v>3.94</v>
      </c>
      <c r="K6737" t="s">
        <v>90</v>
      </c>
      <c r="L6737" t="s">
        <v>41</v>
      </c>
      <c r="M6737">
        <v>7.35</v>
      </c>
      <c r="N6737" t="s">
        <v>83</v>
      </c>
      <c r="O6737" t="b">
        <v>0</v>
      </c>
      <c r="P6737">
        <v>236.13890000000001</v>
      </c>
      <c r="Q6737">
        <v>56.792900000000031</v>
      </c>
      <c r="R6737">
        <v>45.502900000000032</v>
      </c>
      <c r="S6737" t="s">
        <v>84</v>
      </c>
      <c r="T6737">
        <v>0</v>
      </c>
      <c r="U6737">
        <v>0</v>
      </c>
      <c r="V6737">
        <v>21</v>
      </c>
      <c r="W6737">
        <v>1065.6361999999999</v>
      </c>
    </row>
    <row r="6738" spans="1:23" x14ac:dyDescent="0.35">
      <c r="A6738" t="s">
        <v>8798</v>
      </c>
      <c r="B6738" t="s">
        <v>491</v>
      </c>
      <c r="C6738" t="s">
        <v>3523</v>
      </c>
      <c r="D6738" t="s">
        <v>19</v>
      </c>
      <c r="E6738" t="s">
        <v>16</v>
      </c>
      <c r="F6738" t="s">
        <v>435</v>
      </c>
      <c r="G6738">
        <v>32.619999999999997</v>
      </c>
      <c r="H6738">
        <v>1</v>
      </c>
      <c r="I6738">
        <v>0.28999999999999998</v>
      </c>
      <c r="J6738">
        <v>4.1399999999999997</v>
      </c>
      <c r="K6738" t="s">
        <v>82</v>
      </c>
      <c r="L6738" t="s">
        <v>43</v>
      </c>
      <c r="M6738">
        <v>3.09</v>
      </c>
      <c r="N6738" t="s">
        <v>83</v>
      </c>
      <c r="O6738" t="b">
        <v>0</v>
      </c>
      <c r="P6738">
        <v>23.1602</v>
      </c>
      <c r="Q6738">
        <v>3.5881999999999969</v>
      </c>
      <c r="R6738">
        <v>-3.641800000000003</v>
      </c>
      <c r="S6738" t="s">
        <v>103</v>
      </c>
      <c r="T6738">
        <v>0</v>
      </c>
      <c r="U6738">
        <v>0</v>
      </c>
      <c r="V6738">
        <v>3</v>
      </c>
      <c r="W6738">
        <v>68.925800000000024</v>
      </c>
    </row>
    <row r="6739" spans="1:23" x14ac:dyDescent="0.35">
      <c r="A6739" t="s">
        <v>8799</v>
      </c>
      <c r="B6739" t="s">
        <v>1379</v>
      </c>
      <c r="C6739" t="s">
        <v>8800</v>
      </c>
      <c r="D6739" t="s">
        <v>20</v>
      </c>
      <c r="E6739" t="s">
        <v>88</v>
      </c>
      <c r="F6739" t="s">
        <v>199</v>
      </c>
      <c r="G6739">
        <v>25.93</v>
      </c>
      <c r="H6739">
        <v>3</v>
      </c>
      <c r="I6739">
        <v>0.04</v>
      </c>
      <c r="J6739">
        <v>4.1399999999999997</v>
      </c>
      <c r="K6739" t="s">
        <v>90</v>
      </c>
      <c r="L6739" t="s">
        <v>43</v>
      </c>
      <c r="M6739">
        <v>4.79</v>
      </c>
      <c r="N6739" t="s">
        <v>83</v>
      </c>
      <c r="O6739" t="b">
        <v>0</v>
      </c>
      <c r="P6739">
        <v>74.678399999999996</v>
      </c>
      <c r="Q6739">
        <v>28.0044</v>
      </c>
      <c r="R6739">
        <v>19.074400000000001</v>
      </c>
      <c r="S6739" t="s">
        <v>183</v>
      </c>
      <c r="T6739">
        <v>0</v>
      </c>
      <c r="U6739">
        <v>0</v>
      </c>
      <c r="V6739">
        <v>1</v>
      </c>
      <c r="W6739">
        <v>19.074400000000001</v>
      </c>
    </row>
    <row r="6740" spans="1:23" x14ac:dyDescent="0.35">
      <c r="A6740" t="s">
        <v>8801</v>
      </c>
      <c r="B6740" t="s">
        <v>1007</v>
      </c>
      <c r="C6740" t="s">
        <v>1025</v>
      </c>
      <c r="D6740" t="s">
        <v>12</v>
      </c>
      <c r="E6740" t="s">
        <v>16</v>
      </c>
      <c r="F6740" t="s">
        <v>696</v>
      </c>
      <c r="G6740">
        <v>31.77</v>
      </c>
      <c r="H6740">
        <v>2</v>
      </c>
      <c r="I6740">
        <v>0.14000000000000001</v>
      </c>
      <c r="J6740">
        <v>8.19</v>
      </c>
      <c r="K6740" t="s">
        <v>115</v>
      </c>
      <c r="L6740" t="s">
        <v>45</v>
      </c>
      <c r="M6740">
        <v>0.91</v>
      </c>
      <c r="N6740" t="s">
        <v>83</v>
      </c>
      <c r="O6740" t="b">
        <v>0</v>
      </c>
      <c r="P6740">
        <v>54.644399999999997</v>
      </c>
      <c r="Q6740">
        <v>16.520399999999999</v>
      </c>
      <c r="R6740">
        <v>7.4204000000000017</v>
      </c>
      <c r="S6740" t="s">
        <v>103</v>
      </c>
      <c r="T6740">
        <v>0</v>
      </c>
      <c r="U6740">
        <v>0</v>
      </c>
      <c r="V6740">
        <v>13</v>
      </c>
      <c r="W6740">
        <v>817.44529999999997</v>
      </c>
    </row>
    <row r="6741" spans="1:23" x14ac:dyDescent="0.35">
      <c r="A6741" t="s">
        <v>8802</v>
      </c>
      <c r="B6741" t="s">
        <v>390</v>
      </c>
      <c r="C6741" t="s">
        <v>118</v>
      </c>
      <c r="D6741" t="s">
        <v>26</v>
      </c>
      <c r="E6741" t="s">
        <v>88</v>
      </c>
      <c r="F6741" t="s">
        <v>238</v>
      </c>
      <c r="G6741">
        <v>18.670000000000002</v>
      </c>
      <c r="H6741">
        <v>1</v>
      </c>
      <c r="I6741">
        <v>0.08</v>
      </c>
      <c r="J6741">
        <v>6.43</v>
      </c>
      <c r="K6741" t="s">
        <v>90</v>
      </c>
      <c r="L6741" t="s">
        <v>43</v>
      </c>
      <c r="M6741">
        <v>6.54</v>
      </c>
      <c r="N6741" t="s">
        <v>83</v>
      </c>
      <c r="O6741" t="b">
        <v>0</v>
      </c>
      <c r="P6741">
        <v>17.176400000000001</v>
      </c>
      <c r="Q6741">
        <v>5.974400000000001</v>
      </c>
      <c r="R6741">
        <v>-6.9955999999999978</v>
      </c>
      <c r="S6741" t="s">
        <v>91</v>
      </c>
      <c r="T6741">
        <v>0</v>
      </c>
      <c r="U6741">
        <v>0</v>
      </c>
      <c r="V6741">
        <v>18</v>
      </c>
      <c r="W6741">
        <v>839.61260000000016</v>
      </c>
    </row>
    <row r="6742" spans="1:23" x14ac:dyDescent="0.35">
      <c r="A6742" t="s">
        <v>8803</v>
      </c>
      <c r="B6742" t="s">
        <v>802</v>
      </c>
      <c r="C6742" t="s">
        <v>1530</v>
      </c>
      <c r="D6742" t="s">
        <v>19</v>
      </c>
      <c r="E6742" t="s">
        <v>14</v>
      </c>
      <c r="F6742" t="s">
        <v>210</v>
      </c>
      <c r="G6742">
        <v>138.29</v>
      </c>
      <c r="H6742">
        <v>1</v>
      </c>
      <c r="I6742">
        <v>0.08</v>
      </c>
      <c r="J6742">
        <v>7.83</v>
      </c>
      <c r="K6742" t="s">
        <v>90</v>
      </c>
      <c r="L6742" t="s">
        <v>48</v>
      </c>
      <c r="M6742">
        <v>17.46</v>
      </c>
      <c r="N6742" t="s">
        <v>83</v>
      </c>
      <c r="O6742" t="b">
        <v>0</v>
      </c>
      <c r="P6742">
        <v>127.2268</v>
      </c>
      <c r="Q6742">
        <v>44.252800000000008</v>
      </c>
      <c r="R6742">
        <v>18.962800000000009</v>
      </c>
      <c r="S6742" t="s">
        <v>84</v>
      </c>
      <c r="T6742">
        <v>0</v>
      </c>
      <c r="U6742">
        <v>0</v>
      </c>
      <c r="V6742">
        <v>15</v>
      </c>
      <c r="W6742">
        <v>971.28840000000002</v>
      </c>
    </row>
    <row r="6743" spans="1:23" x14ac:dyDescent="0.35">
      <c r="A6743" t="s">
        <v>8804</v>
      </c>
      <c r="B6743" t="s">
        <v>909</v>
      </c>
      <c r="C6743" t="s">
        <v>2050</v>
      </c>
      <c r="D6743" t="s">
        <v>15</v>
      </c>
      <c r="E6743" t="s">
        <v>14</v>
      </c>
      <c r="F6743" t="s">
        <v>1290</v>
      </c>
      <c r="G6743">
        <v>119.85</v>
      </c>
      <c r="H6743">
        <v>2</v>
      </c>
      <c r="I6743">
        <v>0.1</v>
      </c>
      <c r="J6743">
        <v>7.86</v>
      </c>
      <c r="K6743" t="s">
        <v>90</v>
      </c>
      <c r="L6743" t="s">
        <v>48</v>
      </c>
      <c r="M6743">
        <v>13.45</v>
      </c>
      <c r="N6743" t="s">
        <v>83</v>
      </c>
      <c r="O6743" t="b">
        <v>0</v>
      </c>
      <c r="P6743">
        <v>215.73</v>
      </c>
      <c r="Q6743">
        <v>71.91</v>
      </c>
      <c r="R6743">
        <v>50.6</v>
      </c>
      <c r="S6743" t="s">
        <v>183</v>
      </c>
      <c r="T6743">
        <v>0</v>
      </c>
      <c r="U6743">
        <v>0</v>
      </c>
      <c r="V6743">
        <v>12</v>
      </c>
      <c r="W6743">
        <v>744.12109999999984</v>
      </c>
    </row>
    <row r="6744" spans="1:23" x14ac:dyDescent="0.35">
      <c r="A6744" t="s">
        <v>8805</v>
      </c>
      <c r="B6744" t="s">
        <v>150</v>
      </c>
      <c r="C6744" t="s">
        <v>1249</v>
      </c>
      <c r="D6744" t="s">
        <v>15</v>
      </c>
      <c r="E6744" t="s">
        <v>95</v>
      </c>
      <c r="F6744" t="s">
        <v>388</v>
      </c>
      <c r="G6744">
        <v>594.82000000000005</v>
      </c>
      <c r="H6744">
        <v>3</v>
      </c>
      <c r="I6744">
        <v>0.06</v>
      </c>
      <c r="J6744">
        <v>5.25</v>
      </c>
      <c r="K6744" t="s">
        <v>102</v>
      </c>
      <c r="L6744" t="s">
        <v>41</v>
      </c>
      <c r="M6744">
        <v>9.19</v>
      </c>
      <c r="N6744" t="s">
        <v>141</v>
      </c>
      <c r="O6744" t="b">
        <v>0</v>
      </c>
      <c r="P6744">
        <v>1677.3924</v>
      </c>
      <c r="Q6744">
        <v>606.71640000000002</v>
      </c>
      <c r="R6744">
        <v>592.27639999999997</v>
      </c>
      <c r="S6744" t="s">
        <v>128</v>
      </c>
      <c r="T6744">
        <v>1</v>
      </c>
      <c r="U6744">
        <v>0</v>
      </c>
      <c r="V6744">
        <v>24</v>
      </c>
      <c r="W6744">
        <v>2451.8616000000002</v>
      </c>
    </row>
    <row r="6745" spans="1:23" x14ac:dyDescent="0.35">
      <c r="A6745" t="s">
        <v>8806</v>
      </c>
      <c r="B6745" t="s">
        <v>1240</v>
      </c>
      <c r="C6745" t="s">
        <v>1761</v>
      </c>
      <c r="D6745" t="s">
        <v>24</v>
      </c>
      <c r="E6745" t="s">
        <v>16</v>
      </c>
      <c r="F6745" t="s">
        <v>107</v>
      </c>
      <c r="G6745">
        <v>61.85</v>
      </c>
      <c r="H6745">
        <v>1</v>
      </c>
      <c r="I6745">
        <v>0.09</v>
      </c>
      <c r="J6745">
        <v>5.58</v>
      </c>
      <c r="K6745" t="s">
        <v>115</v>
      </c>
      <c r="L6745" t="s">
        <v>45</v>
      </c>
      <c r="M6745">
        <v>0.83</v>
      </c>
      <c r="N6745" t="s">
        <v>83</v>
      </c>
      <c r="O6745" t="b">
        <v>0</v>
      </c>
      <c r="P6745">
        <v>56.283499999999997</v>
      </c>
      <c r="Q6745">
        <v>19.173500000000001</v>
      </c>
      <c r="R6745">
        <v>12.763500000000001</v>
      </c>
      <c r="S6745" t="s">
        <v>91</v>
      </c>
      <c r="T6745">
        <v>0</v>
      </c>
      <c r="U6745">
        <v>0</v>
      </c>
      <c r="V6745">
        <v>12</v>
      </c>
      <c r="W6745">
        <v>717.49640000000022</v>
      </c>
    </row>
    <row r="6746" spans="1:23" x14ac:dyDescent="0.35">
      <c r="A6746" t="s">
        <v>8807</v>
      </c>
      <c r="B6746" t="s">
        <v>429</v>
      </c>
      <c r="C6746" t="s">
        <v>2272</v>
      </c>
      <c r="D6746" t="s">
        <v>17</v>
      </c>
      <c r="E6746" t="s">
        <v>14</v>
      </c>
      <c r="F6746" t="s">
        <v>1127</v>
      </c>
      <c r="G6746">
        <v>58.59</v>
      </c>
      <c r="H6746">
        <v>3</v>
      </c>
      <c r="I6746">
        <v>0.06</v>
      </c>
      <c r="J6746">
        <v>9.73</v>
      </c>
      <c r="K6746" t="s">
        <v>115</v>
      </c>
      <c r="L6746" t="s">
        <v>43</v>
      </c>
      <c r="M6746">
        <v>3.97</v>
      </c>
      <c r="N6746" t="s">
        <v>83</v>
      </c>
      <c r="O6746" t="b">
        <v>0</v>
      </c>
      <c r="P6746">
        <v>165.22380000000001</v>
      </c>
      <c r="Q6746">
        <v>59.761800000000008</v>
      </c>
      <c r="R6746">
        <v>46.061800000000012</v>
      </c>
      <c r="S6746" t="s">
        <v>128</v>
      </c>
      <c r="T6746">
        <v>0</v>
      </c>
      <c r="U6746">
        <v>0</v>
      </c>
      <c r="V6746">
        <v>12</v>
      </c>
      <c r="W6746">
        <v>462.84010000000012</v>
      </c>
    </row>
    <row r="6747" spans="1:23" x14ac:dyDescent="0.35">
      <c r="A6747" t="s">
        <v>8808</v>
      </c>
      <c r="B6747" t="s">
        <v>1996</v>
      </c>
      <c r="C6747" t="s">
        <v>1004</v>
      </c>
      <c r="D6747" t="s">
        <v>17</v>
      </c>
      <c r="E6747" t="s">
        <v>95</v>
      </c>
      <c r="F6747" t="s">
        <v>770</v>
      </c>
      <c r="G6747">
        <v>394.18</v>
      </c>
      <c r="H6747">
        <v>2</v>
      </c>
      <c r="I6747">
        <v>0.1</v>
      </c>
      <c r="J6747">
        <v>7.97</v>
      </c>
      <c r="K6747" t="s">
        <v>90</v>
      </c>
      <c r="L6747" t="s">
        <v>43</v>
      </c>
      <c r="M6747">
        <v>4.4400000000000004</v>
      </c>
      <c r="N6747" t="s">
        <v>83</v>
      </c>
      <c r="O6747" t="b">
        <v>1</v>
      </c>
      <c r="P6747">
        <v>709.524</v>
      </c>
      <c r="Q6747">
        <v>236.50800000000001</v>
      </c>
      <c r="R6747">
        <v>224.09800000000001</v>
      </c>
      <c r="S6747" t="s">
        <v>91</v>
      </c>
      <c r="T6747">
        <v>0</v>
      </c>
      <c r="U6747">
        <v>0</v>
      </c>
      <c r="V6747">
        <v>14</v>
      </c>
      <c r="W6747">
        <v>1382.8706999999999</v>
      </c>
    </row>
    <row r="6748" spans="1:23" x14ac:dyDescent="0.35">
      <c r="A6748" t="s">
        <v>8809</v>
      </c>
      <c r="B6748" t="s">
        <v>984</v>
      </c>
      <c r="C6748" t="s">
        <v>8341</v>
      </c>
      <c r="D6748" t="s">
        <v>20</v>
      </c>
      <c r="E6748" t="s">
        <v>14</v>
      </c>
      <c r="F6748" t="s">
        <v>332</v>
      </c>
      <c r="G6748">
        <v>84.49</v>
      </c>
      <c r="H6748">
        <v>2</v>
      </c>
      <c r="I6748">
        <v>0.06</v>
      </c>
      <c r="J6748">
        <v>3.95</v>
      </c>
      <c r="K6748" t="s">
        <v>115</v>
      </c>
      <c r="L6748" t="s">
        <v>45</v>
      </c>
      <c r="M6748">
        <v>1.89</v>
      </c>
      <c r="N6748" t="s">
        <v>83</v>
      </c>
      <c r="O6748" t="b">
        <v>0</v>
      </c>
      <c r="P6748">
        <v>158.84119999999999</v>
      </c>
      <c r="Q6748">
        <v>57.453200000000002</v>
      </c>
      <c r="R6748">
        <v>51.613199999999992</v>
      </c>
      <c r="S6748" t="s">
        <v>97</v>
      </c>
      <c r="T6748">
        <v>0</v>
      </c>
      <c r="U6748">
        <v>0</v>
      </c>
      <c r="V6748">
        <v>3</v>
      </c>
      <c r="W6748">
        <v>72.32759999999999</v>
      </c>
    </row>
    <row r="6749" spans="1:23" x14ac:dyDescent="0.35">
      <c r="A6749" t="s">
        <v>8810</v>
      </c>
      <c r="B6749" t="s">
        <v>819</v>
      </c>
      <c r="C6749" t="s">
        <v>8811</v>
      </c>
      <c r="D6749" t="s">
        <v>15</v>
      </c>
      <c r="E6749" t="s">
        <v>95</v>
      </c>
      <c r="F6749" t="s">
        <v>512</v>
      </c>
      <c r="G6749">
        <v>322.77999999999997</v>
      </c>
      <c r="H6749">
        <v>1</v>
      </c>
      <c r="I6749">
        <v>0.01</v>
      </c>
      <c r="J6749">
        <v>5.97</v>
      </c>
      <c r="K6749" t="s">
        <v>90</v>
      </c>
      <c r="L6749" t="s">
        <v>45</v>
      </c>
      <c r="M6749">
        <v>1.46</v>
      </c>
      <c r="N6749" t="s">
        <v>83</v>
      </c>
      <c r="O6749" t="b">
        <v>0</v>
      </c>
      <c r="P6749">
        <v>319.55220000000003</v>
      </c>
      <c r="Q6749">
        <v>125.88420000000001</v>
      </c>
      <c r="R6749">
        <v>118.4542</v>
      </c>
      <c r="S6749" t="s">
        <v>128</v>
      </c>
      <c r="T6749">
        <v>0</v>
      </c>
      <c r="U6749">
        <v>0</v>
      </c>
      <c r="V6749">
        <v>1</v>
      </c>
      <c r="W6749">
        <v>118.4542</v>
      </c>
    </row>
    <row r="6750" spans="1:23" x14ac:dyDescent="0.35">
      <c r="A6750" t="s">
        <v>8812</v>
      </c>
      <c r="B6750" t="s">
        <v>1054</v>
      </c>
      <c r="C6750" t="s">
        <v>1731</v>
      </c>
      <c r="D6750" t="s">
        <v>15</v>
      </c>
      <c r="E6750" t="s">
        <v>16</v>
      </c>
      <c r="F6750" t="s">
        <v>828</v>
      </c>
      <c r="G6750">
        <v>43.84</v>
      </c>
      <c r="H6750">
        <v>3</v>
      </c>
      <c r="I6750">
        <v>0.18</v>
      </c>
      <c r="J6750">
        <v>4.32</v>
      </c>
      <c r="K6750" t="s">
        <v>82</v>
      </c>
      <c r="L6750" t="s">
        <v>41</v>
      </c>
      <c r="M6750">
        <v>11.4</v>
      </c>
      <c r="N6750" t="s">
        <v>83</v>
      </c>
      <c r="O6750" t="b">
        <v>0</v>
      </c>
      <c r="P6750">
        <v>107.8464</v>
      </c>
      <c r="Q6750">
        <v>28.934400000000011</v>
      </c>
      <c r="R6750">
        <v>13.21440000000001</v>
      </c>
      <c r="S6750" t="s">
        <v>128</v>
      </c>
      <c r="T6750">
        <v>0</v>
      </c>
      <c r="U6750">
        <v>0</v>
      </c>
      <c r="V6750">
        <v>15</v>
      </c>
      <c r="W6750">
        <v>1276.2064</v>
      </c>
    </row>
    <row r="6751" spans="1:23" x14ac:dyDescent="0.35">
      <c r="A6751" t="s">
        <v>8813</v>
      </c>
      <c r="B6751" t="s">
        <v>349</v>
      </c>
      <c r="C6751" t="s">
        <v>406</v>
      </c>
      <c r="D6751" t="s">
        <v>17</v>
      </c>
      <c r="E6751" t="s">
        <v>95</v>
      </c>
      <c r="F6751" t="s">
        <v>328</v>
      </c>
      <c r="G6751">
        <v>311.48</v>
      </c>
      <c r="H6751">
        <v>1</v>
      </c>
      <c r="I6751">
        <v>0.22</v>
      </c>
      <c r="J6751">
        <v>7.14</v>
      </c>
      <c r="K6751" t="s">
        <v>102</v>
      </c>
      <c r="L6751" t="s">
        <v>41</v>
      </c>
      <c r="M6751">
        <v>5.74</v>
      </c>
      <c r="N6751" t="s">
        <v>83</v>
      </c>
      <c r="O6751" t="b">
        <v>0</v>
      </c>
      <c r="P6751">
        <v>242.95439999999999</v>
      </c>
      <c r="Q6751">
        <v>56.066400000000023</v>
      </c>
      <c r="R6751">
        <v>43.18640000000002</v>
      </c>
      <c r="S6751" t="s">
        <v>128</v>
      </c>
      <c r="T6751">
        <v>0</v>
      </c>
      <c r="U6751">
        <v>0</v>
      </c>
      <c r="V6751">
        <v>14</v>
      </c>
      <c r="W6751">
        <v>1288.9557</v>
      </c>
    </row>
    <row r="6752" spans="1:23" x14ac:dyDescent="0.35">
      <c r="A6752" t="s">
        <v>8814</v>
      </c>
      <c r="B6752" t="s">
        <v>581</v>
      </c>
      <c r="C6752" t="s">
        <v>1827</v>
      </c>
      <c r="D6752" t="s">
        <v>20</v>
      </c>
      <c r="E6752" t="s">
        <v>16</v>
      </c>
      <c r="F6752" t="s">
        <v>448</v>
      </c>
      <c r="G6752">
        <v>42.11</v>
      </c>
      <c r="H6752">
        <v>2</v>
      </c>
      <c r="I6752">
        <v>0.24</v>
      </c>
      <c r="J6752">
        <v>9.69</v>
      </c>
      <c r="K6752" t="s">
        <v>90</v>
      </c>
      <c r="L6752" t="s">
        <v>45</v>
      </c>
      <c r="M6752">
        <v>1.08</v>
      </c>
      <c r="N6752" t="s">
        <v>83</v>
      </c>
      <c r="O6752" t="b">
        <v>0</v>
      </c>
      <c r="P6752">
        <v>64.007199999999997</v>
      </c>
      <c r="Q6752">
        <v>13.475199999999999</v>
      </c>
      <c r="R6752">
        <v>2.7052000000000009</v>
      </c>
      <c r="S6752" t="s">
        <v>84</v>
      </c>
      <c r="T6752">
        <v>0</v>
      </c>
      <c r="U6752">
        <v>0</v>
      </c>
      <c r="V6752">
        <v>16</v>
      </c>
      <c r="W6752">
        <v>894.23690000000011</v>
      </c>
    </row>
    <row r="6753" spans="1:23" x14ac:dyDescent="0.35">
      <c r="A6753" t="s">
        <v>8815</v>
      </c>
      <c r="B6753" t="s">
        <v>1052</v>
      </c>
      <c r="C6753" t="s">
        <v>1698</v>
      </c>
      <c r="D6753" t="s">
        <v>26</v>
      </c>
      <c r="E6753" t="s">
        <v>95</v>
      </c>
      <c r="F6753" t="s">
        <v>840</v>
      </c>
      <c r="G6753">
        <v>316.33</v>
      </c>
      <c r="H6753">
        <v>1</v>
      </c>
      <c r="I6753">
        <v>0.02</v>
      </c>
      <c r="J6753">
        <v>2.31</v>
      </c>
      <c r="K6753" t="s">
        <v>90</v>
      </c>
      <c r="L6753" t="s">
        <v>45</v>
      </c>
      <c r="M6753">
        <v>1.8</v>
      </c>
      <c r="N6753" t="s">
        <v>83</v>
      </c>
      <c r="O6753" t="b">
        <v>0</v>
      </c>
      <c r="P6753">
        <v>310.0034</v>
      </c>
      <c r="Q6753">
        <v>120.2054</v>
      </c>
      <c r="R6753">
        <v>116.0954</v>
      </c>
      <c r="S6753" t="s">
        <v>128</v>
      </c>
      <c r="T6753">
        <v>0</v>
      </c>
      <c r="U6753">
        <v>0</v>
      </c>
      <c r="V6753">
        <v>3</v>
      </c>
      <c r="W6753">
        <v>139.7884</v>
      </c>
    </row>
    <row r="6754" spans="1:23" x14ac:dyDescent="0.35">
      <c r="A6754" t="s">
        <v>8816</v>
      </c>
      <c r="B6754" t="s">
        <v>536</v>
      </c>
      <c r="C6754" t="s">
        <v>4425</v>
      </c>
      <c r="D6754" t="s">
        <v>15</v>
      </c>
      <c r="E6754" t="s">
        <v>95</v>
      </c>
      <c r="F6754" t="s">
        <v>568</v>
      </c>
      <c r="G6754">
        <v>564.51</v>
      </c>
      <c r="H6754">
        <v>1</v>
      </c>
      <c r="I6754">
        <v>0.03</v>
      </c>
      <c r="J6754">
        <v>2.71</v>
      </c>
      <c r="K6754" t="s">
        <v>115</v>
      </c>
      <c r="L6754" t="s">
        <v>43</v>
      </c>
      <c r="M6754">
        <v>6.49</v>
      </c>
      <c r="N6754" t="s">
        <v>83</v>
      </c>
      <c r="O6754" t="b">
        <v>0</v>
      </c>
      <c r="P6754">
        <v>547.57470000000001</v>
      </c>
      <c r="Q6754">
        <v>208.86869999999999</v>
      </c>
      <c r="R6754">
        <v>199.66870000000009</v>
      </c>
      <c r="S6754" t="s">
        <v>97</v>
      </c>
      <c r="T6754">
        <v>0</v>
      </c>
      <c r="U6754">
        <v>0</v>
      </c>
      <c r="V6754">
        <v>10</v>
      </c>
      <c r="W6754">
        <v>1506.014300000001</v>
      </c>
    </row>
    <row r="6755" spans="1:23" x14ac:dyDescent="0.35">
      <c r="A6755" t="s">
        <v>8817</v>
      </c>
      <c r="B6755" t="s">
        <v>189</v>
      </c>
      <c r="C6755" t="s">
        <v>2702</v>
      </c>
      <c r="D6755" t="s">
        <v>12</v>
      </c>
      <c r="E6755" t="s">
        <v>16</v>
      </c>
      <c r="F6755" t="s">
        <v>932</v>
      </c>
      <c r="G6755">
        <v>34.71</v>
      </c>
      <c r="H6755">
        <v>3</v>
      </c>
      <c r="I6755">
        <v>0.22</v>
      </c>
      <c r="J6755">
        <v>3.67</v>
      </c>
      <c r="K6755" t="s">
        <v>115</v>
      </c>
      <c r="L6755" t="s">
        <v>48</v>
      </c>
      <c r="M6755">
        <v>18.149999999999999</v>
      </c>
      <c r="N6755" t="s">
        <v>141</v>
      </c>
      <c r="O6755" t="b">
        <v>0</v>
      </c>
      <c r="P6755">
        <v>81.221400000000003</v>
      </c>
      <c r="Q6755">
        <v>18.743400000000008</v>
      </c>
      <c r="R6755">
        <v>-3.076599999999992</v>
      </c>
      <c r="S6755" t="s">
        <v>91</v>
      </c>
      <c r="T6755">
        <v>1</v>
      </c>
      <c r="U6755">
        <v>0</v>
      </c>
      <c r="V6755">
        <v>19</v>
      </c>
      <c r="W6755">
        <v>1054.8798999999999</v>
      </c>
    </row>
    <row r="6756" spans="1:23" x14ac:dyDescent="0.35">
      <c r="A6756" t="s">
        <v>8818</v>
      </c>
      <c r="B6756" t="s">
        <v>536</v>
      </c>
      <c r="C6756" t="s">
        <v>8819</v>
      </c>
      <c r="D6756" t="s">
        <v>19</v>
      </c>
      <c r="E6756" t="s">
        <v>16</v>
      </c>
      <c r="F6756" t="s">
        <v>107</v>
      </c>
      <c r="G6756">
        <v>44.33</v>
      </c>
      <c r="H6756">
        <v>3</v>
      </c>
      <c r="I6756">
        <v>0.28999999999999998</v>
      </c>
      <c r="J6756">
        <v>6.43</v>
      </c>
      <c r="K6756" t="s">
        <v>90</v>
      </c>
      <c r="L6756" t="s">
        <v>41</v>
      </c>
      <c r="M6756">
        <v>7.99</v>
      </c>
      <c r="N6756" t="s">
        <v>83</v>
      </c>
      <c r="O6756" t="b">
        <v>0</v>
      </c>
      <c r="P6756">
        <v>94.422899999999998</v>
      </c>
      <c r="Q6756">
        <v>14.6289</v>
      </c>
      <c r="R6756">
        <v>0.20890000000000161</v>
      </c>
      <c r="S6756" t="s">
        <v>97</v>
      </c>
      <c r="T6756">
        <v>0</v>
      </c>
      <c r="U6756">
        <v>0</v>
      </c>
      <c r="V6756">
        <v>1</v>
      </c>
      <c r="W6756">
        <v>0.20890000000000161</v>
      </c>
    </row>
    <row r="6757" spans="1:23" x14ac:dyDescent="0.35">
      <c r="A6757" t="s">
        <v>8820</v>
      </c>
      <c r="B6757" t="s">
        <v>1107</v>
      </c>
      <c r="C6757" t="s">
        <v>1327</v>
      </c>
      <c r="D6757" t="s">
        <v>17</v>
      </c>
      <c r="E6757" t="s">
        <v>14</v>
      </c>
      <c r="F6757" t="s">
        <v>1306</v>
      </c>
      <c r="G6757">
        <v>81.05</v>
      </c>
      <c r="H6757">
        <v>2</v>
      </c>
      <c r="I6757">
        <v>0.05</v>
      </c>
      <c r="J6757">
        <v>4.33</v>
      </c>
      <c r="K6757" t="s">
        <v>102</v>
      </c>
      <c r="L6757" t="s">
        <v>43</v>
      </c>
      <c r="M6757">
        <v>6.28</v>
      </c>
      <c r="N6757" t="s">
        <v>83</v>
      </c>
      <c r="O6757" t="b">
        <v>0</v>
      </c>
      <c r="P6757">
        <v>153.995</v>
      </c>
      <c r="Q6757">
        <v>56.734999999999992</v>
      </c>
      <c r="R6757">
        <v>46.124999999999993</v>
      </c>
      <c r="S6757" t="s">
        <v>97</v>
      </c>
      <c r="T6757">
        <v>0</v>
      </c>
      <c r="U6757">
        <v>0</v>
      </c>
      <c r="V6757">
        <v>19</v>
      </c>
      <c r="W6757">
        <v>1271.3681999999999</v>
      </c>
    </row>
    <row r="6758" spans="1:23" x14ac:dyDescent="0.35">
      <c r="A6758" t="s">
        <v>8821</v>
      </c>
      <c r="B6758" t="s">
        <v>173</v>
      </c>
      <c r="C6758" t="s">
        <v>118</v>
      </c>
      <c r="D6758" t="s">
        <v>19</v>
      </c>
      <c r="E6758" t="s">
        <v>95</v>
      </c>
      <c r="F6758" t="s">
        <v>278</v>
      </c>
      <c r="G6758">
        <v>35.159999999999997</v>
      </c>
      <c r="H6758">
        <v>1</v>
      </c>
      <c r="I6758">
        <v>0.09</v>
      </c>
      <c r="J6758">
        <v>2.75</v>
      </c>
      <c r="K6758" t="s">
        <v>102</v>
      </c>
      <c r="L6758" t="s">
        <v>45</v>
      </c>
      <c r="M6758">
        <v>1.65</v>
      </c>
      <c r="N6758" t="s">
        <v>83</v>
      </c>
      <c r="O6758" t="b">
        <v>0</v>
      </c>
      <c r="P6758">
        <v>31.9956</v>
      </c>
      <c r="Q6758">
        <v>10.8996</v>
      </c>
      <c r="R6758">
        <v>6.4996000000000027</v>
      </c>
      <c r="S6758" t="s">
        <v>128</v>
      </c>
      <c r="T6758">
        <v>0</v>
      </c>
      <c r="U6758">
        <v>0</v>
      </c>
      <c r="V6758">
        <v>18</v>
      </c>
      <c r="W6758">
        <v>839.61260000000016</v>
      </c>
    </row>
    <row r="6759" spans="1:23" x14ac:dyDescent="0.35">
      <c r="A6759" t="s">
        <v>8822</v>
      </c>
      <c r="B6759" t="s">
        <v>814</v>
      </c>
      <c r="C6759" t="s">
        <v>8823</v>
      </c>
      <c r="D6759" t="s">
        <v>20</v>
      </c>
      <c r="E6759" t="s">
        <v>95</v>
      </c>
      <c r="F6759" t="s">
        <v>370</v>
      </c>
      <c r="G6759">
        <v>403.56</v>
      </c>
      <c r="H6759">
        <v>1</v>
      </c>
      <c r="I6759">
        <v>0.28999999999999998</v>
      </c>
      <c r="J6759">
        <v>7.47</v>
      </c>
      <c r="K6759" t="s">
        <v>82</v>
      </c>
      <c r="L6759" t="s">
        <v>41</v>
      </c>
      <c r="M6759">
        <v>6.02</v>
      </c>
      <c r="N6759" t="s">
        <v>83</v>
      </c>
      <c r="O6759" t="b">
        <v>0</v>
      </c>
      <c r="P6759">
        <v>286.52760000000001</v>
      </c>
      <c r="Q6759">
        <v>44.391600000000011</v>
      </c>
      <c r="R6759">
        <v>30.901600000000009</v>
      </c>
      <c r="S6759" t="s">
        <v>183</v>
      </c>
      <c r="T6759">
        <v>0</v>
      </c>
      <c r="U6759">
        <v>0</v>
      </c>
      <c r="V6759">
        <v>1</v>
      </c>
      <c r="W6759">
        <v>30.901600000000009</v>
      </c>
    </row>
    <row r="6760" spans="1:23" x14ac:dyDescent="0.35">
      <c r="A6760" t="s">
        <v>8824</v>
      </c>
      <c r="B6760" t="s">
        <v>221</v>
      </c>
      <c r="C6760" t="s">
        <v>354</v>
      </c>
      <c r="D6760" t="s">
        <v>19</v>
      </c>
      <c r="E6760" t="s">
        <v>16</v>
      </c>
      <c r="F6760" t="s">
        <v>427</v>
      </c>
      <c r="G6760">
        <v>55.01</v>
      </c>
      <c r="H6760">
        <v>2</v>
      </c>
      <c r="I6760">
        <v>0.21</v>
      </c>
      <c r="J6760">
        <v>8.5399999999999991</v>
      </c>
      <c r="K6760" t="s">
        <v>115</v>
      </c>
      <c r="L6760" t="s">
        <v>41</v>
      </c>
      <c r="M6760">
        <v>6.67</v>
      </c>
      <c r="N6760" t="s">
        <v>141</v>
      </c>
      <c r="O6760" t="b">
        <v>0</v>
      </c>
      <c r="P6760">
        <v>86.915800000000004</v>
      </c>
      <c r="Q6760">
        <v>20.9038</v>
      </c>
      <c r="R6760">
        <v>5.6938000000000049</v>
      </c>
      <c r="S6760" t="s">
        <v>103</v>
      </c>
      <c r="T6760">
        <v>1</v>
      </c>
      <c r="U6760">
        <v>0</v>
      </c>
      <c r="V6760">
        <v>17</v>
      </c>
      <c r="W6760">
        <v>667.01100000000008</v>
      </c>
    </row>
    <row r="6761" spans="1:23" x14ac:dyDescent="0.35">
      <c r="A6761" t="s">
        <v>8825</v>
      </c>
      <c r="B6761" t="s">
        <v>1524</v>
      </c>
      <c r="C6761" t="s">
        <v>1144</v>
      </c>
      <c r="D6761" t="s">
        <v>17</v>
      </c>
      <c r="E6761" t="s">
        <v>14</v>
      </c>
      <c r="F6761" t="s">
        <v>1131</v>
      </c>
      <c r="G6761">
        <v>187.65</v>
      </c>
      <c r="H6761">
        <v>2</v>
      </c>
      <c r="I6761">
        <v>0.1</v>
      </c>
      <c r="J6761">
        <v>3.07</v>
      </c>
      <c r="K6761" t="s">
        <v>90</v>
      </c>
      <c r="L6761" t="s">
        <v>41</v>
      </c>
      <c r="M6761">
        <v>8.86</v>
      </c>
      <c r="N6761" t="s">
        <v>83</v>
      </c>
      <c r="O6761" t="b">
        <v>1</v>
      </c>
      <c r="P6761">
        <v>337.77</v>
      </c>
      <c r="Q6761">
        <v>112.59</v>
      </c>
      <c r="R6761">
        <v>100.66</v>
      </c>
      <c r="S6761" t="s">
        <v>128</v>
      </c>
      <c r="T6761">
        <v>0</v>
      </c>
      <c r="U6761">
        <v>0</v>
      </c>
      <c r="V6761">
        <v>17</v>
      </c>
      <c r="W6761">
        <v>1657.1581000000001</v>
      </c>
    </row>
    <row r="6762" spans="1:23" x14ac:dyDescent="0.35">
      <c r="A6762" t="s">
        <v>8826</v>
      </c>
      <c r="B6762" t="s">
        <v>346</v>
      </c>
      <c r="C6762" t="s">
        <v>7094</v>
      </c>
      <c r="D6762" t="s">
        <v>12</v>
      </c>
      <c r="E6762" t="s">
        <v>16</v>
      </c>
      <c r="F6762" t="s">
        <v>344</v>
      </c>
      <c r="G6762">
        <v>34.18</v>
      </c>
      <c r="H6762">
        <v>1</v>
      </c>
      <c r="I6762">
        <v>0.21</v>
      </c>
      <c r="J6762">
        <v>3.59</v>
      </c>
      <c r="K6762" t="s">
        <v>90</v>
      </c>
      <c r="L6762" t="s">
        <v>41</v>
      </c>
      <c r="M6762">
        <v>9.9499999999999993</v>
      </c>
      <c r="N6762" t="s">
        <v>83</v>
      </c>
      <c r="O6762" t="b">
        <v>0</v>
      </c>
      <c r="P6762">
        <v>27.002199999999998</v>
      </c>
      <c r="Q6762">
        <v>6.4942000000000029</v>
      </c>
      <c r="R6762">
        <v>-7.0457999999999963</v>
      </c>
      <c r="S6762" t="s">
        <v>97</v>
      </c>
      <c r="T6762">
        <v>0</v>
      </c>
      <c r="U6762">
        <v>0</v>
      </c>
      <c r="V6762">
        <v>2</v>
      </c>
      <c r="W6762">
        <v>140.285</v>
      </c>
    </row>
    <row r="6763" spans="1:23" x14ac:dyDescent="0.35">
      <c r="A6763" t="s">
        <v>8827</v>
      </c>
      <c r="B6763" t="s">
        <v>901</v>
      </c>
      <c r="C6763" t="s">
        <v>2732</v>
      </c>
      <c r="D6763" t="s">
        <v>17</v>
      </c>
      <c r="E6763" t="s">
        <v>88</v>
      </c>
      <c r="F6763" t="s">
        <v>251</v>
      </c>
      <c r="G6763">
        <v>36.729999999999997</v>
      </c>
      <c r="H6763">
        <v>3</v>
      </c>
      <c r="I6763">
        <v>0.21</v>
      </c>
      <c r="J6763">
        <v>5.24</v>
      </c>
      <c r="K6763" t="s">
        <v>82</v>
      </c>
      <c r="L6763" t="s">
        <v>41</v>
      </c>
      <c r="M6763">
        <v>9.68</v>
      </c>
      <c r="N6763" t="s">
        <v>83</v>
      </c>
      <c r="O6763" t="b">
        <v>0</v>
      </c>
      <c r="P6763">
        <v>87.0501</v>
      </c>
      <c r="Q6763">
        <v>20.93610000000001</v>
      </c>
      <c r="R6763">
        <v>6.0161000000000104</v>
      </c>
      <c r="S6763" t="s">
        <v>128</v>
      </c>
      <c r="T6763">
        <v>0</v>
      </c>
      <c r="U6763">
        <v>0</v>
      </c>
      <c r="V6763">
        <v>4</v>
      </c>
      <c r="W6763">
        <v>312.24369999999999</v>
      </c>
    </row>
    <row r="6764" spans="1:23" x14ac:dyDescent="0.35">
      <c r="A6764" t="s">
        <v>8828</v>
      </c>
      <c r="B6764" t="s">
        <v>161</v>
      </c>
      <c r="C6764" t="s">
        <v>2815</v>
      </c>
      <c r="D6764" t="s">
        <v>17</v>
      </c>
      <c r="E6764" t="s">
        <v>16</v>
      </c>
      <c r="F6764" t="s">
        <v>435</v>
      </c>
      <c r="G6764">
        <v>28.03</v>
      </c>
      <c r="H6764">
        <v>2</v>
      </c>
      <c r="I6764">
        <v>0.2</v>
      </c>
      <c r="J6764">
        <v>5.29</v>
      </c>
      <c r="K6764" t="s">
        <v>82</v>
      </c>
      <c r="L6764" t="s">
        <v>48</v>
      </c>
      <c r="M6764">
        <v>12.15</v>
      </c>
      <c r="N6764" t="s">
        <v>83</v>
      </c>
      <c r="O6764" t="b">
        <v>0</v>
      </c>
      <c r="P6764">
        <v>44.848000000000013</v>
      </c>
      <c r="Q6764">
        <v>11.212</v>
      </c>
      <c r="R6764">
        <v>-6.227999999999998</v>
      </c>
      <c r="S6764" t="s">
        <v>91</v>
      </c>
      <c r="T6764">
        <v>0</v>
      </c>
      <c r="U6764">
        <v>0</v>
      </c>
      <c r="V6764">
        <v>13</v>
      </c>
      <c r="W6764">
        <v>1150.4376000000011</v>
      </c>
    </row>
    <row r="6765" spans="1:23" x14ac:dyDescent="0.35">
      <c r="A6765" t="s">
        <v>8829</v>
      </c>
      <c r="B6765" t="s">
        <v>229</v>
      </c>
      <c r="C6765" t="s">
        <v>3147</v>
      </c>
      <c r="D6765" t="s">
        <v>12</v>
      </c>
      <c r="E6765" t="s">
        <v>16</v>
      </c>
      <c r="F6765" t="s">
        <v>231</v>
      </c>
      <c r="G6765">
        <v>45.74</v>
      </c>
      <c r="H6765">
        <v>1</v>
      </c>
      <c r="I6765">
        <v>0.23</v>
      </c>
      <c r="J6765">
        <v>7.52</v>
      </c>
      <c r="K6765" t="s">
        <v>90</v>
      </c>
      <c r="L6765" t="s">
        <v>43</v>
      </c>
      <c r="M6765">
        <v>5.48</v>
      </c>
      <c r="N6765" t="s">
        <v>83</v>
      </c>
      <c r="O6765" t="b">
        <v>0</v>
      </c>
      <c r="P6765">
        <v>35.219799999999999</v>
      </c>
      <c r="Q6765">
        <v>7.7758000000000003</v>
      </c>
      <c r="R6765">
        <v>-5.2241999999999997</v>
      </c>
      <c r="S6765" t="s">
        <v>103</v>
      </c>
      <c r="T6765">
        <v>0</v>
      </c>
      <c r="U6765">
        <v>0</v>
      </c>
      <c r="V6765">
        <v>7</v>
      </c>
      <c r="W6765">
        <v>295.73939999999999</v>
      </c>
    </row>
    <row r="6766" spans="1:23" x14ac:dyDescent="0.35">
      <c r="A6766" t="s">
        <v>8830</v>
      </c>
      <c r="B6766" t="s">
        <v>165</v>
      </c>
      <c r="C6766" t="s">
        <v>1136</v>
      </c>
      <c r="D6766" t="s">
        <v>19</v>
      </c>
      <c r="E6766" t="s">
        <v>95</v>
      </c>
      <c r="F6766" t="s">
        <v>304</v>
      </c>
      <c r="G6766">
        <v>568.61</v>
      </c>
      <c r="H6766">
        <v>1</v>
      </c>
      <c r="I6766">
        <v>0.23</v>
      </c>
      <c r="J6766">
        <v>3.49</v>
      </c>
      <c r="K6766" t="s">
        <v>102</v>
      </c>
      <c r="L6766" t="s">
        <v>41</v>
      </c>
      <c r="M6766">
        <v>7.17</v>
      </c>
      <c r="N6766" t="s">
        <v>141</v>
      </c>
      <c r="O6766" t="b">
        <v>0</v>
      </c>
      <c r="P6766">
        <v>437.8297</v>
      </c>
      <c r="Q6766">
        <v>96.663700000000006</v>
      </c>
      <c r="R6766">
        <v>86.003700000000009</v>
      </c>
      <c r="S6766" t="s">
        <v>91</v>
      </c>
      <c r="T6766">
        <v>1</v>
      </c>
      <c r="U6766">
        <v>0</v>
      </c>
      <c r="V6766">
        <v>22</v>
      </c>
      <c r="W6766">
        <v>2267.721500000001</v>
      </c>
    </row>
    <row r="6767" spans="1:23" x14ac:dyDescent="0.35">
      <c r="A6767" t="s">
        <v>8831</v>
      </c>
      <c r="B6767" t="s">
        <v>826</v>
      </c>
      <c r="C6767" t="s">
        <v>815</v>
      </c>
      <c r="D6767" t="s">
        <v>12</v>
      </c>
      <c r="E6767" t="s">
        <v>95</v>
      </c>
      <c r="F6767" t="s">
        <v>127</v>
      </c>
      <c r="G6767">
        <v>607.53</v>
      </c>
      <c r="H6767">
        <v>3</v>
      </c>
      <c r="I6767">
        <v>0.19</v>
      </c>
      <c r="J6767">
        <v>9.67</v>
      </c>
      <c r="K6767" t="s">
        <v>82</v>
      </c>
      <c r="L6767" t="s">
        <v>41</v>
      </c>
      <c r="M6767">
        <v>5.8</v>
      </c>
      <c r="N6767" t="s">
        <v>83</v>
      </c>
      <c r="O6767" t="b">
        <v>0</v>
      </c>
      <c r="P6767">
        <v>1476.2979</v>
      </c>
      <c r="Q6767">
        <v>382.74390000000022</v>
      </c>
      <c r="R6767">
        <v>367.27390000000008</v>
      </c>
      <c r="S6767" t="s">
        <v>103</v>
      </c>
      <c r="T6767">
        <v>0</v>
      </c>
      <c r="U6767">
        <v>0</v>
      </c>
      <c r="V6767">
        <v>15</v>
      </c>
      <c r="W6767">
        <v>1377.5636</v>
      </c>
    </row>
    <row r="6768" spans="1:23" x14ac:dyDescent="0.35">
      <c r="A6768" t="s">
        <v>8832</v>
      </c>
      <c r="B6768" t="s">
        <v>413</v>
      </c>
      <c r="C6768" t="s">
        <v>8695</v>
      </c>
      <c r="D6768" t="s">
        <v>26</v>
      </c>
      <c r="E6768" t="s">
        <v>88</v>
      </c>
      <c r="F6768" t="s">
        <v>760</v>
      </c>
      <c r="G6768">
        <v>20.28</v>
      </c>
      <c r="H6768">
        <v>1</v>
      </c>
      <c r="I6768">
        <v>0.06</v>
      </c>
      <c r="J6768">
        <v>8.7100000000000009</v>
      </c>
      <c r="K6768" t="s">
        <v>115</v>
      </c>
      <c r="L6768" t="s">
        <v>43</v>
      </c>
      <c r="M6768">
        <v>3.98</v>
      </c>
      <c r="N6768" t="s">
        <v>83</v>
      </c>
      <c r="O6768" t="b">
        <v>0</v>
      </c>
      <c r="P6768">
        <v>19.063199999999998</v>
      </c>
      <c r="Q6768">
        <v>6.8951999999999973</v>
      </c>
      <c r="R6768">
        <v>-5.7948000000000039</v>
      </c>
      <c r="S6768" t="s">
        <v>84</v>
      </c>
      <c r="T6768">
        <v>0</v>
      </c>
      <c r="U6768">
        <v>0</v>
      </c>
      <c r="V6768">
        <v>2</v>
      </c>
      <c r="W6768">
        <v>24.1752</v>
      </c>
    </row>
    <row r="6769" spans="1:23" x14ac:dyDescent="0.35">
      <c r="A6769" t="s">
        <v>8833</v>
      </c>
      <c r="B6769" t="s">
        <v>157</v>
      </c>
      <c r="C6769" t="s">
        <v>822</v>
      </c>
      <c r="D6769" t="s">
        <v>17</v>
      </c>
      <c r="E6769" t="s">
        <v>95</v>
      </c>
      <c r="F6769" t="s">
        <v>107</v>
      </c>
      <c r="G6769">
        <v>26.17</v>
      </c>
      <c r="H6769">
        <v>3</v>
      </c>
      <c r="I6769">
        <v>0.11</v>
      </c>
      <c r="J6769">
        <v>8.1</v>
      </c>
      <c r="K6769" t="s">
        <v>102</v>
      </c>
      <c r="L6769" t="s">
        <v>45</v>
      </c>
      <c r="M6769">
        <v>1.63</v>
      </c>
      <c r="N6769" t="s">
        <v>83</v>
      </c>
      <c r="O6769" t="b">
        <v>0</v>
      </c>
      <c r="P6769">
        <v>69.873900000000006</v>
      </c>
      <c r="Q6769">
        <v>22.767900000000001</v>
      </c>
      <c r="R6769">
        <v>13.0379</v>
      </c>
      <c r="S6769" t="s">
        <v>91</v>
      </c>
      <c r="T6769">
        <v>0</v>
      </c>
      <c r="U6769">
        <v>0</v>
      </c>
      <c r="V6769">
        <v>12</v>
      </c>
      <c r="W6769">
        <v>1823.314100000001</v>
      </c>
    </row>
    <row r="6770" spans="1:23" x14ac:dyDescent="0.35">
      <c r="A6770" t="s">
        <v>8834</v>
      </c>
      <c r="B6770" t="s">
        <v>394</v>
      </c>
      <c r="C6770" t="s">
        <v>8773</v>
      </c>
      <c r="D6770" t="s">
        <v>15</v>
      </c>
      <c r="E6770" t="s">
        <v>95</v>
      </c>
      <c r="F6770" t="s">
        <v>701</v>
      </c>
      <c r="G6770">
        <v>353.39</v>
      </c>
      <c r="H6770">
        <v>2</v>
      </c>
      <c r="I6770">
        <v>0.01</v>
      </c>
      <c r="J6770">
        <v>3.93</v>
      </c>
      <c r="K6770" t="s">
        <v>90</v>
      </c>
      <c r="L6770" t="s">
        <v>43</v>
      </c>
      <c r="M6770">
        <v>5.91</v>
      </c>
      <c r="N6770" t="s">
        <v>141</v>
      </c>
      <c r="O6770" t="b">
        <v>0</v>
      </c>
      <c r="P6770">
        <v>699.71219999999994</v>
      </c>
      <c r="Q6770">
        <v>275.64420000000001</v>
      </c>
      <c r="R6770">
        <v>265.80419999999998</v>
      </c>
      <c r="S6770" t="s">
        <v>91</v>
      </c>
      <c r="T6770">
        <v>1</v>
      </c>
      <c r="U6770">
        <v>0</v>
      </c>
      <c r="V6770">
        <v>2</v>
      </c>
      <c r="W6770">
        <v>274.46409999999997</v>
      </c>
    </row>
    <row r="6771" spans="1:23" x14ac:dyDescent="0.35">
      <c r="A6771" t="s">
        <v>8835</v>
      </c>
      <c r="B6771" t="s">
        <v>949</v>
      </c>
      <c r="C6771" t="s">
        <v>1564</v>
      </c>
      <c r="D6771" t="s">
        <v>24</v>
      </c>
      <c r="E6771" t="s">
        <v>14</v>
      </c>
      <c r="F6771" t="s">
        <v>324</v>
      </c>
      <c r="G6771">
        <v>50.43</v>
      </c>
      <c r="H6771">
        <v>2</v>
      </c>
      <c r="I6771">
        <v>0.1</v>
      </c>
      <c r="J6771">
        <v>3</v>
      </c>
      <c r="K6771" t="s">
        <v>102</v>
      </c>
      <c r="L6771" t="s">
        <v>41</v>
      </c>
      <c r="M6771">
        <v>13.92</v>
      </c>
      <c r="N6771" t="s">
        <v>83</v>
      </c>
      <c r="O6771" t="b">
        <v>0</v>
      </c>
      <c r="P6771">
        <v>90.774000000000001</v>
      </c>
      <c r="Q6771">
        <v>30.257999999999999</v>
      </c>
      <c r="R6771">
        <v>13.337999999999999</v>
      </c>
      <c r="S6771" t="s">
        <v>103</v>
      </c>
      <c r="T6771">
        <v>0</v>
      </c>
      <c r="U6771">
        <v>0</v>
      </c>
      <c r="V6771">
        <v>12</v>
      </c>
      <c r="W6771">
        <v>854.08709999999985</v>
      </c>
    </row>
    <row r="6772" spans="1:23" x14ac:dyDescent="0.35">
      <c r="A6772" t="s">
        <v>8836</v>
      </c>
      <c r="B6772" t="s">
        <v>1007</v>
      </c>
      <c r="C6772" t="s">
        <v>1525</v>
      </c>
      <c r="D6772" t="s">
        <v>15</v>
      </c>
      <c r="E6772" t="s">
        <v>16</v>
      </c>
      <c r="F6772" t="s">
        <v>481</v>
      </c>
      <c r="G6772">
        <v>66.569999999999993</v>
      </c>
      <c r="H6772">
        <v>2</v>
      </c>
      <c r="I6772">
        <v>0.26</v>
      </c>
      <c r="J6772">
        <v>6.72</v>
      </c>
      <c r="K6772" t="s">
        <v>90</v>
      </c>
      <c r="L6772" t="s">
        <v>48</v>
      </c>
      <c r="M6772">
        <v>7.44</v>
      </c>
      <c r="N6772" t="s">
        <v>83</v>
      </c>
      <c r="O6772" t="b">
        <v>0</v>
      </c>
      <c r="P6772">
        <v>98.523600000000002</v>
      </c>
      <c r="Q6772">
        <v>18.639600000000002</v>
      </c>
      <c r="R6772">
        <v>4.4796000000000014</v>
      </c>
      <c r="S6772" t="s">
        <v>103</v>
      </c>
      <c r="T6772">
        <v>0</v>
      </c>
      <c r="U6772">
        <v>0</v>
      </c>
      <c r="V6772">
        <v>16</v>
      </c>
      <c r="W6772">
        <v>1013.8551</v>
      </c>
    </row>
    <row r="6773" spans="1:23" x14ac:dyDescent="0.35">
      <c r="A6773" t="s">
        <v>8837</v>
      </c>
      <c r="B6773" t="s">
        <v>298</v>
      </c>
      <c r="C6773" t="s">
        <v>209</v>
      </c>
      <c r="D6773" t="s">
        <v>15</v>
      </c>
      <c r="E6773" t="s">
        <v>95</v>
      </c>
      <c r="F6773" t="s">
        <v>421</v>
      </c>
      <c r="G6773">
        <v>322.33</v>
      </c>
      <c r="H6773">
        <v>2</v>
      </c>
      <c r="I6773">
        <v>0.09</v>
      </c>
      <c r="J6773">
        <v>2.4300000000000002</v>
      </c>
      <c r="K6773" t="s">
        <v>82</v>
      </c>
      <c r="L6773" t="s">
        <v>48</v>
      </c>
      <c r="M6773">
        <v>6.4</v>
      </c>
      <c r="N6773" t="s">
        <v>83</v>
      </c>
      <c r="O6773" t="b">
        <v>0</v>
      </c>
      <c r="P6773">
        <v>586.64059999999995</v>
      </c>
      <c r="Q6773">
        <v>199.84460000000001</v>
      </c>
      <c r="R6773">
        <v>191.0146</v>
      </c>
      <c r="S6773" t="s">
        <v>183</v>
      </c>
      <c r="T6773">
        <v>0</v>
      </c>
      <c r="U6773">
        <v>0</v>
      </c>
      <c r="V6773">
        <v>10</v>
      </c>
      <c r="W6773">
        <v>1035.8068000000001</v>
      </c>
    </row>
    <row r="6774" spans="1:23" x14ac:dyDescent="0.35">
      <c r="A6774" t="s">
        <v>8838</v>
      </c>
      <c r="B6774" t="s">
        <v>93</v>
      </c>
      <c r="C6774" t="s">
        <v>8839</v>
      </c>
      <c r="D6774" t="s">
        <v>12</v>
      </c>
      <c r="E6774" t="s">
        <v>16</v>
      </c>
      <c r="F6774" t="s">
        <v>919</v>
      </c>
      <c r="G6774">
        <v>11.36</v>
      </c>
      <c r="H6774">
        <v>1</v>
      </c>
      <c r="I6774">
        <v>0.21</v>
      </c>
      <c r="J6774">
        <v>3.15</v>
      </c>
      <c r="K6774" t="s">
        <v>82</v>
      </c>
      <c r="L6774" t="s">
        <v>45</v>
      </c>
      <c r="M6774">
        <v>1.51</v>
      </c>
      <c r="N6774" t="s">
        <v>83</v>
      </c>
      <c r="O6774" t="b">
        <v>0</v>
      </c>
      <c r="P6774">
        <v>8.9743999999999993</v>
      </c>
      <c r="Q6774">
        <v>2.158399999999999</v>
      </c>
      <c r="R6774">
        <v>-2.5016000000000012</v>
      </c>
      <c r="S6774" t="s">
        <v>97</v>
      </c>
      <c r="T6774">
        <v>0</v>
      </c>
      <c r="U6774">
        <v>0</v>
      </c>
      <c r="V6774">
        <v>2</v>
      </c>
      <c r="W6774">
        <v>10.4369</v>
      </c>
    </row>
    <row r="6775" spans="1:23" x14ac:dyDescent="0.35">
      <c r="A6775" t="s">
        <v>8840</v>
      </c>
      <c r="B6775" t="s">
        <v>746</v>
      </c>
      <c r="C6775" t="s">
        <v>1539</v>
      </c>
      <c r="D6775" t="s">
        <v>12</v>
      </c>
      <c r="E6775" t="s">
        <v>16</v>
      </c>
      <c r="F6775" t="s">
        <v>282</v>
      </c>
      <c r="G6775">
        <v>50.4</v>
      </c>
      <c r="H6775">
        <v>3</v>
      </c>
      <c r="I6775">
        <v>0.27</v>
      </c>
      <c r="J6775">
        <v>6.88</v>
      </c>
      <c r="K6775" t="s">
        <v>90</v>
      </c>
      <c r="L6775" t="s">
        <v>41</v>
      </c>
      <c r="M6775">
        <v>6.42</v>
      </c>
      <c r="N6775" t="s">
        <v>83</v>
      </c>
      <c r="O6775" t="b">
        <v>0</v>
      </c>
      <c r="P6775">
        <v>110.376</v>
      </c>
      <c r="Q6775">
        <v>19.656000000000009</v>
      </c>
      <c r="R6775">
        <v>6.3560000000000052</v>
      </c>
      <c r="S6775" t="s">
        <v>103</v>
      </c>
      <c r="T6775">
        <v>0</v>
      </c>
      <c r="U6775">
        <v>0</v>
      </c>
      <c r="V6775">
        <v>13</v>
      </c>
      <c r="W6775">
        <v>608.22240000000011</v>
      </c>
    </row>
    <row r="6776" spans="1:23" x14ac:dyDescent="0.35">
      <c r="A6776" t="s">
        <v>8841</v>
      </c>
      <c r="B6776" t="s">
        <v>208</v>
      </c>
      <c r="C6776" t="s">
        <v>915</v>
      </c>
      <c r="D6776" t="s">
        <v>26</v>
      </c>
      <c r="E6776" t="s">
        <v>88</v>
      </c>
      <c r="F6776" t="s">
        <v>1368</v>
      </c>
      <c r="G6776">
        <v>23.89</v>
      </c>
      <c r="H6776">
        <v>1</v>
      </c>
      <c r="I6776">
        <v>0.08</v>
      </c>
      <c r="J6776">
        <v>9.32</v>
      </c>
      <c r="K6776" t="s">
        <v>102</v>
      </c>
      <c r="L6776" t="s">
        <v>43</v>
      </c>
      <c r="M6776">
        <v>5.81</v>
      </c>
      <c r="N6776" t="s">
        <v>83</v>
      </c>
      <c r="O6776" t="b">
        <v>0</v>
      </c>
      <c r="P6776">
        <v>21.9788</v>
      </c>
      <c r="Q6776">
        <v>7.6448000000000036</v>
      </c>
      <c r="R6776">
        <v>-7.4851999999999954</v>
      </c>
      <c r="S6776" t="s">
        <v>183</v>
      </c>
      <c r="T6776">
        <v>0</v>
      </c>
      <c r="U6776">
        <v>0</v>
      </c>
      <c r="V6776">
        <v>11</v>
      </c>
      <c r="W6776">
        <v>1442.5102999999999</v>
      </c>
    </row>
    <row r="6777" spans="1:23" x14ac:dyDescent="0.35">
      <c r="A6777" t="s">
        <v>8842</v>
      </c>
      <c r="B6777" t="s">
        <v>1572</v>
      </c>
      <c r="C6777" t="s">
        <v>1136</v>
      </c>
      <c r="D6777" t="s">
        <v>20</v>
      </c>
      <c r="E6777" t="s">
        <v>16</v>
      </c>
      <c r="F6777" t="s">
        <v>696</v>
      </c>
      <c r="G6777">
        <v>52.25</v>
      </c>
      <c r="H6777">
        <v>1</v>
      </c>
      <c r="I6777">
        <v>0.26</v>
      </c>
      <c r="J6777">
        <v>3.76</v>
      </c>
      <c r="K6777" t="s">
        <v>115</v>
      </c>
      <c r="L6777" t="s">
        <v>45</v>
      </c>
      <c r="M6777">
        <v>1.71</v>
      </c>
      <c r="N6777" t="s">
        <v>83</v>
      </c>
      <c r="O6777" t="b">
        <v>0</v>
      </c>
      <c r="P6777">
        <v>38.664999999999999</v>
      </c>
      <c r="Q6777">
        <v>7.3150000000000013</v>
      </c>
      <c r="R6777">
        <v>1.8450000000000011</v>
      </c>
      <c r="S6777" t="s">
        <v>103</v>
      </c>
      <c r="T6777">
        <v>0</v>
      </c>
      <c r="U6777">
        <v>0</v>
      </c>
      <c r="V6777">
        <v>22</v>
      </c>
      <c r="W6777">
        <v>2267.721500000001</v>
      </c>
    </row>
    <row r="6778" spans="1:23" x14ac:dyDescent="0.35">
      <c r="A6778" t="s">
        <v>8843</v>
      </c>
      <c r="B6778" t="s">
        <v>1345</v>
      </c>
      <c r="C6778" t="s">
        <v>863</v>
      </c>
      <c r="D6778" t="s">
        <v>15</v>
      </c>
      <c r="E6778" t="s">
        <v>95</v>
      </c>
      <c r="F6778" t="s">
        <v>81</v>
      </c>
      <c r="G6778">
        <v>46.6</v>
      </c>
      <c r="H6778">
        <v>3</v>
      </c>
      <c r="I6778">
        <v>0.14000000000000001</v>
      </c>
      <c r="J6778">
        <v>5.43</v>
      </c>
      <c r="K6778" t="s">
        <v>90</v>
      </c>
      <c r="L6778" t="s">
        <v>41</v>
      </c>
      <c r="M6778">
        <v>13.86</v>
      </c>
      <c r="N6778" t="s">
        <v>83</v>
      </c>
      <c r="O6778" t="b">
        <v>0</v>
      </c>
      <c r="P6778">
        <v>120.22799999999999</v>
      </c>
      <c r="Q6778">
        <v>36.347999999999999</v>
      </c>
      <c r="R6778">
        <v>17.058</v>
      </c>
      <c r="S6778" t="s">
        <v>183</v>
      </c>
      <c r="T6778">
        <v>0</v>
      </c>
      <c r="U6778">
        <v>0</v>
      </c>
      <c r="V6778">
        <v>13</v>
      </c>
      <c r="W6778">
        <v>754.42380000000003</v>
      </c>
    </row>
    <row r="6779" spans="1:23" x14ac:dyDescent="0.35">
      <c r="A6779" t="s">
        <v>8844</v>
      </c>
      <c r="B6779" t="s">
        <v>699</v>
      </c>
      <c r="C6779" t="s">
        <v>384</v>
      </c>
      <c r="D6779" t="s">
        <v>17</v>
      </c>
      <c r="E6779" t="s">
        <v>16</v>
      </c>
      <c r="F6779" t="s">
        <v>360</v>
      </c>
      <c r="G6779">
        <v>39.65</v>
      </c>
      <c r="H6779">
        <v>1</v>
      </c>
      <c r="I6779">
        <v>0.14000000000000001</v>
      </c>
      <c r="J6779">
        <v>6.02</v>
      </c>
      <c r="K6779" t="s">
        <v>115</v>
      </c>
      <c r="L6779" t="s">
        <v>41</v>
      </c>
      <c r="M6779">
        <v>12.54</v>
      </c>
      <c r="N6779" t="s">
        <v>279</v>
      </c>
      <c r="O6779" t="b">
        <v>0</v>
      </c>
      <c r="P6779">
        <v>34.098999999999997</v>
      </c>
      <c r="Q6779">
        <v>10.308999999999999</v>
      </c>
      <c r="R6779">
        <v>-8.2510000000000012</v>
      </c>
      <c r="S6779" t="s">
        <v>91</v>
      </c>
      <c r="T6779">
        <v>0</v>
      </c>
      <c r="U6779">
        <v>1</v>
      </c>
      <c r="V6779">
        <v>19</v>
      </c>
      <c r="W6779">
        <v>1505.4456</v>
      </c>
    </row>
    <row r="6780" spans="1:23" x14ac:dyDescent="0.35">
      <c r="A6780" t="s">
        <v>8845</v>
      </c>
      <c r="B6780" t="s">
        <v>221</v>
      </c>
      <c r="C6780" t="s">
        <v>1160</v>
      </c>
      <c r="D6780" t="s">
        <v>12</v>
      </c>
      <c r="E6780" t="s">
        <v>16</v>
      </c>
      <c r="F6780" t="s">
        <v>475</v>
      </c>
      <c r="G6780">
        <v>33.69</v>
      </c>
      <c r="H6780">
        <v>3</v>
      </c>
      <c r="I6780">
        <v>0.08</v>
      </c>
      <c r="J6780">
        <v>9.2200000000000006</v>
      </c>
      <c r="K6780" t="s">
        <v>90</v>
      </c>
      <c r="L6780" t="s">
        <v>41</v>
      </c>
      <c r="M6780">
        <v>12.55</v>
      </c>
      <c r="N6780" t="s">
        <v>83</v>
      </c>
      <c r="O6780" t="b">
        <v>0</v>
      </c>
      <c r="P6780">
        <v>92.984399999999994</v>
      </c>
      <c r="Q6780">
        <v>32.342399999999998</v>
      </c>
      <c r="R6780">
        <v>10.5724</v>
      </c>
      <c r="S6780" t="s">
        <v>103</v>
      </c>
      <c r="T6780">
        <v>0</v>
      </c>
      <c r="U6780">
        <v>0</v>
      </c>
      <c r="V6780">
        <v>24</v>
      </c>
      <c r="W6780">
        <v>1026.3376000000001</v>
      </c>
    </row>
    <row r="6781" spans="1:23" x14ac:dyDescent="0.35">
      <c r="A6781" t="s">
        <v>8846</v>
      </c>
      <c r="B6781" t="s">
        <v>372</v>
      </c>
      <c r="C6781" t="s">
        <v>1034</v>
      </c>
      <c r="D6781" t="s">
        <v>24</v>
      </c>
      <c r="E6781" t="s">
        <v>88</v>
      </c>
      <c r="F6781" t="s">
        <v>1221</v>
      </c>
      <c r="G6781">
        <v>23.76</v>
      </c>
      <c r="H6781">
        <v>3</v>
      </c>
      <c r="I6781">
        <v>0.08</v>
      </c>
      <c r="J6781">
        <v>6.08</v>
      </c>
      <c r="K6781" t="s">
        <v>102</v>
      </c>
      <c r="L6781" t="s">
        <v>45</v>
      </c>
      <c r="M6781">
        <v>0.62</v>
      </c>
      <c r="N6781" t="s">
        <v>83</v>
      </c>
      <c r="O6781" t="b">
        <v>0</v>
      </c>
      <c r="P6781">
        <v>65.577600000000004</v>
      </c>
      <c r="Q6781">
        <v>22.8096</v>
      </c>
      <c r="R6781">
        <v>16.1096</v>
      </c>
      <c r="S6781" t="s">
        <v>183</v>
      </c>
      <c r="T6781">
        <v>0</v>
      </c>
      <c r="U6781">
        <v>0</v>
      </c>
      <c r="V6781">
        <v>13</v>
      </c>
      <c r="W6781">
        <v>769.70920000000001</v>
      </c>
    </row>
    <row r="6782" spans="1:23" x14ac:dyDescent="0.35">
      <c r="A6782" t="s">
        <v>8847</v>
      </c>
      <c r="B6782" t="s">
        <v>125</v>
      </c>
      <c r="C6782" t="s">
        <v>8848</v>
      </c>
      <c r="D6782" t="s">
        <v>12</v>
      </c>
      <c r="E6782" t="s">
        <v>16</v>
      </c>
      <c r="F6782" t="s">
        <v>337</v>
      </c>
      <c r="G6782">
        <v>51.24</v>
      </c>
      <c r="H6782">
        <v>1</v>
      </c>
      <c r="I6782">
        <v>0.14000000000000001</v>
      </c>
      <c r="J6782">
        <v>4.63</v>
      </c>
      <c r="K6782" t="s">
        <v>115</v>
      </c>
      <c r="L6782" t="s">
        <v>41</v>
      </c>
      <c r="M6782">
        <v>5.47</v>
      </c>
      <c r="N6782" t="s">
        <v>83</v>
      </c>
      <c r="O6782" t="b">
        <v>0</v>
      </c>
      <c r="P6782">
        <v>44.066400000000002</v>
      </c>
      <c r="Q6782">
        <v>13.3224</v>
      </c>
      <c r="R6782">
        <v>3.2224000000000022</v>
      </c>
      <c r="S6782" t="s">
        <v>128</v>
      </c>
      <c r="T6782">
        <v>0</v>
      </c>
      <c r="U6782">
        <v>0</v>
      </c>
      <c r="V6782">
        <v>3</v>
      </c>
      <c r="W6782">
        <v>54.810400000000008</v>
      </c>
    </row>
    <row r="6783" spans="1:23" x14ac:dyDescent="0.35">
      <c r="A6783" t="s">
        <v>8849</v>
      </c>
      <c r="B6783" t="s">
        <v>610</v>
      </c>
      <c r="C6783" t="s">
        <v>443</v>
      </c>
      <c r="D6783" t="s">
        <v>19</v>
      </c>
      <c r="E6783" t="s">
        <v>14</v>
      </c>
      <c r="F6783" t="s">
        <v>247</v>
      </c>
      <c r="G6783">
        <v>157.69999999999999</v>
      </c>
      <c r="H6783">
        <v>2</v>
      </c>
      <c r="I6783">
        <v>0.19</v>
      </c>
      <c r="J6783">
        <v>4.5</v>
      </c>
      <c r="K6783" t="s">
        <v>90</v>
      </c>
      <c r="L6783" t="s">
        <v>41</v>
      </c>
      <c r="M6783">
        <v>14.05</v>
      </c>
      <c r="N6783" t="s">
        <v>83</v>
      </c>
      <c r="O6783" t="b">
        <v>0</v>
      </c>
      <c r="P6783">
        <v>255.47399999999999</v>
      </c>
      <c r="Q6783">
        <v>66.234000000000009</v>
      </c>
      <c r="R6783">
        <v>47.684000000000012</v>
      </c>
      <c r="S6783" t="s">
        <v>97</v>
      </c>
      <c r="T6783">
        <v>0</v>
      </c>
      <c r="U6783">
        <v>0</v>
      </c>
      <c r="V6783">
        <v>13</v>
      </c>
      <c r="W6783">
        <v>469.81369999999998</v>
      </c>
    </row>
    <row r="6784" spans="1:23" x14ac:dyDescent="0.35">
      <c r="A6784" t="s">
        <v>8850</v>
      </c>
      <c r="B6784" t="s">
        <v>466</v>
      </c>
      <c r="C6784" t="s">
        <v>534</v>
      </c>
      <c r="D6784" t="s">
        <v>24</v>
      </c>
      <c r="E6784" t="s">
        <v>95</v>
      </c>
      <c r="F6784" t="s">
        <v>217</v>
      </c>
      <c r="G6784">
        <v>295.49</v>
      </c>
      <c r="H6784">
        <v>1</v>
      </c>
      <c r="I6784">
        <v>0.06</v>
      </c>
      <c r="J6784">
        <v>9.35</v>
      </c>
      <c r="K6784" t="s">
        <v>102</v>
      </c>
      <c r="L6784" t="s">
        <v>43</v>
      </c>
      <c r="M6784">
        <v>6.57</v>
      </c>
      <c r="N6784" t="s">
        <v>141</v>
      </c>
      <c r="O6784" t="b">
        <v>0</v>
      </c>
      <c r="P6784">
        <v>277.76060000000001</v>
      </c>
      <c r="Q6784">
        <v>100.4666</v>
      </c>
      <c r="R6784">
        <v>84.546599999999998</v>
      </c>
      <c r="S6784" t="s">
        <v>183</v>
      </c>
      <c r="T6784">
        <v>1</v>
      </c>
      <c r="U6784">
        <v>0</v>
      </c>
      <c r="V6784">
        <v>20</v>
      </c>
      <c r="W6784">
        <v>1820.3717999999999</v>
      </c>
    </row>
    <row r="6785" spans="1:23" x14ac:dyDescent="0.35">
      <c r="A6785" t="s">
        <v>8851</v>
      </c>
      <c r="B6785" t="s">
        <v>1124</v>
      </c>
      <c r="C6785" t="s">
        <v>1976</v>
      </c>
      <c r="D6785" t="s">
        <v>19</v>
      </c>
      <c r="E6785" t="s">
        <v>14</v>
      </c>
      <c r="F6785" t="s">
        <v>366</v>
      </c>
      <c r="G6785">
        <v>142.33000000000001</v>
      </c>
      <c r="H6785">
        <v>1</v>
      </c>
      <c r="I6785">
        <v>0.1</v>
      </c>
      <c r="J6785">
        <v>8.84</v>
      </c>
      <c r="K6785" t="s">
        <v>115</v>
      </c>
      <c r="L6785" t="s">
        <v>45</v>
      </c>
      <c r="M6785">
        <v>1.97</v>
      </c>
      <c r="N6785" t="s">
        <v>83</v>
      </c>
      <c r="O6785" t="b">
        <v>1</v>
      </c>
      <c r="P6785">
        <v>128.09700000000001</v>
      </c>
      <c r="Q6785">
        <v>42.698999999999998</v>
      </c>
      <c r="R6785">
        <v>31.888999999999999</v>
      </c>
      <c r="S6785" t="s">
        <v>103</v>
      </c>
      <c r="T6785">
        <v>0</v>
      </c>
      <c r="U6785">
        <v>0</v>
      </c>
      <c r="V6785">
        <v>23</v>
      </c>
      <c r="W6785">
        <v>1284.9342999999999</v>
      </c>
    </row>
    <row r="6786" spans="1:23" x14ac:dyDescent="0.35">
      <c r="A6786" t="s">
        <v>8852</v>
      </c>
      <c r="B6786" t="s">
        <v>669</v>
      </c>
      <c r="C6786" t="s">
        <v>1022</v>
      </c>
      <c r="D6786" t="s">
        <v>12</v>
      </c>
      <c r="E6786" t="s">
        <v>16</v>
      </c>
      <c r="F6786" t="s">
        <v>132</v>
      </c>
      <c r="G6786">
        <v>32.49</v>
      </c>
      <c r="H6786">
        <v>2</v>
      </c>
      <c r="I6786">
        <v>0.2</v>
      </c>
      <c r="J6786">
        <v>3.08</v>
      </c>
      <c r="K6786" t="s">
        <v>115</v>
      </c>
      <c r="L6786" t="s">
        <v>41</v>
      </c>
      <c r="M6786">
        <v>12.14</v>
      </c>
      <c r="N6786" t="s">
        <v>83</v>
      </c>
      <c r="O6786" t="b">
        <v>0</v>
      </c>
      <c r="P6786">
        <v>51.984000000000009</v>
      </c>
      <c r="Q6786">
        <v>12.996000000000009</v>
      </c>
      <c r="R6786">
        <v>-2.2239999999999922</v>
      </c>
      <c r="S6786" t="s">
        <v>183</v>
      </c>
      <c r="T6786">
        <v>0</v>
      </c>
      <c r="U6786">
        <v>0</v>
      </c>
      <c r="V6786">
        <v>14</v>
      </c>
      <c r="W6786">
        <v>909.32830000000001</v>
      </c>
    </row>
    <row r="6787" spans="1:23" x14ac:dyDescent="0.35">
      <c r="A6787" t="s">
        <v>8853</v>
      </c>
      <c r="B6787" t="s">
        <v>921</v>
      </c>
      <c r="C6787" t="s">
        <v>158</v>
      </c>
      <c r="D6787" t="s">
        <v>17</v>
      </c>
      <c r="E6787" t="s">
        <v>95</v>
      </c>
      <c r="F6787" t="s">
        <v>655</v>
      </c>
      <c r="G6787">
        <v>179.16</v>
      </c>
      <c r="H6787">
        <v>3</v>
      </c>
      <c r="I6787">
        <v>0.02</v>
      </c>
      <c r="J6787">
        <v>7.26</v>
      </c>
      <c r="K6787" t="s">
        <v>90</v>
      </c>
      <c r="L6787" t="s">
        <v>43</v>
      </c>
      <c r="M6787">
        <v>7.67</v>
      </c>
      <c r="N6787" t="s">
        <v>83</v>
      </c>
      <c r="O6787" t="b">
        <v>0</v>
      </c>
      <c r="P6787">
        <v>526.73040000000003</v>
      </c>
      <c r="Q6787">
        <v>204.2424</v>
      </c>
      <c r="R6787">
        <v>189.31240000000011</v>
      </c>
      <c r="S6787" t="s">
        <v>84</v>
      </c>
      <c r="T6787">
        <v>0</v>
      </c>
      <c r="U6787">
        <v>0</v>
      </c>
      <c r="V6787">
        <v>22</v>
      </c>
      <c r="W6787">
        <v>1549.7446</v>
      </c>
    </row>
    <row r="6788" spans="1:23" x14ac:dyDescent="0.35">
      <c r="A6788" t="s">
        <v>8854</v>
      </c>
      <c r="B6788" t="s">
        <v>413</v>
      </c>
      <c r="C6788" t="s">
        <v>8855</v>
      </c>
      <c r="D6788" t="s">
        <v>20</v>
      </c>
      <c r="E6788" t="s">
        <v>95</v>
      </c>
      <c r="F6788" t="s">
        <v>617</v>
      </c>
      <c r="G6788">
        <v>113.58</v>
      </c>
      <c r="H6788">
        <v>3</v>
      </c>
      <c r="I6788">
        <v>7.0000000000000007E-2</v>
      </c>
      <c r="J6788">
        <v>8.64</v>
      </c>
      <c r="K6788" t="s">
        <v>82</v>
      </c>
      <c r="L6788" t="s">
        <v>41</v>
      </c>
      <c r="M6788">
        <v>14.78</v>
      </c>
      <c r="N6788" t="s">
        <v>83</v>
      </c>
      <c r="O6788" t="b">
        <v>0</v>
      </c>
      <c r="P6788">
        <v>316.88819999999998</v>
      </c>
      <c r="Q6788">
        <v>112.4442</v>
      </c>
      <c r="R6788">
        <v>89.024199999999993</v>
      </c>
      <c r="S6788" t="s">
        <v>84</v>
      </c>
      <c r="T6788">
        <v>0</v>
      </c>
      <c r="U6788">
        <v>0</v>
      </c>
      <c r="V6788">
        <v>1</v>
      </c>
      <c r="W6788">
        <v>89.024199999999993</v>
      </c>
    </row>
    <row r="6789" spans="1:23" x14ac:dyDescent="0.35">
      <c r="A6789" t="s">
        <v>8856</v>
      </c>
      <c r="B6789" t="s">
        <v>603</v>
      </c>
      <c r="C6789" t="s">
        <v>8857</v>
      </c>
      <c r="D6789" t="s">
        <v>26</v>
      </c>
      <c r="E6789" t="s">
        <v>95</v>
      </c>
      <c r="F6789" t="s">
        <v>175</v>
      </c>
      <c r="G6789">
        <v>462.16</v>
      </c>
      <c r="H6789">
        <v>1</v>
      </c>
      <c r="I6789">
        <v>0.09</v>
      </c>
      <c r="J6789">
        <v>5</v>
      </c>
      <c r="K6789" t="s">
        <v>115</v>
      </c>
      <c r="L6789" t="s">
        <v>45</v>
      </c>
      <c r="M6789">
        <v>1.97</v>
      </c>
      <c r="N6789" t="s">
        <v>141</v>
      </c>
      <c r="O6789" t="b">
        <v>0</v>
      </c>
      <c r="P6789">
        <v>420.56560000000002</v>
      </c>
      <c r="Q6789">
        <v>143.26960000000011</v>
      </c>
      <c r="R6789">
        <v>136.2996</v>
      </c>
      <c r="S6789" t="s">
        <v>128</v>
      </c>
      <c r="T6789">
        <v>1</v>
      </c>
      <c r="U6789">
        <v>0</v>
      </c>
      <c r="V6789">
        <v>1</v>
      </c>
      <c r="W6789">
        <v>136.2996</v>
      </c>
    </row>
    <row r="6790" spans="1:23" x14ac:dyDescent="0.35">
      <c r="A6790" t="s">
        <v>8858</v>
      </c>
      <c r="B6790" t="s">
        <v>390</v>
      </c>
      <c r="C6790" t="s">
        <v>1336</v>
      </c>
      <c r="D6790" t="s">
        <v>12</v>
      </c>
      <c r="E6790" t="s">
        <v>95</v>
      </c>
      <c r="F6790" t="s">
        <v>217</v>
      </c>
      <c r="G6790">
        <v>476.78</v>
      </c>
      <c r="H6790">
        <v>2</v>
      </c>
      <c r="I6790">
        <v>7.0000000000000007E-2</v>
      </c>
      <c r="J6790">
        <v>4.41</v>
      </c>
      <c r="K6790" t="s">
        <v>102</v>
      </c>
      <c r="L6790" t="s">
        <v>45</v>
      </c>
      <c r="M6790">
        <v>1.63</v>
      </c>
      <c r="N6790" t="s">
        <v>83</v>
      </c>
      <c r="O6790" t="b">
        <v>0</v>
      </c>
      <c r="P6790">
        <v>886.81079999999986</v>
      </c>
      <c r="Q6790">
        <v>314.67479999999989</v>
      </c>
      <c r="R6790">
        <v>308.63479999999993</v>
      </c>
      <c r="S6790" t="s">
        <v>91</v>
      </c>
      <c r="T6790">
        <v>0</v>
      </c>
      <c r="U6790">
        <v>0</v>
      </c>
      <c r="V6790">
        <v>10</v>
      </c>
      <c r="W6790">
        <v>1249.3488</v>
      </c>
    </row>
    <row r="6791" spans="1:23" x14ac:dyDescent="0.35">
      <c r="A6791" t="s">
        <v>8859</v>
      </c>
      <c r="B6791" t="s">
        <v>940</v>
      </c>
      <c r="C6791" t="s">
        <v>4489</v>
      </c>
      <c r="D6791" t="s">
        <v>24</v>
      </c>
      <c r="E6791" t="s">
        <v>95</v>
      </c>
      <c r="F6791" t="s">
        <v>631</v>
      </c>
      <c r="G6791">
        <v>338.38</v>
      </c>
      <c r="H6791">
        <v>3</v>
      </c>
      <c r="I6791">
        <v>0.08</v>
      </c>
      <c r="J6791">
        <v>4.99</v>
      </c>
      <c r="K6791" t="s">
        <v>115</v>
      </c>
      <c r="L6791" t="s">
        <v>43</v>
      </c>
      <c r="M6791">
        <v>6.95</v>
      </c>
      <c r="N6791" t="s">
        <v>83</v>
      </c>
      <c r="O6791" t="b">
        <v>0</v>
      </c>
      <c r="P6791">
        <v>933.92880000000002</v>
      </c>
      <c r="Q6791">
        <v>324.84480000000008</v>
      </c>
      <c r="R6791">
        <v>312.90480000000008</v>
      </c>
      <c r="S6791" t="s">
        <v>84</v>
      </c>
      <c r="T6791">
        <v>0</v>
      </c>
      <c r="U6791">
        <v>0</v>
      </c>
      <c r="V6791">
        <v>4</v>
      </c>
      <c r="W6791">
        <v>443.50889999999998</v>
      </c>
    </row>
    <row r="6792" spans="1:23" x14ac:dyDescent="0.35">
      <c r="A6792" t="s">
        <v>8860</v>
      </c>
      <c r="B6792" t="s">
        <v>390</v>
      </c>
      <c r="C6792" t="s">
        <v>1530</v>
      </c>
      <c r="D6792" t="s">
        <v>12</v>
      </c>
      <c r="E6792" t="s">
        <v>16</v>
      </c>
      <c r="F6792" t="s">
        <v>231</v>
      </c>
      <c r="G6792">
        <v>40.1</v>
      </c>
      <c r="H6792">
        <v>3</v>
      </c>
      <c r="I6792">
        <v>7.0000000000000007E-2</v>
      </c>
      <c r="J6792">
        <v>2.71</v>
      </c>
      <c r="K6792" t="s">
        <v>102</v>
      </c>
      <c r="L6792" t="s">
        <v>41</v>
      </c>
      <c r="M6792">
        <v>8.6999999999999993</v>
      </c>
      <c r="N6792" t="s">
        <v>83</v>
      </c>
      <c r="O6792" t="b">
        <v>0</v>
      </c>
      <c r="P6792">
        <v>111.879</v>
      </c>
      <c r="Q6792">
        <v>39.698999999999998</v>
      </c>
      <c r="R6792">
        <v>28.289000000000001</v>
      </c>
      <c r="S6792" t="s">
        <v>91</v>
      </c>
      <c r="T6792">
        <v>0</v>
      </c>
      <c r="U6792">
        <v>0</v>
      </c>
      <c r="V6792">
        <v>15</v>
      </c>
      <c r="W6792">
        <v>971.28840000000002</v>
      </c>
    </row>
    <row r="6793" spans="1:23" x14ac:dyDescent="0.35">
      <c r="A6793" t="s">
        <v>8861</v>
      </c>
      <c r="B6793" t="s">
        <v>379</v>
      </c>
      <c r="C6793" t="s">
        <v>1233</v>
      </c>
      <c r="D6793" t="s">
        <v>20</v>
      </c>
      <c r="E6793" t="s">
        <v>88</v>
      </c>
      <c r="F6793" t="s">
        <v>1221</v>
      </c>
      <c r="G6793">
        <v>22.09</v>
      </c>
      <c r="H6793">
        <v>2</v>
      </c>
      <c r="I6793">
        <v>0.09</v>
      </c>
      <c r="J6793">
        <v>9.85</v>
      </c>
      <c r="K6793" t="s">
        <v>102</v>
      </c>
      <c r="L6793" t="s">
        <v>45</v>
      </c>
      <c r="M6793">
        <v>1.0900000000000001</v>
      </c>
      <c r="N6793" t="s">
        <v>83</v>
      </c>
      <c r="O6793" t="b">
        <v>0</v>
      </c>
      <c r="P6793">
        <v>40.203800000000001</v>
      </c>
      <c r="Q6793">
        <v>13.6958</v>
      </c>
      <c r="R6793">
        <v>2.755800000000002</v>
      </c>
      <c r="S6793" t="s">
        <v>103</v>
      </c>
      <c r="T6793">
        <v>0</v>
      </c>
      <c r="U6793">
        <v>0</v>
      </c>
      <c r="V6793">
        <v>24</v>
      </c>
      <c r="W6793">
        <v>1634.9898000000001</v>
      </c>
    </row>
    <row r="6794" spans="1:23" x14ac:dyDescent="0.35">
      <c r="A6794" t="s">
        <v>8862</v>
      </c>
      <c r="B6794" t="s">
        <v>390</v>
      </c>
      <c r="C6794" t="s">
        <v>3352</v>
      </c>
      <c r="D6794" t="s">
        <v>17</v>
      </c>
      <c r="E6794" t="s">
        <v>95</v>
      </c>
      <c r="F6794" t="s">
        <v>370</v>
      </c>
      <c r="G6794">
        <v>399.03</v>
      </c>
      <c r="H6794">
        <v>2</v>
      </c>
      <c r="I6794">
        <v>0.28999999999999998</v>
      </c>
      <c r="J6794">
        <v>9.18</v>
      </c>
      <c r="K6794" t="s">
        <v>102</v>
      </c>
      <c r="L6794" t="s">
        <v>41</v>
      </c>
      <c r="M6794">
        <v>6.04</v>
      </c>
      <c r="N6794" t="s">
        <v>83</v>
      </c>
      <c r="O6794" t="b">
        <v>0</v>
      </c>
      <c r="P6794">
        <v>566.62259999999992</v>
      </c>
      <c r="Q6794">
        <v>87.786599999999964</v>
      </c>
      <c r="R6794">
        <v>72.566599999999966</v>
      </c>
      <c r="S6794" t="s">
        <v>91</v>
      </c>
      <c r="T6794">
        <v>0</v>
      </c>
      <c r="U6794">
        <v>0</v>
      </c>
      <c r="V6794">
        <v>12</v>
      </c>
      <c r="W6794">
        <v>996.85199999999998</v>
      </c>
    </row>
    <row r="6795" spans="1:23" x14ac:dyDescent="0.35">
      <c r="A6795" t="s">
        <v>8863</v>
      </c>
      <c r="B6795" t="s">
        <v>264</v>
      </c>
      <c r="C6795" t="s">
        <v>2110</v>
      </c>
      <c r="D6795" t="s">
        <v>17</v>
      </c>
      <c r="E6795" t="s">
        <v>88</v>
      </c>
      <c r="F6795" t="s">
        <v>989</v>
      </c>
      <c r="G6795">
        <v>25.06</v>
      </c>
      <c r="H6795">
        <v>2</v>
      </c>
      <c r="I6795">
        <v>0.09</v>
      </c>
      <c r="J6795">
        <v>5.82</v>
      </c>
      <c r="K6795" t="s">
        <v>90</v>
      </c>
      <c r="L6795" t="s">
        <v>43</v>
      </c>
      <c r="M6795">
        <v>7.28</v>
      </c>
      <c r="N6795" t="s">
        <v>141</v>
      </c>
      <c r="O6795" t="b">
        <v>0</v>
      </c>
      <c r="P6795">
        <v>45.609200000000001</v>
      </c>
      <c r="Q6795">
        <v>15.537200000000009</v>
      </c>
      <c r="R6795">
        <v>2.4372000000000038</v>
      </c>
      <c r="S6795" t="s">
        <v>97</v>
      </c>
      <c r="T6795">
        <v>1</v>
      </c>
      <c r="U6795">
        <v>0</v>
      </c>
      <c r="V6795">
        <v>13</v>
      </c>
      <c r="W6795">
        <v>459.34150000000011</v>
      </c>
    </row>
    <row r="6796" spans="1:23" x14ac:dyDescent="0.35">
      <c r="A6796" t="s">
        <v>8864</v>
      </c>
      <c r="B6796" t="s">
        <v>364</v>
      </c>
      <c r="C6796" t="s">
        <v>922</v>
      </c>
      <c r="D6796" t="s">
        <v>12</v>
      </c>
      <c r="E6796" t="s">
        <v>95</v>
      </c>
      <c r="F6796" t="s">
        <v>266</v>
      </c>
      <c r="G6796">
        <v>428.76</v>
      </c>
      <c r="H6796">
        <v>3</v>
      </c>
      <c r="I6796">
        <v>0.05</v>
      </c>
      <c r="J6796">
        <v>8.4600000000000009</v>
      </c>
      <c r="K6796" t="s">
        <v>90</v>
      </c>
      <c r="L6796" t="s">
        <v>45</v>
      </c>
      <c r="M6796">
        <v>1.75</v>
      </c>
      <c r="N6796" t="s">
        <v>83</v>
      </c>
      <c r="O6796" t="b">
        <v>0</v>
      </c>
      <c r="P6796">
        <v>1221.9659999999999</v>
      </c>
      <c r="Q6796">
        <v>450.19799999999998</v>
      </c>
      <c r="R6796">
        <v>439.988</v>
      </c>
      <c r="S6796" t="s">
        <v>97</v>
      </c>
      <c r="T6796">
        <v>0</v>
      </c>
      <c r="U6796">
        <v>0</v>
      </c>
      <c r="V6796">
        <v>16</v>
      </c>
      <c r="W6796">
        <v>1780.6849999999999</v>
      </c>
    </row>
    <row r="6797" spans="1:23" x14ac:dyDescent="0.35">
      <c r="A6797" t="s">
        <v>8865</v>
      </c>
      <c r="B6797" t="s">
        <v>636</v>
      </c>
      <c r="C6797" t="s">
        <v>1976</v>
      </c>
      <c r="D6797" t="s">
        <v>19</v>
      </c>
      <c r="E6797" t="s">
        <v>16</v>
      </c>
      <c r="F6797" t="s">
        <v>527</v>
      </c>
      <c r="G6797">
        <v>39.57</v>
      </c>
      <c r="H6797">
        <v>1</v>
      </c>
      <c r="I6797">
        <v>0.1</v>
      </c>
      <c r="J6797">
        <v>3.07</v>
      </c>
      <c r="K6797" t="s">
        <v>115</v>
      </c>
      <c r="L6797" t="s">
        <v>43</v>
      </c>
      <c r="M6797">
        <v>7.87</v>
      </c>
      <c r="N6797" t="s">
        <v>141</v>
      </c>
      <c r="O6797" t="b">
        <v>1</v>
      </c>
      <c r="P6797">
        <v>35.613</v>
      </c>
      <c r="Q6797">
        <v>11.871</v>
      </c>
      <c r="R6797">
        <v>0.93099999999999916</v>
      </c>
      <c r="S6797" t="s">
        <v>103</v>
      </c>
      <c r="T6797">
        <v>1</v>
      </c>
      <c r="U6797">
        <v>0</v>
      </c>
      <c r="V6797">
        <v>23</v>
      </c>
      <c r="W6797">
        <v>1284.9342999999999</v>
      </c>
    </row>
    <row r="6798" spans="1:23" x14ac:dyDescent="0.35">
      <c r="A6798" t="s">
        <v>8866</v>
      </c>
      <c r="B6798" t="s">
        <v>1810</v>
      </c>
      <c r="C6798" t="s">
        <v>8867</v>
      </c>
      <c r="D6798" t="s">
        <v>15</v>
      </c>
      <c r="E6798" t="s">
        <v>95</v>
      </c>
      <c r="F6798" t="s">
        <v>446</v>
      </c>
      <c r="G6798">
        <v>779.95</v>
      </c>
      <c r="H6798">
        <v>2</v>
      </c>
      <c r="I6798">
        <v>0.02</v>
      </c>
      <c r="J6798">
        <v>7.77</v>
      </c>
      <c r="K6798" t="s">
        <v>102</v>
      </c>
      <c r="L6798" t="s">
        <v>45</v>
      </c>
      <c r="M6798">
        <v>1.71</v>
      </c>
      <c r="N6798" t="s">
        <v>83</v>
      </c>
      <c r="O6798" t="b">
        <v>0</v>
      </c>
      <c r="P6798">
        <v>1528.702</v>
      </c>
      <c r="Q6798">
        <v>592.76199999999994</v>
      </c>
      <c r="R6798">
        <v>583.28199999999993</v>
      </c>
      <c r="S6798" t="s">
        <v>84</v>
      </c>
      <c r="T6798">
        <v>0</v>
      </c>
      <c r="U6798">
        <v>0</v>
      </c>
      <c r="V6798">
        <v>1</v>
      </c>
      <c r="W6798">
        <v>583.28199999999993</v>
      </c>
    </row>
    <row r="6799" spans="1:23" x14ac:dyDescent="0.35">
      <c r="A6799" t="s">
        <v>8868</v>
      </c>
      <c r="B6799" t="s">
        <v>383</v>
      </c>
      <c r="C6799" t="s">
        <v>1904</v>
      </c>
      <c r="D6799" t="s">
        <v>12</v>
      </c>
      <c r="E6799" t="s">
        <v>14</v>
      </c>
      <c r="F6799" t="s">
        <v>1072</v>
      </c>
      <c r="G6799">
        <v>170.04</v>
      </c>
      <c r="H6799">
        <v>3</v>
      </c>
      <c r="I6799">
        <v>7.0000000000000007E-2</v>
      </c>
      <c r="J6799">
        <v>6.16</v>
      </c>
      <c r="K6799" t="s">
        <v>115</v>
      </c>
      <c r="L6799" t="s">
        <v>43</v>
      </c>
      <c r="M6799">
        <v>3.07</v>
      </c>
      <c r="N6799" t="s">
        <v>83</v>
      </c>
      <c r="O6799" t="b">
        <v>0</v>
      </c>
      <c r="P6799">
        <v>474.41160000000002</v>
      </c>
      <c r="Q6799">
        <v>168.33959999999999</v>
      </c>
      <c r="R6799">
        <v>159.1096</v>
      </c>
      <c r="S6799" t="s">
        <v>128</v>
      </c>
      <c r="T6799">
        <v>0</v>
      </c>
      <c r="U6799">
        <v>0</v>
      </c>
      <c r="V6799">
        <v>15</v>
      </c>
      <c r="W6799">
        <v>513.01609999999994</v>
      </c>
    </row>
    <row r="6800" spans="1:23" x14ac:dyDescent="0.35">
      <c r="A6800" t="s">
        <v>8869</v>
      </c>
      <c r="B6800" t="s">
        <v>559</v>
      </c>
      <c r="C6800" t="s">
        <v>514</v>
      </c>
      <c r="D6800" t="s">
        <v>15</v>
      </c>
      <c r="E6800" t="s">
        <v>14</v>
      </c>
      <c r="F6800" t="s">
        <v>677</v>
      </c>
      <c r="G6800">
        <v>222.3</v>
      </c>
      <c r="H6800">
        <v>1</v>
      </c>
      <c r="I6800">
        <v>0.28999999999999998</v>
      </c>
      <c r="J6800">
        <v>9.25</v>
      </c>
      <c r="K6800" t="s">
        <v>82</v>
      </c>
      <c r="L6800" t="s">
        <v>41</v>
      </c>
      <c r="M6800">
        <v>5.15</v>
      </c>
      <c r="N6800" t="s">
        <v>141</v>
      </c>
      <c r="O6800" t="b">
        <v>0</v>
      </c>
      <c r="P6800">
        <v>157.833</v>
      </c>
      <c r="Q6800">
        <v>24.452999999999999</v>
      </c>
      <c r="R6800">
        <v>10.053000000000001</v>
      </c>
      <c r="S6800" t="s">
        <v>128</v>
      </c>
      <c r="T6800">
        <v>1</v>
      </c>
      <c r="U6800">
        <v>0</v>
      </c>
      <c r="V6800">
        <v>26</v>
      </c>
      <c r="W6800">
        <v>3580.811200000001</v>
      </c>
    </row>
    <row r="6801" spans="1:23" x14ac:dyDescent="0.35">
      <c r="A6801" t="s">
        <v>8870</v>
      </c>
      <c r="B6801" t="s">
        <v>398</v>
      </c>
      <c r="C6801" t="s">
        <v>1972</v>
      </c>
      <c r="D6801" t="s">
        <v>12</v>
      </c>
      <c r="E6801" t="s">
        <v>95</v>
      </c>
      <c r="F6801" t="s">
        <v>140</v>
      </c>
      <c r="G6801">
        <v>498.7</v>
      </c>
      <c r="H6801">
        <v>3</v>
      </c>
      <c r="I6801">
        <v>0.12</v>
      </c>
      <c r="J6801">
        <v>2.02</v>
      </c>
      <c r="K6801" t="s">
        <v>102</v>
      </c>
      <c r="L6801" t="s">
        <v>41</v>
      </c>
      <c r="M6801">
        <v>10.36</v>
      </c>
      <c r="N6801" t="s">
        <v>83</v>
      </c>
      <c r="O6801" t="b">
        <v>0</v>
      </c>
      <c r="P6801">
        <v>1316.568</v>
      </c>
      <c r="Q6801">
        <v>418.90800000000002</v>
      </c>
      <c r="R6801">
        <v>406.52800000000002</v>
      </c>
      <c r="S6801" t="s">
        <v>183</v>
      </c>
      <c r="T6801">
        <v>0</v>
      </c>
      <c r="U6801">
        <v>0</v>
      </c>
      <c r="V6801">
        <v>24</v>
      </c>
      <c r="W6801">
        <v>2290.0473000000002</v>
      </c>
    </row>
    <row r="6802" spans="1:23" x14ac:dyDescent="0.35">
      <c r="A6802" t="s">
        <v>8871</v>
      </c>
      <c r="B6802" t="s">
        <v>1018</v>
      </c>
      <c r="C6802" t="s">
        <v>434</v>
      </c>
      <c r="D6802" t="s">
        <v>15</v>
      </c>
      <c r="E6802" t="s">
        <v>95</v>
      </c>
      <c r="F6802" t="s">
        <v>667</v>
      </c>
      <c r="G6802">
        <v>324.08999999999997</v>
      </c>
      <c r="H6802">
        <v>1</v>
      </c>
      <c r="I6802">
        <v>0.05</v>
      </c>
      <c r="J6802">
        <v>9.07</v>
      </c>
      <c r="K6802" t="s">
        <v>102</v>
      </c>
      <c r="L6802" t="s">
        <v>48</v>
      </c>
      <c r="M6802">
        <v>17.5</v>
      </c>
      <c r="N6802" t="s">
        <v>83</v>
      </c>
      <c r="O6802" t="b">
        <v>0</v>
      </c>
      <c r="P6802">
        <v>307.88549999999998</v>
      </c>
      <c r="Q6802">
        <v>113.4315</v>
      </c>
      <c r="R6802">
        <v>86.861500000000007</v>
      </c>
      <c r="S6802" t="s">
        <v>183</v>
      </c>
      <c r="T6802">
        <v>0</v>
      </c>
      <c r="U6802">
        <v>0</v>
      </c>
      <c r="V6802">
        <v>17</v>
      </c>
      <c r="W6802">
        <v>709.66280000000006</v>
      </c>
    </row>
    <row r="6803" spans="1:23" x14ac:dyDescent="0.35">
      <c r="A6803" t="s">
        <v>8872</v>
      </c>
      <c r="B6803" t="s">
        <v>1054</v>
      </c>
      <c r="C6803" t="s">
        <v>3165</v>
      </c>
      <c r="D6803" t="s">
        <v>12</v>
      </c>
      <c r="E6803" t="s">
        <v>88</v>
      </c>
      <c r="F6803" t="s">
        <v>2335</v>
      </c>
      <c r="G6803">
        <v>19.79</v>
      </c>
      <c r="H6803">
        <v>1</v>
      </c>
      <c r="I6803">
        <v>0.23</v>
      </c>
      <c r="J6803">
        <v>5.93</v>
      </c>
      <c r="K6803" t="s">
        <v>82</v>
      </c>
      <c r="L6803" t="s">
        <v>41</v>
      </c>
      <c r="M6803">
        <v>12.77</v>
      </c>
      <c r="N6803" t="s">
        <v>83</v>
      </c>
      <c r="O6803" t="b">
        <v>0</v>
      </c>
      <c r="P6803">
        <v>15.238300000000001</v>
      </c>
      <c r="Q6803">
        <v>3.3643000000000001</v>
      </c>
      <c r="R6803">
        <v>-15.335699999999999</v>
      </c>
      <c r="S6803" t="s">
        <v>128</v>
      </c>
      <c r="T6803">
        <v>0</v>
      </c>
      <c r="U6803">
        <v>0</v>
      </c>
      <c r="V6803">
        <v>3</v>
      </c>
      <c r="W6803">
        <v>22.526900000000001</v>
      </c>
    </row>
    <row r="6804" spans="1:23" x14ac:dyDescent="0.35">
      <c r="A6804" t="s">
        <v>8873</v>
      </c>
      <c r="B6804" t="s">
        <v>298</v>
      </c>
      <c r="C6804" t="s">
        <v>498</v>
      </c>
      <c r="D6804" t="s">
        <v>15</v>
      </c>
      <c r="E6804" t="s">
        <v>16</v>
      </c>
      <c r="F6804" t="s">
        <v>360</v>
      </c>
      <c r="G6804">
        <v>69.09</v>
      </c>
      <c r="H6804">
        <v>1</v>
      </c>
      <c r="I6804">
        <v>0.23</v>
      </c>
      <c r="J6804">
        <v>9.17</v>
      </c>
      <c r="K6804" t="s">
        <v>90</v>
      </c>
      <c r="L6804" t="s">
        <v>41</v>
      </c>
      <c r="M6804">
        <v>11.03</v>
      </c>
      <c r="N6804" t="s">
        <v>83</v>
      </c>
      <c r="O6804" t="b">
        <v>0</v>
      </c>
      <c r="P6804">
        <v>53.199300000000001</v>
      </c>
      <c r="Q6804">
        <v>11.7453</v>
      </c>
      <c r="R6804">
        <v>-8.454699999999999</v>
      </c>
      <c r="S6804" t="s">
        <v>183</v>
      </c>
      <c r="T6804">
        <v>0</v>
      </c>
      <c r="U6804">
        <v>0</v>
      </c>
      <c r="V6804">
        <v>13</v>
      </c>
      <c r="W6804">
        <v>1018.9539</v>
      </c>
    </row>
    <row r="6805" spans="1:23" x14ac:dyDescent="0.35">
      <c r="A6805" t="s">
        <v>8874</v>
      </c>
      <c r="B6805" t="s">
        <v>751</v>
      </c>
      <c r="C6805" t="s">
        <v>3003</v>
      </c>
      <c r="D6805" t="s">
        <v>12</v>
      </c>
      <c r="E6805" t="s">
        <v>16</v>
      </c>
      <c r="F6805" t="s">
        <v>435</v>
      </c>
      <c r="G6805">
        <v>35.18</v>
      </c>
      <c r="H6805">
        <v>3</v>
      </c>
      <c r="I6805">
        <v>0.24</v>
      </c>
      <c r="J6805">
        <v>8.1999999999999993</v>
      </c>
      <c r="K6805" t="s">
        <v>102</v>
      </c>
      <c r="L6805" t="s">
        <v>43</v>
      </c>
      <c r="M6805">
        <v>7.37</v>
      </c>
      <c r="N6805" t="s">
        <v>83</v>
      </c>
      <c r="O6805" t="b">
        <v>0</v>
      </c>
      <c r="P6805">
        <v>80.210399999999993</v>
      </c>
      <c r="Q6805">
        <v>16.886399999999998</v>
      </c>
      <c r="R6805">
        <v>1.316400000000002</v>
      </c>
      <c r="S6805" t="s">
        <v>97</v>
      </c>
      <c r="T6805">
        <v>0</v>
      </c>
      <c r="U6805">
        <v>0</v>
      </c>
      <c r="V6805">
        <v>18</v>
      </c>
      <c r="W6805">
        <v>1081.7529999999999</v>
      </c>
    </row>
    <row r="6806" spans="1:23" x14ac:dyDescent="0.35">
      <c r="A6806" t="s">
        <v>8875</v>
      </c>
      <c r="B6806" t="s">
        <v>746</v>
      </c>
      <c r="C6806" t="s">
        <v>3118</v>
      </c>
      <c r="D6806" t="s">
        <v>19</v>
      </c>
      <c r="E6806" t="s">
        <v>14</v>
      </c>
      <c r="F6806" t="s">
        <v>451</v>
      </c>
      <c r="G6806">
        <v>148.56</v>
      </c>
      <c r="H6806">
        <v>2</v>
      </c>
      <c r="I6806">
        <v>0.08</v>
      </c>
      <c r="J6806">
        <v>7.25</v>
      </c>
      <c r="K6806" t="s">
        <v>115</v>
      </c>
      <c r="L6806" t="s">
        <v>43</v>
      </c>
      <c r="M6806">
        <v>6.15</v>
      </c>
      <c r="N6806" t="s">
        <v>83</v>
      </c>
      <c r="O6806" t="b">
        <v>0</v>
      </c>
      <c r="P6806">
        <v>273.35039999999998</v>
      </c>
      <c r="Q6806">
        <v>95.078400000000045</v>
      </c>
      <c r="R6806">
        <v>81.678400000000039</v>
      </c>
      <c r="S6806" t="s">
        <v>103</v>
      </c>
      <c r="T6806">
        <v>0</v>
      </c>
      <c r="U6806">
        <v>0</v>
      </c>
      <c r="V6806">
        <v>16</v>
      </c>
      <c r="W6806">
        <v>2599.2321999999999</v>
      </c>
    </row>
    <row r="6807" spans="1:23" x14ac:dyDescent="0.35">
      <c r="A6807" t="s">
        <v>8876</v>
      </c>
      <c r="B6807" t="s">
        <v>130</v>
      </c>
      <c r="C6807" t="s">
        <v>2797</v>
      </c>
      <c r="D6807" t="s">
        <v>19</v>
      </c>
      <c r="E6807" t="s">
        <v>95</v>
      </c>
      <c r="F6807" t="s">
        <v>502</v>
      </c>
      <c r="G6807">
        <v>11</v>
      </c>
      <c r="H6807">
        <v>1</v>
      </c>
      <c r="I6807">
        <v>0.25</v>
      </c>
      <c r="J6807">
        <v>8.17</v>
      </c>
      <c r="K6807" t="s">
        <v>115</v>
      </c>
      <c r="L6807" t="s">
        <v>41</v>
      </c>
      <c r="M6807">
        <v>14.78</v>
      </c>
      <c r="N6807" t="s">
        <v>141</v>
      </c>
      <c r="O6807" t="b">
        <v>0</v>
      </c>
      <c r="P6807">
        <v>8.25</v>
      </c>
      <c r="Q6807">
        <v>1.65</v>
      </c>
      <c r="R6807">
        <v>-21.3</v>
      </c>
      <c r="S6807" t="s">
        <v>84</v>
      </c>
      <c r="T6807">
        <v>1</v>
      </c>
      <c r="U6807">
        <v>0</v>
      </c>
      <c r="V6807">
        <v>13</v>
      </c>
      <c r="W6807">
        <v>922.11009999999999</v>
      </c>
    </row>
    <row r="6808" spans="1:23" x14ac:dyDescent="0.35">
      <c r="A6808" t="s">
        <v>8877</v>
      </c>
      <c r="B6808" t="s">
        <v>1052</v>
      </c>
      <c r="C6808" t="s">
        <v>1388</v>
      </c>
      <c r="D6808" t="s">
        <v>12</v>
      </c>
      <c r="E6808" t="s">
        <v>95</v>
      </c>
      <c r="F6808" t="s">
        <v>667</v>
      </c>
      <c r="G6808">
        <v>232.55</v>
      </c>
      <c r="H6808">
        <v>3</v>
      </c>
      <c r="I6808">
        <v>0.24</v>
      </c>
      <c r="J6808">
        <v>5.48</v>
      </c>
      <c r="K6808" t="s">
        <v>102</v>
      </c>
      <c r="L6808" t="s">
        <v>41</v>
      </c>
      <c r="M6808">
        <v>11.99</v>
      </c>
      <c r="N6808" t="s">
        <v>83</v>
      </c>
      <c r="O6808" t="b">
        <v>0</v>
      </c>
      <c r="P6808">
        <v>530.21400000000006</v>
      </c>
      <c r="Q6808">
        <v>111.624</v>
      </c>
      <c r="R6808">
        <v>94.154000000000025</v>
      </c>
      <c r="S6808" t="s">
        <v>128</v>
      </c>
      <c r="T6808">
        <v>0</v>
      </c>
      <c r="U6808">
        <v>0</v>
      </c>
      <c r="V6808">
        <v>17</v>
      </c>
      <c r="W6808">
        <v>1298.4629</v>
      </c>
    </row>
    <row r="6809" spans="1:23" x14ac:dyDescent="0.35">
      <c r="A6809" t="s">
        <v>8878</v>
      </c>
      <c r="B6809" t="s">
        <v>383</v>
      </c>
      <c r="C6809" t="s">
        <v>2303</v>
      </c>
      <c r="D6809" t="s">
        <v>15</v>
      </c>
      <c r="E6809" t="s">
        <v>16</v>
      </c>
      <c r="F6809" t="s">
        <v>145</v>
      </c>
      <c r="G6809">
        <v>44.03</v>
      </c>
      <c r="H6809">
        <v>3</v>
      </c>
      <c r="I6809">
        <v>0.16</v>
      </c>
      <c r="J6809">
        <v>7.86</v>
      </c>
      <c r="K6809" t="s">
        <v>82</v>
      </c>
      <c r="L6809" t="s">
        <v>45</v>
      </c>
      <c r="M6809">
        <v>0.79</v>
      </c>
      <c r="N6809" t="s">
        <v>83</v>
      </c>
      <c r="O6809" t="b">
        <v>0</v>
      </c>
      <c r="P6809">
        <v>110.9556</v>
      </c>
      <c r="Q6809">
        <v>31.701599999999999</v>
      </c>
      <c r="R6809">
        <v>23.051600000000001</v>
      </c>
      <c r="S6809" t="s">
        <v>128</v>
      </c>
      <c r="T6809">
        <v>0</v>
      </c>
      <c r="U6809">
        <v>0</v>
      </c>
      <c r="V6809">
        <v>16</v>
      </c>
      <c r="W6809">
        <v>1427.3232</v>
      </c>
    </row>
    <row r="6810" spans="1:23" x14ac:dyDescent="0.35">
      <c r="A6810" t="s">
        <v>8879</v>
      </c>
      <c r="B6810" t="s">
        <v>291</v>
      </c>
      <c r="C6810" t="s">
        <v>3795</v>
      </c>
      <c r="D6810" t="s">
        <v>15</v>
      </c>
      <c r="E6810" t="s">
        <v>95</v>
      </c>
      <c r="F6810" t="s">
        <v>489</v>
      </c>
      <c r="G6810">
        <v>240.52</v>
      </c>
      <c r="H6810">
        <v>3</v>
      </c>
      <c r="I6810">
        <v>0.02</v>
      </c>
      <c r="J6810">
        <v>3.68</v>
      </c>
      <c r="K6810" t="s">
        <v>90</v>
      </c>
      <c r="L6810" t="s">
        <v>45</v>
      </c>
      <c r="M6810">
        <v>0.94</v>
      </c>
      <c r="N6810" t="s">
        <v>83</v>
      </c>
      <c r="O6810" t="b">
        <v>0</v>
      </c>
      <c r="P6810">
        <v>707.12880000000007</v>
      </c>
      <c r="Q6810">
        <v>274.19279999999998</v>
      </c>
      <c r="R6810">
        <v>269.57279999999997</v>
      </c>
      <c r="S6810" t="s">
        <v>183</v>
      </c>
      <c r="T6810">
        <v>0</v>
      </c>
      <c r="U6810">
        <v>0</v>
      </c>
      <c r="V6810">
        <v>9</v>
      </c>
      <c r="W6810">
        <v>1351.8021000000001</v>
      </c>
    </row>
    <row r="6811" spans="1:23" x14ac:dyDescent="0.35">
      <c r="A6811" t="s">
        <v>8880</v>
      </c>
      <c r="B6811" t="s">
        <v>610</v>
      </c>
      <c r="C6811" t="s">
        <v>1439</v>
      </c>
      <c r="D6811" t="s">
        <v>17</v>
      </c>
      <c r="E6811" t="s">
        <v>16</v>
      </c>
      <c r="F6811" t="s">
        <v>351</v>
      </c>
      <c r="G6811">
        <v>53.76</v>
      </c>
      <c r="H6811">
        <v>2</v>
      </c>
      <c r="I6811">
        <v>0.11</v>
      </c>
      <c r="J6811">
        <v>7.64</v>
      </c>
      <c r="K6811" t="s">
        <v>90</v>
      </c>
      <c r="L6811" t="s">
        <v>41</v>
      </c>
      <c r="M6811">
        <v>13.96</v>
      </c>
      <c r="N6811" t="s">
        <v>83</v>
      </c>
      <c r="O6811" t="b">
        <v>0</v>
      </c>
      <c r="P6811">
        <v>95.692800000000005</v>
      </c>
      <c r="Q6811">
        <v>31.180799999999991</v>
      </c>
      <c r="R6811">
        <v>9.5807999999999893</v>
      </c>
      <c r="S6811" t="s">
        <v>97</v>
      </c>
      <c r="T6811">
        <v>0</v>
      </c>
      <c r="U6811">
        <v>0</v>
      </c>
      <c r="V6811">
        <v>2</v>
      </c>
      <c r="W6811">
        <v>13.92439999999999</v>
      </c>
    </row>
    <row r="6812" spans="1:23" x14ac:dyDescent="0.35">
      <c r="A6812" t="s">
        <v>8881</v>
      </c>
      <c r="B6812" t="s">
        <v>302</v>
      </c>
      <c r="C6812" t="s">
        <v>2029</v>
      </c>
      <c r="D6812" t="s">
        <v>15</v>
      </c>
      <c r="E6812" t="s">
        <v>16</v>
      </c>
      <c r="F6812" t="s">
        <v>145</v>
      </c>
      <c r="G6812">
        <v>16.98</v>
      </c>
      <c r="H6812">
        <v>1</v>
      </c>
      <c r="I6812">
        <v>0.11</v>
      </c>
      <c r="J6812">
        <v>2.11</v>
      </c>
      <c r="K6812" t="s">
        <v>82</v>
      </c>
      <c r="L6812" t="s">
        <v>48</v>
      </c>
      <c r="M6812">
        <v>15.57</v>
      </c>
      <c r="N6812" t="s">
        <v>83</v>
      </c>
      <c r="O6812" t="b">
        <v>0</v>
      </c>
      <c r="P6812">
        <v>15.1122</v>
      </c>
      <c r="Q6812">
        <v>4.9242000000000008</v>
      </c>
      <c r="R6812">
        <v>-12.755800000000001</v>
      </c>
      <c r="S6812" t="s">
        <v>183</v>
      </c>
      <c r="T6812">
        <v>0</v>
      </c>
      <c r="U6812">
        <v>0</v>
      </c>
      <c r="V6812">
        <v>17</v>
      </c>
      <c r="W6812">
        <v>1688.6007999999999</v>
      </c>
    </row>
    <row r="6813" spans="1:23" x14ac:dyDescent="0.35">
      <c r="A6813" t="s">
        <v>8882</v>
      </c>
      <c r="B6813" t="s">
        <v>272</v>
      </c>
      <c r="C6813" t="s">
        <v>277</v>
      </c>
      <c r="D6813" t="s">
        <v>15</v>
      </c>
      <c r="E6813" t="s">
        <v>16</v>
      </c>
      <c r="F6813" t="s">
        <v>293</v>
      </c>
      <c r="G6813">
        <v>39.89</v>
      </c>
      <c r="H6813">
        <v>1</v>
      </c>
      <c r="I6813">
        <v>0.27</v>
      </c>
      <c r="J6813">
        <v>9.7200000000000006</v>
      </c>
      <c r="K6813" t="s">
        <v>82</v>
      </c>
      <c r="L6813" t="s">
        <v>41</v>
      </c>
      <c r="M6813">
        <v>10.91</v>
      </c>
      <c r="N6813" t="s">
        <v>83</v>
      </c>
      <c r="O6813" t="b">
        <v>0</v>
      </c>
      <c r="P6813">
        <v>29.119700000000002</v>
      </c>
      <c r="Q6813">
        <v>5.1856999999999971</v>
      </c>
      <c r="R6813">
        <v>-15.4443</v>
      </c>
      <c r="S6813" t="s">
        <v>84</v>
      </c>
      <c r="T6813">
        <v>0</v>
      </c>
      <c r="U6813">
        <v>0</v>
      </c>
      <c r="V6813">
        <v>17</v>
      </c>
      <c r="W6813">
        <v>653.06250000000011</v>
      </c>
    </row>
    <row r="6814" spans="1:23" x14ac:dyDescent="0.35">
      <c r="A6814" t="s">
        <v>8883</v>
      </c>
      <c r="B6814" t="s">
        <v>323</v>
      </c>
      <c r="C6814" t="s">
        <v>820</v>
      </c>
      <c r="D6814" t="s">
        <v>17</v>
      </c>
      <c r="E6814" t="s">
        <v>88</v>
      </c>
      <c r="F6814" t="s">
        <v>199</v>
      </c>
      <c r="G6814">
        <v>19.170000000000002</v>
      </c>
      <c r="H6814">
        <v>3</v>
      </c>
      <c r="I6814">
        <v>0.19</v>
      </c>
      <c r="J6814">
        <v>8.82</v>
      </c>
      <c r="K6814" t="s">
        <v>115</v>
      </c>
      <c r="L6814" t="s">
        <v>41</v>
      </c>
      <c r="M6814">
        <v>5.47</v>
      </c>
      <c r="N6814" t="s">
        <v>83</v>
      </c>
      <c r="O6814" t="b">
        <v>0</v>
      </c>
      <c r="P6814">
        <v>46.583100000000009</v>
      </c>
      <c r="Q6814">
        <v>12.07710000000001</v>
      </c>
      <c r="R6814">
        <v>-2.212899999999991</v>
      </c>
      <c r="S6814" t="s">
        <v>91</v>
      </c>
      <c r="T6814">
        <v>0</v>
      </c>
      <c r="U6814">
        <v>0</v>
      </c>
      <c r="V6814">
        <v>17</v>
      </c>
      <c r="W6814">
        <v>1105.1192000000001</v>
      </c>
    </row>
    <row r="6815" spans="1:23" x14ac:dyDescent="0.35">
      <c r="A6815" t="s">
        <v>8884</v>
      </c>
      <c r="B6815" t="s">
        <v>740</v>
      </c>
      <c r="C6815" t="s">
        <v>3376</v>
      </c>
      <c r="D6815" t="s">
        <v>20</v>
      </c>
      <c r="E6815" t="s">
        <v>14</v>
      </c>
      <c r="F6815" t="s">
        <v>775</v>
      </c>
      <c r="G6815">
        <v>48.72</v>
      </c>
      <c r="H6815">
        <v>3</v>
      </c>
      <c r="I6815">
        <v>0.02</v>
      </c>
      <c r="J6815">
        <v>9.17</v>
      </c>
      <c r="K6815" t="s">
        <v>90</v>
      </c>
      <c r="L6815" t="s">
        <v>48</v>
      </c>
      <c r="M6815">
        <v>4.24</v>
      </c>
      <c r="N6815" t="s">
        <v>83</v>
      </c>
      <c r="O6815" t="b">
        <v>0</v>
      </c>
      <c r="P6815">
        <v>143.23679999999999</v>
      </c>
      <c r="Q6815">
        <v>55.54079999999999</v>
      </c>
      <c r="R6815">
        <v>42.130800000000001</v>
      </c>
      <c r="S6815" t="s">
        <v>128</v>
      </c>
      <c r="T6815">
        <v>0</v>
      </c>
      <c r="U6815">
        <v>0</v>
      </c>
      <c r="V6815">
        <v>11</v>
      </c>
      <c r="W6815">
        <v>839.05650000000003</v>
      </c>
    </row>
    <row r="6816" spans="1:23" x14ac:dyDescent="0.35">
      <c r="A6816" t="s">
        <v>8885</v>
      </c>
      <c r="B6816" t="s">
        <v>622</v>
      </c>
      <c r="C6816" t="s">
        <v>2587</v>
      </c>
      <c r="D6816" t="s">
        <v>12</v>
      </c>
      <c r="E6816" t="s">
        <v>88</v>
      </c>
      <c r="F6816" t="s">
        <v>509</v>
      </c>
      <c r="G6816">
        <v>20.51</v>
      </c>
      <c r="H6816">
        <v>2</v>
      </c>
      <c r="I6816">
        <v>0.06</v>
      </c>
      <c r="J6816">
        <v>7.67</v>
      </c>
      <c r="K6816" t="s">
        <v>82</v>
      </c>
      <c r="L6816" t="s">
        <v>45</v>
      </c>
      <c r="M6816">
        <v>1.6</v>
      </c>
      <c r="N6816" t="s">
        <v>83</v>
      </c>
      <c r="O6816" t="b">
        <v>0</v>
      </c>
      <c r="P6816">
        <v>38.558799999999998</v>
      </c>
      <c r="Q6816">
        <v>13.9468</v>
      </c>
      <c r="R6816">
        <v>4.6767999999999974</v>
      </c>
      <c r="S6816" t="s">
        <v>97</v>
      </c>
      <c r="T6816">
        <v>0</v>
      </c>
      <c r="U6816">
        <v>0</v>
      </c>
      <c r="V6816">
        <v>14</v>
      </c>
      <c r="W6816">
        <v>704.06530000000009</v>
      </c>
    </row>
    <row r="6817" spans="1:23" x14ac:dyDescent="0.35">
      <c r="A6817" t="s">
        <v>8886</v>
      </c>
      <c r="B6817" t="s">
        <v>257</v>
      </c>
      <c r="C6817" t="s">
        <v>1178</v>
      </c>
      <c r="D6817" t="s">
        <v>19</v>
      </c>
      <c r="E6817" t="s">
        <v>95</v>
      </c>
      <c r="F6817" t="s">
        <v>370</v>
      </c>
      <c r="G6817">
        <v>312.14</v>
      </c>
      <c r="H6817">
        <v>3</v>
      </c>
      <c r="I6817">
        <v>0.01</v>
      </c>
      <c r="J6817">
        <v>7.25</v>
      </c>
      <c r="K6817" t="s">
        <v>102</v>
      </c>
      <c r="L6817" t="s">
        <v>43</v>
      </c>
      <c r="M6817">
        <v>7.52</v>
      </c>
      <c r="N6817" t="s">
        <v>141</v>
      </c>
      <c r="O6817" t="b">
        <v>0</v>
      </c>
      <c r="P6817">
        <v>927.05579999999998</v>
      </c>
      <c r="Q6817">
        <v>365.2038</v>
      </c>
      <c r="R6817">
        <v>350.43380000000002</v>
      </c>
      <c r="S6817" t="s">
        <v>128</v>
      </c>
      <c r="T6817">
        <v>1</v>
      </c>
      <c r="U6817">
        <v>0</v>
      </c>
      <c r="V6817">
        <v>19</v>
      </c>
      <c r="W6817">
        <v>1242.4645</v>
      </c>
    </row>
    <row r="6818" spans="1:23" x14ac:dyDescent="0.35">
      <c r="A6818" t="s">
        <v>8887</v>
      </c>
      <c r="B6818" t="s">
        <v>740</v>
      </c>
      <c r="C6818" t="s">
        <v>670</v>
      </c>
      <c r="D6818" t="s">
        <v>17</v>
      </c>
      <c r="E6818" t="s">
        <v>16</v>
      </c>
      <c r="F6818" t="s">
        <v>360</v>
      </c>
      <c r="G6818">
        <v>23.31</v>
      </c>
      <c r="H6818">
        <v>1</v>
      </c>
      <c r="I6818">
        <v>0.1</v>
      </c>
      <c r="J6818">
        <v>3.18</v>
      </c>
      <c r="K6818" t="s">
        <v>90</v>
      </c>
      <c r="L6818" t="s">
        <v>41</v>
      </c>
      <c r="M6818">
        <v>14.71</v>
      </c>
      <c r="N6818" t="s">
        <v>83</v>
      </c>
      <c r="O6818" t="b">
        <v>1</v>
      </c>
      <c r="P6818">
        <v>20.978999999999999</v>
      </c>
      <c r="Q6818">
        <v>6.9930000000000003</v>
      </c>
      <c r="R6818">
        <v>-10.897</v>
      </c>
      <c r="S6818" t="s">
        <v>128</v>
      </c>
      <c r="T6818">
        <v>0</v>
      </c>
      <c r="U6818">
        <v>0</v>
      </c>
      <c r="V6818">
        <v>7</v>
      </c>
      <c r="W6818">
        <v>181.05699999999999</v>
      </c>
    </row>
    <row r="6819" spans="1:23" x14ac:dyDescent="0.35">
      <c r="A6819" t="s">
        <v>8888</v>
      </c>
      <c r="B6819" t="s">
        <v>549</v>
      </c>
      <c r="C6819" t="s">
        <v>759</v>
      </c>
      <c r="D6819" t="s">
        <v>12</v>
      </c>
      <c r="E6819" t="s">
        <v>88</v>
      </c>
      <c r="F6819" t="s">
        <v>975</v>
      </c>
      <c r="G6819">
        <v>36.76</v>
      </c>
      <c r="H6819">
        <v>2</v>
      </c>
      <c r="I6819">
        <v>0.14000000000000001</v>
      </c>
      <c r="J6819">
        <v>4.7699999999999996</v>
      </c>
      <c r="K6819" t="s">
        <v>102</v>
      </c>
      <c r="L6819" t="s">
        <v>41</v>
      </c>
      <c r="M6819">
        <v>14.5</v>
      </c>
      <c r="N6819" t="s">
        <v>83</v>
      </c>
      <c r="O6819" t="b">
        <v>0</v>
      </c>
      <c r="P6819">
        <v>63.227200000000003</v>
      </c>
      <c r="Q6819">
        <v>19.115200000000002</v>
      </c>
      <c r="R6819">
        <v>-0.15479999999999799</v>
      </c>
      <c r="S6819" t="s">
        <v>91</v>
      </c>
      <c r="T6819">
        <v>0</v>
      </c>
      <c r="U6819">
        <v>0</v>
      </c>
      <c r="V6819">
        <v>11</v>
      </c>
      <c r="W6819">
        <v>315.32900000000012</v>
      </c>
    </row>
    <row r="6820" spans="1:23" x14ac:dyDescent="0.35">
      <c r="A6820" t="s">
        <v>8889</v>
      </c>
      <c r="B6820" t="s">
        <v>455</v>
      </c>
      <c r="C6820" t="s">
        <v>640</v>
      </c>
      <c r="D6820" t="s">
        <v>15</v>
      </c>
      <c r="E6820" t="s">
        <v>95</v>
      </c>
      <c r="F6820" t="s">
        <v>392</v>
      </c>
      <c r="G6820">
        <v>385.45</v>
      </c>
      <c r="H6820">
        <v>3</v>
      </c>
      <c r="I6820">
        <v>0.02</v>
      </c>
      <c r="J6820">
        <v>6.54</v>
      </c>
      <c r="K6820" t="s">
        <v>115</v>
      </c>
      <c r="L6820" t="s">
        <v>43</v>
      </c>
      <c r="M6820">
        <v>6.42</v>
      </c>
      <c r="N6820" t="s">
        <v>83</v>
      </c>
      <c r="O6820" t="b">
        <v>0</v>
      </c>
      <c r="P6820">
        <v>1133.223</v>
      </c>
      <c r="Q6820">
        <v>439.41300000000001</v>
      </c>
      <c r="R6820">
        <v>426.45299999999997</v>
      </c>
      <c r="S6820" t="s">
        <v>128</v>
      </c>
      <c r="T6820">
        <v>0</v>
      </c>
      <c r="U6820">
        <v>0</v>
      </c>
      <c r="V6820">
        <v>21</v>
      </c>
      <c r="W6820">
        <v>1856.1396999999999</v>
      </c>
    </row>
    <row r="6821" spans="1:23" x14ac:dyDescent="0.35">
      <c r="A6821" t="s">
        <v>8890</v>
      </c>
      <c r="B6821" t="s">
        <v>562</v>
      </c>
      <c r="C6821" t="s">
        <v>2485</v>
      </c>
      <c r="D6821" t="s">
        <v>24</v>
      </c>
      <c r="E6821" t="s">
        <v>16</v>
      </c>
      <c r="F6821" t="s">
        <v>307</v>
      </c>
      <c r="G6821">
        <v>22.86</v>
      </c>
      <c r="H6821">
        <v>2</v>
      </c>
      <c r="I6821">
        <v>0.18</v>
      </c>
      <c r="J6821">
        <v>8.4</v>
      </c>
      <c r="K6821" t="s">
        <v>90</v>
      </c>
      <c r="L6821" t="s">
        <v>43</v>
      </c>
      <c r="M6821">
        <v>7.97</v>
      </c>
      <c r="N6821" t="s">
        <v>83</v>
      </c>
      <c r="O6821" t="b">
        <v>0</v>
      </c>
      <c r="P6821">
        <v>37.490400000000001</v>
      </c>
      <c r="Q6821">
        <v>10.058400000000001</v>
      </c>
      <c r="R6821">
        <v>-6.3115999999999994</v>
      </c>
      <c r="S6821" t="s">
        <v>103</v>
      </c>
      <c r="T6821">
        <v>0</v>
      </c>
      <c r="U6821">
        <v>0</v>
      </c>
      <c r="V6821">
        <v>3</v>
      </c>
      <c r="W6821">
        <v>15.91740000000002</v>
      </c>
    </row>
    <row r="6822" spans="1:23" x14ac:dyDescent="0.35">
      <c r="A6822" t="s">
        <v>8891</v>
      </c>
      <c r="B6822" t="s">
        <v>1097</v>
      </c>
      <c r="C6822" t="s">
        <v>1160</v>
      </c>
      <c r="D6822" t="s">
        <v>12</v>
      </c>
      <c r="E6822" t="s">
        <v>95</v>
      </c>
      <c r="F6822" t="s">
        <v>726</v>
      </c>
      <c r="G6822">
        <v>395.23</v>
      </c>
      <c r="H6822">
        <v>1</v>
      </c>
      <c r="I6822">
        <v>0.09</v>
      </c>
      <c r="J6822">
        <v>4.1500000000000004</v>
      </c>
      <c r="K6822" t="s">
        <v>115</v>
      </c>
      <c r="L6822" t="s">
        <v>45</v>
      </c>
      <c r="M6822">
        <v>1.89</v>
      </c>
      <c r="N6822" t="s">
        <v>141</v>
      </c>
      <c r="O6822" t="b">
        <v>0</v>
      </c>
      <c r="P6822">
        <v>359.65929999999997</v>
      </c>
      <c r="Q6822">
        <v>122.5213</v>
      </c>
      <c r="R6822">
        <v>116.4813</v>
      </c>
      <c r="S6822" t="s">
        <v>183</v>
      </c>
      <c r="T6822">
        <v>1</v>
      </c>
      <c r="U6822">
        <v>0</v>
      </c>
      <c r="V6822">
        <v>24</v>
      </c>
      <c r="W6822">
        <v>1026.3376000000001</v>
      </c>
    </row>
    <row r="6823" spans="1:23" x14ac:dyDescent="0.35">
      <c r="A6823" t="s">
        <v>8892</v>
      </c>
      <c r="B6823" t="s">
        <v>291</v>
      </c>
      <c r="C6823" t="s">
        <v>8169</v>
      </c>
      <c r="D6823" t="s">
        <v>12</v>
      </c>
      <c r="E6823" t="s">
        <v>95</v>
      </c>
      <c r="F6823" t="s">
        <v>96</v>
      </c>
      <c r="G6823">
        <v>329.98</v>
      </c>
      <c r="H6823">
        <v>1</v>
      </c>
      <c r="I6823">
        <v>0.1</v>
      </c>
      <c r="J6823">
        <v>7.64</v>
      </c>
      <c r="K6823" t="s">
        <v>82</v>
      </c>
      <c r="L6823" t="s">
        <v>43</v>
      </c>
      <c r="M6823">
        <v>4.3099999999999996</v>
      </c>
      <c r="N6823" t="s">
        <v>83</v>
      </c>
      <c r="O6823" t="b">
        <v>1</v>
      </c>
      <c r="P6823">
        <v>296.98200000000003</v>
      </c>
      <c r="Q6823">
        <v>98.994000000000042</v>
      </c>
      <c r="R6823">
        <v>87.044000000000025</v>
      </c>
      <c r="S6823" t="s">
        <v>183</v>
      </c>
      <c r="T6823">
        <v>0</v>
      </c>
      <c r="U6823">
        <v>0</v>
      </c>
      <c r="V6823">
        <v>2</v>
      </c>
      <c r="W6823">
        <v>98.474400000000045</v>
      </c>
    </row>
    <row r="6824" spans="1:23" x14ac:dyDescent="0.35">
      <c r="A6824" t="s">
        <v>8893</v>
      </c>
      <c r="B6824" t="s">
        <v>205</v>
      </c>
      <c r="C6824" t="s">
        <v>1479</v>
      </c>
      <c r="D6824" t="s">
        <v>24</v>
      </c>
      <c r="E6824" t="s">
        <v>14</v>
      </c>
      <c r="F6824" t="s">
        <v>733</v>
      </c>
      <c r="G6824">
        <v>56.13</v>
      </c>
      <c r="H6824">
        <v>3</v>
      </c>
      <c r="I6824">
        <v>0.21</v>
      </c>
      <c r="J6824">
        <v>5.17</v>
      </c>
      <c r="K6824" t="s">
        <v>90</v>
      </c>
      <c r="L6824" t="s">
        <v>41</v>
      </c>
      <c r="M6824">
        <v>8.58</v>
      </c>
      <c r="N6824" t="s">
        <v>83</v>
      </c>
      <c r="O6824" t="b">
        <v>0</v>
      </c>
      <c r="P6824">
        <v>133.02809999999999</v>
      </c>
      <c r="Q6824">
        <v>31.994100000000021</v>
      </c>
      <c r="R6824">
        <v>18.244100000000021</v>
      </c>
      <c r="S6824" t="s">
        <v>97</v>
      </c>
      <c r="T6824">
        <v>0</v>
      </c>
      <c r="U6824">
        <v>0</v>
      </c>
      <c r="V6824">
        <v>15</v>
      </c>
      <c r="W6824">
        <v>1059.4259</v>
      </c>
    </row>
    <row r="6825" spans="1:23" x14ac:dyDescent="0.35">
      <c r="A6825" t="s">
        <v>8894</v>
      </c>
      <c r="B6825" t="s">
        <v>669</v>
      </c>
      <c r="C6825" t="s">
        <v>1985</v>
      </c>
      <c r="D6825" t="s">
        <v>15</v>
      </c>
      <c r="E6825" t="s">
        <v>88</v>
      </c>
      <c r="F6825" t="s">
        <v>857</v>
      </c>
      <c r="G6825">
        <v>33.299999999999997</v>
      </c>
      <c r="H6825">
        <v>3</v>
      </c>
      <c r="I6825">
        <v>0.06</v>
      </c>
      <c r="J6825">
        <v>8.0399999999999991</v>
      </c>
      <c r="K6825" t="s">
        <v>82</v>
      </c>
      <c r="L6825" t="s">
        <v>45</v>
      </c>
      <c r="M6825">
        <v>1.45</v>
      </c>
      <c r="N6825" t="s">
        <v>83</v>
      </c>
      <c r="O6825" t="b">
        <v>0</v>
      </c>
      <c r="P6825">
        <v>93.906000000000006</v>
      </c>
      <c r="Q6825">
        <v>33.966000000000001</v>
      </c>
      <c r="R6825">
        <v>24.475999999999999</v>
      </c>
      <c r="S6825" t="s">
        <v>183</v>
      </c>
      <c r="T6825">
        <v>0</v>
      </c>
      <c r="U6825">
        <v>0</v>
      </c>
      <c r="V6825">
        <v>21</v>
      </c>
      <c r="W6825">
        <v>694.11470000000008</v>
      </c>
    </row>
    <row r="6826" spans="1:23" x14ac:dyDescent="0.35">
      <c r="A6826" t="s">
        <v>8895</v>
      </c>
      <c r="B6826" t="s">
        <v>954</v>
      </c>
      <c r="C6826" t="s">
        <v>1527</v>
      </c>
      <c r="D6826" t="s">
        <v>12</v>
      </c>
      <c r="E6826" t="s">
        <v>14</v>
      </c>
      <c r="F6826" t="s">
        <v>167</v>
      </c>
      <c r="G6826">
        <v>123.04</v>
      </c>
      <c r="H6826">
        <v>3</v>
      </c>
      <c r="I6826">
        <v>0.06</v>
      </c>
      <c r="J6826">
        <v>2.09</v>
      </c>
      <c r="K6826" t="s">
        <v>82</v>
      </c>
      <c r="L6826" t="s">
        <v>43</v>
      </c>
      <c r="M6826">
        <v>5.62</v>
      </c>
      <c r="N6826" t="s">
        <v>83</v>
      </c>
      <c r="O6826" t="b">
        <v>0</v>
      </c>
      <c r="P6826">
        <v>346.97280000000001</v>
      </c>
      <c r="Q6826">
        <v>125.5008</v>
      </c>
      <c r="R6826">
        <v>117.7908</v>
      </c>
      <c r="S6826" t="s">
        <v>91</v>
      </c>
      <c r="T6826">
        <v>0</v>
      </c>
      <c r="U6826">
        <v>0</v>
      </c>
      <c r="V6826">
        <v>19</v>
      </c>
      <c r="W6826">
        <v>1549.5698</v>
      </c>
    </row>
    <row r="6827" spans="1:23" x14ac:dyDescent="0.35">
      <c r="A6827" t="s">
        <v>8896</v>
      </c>
      <c r="B6827" t="s">
        <v>832</v>
      </c>
      <c r="C6827" t="s">
        <v>2582</v>
      </c>
      <c r="D6827" t="s">
        <v>24</v>
      </c>
      <c r="E6827" t="s">
        <v>16</v>
      </c>
      <c r="F6827" t="s">
        <v>547</v>
      </c>
      <c r="G6827">
        <v>31.9</v>
      </c>
      <c r="H6827">
        <v>3</v>
      </c>
      <c r="I6827">
        <v>0.09</v>
      </c>
      <c r="J6827">
        <v>3.01</v>
      </c>
      <c r="K6827" t="s">
        <v>102</v>
      </c>
      <c r="L6827" t="s">
        <v>48</v>
      </c>
      <c r="M6827">
        <v>18.690000000000001</v>
      </c>
      <c r="N6827" t="s">
        <v>83</v>
      </c>
      <c r="O6827" t="b">
        <v>0</v>
      </c>
      <c r="P6827">
        <v>87.086999999999989</v>
      </c>
      <c r="Q6827">
        <v>29.666999999999991</v>
      </c>
      <c r="R6827">
        <v>7.9669999999999916</v>
      </c>
      <c r="S6827" t="s">
        <v>97</v>
      </c>
      <c r="T6827">
        <v>0</v>
      </c>
      <c r="U6827">
        <v>0</v>
      </c>
      <c r="V6827">
        <v>2</v>
      </c>
      <c r="W6827">
        <v>3.5769999999999929</v>
      </c>
    </row>
    <row r="6828" spans="1:23" x14ac:dyDescent="0.35">
      <c r="A6828" t="s">
        <v>8897</v>
      </c>
      <c r="B6828" t="s">
        <v>1301</v>
      </c>
      <c r="C6828" t="s">
        <v>570</v>
      </c>
      <c r="D6828" t="s">
        <v>20</v>
      </c>
      <c r="E6828" t="s">
        <v>95</v>
      </c>
      <c r="F6828" t="s">
        <v>854</v>
      </c>
      <c r="G6828">
        <v>20.059999999999999</v>
      </c>
      <c r="H6828">
        <v>2</v>
      </c>
      <c r="I6828">
        <v>0.17</v>
      </c>
      <c r="J6828">
        <v>8.6999999999999993</v>
      </c>
      <c r="K6828" t="s">
        <v>115</v>
      </c>
      <c r="L6828" t="s">
        <v>41</v>
      </c>
      <c r="M6828">
        <v>9.9600000000000009</v>
      </c>
      <c r="N6828" t="s">
        <v>83</v>
      </c>
      <c r="O6828" t="b">
        <v>0</v>
      </c>
      <c r="P6828">
        <v>33.299599999999998</v>
      </c>
      <c r="Q6828">
        <v>9.2276000000000007</v>
      </c>
      <c r="R6828">
        <v>-9.4323999999999995</v>
      </c>
      <c r="S6828" t="s">
        <v>91</v>
      </c>
      <c r="T6828">
        <v>0</v>
      </c>
      <c r="U6828">
        <v>0</v>
      </c>
      <c r="V6828">
        <v>4</v>
      </c>
      <c r="W6828">
        <v>124.61190000000001</v>
      </c>
    </row>
    <row r="6829" spans="1:23" x14ac:dyDescent="0.35">
      <c r="A6829" t="s">
        <v>8898</v>
      </c>
      <c r="B6829" t="s">
        <v>180</v>
      </c>
      <c r="C6829" t="s">
        <v>1541</v>
      </c>
      <c r="D6829" t="s">
        <v>28</v>
      </c>
      <c r="E6829" t="s">
        <v>95</v>
      </c>
      <c r="F6829" t="s">
        <v>318</v>
      </c>
      <c r="G6829">
        <v>173.69</v>
      </c>
      <c r="H6829">
        <v>1</v>
      </c>
      <c r="I6829">
        <v>0.01</v>
      </c>
      <c r="J6829">
        <v>8.01</v>
      </c>
      <c r="K6829" t="s">
        <v>90</v>
      </c>
      <c r="L6829" t="s">
        <v>45</v>
      </c>
      <c r="M6829">
        <v>0.9</v>
      </c>
      <c r="N6829" t="s">
        <v>83</v>
      </c>
      <c r="O6829" t="b">
        <v>0</v>
      </c>
      <c r="P6829">
        <v>171.95310000000001</v>
      </c>
      <c r="Q6829">
        <v>67.739100000000008</v>
      </c>
      <c r="R6829">
        <v>58.829100000000011</v>
      </c>
      <c r="S6829" t="s">
        <v>183</v>
      </c>
      <c r="T6829">
        <v>0</v>
      </c>
      <c r="U6829">
        <v>0</v>
      </c>
      <c r="V6829">
        <v>13</v>
      </c>
      <c r="W6829">
        <v>971.74609999999996</v>
      </c>
    </row>
    <row r="6830" spans="1:23" x14ac:dyDescent="0.35">
      <c r="A6830" t="s">
        <v>8899</v>
      </c>
      <c r="B6830" t="s">
        <v>302</v>
      </c>
      <c r="C6830" t="s">
        <v>592</v>
      </c>
      <c r="D6830" t="s">
        <v>12</v>
      </c>
      <c r="E6830" t="s">
        <v>88</v>
      </c>
      <c r="F6830" t="s">
        <v>468</v>
      </c>
      <c r="G6830">
        <v>26.87</v>
      </c>
      <c r="H6830">
        <v>3</v>
      </c>
      <c r="I6830">
        <v>7.0000000000000007E-2</v>
      </c>
      <c r="J6830">
        <v>7.76</v>
      </c>
      <c r="K6830" t="s">
        <v>90</v>
      </c>
      <c r="L6830" t="s">
        <v>48</v>
      </c>
      <c r="M6830">
        <v>15.8</v>
      </c>
      <c r="N6830" t="s">
        <v>83</v>
      </c>
      <c r="O6830" t="b">
        <v>0</v>
      </c>
      <c r="P6830">
        <v>74.967299999999994</v>
      </c>
      <c r="Q6830">
        <v>26.601299999999991</v>
      </c>
      <c r="R6830">
        <v>3.041299999999993</v>
      </c>
      <c r="S6830" t="s">
        <v>183</v>
      </c>
      <c r="T6830">
        <v>0</v>
      </c>
      <c r="U6830">
        <v>0</v>
      </c>
      <c r="V6830">
        <v>13</v>
      </c>
      <c r="W6830">
        <v>968.00819999999999</v>
      </c>
    </row>
    <row r="6831" spans="1:23" x14ac:dyDescent="0.35">
      <c r="A6831" t="s">
        <v>8900</v>
      </c>
      <c r="B6831" t="s">
        <v>364</v>
      </c>
      <c r="C6831" t="s">
        <v>2702</v>
      </c>
      <c r="D6831" t="s">
        <v>20</v>
      </c>
      <c r="E6831" t="s">
        <v>14</v>
      </c>
      <c r="F6831" t="s">
        <v>755</v>
      </c>
      <c r="G6831">
        <v>61.02</v>
      </c>
      <c r="H6831">
        <v>2</v>
      </c>
      <c r="I6831">
        <v>0.19</v>
      </c>
      <c r="J6831">
        <v>3.45</v>
      </c>
      <c r="K6831" t="s">
        <v>82</v>
      </c>
      <c r="L6831" t="s">
        <v>41</v>
      </c>
      <c r="M6831">
        <v>12.53</v>
      </c>
      <c r="N6831" t="s">
        <v>83</v>
      </c>
      <c r="O6831" t="b">
        <v>0</v>
      </c>
      <c r="P6831">
        <v>98.852400000000017</v>
      </c>
      <c r="Q6831">
        <v>25.62840000000001</v>
      </c>
      <c r="R6831">
        <v>9.6484000000000112</v>
      </c>
      <c r="S6831" t="s">
        <v>97</v>
      </c>
      <c r="T6831">
        <v>0</v>
      </c>
      <c r="U6831">
        <v>0</v>
      </c>
      <c r="V6831">
        <v>19</v>
      </c>
      <c r="W6831">
        <v>1054.8798999999999</v>
      </c>
    </row>
    <row r="6832" spans="1:23" x14ac:dyDescent="0.35">
      <c r="A6832" t="s">
        <v>8901</v>
      </c>
      <c r="B6832" t="s">
        <v>225</v>
      </c>
      <c r="C6832" t="s">
        <v>679</v>
      </c>
      <c r="D6832" t="s">
        <v>20</v>
      </c>
      <c r="E6832" t="s">
        <v>95</v>
      </c>
      <c r="F6832" t="s">
        <v>1709</v>
      </c>
      <c r="G6832">
        <v>449.98</v>
      </c>
      <c r="H6832">
        <v>3</v>
      </c>
      <c r="I6832">
        <v>0</v>
      </c>
      <c r="J6832">
        <v>8.14</v>
      </c>
      <c r="K6832" t="s">
        <v>115</v>
      </c>
      <c r="L6832" t="s">
        <v>45</v>
      </c>
      <c r="M6832">
        <v>1.2</v>
      </c>
      <c r="N6832" t="s">
        <v>83</v>
      </c>
      <c r="O6832" t="b">
        <v>0</v>
      </c>
      <c r="P6832">
        <v>1349.94</v>
      </c>
      <c r="Q6832">
        <v>539.976</v>
      </c>
      <c r="R6832">
        <v>530.63599999999997</v>
      </c>
      <c r="S6832" t="s">
        <v>183</v>
      </c>
      <c r="T6832">
        <v>0</v>
      </c>
      <c r="U6832">
        <v>0</v>
      </c>
      <c r="V6832">
        <v>10</v>
      </c>
      <c r="W6832">
        <v>1466.404</v>
      </c>
    </row>
    <row r="6833" spans="1:23" x14ac:dyDescent="0.35">
      <c r="A6833" t="s">
        <v>8902</v>
      </c>
      <c r="B6833" t="s">
        <v>320</v>
      </c>
      <c r="C6833" t="s">
        <v>4139</v>
      </c>
      <c r="D6833" t="s">
        <v>19</v>
      </c>
      <c r="E6833" t="s">
        <v>16</v>
      </c>
      <c r="F6833" t="s">
        <v>547</v>
      </c>
      <c r="G6833">
        <v>51.24</v>
      </c>
      <c r="H6833">
        <v>3</v>
      </c>
      <c r="I6833">
        <v>0.11</v>
      </c>
      <c r="J6833">
        <v>8.69</v>
      </c>
      <c r="K6833" t="s">
        <v>102</v>
      </c>
      <c r="L6833" t="s">
        <v>41</v>
      </c>
      <c r="M6833">
        <v>7.22</v>
      </c>
      <c r="N6833" t="s">
        <v>83</v>
      </c>
      <c r="O6833" t="b">
        <v>0</v>
      </c>
      <c r="P6833">
        <v>136.8108</v>
      </c>
      <c r="Q6833">
        <v>44.578800000000001</v>
      </c>
      <c r="R6833">
        <v>28.668800000000001</v>
      </c>
      <c r="S6833" t="s">
        <v>84</v>
      </c>
      <c r="T6833">
        <v>0</v>
      </c>
      <c r="U6833">
        <v>0</v>
      </c>
      <c r="V6833">
        <v>2</v>
      </c>
      <c r="W6833">
        <v>49.263199999999998</v>
      </c>
    </row>
    <row r="6834" spans="1:23" x14ac:dyDescent="0.35">
      <c r="A6834" t="s">
        <v>8903</v>
      </c>
      <c r="B6834" t="s">
        <v>536</v>
      </c>
      <c r="C6834" t="s">
        <v>1000</v>
      </c>
      <c r="D6834" t="s">
        <v>12</v>
      </c>
      <c r="E6834" t="s">
        <v>14</v>
      </c>
      <c r="F6834" t="s">
        <v>451</v>
      </c>
      <c r="G6834">
        <v>182.37</v>
      </c>
      <c r="H6834">
        <v>3</v>
      </c>
      <c r="I6834">
        <v>0.21</v>
      </c>
      <c r="J6834">
        <v>2.88</v>
      </c>
      <c r="K6834" t="s">
        <v>115</v>
      </c>
      <c r="L6834" t="s">
        <v>41</v>
      </c>
      <c r="M6834">
        <v>12.02</v>
      </c>
      <c r="N6834" t="s">
        <v>83</v>
      </c>
      <c r="O6834" t="b">
        <v>0</v>
      </c>
      <c r="P6834">
        <v>432.21690000000001</v>
      </c>
      <c r="Q6834">
        <v>103.9509</v>
      </c>
      <c r="R6834">
        <v>89.050899999999984</v>
      </c>
      <c r="S6834" t="s">
        <v>97</v>
      </c>
      <c r="T6834">
        <v>0</v>
      </c>
      <c r="U6834">
        <v>0</v>
      </c>
      <c r="V6834">
        <v>13</v>
      </c>
      <c r="W6834">
        <v>2039.6865</v>
      </c>
    </row>
    <row r="6835" spans="1:23" x14ac:dyDescent="0.35">
      <c r="A6835" t="s">
        <v>8904</v>
      </c>
      <c r="B6835" t="s">
        <v>581</v>
      </c>
      <c r="C6835" t="s">
        <v>934</v>
      </c>
      <c r="D6835" t="s">
        <v>28</v>
      </c>
      <c r="E6835" t="s">
        <v>95</v>
      </c>
      <c r="F6835" t="s">
        <v>844</v>
      </c>
      <c r="G6835">
        <v>285.64</v>
      </c>
      <c r="H6835">
        <v>2</v>
      </c>
      <c r="I6835">
        <v>0.22</v>
      </c>
      <c r="J6835">
        <v>6.1</v>
      </c>
      <c r="K6835" t="s">
        <v>90</v>
      </c>
      <c r="L6835" t="s">
        <v>41</v>
      </c>
      <c r="M6835">
        <v>14.67</v>
      </c>
      <c r="N6835" t="s">
        <v>141</v>
      </c>
      <c r="O6835" t="b">
        <v>0</v>
      </c>
      <c r="P6835">
        <v>445.59840000000003</v>
      </c>
      <c r="Q6835">
        <v>102.8304</v>
      </c>
      <c r="R6835">
        <v>82.060400000000001</v>
      </c>
      <c r="S6835" t="s">
        <v>84</v>
      </c>
      <c r="T6835">
        <v>1</v>
      </c>
      <c r="U6835">
        <v>0</v>
      </c>
      <c r="V6835">
        <v>18</v>
      </c>
      <c r="W6835">
        <v>1386.7229</v>
      </c>
    </row>
    <row r="6836" spans="1:23" x14ac:dyDescent="0.35">
      <c r="A6836" t="s">
        <v>8905</v>
      </c>
      <c r="B6836" t="s">
        <v>221</v>
      </c>
      <c r="C6836" t="s">
        <v>1000</v>
      </c>
      <c r="D6836" t="s">
        <v>26</v>
      </c>
      <c r="E6836" t="s">
        <v>88</v>
      </c>
      <c r="F6836" t="s">
        <v>509</v>
      </c>
      <c r="G6836">
        <v>31.35</v>
      </c>
      <c r="H6836">
        <v>3</v>
      </c>
      <c r="I6836">
        <v>0.05</v>
      </c>
      <c r="J6836">
        <v>5.47</v>
      </c>
      <c r="K6836" t="s">
        <v>115</v>
      </c>
      <c r="L6836" t="s">
        <v>48</v>
      </c>
      <c r="M6836">
        <v>16.57</v>
      </c>
      <c r="N6836" t="s">
        <v>83</v>
      </c>
      <c r="O6836" t="b">
        <v>0</v>
      </c>
      <c r="P6836">
        <v>89.347500000000011</v>
      </c>
      <c r="Q6836">
        <v>32.917499999999997</v>
      </c>
      <c r="R6836">
        <v>10.8775</v>
      </c>
      <c r="S6836" t="s">
        <v>103</v>
      </c>
      <c r="T6836">
        <v>0</v>
      </c>
      <c r="U6836">
        <v>0</v>
      </c>
      <c r="V6836">
        <v>13</v>
      </c>
      <c r="W6836">
        <v>2039.6865</v>
      </c>
    </row>
    <row r="6837" spans="1:23" x14ac:dyDescent="0.35">
      <c r="A6837" t="s">
        <v>8906</v>
      </c>
      <c r="B6837" t="s">
        <v>832</v>
      </c>
      <c r="C6837" t="s">
        <v>2872</v>
      </c>
      <c r="D6837" t="s">
        <v>17</v>
      </c>
      <c r="E6837" t="s">
        <v>95</v>
      </c>
      <c r="F6837" t="s">
        <v>840</v>
      </c>
      <c r="G6837">
        <v>365.34</v>
      </c>
      <c r="H6837">
        <v>3</v>
      </c>
      <c r="I6837">
        <v>0.28999999999999998</v>
      </c>
      <c r="J6837">
        <v>2.57</v>
      </c>
      <c r="K6837" t="s">
        <v>90</v>
      </c>
      <c r="L6837" t="s">
        <v>41</v>
      </c>
      <c r="M6837">
        <v>13.17</v>
      </c>
      <c r="N6837" t="s">
        <v>279</v>
      </c>
      <c r="O6837" t="b">
        <v>0</v>
      </c>
      <c r="P6837">
        <v>778.17419999999993</v>
      </c>
      <c r="Q6837">
        <v>120.5622</v>
      </c>
      <c r="R6837">
        <v>104.8222</v>
      </c>
      <c r="S6837" t="s">
        <v>97</v>
      </c>
      <c r="T6837">
        <v>0</v>
      </c>
      <c r="U6837">
        <v>1</v>
      </c>
      <c r="V6837">
        <v>3</v>
      </c>
      <c r="W6837">
        <v>176.6576</v>
      </c>
    </row>
    <row r="6838" spans="1:23" x14ac:dyDescent="0.35">
      <c r="A6838" t="s">
        <v>8907</v>
      </c>
      <c r="B6838" t="s">
        <v>143</v>
      </c>
      <c r="C6838" t="s">
        <v>7692</v>
      </c>
      <c r="D6838" t="s">
        <v>24</v>
      </c>
      <c r="E6838" t="s">
        <v>16</v>
      </c>
      <c r="F6838" t="s">
        <v>259</v>
      </c>
      <c r="G6838">
        <v>44.02</v>
      </c>
      <c r="H6838">
        <v>3</v>
      </c>
      <c r="I6838">
        <v>0.28000000000000003</v>
      </c>
      <c r="J6838">
        <v>3.75</v>
      </c>
      <c r="K6838" t="s">
        <v>115</v>
      </c>
      <c r="L6838" t="s">
        <v>45</v>
      </c>
      <c r="M6838">
        <v>0.65</v>
      </c>
      <c r="N6838" t="s">
        <v>83</v>
      </c>
      <c r="O6838" t="b">
        <v>0</v>
      </c>
      <c r="P6838">
        <v>95.083200000000005</v>
      </c>
      <c r="Q6838">
        <v>15.847200000000001</v>
      </c>
      <c r="R6838">
        <v>11.4472</v>
      </c>
      <c r="S6838" t="s">
        <v>103</v>
      </c>
      <c r="T6838">
        <v>0</v>
      </c>
      <c r="U6838">
        <v>0</v>
      </c>
      <c r="V6838">
        <v>3</v>
      </c>
      <c r="W6838">
        <v>292.47030000000001</v>
      </c>
    </row>
    <row r="6839" spans="1:23" x14ac:dyDescent="0.35">
      <c r="A6839" t="s">
        <v>8908</v>
      </c>
      <c r="B6839" t="s">
        <v>193</v>
      </c>
      <c r="C6839" t="s">
        <v>423</v>
      </c>
      <c r="D6839" t="s">
        <v>28</v>
      </c>
      <c r="E6839" t="s">
        <v>14</v>
      </c>
      <c r="F6839" t="s">
        <v>324</v>
      </c>
      <c r="G6839">
        <v>120.52</v>
      </c>
      <c r="H6839">
        <v>2</v>
      </c>
      <c r="I6839">
        <v>0.03</v>
      </c>
      <c r="J6839">
        <v>7.8</v>
      </c>
      <c r="K6839" t="s">
        <v>82</v>
      </c>
      <c r="L6839" t="s">
        <v>48</v>
      </c>
      <c r="M6839">
        <v>18.27</v>
      </c>
      <c r="N6839" t="s">
        <v>83</v>
      </c>
      <c r="O6839" t="b">
        <v>0</v>
      </c>
      <c r="P6839">
        <v>233.80879999999999</v>
      </c>
      <c r="Q6839">
        <v>89.184799999999996</v>
      </c>
      <c r="R6839">
        <v>63.114800000000002</v>
      </c>
      <c r="S6839" t="s">
        <v>97</v>
      </c>
      <c r="T6839">
        <v>0</v>
      </c>
      <c r="U6839">
        <v>0</v>
      </c>
      <c r="V6839">
        <v>19</v>
      </c>
      <c r="W6839">
        <v>1408.3480999999999</v>
      </c>
    </row>
    <row r="6840" spans="1:23" x14ac:dyDescent="0.35">
      <c r="A6840" t="s">
        <v>8909</v>
      </c>
      <c r="B6840" t="s">
        <v>1586</v>
      </c>
      <c r="C6840" t="s">
        <v>126</v>
      </c>
      <c r="D6840" t="s">
        <v>12</v>
      </c>
      <c r="E6840" t="s">
        <v>14</v>
      </c>
      <c r="F6840" t="s">
        <v>588</v>
      </c>
      <c r="G6840">
        <v>167.05</v>
      </c>
      <c r="H6840">
        <v>2</v>
      </c>
      <c r="I6840">
        <v>0.2</v>
      </c>
      <c r="J6840">
        <v>4.2300000000000004</v>
      </c>
      <c r="K6840" t="s">
        <v>115</v>
      </c>
      <c r="L6840" t="s">
        <v>41</v>
      </c>
      <c r="M6840">
        <v>12.04</v>
      </c>
      <c r="N6840" t="s">
        <v>83</v>
      </c>
      <c r="O6840" t="b">
        <v>0</v>
      </c>
      <c r="P6840">
        <v>267.27999999999997</v>
      </c>
      <c r="Q6840">
        <v>66.820000000000022</v>
      </c>
      <c r="R6840">
        <v>50.550000000000033</v>
      </c>
      <c r="S6840" t="s">
        <v>183</v>
      </c>
      <c r="T6840">
        <v>0</v>
      </c>
      <c r="U6840">
        <v>0</v>
      </c>
      <c r="V6840">
        <v>12</v>
      </c>
      <c r="W6840">
        <v>1206.3514</v>
      </c>
    </row>
    <row r="6841" spans="1:23" x14ac:dyDescent="0.35">
      <c r="A6841" t="s">
        <v>8910</v>
      </c>
      <c r="B6841" t="s">
        <v>832</v>
      </c>
      <c r="C6841" t="s">
        <v>8241</v>
      </c>
      <c r="D6841" t="s">
        <v>20</v>
      </c>
      <c r="E6841" t="s">
        <v>16</v>
      </c>
      <c r="F6841" t="s">
        <v>259</v>
      </c>
      <c r="G6841">
        <v>56.86</v>
      </c>
      <c r="H6841">
        <v>3</v>
      </c>
      <c r="I6841">
        <v>0.13</v>
      </c>
      <c r="J6841">
        <v>6.6</v>
      </c>
      <c r="K6841" t="s">
        <v>82</v>
      </c>
      <c r="L6841" t="s">
        <v>43</v>
      </c>
      <c r="M6841">
        <v>5.37</v>
      </c>
      <c r="N6841" t="s">
        <v>83</v>
      </c>
      <c r="O6841" t="b">
        <v>0</v>
      </c>
      <c r="P6841">
        <v>148.40459999999999</v>
      </c>
      <c r="Q6841">
        <v>46.056600000000003</v>
      </c>
      <c r="R6841">
        <v>34.086599999999997</v>
      </c>
      <c r="S6841" t="s">
        <v>97</v>
      </c>
      <c r="T6841">
        <v>0</v>
      </c>
      <c r="U6841">
        <v>0</v>
      </c>
      <c r="V6841">
        <v>3</v>
      </c>
      <c r="W6841">
        <v>184.71360000000001</v>
      </c>
    </row>
    <row r="6842" spans="1:23" x14ac:dyDescent="0.35">
      <c r="A6842" t="s">
        <v>8911</v>
      </c>
      <c r="B6842" t="s">
        <v>1810</v>
      </c>
      <c r="C6842" t="s">
        <v>327</v>
      </c>
      <c r="D6842" t="s">
        <v>17</v>
      </c>
      <c r="E6842" t="s">
        <v>95</v>
      </c>
      <c r="F6842" t="s">
        <v>985</v>
      </c>
      <c r="G6842">
        <v>128.69</v>
      </c>
      <c r="H6842">
        <v>1</v>
      </c>
      <c r="I6842">
        <v>0.23</v>
      </c>
      <c r="J6842">
        <v>6.44</v>
      </c>
      <c r="K6842" t="s">
        <v>90</v>
      </c>
      <c r="L6842" t="s">
        <v>41</v>
      </c>
      <c r="M6842">
        <v>11.23</v>
      </c>
      <c r="N6842" t="s">
        <v>83</v>
      </c>
      <c r="O6842" t="b">
        <v>0</v>
      </c>
      <c r="P6842">
        <v>99.091300000000004</v>
      </c>
      <c r="Q6842">
        <v>21.877300000000009</v>
      </c>
      <c r="R6842">
        <v>4.2073000000000036</v>
      </c>
      <c r="S6842" t="s">
        <v>84</v>
      </c>
      <c r="T6842">
        <v>0</v>
      </c>
      <c r="U6842">
        <v>0</v>
      </c>
      <c r="V6842">
        <v>20</v>
      </c>
      <c r="W6842">
        <v>1411.9567</v>
      </c>
    </row>
    <row r="6843" spans="1:23" x14ac:dyDescent="0.35">
      <c r="A6843" t="s">
        <v>8912</v>
      </c>
      <c r="B6843" t="s">
        <v>787</v>
      </c>
      <c r="C6843" t="s">
        <v>8913</v>
      </c>
      <c r="D6843" t="s">
        <v>20</v>
      </c>
      <c r="E6843" t="s">
        <v>14</v>
      </c>
      <c r="F6843" t="s">
        <v>396</v>
      </c>
      <c r="G6843">
        <v>172.7</v>
      </c>
      <c r="H6843">
        <v>2</v>
      </c>
      <c r="I6843">
        <v>7.0000000000000007E-2</v>
      </c>
      <c r="J6843">
        <v>6.62</v>
      </c>
      <c r="K6843" t="s">
        <v>102</v>
      </c>
      <c r="L6843" t="s">
        <v>43</v>
      </c>
      <c r="M6843">
        <v>3.88</v>
      </c>
      <c r="N6843" t="s">
        <v>83</v>
      </c>
      <c r="O6843" t="b">
        <v>0</v>
      </c>
      <c r="P6843">
        <v>321.22199999999998</v>
      </c>
      <c r="Q6843">
        <v>113.982</v>
      </c>
      <c r="R6843">
        <v>103.482</v>
      </c>
      <c r="S6843" t="s">
        <v>97</v>
      </c>
      <c r="T6843">
        <v>0</v>
      </c>
      <c r="U6843">
        <v>0</v>
      </c>
      <c r="V6843">
        <v>1</v>
      </c>
      <c r="W6843">
        <v>103.482</v>
      </c>
    </row>
    <row r="6844" spans="1:23" x14ac:dyDescent="0.35">
      <c r="A6844" t="s">
        <v>8914</v>
      </c>
      <c r="B6844" t="s">
        <v>1052</v>
      </c>
      <c r="C6844" t="s">
        <v>1525</v>
      </c>
      <c r="D6844" t="s">
        <v>20</v>
      </c>
      <c r="E6844" t="s">
        <v>14</v>
      </c>
      <c r="F6844" t="s">
        <v>1740</v>
      </c>
      <c r="G6844">
        <v>148.38999999999999</v>
      </c>
      <c r="H6844">
        <v>1</v>
      </c>
      <c r="I6844">
        <v>0.01</v>
      </c>
      <c r="J6844">
        <v>5.4</v>
      </c>
      <c r="K6844" t="s">
        <v>115</v>
      </c>
      <c r="L6844" t="s">
        <v>45</v>
      </c>
      <c r="M6844">
        <v>0.99</v>
      </c>
      <c r="N6844" t="s">
        <v>83</v>
      </c>
      <c r="O6844" t="b">
        <v>0</v>
      </c>
      <c r="P6844">
        <v>146.90610000000001</v>
      </c>
      <c r="Q6844">
        <v>57.872099999999989</v>
      </c>
      <c r="R6844">
        <v>51.482099999999988</v>
      </c>
      <c r="S6844" t="s">
        <v>128</v>
      </c>
      <c r="T6844">
        <v>0</v>
      </c>
      <c r="U6844">
        <v>0</v>
      </c>
      <c r="V6844">
        <v>16</v>
      </c>
      <c r="W6844">
        <v>1013.8551</v>
      </c>
    </row>
    <row r="6845" spans="1:23" x14ac:dyDescent="0.35">
      <c r="A6845" t="s">
        <v>8915</v>
      </c>
      <c r="B6845" t="s">
        <v>433</v>
      </c>
      <c r="C6845" t="s">
        <v>1701</v>
      </c>
      <c r="D6845" t="s">
        <v>15</v>
      </c>
      <c r="E6845" t="s">
        <v>14</v>
      </c>
      <c r="F6845" t="s">
        <v>1072</v>
      </c>
      <c r="G6845">
        <v>141.1</v>
      </c>
      <c r="H6845">
        <v>1</v>
      </c>
      <c r="I6845">
        <v>0.03</v>
      </c>
      <c r="J6845">
        <v>2.41</v>
      </c>
      <c r="K6845" t="s">
        <v>102</v>
      </c>
      <c r="L6845" t="s">
        <v>43</v>
      </c>
      <c r="M6845">
        <v>6.2</v>
      </c>
      <c r="N6845" t="s">
        <v>83</v>
      </c>
      <c r="O6845" t="b">
        <v>0</v>
      </c>
      <c r="P6845">
        <v>136.86699999999999</v>
      </c>
      <c r="Q6845">
        <v>52.207000000000001</v>
      </c>
      <c r="R6845">
        <v>43.597000000000001</v>
      </c>
      <c r="S6845" t="s">
        <v>97</v>
      </c>
      <c r="T6845">
        <v>0</v>
      </c>
      <c r="U6845">
        <v>0</v>
      </c>
      <c r="V6845">
        <v>21</v>
      </c>
      <c r="W6845">
        <v>785.52559999999983</v>
      </c>
    </row>
    <row r="6846" spans="1:23" x14ac:dyDescent="0.35">
      <c r="A6846" t="s">
        <v>8916</v>
      </c>
      <c r="B6846" t="s">
        <v>1124</v>
      </c>
      <c r="C6846" t="s">
        <v>2561</v>
      </c>
      <c r="D6846" t="s">
        <v>26</v>
      </c>
      <c r="E6846" t="s">
        <v>95</v>
      </c>
      <c r="F6846" t="s">
        <v>568</v>
      </c>
      <c r="G6846">
        <v>475.48</v>
      </c>
      <c r="H6846">
        <v>1</v>
      </c>
      <c r="I6846">
        <v>7.0000000000000007E-2</v>
      </c>
      <c r="J6846">
        <v>5.17</v>
      </c>
      <c r="K6846" t="s">
        <v>82</v>
      </c>
      <c r="L6846" t="s">
        <v>45</v>
      </c>
      <c r="M6846">
        <v>1.83</v>
      </c>
      <c r="N6846" t="s">
        <v>83</v>
      </c>
      <c r="O6846" t="b">
        <v>0</v>
      </c>
      <c r="P6846">
        <v>442.19639999999998</v>
      </c>
      <c r="Q6846">
        <v>156.9084</v>
      </c>
      <c r="R6846">
        <v>149.9084</v>
      </c>
      <c r="S6846" t="s">
        <v>103</v>
      </c>
      <c r="T6846">
        <v>0</v>
      </c>
      <c r="U6846">
        <v>0</v>
      </c>
      <c r="V6846">
        <v>5</v>
      </c>
      <c r="W6846">
        <v>159.3355</v>
      </c>
    </row>
    <row r="6847" spans="1:23" x14ac:dyDescent="0.35">
      <c r="A6847" t="s">
        <v>8917</v>
      </c>
      <c r="B6847" t="s">
        <v>699</v>
      </c>
      <c r="C6847" t="s">
        <v>2686</v>
      </c>
      <c r="D6847" t="s">
        <v>12</v>
      </c>
      <c r="E6847" t="s">
        <v>14</v>
      </c>
      <c r="F6847" t="s">
        <v>588</v>
      </c>
      <c r="G6847">
        <v>80.08</v>
      </c>
      <c r="H6847">
        <v>2</v>
      </c>
      <c r="I6847">
        <v>7.0000000000000007E-2</v>
      </c>
      <c r="J6847">
        <v>3.25</v>
      </c>
      <c r="K6847" t="s">
        <v>115</v>
      </c>
      <c r="L6847" t="s">
        <v>41</v>
      </c>
      <c r="M6847">
        <v>7.25</v>
      </c>
      <c r="N6847" t="s">
        <v>83</v>
      </c>
      <c r="O6847" t="b">
        <v>0</v>
      </c>
      <c r="P6847">
        <v>148.94880000000001</v>
      </c>
      <c r="Q6847">
        <v>52.852799999999988</v>
      </c>
      <c r="R6847">
        <v>42.352799999999988</v>
      </c>
      <c r="S6847" t="s">
        <v>91</v>
      </c>
      <c r="T6847">
        <v>0</v>
      </c>
      <c r="U6847">
        <v>0</v>
      </c>
      <c r="V6847">
        <v>11</v>
      </c>
      <c r="W6847">
        <v>487.95159999999998</v>
      </c>
    </row>
    <row r="6848" spans="1:23" x14ac:dyDescent="0.35">
      <c r="A6848" t="s">
        <v>8918</v>
      </c>
      <c r="B6848" t="s">
        <v>553</v>
      </c>
      <c r="C6848" t="s">
        <v>894</v>
      </c>
      <c r="D6848" t="s">
        <v>12</v>
      </c>
      <c r="E6848" t="s">
        <v>16</v>
      </c>
      <c r="F6848" t="s">
        <v>527</v>
      </c>
      <c r="G6848">
        <v>40.92</v>
      </c>
      <c r="H6848">
        <v>2</v>
      </c>
      <c r="I6848">
        <v>0.28999999999999998</v>
      </c>
      <c r="J6848">
        <v>9.57</v>
      </c>
      <c r="K6848" t="s">
        <v>115</v>
      </c>
      <c r="L6848" t="s">
        <v>41</v>
      </c>
      <c r="M6848">
        <v>9.14</v>
      </c>
      <c r="N6848" t="s">
        <v>83</v>
      </c>
      <c r="O6848" t="b">
        <v>0</v>
      </c>
      <c r="P6848">
        <v>58.106400000000001</v>
      </c>
      <c r="Q6848">
        <v>9.0024000000000015</v>
      </c>
      <c r="R6848">
        <v>-9.7075999999999993</v>
      </c>
      <c r="S6848" t="s">
        <v>84</v>
      </c>
      <c r="T6848">
        <v>0</v>
      </c>
      <c r="U6848">
        <v>0</v>
      </c>
      <c r="V6848">
        <v>11</v>
      </c>
      <c r="W6848">
        <v>473.62350000000021</v>
      </c>
    </row>
    <row r="6849" spans="1:23" x14ac:dyDescent="0.35">
      <c r="A6849" t="s">
        <v>8919</v>
      </c>
      <c r="B6849" t="s">
        <v>79</v>
      </c>
      <c r="C6849" t="s">
        <v>1359</v>
      </c>
      <c r="D6849" t="s">
        <v>15</v>
      </c>
      <c r="E6849" t="s">
        <v>14</v>
      </c>
      <c r="F6849" t="s">
        <v>377</v>
      </c>
      <c r="G6849">
        <v>118.24</v>
      </c>
      <c r="H6849">
        <v>3</v>
      </c>
      <c r="I6849">
        <v>0.05</v>
      </c>
      <c r="J6849">
        <v>8.6</v>
      </c>
      <c r="K6849" t="s">
        <v>102</v>
      </c>
      <c r="L6849" t="s">
        <v>45</v>
      </c>
      <c r="M6849">
        <v>0.62</v>
      </c>
      <c r="N6849" t="s">
        <v>83</v>
      </c>
      <c r="O6849" t="b">
        <v>0</v>
      </c>
      <c r="P6849">
        <v>336.98399999999998</v>
      </c>
      <c r="Q6849">
        <v>124.152</v>
      </c>
      <c r="R6849">
        <v>114.932</v>
      </c>
      <c r="S6849" t="s">
        <v>84</v>
      </c>
      <c r="T6849">
        <v>0</v>
      </c>
      <c r="U6849">
        <v>0</v>
      </c>
      <c r="V6849">
        <v>3</v>
      </c>
      <c r="W6849">
        <v>132.036</v>
      </c>
    </row>
    <row r="6850" spans="1:23" x14ac:dyDescent="0.35">
      <c r="A6850" t="s">
        <v>8920</v>
      </c>
      <c r="B6850" t="s">
        <v>79</v>
      </c>
      <c r="C6850" t="s">
        <v>1503</v>
      </c>
      <c r="D6850" t="s">
        <v>12</v>
      </c>
      <c r="E6850" t="s">
        <v>14</v>
      </c>
      <c r="F6850" t="s">
        <v>744</v>
      </c>
      <c r="G6850">
        <v>82.62</v>
      </c>
      <c r="H6850">
        <v>2</v>
      </c>
      <c r="I6850">
        <v>0.15</v>
      </c>
      <c r="J6850">
        <v>9.83</v>
      </c>
      <c r="K6850" t="s">
        <v>115</v>
      </c>
      <c r="L6850" t="s">
        <v>41</v>
      </c>
      <c r="M6850">
        <v>12.24</v>
      </c>
      <c r="N6850" t="s">
        <v>83</v>
      </c>
      <c r="O6850" t="b">
        <v>0</v>
      </c>
      <c r="P6850">
        <v>140.45400000000001</v>
      </c>
      <c r="Q6850">
        <v>41.31</v>
      </c>
      <c r="R6850">
        <v>19.239999999999998</v>
      </c>
      <c r="S6850" t="s">
        <v>84</v>
      </c>
      <c r="T6850">
        <v>0</v>
      </c>
      <c r="U6850">
        <v>0</v>
      </c>
      <c r="V6850">
        <v>9</v>
      </c>
      <c r="W6850">
        <v>580.17960000000005</v>
      </c>
    </row>
    <row r="6851" spans="1:23" x14ac:dyDescent="0.35">
      <c r="A6851" t="s">
        <v>8921</v>
      </c>
      <c r="B6851" t="s">
        <v>497</v>
      </c>
      <c r="C6851" t="s">
        <v>679</v>
      </c>
      <c r="D6851" t="s">
        <v>17</v>
      </c>
      <c r="E6851" t="s">
        <v>95</v>
      </c>
      <c r="F6851" t="s">
        <v>1363</v>
      </c>
      <c r="G6851">
        <v>499.07</v>
      </c>
      <c r="H6851">
        <v>3</v>
      </c>
      <c r="I6851">
        <v>0</v>
      </c>
      <c r="J6851">
        <v>2.27</v>
      </c>
      <c r="K6851" t="s">
        <v>102</v>
      </c>
      <c r="L6851" t="s">
        <v>45</v>
      </c>
      <c r="M6851">
        <v>0.71</v>
      </c>
      <c r="N6851" t="s">
        <v>83</v>
      </c>
      <c r="O6851" t="b">
        <v>0</v>
      </c>
      <c r="P6851">
        <v>1497.21</v>
      </c>
      <c r="Q6851">
        <v>598.88400000000001</v>
      </c>
      <c r="R6851">
        <v>595.904</v>
      </c>
      <c r="S6851" t="s">
        <v>183</v>
      </c>
      <c r="T6851">
        <v>0</v>
      </c>
      <c r="U6851">
        <v>0</v>
      </c>
      <c r="V6851">
        <v>10</v>
      </c>
      <c r="W6851">
        <v>1466.404</v>
      </c>
    </row>
    <row r="6852" spans="1:23" x14ac:dyDescent="0.35">
      <c r="A6852" t="s">
        <v>8922</v>
      </c>
      <c r="B6852" t="s">
        <v>372</v>
      </c>
      <c r="C6852" t="s">
        <v>666</v>
      </c>
      <c r="D6852" t="s">
        <v>26</v>
      </c>
      <c r="E6852" t="s">
        <v>88</v>
      </c>
      <c r="F6852" t="s">
        <v>1618</v>
      </c>
      <c r="G6852">
        <v>19.5</v>
      </c>
      <c r="H6852">
        <v>2</v>
      </c>
      <c r="I6852">
        <v>0.3</v>
      </c>
      <c r="J6852">
        <v>8.89</v>
      </c>
      <c r="K6852" t="s">
        <v>90</v>
      </c>
      <c r="L6852" t="s">
        <v>41</v>
      </c>
      <c r="M6852">
        <v>11.52</v>
      </c>
      <c r="N6852" t="s">
        <v>83</v>
      </c>
      <c r="O6852" t="b">
        <v>0</v>
      </c>
      <c r="P6852">
        <v>27.3</v>
      </c>
      <c r="Q6852">
        <v>3.899999999999999</v>
      </c>
      <c r="R6852">
        <v>-16.510000000000002</v>
      </c>
      <c r="S6852" t="s">
        <v>183</v>
      </c>
      <c r="T6852">
        <v>0</v>
      </c>
      <c r="U6852">
        <v>0</v>
      </c>
      <c r="V6852">
        <v>10</v>
      </c>
      <c r="W6852">
        <v>639.40990000000011</v>
      </c>
    </row>
    <row r="6853" spans="1:23" x14ac:dyDescent="0.35">
      <c r="A6853" t="s">
        <v>8923</v>
      </c>
      <c r="B6853" t="s">
        <v>603</v>
      </c>
      <c r="C6853" t="s">
        <v>2523</v>
      </c>
      <c r="D6853" t="s">
        <v>19</v>
      </c>
      <c r="E6853" t="s">
        <v>88</v>
      </c>
      <c r="F6853" t="s">
        <v>857</v>
      </c>
      <c r="G6853">
        <v>23.8</v>
      </c>
      <c r="H6853">
        <v>1</v>
      </c>
      <c r="I6853">
        <v>0.28999999999999998</v>
      </c>
      <c r="J6853">
        <v>5.43</v>
      </c>
      <c r="K6853" t="s">
        <v>102</v>
      </c>
      <c r="L6853" t="s">
        <v>41</v>
      </c>
      <c r="M6853">
        <v>6.75</v>
      </c>
      <c r="N6853" t="s">
        <v>83</v>
      </c>
      <c r="O6853" t="b">
        <v>0</v>
      </c>
      <c r="P6853">
        <v>16.898</v>
      </c>
      <c r="Q6853">
        <v>2.6179999999999999</v>
      </c>
      <c r="R6853">
        <v>-9.5619999999999994</v>
      </c>
      <c r="S6853" t="s">
        <v>128</v>
      </c>
      <c r="T6853">
        <v>0</v>
      </c>
      <c r="U6853">
        <v>0</v>
      </c>
      <c r="V6853">
        <v>13</v>
      </c>
      <c r="W6853">
        <v>464.18990000000008</v>
      </c>
    </row>
    <row r="6854" spans="1:23" x14ac:dyDescent="0.35">
      <c r="A6854" t="s">
        <v>8924</v>
      </c>
      <c r="B6854" t="s">
        <v>201</v>
      </c>
      <c r="C6854" t="s">
        <v>926</v>
      </c>
      <c r="D6854" t="s">
        <v>12</v>
      </c>
      <c r="E6854" t="s">
        <v>95</v>
      </c>
      <c r="F6854" t="s">
        <v>844</v>
      </c>
      <c r="G6854">
        <v>262.67</v>
      </c>
      <c r="H6854">
        <v>1</v>
      </c>
      <c r="I6854">
        <v>0.01</v>
      </c>
      <c r="J6854">
        <v>4.45</v>
      </c>
      <c r="K6854" t="s">
        <v>90</v>
      </c>
      <c r="L6854" t="s">
        <v>45</v>
      </c>
      <c r="M6854">
        <v>0.81</v>
      </c>
      <c r="N6854" t="s">
        <v>83</v>
      </c>
      <c r="O6854" t="b">
        <v>0</v>
      </c>
      <c r="P6854">
        <v>260.04329999999999</v>
      </c>
      <c r="Q6854">
        <v>102.4413</v>
      </c>
      <c r="R6854">
        <v>97.181299999999979</v>
      </c>
      <c r="S6854" t="s">
        <v>97</v>
      </c>
      <c r="T6854">
        <v>0</v>
      </c>
      <c r="U6854">
        <v>0</v>
      </c>
      <c r="V6854">
        <v>14</v>
      </c>
      <c r="W6854">
        <v>1569.6587999999999</v>
      </c>
    </row>
    <row r="6855" spans="1:23" x14ac:dyDescent="0.35">
      <c r="A6855" t="s">
        <v>8925</v>
      </c>
      <c r="B6855" t="s">
        <v>940</v>
      </c>
      <c r="C6855" t="s">
        <v>1388</v>
      </c>
      <c r="D6855" t="s">
        <v>12</v>
      </c>
      <c r="E6855" t="s">
        <v>88</v>
      </c>
      <c r="F6855" t="s">
        <v>457</v>
      </c>
      <c r="G6855">
        <v>14.64</v>
      </c>
      <c r="H6855">
        <v>3</v>
      </c>
      <c r="I6855">
        <v>0.11</v>
      </c>
      <c r="J6855">
        <v>5.49</v>
      </c>
      <c r="K6855" t="s">
        <v>115</v>
      </c>
      <c r="L6855" t="s">
        <v>41</v>
      </c>
      <c r="M6855">
        <v>10.79</v>
      </c>
      <c r="N6855" t="s">
        <v>83</v>
      </c>
      <c r="O6855" t="b">
        <v>0</v>
      </c>
      <c r="P6855">
        <v>39.088799999999999</v>
      </c>
      <c r="Q6855">
        <v>12.736800000000001</v>
      </c>
      <c r="R6855">
        <v>-3.5432000000000019</v>
      </c>
      <c r="S6855" t="s">
        <v>84</v>
      </c>
      <c r="T6855">
        <v>0</v>
      </c>
      <c r="U6855">
        <v>0</v>
      </c>
      <c r="V6855">
        <v>17</v>
      </c>
      <c r="W6855">
        <v>1298.4629</v>
      </c>
    </row>
    <row r="6856" spans="1:23" x14ac:dyDescent="0.35">
      <c r="A6856" t="s">
        <v>8926</v>
      </c>
      <c r="B6856" t="s">
        <v>417</v>
      </c>
      <c r="C6856" t="s">
        <v>154</v>
      </c>
      <c r="D6856" t="s">
        <v>24</v>
      </c>
      <c r="E6856" t="s">
        <v>88</v>
      </c>
      <c r="F6856" t="s">
        <v>191</v>
      </c>
      <c r="G6856">
        <v>26.44</v>
      </c>
      <c r="H6856">
        <v>2</v>
      </c>
      <c r="I6856">
        <v>0.22</v>
      </c>
      <c r="J6856">
        <v>7.52</v>
      </c>
      <c r="K6856" t="s">
        <v>102</v>
      </c>
      <c r="L6856" t="s">
        <v>41</v>
      </c>
      <c r="M6856">
        <v>10.25</v>
      </c>
      <c r="N6856" t="s">
        <v>83</v>
      </c>
      <c r="O6856" t="b">
        <v>0</v>
      </c>
      <c r="P6856">
        <v>41.246400000000001</v>
      </c>
      <c r="Q6856">
        <v>9.5183999999999997</v>
      </c>
      <c r="R6856">
        <v>-8.2515999999999998</v>
      </c>
      <c r="S6856" t="s">
        <v>84</v>
      </c>
      <c r="T6856">
        <v>0</v>
      </c>
      <c r="U6856">
        <v>0</v>
      </c>
      <c r="V6856">
        <v>17</v>
      </c>
      <c r="W6856">
        <v>697.92079999999976</v>
      </c>
    </row>
    <row r="6857" spans="1:23" x14ac:dyDescent="0.35">
      <c r="A6857" t="s">
        <v>8927</v>
      </c>
      <c r="B6857" t="s">
        <v>901</v>
      </c>
      <c r="C6857" t="s">
        <v>1739</v>
      </c>
      <c r="D6857" t="s">
        <v>15</v>
      </c>
      <c r="E6857" t="s">
        <v>88</v>
      </c>
      <c r="F6857" t="s">
        <v>493</v>
      </c>
      <c r="G6857">
        <v>16.05</v>
      </c>
      <c r="H6857">
        <v>1</v>
      </c>
      <c r="I6857">
        <v>0.19</v>
      </c>
      <c r="J6857">
        <v>5.39</v>
      </c>
      <c r="K6857" t="s">
        <v>82</v>
      </c>
      <c r="L6857" t="s">
        <v>41</v>
      </c>
      <c r="M6857">
        <v>7.5</v>
      </c>
      <c r="N6857" t="s">
        <v>83</v>
      </c>
      <c r="O6857" t="b">
        <v>0</v>
      </c>
      <c r="P6857">
        <v>13.000500000000001</v>
      </c>
      <c r="Q6857">
        <v>3.3704999999999998</v>
      </c>
      <c r="R6857">
        <v>-9.5195000000000007</v>
      </c>
      <c r="S6857" t="s">
        <v>128</v>
      </c>
      <c r="T6857">
        <v>0</v>
      </c>
      <c r="U6857">
        <v>0</v>
      </c>
      <c r="V6857">
        <v>18</v>
      </c>
      <c r="W6857">
        <v>1024.7711999999999</v>
      </c>
    </row>
    <row r="6858" spans="1:23" x14ac:dyDescent="0.35">
      <c r="A6858" t="s">
        <v>8928</v>
      </c>
      <c r="B6858" t="s">
        <v>1018</v>
      </c>
      <c r="C6858" t="s">
        <v>100</v>
      </c>
      <c r="D6858" t="s">
        <v>26</v>
      </c>
      <c r="E6858" t="s">
        <v>88</v>
      </c>
      <c r="F6858" t="s">
        <v>381</v>
      </c>
      <c r="G6858">
        <v>32.64</v>
      </c>
      <c r="H6858">
        <v>3</v>
      </c>
      <c r="I6858">
        <v>0.1</v>
      </c>
      <c r="J6858">
        <v>6.51</v>
      </c>
      <c r="K6858" t="s">
        <v>90</v>
      </c>
      <c r="L6858" t="s">
        <v>45</v>
      </c>
      <c r="M6858">
        <v>0.9</v>
      </c>
      <c r="N6858" t="s">
        <v>83</v>
      </c>
      <c r="O6858" t="b">
        <v>1</v>
      </c>
      <c r="P6858">
        <v>88.128</v>
      </c>
      <c r="Q6858">
        <v>29.376000000000001</v>
      </c>
      <c r="R6858">
        <v>21.966000000000001</v>
      </c>
      <c r="S6858" t="s">
        <v>183</v>
      </c>
      <c r="T6858">
        <v>0</v>
      </c>
      <c r="U6858">
        <v>0</v>
      </c>
      <c r="V6858">
        <v>16</v>
      </c>
      <c r="W6858">
        <v>909.71600000000001</v>
      </c>
    </row>
    <row r="6859" spans="1:23" x14ac:dyDescent="0.35">
      <c r="A6859" t="s">
        <v>8929</v>
      </c>
      <c r="B6859" t="s">
        <v>867</v>
      </c>
      <c r="C6859" t="s">
        <v>2683</v>
      </c>
      <c r="D6859" t="s">
        <v>15</v>
      </c>
      <c r="E6859" t="s">
        <v>88</v>
      </c>
      <c r="F6859" t="s">
        <v>493</v>
      </c>
      <c r="G6859">
        <v>16.36</v>
      </c>
      <c r="H6859">
        <v>1</v>
      </c>
      <c r="I6859">
        <v>0.18</v>
      </c>
      <c r="J6859">
        <v>5.98</v>
      </c>
      <c r="K6859" t="s">
        <v>115</v>
      </c>
      <c r="L6859" t="s">
        <v>41</v>
      </c>
      <c r="M6859">
        <v>6.79</v>
      </c>
      <c r="N6859" t="s">
        <v>83</v>
      </c>
      <c r="O6859" t="b">
        <v>0</v>
      </c>
      <c r="P6859">
        <v>13.4152</v>
      </c>
      <c r="Q6859">
        <v>3.5992000000000011</v>
      </c>
      <c r="R6859">
        <v>-9.1707999999999981</v>
      </c>
      <c r="S6859" t="s">
        <v>103</v>
      </c>
      <c r="T6859">
        <v>0</v>
      </c>
      <c r="U6859">
        <v>0</v>
      </c>
      <c r="V6859">
        <v>11</v>
      </c>
      <c r="W6859">
        <v>785.52650000000006</v>
      </c>
    </row>
    <row r="6860" spans="1:23" x14ac:dyDescent="0.35">
      <c r="A6860" t="s">
        <v>8930</v>
      </c>
      <c r="B6860" t="s">
        <v>773</v>
      </c>
      <c r="C6860" t="s">
        <v>993</v>
      </c>
      <c r="D6860" t="s">
        <v>12</v>
      </c>
      <c r="E6860" t="s">
        <v>14</v>
      </c>
      <c r="F6860" t="s">
        <v>1321</v>
      </c>
      <c r="G6860">
        <v>125.86</v>
      </c>
      <c r="H6860">
        <v>1</v>
      </c>
      <c r="I6860">
        <v>7.0000000000000007E-2</v>
      </c>
      <c r="J6860">
        <v>3.21</v>
      </c>
      <c r="K6860" t="s">
        <v>115</v>
      </c>
      <c r="L6860" t="s">
        <v>43</v>
      </c>
      <c r="M6860">
        <v>4.8899999999999997</v>
      </c>
      <c r="N6860" t="s">
        <v>83</v>
      </c>
      <c r="O6860" t="b">
        <v>0</v>
      </c>
      <c r="P6860">
        <v>117.0498</v>
      </c>
      <c r="Q6860">
        <v>41.533799999999999</v>
      </c>
      <c r="R6860">
        <v>33.433799999999998</v>
      </c>
      <c r="S6860" t="s">
        <v>97</v>
      </c>
      <c r="T6860">
        <v>0</v>
      </c>
      <c r="U6860">
        <v>0</v>
      </c>
      <c r="V6860">
        <v>18</v>
      </c>
      <c r="W6860">
        <v>977.64260000000024</v>
      </c>
    </row>
    <row r="6861" spans="1:23" x14ac:dyDescent="0.35">
      <c r="A6861" t="s">
        <v>8931</v>
      </c>
      <c r="B6861" t="s">
        <v>268</v>
      </c>
      <c r="C6861" t="s">
        <v>4179</v>
      </c>
      <c r="D6861" t="s">
        <v>12</v>
      </c>
      <c r="E6861" t="s">
        <v>95</v>
      </c>
      <c r="F6861" t="s">
        <v>286</v>
      </c>
      <c r="G6861">
        <v>304.72000000000003</v>
      </c>
      <c r="H6861">
        <v>3</v>
      </c>
      <c r="I6861">
        <v>0.18</v>
      </c>
      <c r="J6861">
        <v>3.99</v>
      </c>
      <c r="K6861" t="s">
        <v>90</v>
      </c>
      <c r="L6861" t="s">
        <v>41</v>
      </c>
      <c r="M6861">
        <v>8.43</v>
      </c>
      <c r="N6861" t="s">
        <v>83</v>
      </c>
      <c r="O6861" t="b">
        <v>0</v>
      </c>
      <c r="P6861">
        <v>749.61120000000017</v>
      </c>
      <c r="Q6861">
        <v>201.11520000000019</v>
      </c>
      <c r="R6861">
        <v>188.6952000000002</v>
      </c>
      <c r="S6861" t="s">
        <v>91</v>
      </c>
      <c r="T6861">
        <v>0</v>
      </c>
      <c r="U6861">
        <v>0</v>
      </c>
      <c r="V6861">
        <v>15</v>
      </c>
      <c r="W6861">
        <v>1235.5637999999999</v>
      </c>
    </row>
    <row r="6862" spans="1:23" x14ac:dyDescent="0.35">
      <c r="A6862" t="s">
        <v>8932</v>
      </c>
      <c r="B6862" t="s">
        <v>268</v>
      </c>
      <c r="C6862" t="s">
        <v>1074</v>
      </c>
      <c r="D6862" t="s">
        <v>20</v>
      </c>
      <c r="E6862" t="s">
        <v>16</v>
      </c>
      <c r="F6862" t="s">
        <v>895</v>
      </c>
      <c r="G6862">
        <v>27.82</v>
      </c>
      <c r="H6862">
        <v>3</v>
      </c>
      <c r="I6862">
        <v>0.17</v>
      </c>
      <c r="J6862">
        <v>4.67</v>
      </c>
      <c r="K6862" t="s">
        <v>102</v>
      </c>
      <c r="L6862" t="s">
        <v>43</v>
      </c>
      <c r="M6862">
        <v>4.1100000000000003</v>
      </c>
      <c r="N6862" t="s">
        <v>83</v>
      </c>
      <c r="O6862" t="b">
        <v>0</v>
      </c>
      <c r="P6862">
        <v>69.271799999999999</v>
      </c>
      <c r="Q6862">
        <v>19.195799999999998</v>
      </c>
      <c r="R6862">
        <v>10.415800000000001</v>
      </c>
      <c r="S6862" t="s">
        <v>91</v>
      </c>
      <c r="T6862">
        <v>0</v>
      </c>
      <c r="U6862">
        <v>0</v>
      </c>
      <c r="V6862">
        <v>17</v>
      </c>
      <c r="W6862">
        <v>1548.1164000000001</v>
      </c>
    </row>
    <row r="6863" spans="1:23" x14ac:dyDescent="0.35">
      <c r="A6863" t="s">
        <v>8933</v>
      </c>
      <c r="B6863" t="s">
        <v>1831</v>
      </c>
      <c r="C6863" t="s">
        <v>7451</v>
      </c>
      <c r="D6863" t="s">
        <v>12</v>
      </c>
      <c r="E6863" t="s">
        <v>95</v>
      </c>
      <c r="F6863" t="s">
        <v>512</v>
      </c>
      <c r="G6863">
        <v>536.59</v>
      </c>
      <c r="H6863">
        <v>1</v>
      </c>
      <c r="I6863">
        <v>0.02</v>
      </c>
      <c r="J6863">
        <v>6.08</v>
      </c>
      <c r="K6863" t="s">
        <v>102</v>
      </c>
      <c r="L6863" t="s">
        <v>43</v>
      </c>
      <c r="M6863">
        <v>6.56</v>
      </c>
      <c r="N6863" t="s">
        <v>83</v>
      </c>
      <c r="O6863" t="b">
        <v>0</v>
      </c>
      <c r="P6863">
        <v>525.85820000000001</v>
      </c>
      <c r="Q6863">
        <v>203.9042</v>
      </c>
      <c r="R6863">
        <v>191.26419999999999</v>
      </c>
      <c r="S6863" t="s">
        <v>128</v>
      </c>
      <c r="T6863">
        <v>0</v>
      </c>
      <c r="U6863">
        <v>0</v>
      </c>
      <c r="V6863">
        <v>2</v>
      </c>
      <c r="W6863">
        <v>261.37860000000012</v>
      </c>
    </row>
    <row r="6864" spans="1:23" x14ac:dyDescent="0.35">
      <c r="A6864" t="s">
        <v>8934</v>
      </c>
      <c r="B6864" t="s">
        <v>173</v>
      </c>
      <c r="C6864" t="s">
        <v>438</v>
      </c>
      <c r="D6864" t="s">
        <v>15</v>
      </c>
      <c r="E6864" t="s">
        <v>95</v>
      </c>
      <c r="F6864" t="s">
        <v>289</v>
      </c>
      <c r="G6864">
        <v>236.32</v>
      </c>
      <c r="H6864">
        <v>3</v>
      </c>
      <c r="I6864">
        <v>0.08</v>
      </c>
      <c r="J6864">
        <v>3.61</v>
      </c>
      <c r="K6864" t="s">
        <v>82</v>
      </c>
      <c r="L6864" t="s">
        <v>43</v>
      </c>
      <c r="M6864">
        <v>4.62</v>
      </c>
      <c r="N6864" t="s">
        <v>83</v>
      </c>
      <c r="O6864" t="b">
        <v>0</v>
      </c>
      <c r="P6864">
        <v>652.24320000000012</v>
      </c>
      <c r="Q6864">
        <v>226.86720000000011</v>
      </c>
      <c r="R6864">
        <v>218.63720000000009</v>
      </c>
      <c r="S6864" t="s">
        <v>128</v>
      </c>
      <c r="T6864">
        <v>0</v>
      </c>
      <c r="U6864">
        <v>0</v>
      </c>
      <c r="V6864">
        <v>13</v>
      </c>
      <c r="W6864">
        <v>1209.8108</v>
      </c>
    </row>
    <row r="6865" spans="1:23" x14ac:dyDescent="0.35">
      <c r="A6865" t="s">
        <v>8935</v>
      </c>
      <c r="B6865" t="s">
        <v>1345</v>
      </c>
      <c r="C6865" t="s">
        <v>1254</v>
      </c>
      <c r="D6865" t="s">
        <v>17</v>
      </c>
      <c r="E6865" t="s">
        <v>95</v>
      </c>
      <c r="F6865" t="s">
        <v>388</v>
      </c>
      <c r="G6865">
        <v>462.68</v>
      </c>
      <c r="H6865">
        <v>2</v>
      </c>
      <c r="I6865">
        <v>0.05</v>
      </c>
      <c r="J6865">
        <v>6.61</v>
      </c>
      <c r="K6865" t="s">
        <v>90</v>
      </c>
      <c r="L6865" t="s">
        <v>45</v>
      </c>
      <c r="M6865">
        <v>0.88</v>
      </c>
      <c r="N6865" t="s">
        <v>83</v>
      </c>
      <c r="O6865" t="b">
        <v>0</v>
      </c>
      <c r="P6865">
        <v>879.09199999999998</v>
      </c>
      <c r="Q6865">
        <v>323.87599999999998</v>
      </c>
      <c r="R6865">
        <v>316.38600000000002</v>
      </c>
      <c r="S6865" t="s">
        <v>183</v>
      </c>
      <c r="T6865">
        <v>0</v>
      </c>
      <c r="U6865">
        <v>0</v>
      </c>
      <c r="V6865">
        <v>13</v>
      </c>
      <c r="W6865">
        <v>1539.1237000000001</v>
      </c>
    </row>
    <row r="6866" spans="1:23" x14ac:dyDescent="0.35">
      <c r="A6866" t="s">
        <v>8936</v>
      </c>
      <c r="B6866" t="s">
        <v>921</v>
      </c>
      <c r="C6866" t="s">
        <v>299</v>
      </c>
      <c r="D6866" t="s">
        <v>15</v>
      </c>
      <c r="E6866" t="s">
        <v>95</v>
      </c>
      <c r="F6866" t="s">
        <v>140</v>
      </c>
      <c r="G6866">
        <v>304.10000000000002</v>
      </c>
      <c r="H6866">
        <v>2</v>
      </c>
      <c r="I6866">
        <v>0.02</v>
      </c>
      <c r="J6866">
        <v>7.19</v>
      </c>
      <c r="K6866" t="s">
        <v>115</v>
      </c>
      <c r="L6866" t="s">
        <v>43</v>
      </c>
      <c r="M6866">
        <v>4.16</v>
      </c>
      <c r="N6866" t="s">
        <v>83</v>
      </c>
      <c r="O6866" t="b">
        <v>0</v>
      </c>
      <c r="P6866">
        <v>596.03600000000006</v>
      </c>
      <c r="Q6866">
        <v>231.11600000000001</v>
      </c>
      <c r="R6866">
        <v>219.76599999999999</v>
      </c>
      <c r="S6866" t="s">
        <v>84</v>
      </c>
      <c r="T6866">
        <v>0</v>
      </c>
      <c r="U6866">
        <v>0</v>
      </c>
      <c r="V6866">
        <v>11</v>
      </c>
      <c r="W6866">
        <v>748.72979999999995</v>
      </c>
    </row>
    <row r="6867" spans="1:23" x14ac:dyDescent="0.35">
      <c r="A6867" t="s">
        <v>8937</v>
      </c>
      <c r="B6867" t="s">
        <v>236</v>
      </c>
      <c r="C6867" t="s">
        <v>7483</v>
      </c>
      <c r="D6867" t="s">
        <v>12</v>
      </c>
      <c r="E6867" t="s">
        <v>95</v>
      </c>
      <c r="F6867" t="s">
        <v>289</v>
      </c>
      <c r="G6867">
        <v>391.99</v>
      </c>
      <c r="H6867">
        <v>2</v>
      </c>
      <c r="I6867">
        <v>7.0000000000000007E-2</v>
      </c>
      <c r="J6867">
        <v>2.35</v>
      </c>
      <c r="K6867" t="s">
        <v>82</v>
      </c>
      <c r="L6867" t="s">
        <v>43</v>
      </c>
      <c r="M6867">
        <v>3.61</v>
      </c>
      <c r="N6867" t="s">
        <v>83</v>
      </c>
      <c r="O6867" t="b">
        <v>0</v>
      </c>
      <c r="P6867">
        <v>729.10140000000001</v>
      </c>
      <c r="Q6867">
        <v>258.71339999999998</v>
      </c>
      <c r="R6867">
        <v>252.7534</v>
      </c>
      <c r="S6867" t="s">
        <v>103</v>
      </c>
      <c r="T6867">
        <v>0</v>
      </c>
      <c r="U6867">
        <v>0</v>
      </c>
      <c r="V6867">
        <v>3</v>
      </c>
      <c r="W6867">
        <v>623.37810000000002</v>
      </c>
    </row>
    <row r="6868" spans="1:23" x14ac:dyDescent="0.35">
      <c r="A6868" t="s">
        <v>8938</v>
      </c>
      <c r="B6868" t="s">
        <v>1219</v>
      </c>
      <c r="C6868" t="s">
        <v>3230</v>
      </c>
      <c r="D6868" t="s">
        <v>12</v>
      </c>
      <c r="E6868" t="s">
        <v>95</v>
      </c>
      <c r="F6868" t="s">
        <v>286</v>
      </c>
      <c r="G6868">
        <v>197.95</v>
      </c>
      <c r="H6868">
        <v>2</v>
      </c>
      <c r="I6868">
        <v>0.02</v>
      </c>
      <c r="J6868">
        <v>4.8899999999999997</v>
      </c>
      <c r="K6868" t="s">
        <v>90</v>
      </c>
      <c r="L6868" t="s">
        <v>43</v>
      </c>
      <c r="M6868">
        <v>5.54</v>
      </c>
      <c r="N6868" t="s">
        <v>83</v>
      </c>
      <c r="O6868" t="b">
        <v>0</v>
      </c>
      <c r="P6868">
        <v>387.98200000000003</v>
      </c>
      <c r="Q6868">
        <v>150.44200000000001</v>
      </c>
      <c r="R6868">
        <v>140.012</v>
      </c>
      <c r="S6868" t="s">
        <v>183</v>
      </c>
      <c r="T6868">
        <v>0</v>
      </c>
      <c r="U6868">
        <v>0</v>
      </c>
      <c r="V6868">
        <v>2</v>
      </c>
      <c r="W6868">
        <v>171.9641</v>
      </c>
    </row>
    <row r="6869" spans="1:23" x14ac:dyDescent="0.35">
      <c r="A6869" t="s">
        <v>8939</v>
      </c>
      <c r="B6869" t="s">
        <v>291</v>
      </c>
      <c r="C6869" t="s">
        <v>3778</v>
      </c>
      <c r="D6869" t="s">
        <v>19</v>
      </c>
      <c r="E6869" t="s">
        <v>88</v>
      </c>
      <c r="F6869" t="s">
        <v>791</v>
      </c>
      <c r="G6869">
        <v>20.3</v>
      </c>
      <c r="H6869">
        <v>3</v>
      </c>
      <c r="I6869">
        <v>0.05</v>
      </c>
      <c r="J6869">
        <v>8.81</v>
      </c>
      <c r="K6869" t="s">
        <v>90</v>
      </c>
      <c r="L6869" t="s">
        <v>45</v>
      </c>
      <c r="M6869">
        <v>1.99</v>
      </c>
      <c r="N6869" t="s">
        <v>83</v>
      </c>
      <c r="O6869" t="b">
        <v>0</v>
      </c>
      <c r="P6869">
        <v>57.854999999999997</v>
      </c>
      <c r="Q6869">
        <v>21.315000000000001</v>
      </c>
      <c r="R6869">
        <v>10.515000000000001</v>
      </c>
      <c r="S6869" t="s">
        <v>183</v>
      </c>
      <c r="T6869">
        <v>0</v>
      </c>
      <c r="U6869">
        <v>0</v>
      </c>
      <c r="V6869">
        <v>8</v>
      </c>
      <c r="W6869">
        <v>991.02259999999978</v>
      </c>
    </row>
    <row r="6870" spans="1:23" x14ac:dyDescent="0.35">
      <c r="A6870" t="s">
        <v>8940</v>
      </c>
      <c r="B6870" t="s">
        <v>746</v>
      </c>
      <c r="C6870" t="s">
        <v>736</v>
      </c>
      <c r="D6870" t="s">
        <v>15</v>
      </c>
      <c r="E6870" t="s">
        <v>16</v>
      </c>
      <c r="F6870" t="s">
        <v>360</v>
      </c>
      <c r="G6870">
        <v>12.55</v>
      </c>
      <c r="H6870">
        <v>2</v>
      </c>
      <c r="I6870">
        <v>0.1</v>
      </c>
      <c r="J6870">
        <v>3.25</v>
      </c>
      <c r="K6870" t="s">
        <v>115</v>
      </c>
      <c r="L6870" t="s">
        <v>45</v>
      </c>
      <c r="M6870">
        <v>1.95</v>
      </c>
      <c r="N6870" t="s">
        <v>83</v>
      </c>
      <c r="O6870" t="b">
        <v>1</v>
      </c>
      <c r="P6870">
        <v>22.59</v>
      </c>
      <c r="Q6870">
        <v>7.5300000000000029</v>
      </c>
      <c r="R6870">
        <v>2.3300000000000032</v>
      </c>
      <c r="S6870" t="s">
        <v>103</v>
      </c>
      <c r="T6870">
        <v>0</v>
      </c>
      <c r="U6870">
        <v>0</v>
      </c>
      <c r="V6870">
        <v>15</v>
      </c>
      <c r="W6870">
        <v>1091.1376</v>
      </c>
    </row>
    <row r="6871" spans="1:23" x14ac:dyDescent="0.35">
      <c r="A6871" t="s">
        <v>8941</v>
      </c>
      <c r="B6871" t="s">
        <v>349</v>
      </c>
      <c r="C6871" t="s">
        <v>414</v>
      </c>
      <c r="D6871" t="s">
        <v>12</v>
      </c>
      <c r="E6871" t="s">
        <v>95</v>
      </c>
      <c r="F6871" t="s">
        <v>840</v>
      </c>
      <c r="G6871">
        <v>437.16</v>
      </c>
      <c r="H6871">
        <v>1</v>
      </c>
      <c r="I6871">
        <v>0.11</v>
      </c>
      <c r="J6871">
        <v>2.88</v>
      </c>
      <c r="K6871" t="s">
        <v>102</v>
      </c>
      <c r="L6871" t="s">
        <v>41</v>
      </c>
      <c r="M6871">
        <v>11.68</v>
      </c>
      <c r="N6871" t="s">
        <v>83</v>
      </c>
      <c r="O6871" t="b">
        <v>0</v>
      </c>
      <c r="P6871">
        <v>389.07240000000002</v>
      </c>
      <c r="Q6871">
        <v>126.7764</v>
      </c>
      <c r="R6871">
        <v>112.21639999999999</v>
      </c>
      <c r="S6871" t="s">
        <v>128</v>
      </c>
      <c r="T6871">
        <v>0</v>
      </c>
      <c r="U6871">
        <v>0</v>
      </c>
      <c r="V6871">
        <v>15</v>
      </c>
      <c r="W6871">
        <v>1078.7847999999999</v>
      </c>
    </row>
    <row r="6872" spans="1:23" x14ac:dyDescent="0.35">
      <c r="A6872" t="s">
        <v>8942</v>
      </c>
      <c r="B6872" t="s">
        <v>622</v>
      </c>
      <c r="C6872" t="s">
        <v>595</v>
      </c>
      <c r="D6872" t="s">
        <v>20</v>
      </c>
      <c r="E6872" t="s">
        <v>14</v>
      </c>
      <c r="F6872" t="s">
        <v>733</v>
      </c>
      <c r="G6872">
        <v>84.9</v>
      </c>
      <c r="H6872">
        <v>1</v>
      </c>
      <c r="I6872">
        <v>7.0000000000000007E-2</v>
      </c>
      <c r="J6872">
        <v>3.35</v>
      </c>
      <c r="K6872" t="s">
        <v>102</v>
      </c>
      <c r="L6872" t="s">
        <v>43</v>
      </c>
      <c r="M6872">
        <v>4.6399999999999997</v>
      </c>
      <c r="N6872" t="s">
        <v>83</v>
      </c>
      <c r="O6872" t="b">
        <v>0</v>
      </c>
      <c r="P6872">
        <v>78.956999999999994</v>
      </c>
      <c r="Q6872">
        <v>28.016999999999989</v>
      </c>
      <c r="R6872">
        <v>20.02699999999999</v>
      </c>
      <c r="S6872" t="s">
        <v>97</v>
      </c>
      <c r="T6872">
        <v>0</v>
      </c>
      <c r="U6872">
        <v>0</v>
      </c>
      <c r="V6872">
        <v>11</v>
      </c>
      <c r="W6872">
        <v>708.98270000000014</v>
      </c>
    </row>
    <row r="6873" spans="1:23" x14ac:dyDescent="0.35">
      <c r="A6873" t="s">
        <v>8943</v>
      </c>
      <c r="B6873" t="s">
        <v>660</v>
      </c>
      <c r="C6873" t="s">
        <v>277</v>
      </c>
      <c r="D6873" t="s">
        <v>19</v>
      </c>
      <c r="E6873" t="s">
        <v>16</v>
      </c>
      <c r="F6873" t="s">
        <v>895</v>
      </c>
      <c r="G6873">
        <v>26.73</v>
      </c>
      <c r="H6873">
        <v>2</v>
      </c>
      <c r="I6873">
        <v>0.13</v>
      </c>
      <c r="J6873">
        <v>3.58</v>
      </c>
      <c r="K6873" t="s">
        <v>82</v>
      </c>
      <c r="L6873" t="s">
        <v>41</v>
      </c>
      <c r="M6873">
        <v>5.08</v>
      </c>
      <c r="N6873" t="s">
        <v>83</v>
      </c>
      <c r="O6873" t="b">
        <v>0</v>
      </c>
      <c r="P6873">
        <v>46.510199999999998</v>
      </c>
      <c r="Q6873">
        <v>14.434200000000001</v>
      </c>
      <c r="R6873">
        <v>5.7741999999999969</v>
      </c>
      <c r="S6873" t="s">
        <v>84</v>
      </c>
      <c r="T6873">
        <v>0</v>
      </c>
      <c r="U6873">
        <v>0</v>
      </c>
      <c r="V6873">
        <v>17</v>
      </c>
      <c r="W6873">
        <v>653.06250000000011</v>
      </c>
    </row>
    <row r="6874" spans="1:23" x14ac:dyDescent="0.35">
      <c r="A6874" t="s">
        <v>8944</v>
      </c>
      <c r="B6874" t="s">
        <v>566</v>
      </c>
      <c r="C6874" t="s">
        <v>7229</v>
      </c>
      <c r="D6874" t="s">
        <v>15</v>
      </c>
      <c r="E6874" t="s">
        <v>14</v>
      </c>
      <c r="F6874" t="s">
        <v>152</v>
      </c>
      <c r="G6874">
        <v>123</v>
      </c>
      <c r="H6874">
        <v>1</v>
      </c>
      <c r="I6874">
        <v>0.28999999999999998</v>
      </c>
      <c r="J6874">
        <v>7.58</v>
      </c>
      <c r="K6874" t="s">
        <v>115</v>
      </c>
      <c r="L6874" t="s">
        <v>41</v>
      </c>
      <c r="M6874">
        <v>9.2100000000000009</v>
      </c>
      <c r="N6874" t="s">
        <v>83</v>
      </c>
      <c r="O6874" t="b">
        <v>0</v>
      </c>
      <c r="P6874">
        <v>87.33</v>
      </c>
      <c r="Q6874">
        <v>13.53</v>
      </c>
      <c r="R6874">
        <v>-3.259999999999998</v>
      </c>
      <c r="S6874" t="s">
        <v>103</v>
      </c>
      <c r="T6874">
        <v>0</v>
      </c>
      <c r="U6874">
        <v>0</v>
      </c>
      <c r="V6874">
        <v>3</v>
      </c>
      <c r="W6874">
        <v>46.092600000000019</v>
      </c>
    </row>
    <row r="6875" spans="1:23" x14ac:dyDescent="0.35">
      <c r="A6875" t="s">
        <v>8945</v>
      </c>
      <c r="B6875" t="s">
        <v>867</v>
      </c>
      <c r="C6875" t="s">
        <v>2303</v>
      </c>
      <c r="D6875" t="s">
        <v>19</v>
      </c>
      <c r="E6875" t="s">
        <v>16</v>
      </c>
      <c r="F6875" t="s">
        <v>435</v>
      </c>
      <c r="G6875">
        <v>40.86</v>
      </c>
      <c r="H6875">
        <v>3</v>
      </c>
      <c r="I6875">
        <v>0.28999999999999998</v>
      </c>
      <c r="J6875">
        <v>4.84</v>
      </c>
      <c r="K6875" t="s">
        <v>115</v>
      </c>
      <c r="L6875" t="s">
        <v>43</v>
      </c>
      <c r="M6875">
        <v>3.39</v>
      </c>
      <c r="N6875" t="s">
        <v>83</v>
      </c>
      <c r="O6875" t="b">
        <v>0</v>
      </c>
      <c r="P6875">
        <v>87.03179999999999</v>
      </c>
      <c r="Q6875">
        <v>13.48379999999999</v>
      </c>
      <c r="R6875">
        <v>5.2537999999999876</v>
      </c>
      <c r="S6875" t="s">
        <v>103</v>
      </c>
      <c r="T6875">
        <v>0</v>
      </c>
      <c r="U6875">
        <v>0</v>
      </c>
      <c r="V6875">
        <v>16</v>
      </c>
      <c r="W6875">
        <v>1427.3232</v>
      </c>
    </row>
    <row r="6876" spans="1:23" x14ac:dyDescent="0.35">
      <c r="A6876" t="s">
        <v>8946</v>
      </c>
      <c r="B6876" t="s">
        <v>157</v>
      </c>
      <c r="C6876" t="s">
        <v>1821</v>
      </c>
      <c r="D6876" t="s">
        <v>15</v>
      </c>
      <c r="E6876" t="s">
        <v>14</v>
      </c>
      <c r="F6876" t="s">
        <v>1113</v>
      </c>
      <c r="G6876">
        <v>165.78</v>
      </c>
      <c r="H6876">
        <v>1</v>
      </c>
      <c r="I6876">
        <v>0.02</v>
      </c>
      <c r="J6876">
        <v>2.2200000000000002</v>
      </c>
      <c r="K6876" t="s">
        <v>102</v>
      </c>
      <c r="L6876" t="s">
        <v>48</v>
      </c>
      <c r="M6876">
        <v>19.100000000000001</v>
      </c>
      <c r="N6876" t="s">
        <v>83</v>
      </c>
      <c r="O6876" t="b">
        <v>0</v>
      </c>
      <c r="P6876">
        <v>162.46440000000001</v>
      </c>
      <c r="Q6876">
        <v>62.996400000000008</v>
      </c>
      <c r="R6876">
        <v>41.676400000000008</v>
      </c>
      <c r="S6876" t="s">
        <v>91</v>
      </c>
      <c r="T6876">
        <v>0</v>
      </c>
      <c r="U6876">
        <v>0</v>
      </c>
      <c r="V6876">
        <v>13</v>
      </c>
      <c r="W6876">
        <v>930.44320000000005</v>
      </c>
    </row>
    <row r="6877" spans="1:23" x14ac:dyDescent="0.35">
      <c r="A6877" t="s">
        <v>8947</v>
      </c>
      <c r="B6877" t="s">
        <v>629</v>
      </c>
      <c r="C6877" t="s">
        <v>4250</v>
      </c>
      <c r="D6877" t="s">
        <v>17</v>
      </c>
      <c r="E6877" t="s">
        <v>14</v>
      </c>
      <c r="F6877" t="s">
        <v>1041</v>
      </c>
      <c r="G6877">
        <v>146.57</v>
      </c>
      <c r="H6877">
        <v>3</v>
      </c>
      <c r="I6877">
        <v>0.11</v>
      </c>
      <c r="J6877">
        <v>5.3</v>
      </c>
      <c r="K6877" t="s">
        <v>115</v>
      </c>
      <c r="L6877" t="s">
        <v>41</v>
      </c>
      <c r="M6877">
        <v>10.77</v>
      </c>
      <c r="N6877" t="s">
        <v>141</v>
      </c>
      <c r="O6877" t="b">
        <v>0</v>
      </c>
      <c r="P6877">
        <v>391.34190000000001</v>
      </c>
      <c r="Q6877">
        <v>127.5159</v>
      </c>
      <c r="R6877">
        <v>111.44589999999999</v>
      </c>
      <c r="S6877" t="s">
        <v>128</v>
      </c>
      <c r="T6877">
        <v>1</v>
      </c>
      <c r="U6877">
        <v>0</v>
      </c>
      <c r="V6877">
        <v>3</v>
      </c>
      <c r="W6877">
        <v>462.74050000000011</v>
      </c>
    </row>
    <row r="6878" spans="1:23" x14ac:dyDescent="0.35">
      <c r="A6878" t="s">
        <v>8948</v>
      </c>
      <c r="B6878" t="s">
        <v>205</v>
      </c>
      <c r="C6878" t="s">
        <v>557</v>
      </c>
      <c r="D6878" t="s">
        <v>15</v>
      </c>
      <c r="E6878" t="s">
        <v>14</v>
      </c>
      <c r="F6878" t="s">
        <v>396</v>
      </c>
      <c r="G6878">
        <v>117.77</v>
      </c>
      <c r="H6878">
        <v>2</v>
      </c>
      <c r="I6878">
        <v>0.1</v>
      </c>
      <c r="J6878">
        <v>3.12</v>
      </c>
      <c r="K6878" t="s">
        <v>90</v>
      </c>
      <c r="L6878" t="s">
        <v>45</v>
      </c>
      <c r="M6878">
        <v>1.77</v>
      </c>
      <c r="N6878" t="s">
        <v>83</v>
      </c>
      <c r="O6878" t="b">
        <v>1</v>
      </c>
      <c r="P6878">
        <v>211.98599999999999</v>
      </c>
      <c r="Q6878">
        <v>70.662000000000006</v>
      </c>
      <c r="R6878">
        <v>65.772000000000006</v>
      </c>
      <c r="S6878" t="s">
        <v>97</v>
      </c>
      <c r="T6878">
        <v>0</v>
      </c>
      <c r="U6878">
        <v>0</v>
      </c>
      <c r="V6878">
        <v>2</v>
      </c>
      <c r="W6878">
        <v>73.392800000000008</v>
      </c>
    </row>
    <row r="6879" spans="1:23" x14ac:dyDescent="0.35">
      <c r="A6879" t="s">
        <v>8949</v>
      </c>
      <c r="B6879" t="s">
        <v>177</v>
      </c>
      <c r="C6879" t="s">
        <v>4657</v>
      </c>
      <c r="D6879" t="s">
        <v>12</v>
      </c>
      <c r="E6879" t="s">
        <v>88</v>
      </c>
      <c r="F6879" t="s">
        <v>989</v>
      </c>
      <c r="G6879">
        <v>25.68</v>
      </c>
      <c r="H6879">
        <v>1</v>
      </c>
      <c r="I6879">
        <v>0.14000000000000001</v>
      </c>
      <c r="J6879">
        <v>5.97</v>
      </c>
      <c r="K6879" t="s">
        <v>115</v>
      </c>
      <c r="L6879" t="s">
        <v>41</v>
      </c>
      <c r="M6879">
        <v>12.46</v>
      </c>
      <c r="N6879" t="s">
        <v>83</v>
      </c>
      <c r="O6879" t="b">
        <v>0</v>
      </c>
      <c r="P6879">
        <v>22.084800000000001</v>
      </c>
      <c r="Q6879">
        <v>6.6767999999999983</v>
      </c>
      <c r="R6879">
        <v>-11.7532</v>
      </c>
      <c r="S6879" t="s">
        <v>128</v>
      </c>
      <c r="T6879">
        <v>0</v>
      </c>
      <c r="U6879">
        <v>0</v>
      </c>
      <c r="V6879">
        <v>4</v>
      </c>
      <c r="W6879">
        <v>449.09910000000002</v>
      </c>
    </row>
    <row r="6880" spans="1:23" x14ac:dyDescent="0.35">
      <c r="A6880" t="s">
        <v>8950</v>
      </c>
      <c r="B6880" t="s">
        <v>740</v>
      </c>
      <c r="C6880" t="s">
        <v>885</v>
      </c>
      <c r="D6880" t="s">
        <v>15</v>
      </c>
      <c r="E6880" t="s">
        <v>88</v>
      </c>
      <c r="F6880" t="s">
        <v>760</v>
      </c>
      <c r="G6880">
        <v>25.85</v>
      </c>
      <c r="H6880">
        <v>3</v>
      </c>
      <c r="I6880">
        <v>0.02</v>
      </c>
      <c r="J6880">
        <v>6.09</v>
      </c>
      <c r="K6880" t="s">
        <v>90</v>
      </c>
      <c r="L6880" t="s">
        <v>45</v>
      </c>
      <c r="M6880">
        <v>1.96</v>
      </c>
      <c r="N6880" t="s">
        <v>83</v>
      </c>
      <c r="O6880" t="b">
        <v>0</v>
      </c>
      <c r="P6880">
        <v>75.999000000000009</v>
      </c>
      <c r="Q6880">
        <v>29.469000000000001</v>
      </c>
      <c r="R6880">
        <v>21.419</v>
      </c>
      <c r="S6880" t="s">
        <v>128</v>
      </c>
      <c r="T6880">
        <v>0</v>
      </c>
      <c r="U6880">
        <v>0</v>
      </c>
      <c r="V6880">
        <v>14</v>
      </c>
      <c r="W6880">
        <v>532.6671</v>
      </c>
    </row>
    <row r="6881" spans="1:23" x14ac:dyDescent="0.35">
      <c r="A6881" t="s">
        <v>8951</v>
      </c>
      <c r="B6881" t="s">
        <v>1268</v>
      </c>
      <c r="C6881" t="s">
        <v>1199</v>
      </c>
      <c r="D6881" t="s">
        <v>19</v>
      </c>
      <c r="E6881" t="s">
        <v>95</v>
      </c>
      <c r="F6881" t="s">
        <v>101</v>
      </c>
      <c r="G6881">
        <v>86.79</v>
      </c>
      <c r="H6881">
        <v>2</v>
      </c>
      <c r="I6881">
        <v>7.0000000000000007E-2</v>
      </c>
      <c r="J6881">
        <v>8.39</v>
      </c>
      <c r="K6881" t="s">
        <v>82</v>
      </c>
      <c r="L6881" t="s">
        <v>48</v>
      </c>
      <c r="M6881">
        <v>4.29</v>
      </c>
      <c r="N6881" t="s">
        <v>83</v>
      </c>
      <c r="O6881" t="b">
        <v>0</v>
      </c>
      <c r="P6881">
        <v>161.42939999999999</v>
      </c>
      <c r="Q6881">
        <v>57.281399999999977</v>
      </c>
      <c r="R6881">
        <v>44.601399999999977</v>
      </c>
      <c r="S6881" t="s">
        <v>183</v>
      </c>
      <c r="T6881">
        <v>0</v>
      </c>
      <c r="U6881">
        <v>0</v>
      </c>
      <c r="V6881">
        <v>19</v>
      </c>
      <c r="W6881">
        <v>257.53230000000002</v>
      </c>
    </row>
    <row r="6882" spans="1:23" x14ac:dyDescent="0.35">
      <c r="A6882" t="s">
        <v>8952</v>
      </c>
      <c r="B6882" t="s">
        <v>566</v>
      </c>
      <c r="C6882" t="s">
        <v>835</v>
      </c>
      <c r="D6882" t="s">
        <v>15</v>
      </c>
      <c r="E6882" t="s">
        <v>95</v>
      </c>
      <c r="F6882" t="s">
        <v>715</v>
      </c>
      <c r="G6882">
        <v>570.26</v>
      </c>
      <c r="H6882">
        <v>3</v>
      </c>
      <c r="I6882">
        <v>7.0000000000000007E-2</v>
      </c>
      <c r="J6882">
        <v>6.34</v>
      </c>
      <c r="K6882" t="s">
        <v>90</v>
      </c>
      <c r="L6882" t="s">
        <v>41</v>
      </c>
      <c r="M6882">
        <v>13.62</v>
      </c>
      <c r="N6882" t="s">
        <v>83</v>
      </c>
      <c r="O6882" t="b">
        <v>0</v>
      </c>
      <c r="P6882">
        <v>1591.0254</v>
      </c>
      <c r="Q6882">
        <v>564.55739999999992</v>
      </c>
      <c r="R6882">
        <v>544.59739999999988</v>
      </c>
      <c r="S6882" t="s">
        <v>103</v>
      </c>
      <c r="T6882">
        <v>0</v>
      </c>
      <c r="U6882">
        <v>0</v>
      </c>
      <c r="V6882">
        <v>3</v>
      </c>
      <c r="W6882">
        <v>535.93179999999984</v>
      </c>
    </row>
    <row r="6883" spans="1:23" x14ac:dyDescent="0.35">
      <c r="A6883" t="s">
        <v>8953</v>
      </c>
      <c r="B6883" t="s">
        <v>316</v>
      </c>
      <c r="C6883" t="s">
        <v>4179</v>
      </c>
      <c r="D6883" t="s">
        <v>19</v>
      </c>
      <c r="E6883" t="s">
        <v>16</v>
      </c>
      <c r="F6883" t="s">
        <v>155</v>
      </c>
      <c r="G6883">
        <v>63.76</v>
      </c>
      <c r="H6883">
        <v>2</v>
      </c>
      <c r="I6883">
        <v>0.08</v>
      </c>
      <c r="J6883">
        <v>2.2599999999999998</v>
      </c>
      <c r="K6883" t="s">
        <v>90</v>
      </c>
      <c r="L6883" t="s">
        <v>48</v>
      </c>
      <c r="M6883">
        <v>13.76</v>
      </c>
      <c r="N6883" t="s">
        <v>141</v>
      </c>
      <c r="O6883" t="b">
        <v>0</v>
      </c>
      <c r="P6883">
        <v>117.3184</v>
      </c>
      <c r="Q6883">
        <v>40.806399999999996</v>
      </c>
      <c r="R6883">
        <v>24.7864</v>
      </c>
      <c r="S6883" t="s">
        <v>91</v>
      </c>
      <c r="T6883">
        <v>1</v>
      </c>
      <c r="U6883">
        <v>0</v>
      </c>
      <c r="V6883">
        <v>15</v>
      </c>
      <c r="W6883">
        <v>1235.5637999999999</v>
      </c>
    </row>
    <row r="6884" spans="1:23" x14ac:dyDescent="0.35">
      <c r="A6884" t="s">
        <v>8954</v>
      </c>
      <c r="B6884" t="s">
        <v>161</v>
      </c>
      <c r="C6884" t="s">
        <v>8955</v>
      </c>
      <c r="D6884" t="s">
        <v>12</v>
      </c>
      <c r="E6884" t="s">
        <v>16</v>
      </c>
      <c r="F6884" t="s">
        <v>214</v>
      </c>
      <c r="G6884">
        <v>19.989999999999998</v>
      </c>
      <c r="H6884">
        <v>1</v>
      </c>
      <c r="I6884">
        <v>0.1</v>
      </c>
      <c r="J6884">
        <v>2.29</v>
      </c>
      <c r="K6884" t="s">
        <v>82</v>
      </c>
      <c r="L6884" t="s">
        <v>45</v>
      </c>
      <c r="M6884">
        <v>1.67</v>
      </c>
      <c r="N6884" t="s">
        <v>83</v>
      </c>
      <c r="O6884" t="b">
        <v>1</v>
      </c>
      <c r="P6884">
        <v>17.991</v>
      </c>
      <c r="Q6884">
        <v>5.9970000000000017</v>
      </c>
      <c r="R6884">
        <v>2.0370000000000021</v>
      </c>
      <c r="S6884" t="s">
        <v>91</v>
      </c>
      <c r="T6884">
        <v>0</v>
      </c>
      <c r="U6884">
        <v>0</v>
      </c>
      <c r="V6884">
        <v>1</v>
      </c>
      <c r="W6884">
        <v>2.0370000000000021</v>
      </c>
    </row>
    <row r="6885" spans="1:23" x14ac:dyDescent="0.35">
      <c r="A6885" t="s">
        <v>8956</v>
      </c>
      <c r="B6885" t="s">
        <v>901</v>
      </c>
      <c r="C6885" t="s">
        <v>2401</v>
      </c>
      <c r="D6885" t="s">
        <v>17</v>
      </c>
      <c r="E6885" t="s">
        <v>14</v>
      </c>
      <c r="F6885" t="s">
        <v>1740</v>
      </c>
      <c r="G6885">
        <v>130.57</v>
      </c>
      <c r="H6885">
        <v>1</v>
      </c>
      <c r="I6885">
        <v>0.17</v>
      </c>
      <c r="J6885">
        <v>9.27</v>
      </c>
      <c r="K6885" t="s">
        <v>90</v>
      </c>
      <c r="L6885" t="s">
        <v>41</v>
      </c>
      <c r="M6885">
        <v>14.02</v>
      </c>
      <c r="N6885" t="s">
        <v>83</v>
      </c>
      <c r="O6885" t="b">
        <v>0</v>
      </c>
      <c r="P6885">
        <v>108.37309999999999</v>
      </c>
      <c r="Q6885">
        <v>30.031099999999999</v>
      </c>
      <c r="R6885">
        <v>6.7410999999999959</v>
      </c>
      <c r="S6885" t="s">
        <v>128</v>
      </c>
      <c r="T6885">
        <v>0</v>
      </c>
      <c r="U6885">
        <v>0</v>
      </c>
      <c r="V6885">
        <v>16</v>
      </c>
      <c r="W6885">
        <v>1734.7913000000001</v>
      </c>
    </row>
    <row r="6886" spans="1:23" x14ac:dyDescent="0.35">
      <c r="A6886" t="s">
        <v>8957</v>
      </c>
      <c r="B6886" t="s">
        <v>1345</v>
      </c>
      <c r="C6886" t="s">
        <v>166</v>
      </c>
      <c r="D6886" t="s">
        <v>17</v>
      </c>
      <c r="E6886" t="s">
        <v>95</v>
      </c>
      <c r="F6886" t="s">
        <v>217</v>
      </c>
      <c r="G6886">
        <v>429.76</v>
      </c>
      <c r="H6886">
        <v>3</v>
      </c>
      <c r="I6886">
        <v>0.03</v>
      </c>
      <c r="J6886">
        <v>6.48</v>
      </c>
      <c r="K6886" t="s">
        <v>102</v>
      </c>
      <c r="L6886" t="s">
        <v>45</v>
      </c>
      <c r="M6886">
        <v>1.3</v>
      </c>
      <c r="N6886" t="s">
        <v>83</v>
      </c>
      <c r="O6886" t="b">
        <v>0</v>
      </c>
      <c r="P6886">
        <v>1250.6016</v>
      </c>
      <c r="Q6886">
        <v>477.03359999999998</v>
      </c>
      <c r="R6886">
        <v>469.25360000000001</v>
      </c>
      <c r="S6886" t="s">
        <v>183</v>
      </c>
      <c r="T6886">
        <v>0</v>
      </c>
      <c r="U6886">
        <v>0</v>
      </c>
      <c r="V6886">
        <v>20</v>
      </c>
      <c r="W6886">
        <v>1878.5492999999999</v>
      </c>
    </row>
    <row r="6887" spans="1:23" x14ac:dyDescent="0.35">
      <c r="A6887" t="s">
        <v>8958</v>
      </c>
      <c r="B6887" t="s">
        <v>349</v>
      </c>
      <c r="C6887" t="s">
        <v>620</v>
      </c>
      <c r="D6887" t="s">
        <v>12</v>
      </c>
      <c r="E6887" t="s">
        <v>95</v>
      </c>
      <c r="F6887" t="s">
        <v>1251</v>
      </c>
      <c r="G6887">
        <v>442.03</v>
      </c>
      <c r="H6887">
        <v>3</v>
      </c>
      <c r="I6887">
        <v>0.17</v>
      </c>
      <c r="J6887">
        <v>9.16</v>
      </c>
      <c r="K6887" t="s">
        <v>90</v>
      </c>
      <c r="L6887" t="s">
        <v>41</v>
      </c>
      <c r="M6887">
        <v>5.4</v>
      </c>
      <c r="N6887" t="s">
        <v>83</v>
      </c>
      <c r="O6887" t="b">
        <v>0</v>
      </c>
      <c r="P6887">
        <v>1100.6547</v>
      </c>
      <c r="Q6887">
        <v>305.00069999999988</v>
      </c>
      <c r="R6887">
        <v>290.44069999999988</v>
      </c>
      <c r="S6887" t="s">
        <v>128</v>
      </c>
      <c r="T6887">
        <v>0</v>
      </c>
      <c r="U6887">
        <v>0</v>
      </c>
      <c r="V6887">
        <v>4</v>
      </c>
      <c r="W6887">
        <v>522.29050000000007</v>
      </c>
    </row>
    <row r="6888" spans="1:23" x14ac:dyDescent="0.35">
      <c r="A6888" t="s">
        <v>8959</v>
      </c>
      <c r="B6888" t="s">
        <v>559</v>
      </c>
      <c r="C6888" t="s">
        <v>1327</v>
      </c>
      <c r="D6888" t="s">
        <v>19</v>
      </c>
      <c r="E6888" t="s">
        <v>14</v>
      </c>
      <c r="F6888" t="s">
        <v>662</v>
      </c>
      <c r="G6888">
        <v>131.09</v>
      </c>
      <c r="H6888">
        <v>3</v>
      </c>
      <c r="I6888">
        <v>0.1</v>
      </c>
      <c r="J6888">
        <v>6.59</v>
      </c>
      <c r="K6888" t="s">
        <v>102</v>
      </c>
      <c r="L6888" t="s">
        <v>48</v>
      </c>
      <c r="M6888">
        <v>10.85</v>
      </c>
      <c r="N6888" t="s">
        <v>83</v>
      </c>
      <c r="O6888" t="b">
        <v>1</v>
      </c>
      <c r="P6888">
        <v>353.94299999999998</v>
      </c>
      <c r="Q6888">
        <v>117.98099999999999</v>
      </c>
      <c r="R6888">
        <v>100.541</v>
      </c>
      <c r="S6888" t="s">
        <v>128</v>
      </c>
      <c r="T6888">
        <v>0</v>
      </c>
      <c r="U6888">
        <v>0</v>
      </c>
      <c r="V6888">
        <v>19</v>
      </c>
      <c r="W6888">
        <v>1271.3681999999999</v>
      </c>
    </row>
    <row r="6889" spans="1:23" x14ac:dyDescent="0.35">
      <c r="A6889" t="s">
        <v>8960</v>
      </c>
      <c r="B6889" t="s">
        <v>249</v>
      </c>
      <c r="C6889" t="s">
        <v>1014</v>
      </c>
      <c r="D6889" t="s">
        <v>12</v>
      </c>
      <c r="E6889" t="s">
        <v>95</v>
      </c>
      <c r="F6889" t="s">
        <v>96</v>
      </c>
      <c r="G6889">
        <v>257.82</v>
      </c>
      <c r="H6889">
        <v>1</v>
      </c>
      <c r="I6889">
        <v>0.28000000000000003</v>
      </c>
      <c r="J6889">
        <v>8.51</v>
      </c>
      <c r="K6889" t="s">
        <v>102</v>
      </c>
      <c r="L6889" t="s">
        <v>41</v>
      </c>
      <c r="M6889">
        <v>13.7</v>
      </c>
      <c r="N6889" t="s">
        <v>83</v>
      </c>
      <c r="O6889" t="b">
        <v>0</v>
      </c>
      <c r="P6889">
        <v>185.63040000000001</v>
      </c>
      <c r="Q6889">
        <v>30.938400000000001</v>
      </c>
      <c r="R6889">
        <v>8.7284000000000006</v>
      </c>
      <c r="S6889" t="s">
        <v>91</v>
      </c>
      <c r="T6889">
        <v>0</v>
      </c>
      <c r="U6889">
        <v>0</v>
      </c>
      <c r="V6889">
        <v>13</v>
      </c>
      <c r="W6889">
        <v>805.16080000000011</v>
      </c>
    </row>
    <row r="6890" spans="1:23" x14ac:dyDescent="0.35">
      <c r="A6890" t="s">
        <v>8961</v>
      </c>
      <c r="B6890" t="s">
        <v>610</v>
      </c>
      <c r="C6890" t="s">
        <v>1126</v>
      </c>
      <c r="D6890" t="s">
        <v>15</v>
      </c>
      <c r="E6890" t="s">
        <v>14</v>
      </c>
      <c r="F6890" t="s">
        <v>780</v>
      </c>
      <c r="G6890">
        <v>126.32</v>
      </c>
      <c r="H6890">
        <v>3</v>
      </c>
      <c r="I6890">
        <v>0.1</v>
      </c>
      <c r="J6890">
        <v>5.67</v>
      </c>
      <c r="K6890" t="s">
        <v>90</v>
      </c>
      <c r="L6890" t="s">
        <v>43</v>
      </c>
      <c r="M6890">
        <v>4.8</v>
      </c>
      <c r="N6890" t="s">
        <v>83</v>
      </c>
      <c r="O6890" t="b">
        <v>1</v>
      </c>
      <c r="P6890">
        <v>341.06400000000002</v>
      </c>
      <c r="Q6890">
        <v>113.688</v>
      </c>
      <c r="R6890">
        <v>103.218</v>
      </c>
      <c r="S6890" t="s">
        <v>97</v>
      </c>
      <c r="T6890">
        <v>0</v>
      </c>
      <c r="U6890">
        <v>0</v>
      </c>
      <c r="V6890">
        <v>20</v>
      </c>
      <c r="W6890">
        <v>1687.2603999999999</v>
      </c>
    </row>
    <row r="6891" spans="1:23" x14ac:dyDescent="0.35">
      <c r="A6891" t="s">
        <v>8962</v>
      </c>
      <c r="B6891" t="s">
        <v>594</v>
      </c>
      <c r="C6891" t="s">
        <v>700</v>
      </c>
      <c r="D6891" t="s">
        <v>12</v>
      </c>
      <c r="E6891" t="s">
        <v>16</v>
      </c>
      <c r="F6891" t="s">
        <v>932</v>
      </c>
      <c r="G6891">
        <v>72.459999999999994</v>
      </c>
      <c r="H6891">
        <v>1</v>
      </c>
      <c r="I6891">
        <v>0.28999999999999998</v>
      </c>
      <c r="J6891">
        <v>6.5</v>
      </c>
      <c r="K6891" t="s">
        <v>102</v>
      </c>
      <c r="L6891" t="s">
        <v>43</v>
      </c>
      <c r="M6891">
        <v>7.71</v>
      </c>
      <c r="N6891" t="s">
        <v>83</v>
      </c>
      <c r="O6891" t="b">
        <v>0</v>
      </c>
      <c r="P6891">
        <v>51.446599999999989</v>
      </c>
      <c r="Q6891">
        <v>7.9705999999999966</v>
      </c>
      <c r="R6891">
        <v>-6.2394000000000034</v>
      </c>
      <c r="S6891" t="s">
        <v>128</v>
      </c>
      <c r="T6891">
        <v>0</v>
      </c>
      <c r="U6891">
        <v>0</v>
      </c>
      <c r="V6891">
        <v>14</v>
      </c>
      <c r="W6891">
        <v>945.60969999999998</v>
      </c>
    </row>
    <row r="6892" spans="1:23" x14ac:dyDescent="0.35">
      <c r="A6892" t="s">
        <v>8963</v>
      </c>
      <c r="B6892" t="s">
        <v>1379</v>
      </c>
      <c r="C6892" t="s">
        <v>1916</v>
      </c>
      <c r="D6892" t="s">
        <v>15</v>
      </c>
      <c r="E6892" t="s">
        <v>16</v>
      </c>
      <c r="F6892" t="s">
        <v>527</v>
      </c>
      <c r="G6892">
        <v>34.380000000000003</v>
      </c>
      <c r="H6892">
        <v>1</v>
      </c>
      <c r="I6892">
        <v>0.13</v>
      </c>
      <c r="J6892">
        <v>2.27</v>
      </c>
      <c r="K6892" t="s">
        <v>102</v>
      </c>
      <c r="L6892" t="s">
        <v>41</v>
      </c>
      <c r="M6892">
        <v>5.89</v>
      </c>
      <c r="N6892" t="s">
        <v>141</v>
      </c>
      <c r="O6892" t="b">
        <v>0</v>
      </c>
      <c r="P6892">
        <v>29.910599999999999</v>
      </c>
      <c r="Q6892">
        <v>9.2826000000000022</v>
      </c>
      <c r="R6892">
        <v>1.122600000000002</v>
      </c>
      <c r="S6892" t="s">
        <v>183</v>
      </c>
      <c r="T6892">
        <v>1</v>
      </c>
      <c r="U6892">
        <v>0</v>
      </c>
      <c r="V6892">
        <v>17</v>
      </c>
      <c r="W6892">
        <v>868.86450000000013</v>
      </c>
    </row>
    <row r="6893" spans="1:23" x14ac:dyDescent="0.35">
      <c r="A6893" t="s">
        <v>8964</v>
      </c>
      <c r="B6893" t="s">
        <v>180</v>
      </c>
      <c r="C6893" t="s">
        <v>1510</v>
      </c>
      <c r="D6893" t="s">
        <v>12</v>
      </c>
      <c r="E6893" t="s">
        <v>14</v>
      </c>
      <c r="F6893" t="s">
        <v>1321</v>
      </c>
      <c r="G6893">
        <v>114.03</v>
      </c>
      <c r="H6893">
        <v>2</v>
      </c>
      <c r="I6893">
        <v>0.02</v>
      </c>
      <c r="J6893">
        <v>7.29</v>
      </c>
      <c r="K6893" t="s">
        <v>82</v>
      </c>
      <c r="L6893" t="s">
        <v>45</v>
      </c>
      <c r="M6893">
        <v>1.89</v>
      </c>
      <c r="N6893" t="s">
        <v>83</v>
      </c>
      <c r="O6893" t="b">
        <v>0</v>
      </c>
      <c r="P6893">
        <v>223.49879999999999</v>
      </c>
      <c r="Q6893">
        <v>86.662800000000004</v>
      </c>
      <c r="R6893">
        <v>77.482799999999997</v>
      </c>
      <c r="S6893" t="s">
        <v>183</v>
      </c>
      <c r="T6893">
        <v>0</v>
      </c>
      <c r="U6893">
        <v>0</v>
      </c>
      <c r="V6893">
        <v>3</v>
      </c>
      <c r="W6893">
        <v>231.65539999999999</v>
      </c>
    </row>
    <row r="6894" spans="1:23" x14ac:dyDescent="0.35">
      <c r="A6894" t="s">
        <v>8965</v>
      </c>
      <c r="B6894" t="s">
        <v>1097</v>
      </c>
      <c r="C6894" t="s">
        <v>812</v>
      </c>
      <c r="D6894" t="s">
        <v>26</v>
      </c>
      <c r="E6894" t="s">
        <v>14</v>
      </c>
      <c r="F6894" t="s">
        <v>396</v>
      </c>
      <c r="G6894">
        <v>47.16</v>
      </c>
      <c r="H6894">
        <v>3</v>
      </c>
      <c r="I6894">
        <v>0.05</v>
      </c>
      <c r="J6894">
        <v>7.83</v>
      </c>
      <c r="K6894" t="s">
        <v>102</v>
      </c>
      <c r="L6894" t="s">
        <v>43</v>
      </c>
      <c r="M6894">
        <v>3.57</v>
      </c>
      <c r="N6894" t="s">
        <v>83</v>
      </c>
      <c r="O6894" t="b">
        <v>0</v>
      </c>
      <c r="P6894">
        <v>134.40600000000001</v>
      </c>
      <c r="Q6894">
        <v>49.517999999999986</v>
      </c>
      <c r="R6894">
        <v>38.117999999999988</v>
      </c>
      <c r="S6894" t="s">
        <v>183</v>
      </c>
      <c r="T6894">
        <v>0</v>
      </c>
      <c r="U6894">
        <v>0</v>
      </c>
      <c r="V6894">
        <v>19</v>
      </c>
      <c r="W6894">
        <v>617.94619999999986</v>
      </c>
    </row>
    <row r="6895" spans="1:23" x14ac:dyDescent="0.35">
      <c r="A6895" t="s">
        <v>8966</v>
      </c>
      <c r="B6895" t="s">
        <v>973</v>
      </c>
      <c r="C6895" t="s">
        <v>1229</v>
      </c>
      <c r="D6895" t="s">
        <v>15</v>
      </c>
      <c r="E6895" t="s">
        <v>95</v>
      </c>
      <c r="F6895" t="s">
        <v>127</v>
      </c>
      <c r="G6895">
        <v>634.91</v>
      </c>
      <c r="H6895">
        <v>2</v>
      </c>
      <c r="I6895">
        <v>0.05</v>
      </c>
      <c r="J6895">
        <v>6.57</v>
      </c>
      <c r="K6895" t="s">
        <v>82</v>
      </c>
      <c r="L6895" t="s">
        <v>41</v>
      </c>
      <c r="M6895">
        <v>9.24</v>
      </c>
      <c r="N6895" t="s">
        <v>83</v>
      </c>
      <c r="O6895" t="b">
        <v>0</v>
      </c>
      <c r="P6895">
        <v>1206.329</v>
      </c>
      <c r="Q6895">
        <v>444.43700000000001</v>
      </c>
      <c r="R6895">
        <v>428.62700000000001</v>
      </c>
      <c r="S6895" t="s">
        <v>183</v>
      </c>
      <c r="T6895">
        <v>0</v>
      </c>
      <c r="U6895">
        <v>0</v>
      </c>
      <c r="V6895">
        <v>18</v>
      </c>
      <c r="W6895">
        <v>1211.7243000000001</v>
      </c>
    </row>
    <row r="6896" spans="1:23" x14ac:dyDescent="0.35">
      <c r="A6896" t="s">
        <v>8967</v>
      </c>
      <c r="B6896" t="s">
        <v>984</v>
      </c>
      <c r="C6896" t="s">
        <v>1500</v>
      </c>
      <c r="D6896" t="s">
        <v>17</v>
      </c>
      <c r="E6896" t="s">
        <v>95</v>
      </c>
      <c r="F6896" t="s">
        <v>304</v>
      </c>
      <c r="G6896">
        <v>298.14999999999998</v>
      </c>
      <c r="H6896">
        <v>2</v>
      </c>
      <c r="I6896">
        <v>0.05</v>
      </c>
      <c r="J6896">
        <v>5.2</v>
      </c>
      <c r="K6896" t="s">
        <v>82</v>
      </c>
      <c r="L6896" t="s">
        <v>45</v>
      </c>
      <c r="M6896">
        <v>1.04</v>
      </c>
      <c r="N6896" t="s">
        <v>83</v>
      </c>
      <c r="O6896" t="b">
        <v>0</v>
      </c>
      <c r="P6896">
        <v>566.4849999999999</v>
      </c>
      <c r="Q6896">
        <v>208.70500000000001</v>
      </c>
      <c r="R6896">
        <v>202.46499999999989</v>
      </c>
      <c r="S6896" t="s">
        <v>97</v>
      </c>
      <c r="T6896">
        <v>0</v>
      </c>
      <c r="U6896">
        <v>0</v>
      </c>
      <c r="V6896">
        <v>20</v>
      </c>
      <c r="W6896">
        <v>1871.6422</v>
      </c>
    </row>
    <row r="6897" spans="1:23" x14ac:dyDescent="0.35">
      <c r="A6897" t="s">
        <v>8968</v>
      </c>
      <c r="B6897" t="s">
        <v>425</v>
      </c>
      <c r="C6897" t="s">
        <v>8969</v>
      </c>
      <c r="D6897" t="s">
        <v>19</v>
      </c>
      <c r="E6897" t="s">
        <v>88</v>
      </c>
      <c r="F6897" t="s">
        <v>760</v>
      </c>
      <c r="G6897">
        <v>26.41</v>
      </c>
      <c r="H6897">
        <v>3</v>
      </c>
      <c r="I6897">
        <v>0.03</v>
      </c>
      <c r="J6897">
        <v>8.5500000000000007</v>
      </c>
      <c r="K6897" t="s">
        <v>102</v>
      </c>
      <c r="L6897" t="s">
        <v>43</v>
      </c>
      <c r="M6897">
        <v>5.75</v>
      </c>
      <c r="N6897" t="s">
        <v>83</v>
      </c>
      <c r="O6897" t="b">
        <v>0</v>
      </c>
      <c r="P6897">
        <v>76.853099999999998</v>
      </c>
      <c r="Q6897">
        <v>29.315100000000001</v>
      </c>
      <c r="R6897">
        <v>15.01509999999999</v>
      </c>
      <c r="S6897" t="s">
        <v>84</v>
      </c>
      <c r="T6897">
        <v>0</v>
      </c>
      <c r="U6897">
        <v>0</v>
      </c>
      <c r="V6897">
        <v>1</v>
      </c>
      <c r="W6897">
        <v>15.01509999999999</v>
      </c>
    </row>
    <row r="6898" spans="1:23" x14ac:dyDescent="0.35">
      <c r="A6898" t="s">
        <v>8970</v>
      </c>
      <c r="B6898" t="s">
        <v>1007</v>
      </c>
      <c r="C6898" t="s">
        <v>1503</v>
      </c>
      <c r="D6898" t="s">
        <v>12</v>
      </c>
      <c r="E6898" t="s">
        <v>88</v>
      </c>
      <c r="F6898" t="s">
        <v>944</v>
      </c>
      <c r="G6898">
        <v>22.24</v>
      </c>
      <c r="H6898">
        <v>3</v>
      </c>
      <c r="I6898">
        <v>0.03</v>
      </c>
      <c r="J6898">
        <v>4.96</v>
      </c>
      <c r="K6898" t="s">
        <v>102</v>
      </c>
      <c r="L6898" t="s">
        <v>43</v>
      </c>
      <c r="M6898">
        <v>6.33</v>
      </c>
      <c r="N6898" t="s">
        <v>83</v>
      </c>
      <c r="O6898" t="b">
        <v>0</v>
      </c>
      <c r="P6898">
        <v>64.718400000000003</v>
      </c>
      <c r="Q6898">
        <v>24.68640000000001</v>
      </c>
      <c r="R6898">
        <v>13.396400000000011</v>
      </c>
      <c r="S6898" t="s">
        <v>103</v>
      </c>
      <c r="T6898">
        <v>0</v>
      </c>
      <c r="U6898">
        <v>0</v>
      </c>
      <c r="V6898">
        <v>9</v>
      </c>
      <c r="W6898">
        <v>580.17960000000005</v>
      </c>
    </row>
    <row r="6899" spans="1:23" x14ac:dyDescent="0.35">
      <c r="A6899" t="s">
        <v>8971</v>
      </c>
      <c r="B6899" t="s">
        <v>951</v>
      </c>
      <c r="C6899" t="s">
        <v>815</v>
      </c>
      <c r="D6899" t="s">
        <v>12</v>
      </c>
      <c r="E6899" t="s">
        <v>95</v>
      </c>
      <c r="F6899" t="s">
        <v>266</v>
      </c>
      <c r="G6899">
        <v>335.8</v>
      </c>
      <c r="H6899">
        <v>2</v>
      </c>
      <c r="I6899">
        <v>0.26</v>
      </c>
      <c r="J6899">
        <v>6.12</v>
      </c>
      <c r="K6899" t="s">
        <v>82</v>
      </c>
      <c r="L6899" t="s">
        <v>41</v>
      </c>
      <c r="M6899">
        <v>8.4700000000000006</v>
      </c>
      <c r="N6899" t="s">
        <v>83</v>
      </c>
      <c r="O6899" t="b">
        <v>0</v>
      </c>
      <c r="P6899">
        <v>496.98399999999998</v>
      </c>
      <c r="Q6899">
        <v>94.024000000000058</v>
      </c>
      <c r="R6899">
        <v>79.434000000000054</v>
      </c>
      <c r="S6899" t="s">
        <v>91</v>
      </c>
      <c r="T6899">
        <v>0</v>
      </c>
      <c r="U6899">
        <v>0</v>
      </c>
      <c r="V6899">
        <v>15</v>
      </c>
      <c r="W6899">
        <v>1377.5636</v>
      </c>
    </row>
    <row r="6900" spans="1:23" x14ac:dyDescent="0.35">
      <c r="A6900" t="s">
        <v>8972</v>
      </c>
      <c r="B6900" t="s">
        <v>130</v>
      </c>
      <c r="C6900" t="s">
        <v>4543</v>
      </c>
      <c r="D6900" t="s">
        <v>17</v>
      </c>
      <c r="E6900" t="s">
        <v>95</v>
      </c>
      <c r="F6900" t="s">
        <v>705</v>
      </c>
      <c r="G6900">
        <v>19.91</v>
      </c>
      <c r="H6900">
        <v>2</v>
      </c>
      <c r="I6900">
        <v>0.05</v>
      </c>
      <c r="J6900">
        <v>5.6</v>
      </c>
      <c r="K6900" t="s">
        <v>90</v>
      </c>
      <c r="L6900" t="s">
        <v>48</v>
      </c>
      <c r="M6900">
        <v>5.18</v>
      </c>
      <c r="N6900" t="s">
        <v>83</v>
      </c>
      <c r="O6900" t="b">
        <v>0</v>
      </c>
      <c r="P6900">
        <v>37.829000000000001</v>
      </c>
      <c r="Q6900">
        <v>13.936999999999999</v>
      </c>
      <c r="R6900">
        <v>3.1570000000000018</v>
      </c>
      <c r="S6900" t="s">
        <v>84</v>
      </c>
      <c r="T6900">
        <v>0</v>
      </c>
      <c r="U6900">
        <v>0</v>
      </c>
      <c r="V6900">
        <v>2</v>
      </c>
      <c r="W6900">
        <v>-0.53279999999999994</v>
      </c>
    </row>
    <row r="6901" spans="1:23" x14ac:dyDescent="0.35">
      <c r="A6901" t="s">
        <v>8973</v>
      </c>
      <c r="B6901" t="s">
        <v>751</v>
      </c>
      <c r="C6901" t="s">
        <v>1199</v>
      </c>
      <c r="D6901" t="s">
        <v>12</v>
      </c>
      <c r="E6901" t="s">
        <v>95</v>
      </c>
      <c r="F6901" t="s">
        <v>577</v>
      </c>
      <c r="G6901">
        <v>144.65</v>
      </c>
      <c r="H6901">
        <v>1</v>
      </c>
      <c r="I6901">
        <v>0.28000000000000003</v>
      </c>
      <c r="J6901">
        <v>9.8000000000000007</v>
      </c>
      <c r="K6901" t="s">
        <v>115</v>
      </c>
      <c r="L6901" t="s">
        <v>41</v>
      </c>
      <c r="M6901">
        <v>6.91</v>
      </c>
      <c r="N6901" t="s">
        <v>83</v>
      </c>
      <c r="O6901" t="b">
        <v>0</v>
      </c>
      <c r="P6901">
        <v>104.148</v>
      </c>
      <c r="Q6901">
        <v>17.35799999999999</v>
      </c>
      <c r="R6901">
        <v>0.64799999999998903</v>
      </c>
      <c r="S6901" t="s">
        <v>97</v>
      </c>
      <c r="T6901">
        <v>0</v>
      </c>
      <c r="U6901">
        <v>0</v>
      </c>
      <c r="V6901">
        <v>19</v>
      </c>
      <c r="W6901">
        <v>257.53230000000002</v>
      </c>
    </row>
    <row r="6902" spans="1:23" x14ac:dyDescent="0.35">
      <c r="A6902" t="s">
        <v>8974</v>
      </c>
      <c r="B6902" t="s">
        <v>689</v>
      </c>
      <c r="C6902" t="s">
        <v>3629</v>
      </c>
      <c r="D6902" t="s">
        <v>12</v>
      </c>
      <c r="E6902" t="s">
        <v>95</v>
      </c>
      <c r="F6902" t="s">
        <v>612</v>
      </c>
      <c r="G6902">
        <v>507.93</v>
      </c>
      <c r="H6902">
        <v>2</v>
      </c>
      <c r="I6902">
        <v>0.17</v>
      </c>
      <c r="J6902">
        <v>3.93</v>
      </c>
      <c r="K6902" t="s">
        <v>115</v>
      </c>
      <c r="L6902" t="s">
        <v>41</v>
      </c>
      <c r="M6902">
        <v>12.91</v>
      </c>
      <c r="N6902" t="s">
        <v>83</v>
      </c>
      <c r="O6902" t="b">
        <v>0</v>
      </c>
      <c r="P6902">
        <v>843.16379999999992</v>
      </c>
      <c r="Q6902">
        <v>233.64779999999999</v>
      </c>
      <c r="R6902">
        <v>216.80779999999999</v>
      </c>
      <c r="S6902" t="s">
        <v>103</v>
      </c>
      <c r="T6902">
        <v>0</v>
      </c>
      <c r="U6902">
        <v>0</v>
      </c>
      <c r="V6902">
        <v>2</v>
      </c>
      <c r="W6902">
        <v>201.14529999999999</v>
      </c>
    </row>
    <row r="6903" spans="1:23" x14ac:dyDescent="0.35">
      <c r="A6903" t="s">
        <v>8975</v>
      </c>
      <c r="B6903" t="s">
        <v>212</v>
      </c>
      <c r="C6903" t="s">
        <v>764</v>
      </c>
      <c r="D6903" t="s">
        <v>12</v>
      </c>
      <c r="E6903" t="s">
        <v>88</v>
      </c>
      <c r="F6903" t="s">
        <v>791</v>
      </c>
      <c r="G6903">
        <v>40.64</v>
      </c>
      <c r="H6903">
        <v>3</v>
      </c>
      <c r="I6903">
        <v>0.02</v>
      </c>
      <c r="J6903">
        <v>5.95</v>
      </c>
      <c r="K6903" t="s">
        <v>102</v>
      </c>
      <c r="L6903" t="s">
        <v>45</v>
      </c>
      <c r="M6903">
        <v>1.23</v>
      </c>
      <c r="N6903" t="s">
        <v>83</v>
      </c>
      <c r="O6903" t="b">
        <v>0</v>
      </c>
      <c r="P6903">
        <v>119.4816</v>
      </c>
      <c r="Q6903">
        <v>46.329599999999999</v>
      </c>
      <c r="R6903">
        <v>39.1496</v>
      </c>
      <c r="S6903" t="s">
        <v>91</v>
      </c>
      <c r="T6903">
        <v>0</v>
      </c>
      <c r="U6903">
        <v>0</v>
      </c>
      <c r="V6903">
        <v>13</v>
      </c>
      <c r="W6903">
        <v>693.52629999999999</v>
      </c>
    </row>
    <row r="6904" spans="1:23" x14ac:dyDescent="0.35">
      <c r="A6904" t="s">
        <v>8976</v>
      </c>
      <c r="B6904" t="s">
        <v>130</v>
      </c>
      <c r="C6904" t="s">
        <v>822</v>
      </c>
      <c r="D6904" t="s">
        <v>15</v>
      </c>
      <c r="E6904" t="s">
        <v>95</v>
      </c>
      <c r="F6904" t="s">
        <v>318</v>
      </c>
      <c r="G6904">
        <v>432.2</v>
      </c>
      <c r="H6904">
        <v>3</v>
      </c>
      <c r="I6904">
        <v>0.09</v>
      </c>
      <c r="J6904">
        <v>9.1999999999999993</v>
      </c>
      <c r="K6904" t="s">
        <v>82</v>
      </c>
      <c r="L6904" t="s">
        <v>45</v>
      </c>
      <c r="M6904">
        <v>0.95</v>
      </c>
      <c r="N6904" t="s">
        <v>141</v>
      </c>
      <c r="O6904" t="b">
        <v>0</v>
      </c>
      <c r="P6904">
        <v>1179.9059999999999</v>
      </c>
      <c r="Q6904">
        <v>401.94600000000003</v>
      </c>
      <c r="R6904">
        <v>391.79600000000011</v>
      </c>
      <c r="S6904" t="s">
        <v>84</v>
      </c>
      <c r="T6904">
        <v>1</v>
      </c>
      <c r="U6904">
        <v>0</v>
      </c>
      <c r="V6904">
        <v>12</v>
      </c>
      <c r="W6904">
        <v>1823.314100000001</v>
      </c>
    </row>
    <row r="6905" spans="1:23" x14ac:dyDescent="0.35">
      <c r="A6905" t="s">
        <v>8977</v>
      </c>
      <c r="B6905" t="s">
        <v>594</v>
      </c>
      <c r="C6905" t="s">
        <v>2303</v>
      </c>
      <c r="D6905" t="s">
        <v>26</v>
      </c>
      <c r="E6905" t="s">
        <v>14</v>
      </c>
      <c r="F6905" t="s">
        <v>167</v>
      </c>
      <c r="G6905">
        <v>99.66</v>
      </c>
      <c r="H6905">
        <v>2</v>
      </c>
      <c r="I6905">
        <v>0.02</v>
      </c>
      <c r="J6905">
        <v>7.05</v>
      </c>
      <c r="K6905" t="s">
        <v>115</v>
      </c>
      <c r="L6905" t="s">
        <v>45</v>
      </c>
      <c r="M6905">
        <v>1.35</v>
      </c>
      <c r="N6905" t="s">
        <v>83</v>
      </c>
      <c r="O6905" t="b">
        <v>0</v>
      </c>
      <c r="P6905">
        <v>195.33359999999999</v>
      </c>
      <c r="Q6905">
        <v>75.741600000000005</v>
      </c>
      <c r="R6905">
        <v>67.3416</v>
      </c>
      <c r="S6905" t="s">
        <v>128</v>
      </c>
      <c r="T6905">
        <v>0</v>
      </c>
      <c r="U6905">
        <v>0</v>
      </c>
      <c r="V6905">
        <v>16</v>
      </c>
      <c r="W6905">
        <v>1427.3232</v>
      </c>
    </row>
    <row r="6906" spans="1:23" x14ac:dyDescent="0.35">
      <c r="A6906" t="s">
        <v>8978</v>
      </c>
      <c r="B6906" t="s">
        <v>633</v>
      </c>
      <c r="C6906" t="s">
        <v>741</v>
      </c>
      <c r="D6906" t="s">
        <v>15</v>
      </c>
      <c r="E6906" t="s">
        <v>95</v>
      </c>
      <c r="F6906" t="s">
        <v>840</v>
      </c>
      <c r="G6906">
        <v>348.08</v>
      </c>
      <c r="H6906">
        <v>1</v>
      </c>
      <c r="I6906">
        <v>0.09</v>
      </c>
      <c r="J6906">
        <v>7.95</v>
      </c>
      <c r="K6906" t="s">
        <v>102</v>
      </c>
      <c r="L6906" t="s">
        <v>45</v>
      </c>
      <c r="M6906">
        <v>0.7</v>
      </c>
      <c r="N6906" t="s">
        <v>83</v>
      </c>
      <c r="O6906" t="b">
        <v>0</v>
      </c>
      <c r="P6906">
        <v>316.75279999999998</v>
      </c>
      <c r="Q6906">
        <v>107.90479999999999</v>
      </c>
      <c r="R6906">
        <v>99.254800000000003</v>
      </c>
      <c r="S6906" t="s">
        <v>103</v>
      </c>
      <c r="T6906">
        <v>0</v>
      </c>
      <c r="U6906">
        <v>0</v>
      </c>
      <c r="V6906">
        <v>17</v>
      </c>
      <c r="W6906">
        <v>1802.7335</v>
      </c>
    </row>
    <row r="6907" spans="1:23" x14ac:dyDescent="0.35">
      <c r="A6907" t="s">
        <v>8979</v>
      </c>
      <c r="B6907" t="s">
        <v>364</v>
      </c>
      <c r="C6907" t="s">
        <v>5224</v>
      </c>
      <c r="D6907" t="s">
        <v>12</v>
      </c>
      <c r="E6907" t="s">
        <v>88</v>
      </c>
      <c r="F6907" t="s">
        <v>1554</v>
      </c>
      <c r="G6907">
        <v>31.26</v>
      </c>
      <c r="H6907">
        <v>1</v>
      </c>
      <c r="I6907">
        <v>0.16</v>
      </c>
      <c r="J6907">
        <v>3.47</v>
      </c>
      <c r="K6907" t="s">
        <v>102</v>
      </c>
      <c r="L6907" t="s">
        <v>41</v>
      </c>
      <c r="M6907">
        <v>14.67</v>
      </c>
      <c r="N6907" t="s">
        <v>83</v>
      </c>
      <c r="O6907" t="b">
        <v>0</v>
      </c>
      <c r="P6907">
        <v>26.258400000000002</v>
      </c>
      <c r="Q6907">
        <v>7.5024000000000024</v>
      </c>
      <c r="R6907">
        <v>-10.637600000000001</v>
      </c>
      <c r="S6907" t="s">
        <v>97</v>
      </c>
      <c r="T6907">
        <v>0</v>
      </c>
      <c r="U6907">
        <v>0</v>
      </c>
      <c r="V6907">
        <v>3</v>
      </c>
      <c r="W6907">
        <v>141.96060000000011</v>
      </c>
    </row>
    <row r="6908" spans="1:23" x14ac:dyDescent="0.35">
      <c r="A6908" t="s">
        <v>8980</v>
      </c>
      <c r="B6908" t="s">
        <v>257</v>
      </c>
      <c r="C6908" t="s">
        <v>4657</v>
      </c>
      <c r="D6908" t="s">
        <v>19</v>
      </c>
      <c r="E6908" t="s">
        <v>88</v>
      </c>
      <c r="F6908" t="s">
        <v>502</v>
      </c>
      <c r="G6908">
        <v>25.4</v>
      </c>
      <c r="H6908">
        <v>3</v>
      </c>
      <c r="I6908">
        <v>0.02</v>
      </c>
      <c r="J6908">
        <v>3.19</v>
      </c>
      <c r="K6908" t="s">
        <v>82</v>
      </c>
      <c r="L6908" t="s">
        <v>45</v>
      </c>
      <c r="M6908">
        <v>0.76</v>
      </c>
      <c r="N6908" t="s">
        <v>83</v>
      </c>
      <c r="O6908" t="b">
        <v>0</v>
      </c>
      <c r="P6908">
        <v>74.675999999999988</v>
      </c>
      <c r="Q6908">
        <v>28.956</v>
      </c>
      <c r="R6908">
        <v>25.006</v>
      </c>
      <c r="S6908" t="s">
        <v>128</v>
      </c>
      <c r="T6908">
        <v>0</v>
      </c>
      <c r="U6908">
        <v>0</v>
      </c>
      <c r="V6908">
        <v>4</v>
      </c>
      <c r="W6908">
        <v>449.09910000000002</v>
      </c>
    </row>
    <row r="6909" spans="1:23" x14ac:dyDescent="0.35">
      <c r="A6909" t="s">
        <v>8981</v>
      </c>
      <c r="B6909" t="s">
        <v>253</v>
      </c>
      <c r="C6909" t="s">
        <v>1305</v>
      </c>
      <c r="D6909" t="s">
        <v>15</v>
      </c>
      <c r="E6909" t="s">
        <v>95</v>
      </c>
      <c r="F6909" t="s">
        <v>96</v>
      </c>
      <c r="G6909">
        <v>368.34</v>
      </c>
      <c r="H6909">
        <v>2</v>
      </c>
      <c r="I6909">
        <v>0.03</v>
      </c>
      <c r="J6909">
        <v>4.63</v>
      </c>
      <c r="K6909" t="s">
        <v>90</v>
      </c>
      <c r="L6909" t="s">
        <v>43</v>
      </c>
      <c r="M6909">
        <v>4.38</v>
      </c>
      <c r="N6909" t="s">
        <v>141</v>
      </c>
      <c r="O6909" t="b">
        <v>0</v>
      </c>
      <c r="P6909">
        <v>714.57959999999991</v>
      </c>
      <c r="Q6909">
        <v>272.57159999999988</v>
      </c>
      <c r="R6909">
        <v>263.56159999999988</v>
      </c>
      <c r="S6909" t="s">
        <v>183</v>
      </c>
      <c r="T6909">
        <v>1</v>
      </c>
      <c r="U6909">
        <v>0</v>
      </c>
      <c r="V6909">
        <v>4</v>
      </c>
      <c r="W6909">
        <v>276.37130000000002</v>
      </c>
    </row>
    <row r="6910" spans="1:23" x14ac:dyDescent="0.35">
      <c r="A6910" t="s">
        <v>8982</v>
      </c>
      <c r="B6910" t="s">
        <v>295</v>
      </c>
      <c r="C6910" t="s">
        <v>977</v>
      </c>
      <c r="D6910" t="s">
        <v>12</v>
      </c>
      <c r="E6910" t="s">
        <v>88</v>
      </c>
      <c r="F6910" t="s">
        <v>227</v>
      </c>
      <c r="G6910">
        <v>35.67</v>
      </c>
      <c r="H6910">
        <v>3</v>
      </c>
      <c r="I6910">
        <v>0.02</v>
      </c>
      <c r="J6910">
        <v>2.02</v>
      </c>
      <c r="K6910" t="s">
        <v>82</v>
      </c>
      <c r="L6910" t="s">
        <v>45</v>
      </c>
      <c r="M6910">
        <v>0.74</v>
      </c>
      <c r="N6910" t="s">
        <v>83</v>
      </c>
      <c r="O6910" t="b">
        <v>0</v>
      </c>
      <c r="P6910">
        <v>104.8698</v>
      </c>
      <c r="Q6910">
        <v>40.663800000000002</v>
      </c>
      <c r="R6910">
        <v>37.903799999999997</v>
      </c>
      <c r="S6910" t="s">
        <v>91</v>
      </c>
      <c r="T6910">
        <v>0</v>
      </c>
      <c r="U6910">
        <v>0</v>
      </c>
      <c r="V6910">
        <v>17</v>
      </c>
      <c r="W6910">
        <v>746.17320000000007</v>
      </c>
    </row>
    <row r="6911" spans="1:23" x14ac:dyDescent="0.35">
      <c r="A6911" t="s">
        <v>8983</v>
      </c>
      <c r="B6911" t="s">
        <v>372</v>
      </c>
      <c r="C6911" t="s">
        <v>1985</v>
      </c>
      <c r="D6911" t="s">
        <v>19</v>
      </c>
      <c r="E6911" t="s">
        <v>14</v>
      </c>
      <c r="F6911" t="s">
        <v>332</v>
      </c>
      <c r="G6911">
        <v>172.34</v>
      </c>
      <c r="H6911">
        <v>3</v>
      </c>
      <c r="I6911">
        <v>0.24</v>
      </c>
      <c r="J6911">
        <v>8.4700000000000006</v>
      </c>
      <c r="K6911" t="s">
        <v>82</v>
      </c>
      <c r="L6911" t="s">
        <v>41</v>
      </c>
      <c r="M6911">
        <v>12.94</v>
      </c>
      <c r="N6911" t="s">
        <v>83</v>
      </c>
      <c r="O6911" t="b">
        <v>0</v>
      </c>
      <c r="P6911">
        <v>392.93520000000001</v>
      </c>
      <c r="Q6911">
        <v>82.72320000000002</v>
      </c>
      <c r="R6911">
        <v>61.313200000000023</v>
      </c>
      <c r="S6911" t="s">
        <v>183</v>
      </c>
      <c r="T6911">
        <v>0</v>
      </c>
      <c r="U6911">
        <v>0</v>
      </c>
      <c r="V6911">
        <v>21</v>
      </c>
      <c r="W6911">
        <v>694.11470000000008</v>
      </c>
    </row>
    <row r="6912" spans="1:23" x14ac:dyDescent="0.35">
      <c r="A6912" t="s">
        <v>8984</v>
      </c>
      <c r="B6912" t="s">
        <v>689</v>
      </c>
      <c r="C6912" t="s">
        <v>357</v>
      </c>
      <c r="D6912" t="s">
        <v>12</v>
      </c>
      <c r="E6912" t="s">
        <v>16</v>
      </c>
      <c r="F6912" t="s">
        <v>351</v>
      </c>
      <c r="G6912">
        <v>19.600000000000001</v>
      </c>
      <c r="H6912">
        <v>1</v>
      </c>
      <c r="I6912">
        <v>7.0000000000000007E-2</v>
      </c>
      <c r="J6912">
        <v>9.82</v>
      </c>
      <c r="K6912" t="s">
        <v>102</v>
      </c>
      <c r="L6912" t="s">
        <v>41</v>
      </c>
      <c r="M6912">
        <v>9.56</v>
      </c>
      <c r="N6912" t="s">
        <v>83</v>
      </c>
      <c r="O6912" t="b">
        <v>0</v>
      </c>
      <c r="P6912">
        <v>18.228000000000002</v>
      </c>
      <c r="Q6912">
        <v>6.4680000000000017</v>
      </c>
      <c r="R6912">
        <v>-12.912000000000001</v>
      </c>
      <c r="S6912" t="s">
        <v>103</v>
      </c>
      <c r="T6912">
        <v>0</v>
      </c>
      <c r="U6912">
        <v>0</v>
      </c>
      <c r="V6912">
        <v>11</v>
      </c>
      <c r="W6912">
        <v>729.72119999999995</v>
      </c>
    </row>
    <row r="6913" spans="1:23" x14ac:dyDescent="0.35">
      <c r="A6913" t="s">
        <v>8985</v>
      </c>
      <c r="B6913" t="s">
        <v>925</v>
      </c>
      <c r="C6913" t="s">
        <v>4812</v>
      </c>
      <c r="D6913" t="s">
        <v>12</v>
      </c>
      <c r="E6913" t="s">
        <v>14</v>
      </c>
      <c r="F6913" t="s">
        <v>705</v>
      </c>
      <c r="G6913">
        <v>46.03</v>
      </c>
      <c r="H6913">
        <v>3</v>
      </c>
      <c r="I6913">
        <v>0</v>
      </c>
      <c r="J6913">
        <v>2.69</v>
      </c>
      <c r="K6913" t="s">
        <v>115</v>
      </c>
      <c r="L6913" t="s">
        <v>48</v>
      </c>
      <c r="M6913">
        <v>18.34</v>
      </c>
      <c r="N6913" t="s">
        <v>83</v>
      </c>
      <c r="O6913" t="b">
        <v>0</v>
      </c>
      <c r="P6913">
        <v>138.09</v>
      </c>
      <c r="Q6913">
        <v>55.235999999999997</v>
      </c>
      <c r="R6913">
        <v>34.206000000000003</v>
      </c>
      <c r="S6913" t="s">
        <v>91</v>
      </c>
      <c r="T6913">
        <v>0</v>
      </c>
      <c r="U6913">
        <v>0</v>
      </c>
      <c r="V6913">
        <v>3</v>
      </c>
      <c r="W6913">
        <v>85.613600000000019</v>
      </c>
    </row>
    <row r="6914" spans="1:23" x14ac:dyDescent="0.35">
      <c r="A6914" t="s">
        <v>8986</v>
      </c>
      <c r="B6914" t="s">
        <v>773</v>
      </c>
      <c r="C6914" t="s">
        <v>2652</v>
      </c>
      <c r="D6914" t="s">
        <v>28</v>
      </c>
      <c r="E6914" t="s">
        <v>95</v>
      </c>
      <c r="F6914" t="s">
        <v>757</v>
      </c>
      <c r="G6914">
        <v>265.19</v>
      </c>
      <c r="H6914">
        <v>3</v>
      </c>
      <c r="I6914">
        <v>0.24</v>
      </c>
      <c r="J6914">
        <v>4.4000000000000004</v>
      </c>
      <c r="K6914" t="s">
        <v>115</v>
      </c>
      <c r="L6914" t="s">
        <v>41</v>
      </c>
      <c r="M6914">
        <v>14.23</v>
      </c>
      <c r="N6914" t="s">
        <v>141</v>
      </c>
      <c r="O6914" t="b">
        <v>0</v>
      </c>
      <c r="P6914">
        <v>604.63319999999999</v>
      </c>
      <c r="Q6914">
        <v>127.2912000000001</v>
      </c>
      <c r="R6914">
        <v>108.66120000000009</v>
      </c>
      <c r="S6914" t="s">
        <v>97</v>
      </c>
      <c r="T6914">
        <v>1</v>
      </c>
      <c r="U6914">
        <v>0</v>
      </c>
      <c r="V6914">
        <v>19</v>
      </c>
      <c r="W6914">
        <v>1022.5201</v>
      </c>
    </row>
    <row r="6915" spans="1:23" x14ac:dyDescent="0.35">
      <c r="A6915" t="s">
        <v>8987</v>
      </c>
      <c r="B6915" t="s">
        <v>1572</v>
      </c>
      <c r="C6915" t="s">
        <v>2029</v>
      </c>
      <c r="D6915" t="s">
        <v>12</v>
      </c>
      <c r="E6915" t="s">
        <v>95</v>
      </c>
      <c r="F6915" t="s">
        <v>140</v>
      </c>
      <c r="G6915">
        <v>520.1</v>
      </c>
      <c r="H6915">
        <v>2</v>
      </c>
      <c r="I6915">
        <v>0.08</v>
      </c>
      <c r="J6915">
        <v>8.2100000000000009</v>
      </c>
      <c r="K6915" t="s">
        <v>115</v>
      </c>
      <c r="L6915" t="s">
        <v>48</v>
      </c>
      <c r="M6915">
        <v>10.029999999999999</v>
      </c>
      <c r="N6915" t="s">
        <v>141</v>
      </c>
      <c r="O6915" t="b">
        <v>0</v>
      </c>
      <c r="P6915">
        <v>956.98400000000004</v>
      </c>
      <c r="Q6915">
        <v>332.86399999999998</v>
      </c>
      <c r="R6915">
        <v>314.62400000000002</v>
      </c>
      <c r="S6915" t="s">
        <v>103</v>
      </c>
      <c r="T6915">
        <v>1</v>
      </c>
      <c r="U6915">
        <v>0</v>
      </c>
      <c r="V6915">
        <v>17</v>
      </c>
      <c r="W6915">
        <v>1688.6007999999999</v>
      </c>
    </row>
    <row r="6916" spans="1:23" x14ac:dyDescent="0.35">
      <c r="A6916" t="s">
        <v>8988</v>
      </c>
      <c r="B6916" t="s">
        <v>819</v>
      </c>
      <c r="C6916" t="s">
        <v>3042</v>
      </c>
      <c r="D6916" t="s">
        <v>17</v>
      </c>
      <c r="E6916" t="s">
        <v>16</v>
      </c>
      <c r="F6916" t="s">
        <v>307</v>
      </c>
      <c r="G6916">
        <v>60.46</v>
      </c>
      <c r="H6916">
        <v>1</v>
      </c>
      <c r="I6916">
        <v>0.16</v>
      </c>
      <c r="J6916">
        <v>8.9499999999999993</v>
      </c>
      <c r="K6916" t="s">
        <v>82</v>
      </c>
      <c r="L6916" t="s">
        <v>43</v>
      </c>
      <c r="M6916">
        <v>6.5</v>
      </c>
      <c r="N6916" t="s">
        <v>83</v>
      </c>
      <c r="O6916" t="b">
        <v>0</v>
      </c>
      <c r="P6916">
        <v>50.7864</v>
      </c>
      <c r="Q6916">
        <v>14.510400000000001</v>
      </c>
      <c r="R6916">
        <v>-0.93959999999999522</v>
      </c>
      <c r="S6916" t="s">
        <v>128</v>
      </c>
      <c r="T6916">
        <v>0</v>
      </c>
      <c r="U6916">
        <v>0</v>
      </c>
      <c r="V6916">
        <v>10</v>
      </c>
      <c r="W6916">
        <v>197.87870000000001</v>
      </c>
    </row>
    <row r="6917" spans="1:23" x14ac:dyDescent="0.35">
      <c r="A6917" t="s">
        <v>8989</v>
      </c>
      <c r="B6917" t="s">
        <v>405</v>
      </c>
      <c r="C6917" t="s">
        <v>5720</v>
      </c>
      <c r="D6917" t="s">
        <v>19</v>
      </c>
      <c r="E6917" t="s">
        <v>95</v>
      </c>
      <c r="F6917" t="s">
        <v>123</v>
      </c>
      <c r="G6917">
        <v>377.35</v>
      </c>
      <c r="H6917">
        <v>3</v>
      </c>
      <c r="I6917">
        <v>0.1</v>
      </c>
      <c r="J6917">
        <v>4.62</v>
      </c>
      <c r="K6917" t="s">
        <v>115</v>
      </c>
      <c r="L6917" t="s">
        <v>43</v>
      </c>
      <c r="M6917">
        <v>5.63</v>
      </c>
      <c r="N6917" t="s">
        <v>141</v>
      </c>
      <c r="O6917" t="b">
        <v>1</v>
      </c>
      <c r="P6917">
        <v>1018.845</v>
      </c>
      <c r="Q6917">
        <v>339.61500000000001</v>
      </c>
      <c r="R6917">
        <v>329.36500000000001</v>
      </c>
      <c r="S6917" t="s">
        <v>103</v>
      </c>
      <c r="T6917">
        <v>1</v>
      </c>
      <c r="U6917">
        <v>0</v>
      </c>
      <c r="V6917">
        <v>2</v>
      </c>
      <c r="W6917">
        <v>395.125</v>
      </c>
    </row>
    <row r="6918" spans="1:23" x14ac:dyDescent="0.35">
      <c r="A6918" t="s">
        <v>8990</v>
      </c>
      <c r="B6918" t="s">
        <v>394</v>
      </c>
      <c r="C6918" t="s">
        <v>3118</v>
      </c>
      <c r="D6918" t="s">
        <v>24</v>
      </c>
      <c r="E6918" t="s">
        <v>16</v>
      </c>
      <c r="F6918" t="s">
        <v>478</v>
      </c>
      <c r="G6918">
        <v>38.21</v>
      </c>
      <c r="H6918">
        <v>1</v>
      </c>
      <c r="I6918">
        <v>0.23</v>
      </c>
      <c r="J6918">
        <v>9.11</v>
      </c>
      <c r="K6918" t="s">
        <v>115</v>
      </c>
      <c r="L6918" t="s">
        <v>45</v>
      </c>
      <c r="M6918">
        <v>1.31</v>
      </c>
      <c r="N6918" t="s">
        <v>83</v>
      </c>
      <c r="O6918" t="b">
        <v>0</v>
      </c>
      <c r="P6918">
        <v>29.421700000000001</v>
      </c>
      <c r="Q6918">
        <v>6.4957000000000029</v>
      </c>
      <c r="R6918">
        <v>-3.924299999999997</v>
      </c>
      <c r="S6918" t="s">
        <v>91</v>
      </c>
      <c r="T6918">
        <v>0</v>
      </c>
      <c r="U6918">
        <v>0</v>
      </c>
      <c r="V6918">
        <v>16</v>
      </c>
      <c r="W6918">
        <v>2599.2321999999999</v>
      </c>
    </row>
    <row r="6919" spans="1:23" x14ac:dyDescent="0.35">
      <c r="A6919" t="s">
        <v>8991</v>
      </c>
      <c r="B6919" t="s">
        <v>143</v>
      </c>
      <c r="C6919" t="s">
        <v>5326</v>
      </c>
      <c r="D6919" t="s">
        <v>20</v>
      </c>
      <c r="E6919" t="s">
        <v>16</v>
      </c>
      <c r="F6919" t="s">
        <v>1762</v>
      </c>
      <c r="G6919">
        <v>45.78</v>
      </c>
      <c r="H6919">
        <v>2</v>
      </c>
      <c r="I6919">
        <v>0.1</v>
      </c>
      <c r="J6919">
        <v>4.4800000000000004</v>
      </c>
      <c r="K6919" t="s">
        <v>82</v>
      </c>
      <c r="L6919" t="s">
        <v>45</v>
      </c>
      <c r="M6919">
        <v>1.29</v>
      </c>
      <c r="N6919" t="s">
        <v>83</v>
      </c>
      <c r="O6919" t="b">
        <v>1</v>
      </c>
      <c r="P6919">
        <v>82.404000000000011</v>
      </c>
      <c r="Q6919">
        <v>27.468000000000011</v>
      </c>
      <c r="R6919">
        <v>21.698000000000011</v>
      </c>
      <c r="S6919" t="s">
        <v>103</v>
      </c>
      <c r="T6919">
        <v>0</v>
      </c>
      <c r="U6919">
        <v>0</v>
      </c>
      <c r="V6919">
        <v>4</v>
      </c>
      <c r="W6919">
        <v>484.8035000000001</v>
      </c>
    </row>
    <row r="6920" spans="1:23" x14ac:dyDescent="0.35">
      <c r="A6920" t="s">
        <v>8992</v>
      </c>
      <c r="B6920" t="s">
        <v>221</v>
      </c>
      <c r="C6920" t="s">
        <v>1701</v>
      </c>
      <c r="D6920" t="s">
        <v>19</v>
      </c>
      <c r="E6920" t="s">
        <v>14</v>
      </c>
      <c r="F6920" t="s">
        <v>671</v>
      </c>
      <c r="G6920">
        <v>127.99</v>
      </c>
      <c r="H6920">
        <v>1</v>
      </c>
      <c r="I6920">
        <v>0.26</v>
      </c>
      <c r="J6920">
        <v>8.32</v>
      </c>
      <c r="K6920" t="s">
        <v>82</v>
      </c>
      <c r="L6920" t="s">
        <v>41</v>
      </c>
      <c r="M6920">
        <v>8.69</v>
      </c>
      <c r="N6920" t="s">
        <v>83</v>
      </c>
      <c r="O6920" t="b">
        <v>0</v>
      </c>
      <c r="P6920">
        <v>94.712599999999995</v>
      </c>
      <c r="Q6920">
        <v>17.918600000000001</v>
      </c>
      <c r="R6920">
        <v>0.90859999999999996</v>
      </c>
      <c r="S6920" t="s">
        <v>103</v>
      </c>
      <c r="T6920">
        <v>0</v>
      </c>
      <c r="U6920">
        <v>0</v>
      </c>
      <c r="V6920">
        <v>21</v>
      </c>
      <c r="W6920">
        <v>785.52559999999983</v>
      </c>
    </row>
    <row r="6921" spans="1:23" x14ac:dyDescent="0.35">
      <c r="A6921" t="s">
        <v>8993</v>
      </c>
      <c r="B6921" t="s">
        <v>826</v>
      </c>
      <c r="C6921" t="s">
        <v>3612</v>
      </c>
      <c r="D6921" t="s">
        <v>15</v>
      </c>
      <c r="E6921" t="s">
        <v>88</v>
      </c>
      <c r="F6921" t="s">
        <v>182</v>
      </c>
      <c r="G6921">
        <v>28.86</v>
      </c>
      <c r="H6921">
        <v>1</v>
      </c>
      <c r="I6921">
        <v>0.05</v>
      </c>
      <c r="J6921">
        <v>8.4700000000000006</v>
      </c>
      <c r="K6921" t="s">
        <v>90</v>
      </c>
      <c r="L6921" t="s">
        <v>48</v>
      </c>
      <c r="M6921">
        <v>12.51</v>
      </c>
      <c r="N6921" t="s">
        <v>141</v>
      </c>
      <c r="O6921" t="b">
        <v>0</v>
      </c>
      <c r="P6921">
        <v>27.417000000000002</v>
      </c>
      <c r="Q6921">
        <v>10.101000000000001</v>
      </c>
      <c r="R6921">
        <v>-10.879</v>
      </c>
      <c r="S6921" t="s">
        <v>103</v>
      </c>
      <c r="T6921">
        <v>1</v>
      </c>
      <c r="U6921">
        <v>0</v>
      </c>
      <c r="V6921">
        <v>13</v>
      </c>
      <c r="W6921">
        <v>562.74040000000014</v>
      </c>
    </row>
    <row r="6922" spans="1:23" x14ac:dyDescent="0.35">
      <c r="A6922" t="s">
        <v>8994</v>
      </c>
      <c r="B6922" t="s">
        <v>2232</v>
      </c>
      <c r="C6922" t="s">
        <v>269</v>
      </c>
      <c r="D6922" t="s">
        <v>15</v>
      </c>
      <c r="E6922" t="s">
        <v>88</v>
      </c>
      <c r="F6922" t="s">
        <v>493</v>
      </c>
      <c r="G6922">
        <v>22.69</v>
      </c>
      <c r="H6922">
        <v>2</v>
      </c>
      <c r="I6922">
        <v>0.02</v>
      </c>
      <c r="J6922">
        <v>4.8600000000000003</v>
      </c>
      <c r="K6922" t="s">
        <v>82</v>
      </c>
      <c r="L6922" t="s">
        <v>45</v>
      </c>
      <c r="M6922">
        <v>1.6</v>
      </c>
      <c r="N6922" t="s">
        <v>83</v>
      </c>
      <c r="O6922" t="b">
        <v>0</v>
      </c>
      <c r="P6922">
        <v>44.4724</v>
      </c>
      <c r="Q6922">
        <v>17.244399999999999</v>
      </c>
      <c r="R6922">
        <v>10.7844</v>
      </c>
      <c r="S6922" t="s">
        <v>84</v>
      </c>
      <c r="T6922">
        <v>0</v>
      </c>
      <c r="U6922">
        <v>0</v>
      </c>
      <c r="V6922">
        <v>5</v>
      </c>
      <c r="W6922">
        <v>481.6114</v>
      </c>
    </row>
    <row r="6923" spans="1:23" x14ac:dyDescent="0.35">
      <c r="A6923" t="s">
        <v>8995</v>
      </c>
      <c r="B6923" t="s">
        <v>272</v>
      </c>
      <c r="C6923" t="s">
        <v>8996</v>
      </c>
      <c r="D6923" t="s">
        <v>24</v>
      </c>
      <c r="E6923" t="s">
        <v>14</v>
      </c>
      <c r="F6923" t="s">
        <v>234</v>
      </c>
      <c r="G6923">
        <v>107.55</v>
      </c>
      <c r="H6923">
        <v>1</v>
      </c>
      <c r="I6923">
        <v>0.08</v>
      </c>
      <c r="J6923">
        <v>4.2</v>
      </c>
      <c r="K6923" t="s">
        <v>102</v>
      </c>
      <c r="L6923" t="s">
        <v>48</v>
      </c>
      <c r="M6923">
        <v>16.12</v>
      </c>
      <c r="N6923" t="s">
        <v>83</v>
      </c>
      <c r="O6923" t="b">
        <v>0</v>
      </c>
      <c r="P6923">
        <v>98.945999999999998</v>
      </c>
      <c r="Q6923">
        <v>34.415999999999997</v>
      </c>
      <c r="R6923">
        <v>14.096</v>
      </c>
      <c r="S6923" t="s">
        <v>84</v>
      </c>
      <c r="T6923">
        <v>0</v>
      </c>
      <c r="U6923">
        <v>0</v>
      </c>
      <c r="V6923">
        <v>2</v>
      </c>
      <c r="W6923">
        <v>267.03140000000002</v>
      </c>
    </row>
    <row r="6924" spans="1:23" x14ac:dyDescent="0.35">
      <c r="A6924" t="s">
        <v>8997</v>
      </c>
      <c r="B6924" t="s">
        <v>462</v>
      </c>
      <c r="C6924" t="s">
        <v>1038</v>
      </c>
      <c r="D6924" t="s">
        <v>26</v>
      </c>
      <c r="E6924" t="s">
        <v>14</v>
      </c>
      <c r="F6924" t="s">
        <v>755</v>
      </c>
      <c r="G6924">
        <v>101.28</v>
      </c>
      <c r="H6924">
        <v>1</v>
      </c>
      <c r="I6924">
        <v>0.17</v>
      </c>
      <c r="J6924">
        <v>8.64</v>
      </c>
      <c r="K6924" t="s">
        <v>90</v>
      </c>
      <c r="L6924" t="s">
        <v>41</v>
      </c>
      <c r="M6924">
        <v>5.63</v>
      </c>
      <c r="N6924" t="s">
        <v>83</v>
      </c>
      <c r="O6924" t="b">
        <v>0</v>
      </c>
      <c r="P6924">
        <v>84.062399999999997</v>
      </c>
      <c r="Q6924">
        <v>23.2944</v>
      </c>
      <c r="R6924">
        <v>9.0243999999999964</v>
      </c>
      <c r="S6924" t="s">
        <v>84</v>
      </c>
      <c r="T6924">
        <v>0</v>
      </c>
      <c r="U6924">
        <v>0</v>
      </c>
      <c r="V6924">
        <v>16</v>
      </c>
      <c r="W6924">
        <v>1838.8379</v>
      </c>
    </row>
    <row r="6925" spans="1:23" x14ac:dyDescent="0.35">
      <c r="A6925" t="s">
        <v>8998</v>
      </c>
      <c r="B6925" t="s">
        <v>1157</v>
      </c>
      <c r="C6925" t="s">
        <v>707</v>
      </c>
      <c r="D6925" t="s">
        <v>20</v>
      </c>
      <c r="E6925" t="s">
        <v>88</v>
      </c>
      <c r="F6925" t="s">
        <v>693</v>
      </c>
      <c r="G6925">
        <v>14.35</v>
      </c>
      <c r="H6925">
        <v>2</v>
      </c>
      <c r="I6925">
        <v>0.02</v>
      </c>
      <c r="J6925">
        <v>2.4500000000000002</v>
      </c>
      <c r="K6925" t="s">
        <v>102</v>
      </c>
      <c r="L6925" t="s">
        <v>43</v>
      </c>
      <c r="M6925">
        <v>3.04</v>
      </c>
      <c r="N6925" t="s">
        <v>83</v>
      </c>
      <c r="O6925" t="b">
        <v>0</v>
      </c>
      <c r="P6925">
        <v>28.126000000000001</v>
      </c>
      <c r="Q6925">
        <v>10.906000000000001</v>
      </c>
      <c r="R6925">
        <v>5.4159999999999986</v>
      </c>
      <c r="S6925" t="s">
        <v>103</v>
      </c>
      <c r="T6925">
        <v>0</v>
      </c>
      <c r="U6925">
        <v>0</v>
      </c>
      <c r="V6925">
        <v>12</v>
      </c>
      <c r="W6925">
        <v>629.01880000000017</v>
      </c>
    </row>
    <row r="6926" spans="1:23" x14ac:dyDescent="0.35">
      <c r="A6926" t="s">
        <v>8999</v>
      </c>
      <c r="B6926" t="s">
        <v>556</v>
      </c>
      <c r="C6926" t="s">
        <v>779</v>
      </c>
      <c r="D6926" t="s">
        <v>12</v>
      </c>
      <c r="E6926" t="s">
        <v>16</v>
      </c>
      <c r="F6926" t="s">
        <v>344</v>
      </c>
      <c r="G6926">
        <v>54.25</v>
      </c>
      <c r="H6926">
        <v>3</v>
      </c>
      <c r="I6926">
        <v>0.2</v>
      </c>
      <c r="J6926">
        <v>8.6199999999999992</v>
      </c>
      <c r="K6926" t="s">
        <v>82</v>
      </c>
      <c r="L6926" t="s">
        <v>48</v>
      </c>
      <c r="M6926">
        <v>11.44</v>
      </c>
      <c r="N6926" t="s">
        <v>83</v>
      </c>
      <c r="O6926" t="b">
        <v>0</v>
      </c>
      <c r="P6926">
        <v>130.19999999999999</v>
      </c>
      <c r="Q6926">
        <v>32.550000000000033</v>
      </c>
      <c r="R6926">
        <v>12.49000000000003</v>
      </c>
      <c r="S6926" t="s">
        <v>128</v>
      </c>
      <c r="T6926">
        <v>0</v>
      </c>
      <c r="U6926">
        <v>0</v>
      </c>
      <c r="V6926">
        <v>20</v>
      </c>
      <c r="W6926">
        <v>1330.2448999999999</v>
      </c>
    </row>
    <row r="6927" spans="1:23" x14ac:dyDescent="0.35">
      <c r="A6927" t="s">
        <v>9000</v>
      </c>
      <c r="B6927" t="s">
        <v>746</v>
      </c>
      <c r="C6927" t="s">
        <v>1262</v>
      </c>
      <c r="D6927" t="s">
        <v>19</v>
      </c>
      <c r="E6927" t="s">
        <v>16</v>
      </c>
      <c r="F6927" t="s">
        <v>624</v>
      </c>
      <c r="G6927">
        <v>70.81</v>
      </c>
      <c r="H6927">
        <v>2</v>
      </c>
      <c r="I6927">
        <v>0.16</v>
      </c>
      <c r="J6927">
        <v>4.76</v>
      </c>
      <c r="K6927" t="s">
        <v>82</v>
      </c>
      <c r="L6927" t="s">
        <v>45</v>
      </c>
      <c r="M6927">
        <v>1.71</v>
      </c>
      <c r="N6927" t="s">
        <v>83</v>
      </c>
      <c r="O6927" t="b">
        <v>0</v>
      </c>
      <c r="P6927">
        <v>118.96080000000001</v>
      </c>
      <c r="Q6927">
        <v>33.988800000000012</v>
      </c>
      <c r="R6927">
        <v>27.518800000000009</v>
      </c>
      <c r="S6927" t="s">
        <v>103</v>
      </c>
      <c r="T6927">
        <v>0</v>
      </c>
      <c r="U6927">
        <v>0</v>
      </c>
      <c r="V6927">
        <v>18</v>
      </c>
      <c r="W6927">
        <v>1561.0561</v>
      </c>
    </row>
    <row r="6928" spans="1:23" x14ac:dyDescent="0.35">
      <c r="A6928" t="s">
        <v>9001</v>
      </c>
      <c r="B6928" t="s">
        <v>398</v>
      </c>
      <c r="C6928" t="s">
        <v>2401</v>
      </c>
      <c r="D6928" t="s">
        <v>15</v>
      </c>
      <c r="E6928" t="s">
        <v>14</v>
      </c>
      <c r="F6928" t="s">
        <v>101</v>
      </c>
      <c r="G6928">
        <v>152.33000000000001</v>
      </c>
      <c r="H6928">
        <v>3</v>
      </c>
      <c r="I6928">
        <v>0.02</v>
      </c>
      <c r="J6928">
        <v>8.69</v>
      </c>
      <c r="K6928" t="s">
        <v>115</v>
      </c>
      <c r="L6928" t="s">
        <v>45</v>
      </c>
      <c r="M6928">
        <v>1.06</v>
      </c>
      <c r="N6928" t="s">
        <v>83</v>
      </c>
      <c r="O6928" t="b">
        <v>0</v>
      </c>
      <c r="P6928">
        <v>447.85019999999997</v>
      </c>
      <c r="Q6928">
        <v>173.65620000000001</v>
      </c>
      <c r="R6928">
        <v>163.90620000000001</v>
      </c>
      <c r="S6928" t="s">
        <v>183</v>
      </c>
      <c r="T6928">
        <v>0</v>
      </c>
      <c r="U6928">
        <v>0</v>
      </c>
      <c r="V6928">
        <v>16</v>
      </c>
      <c r="W6928">
        <v>1734.7913000000001</v>
      </c>
    </row>
    <row r="6929" spans="1:23" x14ac:dyDescent="0.35">
      <c r="A6929" t="s">
        <v>9002</v>
      </c>
      <c r="B6929" t="s">
        <v>437</v>
      </c>
      <c r="C6929" t="s">
        <v>9003</v>
      </c>
      <c r="D6929" t="s">
        <v>15</v>
      </c>
      <c r="E6929" t="s">
        <v>95</v>
      </c>
      <c r="F6929" t="s">
        <v>596</v>
      </c>
      <c r="G6929">
        <v>603.77</v>
      </c>
      <c r="H6929">
        <v>3</v>
      </c>
      <c r="I6929">
        <v>0.05</v>
      </c>
      <c r="J6929">
        <v>8.9499999999999993</v>
      </c>
      <c r="K6929" t="s">
        <v>102</v>
      </c>
      <c r="L6929" t="s">
        <v>45</v>
      </c>
      <c r="M6929">
        <v>1.24</v>
      </c>
      <c r="N6929" t="s">
        <v>141</v>
      </c>
      <c r="O6929" t="b">
        <v>0</v>
      </c>
      <c r="P6929">
        <v>1720.7445</v>
      </c>
      <c r="Q6929">
        <v>633.95849999999996</v>
      </c>
      <c r="R6929">
        <v>623.7684999999999</v>
      </c>
      <c r="S6929" t="s">
        <v>103</v>
      </c>
      <c r="T6929">
        <v>1</v>
      </c>
      <c r="U6929">
        <v>0</v>
      </c>
      <c r="V6929">
        <v>2</v>
      </c>
      <c r="W6929">
        <v>758.06799999999998</v>
      </c>
    </row>
    <row r="6930" spans="1:23" x14ac:dyDescent="0.35">
      <c r="A6930" t="s">
        <v>9004</v>
      </c>
      <c r="B6930" t="s">
        <v>746</v>
      </c>
      <c r="C6930" t="s">
        <v>6368</v>
      </c>
      <c r="D6930" t="s">
        <v>12</v>
      </c>
      <c r="E6930" t="s">
        <v>16</v>
      </c>
      <c r="F6930" t="s">
        <v>505</v>
      </c>
      <c r="G6930">
        <v>37.08</v>
      </c>
      <c r="H6930">
        <v>1</v>
      </c>
      <c r="I6930">
        <v>0.2</v>
      </c>
      <c r="J6930">
        <v>3.92</v>
      </c>
      <c r="K6930" t="s">
        <v>82</v>
      </c>
      <c r="L6930" t="s">
        <v>43</v>
      </c>
      <c r="M6930">
        <v>6.11</v>
      </c>
      <c r="N6930" t="s">
        <v>83</v>
      </c>
      <c r="O6930" t="b">
        <v>0</v>
      </c>
      <c r="P6930">
        <v>29.664000000000001</v>
      </c>
      <c r="Q6930">
        <v>7.4160000000000039</v>
      </c>
      <c r="R6930">
        <v>-2.6139999999999972</v>
      </c>
      <c r="S6930" t="s">
        <v>103</v>
      </c>
      <c r="T6930">
        <v>0</v>
      </c>
      <c r="U6930">
        <v>0</v>
      </c>
      <c r="V6930">
        <v>5</v>
      </c>
      <c r="W6930">
        <v>173.91010000000011</v>
      </c>
    </row>
    <row r="6931" spans="1:23" x14ac:dyDescent="0.35">
      <c r="A6931" t="s">
        <v>9005</v>
      </c>
      <c r="B6931" t="s">
        <v>660</v>
      </c>
      <c r="C6931" t="s">
        <v>1199</v>
      </c>
      <c r="D6931" t="s">
        <v>19</v>
      </c>
      <c r="E6931" t="s">
        <v>16</v>
      </c>
      <c r="F6931" t="s">
        <v>231</v>
      </c>
      <c r="G6931">
        <v>39.950000000000003</v>
      </c>
      <c r="H6931">
        <v>1</v>
      </c>
      <c r="I6931">
        <v>0.08</v>
      </c>
      <c r="J6931">
        <v>9.0399999999999991</v>
      </c>
      <c r="K6931" t="s">
        <v>82</v>
      </c>
      <c r="L6931" t="s">
        <v>43</v>
      </c>
      <c r="M6931">
        <v>6.34</v>
      </c>
      <c r="N6931" t="s">
        <v>83</v>
      </c>
      <c r="O6931" t="b">
        <v>0</v>
      </c>
      <c r="P6931">
        <v>36.753999999999998</v>
      </c>
      <c r="Q6931">
        <v>12.784000000000001</v>
      </c>
      <c r="R6931">
        <v>-2.595999999999997</v>
      </c>
      <c r="S6931" t="s">
        <v>84</v>
      </c>
      <c r="T6931">
        <v>0</v>
      </c>
      <c r="U6931">
        <v>0</v>
      </c>
      <c r="V6931">
        <v>19</v>
      </c>
      <c r="W6931">
        <v>257.53230000000002</v>
      </c>
    </row>
    <row r="6932" spans="1:23" x14ac:dyDescent="0.35">
      <c r="A6932" t="s">
        <v>9006</v>
      </c>
      <c r="B6932" t="s">
        <v>177</v>
      </c>
      <c r="C6932" t="s">
        <v>8046</v>
      </c>
      <c r="D6932" t="s">
        <v>20</v>
      </c>
      <c r="E6932" t="s">
        <v>88</v>
      </c>
      <c r="F6932" t="s">
        <v>1221</v>
      </c>
      <c r="G6932">
        <v>9.06</v>
      </c>
      <c r="H6932">
        <v>2</v>
      </c>
      <c r="I6932">
        <v>0.28999999999999998</v>
      </c>
      <c r="J6932">
        <v>7.13</v>
      </c>
      <c r="K6932" t="s">
        <v>115</v>
      </c>
      <c r="L6932" t="s">
        <v>41</v>
      </c>
      <c r="M6932">
        <v>6.6</v>
      </c>
      <c r="N6932" t="s">
        <v>83</v>
      </c>
      <c r="O6932" t="b">
        <v>0</v>
      </c>
      <c r="P6932">
        <v>12.8652</v>
      </c>
      <c r="Q6932">
        <v>1.9932000000000001</v>
      </c>
      <c r="R6932">
        <v>-11.736800000000001</v>
      </c>
      <c r="S6932" t="s">
        <v>128</v>
      </c>
      <c r="T6932">
        <v>0</v>
      </c>
      <c r="U6932">
        <v>0</v>
      </c>
      <c r="V6932">
        <v>2</v>
      </c>
      <c r="W6932">
        <v>-20.363900000000001</v>
      </c>
    </row>
    <row r="6933" spans="1:23" x14ac:dyDescent="0.35">
      <c r="A6933" t="s">
        <v>9007</v>
      </c>
      <c r="B6933" t="s">
        <v>99</v>
      </c>
      <c r="C6933" t="s">
        <v>9008</v>
      </c>
      <c r="D6933" t="s">
        <v>12</v>
      </c>
      <c r="E6933" t="s">
        <v>88</v>
      </c>
      <c r="F6933" t="s">
        <v>111</v>
      </c>
      <c r="G6933">
        <v>36.58</v>
      </c>
      <c r="H6933">
        <v>3</v>
      </c>
      <c r="I6933">
        <v>0.09</v>
      </c>
      <c r="J6933">
        <v>3.34</v>
      </c>
      <c r="K6933" t="s">
        <v>102</v>
      </c>
      <c r="L6933" t="s">
        <v>43</v>
      </c>
      <c r="M6933">
        <v>5.0999999999999996</v>
      </c>
      <c r="N6933" t="s">
        <v>83</v>
      </c>
      <c r="O6933" t="b">
        <v>0</v>
      </c>
      <c r="P6933">
        <v>99.863399999999999</v>
      </c>
      <c r="Q6933">
        <v>34.019399999999997</v>
      </c>
      <c r="R6933">
        <v>25.57940000000001</v>
      </c>
      <c r="S6933" t="s">
        <v>103</v>
      </c>
      <c r="T6933">
        <v>0</v>
      </c>
      <c r="U6933">
        <v>0</v>
      </c>
      <c r="V6933">
        <v>1</v>
      </c>
      <c r="W6933">
        <v>25.57940000000001</v>
      </c>
    </row>
    <row r="6934" spans="1:23" x14ac:dyDescent="0.35">
      <c r="A6934" t="s">
        <v>9009</v>
      </c>
      <c r="B6934" t="s">
        <v>157</v>
      </c>
      <c r="C6934" t="s">
        <v>977</v>
      </c>
      <c r="D6934" t="s">
        <v>24</v>
      </c>
      <c r="E6934" t="s">
        <v>16</v>
      </c>
      <c r="F6934" t="s">
        <v>259</v>
      </c>
      <c r="G6934">
        <v>47.86</v>
      </c>
      <c r="H6934">
        <v>2</v>
      </c>
      <c r="I6934">
        <v>0.1</v>
      </c>
      <c r="J6934">
        <v>4.4400000000000004</v>
      </c>
      <c r="K6934" t="s">
        <v>115</v>
      </c>
      <c r="L6934" t="s">
        <v>41</v>
      </c>
      <c r="M6934">
        <v>12.88</v>
      </c>
      <c r="N6934" t="s">
        <v>83</v>
      </c>
      <c r="O6934" t="b">
        <v>1</v>
      </c>
      <c r="P6934">
        <v>86.147999999999996</v>
      </c>
      <c r="Q6934">
        <v>28.716000000000001</v>
      </c>
      <c r="R6934">
        <v>11.396000000000001</v>
      </c>
      <c r="S6934" t="s">
        <v>91</v>
      </c>
      <c r="T6934">
        <v>0</v>
      </c>
      <c r="U6934">
        <v>0</v>
      </c>
      <c r="V6934">
        <v>17</v>
      </c>
      <c r="W6934">
        <v>746.17320000000007</v>
      </c>
    </row>
    <row r="6935" spans="1:23" x14ac:dyDescent="0.35">
      <c r="A6935" t="s">
        <v>9010</v>
      </c>
      <c r="B6935" t="s">
        <v>536</v>
      </c>
      <c r="C6935" t="s">
        <v>514</v>
      </c>
      <c r="D6935" t="s">
        <v>17</v>
      </c>
      <c r="E6935" t="s">
        <v>95</v>
      </c>
      <c r="F6935" t="s">
        <v>958</v>
      </c>
      <c r="G6935">
        <v>458.32</v>
      </c>
      <c r="H6935">
        <v>3</v>
      </c>
      <c r="I6935">
        <v>0.02</v>
      </c>
      <c r="J6935">
        <v>2.13</v>
      </c>
      <c r="K6935" t="s">
        <v>102</v>
      </c>
      <c r="L6935" t="s">
        <v>43</v>
      </c>
      <c r="M6935">
        <v>6.9</v>
      </c>
      <c r="N6935" t="s">
        <v>83</v>
      </c>
      <c r="O6935" t="b">
        <v>0</v>
      </c>
      <c r="P6935">
        <v>1347.4608000000001</v>
      </c>
      <c r="Q6935">
        <v>522.48480000000006</v>
      </c>
      <c r="R6935">
        <v>513.45480000000009</v>
      </c>
      <c r="S6935" t="s">
        <v>97</v>
      </c>
      <c r="T6935">
        <v>0</v>
      </c>
      <c r="U6935">
        <v>0</v>
      </c>
      <c r="V6935">
        <v>26</v>
      </c>
      <c r="W6935">
        <v>3580.811200000001</v>
      </c>
    </row>
    <row r="6936" spans="1:23" x14ac:dyDescent="0.35">
      <c r="A6936" t="s">
        <v>9011</v>
      </c>
      <c r="B6936" t="s">
        <v>417</v>
      </c>
      <c r="C6936" t="s">
        <v>9012</v>
      </c>
      <c r="D6936" t="s">
        <v>19</v>
      </c>
      <c r="E6936" t="s">
        <v>16</v>
      </c>
      <c r="F6936" t="s">
        <v>307</v>
      </c>
      <c r="G6936">
        <v>41.83</v>
      </c>
      <c r="H6936">
        <v>1</v>
      </c>
      <c r="I6936">
        <v>0.22</v>
      </c>
      <c r="J6936">
        <v>2.83</v>
      </c>
      <c r="K6936" t="s">
        <v>115</v>
      </c>
      <c r="L6936" t="s">
        <v>41</v>
      </c>
      <c r="M6936">
        <v>14.08</v>
      </c>
      <c r="N6936" t="s">
        <v>83</v>
      </c>
      <c r="O6936" t="b">
        <v>0</v>
      </c>
      <c r="P6936">
        <v>32.627400000000002</v>
      </c>
      <c r="Q6936">
        <v>7.5294000000000016</v>
      </c>
      <c r="R6936">
        <v>-9.3805999999999976</v>
      </c>
      <c r="S6936" t="s">
        <v>84</v>
      </c>
      <c r="T6936">
        <v>0</v>
      </c>
      <c r="U6936">
        <v>0</v>
      </c>
      <c r="V6936">
        <v>1</v>
      </c>
      <c r="W6936">
        <v>-9.3805999999999976</v>
      </c>
    </row>
    <row r="6937" spans="1:23" x14ac:dyDescent="0.35">
      <c r="A6937" t="s">
        <v>9013</v>
      </c>
      <c r="B6937" t="s">
        <v>390</v>
      </c>
      <c r="C6937" t="s">
        <v>122</v>
      </c>
      <c r="D6937" t="s">
        <v>19</v>
      </c>
      <c r="E6937" t="s">
        <v>95</v>
      </c>
      <c r="F6937" t="s">
        <v>304</v>
      </c>
      <c r="G6937">
        <v>296.42</v>
      </c>
      <c r="H6937">
        <v>1</v>
      </c>
      <c r="I6937">
        <v>0.28999999999999998</v>
      </c>
      <c r="J6937">
        <v>4.0999999999999996</v>
      </c>
      <c r="K6937" t="s">
        <v>102</v>
      </c>
      <c r="L6937" t="s">
        <v>41</v>
      </c>
      <c r="M6937">
        <v>6.6</v>
      </c>
      <c r="N6937" t="s">
        <v>141</v>
      </c>
      <c r="O6937" t="b">
        <v>0</v>
      </c>
      <c r="P6937">
        <v>210.45820000000001</v>
      </c>
      <c r="Q6937">
        <v>32.606200000000001</v>
      </c>
      <c r="R6937">
        <v>21.906199999999998</v>
      </c>
      <c r="S6937" t="s">
        <v>91</v>
      </c>
      <c r="T6937">
        <v>1</v>
      </c>
      <c r="U6937">
        <v>0</v>
      </c>
      <c r="V6937">
        <v>14</v>
      </c>
      <c r="W6937">
        <v>711.66880000000003</v>
      </c>
    </row>
    <row r="6938" spans="1:23" x14ac:dyDescent="0.35">
      <c r="A6938" t="s">
        <v>9014</v>
      </c>
      <c r="B6938" t="s">
        <v>346</v>
      </c>
      <c r="C6938" t="s">
        <v>237</v>
      </c>
      <c r="D6938" t="s">
        <v>19</v>
      </c>
      <c r="E6938" t="s">
        <v>16</v>
      </c>
      <c r="F6938" t="s">
        <v>223</v>
      </c>
      <c r="G6938">
        <v>42.31</v>
      </c>
      <c r="H6938">
        <v>3</v>
      </c>
      <c r="I6938">
        <v>0.16</v>
      </c>
      <c r="J6938">
        <v>9.35</v>
      </c>
      <c r="K6938" t="s">
        <v>90</v>
      </c>
      <c r="L6938" t="s">
        <v>41</v>
      </c>
      <c r="M6938">
        <v>12.94</v>
      </c>
      <c r="N6938" t="s">
        <v>83</v>
      </c>
      <c r="O6938" t="b">
        <v>0</v>
      </c>
      <c r="P6938">
        <v>106.6212</v>
      </c>
      <c r="Q6938">
        <v>30.463200000000001</v>
      </c>
      <c r="R6938">
        <v>8.1732000000000014</v>
      </c>
      <c r="S6938" t="s">
        <v>97</v>
      </c>
      <c r="T6938">
        <v>0</v>
      </c>
      <c r="U6938">
        <v>0</v>
      </c>
      <c r="V6938">
        <v>6</v>
      </c>
      <c r="W6938">
        <v>288.41199999999998</v>
      </c>
    </row>
    <row r="6939" spans="1:23" x14ac:dyDescent="0.35">
      <c r="A6939" t="s">
        <v>9015</v>
      </c>
      <c r="B6939" t="s">
        <v>619</v>
      </c>
      <c r="C6939" t="s">
        <v>2898</v>
      </c>
      <c r="D6939" t="s">
        <v>15</v>
      </c>
      <c r="E6939" t="s">
        <v>16</v>
      </c>
      <c r="F6939" t="s">
        <v>645</v>
      </c>
      <c r="G6939">
        <v>48.71</v>
      </c>
      <c r="H6939">
        <v>3</v>
      </c>
      <c r="I6939">
        <v>0.1</v>
      </c>
      <c r="J6939">
        <v>2.21</v>
      </c>
      <c r="K6939" t="s">
        <v>82</v>
      </c>
      <c r="L6939" t="s">
        <v>48</v>
      </c>
      <c r="M6939">
        <v>14.77</v>
      </c>
      <c r="N6939" t="s">
        <v>83</v>
      </c>
      <c r="O6939" t="b">
        <v>1</v>
      </c>
      <c r="P6939">
        <v>131.517</v>
      </c>
      <c r="Q6939">
        <v>43.838999999999999</v>
      </c>
      <c r="R6939">
        <v>26.859000000000002</v>
      </c>
      <c r="S6939" t="s">
        <v>91</v>
      </c>
      <c r="T6939">
        <v>0</v>
      </c>
      <c r="U6939">
        <v>0</v>
      </c>
      <c r="V6939">
        <v>21</v>
      </c>
      <c r="W6939">
        <v>1859.8818000000001</v>
      </c>
    </row>
    <row r="6940" spans="1:23" x14ac:dyDescent="0.35">
      <c r="A6940" t="s">
        <v>9016</v>
      </c>
      <c r="B6940" t="s">
        <v>1705</v>
      </c>
      <c r="C6940" t="s">
        <v>9017</v>
      </c>
      <c r="D6940" t="s">
        <v>17</v>
      </c>
      <c r="E6940" t="s">
        <v>95</v>
      </c>
      <c r="F6940" t="s">
        <v>1109</v>
      </c>
      <c r="G6940">
        <v>76.3</v>
      </c>
      <c r="H6940">
        <v>2</v>
      </c>
      <c r="I6940">
        <v>0.08</v>
      </c>
      <c r="J6940">
        <v>3.21</v>
      </c>
      <c r="K6940" t="s">
        <v>90</v>
      </c>
      <c r="L6940" t="s">
        <v>45</v>
      </c>
      <c r="M6940">
        <v>0.8</v>
      </c>
      <c r="N6940" t="s">
        <v>83</v>
      </c>
      <c r="O6940" t="b">
        <v>0</v>
      </c>
      <c r="P6940">
        <v>140.392</v>
      </c>
      <c r="Q6940">
        <v>48.832000000000008</v>
      </c>
      <c r="R6940">
        <v>44.82200000000001</v>
      </c>
      <c r="S6940" t="s">
        <v>97</v>
      </c>
      <c r="T6940">
        <v>0</v>
      </c>
      <c r="U6940">
        <v>0</v>
      </c>
      <c r="V6940">
        <v>2</v>
      </c>
      <c r="W6940">
        <v>88.519499999999994</v>
      </c>
    </row>
    <row r="6941" spans="1:23" x14ac:dyDescent="0.35">
      <c r="A6941" t="s">
        <v>9018</v>
      </c>
      <c r="B6941" t="s">
        <v>521</v>
      </c>
      <c r="C6941" t="s">
        <v>5326</v>
      </c>
      <c r="D6941" t="s">
        <v>26</v>
      </c>
      <c r="E6941" t="s">
        <v>95</v>
      </c>
      <c r="F6941" t="s">
        <v>400</v>
      </c>
      <c r="G6941">
        <v>369.57</v>
      </c>
      <c r="H6941">
        <v>3</v>
      </c>
      <c r="I6941">
        <v>0</v>
      </c>
      <c r="J6941">
        <v>5.0199999999999996</v>
      </c>
      <c r="K6941" t="s">
        <v>82</v>
      </c>
      <c r="L6941" t="s">
        <v>45</v>
      </c>
      <c r="M6941">
        <v>0.93</v>
      </c>
      <c r="N6941" t="s">
        <v>83</v>
      </c>
      <c r="O6941" t="b">
        <v>0</v>
      </c>
      <c r="P6941">
        <v>1108.71</v>
      </c>
      <c r="Q6941">
        <v>443.48399999999998</v>
      </c>
      <c r="R6941">
        <v>437.53400000000011</v>
      </c>
      <c r="S6941" t="s">
        <v>84</v>
      </c>
      <c r="T6941">
        <v>0</v>
      </c>
      <c r="U6941">
        <v>0</v>
      </c>
      <c r="V6941">
        <v>4</v>
      </c>
      <c r="W6941">
        <v>484.8035000000001</v>
      </c>
    </row>
    <row r="6942" spans="1:23" x14ac:dyDescent="0.35">
      <c r="A6942" t="s">
        <v>9019</v>
      </c>
      <c r="B6942" t="s">
        <v>346</v>
      </c>
      <c r="C6942" t="s">
        <v>1430</v>
      </c>
      <c r="D6942" t="s">
        <v>19</v>
      </c>
      <c r="E6942" t="s">
        <v>88</v>
      </c>
      <c r="F6942" t="s">
        <v>227</v>
      </c>
      <c r="G6942">
        <v>23.05</v>
      </c>
      <c r="H6942">
        <v>3</v>
      </c>
      <c r="I6942">
        <v>0.13</v>
      </c>
      <c r="J6942">
        <v>4.3099999999999996</v>
      </c>
      <c r="K6942" t="s">
        <v>115</v>
      </c>
      <c r="L6942" t="s">
        <v>41</v>
      </c>
      <c r="M6942">
        <v>14.37</v>
      </c>
      <c r="N6942" t="s">
        <v>83</v>
      </c>
      <c r="O6942" t="b">
        <v>0</v>
      </c>
      <c r="P6942">
        <v>60.160500000000013</v>
      </c>
      <c r="Q6942">
        <v>18.670500000000001</v>
      </c>
      <c r="R6942">
        <v>-9.4999999999956005E-3</v>
      </c>
      <c r="S6942" t="s">
        <v>97</v>
      </c>
      <c r="T6942">
        <v>0</v>
      </c>
      <c r="U6942">
        <v>0</v>
      </c>
      <c r="V6942">
        <v>4</v>
      </c>
      <c r="W6942">
        <v>271.66890000000012</v>
      </c>
    </row>
    <row r="6943" spans="1:23" x14ac:dyDescent="0.35">
      <c r="A6943" t="s">
        <v>9020</v>
      </c>
      <c r="B6943" t="s">
        <v>276</v>
      </c>
      <c r="C6943" t="s">
        <v>1150</v>
      </c>
      <c r="D6943" t="s">
        <v>12</v>
      </c>
      <c r="E6943" t="s">
        <v>88</v>
      </c>
      <c r="F6943" t="s">
        <v>493</v>
      </c>
      <c r="G6943">
        <v>41.6</v>
      </c>
      <c r="H6943">
        <v>3</v>
      </c>
      <c r="I6943">
        <v>7.0000000000000007E-2</v>
      </c>
      <c r="J6943">
        <v>4.47</v>
      </c>
      <c r="K6943" t="s">
        <v>102</v>
      </c>
      <c r="L6943" t="s">
        <v>43</v>
      </c>
      <c r="M6943">
        <v>7.82</v>
      </c>
      <c r="N6943" t="s">
        <v>141</v>
      </c>
      <c r="O6943" t="b">
        <v>0</v>
      </c>
      <c r="P6943">
        <v>116.06399999999999</v>
      </c>
      <c r="Q6943">
        <v>41.183999999999997</v>
      </c>
      <c r="R6943">
        <v>28.893999999999998</v>
      </c>
      <c r="S6943" t="s">
        <v>97</v>
      </c>
      <c r="T6943">
        <v>1</v>
      </c>
      <c r="U6943">
        <v>0</v>
      </c>
      <c r="V6943">
        <v>18</v>
      </c>
      <c r="W6943">
        <v>2077.6332000000002</v>
      </c>
    </row>
    <row r="6944" spans="1:23" x14ac:dyDescent="0.35">
      <c r="A6944" t="s">
        <v>9021</v>
      </c>
      <c r="B6944" t="s">
        <v>272</v>
      </c>
      <c r="C6944" t="s">
        <v>3175</v>
      </c>
      <c r="D6944" t="s">
        <v>20</v>
      </c>
      <c r="E6944" t="s">
        <v>16</v>
      </c>
      <c r="F6944" t="s">
        <v>409</v>
      </c>
      <c r="G6944">
        <v>62.38</v>
      </c>
      <c r="H6944">
        <v>3</v>
      </c>
      <c r="I6944">
        <v>0.28000000000000003</v>
      </c>
      <c r="J6944">
        <v>7.54</v>
      </c>
      <c r="K6944" t="s">
        <v>102</v>
      </c>
      <c r="L6944" t="s">
        <v>41</v>
      </c>
      <c r="M6944">
        <v>9.08</v>
      </c>
      <c r="N6944" t="s">
        <v>83</v>
      </c>
      <c r="O6944" t="b">
        <v>0</v>
      </c>
      <c r="P6944">
        <v>134.74080000000001</v>
      </c>
      <c r="Q6944">
        <v>22.456800000000001</v>
      </c>
      <c r="R6944">
        <v>5.8368000000000002</v>
      </c>
      <c r="S6944" t="s">
        <v>84</v>
      </c>
      <c r="T6944">
        <v>0</v>
      </c>
      <c r="U6944">
        <v>0</v>
      </c>
      <c r="V6944">
        <v>12</v>
      </c>
      <c r="W6944">
        <v>454.81139999999999</v>
      </c>
    </row>
    <row r="6945" spans="1:23" x14ac:dyDescent="0.35">
      <c r="A6945" t="s">
        <v>9022</v>
      </c>
      <c r="B6945" t="s">
        <v>147</v>
      </c>
      <c r="C6945" t="s">
        <v>9023</v>
      </c>
      <c r="D6945" t="s">
        <v>15</v>
      </c>
      <c r="E6945" t="s">
        <v>95</v>
      </c>
      <c r="F6945" t="s">
        <v>2069</v>
      </c>
      <c r="G6945">
        <v>451.93</v>
      </c>
      <c r="H6945">
        <v>1</v>
      </c>
      <c r="I6945">
        <v>0.09</v>
      </c>
      <c r="J6945">
        <v>6.02</v>
      </c>
      <c r="K6945" t="s">
        <v>115</v>
      </c>
      <c r="L6945" t="s">
        <v>48</v>
      </c>
      <c r="M6945">
        <v>4.3499999999999996</v>
      </c>
      <c r="N6945" t="s">
        <v>83</v>
      </c>
      <c r="O6945" t="b">
        <v>0</v>
      </c>
      <c r="P6945">
        <v>411.25630000000001</v>
      </c>
      <c r="Q6945">
        <v>140.09829999999999</v>
      </c>
      <c r="R6945">
        <v>129.72829999999999</v>
      </c>
      <c r="S6945" t="s">
        <v>84</v>
      </c>
      <c r="T6945">
        <v>0</v>
      </c>
      <c r="U6945">
        <v>0</v>
      </c>
      <c r="V6945">
        <v>1</v>
      </c>
      <c r="W6945">
        <v>129.72829999999999</v>
      </c>
    </row>
    <row r="6946" spans="1:23" x14ac:dyDescent="0.35">
      <c r="A6946" t="s">
        <v>9024</v>
      </c>
      <c r="B6946" t="s">
        <v>553</v>
      </c>
      <c r="C6946" t="s">
        <v>1229</v>
      </c>
      <c r="D6946" t="s">
        <v>12</v>
      </c>
      <c r="E6946" t="s">
        <v>95</v>
      </c>
      <c r="F6946" t="s">
        <v>757</v>
      </c>
      <c r="G6946">
        <v>469.78</v>
      </c>
      <c r="H6946">
        <v>2</v>
      </c>
      <c r="I6946">
        <v>0.24</v>
      </c>
      <c r="J6946">
        <v>4.57</v>
      </c>
      <c r="K6946" t="s">
        <v>90</v>
      </c>
      <c r="L6946" t="s">
        <v>41</v>
      </c>
      <c r="M6946">
        <v>7.65</v>
      </c>
      <c r="N6946" t="s">
        <v>83</v>
      </c>
      <c r="O6946" t="b">
        <v>0</v>
      </c>
      <c r="P6946">
        <v>714.06560000000002</v>
      </c>
      <c r="Q6946">
        <v>150.3296</v>
      </c>
      <c r="R6946">
        <v>138.1096</v>
      </c>
      <c r="S6946" t="s">
        <v>84</v>
      </c>
      <c r="T6946">
        <v>0</v>
      </c>
      <c r="U6946">
        <v>0</v>
      </c>
      <c r="V6946">
        <v>18</v>
      </c>
      <c r="W6946">
        <v>1211.7243000000001</v>
      </c>
    </row>
    <row r="6947" spans="1:23" x14ac:dyDescent="0.35">
      <c r="A6947" t="s">
        <v>9025</v>
      </c>
      <c r="B6947" t="s">
        <v>130</v>
      </c>
      <c r="C6947" t="s">
        <v>1302</v>
      </c>
      <c r="D6947" t="s">
        <v>15</v>
      </c>
      <c r="E6947" t="s">
        <v>14</v>
      </c>
      <c r="F6947" t="s">
        <v>1029</v>
      </c>
      <c r="G6947">
        <v>194.33</v>
      </c>
      <c r="H6947">
        <v>1</v>
      </c>
      <c r="I6947">
        <v>0.01</v>
      </c>
      <c r="J6947">
        <v>3.22</v>
      </c>
      <c r="K6947" t="s">
        <v>115</v>
      </c>
      <c r="L6947" t="s">
        <v>48</v>
      </c>
      <c r="M6947">
        <v>9.5399999999999991</v>
      </c>
      <c r="N6947" t="s">
        <v>83</v>
      </c>
      <c r="O6947" t="b">
        <v>0</v>
      </c>
      <c r="P6947">
        <v>192.38669999999999</v>
      </c>
      <c r="Q6947">
        <v>75.78870000000002</v>
      </c>
      <c r="R6947">
        <v>63.028700000000022</v>
      </c>
      <c r="S6947" t="s">
        <v>84</v>
      </c>
      <c r="T6947">
        <v>0</v>
      </c>
      <c r="U6947">
        <v>0</v>
      </c>
      <c r="V6947">
        <v>15</v>
      </c>
      <c r="W6947">
        <v>1173.6241</v>
      </c>
    </row>
    <row r="6948" spans="1:23" x14ac:dyDescent="0.35">
      <c r="A6948" t="s">
        <v>9026</v>
      </c>
      <c r="B6948" t="s">
        <v>425</v>
      </c>
      <c r="C6948" t="s">
        <v>7020</v>
      </c>
      <c r="D6948" t="s">
        <v>12</v>
      </c>
      <c r="E6948" t="s">
        <v>88</v>
      </c>
      <c r="F6948" t="s">
        <v>431</v>
      </c>
      <c r="G6948">
        <v>33.94</v>
      </c>
      <c r="H6948">
        <v>2</v>
      </c>
      <c r="I6948">
        <v>0.01</v>
      </c>
      <c r="J6948">
        <v>2.52</v>
      </c>
      <c r="K6948" t="s">
        <v>115</v>
      </c>
      <c r="L6948" t="s">
        <v>45</v>
      </c>
      <c r="M6948">
        <v>0.88</v>
      </c>
      <c r="N6948" t="s">
        <v>83</v>
      </c>
      <c r="O6948" t="b">
        <v>0</v>
      </c>
      <c r="P6948">
        <v>67.2012</v>
      </c>
      <c r="Q6948">
        <v>26.473200000000009</v>
      </c>
      <c r="R6948">
        <v>23.073200000000011</v>
      </c>
      <c r="S6948" t="s">
        <v>84</v>
      </c>
      <c r="T6948">
        <v>0</v>
      </c>
      <c r="U6948">
        <v>0</v>
      </c>
      <c r="V6948">
        <v>3</v>
      </c>
      <c r="W6948">
        <v>423.59429999999998</v>
      </c>
    </row>
    <row r="6949" spans="1:23" x14ac:dyDescent="0.35">
      <c r="A6949" t="s">
        <v>9027</v>
      </c>
      <c r="B6949" t="s">
        <v>689</v>
      </c>
      <c r="C6949" t="s">
        <v>5224</v>
      </c>
      <c r="D6949" t="s">
        <v>20</v>
      </c>
      <c r="E6949" t="s">
        <v>95</v>
      </c>
      <c r="F6949" t="s">
        <v>958</v>
      </c>
      <c r="G6949">
        <v>588.74</v>
      </c>
      <c r="H6949">
        <v>1</v>
      </c>
      <c r="I6949">
        <v>0.11</v>
      </c>
      <c r="J6949">
        <v>9.8000000000000007</v>
      </c>
      <c r="K6949" t="s">
        <v>90</v>
      </c>
      <c r="L6949" t="s">
        <v>41</v>
      </c>
      <c r="M6949">
        <v>10.210000000000001</v>
      </c>
      <c r="N6949" t="s">
        <v>83</v>
      </c>
      <c r="O6949" t="b">
        <v>0</v>
      </c>
      <c r="P6949">
        <v>523.97860000000003</v>
      </c>
      <c r="Q6949">
        <v>170.73460000000011</v>
      </c>
      <c r="R6949">
        <v>150.72460000000009</v>
      </c>
      <c r="S6949" t="s">
        <v>103</v>
      </c>
      <c r="T6949">
        <v>0</v>
      </c>
      <c r="U6949">
        <v>0</v>
      </c>
      <c r="V6949">
        <v>3</v>
      </c>
      <c r="W6949">
        <v>141.96060000000011</v>
      </c>
    </row>
    <row r="6950" spans="1:23" x14ac:dyDescent="0.35">
      <c r="A6950" t="s">
        <v>9028</v>
      </c>
      <c r="B6950" t="s">
        <v>383</v>
      </c>
      <c r="C6950" t="s">
        <v>1174</v>
      </c>
      <c r="D6950" t="s">
        <v>12</v>
      </c>
      <c r="E6950" t="s">
        <v>16</v>
      </c>
      <c r="F6950" t="s">
        <v>282</v>
      </c>
      <c r="G6950">
        <v>33.01</v>
      </c>
      <c r="H6950">
        <v>3</v>
      </c>
      <c r="I6950">
        <v>7.0000000000000007E-2</v>
      </c>
      <c r="J6950">
        <v>5.36</v>
      </c>
      <c r="K6950" t="s">
        <v>115</v>
      </c>
      <c r="L6950" t="s">
        <v>45</v>
      </c>
      <c r="M6950">
        <v>1.28</v>
      </c>
      <c r="N6950" t="s">
        <v>141</v>
      </c>
      <c r="O6950" t="b">
        <v>0</v>
      </c>
      <c r="P6950">
        <v>92.097899999999996</v>
      </c>
      <c r="Q6950">
        <v>32.679900000000004</v>
      </c>
      <c r="R6950">
        <v>26.039899999999999</v>
      </c>
      <c r="S6950" t="s">
        <v>128</v>
      </c>
      <c r="T6950">
        <v>1</v>
      </c>
      <c r="U6950">
        <v>0</v>
      </c>
      <c r="V6950">
        <v>17</v>
      </c>
      <c r="W6950">
        <v>907.95410000000038</v>
      </c>
    </row>
    <row r="6951" spans="1:23" x14ac:dyDescent="0.35">
      <c r="A6951" t="s">
        <v>9029</v>
      </c>
      <c r="B6951" t="s">
        <v>1563</v>
      </c>
      <c r="C6951" t="s">
        <v>9030</v>
      </c>
      <c r="D6951" t="s">
        <v>15</v>
      </c>
      <c r="E6951" t="s">
        <v>16</v>
      </c>
      <c r="F6951" t="s">
        <v>481</v>
      </c>
      <c r="G6951">
        <v>59.59</v>
      </c>
      <c r="H6951">
        <v>2</v>
      </c>
      <c r="I6951">
        <v>0.15</v>
      </c>
      <c r="J6951">
        <v>8.11</v>
      </c>
      <c r="K6951" t="s">
        <v>115</v>
      </c>
      <c r="L6951" t="s">
        <v>41</v>
      </c>
      <c r="M6951">
        <v>12.27</v>
      </c>
      <c r="N6951" t="s">
        <v>83</v>
      </c>
      <c r="O6951" t="b">
        <v>0</v>
      </c>
      <c r="P6951">
        <v>101.303</v>
      </c>
      <c r="Q6951">
        <v>29.795000000000002</v>
      </c>
      <c r="R6951">
        <v>9.4150000000000045</v>
      </c>
      <c r="S6951" t="s">
        <v>91</v>
      </c>
      <c r="T6951">
        <v>0</v>
      </c>
      <c r="U6951">
        <v>0</v>
      </c>
      <c r="V6951">
        <v>1</v>
      </c>
      <c r="W6951">
        <v>9.4150000000000045</v>
      </c>
    </row>
    <row r="6952" spans="1:23" x14ac:dyDescent="0.35">
      <c r="A6952" t="s">
        <v>9031</v>
      </c>
      <c r="B6952" t="s">
        <v>125</v>
      </c>
      <c r="C6952" t="s">
        <v>3327</v>
      </c>
      <c r="D6952" t="s">
        <v>19</v>
      </c>
      <c r="E6952" t="s">
        <v>16</v>
      </c>
      <c r="F6952" t="s">
        <v>293</v>
      </c>
      <c r="G6952">
        <v>36.82</v>
      </c>
      <c r="H6952">
        <v>3</v>
      </c>
      <c r="I6952">
        <v>0.13</v>
      </c>
      <c r="J6952">
        <v>6.41</v>
      </c>
      <c r="K6952" t="s">
        <v>102</v>
      </c>
      <c r="L6952" t="s">
        <v>43</v>
      </c>
      <c r="M6952">
        <v>6.3</v>
      </c>
      <c r="N6952" t="s">
        <v>83</v>
      </c>
      <c r="O6952" t="b">
        <v>0</v>
      </c>
      <c r="P6952">
        <v>96.100200000000001</v>
      </c>
      <c r="Q6952">
        <v>29.824200000000001</v>
      </c>
      <c r="R6952">
        <v>17.1142</v>
      </c>
      <c r="S6952" t="s">
        <v>128</v>
      </c>
      <c r="T6952">
        <v>0</v>
      </c>
      <c r="U6952">
        <v>0</v>
      </c>
      <c r="V6952">
        <v>13</v>
      </c>
      <c r="W6952">
        <v>819.19979999999998</v>
      </c>
    </row>
    <row r="6953" spans="1:23" x14ac:dyDescent="0.35">
      <c r="A6953" t="s">
        <v>9032</v>
      </c>
      <c r="B6953" t="s">
        <v>826</v>
      </c>
      <c r="C6953" t="s">
        <v>4726</v>
      </c>
      <c r="D6953" t="s">
        <v>12</v>
      </c>
      <c r="E6953" t="s">
        <v>16</v>
      </c>
      <c r="F6953" t="s">
        <v>464</v>
      </c>
      <c r="G6953">
        <v>31.75</v>
      </c>
      <c r="H6953">
        <v>1</v>
      </c>
      <c r="I6953">
        <v>0.22</v>
      </c>
      <c r="J6953">
        <v>5.5</v>
      </c>
      <c r="K6953" t="s">
        <v>90</v>
      </c>
      <c r="L6953" t="s">
        <v>41</v>
      </c>
      <c r="M6953">
        <v>13.86</v>
      </c>
      <c r="N6953" t="s">
        <v>83</v>
      </c>
      <c r="O6953" t="b">
        <v>0</v>
      </c>
      <c r="P6953">
        <v>24.765000000000001</v>
      </c>
      <c r="Q6953">
        <v>5.7149999999999999</v>
      </c>
      <c r="R6953">
        <v>-13.645</v>
      </c>
      <c r="S6953" t="s">
        <v>103</v>
      </c>
      <c r="T6953">
        <v>0</v>
      </c>
      <c r="U6953">
        <v>0</v>
      </c>
      <c r="V6953">
        <v>15</v>
      </c>
      <c r="W6953">
        <v>405.86239999999998</v>
      </c>
    </row>
    <row r="6954" spans="1:23" x14ac:dyDescent="0.35">
      <c r="A6954" t="s">
        <v>9033</v>
      </c>
      <c r="B6954" t="s">
        <v>109</v>
      </c>
      <c r="C6954" t="s">
        <v>7839</v>
      </c>
      <c r="D6954" t="s">
        <v>17</v>
      </c>
      <c r="E6954" t="s">
        <v>95</v>
      </c>
      <c r="F6954" t="s">
        <v>1061</v>
      </c>
      <c r="G6954">
        <v>462.42</v>
      </c>
      <c r="H6954">
        <v>1</v>
      </c>
      <c r="I6954">
        <v>0.13</v>
      </c>
      <c r="J6954">
        <v>6.28</v>
      </c>
      <c r="K6954" t="s">
        <v>115</v>
      </c>
      <c r="L6954" t="s">
        <v>41</v>
      </c>
      <c r="M6954">
        <v>14.65</v>
      </c>
      <c r="N6954" t="s">
        <v>279</v>
      </c>
      <c r="O6954" t="b">
        <v>0</v>
      </c>
      <c r="P6954">
        <v>402.30540000000002</v>
      </c>
      <c r="Q6954">
        <v>124.85339999999999</v>
      </c>
      <c r="R6954">
        <v>103.9234</v>
      </c>
      <c r="S6954" t="s">
        <v>103</v>
      </c>
      <c r="T6954">
        <v>0</v>
      </c>
      <c r="U6954">
        <v>1</v>
      </c>
      <c r="V6954">
        <v>2</v>
      </c>
      <c r="W6954">
        <v>94.757400000000018</v>
      </c>
    </row>
    <row r="6955" spans="1:23" x14ac:dyDescent="0.35">
      <c r="A6955" t="s">
        <v>9034</v>
      </c>
      <c r="B6955" t="s">
        <v>375</v>
      </c>
      <c r="C6955" t="s">
        <v>1315</v>
      </c>
      <c r="D6955" t="s">
        <v>15</v>
      </c>
      <c r="E6955" t="s">
        <v>95</v>
      </c>
      <c r="F6955" t="s">
        <v>307</v>
      </c>
      <c r="G6955">
        <v>63.56</v>
      </c>
      <c r="H6955">
        <v>1</v>
      </c>
      <c r="I6955">
        <v>0.26</v>
      </c>
      <c r="J6955">
        <v>6.82</v>
      </c>
      <c r="K6955" t="s">
        <v>115</v>
      </c>
      <c r="L6955" t="s">
        <v>45</v>
      </c>
      <c r="M6955">
        <v>1.4</v>
      </c>
      <c r="N6955" t="s">
        <v>83</v>
      </c>
      <c r="O6955" t="b">
        <v>0</v>
      </c>
      <c r="P6955">
        <v>47.034399999999998</v>
      </c>
      <c r="Q6955">
        <v>8.8983999999999952</v>
      </c>
      <c r="R6955">
        <v>0.67839999999999456</v>
      </c>
      <c r="S6955" t="s">
        <v>128</v>
      </c>
      <c r="T6955">
        <v>0</v>
      </c>
      <c r="U6955">
        <v>0</v>
      </c>
      <c r="V6955">
        <v>14</v>
      </c>
      <c r="W6955">
        <v>995.56200000000001</v>
      </c>
    </row>
    <row r="6956" spans="1:23" x14ac:dyDescent="0.35">
      <c r="A6956" t="s">
        <v>9035</v>
      </c>
      <c r="B6956" t="s">
        <v>249</v>
      </c>
      <c r="C6956" t="s">
        <v>1377</v>
      </c>
      <c r="D6956" t="s">
        <v>24</v>
      </c>
      <c r="E6956" t="s">
        <v>16</v>
      </c>
      <c r="F6956" t="s">
        <v>448</v>
      </c>
      <c r="G6956">
        <v>47.24</v>
      </c>
      <c r="H6956">
        <v>1</v>
      </c>
      <c r="I6956">
        <v>0.1</v>
      </c>
      <c r="J6956">
        <v>8.0399999999999991</v>
      </c>
      <c r="K6956" t="s">
        <v>102</v>
      </c>
      <c r="L6956" t="s">
        <v>43</v>
      </c>
      <c r="M6956">
        <v>7.36</v>
      </c>
      <c r="N6956" t="s">
        <v>83</v>
      </c>
      <c r="O6956" t="b">
        <v>1</v>
      </c>
      <c r="P6956">
        <v>42.516000000000012</v>
      </c>
      <c r="Q6956">
        <v>14.172000000000001</v>
      </c>
      <c r="R6956">
        <v>-1.227999999999994</v>
      </c>
      <c r="S6956" t="s">
        <v>91</v>
      </c>
      <c r="T6956">
        <v>0</v>
      </c>
      <c r="U6956">
        <v>0</v>
      </c>
      <c r="V6956">
        <v>17</v>
      </c>
      <c r="W6956">
        <v>1418.6872000000001</v>
      </c>
    </row>
    <row r="6957" spans="1:23" x14ac:dyDescent="0.35">
      <c r="A6957" t="s">
        <v>9036</v>
      </c>
      <c r="B6957" t="s">
        <v>1007</v>
      </c>
      <c r="C6957" t="s">
        <v>517</v>
      </c>
      <c r="D6957" t="s">
        <v>17</v>
      </c>
      <c r="E6957" t="s">
        <v>95</v>
      </c>
      <c r="F6957" t="s">
        <v>123</v>
      </c>
      <c r="G6957">
        <v>261.19</v>
      </c>
      <c r="H6957">
        <v>2</v>
      </c>
      <c r="I6957">
        <v>0.11</v>
      </c>
      <c r="J6957">
        <v>8.81</v>
      </c>
      <c r="K6957" t="s">
        <v>90</v>
      </c>
      <c r="L6957" t="s">
        <v>41</v>
      </c>
      <c r="M6957">
        <v>11.5</v>
      </c>
      <c r="N6957" t="s">
        <v>83</v>
      </c>
      <c r="O6957" t="b">
        <v>0</v>
      </c>
      <c r="P6957">
        <v>464.91820000000001</v>
      </c>
      <c r="Q6957">
        <v>151.49019999999999</v>
      </c>
      <c r="R6957">
        <v>131.18020000000001</v>
      </c>
      <c r="S6957" t="s">
        <v>103</v>
      </c>
      <c r="T6957">
        <v>0</v>
      </c>
      <c r="U6957">
        <v>0</v>
      </c>
      <c r="V6957">
        <v>15</v>
      </c>
      <c r="W6957">
        <v>842.76920000000007</v>
      </c>
    </row>
    <row r="6958" spans="1:23" x14ac:dyDescent="0.35">
      <c r="A6958" t="s">
        <v>9037</v>
      </c>
      <c r="B6958" t="s">
        <v>109</v>
      </c>
      <c r="C6958" t="s">
        <v>947</v>
      </c>
      <c r="D6958" t="s">
        <v>15</v>
      </c>
      <c r="E6958" t="s">
        <v>14</v>
      </c>
      <c r="F6958" t="s">
        <v>1041</v>
      </c>
      <c r="G6958">
        <v>159.59</v>
      </c>
      <c r="H6958">
        <v>2</v>
      </c>
      <c r="I6958">
        <v>0.09</v>
      </c>
      <c r="J6958">
        <v>9.8000000000000007</v>
      </c>
      <c r="K6958" t="s">
        <v>90</v>
      </c>
      <c r="L6958" t="s">
        <v>48</v>
      </c>
      <c r="M6958">
        <v>18.36</v>
      </c>
      <c r="N6958" t="s">
        <v>83</v>
      </c>
      <c r="O6958" t="b">
        <v>0</v>
      </c>
      <c r="P6958">
        <v>290.4538</v>
      </c>
      <c r="Q6958">
        <v>98.945800000000006</v>
      </c>
      <c r="R6958">
        <v>70.785799999999995</v>
      </c>
      <c r="S6958" t="s">
        <v>103</v>
      </c>
      <c r="T6958">
        <v>0</v>
      </c>
      <c r="U6958">
        <v>0</v>
      </c>
      <c r="V6958">
        <v>5</v>
      </c>
      <c r="W6958">
        <v>347.04700000000003</v>
      </c>
    </row>
    <row r="6959" spans="1:23" x14ac:dyDescent="0.35">
      <c r="A6959" t="s">
        <v>9038</v>
      </c>
      <c r="B6959" t="s">
        <v>429</v>
      </c>
      <c r="C6959" t="s">
        <v>1014</v>
      </c>
      <c r="D6959" t="s">
        <v>17</v>
      </c>
      <c r="E6959" t="s">
        <v>95</v>
      </c>
      <c r="F6959" t="s">
        <v>289</v>
      </c>
      <c r="G6959">
        <v>485.34</v>
      </c>
      <c r="H6959">
        <v>2</v>
      </c>
      <c r="I6959">
        <v>0.15</v>
      </c>
      <c r="J6959">
        <v>9.3699999999999992</v>
      </c>
      <c r="K6959" t="s">
        <v>102</v>
      </c>
      <c r="L6959" t="s">
        <v>41</v>
      </c>
      <c r="M6959">
        <v>14.21</v>
      </c>
      <c r="N6959" t="s">
        <v>83</v>
      </c>
      <c r="O6959" t="b">
        <v>0</v>
      </c>
      <c r="P6959">
        <v>825.07799999999997</v>
      </c>
      <c r="Q6959">
        <v>242.6700000000001</v>
      </c>
      <c r="R6959">
        <v>219.09000000000009</v>
      </c>
      <c r="S6959" t="s">
        <v>128</v>
      </c>
      <c r="T6959">
        <v>0</v>
      </c>
      <c r="U6959">
        <v>0</v>
      </c>
      <c r="V6959">
        <v>13</v>
      </c>
      <c r="W6959">
        <v>805.16080000000011</v>
      </c>
    </row>
    <row r="6960" spans="1:23" x14ac:dyDescent="0.35">
      <c r="A6960" t="s">
        <v>9039</v>
      </c>
      <c r="B6960" t="s">
        <v>462</v>
      </c>
      <c r="C6960" t="s">
        <v>423</v>
      </c>
      <c r="D6960" t="s">
        <v>20</v>
      </c>
      <c r="E6960" t="s">
        <v>95</v>
      </c>
      <c r="F6960" t="s">
        <v>1549</v>
      </c>
      <c r="G6960">
        <v>469.58</v>
      </c>
      <c r="H6960">
        <v>2</v>
      </c>
      <c r="I6960">
        <v>0.22</v>
      </c>
      <c r="J6960">
        <v>3.3</v>
      </c>
      <c r="K6960" t="s">
        <v>115</v>
      </c>
      <c r="L6960" t="s">
        <v>41</v>
      </c>
      <c r="M6960">
        <v>13.51</v>
      </c>
      <c r="N6960" t="s">
        <v>83</v>
      </c>
      <c r="O6960" t="b">
        <v>0</v>
      </c>
      <c r="P6960">
        <v>732.54480000000001</v>
      </c>
      <c r="Q6960">
        <v>169.0488</v>
      </c>
      <c r="R6960">
        <v>152.2388</v>
      </c>
      <c r="S6960" t="s">
        <v>84</v>
      </c>
      <c r="T6960">
        <v>0</v>
      </c>
      <c r="U6960">
        <v>0</v>
      </c>
      <c r="V6960">
        <v>19</v>
      </c>
      <c r="W6960">
        <v>1408.3480999999999</v>
      </c>
    </row>
    <row r="6961" spans="1:23" x14ac:dyDescent="0.35">
      <c r="A6961" t="s">
        <v>9040</v>
      </c>
      <c r="B6961" t="s">
        <v>455</v>
      </c>
      <c r="C6961" t="s">
        <v>162</v>
      </c>
      <c r="D6961" t="s">
        <v>12</v>
      </c>
      <c r="E6961" t="s">
        <v>95</v>
      </c>
      <c r="F6961" t="s">
        <v>1363</v>
      </c>
      <c r="G6961">
        <v>534.6</v>
      </c>
      <c r="H6961">
        <v>1</v>
      </c>
      <c r="I6961">
        <v>0.26</v>
      </c>
      <c r="J6961">
        <v>4.78</v>
      </c>
      <c r="K6961" t="s">
        <v>90</v>
      </c>
      <c r="L6961" t="s">
        <v>41</v>
      </c>
      <c r="M6961">
        <v>6.76</v>
      </c>
      <c r="N6961" t="s">
        <v>141</v>
      </c>
      <c r="O6961" t="b">
        <v>0</v>
      </c>
      <c r="P6961">
        <v>395.60399999999998</v>
      </c>
      <c r="Q6961">
        <v>74.843999999999994</v>
      </c>
      <c r="R6961">
        <v>63.304000000000002</v>
      </c>
      <c r="S6961" t="s">
        <v>128</v>
      </c>
      <c r="T6961">
        <v>1</v>
      </c>
      <c r="U6961">
        <v>0</v>
      </c>
      <c r="V6961">
        <v>16</v>
      </c>
      <c r="W6961">
        <v>1644.6956</v>
      </c>
    </row>
    <row r="6962" spans="1:23" x14ac:dyDescent="0.35">
      <c r="A6962" t="s">
        <v>9041</v>
      </c>
      <c r="B6962" t="s">
        <v>364</v>
      </c>
      <c r="C6962" t="s">
        <v>2108</v>
      </c>
      <c r="D6962" t="s">
        <v>19</v>
      </c>
      <c r="E6962" t="s">
        <v>16</v>
      </c>
      <c r="F6962" t="s">
        <v>723</v>
      </c>
      <c r="G6962">
        <v>41.37</v>
      </c>
      <c r="H6962">
        <v>2</v>
      </c>
      <c r="I6962">
        <v>0.1</v>
      </c>
      <c r="J6962">
        <v>3.05</v>
      </c>
      <c r="K6962" t="s">
        <v>82</v>
      </c>
      <c r="L6962" t="s">
        <v>41</v>
      </c>
      <c r="M6962">
        <v>11.35</v>
      </c>
      <c r="N6962" t="s">
        <v>83</v>
      </c>
      <c r="O6962" t="b">
        <v>1</v>
      </c>
      <c r="P6962">
        <v>74.465999999999994</v>
      </c>
      <c r="Q6962">
        <v>24.821999999999999</v>
      </c>
      <c r="R6962">
        <v>10.422000000000001</v>
      </c>
      <c r="S6962" t="s">
        <v>97</v>
      </c>
      <c r="T6962">
        <v>0</v>
      </c>
      <c r="U6962">
        <v>0</v>
      </c>
      <c r="V6962">
        <v>18</v>
      </c>
      <c r="W6962">
        <v>1247.6645000000001</v>
      </c>
    </row>
    <row r="6963" spans="1:23" x14ac:dyDescent="0.35">
      <c r="A6963" t="s">
        <v>9042</v>
      </c>
      <c r="B6963" t="s">
        <v>1705</v>
      </c>
      <c r="C6963" t="s">
        <v>2223</v>
      </c>
      <c r="D6963" t="s">
        <v>15</v>
      </c>
      <c r="E6963" t="s">
        <v>14</v>
      </c>
      <c r="F6963" t="s">
        <v>1041</v>
      </c>
      <c r="G6963">
        <v>109.67</v>
      </c>
      <c r="H6963">
        <v>2</v>
      </c>
      <c r="I6963">
        <v>0.1</v>
      </c>
      <c r="J6963">
        <v>3.65</v>
      </c>
      <c r="K6963" t="s">
        <v>115</v>
      </c>
      <c r="L6963" t="s">
        <v>41</v>
      </c>
      <c r="M6963">
        <v>11.18</v>
      </c>
      <c r="N6963" t="s">
        <v>83</v>
      </c>
      <c r="O6963" t="b">
        <v>1</v>
      </c>
      <c r="P6963">
        <v>197.40600000000001</v>
      </c>
      <c r="Q6963">
        <v>65.802000000000021</v>
      </c>
      <c r="R6963">
        <v>50.972000000000023</v>
      </c>
      <c r="S6963" t="s">
        <v>97</v>
      </c>
      <c r="T6963">
        <v>0</v>
      </c>
      <c r="U6963">
        <v>0</v>
      </c>
      <c r="V6963">
        <v>4</v>
      </c>
      <c r="W6963">
        <v>256.70299999999997</v>
      </c>
    </row>
    <row r="6964" spans="1:23" x14ac:dyDescent="0.35">
      <c r="A6964" t="s">
        <v>9043</v>
      </c>
      <c r="B6964" t="s">
        <v>1996</v>
      </c>
      <c r="C6964" t="s">
        <v>1302</v>
      </c>
      <c r="D6964" t="s">
        <v>17</v>
      </c>
      <c r="E6964" t="s">
        <v>88</v>
      </c>
      <c r="F6964" t="s">
        <v>1677</v>
      </c>
      <c r="G6964">
        <v>23.07</v>
      </c>
      <c r="H6964">
        <v>2</v>
      </c>
      <c r="I6964">
        <v>0.04</v>
      </c>
      <c r="J6964">
        <v>6.46</v>
      </c>
      <c r="K6964" t="s">
        <v>115</v>
      </c>
      <c r="L6964" t="s">
        <v>43</v>
      </c>
      <c r="M6964">
        <v>6.62</v>
      </c>
      <c r="N6964" t="s">
        <v>83</v>
      </c>
      <c r="O6964" t="b">
        <v>0</v>
      </c>
      <c r="P6964">
        <v>44.294400000000003</v>
      </c>
      <c r="Q6964">
        <v>16.610399999999991</v>
      </c>
      <c r="R6964">
        <v>3.5303999999999949</v>
      </c>
      <c r="S6964" t="s">
        <v>91</v>
      </c>
      <c r="T6964">
        <v>0</v>
      </c>
      <c r="U6964">
        <v>0</v>
      </c>
      <c r="V6964">
        <v>15</v>
      </c>
      <c r="W6964">
        <v>1173.6241</v>
      </c>
    </row>
    <row r="6965" spans="1:23" x14ac:dyDescent="0.35">
      <c r="A6965" t="s">
        <v>9044</v>
      </c>
      <c r="B6965" t="s">
        <v>326</v>
      </c>
      <c r="C6965" t="s">
        <v>601</v>
      </c>
      <c r="D6965" t="s">
        <v>26</v>
      </c>
      <c r="E6965" t="s">
        <v>95</v>
      </c>
      <c r="F6965" t="s">
        <v>726</v>
      </c>
      <c r="G6965">
        <v>376.21</v>
      </c>
      <c r="H6965">
        <v>1</v>
      </c>
      <c r="I6965">
        <v>0.06</v>
      </c>
      <c r="J6965">
        <v>3.76</v>
      </c>
      <c r="K6965" t="s">
        <v>115</v>
      </c>
      <c r="L6965" t="s">
        <v>43</v>
      </c>
      <c r="M6965">
        <v>5.21</v>
      </c>
      <c r="N6965" t="s">
        <v>141</v>
      </c>
      <c r="O6965" t="b">
        <v>0</v>
      </c>
      <c r="P6965">
        <v>353.63740000000001</v>
      </c>
      <c r="Q6965">
        <v>127.9114</v>
      </c>
      <c r="R6965">
        <v>118.9414</v>
      </c>
      <c r="S6965" t="s">
        <v>103</v>
      </c>
      <c r="T6965">
        <v>1</v>
      </c>
      <c r="U6965">
        <v>0</v>
      </c>
      <c r="V6965">
        <v>3</v>
      </c>
      <c r="W6965">
        <v>166.9058</v>
      </c>
    </row>
    <row r="6966" spans="1:23" x14ac:dyDescent="0.35">
      <c r="A6966" t="s">
        <v>9045</v>
      </c>
      <c r="B6966" t="s">
        <v>549</v>
      </c>
      <c r="C6966" t="s">
        <v>1150</v>
      </c>
      <c r="D6966" t="s">
        <v>24</v>
      </c>
      <c r="E6966" t="s">
        <v>95</v>
      </c>
      <c r="F6966" t="s">
        <v>515</v>
      </c>
      <c r="G6966">
        <v>312.37</v>
      </c>
      <c r="H6966">
        <v>1</v>
      </c>
      <c r="I6966">
        <v>0.08</v>
      </c>
      <c r="J6966">
        <v>5.98</v>
      </c>
      <c r="K6966" t="s">
        <v>90</v>
      </c>
      <c r="L6966" t="s">
        <v>43</v>
      </c>
      <c r="M6966">
        <v>4.12</v>
      </c>
      <c r="N6966" t="s">
        <v>83</v>
      </c>
      <c r="O6966" t="b">
        <v>0</v>
      </c>
      <c r="P6966">
        <v>287.38040000000001</v>
      </c>
      <c r="Q6966">
        <v>99.958399999999997</v>
      </c>
      <c r="R6966">
        <v>89.858400000000017</v>
      </c>
      <c r="S6966" t="s">
        <v>91</v>
      </c>
      <c r="T6966">
        <v>0</v>
      </c>
      <c r="U6966">
        <v>0</v>
      </c>
      <c r="V6966">
        <v>18</v>
      </c>
      <c r="W6966">
        <v>2077.6332000000002</v>
      </c>
    </row>
    <row r="6967" spans="1:23" x14ac:dyDescent="0.35">
      <c r="A6967" t="s">
        <v>9046</v>
      </c>
      <c r="B6967" t="s">
        <v>320</v>
      </c>
      <c r="C6967" t="s">
        <v>1302</v>
      </c>
      <c r="D6967" t="s">
        <v>19</v>
      </c>
      <c r="E6967" t="s">
        <v>95</v>
      </c>
      <c r="F6967" t="s">
        <v>1549</v>
      </c>
      <c r="G6967">
        <v>444.46</v>
      </c>
      <c r="H6967">
        <v>2</v>
      </c>
      <c r="I6967">
        <v>0.02</v>
      </c>
      <c r="J6967">
        <v>6.19</v>
      </c>
      <c r="K6967" t="s">
        <v>102</v>
      </c>
      <c r="L6967" t="s">
        <v>43</v>
      </c>
      <c r="M6967">
        <v>5.82</v>
      </c>
      <c r="N6967" t="s">
        <v>141</v>
      </c>
      <c r="O6967" t="b">
        <v>0</v>
      </c>
      <c r="P6967">
        <v>871.14159999999993</v>
      </c>
      <c r="Q6967">
        <v>337.78960000000001</v>
      </c>
      <c r="R6967">
        <v>325.77960000000002</v>
      </c>
      <c r="S6967" t="s">
        <v>84</v>
      </c>
      <c r="T6967">
        <v>1</v>
      </c>
      <c r="U6967">
        <v>0</v>
      </c>
      <c r="V6967">
        <v>15</v>
      </c>
      <c r="W6967">
        <v>1173.6241</v>
      </c>
    </row>
    <row r="6968" spans="1:23" x14ac:dyDescent="0.35">
      <c r="A6968" t="s">
        <v>9047</v>
      </c>
      <c r="B6968" t="s">
        <v>229</v>
      </c>
      <c r="C6968" t="s">
        <v>3118</v>
      </c>
      <c r="D6968" t="s">
        <v>24</v>
      </c>
      <c r="E6968" t="s">
        <v>14</v>
      </c>
      <c r="F6968" t="s">
        <v>163</v>
      </c>
      <c r="G6968">
        <v>241.03</v>
      </c>
      <c r="H6968">
        <v>2</v>
      </c>
      <c r="I6968">
        <v>0.1</v>
      </c>
      <c r="J6968">
        <v>2.54</v>
      </c>
      <c r="K6968" t="s">
        <v>115</v>
      </c>
      <c r="L6968" t="s">
        <v>41</v>
      </c>
      <c r="M6968">
        <v>10.92</v>
      </c>
      <c r="N6968" t="s">
        <v>83</v>
      </c>
      <c r="O6968" t="b">
        <v>1</v>
      </c>
      <c r="P6968">
        <v>433.85399999999998</v>
      </c>
      <c r="Q6968">
        <v>144.61799999999999</v>
      </c>
      <c r="R6968">
        <v>131.15799999999999</v>
      </c>
      <c r="S6968" t="s">
        <v>103</v>
      </c>
      <c r="T6968">
        <v>0</v>
      </c>
      <c r="U6968">
        <v>0</v>
      </c>
      <c r="V6968">
        <v>16</v>
      </c>
      <c r="W6968">
        <v>2599.2321999999999</v>
      </c>
    </row>
    <row r="6969" spans="1:23" x14ac:dyDescent="0.35">
      <c r="A6969" t="s">
        <v>9048</v>
      </c>
      <c r="B6969" t="s">
        <v>405</v>
      </c>
      <c r="C6969" t="s">
        <v>2835</v>
      </c>
      <c r="D6969" t="s">
        <v>19</v>
      </c>
      <c r="E6969" t="s">
        <v>95</v>
      </c>
      <c r="F6969" t="s">
        <v>244</v>
      </c>
      <c r="G6969">
        <v>47.29</v>
      </c>
      <c r="H6969">
        <v>2</v>
      </c>
      <c r="I6969">
        <v>0.28999999999999998</v>
      </c>
      <c r="J6969">
        <v>8.31</v>
      </c>
      <c r="K6969" t="s">
        <v>82</v>
      </c>
      <c r="L6969" t="s">
        <v>48</v>
      </c>
      <c r="M6969">
        <v>11.73</v>
      </c>
      <c r="N6969" t="s">
        <v>83</v>
      </c>
      <c r="O6969" t="b">
        <v>0</v>
      </c>
      <c r="P6969">
        <v>67.151799999999994</v>
      </c>
      <c r="Q6969">
        <v>10.4038</v>
      </c>
      <c r="R6969">
        <v>-9.6362000000000023</v>
      </c>
      <c r="S6969" t="s">
        <v>103</v>
      </c>
      <c r="T6969">
        <v>0</v>
      </c>
      <c r="U6969">
        <v>0</v>
      </c>
      <c r="V6969">
        <v>14</v>
      </c>
      <c r="W6969">
        <v>781.73050000000001</v>
      </c>
    </row>
    <row r="6970" spans="1:23" x14ac:dyDescent="0.35">
      <c r="A6970" t="s">
        <v>9049</v>
      </c>
      <c r="B6970" t="s">
        <v>205</v>
      </c>
      <c r="C6970" t="s">
        <v>1045</v>
      </c>
      <c r="D6970" t="s">
        <v>19</v>
      </c>
      <c r="E6970" t="s">
        <v>14</v>
      </c>
      <c r="F6970" t="s">
        <v>1419</v>
      </c>
      <c r="G6970">
        <v>70.760000000000005</v>
      </c>
      <c r="H6970">
        <v>1</v>
      </c>
      <c r="I6970">
        <v>7.0000000000000007E-2</v>
      </c>
      <c r="J6970">
        <v>4.5</v>
      </c>
      <c r="K6970" t="s">
        <v>82</v>
      </c>
      <c r="L6970" t="s">
        <v>41</v>
      </c>
      <c r="M6970">
        <v>13.07</v>
      </c>
      <c r="N6970" t="s">
        <v>83</v>
      </c>
      <c r="O6970" t="b">
        <v>0</v>
      </c>
      <c r="P6970">
        <v>65.806799999999996</v>
      </c>
      <c r="Q6970">
        <v>23.350799999999989</v>
      </c>
      <c r="R6970">
        <v>5.7807999999999922</v>
      </c>
      <c r="S6970" t="s">
        <v>97</v>
      </c>
      <c r="T6970">
        <v>0</v>
      </c>
      <c r="U6970">
        <v>0</v>
      </c>
      <c r="V6970">
        <v>20</v>
      </c>
      <c r="W6970">
        <v>851.01980000000015</v>
      </c>
    </row>
    <row r="6971" spans="1:23" x14ac:dyDescent="0.35">
      <c r="A6971" t="s">
        <v>9050</v>
      </c>
      <c r="B6971" t="s">
        <v>470</v>
      </c>
      <c r="C6971" t="s">
        <v>3118</v>
      </c>
      <c r="D6971" t="s">
        <v>12</v>
      </c>
      <c r="E6971" t="s">
        <v>16</v>
      </c>
      <c r="F6971" t="s">
        <v>282</v>
      </c>
      <c r="G6971">
        <v>46.14</v>
      </c>
      <c r="H6971">
        <v>2</v>
      </c>
      <c r="I6971">
        <v>0.08</v>
      </c>
      <c r="J6971">
        <v>7.7</v>
      </c>
      <c r="K6971" t="s">
        <v>90</v>
      </c>
      <c r="L6971" t="s">
        <v>41</v>
      </c>
      <c r="M6971">
        <v>12.98</v>
      </c>
      <c r="N6971" t="s">
        <v>83</v>
      </c>
      <c r="O6971" t="b">
        <v>0</v>
      </c>
      <c r="P6971">
        <v>84.897600000000011</v>
      </c>
      <c r="Q6971">
        <v>29.529600000000009</v>
      </c>
      <c r="R6971">
        <v>8.8496000000000095</v>
      </c>
      <c r="S6971" t="s">
        <v>183</v>
      </c>
      <c r="T6971">
        <v>0</v>
      </c>
      <c r="U6971">
        <v>0</v>
      </c>
      <c r="V6971">
        <v>16</v>
      </c>
      <c r="W6971">
        <v>2599.2321999999999</v>
      </c>
    </row>
    <row r="6972" spans="1:23" x14ac:dyDescent="0.35">
      <c r="A6972" t="s">
        <v>9051</v>
      </c>
      <c r="B6972" t="s">
        <v>507</v>
      </c>
      <c r="C6972" t="s">
        <v>1539</v>
      </c>
      <c r="D6972" t="s">
        <v>12</v>
      </c>
      <c r="E6972" t="s">
        <v>14</v>
      </c>
      <c r="F6972" t="s">
        <v>677</v>
      </c>
      <c r="G6972">
        <v>47.37</v>
      </c>
      <c r="H6972">
        <v>1</v>
      </c>
      <c r="I6972">
        <v>0.1</v>
      </c>
      <c r="J6972">
        <v>9.99</v>
      </c>
      <c r="K6972" t="s">
        <v>102</v>
      </c>
      <c r="L6972" t="s">
        <v>48</v>
      </c>
      <c r="M6972">
        <v>6.33</v>
      </c>
      <c r="N6972" t="s">
        <v>83</v>
      </c>
      <c r="O6972" t="b">
        <v>1</v>
      </c>
      <c r="P6972">
        <v>42.633000000000003</v>
      </c>
      <c r="Q6972">
        <v>14.211</v>
      </c>
      <c r="R6972">
        <v>-2.1090000000000022</v>
      </c>
      <c r="S6972" t="s">
        <v>84</v>
      </c>
      <c r="T6972">
        <v>0</v>
      </c>
      <c r="U6972">
        <v>0</v>
      </c>
      <c r="V6972">
        <v>13</v>
      </c>
      <c r="W6972">
        <v>608.22240000000011</v>
      </c>
    </row>
    <row r="6973" spans="1:23" x14ac:dyDescent="0.35">
      <c r="A6973" t="s">
        <v>9052</v>
      </c>
      <c r="B6973" t="s">
        <v>1379</v>
      </c>
      <c r="C6973" t="s">
        <v>1028</v>
      </c>
      <c r="D6973" t="s">
        <v>19</v>
      </c>
      <c r="E6973" t="s">
        <v>95</v>
      </c>
      <c r="F6973" t="s">
        <v>715</v>
      </c>
      <c r="G6973">
        <v>350.57</v>
      </c>
      <c r="H6973">
        <v>1</v>
      </c>
      <c r="I6973">
        <v>0.15</v>
      </c>
      <c r="J6973">
        <v>8.17</v>
      </c>
      <c r="K6973" t="s">
        <v>115</v>
      </c>
      <c r="L6973" t="s">
        <v>41</v>
      </c>
      <c r="M6973">
        <v>5.99</v>
      </c>
      <c r="N6973" t="s">
        <v>141</v>
      </c>
      <c r="O6973" t="b">
        <v>0</v>
      </c>
      <c r="P6973">
        <v>297.98450000000003</v>
      </c>
      <c r="Q6973">
        <v>87.642499999999984</v>
      </c>
      <c r="R6973">
        <v>73.482499999999987</v>
      </c>
      <c r="S6973" t="s">
        <v>183</v>
      </c>
      <c r="T6973">
        <v>1</v>
      </c>
      <c r="U6973">
        <v>0</v>
      </c>
      <c r="V6973">
        <v>3</v>
      </c>
      <c r="W6973">
        <v>103.25409999999999</v>
      </c>
    </row>
    <row r="6974" spans="1:23" x14ac:dyDescent="0.35">
      <c r="A6974" t="s">
        <v>9053</v>
      </c>
      <c r="B6974" t="s">
        <v>940</v>
      </c>
      <c r="C6974" t="s">
        <v>743</v>
      </c>
      <c r="D6974" t="s">
        <v>15</v>
      </c>
      <c r="E6974" t="s">
        <v>88</v>
      </c>
      <c r="F6974" t="s">
        <v>341</v>
      </c>
      <c r="G6974">
        <v>32.840000000000003</v>
      </c>
      <c r="H6974">
        <v>3</v>
      </c>
      <c r="I6974">
        <v>0.09</v>
      </c>
      <c r="J6974">
        <v>8.2200000000000006</v>
      </c>
      <c r="K6974" t="s">
        <v>102</v>
      </c>
      <c r="L6974" t="s">
        <v>45</v>
      </c>
      <c r="M6974">
        <v>1.27</v>
      </c>
      <c r="N6974" t="s">
        <v>83</v>
      </c>
      <c r="O6974" t="b">
        <v>0</v>
      </c>
      <c r="P6974">
        <v>89.653200000000012</v>
      </c>
      <c r="Q6974">
        <v>30.541200000000011</v>
      </c>
      <c r="R6974">
        <v>21.051200000000009</v>
      </c>
      <c r="S6974" t="s">
        <v>84</v>
      </c>
      <c r="T6974">
        <v>0</v>
      </c>
      <c r="U6974">
        <v>0</v>
      </c>
      <c r="V6974">
        <v>14</v>
      </c>
      <c r="W6974">
        <v>775.56020000000001</v>
      </c>
    </row>
    <row r="6975" spans="1:23" x14ac:dyDescent="0.35">
      <c r="A6975" t="s">
        <v>9054</v>
      </c>
      <c r="B6975" t="s">
        <v>125</v>
      </c>
      <c r="C6975" t="s">
        <v>2075</v>
      </c>
      <c r="D6975" t="s">
        <v>15</v>
      </c>
      <c r="E6975" t="s">
        <v>16</v>
      </c>
      <c r="F6975" t="s">
        <v>132</v>
      </c>
      <c r="G6975">
        <v>22</v>
      </c>
      <c r="H6975">
        <v>3</v>
      </c>
      <c r="I6975">
        <v>7.0000000000000007E-2</v>
      </c>
      <c r="J6975">
        <v>7.94</v>
      </c>
      <c r="K6975" t="s">
        <v>82</v>
      </c>
      <c r="L6975" t="s">
        <v>45</v>
      </c>
      <c r="M6975">
        <v>0.76</v>
      </c>
      <c r="N6975" t="s">
        <v>83</v>
      </c>
      <c r="O6975" t="b">
        <v>0</v>
      </c>
      <c r="P6975">
        <v>61.38</v>
      </c>
      <c r="Q6975">
        <v>21.78</v>
      </c>
      <c r="R6975">
        <v>13.079999999999989</v>
      </c>
      <c r="S6975" t="s">
        <v>128</v>
      </c>
      <c r="T6975">
        <v>0</v>
      </c>
      <c r="U6975">
        <v>0</v>
      </c>
      <c r="V6975">
        <v>12</v>
      </c>
      <c r="W6975">
        <v>626.32769999999994</v>
      </c>
    </row>
    <row r="6976" spans="1:23" x14ac:dyDescent="0.35">
      <c r="A6976" t="s">
        <v>9055</v>
      </c>
      <c r="B6976" t="s">
        <v>689</v>
      </c>
      <c r="C6976" t="s">
        <v>1885</v>
      </c>
      <c r="D6976" t="s">
        <v>24</v>
      </c>
      <c r="E6976" t="s">
        <v>88</v>
      </c>
      <c r="F6976" t="s">
        <v>916</v>
      </c>
      <c r="G6976">
        <v>20.83</v>
      </c>
      <c r="H6976">
        <v>1</v>
      </c>
      <c r="I6976">
        <v>7.0000000000000007E-2</v>
      </c>
      <c r="J6976">
        <v>7.71</v>
      </c>
      <c r="K6976" t="s">
        <v>115</v>
      </c>
      <c r="L6976" t="s">
        <v>43</v>
      </c>
      <c r="M6976">
        <v>3.61</v>
      </c>
      <c r="N6976" t="s">
        <v>83</v>
      </c>
      <c r="O6976" t="b">
        <v>0</v>
      </c>
      <c r="P6976">
        <v>19.3719</v>
      </c>
      <c r="Q6976">
        <v>6.8738999999999972</v>
      </c>
      <c r="R6976">
        <v>-4.446100000000003</v>
      </c>
      <c r="S6976" t="s">
        <v>103</v>
      </c>
      <c r="T6976">
        <v>0</v>
      </c>
      <c r="U6976">
        <v>0</v>
      </c>
      <c r="V6976">
        <v>2</v>
      </c>
      <c r="W6976">
        <v>232.1283</v>
      </c>
    </row>
    <row r="6977" spans="1:23" x14ac:dyDescent="0.35">
      <c r="A6977" t="s">
        <v>9056</v>
      </c>
      <c r="B6977" t="s">
        <v>121</v>
      </c>
      <c r="C6977" t="s">
        <v>1804</v>
      </c>
      <c r="D6977" t="s">
        <v>12</v>
      </c>
      <c r="E6977" t="s">
        <v>88</v>
      </c>
      <c r="F6977" t="s">
        <v>1395</v>
      </c>
      <c r="G6977">
        <v>28.14</v>
      </c>
      <c r="H6977">
        <v>2</v>
      </c>
      <c r="I6977">
        <v>0.08</v>
      </c>
      <c r="J6977">
        <v>6.57</v>
      </c>
      <c r="K6977" t="s">
        <v>115</v>
      </c>
      <c r="L6977" t="s">
        <v>45</v>
      </c>
      <c r="M6977">
        <v>0.78</v>
      </c>
      <c r="N6977" t="s">
        <v>83</v>
      </c>
      <c r="O6977" t="b">
        <v>0</v>
      </c>
      <c r="P6977">
        <v>51.777600000000007</v>
      </c>
      <c r="Q6977">
        <v>18.00960000000001</v>
      </c>
      <c r="R6977">
        <v>10.659599999999999</v>
      </c>
      <c r="S6977" t="s">
        <v>103</v>
      </c>
      <c r="T6977">
        <v>0</v>
      </c>
      <c r="U6977">
        <v>0</v>
      </c>
      <c r="V6977">
        <v>11</v>
      </c>
      <c r="W6977">
        <v>347.0933</v>
      </c>
    </row>
    <row r="6978" spans="1:23" x14ac:dyDescent="0.35">
      <c r="A6978" t="s">
        <v>9057</v>
      </c>
      <c r="B6978" t="s">
        <v>954</v>
      </c>
      <c r="C6978" t="s">
        <v>1136</v>
      </c>
      <c r="D6978" t="s">
        <v>19</v>
      </c>
      <c r="E6978" t="s">
        <v>16</v>
      </c>
      <c r="F6978" t="s">
        <v>155</v>
      </c>
      <c r="G6978">
        <v>32.89</v>
      </c>
      <c r="H6978">
        <v>3</v>
      </c>
      <c r="I6978">
        <v>0.28000000000000003</v>
      </c>
      <c r="J6978">
        <v>4.43</v>
      </c>
      <c r="K6978" t="s">
        <v>102</v>
      </c>
      <c r="L6978" t="s">
        <v>45</v>
      </c>
      <c r="M6978">
        <v>1.64</v>
      </c>
      <c r="N6978" t="s">
        <v>83</v>
      </c>
      <c r="O6978" t="b">
        <v>0</v>
      </c>
      <c r="P6978">
        <v>71.042400000000001</v>
      </c>
      <c r="Q6978">
        <v>11.840400000000001</v>
      </c>
      <c r="R6978">
        <v>5.7704000000000031</v>
      </c>
      <c r="S6978" t="s">
        <v>91</v>
      </c>
      <c r="T6978">
        <v>0</v>
      </c>
      <c r="U6978">
        <v>0</v>
      </c>
      <c r="V6978">
        <v>22</v>
      </c>
      <c r="W6978">
        <v>2267.721500000001</v>
      </c>
    </row>
    <row r="6979" spans="1:23" x14ac:dyDescent="0.35">
      <c r="A6979" t="s">
        <v>9058</v>
      </c>
      <c r="B6979" t="s">
        <v>221</v>
      </c>
      <c r="C6979" t="s">
        <v>1246</v>
      </c>
      <c r="D6979" t="s">
        <v>12</v>
      </c>
      <c r="E6979" t="s">
        <v>95</v>
      </c>
      <c r="F6979" t="s">
        <v>782</v>
      </c>
      <c r="G6979">
        <v>496.55</v>
      </c>
      <c r="H6979">
        <v>2</v>
      </c>
      <c r="I6979">
        <v>7.0000000000000007E-2</v>
      </c>
      <c r="J6979">
        <v>8.26</v>
      </c>
      <c r="K6979" t="s">
        <v>115</v>
      </c>
      <c r="L6979" t="s">
        <v>45</v>
      </c>
      <c r="M6979">
        <v>1.51</v>
      </c>
      <c r="N6979" t="s">
        <v>83</v>
      </c>
      <c r="O6979" t="b">
        <v>0</v>
      </c>
      <c r="P6979">
        <v>923.58299999999997</v>
      </c>
      <c r="Q6979">
        <v>327.72300000000001</v>
      </c>
      <c r="R6979">
        <v>317.95299999999997</v>
      </c>
      <c r="S6979" t="s">
        <v>103</v>
      </c>
      <c r="T6979">
        <v>0</v>
      </c>
      <c r="U6979">
        <v>0</v>
      </c>
      <c r="V6979">
        <v>17</v>
      </c>
      <c r="W6979">
        <v>1168.9012</v>
      </c>
    </row>
    <row r="6980" spans="1:23" x14ac:dyDescent="0.35">
      <c r="A6980" t="s">
        <v>9059</v>
      </c>
      <c r="B6980" t="s">
        <v>372</v>
      </c>
      <c r="C6980" t="s">
        <v>2835</v>
      </c>
      <c r="D6980" t="s">
        <v>28</v>
      </c>
      <c r="E6980" t="s">
        <v>95</v>
      </c>
      <c r="F6980" t="s">
        <v>715</v>
      </c>
      <c r="G6980">
        <v>252.65</v>
      </c>
      <c r="H6980">
        <v>1</v>
      </c>
      <c r="I6980">
        <v>0.17</v>
      </c>
      <c r="J6980">
        <v>2.59</v>
      </c>
      <c r="K6980" t="s">
        <v>115</v>
      </c>
      <c r="L6980" t="s">
        <v>41</v>
      </c>
      <c r="M6980">
        <v>11.15</v>
      </c>
      <c r="N6980" t="s">
        <v>83</v>
      </c>
      <c r="O6980" t="b">
        <v>0</v>
      </c>
      <c r="P6980">
        <v>209.6995</v>
      </c>
      <c r="Q6980">
        <v>58.109499999999997</v>
      </c>
      <c r="R6980">
        <v>44.369500000000002</v>
      </c>
      <c r="S6980" t="s">
        <v>183</v>
      </c>
      <c r="T6980">
        <v>0</v>
      </c>
      <c r="U6980">
        <v>0</v>
      </c>
      <c r="V6980">
        <v>14</v>
      </c>
      <c r="W6980">
        <v>781.73050000000001</v>
      </c>
    </row>
    <row r="6981" spans="1:23" x14ac:dyDescent="0.35">
      <c r="A6981" t="s">
        <v>9060</v>
      </c>
      <c r="B6981" t="s">
        <v>1348</v>
      </c>
      <c r="C6981" t="s">
        <v>657</v>
      </c>
      <c r="D6981" t="s">
        <v>12</v>
      </c>
      <c r="E6981" t="s">
        <v>95</v>
      </c>
      <c r="F6981" t="s">
        <v>304</v>
      </c>
      <c r="G6981">
        <v>436.54</v>
      </c>
      <c r="H6981">
        <v>3</v>
      </c>
      <c r="I6981">
        <v>0.03</v>
      </c>
      <c r="J6981">
        <v>3.17</v>
      </c>
      <c r="K6981" t="s">
        <v>115</v>
      </c>
      <c r="L6981" t="s">
        <v>43</v>
      </c>
      <c r="M6981">
        <v>7.93</v>
      </c>
      <c r="N6981" t="s">
        <v>83</v>
      </c>
      <c r="O6981" t="b">
        <v>0</v>
      </c>
      <c r="P6981">
        <v>1270.3314</v>
      </c>
      <c r="Q6981">
        <v>484.55939999999998</v>
      </c>
      <c r="R6981">
        <v>473.45940000000002</v>
      </c>
      <c r="S6981" t="s">
        <v>97</v>
      </c>
      <c r="T6981">
        <v>0</v>
      </c>
      <c r="U6981">
        <v>0</v>
      </c>
      <c r="V6981">
        <v>28</v>
      </c>
      <c r="W6981">
        <v>2965.6505000000002</v>
      </c>
    </row>
    <row r="6982" spans="1:23" x14ac:dyDescent="0.35">
      <c r="A6982" t="s">
        <v>9061</v>
      </c>
      <c r="B6982" t="s">
        <v>549</v>
      </c>
      <c r="C6982" t="s">
        <v>9062</v>
      </c>
      <c r="D6982" t="s">
        <v>19</v>
      </c>
      <c r="E6982" t="s">
        <v>16</v>
      </c>
      <c r="F6982" t="s">
        <v>472</v>
      </c>
      <c r="G6982">
        <v>58.66</v>
      </c>
      <c r="H6982">
        <v>3</v>
      </c>
      <c r="I6982">
        <v>0.09</v>
      </c>
      <c r="J6982">
        <v>5.22</v>
      </c>
      <c r="K6982" t="s">
        <v>102</v>
      </c>
      <c r="L6982" t="s">
        <v>45</v>
      </c>
      <c r="M6982">
        <v>0.75</v>
      </c>
      <c r="N6982" t="s">
        <v>83</v>
      </c>
      <c r="O6982" t="b">
        <v>0</v>
      </c>
      <c r="P6982">
        <v>160.14179999999999</v>
      </c>
      <c r="Q6982">
        <v>54.553800000000003</v>
      </c>
      <c r="R6982">
        <v>48.583799999999997</v>
      </c>
      <c r="S6982" t="s">
        <v>91</v>
      </c>
      <c r="T6982">
        <v>0</v>
      </c>
      <c r="U6982">
        <v>0</v>
      </c>
      <c r="V6982">
        <v>2</v>
      </c>
      <c r="W6982">
        <v>44.727400000000003</v>
      </c>
    </row>
    <row r="6983" spans="1:23" x14ac:dyDescent="0.35">
      <c r="A6983" t="s">
        <v>9063</v>
      </c>
      <c r="B6983" t="s">
        <v>346</v>
      </c>
      <c r="C6983" t="s">
        <v>8103</v>
      </c>
      <c r="D6983" t="s">
        <v>17</v>
      </c>
      <c r="E6983" t="s">
        <v>95</v>
      </c>
      <c r="F6983" t="s">
        <v>612</v>
      </c>
      <c r="G6983">
        <v>305.61</v>
      </c>
      <c r="H6983">
        <v>1</v>
      </c>
      <c r="I6983">
        <v>0.22</v>
      </c>
      <c r="J6983">
        <v>3.39</v>
      </c>
      <c r="K6983" t="s">
        <v>115</v>
      </c>
      <c r="L6983" t="s">
        <v>41</v>
      </c>
      <c r="M6983">
        <v>11.12</v>
      </c>
      <c r="N6983" t="s">
        <v>83</v>
      </c>
      <c r="O6983" t="b">
        <v>0</v>
      </c>
      <c r="P6983">
        <v>238.3758</v>
      </c>
      <c r="Q6983">
        <v>55.009800000000013</v>
      </c>
      <c r="R6983">
        <v>40.499800000000008</v>
      </c>
      <c r="S6983" t="s">
        <v>97</v>
      </c>
      <c r="T6983">
        <v>0</v>
      </c>
      <c r="U6983">
        <v>0</v>
      </c>
      <c r="V6983">
        <v>2</v>
      </c>
      <c r="W6983">
        <v>31.789000000000019</v>
      </c>
    </row>
    <row r="6984" spans="1:23" x14ac:dyDescent="0.35">
      <c r="A6984" t="s">
        <v>9064</v>
      </c>
      <c r="B6984" t="s">
        <v>946</v>
      </c>
      <c r="C6984" t="s">
        <v>1380</v>
      </c>
      <c r="D6984" t="s">
        <v>19</v>
      </c>
      <c r="E6984" t="s">
        <v>88</v>
      </c>
      <c r="F6984" t="s">
        <v>760</v>
      </c>
      <c r="G6984">
        <v>28.75</v>
      </c>
      <c r="H6984">
        <v>2</v>
      </c>
      <c r="I6984">
        <v>0.1</v>
      </c>
      <c r="J6984">
        <v>4.17</v>
      </c>
      <c r="K6984" t="s">
        <v>102</v>
      </c>
      <c r="L6984" t="s">
        <v>45</v>
      </c>
      <c r="M6984">
        <v>1.59</v>
      </c>
      <c r="N6984" t="s">
        <v>83</v>
      </c>
      <c r="O6984" t="b">
        <v>1</v>
      </c>
      <c r="P6984">
        <v>51.75</v>
      </c>
      <c r="Q6984">
        <v>17.25</v>
      </c>
      <c r="R6984">
        <v>11.49</v>
      </c>
      <c r="S6984" t="s">
        <v>128</v>
      </c>
      <c r="T6984">
        <v>0</v>
      </c>
      <c r="U6984">
        <v>0</v>
      </c>
      <c r="V6984">
        <v>20</v>
      </c>
      <c r="W6984">
        <v>1665.5569</v>
      </c>
    </row>
    <row r="6985" spans="1:23" x14ac:dyDescent="0.35">
      <c r="A6985" t="s">
        <v>9065</v>
      </c>
      <c r="B6985" t="s">
        <v>832</v>
      </c>
      <c r="C6985" t="s">
        <v>812</v>
      </c>
      <c r="D6985" t="s">
        <v>12</v>
      </c>
      <c r="E6985" t="s">
        <v>14</v>
      </c>
      <c r="F6985" t="s">
        <v>366</v>
      </c>
      <c r="G6985">
        <v>152.99</v>
      </c>
      <c r="H6985">
        <v>2</v>
      </c>
      <c r="I6985">
        <v>7.0000000000000007E-2</v>
      </c>
      <c r="J6985">
        <v>9.3699999999999992</v>
      </c>
      <c r="K6985" t="s">
        <v>82</v>
      </c>
      <c r="L6985" t="s">
        <v>48</v>
      </c>
      <c r="M6985">
        <v>6.27</v>
      </c>
      <c r="N6985" t="s">
        <v>83</v>
      </c>
      <c r="O6985" t="b">
        <v>0</v>
      </c>
      <c r="P6985">
        <v>284.56139999999999</v>
      </c>
      <c r="Q6985">
        <v>100.9734</v>
      </c>
      <c r="R6985">
        <v>85.333399999999997</v>
      </c>
      <c r="S6985" t="s">
        <v>97</v>
      </c>
      <c r="T6985">
        <v>0</v>
      </c>
      <c r="U6985">
        <v>0</v>
      </c>
      <c r="V6985">
        <v>19</v>
      </c>
      <c r="W6985">
        <v>617.94619999999986</v>
      </c>
    </row>
    <row r="6986" spans="1:23" x14ac:dyDescent="0.35">
      <c r="A6986" t="s">
        <v>9066</v>
      </c>
      <c r="B6986" t="s">
        <v>819</v>
      </c>
      <c r="C6986" t="s">
        <v>5267</v>
      </c>
      <c r="D6986" t="s">
        <v>26</v>
      </c>
      <c r="E6986" t="s">
        <v>16</v>
      </c>
      <c r="F6986" t="s">
        <v>475</v>
      </c>
      <c r="G6986">
        <v>59.57</v>
      </c>
      <c r="H6986">
        <v>3</v>
      </c>
      <c r="I6986">
        <v>0.16</v>
      </c>
      <c r="J6986">
        <v>9.91</v>
      </c>
      <c r="K6986" t="s">
        <v>115</v>
      </c>
      <c r="L6986" t="s">
        <v>43</v>
      </c>
      <c r="M6986">
        <v>3.76</v>
      </c>
      <c r="N6986" t="s">
        <v>83</v>
      </c>
      <c r="O6986" t="b">
        <v>0</v>
      </c>
      <c r="P6986">
        <v>150.1164</v>
      </c>
      <c r="Q6986">
        <v>42.8904</v>
      </c>
      <c r="R6986">
        <v>29.220400000000001</v>
      </c>
      <c r="S6986" t="s">
        <v>128</v>
      </c>
      <c r="T6986">
        <v>0</v>
      </c>
      <c r="U6986">
        <v>0</v>
      </c>
      <c r="V6986">
        <v>4</v>
      </c>
      <c r="W6986">
        <v>785.90290000000005</v>
      </c>
    </row>
    <row r="6987" spans="1:23" x14ac:dyDescent="0.35">
      <c r="A6987" t="s">
        <v>9067</v>
      </c>
      <c r="B6987" t="s">
        <v>2232</v>
      </c>
      <c r="C6987" t="s">
        <v>281</v>
      </c>
      <c r="D6987" t="s">
        <v>12</v>
      </c>
      <c r="E6987" t="s">
        <v>16</v>
      </c>
      <c r="F6987" t="s">
        <v>478</v>
      </c>
      <c r="G6987">
        <v>39.61</v>
      </c>
      <c r="H6987">
        <v>3</v>
      </c>
      <c r="I6987">
        <v>0.22</v>
      </c>
      <c r="J6987">
        <v>4.22</v>
      </c>
      <c r="K6987" t="s">
        <v>115</v>
      </c>
      <c r="L6987" t="s">
        <v>45</v>
      </c>
      <c r="M6987">
        <v>1.87</v>
      </c>
      <c r="N6987" t="s">
        <v>83</v>
      </c>
      <c r="O6987" t="b">
        <v>0</v>
      </c>
      <c r="P6987">
        <v>92.687399999999997</v>
      </c>
      <c r="Q6987">
        <v>21.389399999999991</v>
      </c>
      <c r="R6987">
        <v>15.2994</v>
      </c>
      <c r="S6987" t="s">
        <v>84</v>
      </c>
      <c r="T6987">
        <v>0</v>
      </c>
      <c r="U6987">
        <v>0</v>
      </c>
      <c r="V6987">
        <v>15</v>
      </c>
      <c r="W6987">
        <v>1405.4456</v>
      </c>
    </row>
    <row r="6988" spans="1:23" x14ac:dyDescent="0.35">
      <c r="A6988" t="s">
        <v>9068</v>
      </c>
      <c r="B6988" t="s">
        <v>99</v>
      </c>
      <c r="C6988" t="s">
        <v>9069</v>
      </c>
      <c r="D6988" t="s">
        <v>17</v>
      </c>
      <c r="E6988" t="s">
        <v>14</v>
      </c>
      <c r="F6988" t="s">
        <v>1113</v>
      </c>
      <c r="G6988">
        <v>136.53</v>
      </c>
      <c r="H6988">
        <v>2</v>
      </c>
      <c r="I6988">
        <v>0.06</v>
      </c>
      <c r="J6988">
        <v>6.35</v>
      </c>
      <c r="K6988" t="s">
        <v>102</v>
      </c>
      <c r="L6988" t="s">
        <v>41</v>
      </c>
      <c r="M6988">
        <v>7.44</v>
      </c>
      <c r="N6988" t="s">
        <v>279</v>
      </c>
      <c r="O6988" t="b">
        <v>0</v>
      </c>
      <c r="P6988">
        <v>256.6764</v>
      </c>
      <c r="Q6988">
        <v>92.840400000000017</v>
      </c>
      <c r="R6988">
        <v>79.050400000000025</v>
      </c>
      <c r="S6988" t="s">
        <v>103</v>
      </c>
      <c r="T6988">
        <v>0</v>
      </c>
      <c r="U6988">
        <v>1</v>
      </c>
      <c r="V6988">
        <v>2</v>
      </c>
      <c r="W6988">
        <v>79.887200000000021</v>
      </c>
    </row>
    <row r="6989" spans="1:23" x14ac:dyDescent="0.35">
      <c r="A6989" t="s">
        <v>9070</v>
      </c>
      <c r="B6989" t="s">
        <v>249</v>
      </c>
      <c r="C6989" t="s">
        <v>664</v>
      </c>
      <c r="D6989" t="s">
        <v>12</v>
      </c>
      <c r="E6989" t="s">
        <v>88</v>
      </c>
      <c r="F6989" t="s">
        <v>975</v>
      </c>
      <c r="G6989">
        <v>30.86</v>
      </c>
      <c r="H6989">
        <v>2</v>
      </c>
      <c r="I6989">
        <v>0.06</v>
      </c>
      <c r="J6989">
        <v>3.47</v>
      </c>
      <c r="K6989" t="s">
        <v>90</v>
      </c>
      <c r="L6989" t="s">
        <v>43</v>
      </c>
      <c r="M6989">
        <v>3.54</v>
      </c>
      <c r="N6989" t="s">
        <v>83</v>
      </c>
      <c r="O6989" t="b">
        <v>0</v>
      </c>
      <c r="P6989">
        <v>58.016800000000003</v>
      </c>
      <c r="Q6989">
        <v>20.9848</v>
      </c>
      <c r="R6989">
        <v>13.9748</v>
      </c>
      <c r="S6989" t="s">
        <v>91</v>
      </c>
      <c r="T6989">
        <v>0</v>
      </c>
      <c r="U6989">
        <v>0</v>
      </c>
      <c r="V6989">
        <v>15</v>
      </c>
      <c r="W6989">
        <v>1753.1386</v>
      </c>
    </row>
    <row r="6990" spans="1:23" x14ac:dyDescent="0.35">
      <c r="A6990" t="s">
        <v>9071</v>
      </c>
      <c r="B6990" t="s">
        <v>86</v>
      </c>
      <c r="C6990" t="s">
        <v>1285</v>
      </c>
      <c r="D6990" t="s">
        <v>17</v>
      </c>
      <c r="E6990" t="s">
        <v>95</v>
      </c>
      <c r="F6990" t="s">
        <v>596</v>
      </c>
      <c r="G6990">
        <v>444.38</v>
      </c>
      <c r="H6990">
        <v>1</v>
      </c>
      <c r="I6990">
        <v>7.0000000000000007E-2</v>
      </c>
      <c r="J6990">
        <v>3.99</v>
      </c>
      <c r="K6990" t="s">
        <v>102</v>
      </c>
      <c r="L6990" t="s">
        <v>41</v>
      </c>
      <c r="M6990">
        <v>13.02</v>
      </c>
      <c r="N6990" t="s">
        <v>83</v>
      </c>
      <c r="O6990" t="b">
        <v>0</v>
      </c>
      <c r="P6990">
        <v>413.27339999999998</v>
      </c>
      <c r="Q6990">
        <v>146.6454</v>
      </c>
      <c r="R6990">
        <v>129.6354</v>
      </c>
      <c r="S6990" t="s">
        <v>91</v>
      </c>
      <c r="T6990">
        <v>0</v>
      </c>
      <c r="U6990">
        <v>0</v>
      </c>
      <c r="V6990">
        <v>12</v>
      </c>
      <c r="W6990">
        <v>914.2029</v>
      </c>
    </row>
    <row r="6991" spans="1:23" x14ac:dyDescent="0.35">
      <c r="A6991" t="s">
        <v>9072</v>
      </c>
      <c r="B6991" t="s">
        <v>1011</v>
      </c>
      <c r="C6991" t="s">
        <v>1045</v>
      </c>
      <c r="D6991" t="s">
        <v>15</v>
      </c>
      <c r="E6991" t="s">
        <v>95</v>
      </c>
      <c r="F6991" t="s">
        <v>1251</v>
      </c>
      <c r="G6991">
        <v>395.88</v>
      </c>
      <c r="H6991">
        <v>1</v>
      </c>
      <c r="I6991">
        <v>0.01</v>
      </c>
      <c r="J6991">
        <v>7.2</v>
      </c>
      <c r="K6991" t="s">
        <v>115</v>
      </c>
      <c r="L6991" t="s">
        <v>43</v>
      </c>
      <c r="M6991">
        <v>6.68</v>
      </c>
      <c r="N6991" t="s">
        <v>141</v>
      </c>
      <c r="O6991" t="b">
        <v>0</v>
      </c>
      <c r="P6991">
        <v>391.9212</v>
      </c>
      <c r="Q6991">
        <v>154.39320000000001</v>
      </c>
      <c r="R6991">
        <v>140.51320000000001</v>
      </c>
      <c r="S6991" t="s">
        <v>91</v>
      </c>
      <c r="T6991">
        <v>1</v>
      </c>
      <c r="U6991">
        <v>0</v>
      </c>
      <c r="V6991">
        <v>20</v>
      </c>
      <c r="W6991">
        <v>851.01980000000015</v>
      </c>
    </row>
    <row r="6992" spans="1:23" x14ac:dyDescent="0.35">
      <c r="A6992" t="s">
        <v>9073</v>
      </c>
      <c r="B6992" t="s">
        <v>205</v>
      </c>
      <c r="C6992" t="s">
        <v>1969</v>
      </c>
      <c r="D6992" t="s">
        <v>12</v>
      </c>
      <c r="E6992" t="s">
        <v>14</v>
      </c>
      <c r="F6992" t="s">
        <v>1207</v>
      </c>
      <c r="G6992">
        <v>143.94</v>
      </c>
      <c r="H6992">
        <v>3</v>
      </c>
      <c r="I6992">
        <v>0.12</v>
      </c>
      <c r="J6992">
        <v>9.14</v>
      </c>
      <c r="K6992" t="s">
        <v>102</v>
      </c>
      <c r="L6992" t="s">
        <v>41</v>
      </c>
      <c r="M6992">
        <v>6.56</v>
      </c>
      <c r="N6992" t="s">
        <v>83</v>
      </c>
      <c r="O6992" t="b">
        <v>0</v>
      </c>
      <c r="P6992">
        <v>380.0016</v>
      </c>
      <c r="Q6992">
        <v>120.9096</v>
      </c>
      <c r="R6992">
        <v>105.20959999999999</v>
      </c>
      <c r="S6992" t="s">
        <v>97</v>
      </c>
      <c r="T6992">
        <v>0</v>
      </c>
      <c r="U6992">
        <v>0</v>
      </c>
      <c r="V6992">
        <v>2</v>
      </c>
      <c r="W6992">
        <v>114.93259999999999</v>
      </c>
    </row>
    <row r="6993" spans="1:23" x14ac:dyDescent="0.35">
      <c r="A6993" t="s">
        <v>9074</v>
      </c>
      <c r="B6993" t="s">
        <v>1604</v>
      </c>
      <c r="C6993" t="s">
        <v>94</v>
      </c>
      <c r="D6993" t="s">
        <v>15</v>
      </c>
      <c r="E6993" t="s">
        <v>95</v>
      </c>
      <c r="F6993" t="s">
        <v>844</v>
      </c>
      <c r="G6993">
        <v>644.19000000000005</v>
      </c>
      <c r="H6993">
        <v>2</v>
      </c>
      <c r="I6993">
        <v>0.05</v>
      </c>
      <c r="J6993">
        <v>2.4300000000000002</v>
      </c>
      <c r="K6993" t="s">
        <v>115</v>
      </c>
      <c r="L6993" t="s">
        <v>43</v>
      </c>
      <c r="M6993">
        <v>6.98</v>
      </c>
      <c r="N6993" t="s">
        <v>141</v>
      </c>
      <c r="O6993" t="b">
        <v>0</v>
      </c>
      <c r="P6993">
        <v>1223.961</v>
      </c>
      <c r="Q6993">
        <v>450.93299999999999</v>
      </c>
      <c r="R6993">
        <v>441.52300000000002</v>
      </c>
      <c r="S6993" t="s">
        <v>97</v>
      </c>
      <c r="T6993">
        <v>1</v>
      </c>
      <c r="U6993">
        <v>0</v>
      </c>
      <c r="V6993">
        <v>25</v>
      </c>
      <c r="W6993">
        <v>2626.2725</v>
      </c>
    </row>
    <row r="6994" spans="1:23" x14ac:dyDescent="0.35">
      <c r="A6994" t="s">
        <v>9075</v>
      </c>
      <c r="B6994" t="s">
        <v>1240</v>
      </c>
      <c r="C6994" t="s">
        <v>1278</v>
      </c>
      <c r="D6994" t="s">
        <v>15</v>
      </c>
      <c r="E6994" t="s">
        <v>14</v>
      </c>
      <c r="F6994" t="s">
        <v>662</v>
      </c>
      <c r="G6994">
        <v>127.04</v>
      </c>
      <c r="H6994">
        <v>1</v>
      </c>
      <c r="I6994">
        <v>0.08</v>
      </c>
      <c r="J6994">
        <v>9.7100000000000009</v>
      </c>
      <c r="K6994" t="s">
        <v>90</v>
      </c>
      <c r="L6994" t="s">
        <v>43</v>
      </c>
      <c r="M6994">
        <v>3.85</v>
      </c>
      <c r="N6994" t="s">
        <v>83</v>
      </c>
      <c r="O6994" t="b">
        <v>0</v>
      </c>
      <c r="P6994">
        <v>116.8768</v>
      </c>
      <c r="Q6994">
        <v>40.652800000000013</v>
      </c>
      <c r="R6994">
        <v>27.092800000000011</v>
      </c>
      <c r="S6994" t="s">
        <v>91</v>
      </c>
      <c r="T6994">
        <v>0</v>
      </c>
      <c r="U6994">
        <v>0</v>
      </c>
      <c r="V6994">
        <v>11</v>
      </c>
      <c r="W6994">
        <v>803.82609999999988</v>
      </c>
    </row>
    <row r="6995" spans="1:23" x14ac:dyDescent="0.35">
      <c r="A6995" t="s">
        <v>9076</v>
      </c>
      <c r="B6995" t="s">
        <v>562</v>
      </c>
      <c r="C6995" t="s">
        <v>1761</v>
      </c>
      <c r="D6995" t="s">
        <v>15</v>
      </c>
      <c r="E6995" t="s">
        <v>95</v>
      </c>
      <c r="F6995" t="s">
        <v>840</v>
      </c>
      <c r="G6995">
        <v>413.44</v>
      </c>
      <c r="H6995">
        <v>2</v>
      </c>
      <c r="I6995">
        <v>0.28999999999999998</v>
      </c>
      <c r="J6995">
        <v>8.17</v>
      </c>
      <c r="K6995" t="s">
        <v>82</v>
      </c>
      <c r="L6995" t="s">
        <v>41</v>
      </c>
      <c r="M6995">
        <v>13.48</v>
      </c>
      <c r="N6995" t="s">
        <v>83</v>
      </c>
      <c r="O6995" t="b">
        <v>0</v>
      </c>
      <c r="P6995">
        <v>587.08479999999997</v>
      </c>
      <c r="Q6995">
        <v>90.956800000000001</v>
      </c>
      <c r="R6995">
        <v>69.306799999999981</v>
      </c>
      <c r="S6995" t="s">
        <v>103</v>
      </c>
      <c r="T6995">
        <v>0</v>
      </c>
      <c r="U6995">
        <v>0</v>
      </c>
      <c r="V6995">
        <v>12</v>
      </c>
      <c r="W6995">
        <v>717.49640000000022</v>
      </c>
    </row>
    <row r="6996" spans="1:23" x14ac:dyDescent="0.35">
      <c r="A6996" t="s">
        <v>9077</v>
      </c>
      <c r="B6996" t="s">
        <v>1597</v>
      </c>
      <c r="C6996" t="s">
        <v>4362</v>
      </c>
      <c r="D6996" t="s">
        <v>15</v>
      </c>
      <c r="E6996" t="s">
        <v>16</v>
      </c>
      <c r="F6996" t="s">
        <v>293</v>
      </c>
      <c r="G6996">
        <v>37.729999999999997</v>
      </c>
      <c r="H6996">
        <v>2</v>
      </c>
      <c r="I6996">
        <v>0.19</v>
      </c>
      <c r="J6996">
        <v>5.21</v>
      </c>
      <c r="K6996" t="s">
        <v>90</v>
      </c>
      <c r="L6996" t="s">
        <v>48</v>
      </c>
      <c r="M6996">
        <v>5.65</v>
      </c>
      <c r="N6996" t="s">
        <v>83</v>
      </c>
      <c r="O6996" t="b">
        <v>0</v>
      </c>
      <c r="P6996">
        <v>61.122599999999998</v>
      </c>
      <c r="Q6996">
        <v>15.8466</v>
      </c>
      <c r="R6996">
        <v>4.9866000000000028</v>
      </c>
      <c r="S6996" t="s">
        <v>183</v>
      </c>
      <c r="T6996">
        <v>0</v>
      </c>
      <c r="U6996">
        <v>0</v>
      </c>
      <c r="V6996">
        <v>2</v>
      </c>
      <c r="W6996">
        <v>20.808199999999999</v>
      </c>
    </row>
    <row r="6997" spans="1:23" x14ac:dyDescent="0.35">
      <c r="A6997" t="s">
        <v>9078</v>
      </c>
      <c r="B6997" t="s">
        <v>497</v>
      </c>
      <c r="C6997" t="s">
        <v>790</v>
      </c>
      <c r="D6997" t="s">
        <v>17</v>
      </c>
      <c r="E6997" t="s">
        <v>95</v>
      </c>
      <c r="F6997" t="s">
        <v>1709</v>
      </c>
      <c r="G6997">
        <v>419.61</v>
      </c>
      <c r="H6997">
        <v>3</v>
      </c>
      <c r="I6997">
        <v>0.28000000000000003</v>
      </c>
      <c r="J6997">
        <v>3.26</v>
      </c>
      <c r="K6997" t="s">
        <v>115</v>
      </c>
      <c r="L6997" t="s">
        <v>41</v>
      </c>
      <c r="M6997">
        <v>7.64</v>
      </c>
      <c r="N6997" t="s">
        <v>279</v>
      </c>
      <c r="O6997" t="b">
        <v>0</v>
      </c>
      <c r="P6997">
        <v>906.35760000000005</v>
      </c>
      <c r="Q6997">
        <v>151.05959999999999</v>
      </c>
      <c r="R6997">
        <v>140.15960000000001</v>
      </c>
      <c r="S6997" t="s">
        <v>183</v>
      </c>
      <c r="T6997">
        <v>0</v>
      </c>
      <c r="U6997">
        <v>1</v>
      </c>
      <c r="V6997">
        <v>14</v>
      </c>
      <c r="W6997">
        <v>572.77920000000006</v>
      </c>
    </row>
    <row r="6998" spans="1:23" x14ac:dyDescent="0.35">
      <c r="A6998" t="s">
        <v>9079</v>
      </c>
      <c r="B6998" t="s">
        <v>165</v>
      </c>
      <c r="C6998" t="s">
        <v>1505</v>
      </c>
      <c r="D6998" t="s">
        <v>12</v>
      </c>
      <c r="E6998" t="s">
        <v>95</v>
      </c>
      <c r="F6998" t="s">
        <v>289</v>
      </c>
      <c r="G6998">
        <v>434.57</v>
      </c>
      <c r="H6998">
        <v>1</v>
      </c>
      <c r="I6998">
        <v>0.16</v>
      </c>
      <c r="J6998">
        <v>6.57</v>
      </c>
      <c r="K6998" t="s">
        <v>102</v>
      </c>
      <c r="L6998" t="s">
        <v>41</v>
      </c>
      <c r="M6998">
        <v>12.3</v>
      </c>
      <c r="N6998" t="s">
        <v>83</v>
      </c>
      <c r="O6998" t="b">
        <v>0</v>
      </c>
      <c r="P6998">
        <v>365.03879999999998</v>
      </c>
      <c r="Q6998">
        <v>104.2968</v>
      </c>
      <c r="R6998">
        <v>85.426800000000014</v>
      </c>
      <c r="S6998" t="s">
        <v>91</v>
      </c>
      <c r="T6998">
        <v>0</v>
      </c>
      <c r="U6998">
        <v>0</v>
      </c>
      <c r="V6998">
        <v>12</v>
      </c>
      <c r="W6998">
        <v>1051.6015</v>
      </c>
    </row>
    <row r="6999" spans="1:23" x14ac:dyDescent="0.35">
      <c r="A6999" t="s">
        <v>9080</v>
      </c>
      <c r="B6999" t="s">
        <v>1219</v>
      </c>
      <c r="C6999" t="s">
        <v>9081</v>
      </c>
      <c r="D6999" t="s">
        <v>15</v>
      </c>
      <c r="E6999" t="s">
        <v>88</v>
      </c>
      <c r="F6999" t="s">
        <v>1368</v>
      </c>
      <c r="G6999">
        <v>33.19</v>
      </c>
      <c r="H6999">
        <v>1</v>
      </c>
      <c r="I6999">
        <v>0.22</v>
      </c>
      <c r="J6999">
        <v>3.83</v>
      </c>
      <c r="K6999" t="s">
        <v>90</v>
      </c>
      <c r="L6999" t="s">
        <v>41</v>
      </c>
      <c r="M6999">
        <v>7.71</v>
      </c>
      <c r="N6999" t="s">
        <v>83</v>
      </c>
      <c r="O6999" t="b">
        <v>0</v>
      </c>
      <c r="P6999">
        <v>25.888200000000001</v>
      </c>
      <c r="Q6999">
        <v>5.9741999999999997</v>
      </c>
      <c r="R6999">
        <v>-5.5657999999999994</v>
      </c>
      <c r="S6999" t="s">
        <v>183</v>
      </c>
      <c r="T6999">
        <v>0</v>
      </c>
      <c r="U6999">
        <v>0</v>
      </c>
      <c r="V6999">
        <v>1</v>
      </c>
      <c r="W6999">
        <v>-5.5657999999999994</v>
      </c>
    </row>
    <row r="7000" spans="1:23" x14ac:dyDescent="0.35">
      <c r="A7000" t="s">
        <v>9082</v>
      </c>
      <c r="B7000" t="s">
        <v>949</v>
      </c>
      <c r="C7000" t="s">
        <v>1004</v>
      </c>
      <c r="D7000" t="s">
        <v>26</v>
      </c>
      <c r="E7000" t="s">
        <v>88</v>
      </c>
      <c r="F7000" t="s">
        <v>509</v>
      </c>
      <c r="G7000">
        <v>33.93</v>
      </c>
      <c r="H7000">
        <v>3</v>
      </c>
      <c r="I7000">
        <v>0.03</v>
      </c>
      <c r="J7000">
        <v>7.48</v>
      </c>
      <c r="K7000" t="s">
        <v>82</v>
      </c>
      <c r="L7000" t="s">
        <v>43</v>
      </c>
      <c r="M7000">
        <v>4.93</v>
      </c>
      <c r="N7000" t="s">
        <v>83</v>
      </c>
      <c r="O7000" t="b">
        <v>0</v>
      </c>
      <c r="P7000">
        <v>98.7363</v>
      </c>
      <c r="Q7000">
        <v>37.662300000000002</v>
      </c>
      <c r="R7000">
        <v>25.252299999999991</v>
      </c>
      <c r="S7000" t="s">
        <v>103</v>
      </c>
      <c r="T7000">
        <v>0</v>
      </c>
      <c r="U7000">
        <v>0</v>
      </c>
      <c r="V7000">
        <v>14</v>
      </c>
      <c r="W7000">
        <v>1382.8706999999999</v>
      </c>
    </row>
    <row r="7001" spans="1:23" x14ac:dyDescent="0.35">
      <c r="A7001" t="s">
        <v>9083</v>
      </c>
      <c r="B7001" t="s">
        <v>368</v>
      </c>
      <c r="C7001" t="s">
        <v>550</v>
      </c>
      <c r="D7001" t="s">
        <v>28</v>
      </c>
      <c r="E7001" t="s">
        <v>88</v>
      </c>
      <c r="F7001" t="s">
        <v>1844</v>
      </c>
      <c r="G7001">
        <v>20.16</v>
      </c>
      <c r="H7001">
        <v>3</v>
      </c>
      <c r="I7001">
        <v>0.09</v>
      </c>
      <c r="J7001">
        <v>3.09</v>
      </c>
      <c r="K7001" t="s">
        <v>102</v>
      </c>
      <c r="L7001" t="s">
        <v>45</v>
      </c>
      <c r="M7001">
        <v>1.47</v>
      </c>
      <c r="N7001" t="s">
        <v>83</v>
      </c>
      <c r="O7001" t="b">
        <v>0</v>
      </c>
      <c r="P7001">
        <v>55.036800000000007</v>
      </c>
      <c r="Q7001">
        <v>18.748799999999999</v>
      </c>
      <c r="R7001">
        <v>14.188800000000001</v>
      </c>
      <c r="S7001" t="s">
        <v>97</v>
      </c>
      <c r="T7001">
        <v>0</v>
      </c>
      <c r="U7001">
        <v>0</v>
      </c>
      <c r="V7001">
        <v>20</v>
      </c>
      <c r="W7001">
        <v>1632.1878999999999</v>
      </c>
    </row>
    <row r="7002" spans="1:23" x14ac:dyDescent="0.35">
      <c r="A7002" t="s">
        <v>9084</v>
      </c>
      <c r="B7002" t="s">
        <v>636</v>
      </c>
      <c r="C7002" t="s">
        <v>1164</v>
      </c>
      <c r="D7002" t="s">
        <v>15</v>
      </c>
      <c r="E7002" t="s">
        <v>16</v>
      </c>
      <c r="F7002" t="s">
        <v>696</v>
      </c>
      <c r="G7002">
        <v>46.76</v>
      </c>
      <c r="H7002">
        <v>2</v>
      </c>
      <c r="I7002">
        <v>0.11</v>
      </c>
      <c r="J7002">
        <v>4</v>
      </c>
      <c r="K7002" t="s">
        <v>82</v>
      </c>
      <c r="L7002" t="s">
        <v>43</v>
      </c>
      <c r="M7002">
        <v>5.73</v>
      </c>
      <c r="N7002" t="s">
        <v>83</v>
      </c>
      <c r="O7002" t="b">
        <v>0</v>
      </c>
      <c r="P7002">
        <v>83.232799999999997</v>
      </c>
      <c r="Q7002">
        <v>27.120799999999999</v>
      </c>
      <c r="R7002">
        <v>17.390799999999999</v>
      </c>
      <c r="S7002" t="s">
        <v>103</v>
      </c>
      <c r="T7002">
        <v>0</v>
      </c>
      <c r="U7002">
        <v>0</v>
      </c>
      <c r="V7002">
        <v>12</v>
      </c>
      <c r="W7002">
        <v>699.42399999999998</v>
      </c>
    </row>
    <row r="7003" spans="1:23" x14ac:dyDescent="0.35">
      <c r="A7003" t="s">
        <v>9085</v>
      </c>
      <c r="B7003" t="s">
        <v>372</v>
      </c>
      <c r="C7003" t="s">
        <v>1103</v>
      </c>
      <c r="D7003" t="s">
        <v>28</v>
      </c>
      <c r="E7003" t="s">
        <v>95</v>
      </c>
      <c r="F7003" t="s">
        <v>782</v>
      </c>
      <c r="G7003">
        <v>376.57</v>
      </c>
      <c r="H7003">
        <v>3</v>
      </c>
      <c r="I7003">
        <v>0.23</v>
      </c>
      <c r="J7003">
        <v>3.52</v>
      </c>
      <c r="K7003" t="s">
        <v>102</v>
      </c>
      <c r="L7003" t="s">
        <v>41</v>
      </c>
      <c r="M7003">
        <v>6.63</v>
      </c>
      <c r="N7003" t="s">
        <v>141</v>
      </c>
      <c r="O7003" t="b">
        <v>0</v>
      </c>
      <c r="P7003">
        <v>869.87670000000003</v>
      </c>
      <c r="Q7003">
        <v>192.05070000000001</v>
      </c>
      <c r="R7003">
        <v>181.9007</v>
      </c>
      <c r="S7003" t="s">
        <v>183</v>
      </c>
      <c r="T7003">
        <v>1</v>
      </c>
      <c r="U7003">
        <v>0</v>
      </c>
      <c r="V7003">
        <v>23</v>
      </c>
      <c r="W7003">
        <v>2031.5921000000001</v>
      </c>
    </row>
    <row r="7004" spans="1:23" x14ac:dyDescent="0.35">
      <c r="A7004" t="s">
        <v>9086</v>
      </c>
      <c r="B7004" t="s">
        <v>629</v>
      </c>
      <c r="C7004" t="s">
        <v>1349</v>
      </c>
      <c r="D7004" t="s">
        <v>24</v>
      </c>
      <c r="E7004" t="s">
        <v>16</v>
      </c>
      <c r="F7004" t="s">
        <v>136</v>
      </c>
      <c r="G7004">
        <v>49.12</v>
      </c>
      <c r="H7004">
        <v>2</v>
      </c>
      <c r="I7004">
        <v>0.1</v>
      </c>
      <c r="J7004">
        <v>6.56</v>
      </c>
      <c r="K7004" t="s">
        <v>115</v>
      </c>
      <c r="L7004" t="s">
        <v>43</v>
      </c>
      <c r="M7004">
        <v>6.28</v>
      </c>
      <c r="N7004" t="s">
        <v>83</v>
      </c>
      <c r="O7004" t="b">
        <v>1</v>
      </c>
      <c r="P7004">
        <v>88.415999999999997</v>
      </c>
      <c r="Q7004">
        <v>29.472000000000001</v>
      </c>
      <c r="R7004">
        <v>16.632000000000001</v>
      </c>
      <c r="S7004" t="s">
        <v>128</v>
      </c>
      <c r="T7004">
        <v>0</v>
      </c>
      <c r="U7004">
        <v>0</v>
      </c>
      <c r="V7004">
        <v>19</v>
      </c>
      <c r="W7004">
        <v>560.5712000000002</v>
      </c>
    </row>
    <row r="7005" spans="1:23" x14ac:dyDescent="0.35">
      <c r="A7005" t="s">
        <v>9087</v>
      </c>
      <c r="B7005" t="s">
        <v>636</v>
      </c>
      <c r="C7005" t="s">
        <v>1489</v>
      </c>
      <c r="D7005" t="s">
        <v>15</v>
      </c>
      <c r="E7005" t="s">
        <v>16</v>
      </c>
      <c r="F7005" t="s">
        <v>648</v>
      </c>
      <c r="G7005">
        <v>45.67</v>
      </c>
      <c r="H7005">
        <v>2</v>
      </c>
      <c r="I7005">
        <v>7.0000000000000007E-2</v>
      </c>
      <c r="J7005">
        <v>5.84</v>
      </c>
      <c r="K7005" t="s">
        <v>102</v>
      </c>
      <c r="L7005" t="s">
        <v>43</v>
      </c>
      <c r="M7005">
        <v>3.42</v>
      </c>
      <c r="N7005" t="s">
        <v>83</v>
      </c>
      <c r="O7005" t="b">
        <v>0</v>
      </c>
      <c r="P7005">
        <v>84.946200000000005</v>
      </c>
      <c r="Q7005">
        <v>30.142199999999999</v>
      </c>
      <c r="R7005">
        <v>20.882200000000001</v>
      </c>
      <c r="S7005" t="s">
        <v>103</v>
      </c>
      <c r="T7005">
        <v>0</v>
      </c>
      <c r="U7005">
        <v>0</v>
      </c>
      <c r="V7005">
        <v>15</v>
      </c>
      <c r="W7005">
        <v>471.47800000000012</v>
      </c>
    </row>
    <row r="7006" spans="1:23" x14ac:dyDescent="0.35">
      <c r="A7006" t="s">
        <v>9088</v>
      </c>
      <c r="B7006" t="s">
        <v>150</v>
      </c>
      <c r="C7006" t="s">
        <v>2804</v>
      </c>
      <c r="D7006" t="s">
        <v>17</v>
      </c>
      <c r="E7006" t="s">
        <v>88</v>
      </c>
      <c r="F7006" t="s">
        <v>1221</v>
      </c>
      <c r="G7006">
        <v>16.78</v>
      </c>
      <c r="H7006">
        <v>1</v>
      </c>
      <c r="I7006">
        <v>0.04</v>
      </c>
      <c r="J7006">
        <v>5.25</v>
      </c>
      <c r="K7006" t="s">
        <v>82</v>
      </c>
      <c r="L7006" t="s">
        <v>43</v>
      </c>
      <c r="M7006">
        <v>3.71</v>
      </c>
      <c r="N7006" t="s">
        <v>141</v>
      </c>
      <c r="O7006" t="b">
        <v>0</v>
      </c>
      <c r="P7006">
        <v>16.108799999999999</v>
      </c>
      <c r="Q7006">
        <v>6.0408000000000026</v>
      </c>
      <c r="R7006">
        <v>-2.9191999999999978</v>
      </c>
      <c r="S7006" t="s">
        <v>128</v>
      </c>
      <c r="T7006">
        <v>1</v>
      </c>
      <c r="U7006">
        <v>0</v>
      </c>
      <c r="V7006">
        <v>14</v>
      </c>
      <c r="W7006">
        <v>128.99529999999999</v>
      </c>
    </row>
    <row r="7007" spans="1:23" x14ac:dyDescent="0.35">
      <c r="A7007" t="s">
        <v>9089</v>
      </c>
      <c r="B7007" t="s">
        <v>984</v>
      </c>
      <c r="C7007" t="s">
        <v>321</v>
      </c>
      <c r="D7007" t="s">
        <v>17</v>
      </c>
      <c r="E7007" t="s">
        <v>14</v>
      </c>
      <c r="F7007" t="s">
        <v>705</v>
      </c>
      <c r="G7007">
        <v>106.02</v>
      </c>
      <c r="H7007">
        <v>3</v>
      </c>
      <c r="I7007">
        <v>0.05</v>
      </c>
      <c r="J7007">
        <v>10</v>
      </c>
      <c r="K7007" t="s">
        <v>102</v>
      </c>
      <c r="L7007" t="s">
        <v>41</v>
      </c>
      <c r="M7007">
        <v>10.09</v>
      </c>
      <c r="N7007" t="s">
        <v>83</v>
      </c>
      <c r="O7007" t="b">
        <v>0</v>
      </c>
      <c r="P7007">
        <v>302.15699999999998</v>
      </c>
      <c r="Q7007">
        <v>111.321</v>
      </c>
      <c r="R7007">
        <v>91.230999999999995</v>
      </c>
      <c r="S7007" t="s">
        <v>97</v>
      </c>
      <c r="T7007">
        <v>0</v>
      </c>
      <c r="U7007">
        <v>0</v>
      </c>
      <c r="V7007">
        <v>15</v>
      </c>
      <c r="W7007">
        <v>1951.8117999999999</v>
      </c>
    </row>
    <row r="7008" spans="1:23" x14ac:dyDescent="0.35">
      <c r="A7008" t="s">
        <v>9090</v>
      </c>
      <c r="B7008" t="s">
        <v>1604</v>
      </c>
      <c r="C7008" t="s">
        <v>846</v>
      </c>
      <c r="D7008" t="s">
        <v>24</v>
      </c>
      <c r="E7008" t="s">
        <v>88</v>
      </c>
      <c r="F7008" t="s">
        <v>238</v>
      </c>
      <c r="G7008">
        <v>22.16</v>
      </c>
      <c r="H7008">
        <v>1</v>
      </c>
      <c r="I7008">
        <v>0.02</v>
      </c>
      <c r="J7008">
        <v>4.41</v>
      </c>
      <c r="K7008" t="s">
        <v>90</v>
      </c>
      <c r="L7008" t="s">
        <v>48</v>
      </c>
      <c r="M7008">
        <v>17.57</v>
      </c>
      <c r="N7008" t="s">
        <v>83</v>
      </c>
      <c r="O7008" t="b">
        <v>0</v>
      </c>
      <c r="P7008">
        <v>21.716799999999999</v>
      </c>
      <c r="Q7008">
        <v>8.4207999999999998</v>
      </c>
      <c r="R7008">
        <v>-13.559200000000001</v>
      </c>
      <c r="S7008" t="s">
        <v>97</v>
      </c>
      <c r="T7008">
        <v>0</v>
      </c>
      <c r="U7008">
        <v>0</v>
      </c>
      <c r="V7008">
        <v>2</v>
      </c>
      <c r="W7008">
        <v>-6.7531999999999854</v>
      </c>
    </row>
    <row r="7009" spans="1:23" x14ac:dyDescent="0.35">
      <c r="A7009" t="s">
        <v>9091</v>
      </c>
      <c r="B7009" t="s">
        <v>264</v>
      </c>
      <c r="C7009" t="s">
        <v>350</v>
      </c>
      <c r="D7009" t="s">
        <v>15</v>
      </c>
      <c r="E7009" t="s">
        <v>95</v>
      </c>
      <c r="F7009" t="s">
        <v>612</v>
      </c>
      <c r="G7009">
        <v>678.55</v>
      </c>
      <c r="H7009">
        <v>3</v>
      </c>
      <c r="I7009">
        <v>0.3</v>
      </c>
      <c r="J7009">
        <v>8.31</v>
      </c>
      <c r="K7009" t="s">
        <v>102</v>
      </c>
      <c r="L7009" t="s">
        <v>41</v>
      </c>
      <c r="M7009">
        <v>12.94</v>
      </c>
      <c r="N7009" t="s">
        <v>83</v>
      </c>
      <c r="O7009" t="b">
        <v>0</v>
      </c>
      <c r="P7009">
        <v>1424.9549999999999</v>
      </c>
      <c r="Q7009">
        <v>203.565</v>
      </c>
      <c r="R7009">
        <v>182.315</v>
      </c>
      <c r="S7009" t="s">
        <v>97</v>
      </c>
      <c r="T7009">
        <v>0</v>
      </c>
      <c r="U7009">
        <v>0</v>
      </c>
      <c r="V7009">
        <v>18</v>
      </c>
      <c r="W7009">
        <v>832.04550000000006</v>
      </c>
    </row>
    <row r="7010" spans="1:23" x14ac:dyDescent="0.35">
      <c r="A7010" t="s">
        <v>9092</v>
      </c>
      <c r="B7010" t="s">
        <v>773</v>
      </c>
      <c r="C7010" t="s">
        <v>463</v>
      </c>
      <c r="D7010" t="s">
        <v>12</v>
      </c>
      <c r="E7010" t="s">
        <v>14</v>
      </c>
      <c r="F7010" t="s">
        <v>366</v>
      </c>
      <c r="G7010">
        <v>106.02</v>
      </c>
      <c r="H7010">
        <v>1</v>
      </c>
      <c r="I7010">
        <v>0.08</v>
      </c>
      <c r="J7010">
        <v>9.8699999999999992</v>
      </c>
      <c r="K7010" t="s">
        <v>82</v>
      </c>
      <c r="L7010" t="s">
        <v>43</v>
      </c>
      <c r="M7010">
        <v>4.5999999999999996</v>
      </c>
      <c r="N7010" t="s">
        <v>83</v>
      </c>
      <c r="O7010" t="b">
        <v>0</v>
      </c>
      <c r="P7010">
        <v>97.538399999999996</v>
      </c>
      <c r="Q7010">
        <v>33.926400000000001</v>
      </c>
      <c r="R7010">
        <v>19.456399999999999</v>
      </c>
      <c r="S7010" t="s">
        <v>97</v>
      </c>
      <c r="T7010">
        <v>0</v>
      </c>
      <c r="U7010">
        <v>0</v>
      </c>
      <c r="V7010">
        <v>23</v>
      </c>
      <c r="W7010">
        <v>2182.6779999999999</v>
      </c>
    </row>
    <row r="7011" spans="1:23" x14ac:dyDescent="0.35">
      <c r="A7011" t="s">
        <v>9093</v>
      </c>
      <c r="B7011" t="s">
        <v>2158</v>
      </c>
      <c r="C7011" t="s">
        <v>779</v>
      </c>
      <c r="D7011" t="s">
        <v>12</v>
      </c>
      <c r="E7011" t="s">
        <v>95</v>
      </c>
      <c r="F7011" t="s">
        <v>828</v>
      </c>
      <c r="G7011">
        <v>28.95</v>
      </c>
      <c r="H7011">
        <v>3</v>
      </c>
      <c r="I7011">
        <v>0.25</v>
      </c>
      <c r="J7011">
        <v>7.6</v>
      </c>
      <c r="K7011" t="s">
        <v>90</v>
      </c>
      <c r="L7011" t="s">
        <v>48</v>
      </c>
      <c r="M7011">
        <v>7.22</v>
      </c>
      <c r="N7011" t="s">
        <v>83</v>
      </c>
      <c r="O7011" t="b">
        <v>0</v>
      </c>
      <c r="P7011">
        <v>65.137499999999989</v>
      </c>
      <c r="Q7011">
        <v>13.0275</v>
      </c>
      <c r="R7011">
        <v>-1.792500000000004</v>
      </c>
      <c r="S7011" t="s">
        <v>128</v>
      </c>
      <c r="T7011">
        <v>0</v>
      </c>
      <c r="U7011">
        <v>0</v>
      </c>
      <c r="V7011">
        <v>20</v>
      </c>
      <c r="W7011">
        <v>1330.2448999999999</v>
      </c>
    </row>
    <row r="7012" spans="1:23" x14ac:dyDescent="0.35">
      <c r="A7012" t="s">
        <v>9094</v>
      </c>
      <c r="B7012" t="s">
        <v>633</v>
      </c>
      <c r="C7012" t="s">
        <v>2974</v>
      </c>
      <c r="D7012" t="s">
        <v>12</v>
      </c>
      <c r="E7012" t="s">
        <v>95</v>
      </c>
      <c r="F7012" t="s">
        <v>715</v>
      </c>
      <c r="G7012">
        <v>299.89999999999998</v>
      </c>
      <c r="H7012">
        <v>3</v>
      </c>
      <c r="I7012">
        <v>0.01</v>
      </c>
      <c r="J7012">
        <v>4.2699999999999996</v>
      </c>
      <c r="K7012" t="s">
        <v>82</v>
      </c>
      <c r="L7012" t="s">
        <v>45</v>
      </c>
      <c r="M7012">
        <v>0.75</v>
      </c>
      <c r="N7012" t="s">
        <v>83</v>
      </c>
      <c r="O7012" t="b">
        <v>0</v>
      </c>
      <c r="P7012">
        <v>890.70299999999997</v>
      </c>
      <c r="Q7012">
        <v>350.88299999999998</v>
      </c>
      <c r="R7012">
        <v>345.86300000000011</v>
      </c>
      <c r="S7012" t="s">
        <v>103</v>
      </c>
      <c r="T7012">
        <v>0</v>
      </c>
      <c r="U7012">
        <v>0</v>
      </c>
      <c r="V7012">
        <v>3</v>
      </c>
      <c r="W7012">
        <v>648.22020000000009</v>
      </c>
    </row>
    <row r="7013" spans="1:23" x14ac:dyDescent="0.35">
      <c r="A7013" t="s">
        <v>9095</v>
      </c>
      <c r="B7013" t="s">
        <v>225</v>
      </c>
      <c r="C7013" t="s">
        <v>6143</v>
      </c>
      <c r="D7013" t="s">
        <v>15</v>
      </c>
      <c r="E7013" t="s">
        <v>88</v>
      </c>
      <c r="F7013" t="s">
        <v>708</v>
      </c>
      <c r="G7013">
        <v>32.72</v>
      </c>
      <c r="H7013">
        <v>1</v>
      </c>
      <c r="I7013">
        <v>0.28000000000000003</v>
      </c>
      <c r="J7013">
        <v>4.95</v>
      </c>
      <c r="K7013" t="s">
        <v>90</v>
      </c>
      <c r="L7013" t="s">
        <v>41</v>
      </c>
      <c r="M7013">
        <v>9.07</v>
      </c>
      <c r="N7013" t="s">
        <v>83</v>
      </c>
      <c r="O7013" t="b">
        <v>0</v>
      </c>
      <c r="P7013">
        <v>23.558399999999999</v>
      </c>
      <c r="Q7013">
        <v>3.926400000000001</v>
      </c>
      <c r="R7013">
        <v>-10.0936</v>
      </c>
      <c r="S7013" t="s">
        <v>183</v>
      </c>
      <c r="T7013">
        <v>0</v>
      </c>
      <c r="U7013">
        <v>0</v>
      </c>
      <c r="V7013">
        <v>2</v>
      </c>
      <c r="W7013">
        <v>203.36439999999999</v>
      </c>
    </row>
    <row r="7014" spans="1:23" x14ac:dyDescent="0.35">
      <c r="A7014" t="s">
        <v>9096</v>
      </c>
      <c r="B7014" t="s">
        <v>298</v>
      </c>
      <c r="C7014" t="s">
        <v>4128</v>
      </c>
      <c r="D7014" t="s">
        <v>19</v>
      </c>
      <c r="E7014" t="s">
        <v>95</v>
      </c>
      <c r="F7014" t="s">
        <v>1061</v>
      </c>
      <c r="G7014">
        <v>192.83</v>
      </c>
      <c r="H7014">
        <v>3</v>
      </c>
      <c r="I7014">
        <v>0.04</v>
      </c>
      <c r="J7014">
        <v>8.0500000000000007</v>
      </c>
      <c r="K7014" t="s">
        <v>90</v>
      </c>
      <c r="L7014" t="s">
        <v>45</v>
      </c>
      <c r="M7014">
        <v>0.9</v>
      </c>
      <c r="N7014" t="s">
        <v>83</v>
      </c>
      <c r="O7014" t="b">
        <v>0</v>
      </c>
      <c r="P7014">
        <v>555.35040000000004</v>
      </c>
      <c r="Q7014">
        <v>208.25640000000001</v>
      </c>
      <c r="R7014">
        <v>199.30640000000011</v>
      </c>
      <c r="S7014" t="s">
        <v>183</v>
      </c>
      <c r="T7014">
        <v>0</v>
      </c>
      <c r="U7014">
        <v>0</v>
      </c>
      <c r="V7014">
        <v>3</v>
      </c>
      <c r="W7014">
        <v>419.16840000000002</v>
      </c>
    </row>
    <row r="7015" spans="1:23" x14ac:dyDescent="0.35">
      <c r="A7015" t="s">
        <v>9097</v>
      </c>
      <c r="B7015" t="s">
        <v>470</v>
      </c>
      <c r="C7015" t="s">
        <v>2143</v>
      </c>
      <c r="D7015" t="s">
        <v>26</v>
      </c>
      <c r="E7015" t="s">
        <v>16</v>
      </c>
      <c r="F7015" t="s">
        <v>282</v>
      </c>
      <c r="G7015">
        <v>41.14</v>
      </c>
      <c r="H7015">
        <v>3</v>
      </c>
      <c r="I7015">
        <v>0.28999999999999998</v>
      </c>
      <c r="J7015">
        <v>9.66</v>
      </c>
      <c r="K7015" t="s">
        <v>102</v>
      </c>
      <c r="L7015" t="s">
        <v>45</v>
      </c>
      <c r="M7015">
        <v>1.29</v>
      </c>
      <c r="N7015" t="s">
        <v>141</v>
      </c>
      <c r="O7015" t="b">
        <v>0</v>
      </c>
      <c r="P7015">
        <v>87.628199999999993</v>
      </c>
      <c r="Q7015">
        <v>13.5762</v>
      </c>
      <c r="R7015">
        <v>2.6262000000000012</v>
      </c>
      <c r="S7015" t="s">
        <v>183</v>
      </c>
      <c r="T7015">
        <v>1</v>
      </c>
      <c r="U7015">
        <v>0</v>
      </c>
      <c r="V7015">
        <v>14</v>
      </c>
      <c r="W7015">
        <v>292.22550000000012</v>
      </c>
    </row>
    <row r="7016" spans="1:23" x14ac:dyDescent="0.35">
      <c r="A7016" t="s">
        <v>9098</v>
      </c>
      <c r="B7016" t="s">
        <v>1219</v>
      </c>
      <c r="C7016" t="s">
        <v>1313</v>
      </c>
      <c r="D7016" t="s">
        <v>15</v>
      </c>
      <c r="E7016" t="s">
        <v>95</v>
      </c>
      <c r="F7016" t="s">
        <v>1363</v>
      </c>
      <c r="G7016">
        <v>371.62</v>
      </c>
      <c r="H7016">
        <v>1</v>
      </c>
      <c r="I7016">
        <v>0.08</v>
      </c>
      <c r="J7016">
        <v>8.94</v>
      </c>
      <c r="K7016" t="s">
        <v>82</v>
      </c>
      <c r="L7016" t="s">
        <v>48</v>
      </c>
      <c r="M7016">
        <v>8.9600000000000009</v>
      </c>
      <c r="N7016" t="s">
        <v>83</v>
      </c>
      <c r="O7016" t="b">
        <v>0</v>
      </c>
      <c r="P7016">
        <v>341.8904</v>
      </c>
      <c r="Q7016">
        <v>118.91840000000001</v>
      </c>
      <c r="R7016">
        <v>101.0184</v>
      </c>
      <c r="S7016" t="s">
        <v>183</v>
      </c>
      <c r="T7016">
        <v>0</v>
      </c>
      <c r="U7016">
        <v>0</v>
      </c>
      <c r="V7016">
        <v>9</v>
      </c>
      <c r="W7016">
        <v>1292.7988</v>
      </c>
    </row>
    <row r="7017" spans="1:23" x14ac:dyDescent="0.35">
      <c r="A7017" t="s">
        <v>9099</v>
      </c>
      <c r="B7017" t="s">
        <v>731</v>
      </c>
      <c r="C7017" t="s">
        <v>501</v>
      </c>
      <c r="D7017" t="s">
        <v>17</v>
      </c>
      <c r="E7017" t="s">
        <v>16</v>
      </c>
      <c r="F7017" t="s">
        <v>505</v>
      </c>
      <c r="G7017">
        <v>34.47</v>
      </c>
      <c r="H7017">
        <v>2</v>
      </c>
      <c r="I7017">
        <v>0.25</v>
      </c>
      <c r="J7017">
        <v>8.58</v>
      </c>
      <c r="K7017" t="s">
        <v>115</v>
      </c>
      <c r="L7017" t="s">
        <v>45</v>
      </c>
      <c r="M7017">
        <v>1.63</v>
      </c>
      <c r="N7017" t="s">
        <v>83</v>
      </c>
      <c r="O7017" t="b">
        <v>0</v>
      </c>
      <c r="P7017">
        <v>51.704999999999998</v>
      </c>
      <c r="Q7017">
        <v>10.340999999999999</v>
      </c>
      <c r="R7017">
        <v>0.1310000000000002</v>
      </c>
      <c r="S7017" t="s">
        <v>84</v>
      </c>
      <c r="T7017">
        <v>0</v>
      </c>
      <c r="U7017">
        <v>0</v>
      </c>
      <c r="V7017">
        <v>13</v>
      </c>
      <c r="W7017">
        <v>1174.8072999999999</v>
      </c>
    </row>
    <row r="7018" spans="1:23" x14ac:dyDescent="0.35">
      <c r="A7018" t="s">
        <v>9100</v>
      </c>
      <c r="B7018" t="s">
        <v>1240</v>
      </c>
      <c r="C7018" t="s">
        <v>1793</v>
      </c>
      <c r="D7018" t="s">
        <v>17</v>
      </c>
      <c r="E7018" t="s">
        <v>14</v>
      </c>
      <c r="F7018" t="s">
        <v>167</v>
      </c>
      <c r="G7018">
        <v>85.15</v>
      </c>
      <c r="H7018">
        <v>3</v>
      </c>
      <c r="I7018">
        <v>0.01</v>
      </c>
      <c r="J7018">
        <v>8.94</v>
      </c>
      <c r="K7018" t="s">
        <v>115</v>
      </c>
      <c r="L7018" t="s">
        <v>43</v>
      </c>
      <c r="M7018">
        <v>4.75</v>
      </c>
      <c r="N7018" t="s">
        <v>83</v>
      </c>
      <c r="O7018" t="b">
        <v>0</v>
      </c>
      <c r="P7018">
        <v>252.8955</v>
      </c>
      <c r="Q7018">
        <v>99.625500000000017</v>
      </c>
      <c r="R7018">
        <v>85.935500000000019</v>
      </c>
      <c r="S7018" t="s">
        <v>91</v>
      </c>
      <c r="T7018">
        <v>0</v>
      </c>
      <c r="U7018">
        <v>0</v>
      </c>
      <c r="V7018">
        <v>17</v>
      </c>
      <c r="W7018">
        <v>1419.2664</v>
      </c>
    </row>
    <row r="7019" spans="1:23" x14ac:dyDescent="0.35">
      <c r="A7019" t="s">
        <v>9101</v>
      </c>
      <c r="B7019" t="s">
        <v>470</v>
      </c>
      <c r="C7019" t="s">
        <v>7020</v>
      </c>
      <c r="D7019" t="s">
        <v>12</v>
      </c>
      <c r="E7019" t="s">
        <v>95</v>
      </c>
      <c r="F7019" t="s">
        <v>515</v>
      </c>
      <c r="G7019">
        <v>607.65</v>
      </c>
      <c r="H7019">
        <v>2</v>
      </c>
      <c r="I7019">
        <v>0.16</v>
      </c>
      <c r="J7019">
        <v>6.07</v>
      </c>
      <c r="K7019" t="s">
        <v>102</v>
      </c>
      <c r="L7019" t="s">
        <v>41</v>
      </c>
      <c r="M7019">
        <v>10.06</v>
      </c>
      <c r="N7019" t="s">
        <v>141</v>
      </c>
      <c r="O7019" t="b">
        <v>0</v>
      </c>
      <c r="P7019">
        <v>1020.852</v>
      </c>
      <c r="Q7019">
        <v>291.67200000000003</v>
      </c>
      <c r="R7019">
        <v>275.54199999999997</v>
      </c>
      <c r="S7019" t="s">
        <v>183</v>
      </c>
      <c r="T7019">
        <v>1</v>
      </c>
      <c r="U7019">
        <v>0</v>
      </c>
      <c r="V7019">
        <v>3</v>
      </c>
      <c r="W7019">
        <v>423.59429999999998</v>
      </c>
    </row>
    <row r="7020" spans="1:23" x14ac:dyDescent="0.35">
      <c r="A7020" t="s">
        <v>9102</v>
      </c>
      <c r="B7020" t="s">
        <v>1135</v>
      </c>
      <c r="C7020" t="s">
        <v>1964</v>
      </c>
      <c r="D7020" t="s">
        <v>24</v>
      </c>
      <c r="E7020" t="s">
        <v>95</v>
      </c>
      <c r="F7020" t="s">
        <v>145</v>
      </c>
      <c r="G7020">
        <v>43.84</v>
      </c>
      <c r="H7020">
        <v>2</v>
      </c>
      <c r="I7020">
        <v>0.25</v>
      </c>
      <c r="J7020">
        <v>5.31</v>
      </c>
      <c r="K7020" t="s">
        <v>90</v>
      </c>
      <c r="L7020" t="s">
        <v>48</v>
      </c>
      <c r="M7020">
        <v>18.079999999999998</v>
      </c>
      <c r="N7020" t="s">
        <v>83</v>
      </c>
      <c r="O7020" t="b">
        <v>0</v>
      </c>
      <c r="P7020">
        <v>65.760000000000005</v>
      </c>
      <c r="Q7020">
        <v>13.151999999999999</v>
      </c>
      <c r="R7020">
        <v>-10.238</v>
      </c>
      <c r="S7020" t="s">
        <v>103</v>
      </c>
      <c r="T7020">
        <v>0</v>
      </c>
      <c r="U7020">
        <v>0</v>
      </c>
      <c r="V7020">
        <v>5</v>
      </c>
      <c r="W7020">
        <v>67.738600000000062</v>
      </c>
    </row>
    <row r="7021" spans="1:23" x14ac:dyDescent="0.35">
      <c r="A7021" t="s">
        <v>9103</v>
      </c>
      <c r="B7021" t="s">
        <v>193</v>
      </c>
      <c r="C7021" t="s">
        <v>2003</v>
      </c>
      <c r="D7021" t="s">
        <v>12</v>
      </c>
      <c r="E7021" t="s">
        <v>95</v>
      </c>
      <c r="F7021" t="s">
        <v>985</v>
      </c>
      <c r="G7021">
        <v>458.61</v>
      </c>
      <c r="H7021">
        <v>2</v>
      </c>
      <c r="I7021">
        <v>0.13</v>
      </c>
      <c r="J7021">
        <v>4.87</v>
      </c>
      <c r="K7021" t="s">
        <v>90</v>
      </c>
      <c r="L7021" t="s">
        <v>41</v>
      </c>
      <c r="M7021">
        <v>9.6199999999999992</v>
      </c>
      <c r="N7021" t="s">
        <v>83</v>
      </c>
      <c r="O7021" t="b">
        <v>0</v>
      </c>
      <c r="P7021">
        <v>797.98140000000001</v>
      </c>
      <c r="Q7021">
        <v>247.64940000000001</v>
      </c>
      <c r="R7021">
        <v>233.15940000000001</v>
      </c>
      <c r="S7021" t="s">
        <v>97</v>
      </c>
      <c r="T7021">
        <v>0</v>
      </c>
      <c r="U7021">
        <v>0</v>
      </c>
      <c r="V7021">
        <v>9</v>
      </c>
      <c r="W7021">
        <v>198.91290000000001</v>
      </c>
    </row>
    <row r="7022" spans="1:23" x14ac:dyDescent="0.35">
      <c r="A7022" t="s">
        <v>9104</v>
      </c>
      <c r="B7022" t="s">
        <v>1687</v>
      </c>
      <c r="C7022" t="s">
        <v>865</v>
      </c>
      <c r="D7022" t="s">
        <v>24</v>
      </c>
      <c r="E7022" t="s">
        <v>14</v>
      </c>
      <c r="F7022" t="s">
        <v>187</v>
      </c>
      <c r="G7022">
        <v>136.02000000000001</v>
      </c>
      <c r="H7022">
        <v>2</v>
      </c>
      <c r="I7022">
        <v>0.28999999999999998</v>
      </c>
      <c r="J7022">
        <v>2.02</v>
      </c>
      <c r="K7022" t="s">
        <v>102</v>
      </c>
      <c r="L7022" t="s">
        <v>41</v>
      </c>
      <c r="M7022">
        <v>14.62</v>
      </c>
      <c r="N7022" t="s">
        <v>83</v>
      </c>
      <c r="O7022" t="b">
        <v>0</v>
      </c>
      <c r="P7022">
        <v>193.14840000000001</v>
      </c>
      <c r="Q7022">
        <v>29.924399999999991</v>
      </c>
      <c r="R7022">
        <v>13.284399999999991</v>
      </c>
      <c r="S7022" t="s">
        <v>97</v>
      </c>
      <c r="T7022">
        <v>0</v>
      </c>
      <c r="U7022">
        <v>0</v>
      </c>
      <c r="V7022">
        <v>22</v>
      </c>
      <c r="W7022">
        <v>1199.3414</v>
      </c>
    </row>
    <row r="7023" spans="1:23" x14ac:dyDescent="0.35">
      <c r="A7023" t="s">
        <v>9105</v>
      </c>
      <c r="B7023" t="s">
        <v>368</v>
      </c>
      <c r="C7023" t="s">
        <v>250</v>
      </c>
      <c r="D7023" t="s">
        <v>17</v>
      </c>
      <c r="E7023" t="s">
        <v>16</v>
      </c>
      <c r="F7023" t="s">
        <v>475</v>
      </c>
      <c r="G7023">
        <v>7.48</v>
      </c>
      <c r="H7023">
        <v>1</v>
      </c>
      <c r="I7023">
        <v>0.24</v>
      </c>
      <c r="J7023">
        <v>2.13</v>
      </c>
      <c r="K7023" t="s">
        <v>82</v>
      </c>
      <c r="L7023" t="s">
        <v>41</v>
      </c>
      <c r="M7023">
        <v>12.7</v>
      </c>
      <c r="N7023" t="s">
        <v>83</v>
      </c>
      <c r="O7023" t="b">
        <v>0</v>
      </c>
      <c r="P7023">
        <v>5.6848000000000001</v>
      </c>
      <c r="Q7023">
        <v>1.1968000000000001</v>
      </c>
      <c r="R7023">
        <v>-13.6332</v>
      </c>
      <c r="S7023" t="s">
        <v>97</v>
      </c>
      <c r="T7023">
        <v>0</v>
      </c>
      <c r="U7023">
        <v>0</v>
      </c>
      <c r="V7023">
        <v>13</v>
      </c>
      <c r="W7023">
        <v>678.67290000000003</v>
      </c>
    </row>
    <row r="7024" spans="1:23" x14ac:dyDescent="0.35">
      <c r="A7024" t="s">
        <v>9106</v>
      </c>
      <c r="B7024" t="s">
        <v>1597</v>
      </c>
      <c r="C7024" t="s">
        <v>722</v>
      </c>
      <c r="D7024" t="s">
        <v>24</v>
      </c>
      <c r="E7024" t="s">
        <v>95</v>
      </c>
      <c r="F7024" t="s">
        <v>780</v>
      </c>
      <c r="G7024">
        <v>153.01</v>
      </c>
      <c r="H7024">
        <v>3</v>
      </c>
      <c r="I7024">
        <v>0.13</v>
      </c>
      <c r="J7024">
        <v>9</v>
      </c>
      <c r="K7024" t="s">
        <v>90</v>
      </c>
      <c r="L7024" t="s">
        <v>41</v>
      </c>
      <c r="M7024">
        <v>12.74</v>
      </c>
      <c r="N7024" t="s">
        <v>83</v>
      </c>
      <c r="O7024" t="b">
        <v>0</v>
      </c>
      <c r="P7024">
        <v>399.35610000000003</v>
      </c>
      <c r="Q7024">
        <v>123.93810000000001</v>
      </c>
      <c r="R7024">
        <v>102.1981</v>
      </c>
      <c r="S7024" t="s">
        <v>183</v>
      </c>
      <c r="T7024">
        <v>0</v>
      </c>
      <c r="U7024">
        <v>0</v>
      </c>
      <c r="V7024">
        <v>2</v>
      </c>
      <c r="W7024">
        <v>95.885499999999993</v>
      </c>
    </row>
    <row r="7025" spans="1:23" x14ac:dyDescent="0.35">
      <c r="A7025" t="s">
        <v>9107</v>
      </c>
      <c r="B7025" t="s">
        <v>689</v>
      </c>
      <c r="C7025" t="s">
        <v>9108</v>
      </c>
      <c r="D7025" t="s">
        <v>17</v>
      </c>
      <c r="E7025" t="s">
        <v>88</v>
      </c>
      <c r="F7025" t="s">
        <v>708</v>
      </c>
      <c r="G7025">
        <v>26.28</v>
      </c>
      <c r="H7025">
        <v>3</v>
      </c>
      <c r="I7025">
        <v>7.0000000000000007E-2</v>
      </c>
      <c r="J7025">
        <v>4.07</v>
      </c>
      <c r="K7025" t="s">
        <v>90</v>
      </c>
      <c r="L7025" t="s">
        <v>48</v>
      </c>
      <c r="M7025">
        <v>4.96</v>
      </c>
      <c r="N7025" t="s">
        <v>83</v>
      </c>
      <c r="O7025" t="b">
        <v>0</v>
      </c>
      <c r="P7025">
        <v>73.321200000000005</v>
      </c>
      <c r="Q7025">
        <v>26.017199999999999</v>
      </c>
      <c r="R7025">
        <v>16.987200000000001</v>
      </c>
      <c r="S7025" t="s">
        <v>103</v>
      </c>
      <c r="T7025">
        <v>0</v>
      </c>
      <c r="U7025">
        <v>0</v>
      </c>
      <c r="V7025">
        <v>1</v>
      </c>
      <c r="W7025">
        <v>16.987200000000001</v>
      </c>
    </row>
    <row r="7026" spans="1:23" x14ac:dyDescent="0.35">
      <c r="A7026" t="s">
        <v>9109</v>
      </c>
      <c r="B7026" t="s">
        <v>1157</v>
      </c>
      <c r="C7026" t="s">
        <v>2116</v>
      </c>
      <c r="D7026" t="s">
        <v>24</v>
      </c>
      <c r="E7026" t="s">
        <v>14</v>
      </c>
      <c r="F7026" t="s">
        <v>617</v>
      </c>
      <c r="G7026">
        <v>71.400000000000006</v>
      </c>
      <c r="H7026">
        <v>3</v>
      </c>
      <c r="I7026">
        <v>0.01</v>
      </c>
      <c r="J7026">
        <v>6.51</v>
      </c>
      <c r="K7026" t="s">
        <v>82</v>
      </c>
      <c r="L7026" t="s">
        <v>45</v>
      </c>
      <c r="M7026">
        <v>1.89</v>
      </c>
      <c r="N7026" t="s">
        <v>83</v>
      </c>
      <c r="O7026" t="b">
        <v>0</v>
      </c>
      <c r="P7026">
        <v>212.05799999999999</v>
      </c>
      <c r="Q7026">
        <v>83.538000000000011</v>
      </c>
      <c r="R7026">
        <v>75.138000000000005</v>
      </c>
      <c r="S7026" t="s">
        <v>103</v>
      </c>
      <c r="T7026">
        <v>0</v>
      </c>
      <c r="U7026">
        <v>0</v>
      </c>
      <c r="V7026">
        <v>10</v>
      </c>
      <c r="W7026">
        <v>686.79230000000007</v>
      </c>
    </row>
    <row r="7027" spans="1:23" x14ac:dyDescent="0.35">
      <c r="A7027" t="s">
        <v>9110</v>
      </c>
      <c r="B7027" t="s">
        <v>138</v>
      </c>
      <c r="C7027" t="s">
        <v>725</v>
      </c>
      <c r="D7027" t="s">
        <v>15</v>
      </c>
      <c r="E7027" t="s">
        <v>14</v>
      </c>
      <c r="F7027" t="s">
        <v>733</v>
      </c>
      <c r="G7027">
        <v>116.95</v>
      </c>
      <c r="H7027">
        <v>2</v>
      </c>
      <c r="I7027">
        <v>0.2</v>
      </c>
      <c r="J7027">
        <v>3.61</v>
      </c>
      <c r="K7027" t="s">
        <v>82</v>
      </c>
      <c r="L7027" t="s">
        <v>41</v>
      </c>
      <c r="M7027">
        <v>12.04</v>
      </c>
      <c r="N7027" t="s">
        <v>83</v>
      </c>
      <c r="O7027" t="b">
        <v>0</v>
      </c>
      <c r="P7027">
        <v>187.12</v>
      </c>
      <c r="Q7027">
        <v>46.78</v>
      </c>
      <c r="R7027">
        <v>31.13</v>
      </c>
      <c r="S7027" t="s">
        <v>128</v>
      </c>
      <c r="T7027">
        <v>0</v>
      </c>
      <c r="U7027">
        <v>0</v>
      </c>
      <c r="V7027">
        <v>14</v>
      </c>
      <c r="W7027">
        <v>814.14519999999993</v>
      </c>
    </row>
    <row r="7028" spans="1:23" x14ac:dyDescent="0.35">
      <c r="A7028" t="s">
        <v>9111</v>
      </c>
      <c r="B7028" t="s">
        <v>201</v>
      </c>
      <c r="C7028" t="s">
        <v>9112</v>
      </c>
      <c r="D7028" t="s">
        <v>17</v>
      </c>
      <c r="E7028" t="s">
        <v>14</v>
      </c>
      <c r="F7028" t="s">
        <v>1419</v>
      </c>
      <c r="G7028">
        <v>73.650000000000006</v>
      </c>
      <c r="H7028">
        <v>3</v>
      </c>
      <c r="I7028">
        <v>0.01</v>
      </c>
      <c r="J7028">
        <v>5.38</v>
      </c>
      <c r="K7028" t="s">
        <v>90</v>
      </c>
      <c r="L7028" t="s">
        <v>45</v>
      </c>
      <c r="M7028">
        <v>0.6</v>
      </c>
      <c r="N7028" t="s">
        <v>83</v>
      </c>
      <c r="O7028" t="b">
        <v>0</v>
      </c>
      <c r="P7028">
        <v>218.74050000000011</v>
      </c>
      <c r="Q7028">
        <v>86.170500000000033</v>
      </c>
      <c r="R7028">
        <v>80.190500000000029</v>
      </c>
      <c r="S7028" t="s">
        <v>97</v>
      </c>
      <c r="T7028">
        <v>0</v>
      </c>
      <c r="U7028">
        <v>0</v>
      </c>
      <c r="V7028">
        <v>1</v>
      </c>
      <c r="W7028">
        <v>80.190500000000029</v>
      </c>
    </row>
    <row r="7029" spans="1:23" x14ac:dyDescent="0.35">
      <c r="A7029" t="s">
        <v>9113</v>
      </c>
      <c r="B7029" t="s">
        <v>802</v>
      </c>
      <c r="C7029" t="s">
        <v>216</v>
      </c>
      <c r="D7029" t="s">
        <v>28</v>
      </c>
      <c r="E7029" t="s">
        <v>88</v>
      </c>
      <c r="F7029" t="s">
        <v>483</v>
      </c>
      <c r="G7029">
        <v>23.02</v>
      </c>
      <c r="H7029">
        <v>2</v>
      </c>
      <c r="I7029">
        <v>0.21</v>
      </c>
      <c r="J7029">
        <v>7.29</v>
      </c>
      <c r="K7029" t="s">
        <v>90</v>
      </c>
      <c r="L7029" t="s">
        <v>41</v>
      </c>
      <c r="M7029">
        <v>5.03</v>
      </c>
      <c r="N7029" t="s">
        <v>83</v>
      </c>
      <c r="O7029" t="b">
        <v>0</v>
      </c>
      <c r="P7029">
        <v>36.371600000000001</v>
      </c>
      <c r="Q7029">
        <v>8.747600000000002</v>
      </c>
      <c r="R7029">
        <v>-3.5723999999999978</v>
      </c>
      <c r="S7029" t="s">
        <v>84</v>
      </c>
      <c r="T7029">
        <v>0</v>
      </c>
      <c r="U7029">
        <v>0</v>
      </c>
      <c r="V7029">
        <v>20</v>
      </c>
      <c r="W7029">
        <v>2591.3310999999999</v>
      </c>
    </row>
    <row r="7030" spans="1:23" x14ac:dyDescent="0.35">
      <c r="A7030" t="s">
        <v>9114</v>
      </c>
      <c r="B7030" t="s">
        <v>909</v>
      </c>
      <c r="C7030" t="s">
        <v>4179</v>
      </c>
      <c r="D7030" t="s">
        <v>15</v>
      </c>
      <c r="E7030" t="s">
        <v>16</v>
      </c>
      <c r="F7030" t="s">
        <v>107</v>
      </c>
      <c r="G7030">
        <v>38.4</v>
      </c>
      <c r="H7030">
        <v>2</v>
      </c>
      <c r="I7030">
        <v>0.22</v>
      </c>
      <c r="J7030">
        <v>7.94</v>
      </c>
      <c r="K7030" t="s">
        <v>90</v>
      </c>
      <c r="L7030" t="s">
        <v>41</v>
      </c>
      <c r="M7030">
        <v>8.84</v>
      </c>
      <c r="N7030" t="s">
        <v>83</v>
      </c>
      <c r="O7030" t="b">
        <v>0</v>
      </c>
      <c r="P7030">
        <v>59.904000000000003</v>
      </c>
      <c r="Q7030">
        <v>13.824</v>
      </c>
      <c r="R7030">
        <v>-2.9560000000000031</v>
      </c>
      <c r="S7030" t="s">
        <v>183</v>
      </c>
      <c r="T7030">
        <v>0</v>
      </c>
      <c r="U7030">
        <v>0</v>
      </c>
      <c r="V7030">
        <v>15</v>
      </c>
      <c r="W7030">
        <v>1235.5637999999999</v>
      </c>
    </row>
    <row r="7031" spans="1:23" x14ac:dyDescent="0.35">
      <c r="A7031" t="s">
        <v>9115</v>
      </c>
      <c r="B7031" t="s">
        <v>326</v>
      </c>
      <c r="C7031" t="s">
        <v>414</v>
      </c>
      <c r="D7031" t="s">
        <v>12</v>
      </c>
      <c r="E7031" t="s">
        <v>14</v>
      </c>
      <c r="F7031" t="s">
        <v>780</v>
      </c>
      <c r="G7031">
        <v>104</v>
      </c>
      <c r="H7031">
        <v>3</v>
      </c>
      <c r="I7031">
        <v>0.06</v>
      </c>
      <c r="J7031">
        <v>7.58</v>
      </c>
      <c r="K7031" t="s">
        <v>102</v>
      </c>
      <c r="L7031" t="s">
        <v>48</v>
      </c>
      <c r="M7031">
        <v>16.739999999999998</v>
      </c>
      <c r="N7031" t="s">
        <v>83</v>
      </c>
      <c r="O7031" t="b">
        <v>0</v>
      </c>
      <c r="P7031">
        <v>293.27999999999997</v>
      </c>
      <c r="Q7031">
        <v>106.08</v>
      </c>
      <c r="R7031">
        <v>81.759999999999991</v>
      </c>
      <c r="S7031" t="s">
        <v>103</v>
      </c>
      <c r="T7031">
        <v>0</v>
      </c>
      <c r="U7031">
        <v>0</v>
      </c>
      <c r="V7031">
        <v>15</v>
      </c>
      <c r="W7031">
        <v>1078.7847999999999</v>
      </c>
    </row>
    <row r="7032" spans="1:23" x14ac:dyDescent="0.35">
      <c r="A7032" t="s">
        <v>9116</v>
      </c>
      <c r="B7032" t="s">
        <v>500</v>
      </c>
      <c r="C7032" t="s">
        <v>873</v>
      </c>
      <c r="D7032" t="s">
        <v>15</v>
      </c>
      <c r="E7032" t="s">
        <v>16</v>
      </c>
      <c r="F7032" t="s">
        <v>624</v>
      </c>
      <c r="G7032">
        <v>1.22</v>
      </c>
      <c r="H7032">
        <v>1</v>
      </c>
      <c r="I7032">
        <v>0.24</v>
      </c>
      <c r="J7032">
        <v>9.9</v>
      </c>
      <c r="K7032" t="s">
        <v>82</v>
      </c>
      <c r="L7032" t="s">
        <v>48</v>
      </c>
      <c r="M7032">
        <v>10.34</v>
      </c>
      <c r="N7032" t="s">
        <v>83</v>
      </c>
      <c r="O7032" t="b">
        <v>0</v>
      </c>
      <c r="P7032">
        <v>0.92720000000000002</v>
      </c>
      <c r="Q7032">
        <v>0.19520000000000001</v>
      </c>
      <c r="R7032">
        <v>-20.044799999999999</v>
      </c>
      <c r="S7032" t="s">
        <v>91</v>
      </c>
      <c r="T7032">
        <v>0</v>
      </c>
      <c r="U7032">
        <v>0</v>
      </c>
      <c r="V7032">
        <v>19</v>
      </c>
      <c r="W7032">
        <v>1610.9115999999999</v>
      </c>
    </row>
    <row r="7033" spans="1:23" x14ac:dyDescent="0.35">
      <c r="A7033" t="s">
        <v>9117</v>
      </c>
      <c r="B7033" t="s">
        <v>1597</v>
      </c>
      <c r="C7033" t="s">
        <v>928</v>
      </c>
      <c r="D7033" t="s">
        <v>20</v>
      </c>
      <c r="E7033" t="s">
        <v>88</v>
      </c>
      <c r="F7033" t="s">
        <v>171</v>
      </c>
      <c r="G7033">
        <v>36.08</v>
      </c>
      <c r="H7033">
        <v>1</v>
      </c>
      <c r="I7033">
        <v>0.09</v>
      </c>
      <c r="J7033">
        <v>2.72</v>
      </c>
      <c r="K7033" t="s">
        <v>90</v>
      </c>
      <c r="L7033" t="s">
        <v>48</v>
      </c>
      <c r="M7033">
        <v>4.57</v>
      </c>
      <c r="N7033" t="s">
        <v>83</v>
      </c>
      <c r="O7033" t="b">
        <v>0</v>
      </c>
      <c r="P7033">
        <v>32.832799999999999</v>
      </c>
      <c r="Q7033">
        <v>11.184799999999999</v>
      </c>
      <c r="R7033">
        <v>3.8947999999999978</v>
      </c>
      <c r="S7033" t="s">
        <v>183</v>
      </c>
      <c r="T7033">
        <v>0</v>
      </c>
      <c r="U7033">
        <v>0</v>
      </c>
      <c r="V7033">
        <v>16</v>
      </c>
      <c r="W7033">
        <v>798.92430000000002</v>
      </c>
    </row>
    <row r="7034" spans="1:23" x14ac:dyDescent="0.35">
      <c r="A7034" t="s">
        <v>9118</v>
      </c>
      <c r="B7034" t="s">
        <v>946</v>
      </c>
      <c r="C7034" t="s">
        <v>4797</v>
      </c>
      <c r="D7034" t="s">
        <v>17</v>
      </c>
      <c r="E7034" t="s">
        <v>88</v>
      </c>
      <c r="F7034" t="s">
        <v>708</v>
      </c>
      <c r="G7034">
        <v>34.69</v>
      </c>
      <c r="H7034">
        <v>3</v>
      </c>
      <c r="I7034">
        <v>0.23</v>
      </c>
      <c r="J7034">
        <v>9.5</v>
      </c>
      <c r="K7034" t="s">
        <v>115</v>
      </c>
      <c r="L7034" t="s">
        <v>41</v>
      </c>
      <c r="M7034">
        <v>7.45</v>
      </c>
      <c r="N7034" t="s">
        <v>83</v>
      </c>
      <c r="O7034" t="b">
        <v>0</v>
      </c>
      <c r="P7034">
        <v>80.133899999999997</v>
      </c>
      <c r="Q7034">
        <v>17.6919</v>
      </c>
      <c r="R7034">
        <v>0.74190000000000467</v>
      </c>
      <c r="S7034" t="s">
        <v>128</v>
      </c>
      <c r="T7034">
        <v>0</v>
      </c>
      <c r="U7034">
        <v>0</v>
      </c>
      <c r="V7034">
        <v>4</v>
      </c>
      <c r="W7034">
        <v>217.9454999999999</v>
      </c>
    </row>
    <row r="7035" spans="1:23" x14ac:dyDescent="0.35">
      <c r="A7035" t="s">
        <v>9119</v>
      </c>
      <c r="B7035" t="s">
        <v>189</v>
      </c>
      <c r="C7035" t="s">
        <v>414</v>
      </c>
      <c r="D7035" t="s">
        <v>12</v>
      </c>
      <c r="E7035" t="s">
        <v>95</v>
      </c>
      <c r="F7035" t="s">
        <v>123</v>
      </c>
      <c r="G7035">
        <v>306.83</v>
      </c>
      <c r="H7035">
        <v>2</v>
      </c>
      <c r="I7035">
        <v>0.1</v>
      </c>
      <c r="J7035">
        <v>7.75</v>
      </c>
      <c r="K7035" t="s">
        <v>115</v>
      </c>
      <c r="L7035" t="s">
        <v>41</v>
      </c>
      <c r="M7035">
        <v>7.42</v>
      </c>
      <c r="N7035" t="s">
        <v>83</v>
      </c>
      <c r="O7035" t="b">
        <v>1</v>
      </c>
      <c r="P7035">
        <v>552.29399999999998</v>
      </c>
      <c r="Q7035">
        <v>184.09800000000001</v>
      </c>
      <c r="R7035">
        <v>168.92800000000011</v>
      </c>
      <c r="S7035" t="s">
        <v>91</v>
      </c>
      <c r="T7035">
        <v>0</v>
      </c>
      <c r="U7035">
        <v>0</v>
      </c>
      <c r="V7035">
        <v>15</v>
      </c>
      <c r="W7035">
        <v>1078.7847999999999</v>
      </c>
    </row>
    <row r="7036" spans="1:23" x14ac:dyDescent="0.35">
      <c r="A7036" t="s">
        <v>9120</v>
      </c>
      <c r="B7036" t="s">
        <v>1124</v>
      </c>
      <c r="C7036" t="s">
        <v>414</v>
      </c>
      <c r="D7036" t="s">
        <v>15</v>
      </c>
      <c r="E7036" t="s">
        <v>95</v>
      </c>
      <c r="F7036" t="s">
        <v>757</v>
      </c>
      <c r="G7036">
        <v>144.59</v>
      </c>
      <c r="H7036">
        <v>3</v>
      </c>
      <c r="I7036">
        <v>0.19</v>
      </c>
      <c r="J7036">
        <v>5.37</v>
      </c>
      <c r="K7036" t="s">
        <v>90</v>
      </c>
      <c r="L7036" t="s">
        <v>41</v>
      </c>
      <c r="M7036">
        <v>14.32</v>
      </c>
      <c r="N7036" t="s">
        <v>83</v>
      </c>
      <c r="O7036" t="b">
        <v>0</v>
      </c>
      <c r="P7036">
        <v>351.3537</v>
      </c>
      <c r="Q7036">
        <v>91.091700000000003</v>
      </c>
      <c r="R7036">
        <v>71.401700000000005</v>
      </c>
      <c r="S7036" t="s">
        <v>103</v>
      </c>
      <c r="T7036">
        <v>0</v>
      </c>
      <c r="U7036">
        <v>0</v>
      </c>
      <c r="V7036">
        <v>15</v>
      </c>
      <c r="W7036">
        <v>1078.7847999999999</v>
      </c>
    </row>
    <row r="7037" spans="1:23" x14ac:dyDescent="0.35">
      <c r="A7037" t="s">
        <v>9121</v>
      </c>
      <c r="B7037" t="s">
        <v>740</v>
      </c>
      <c r="C7037" t="s">
        <v>5972</v>
      </c>
      <c r="D7037" t="s">
        <v>24</v>
      </c>
      <c r="E7037" t="s">
        <v>16</v>
      </c>
      <c r="F7037" t="s">
        <v>505</v>
      </c>
      <c r="G7037">
        <v>33.33</v>
      </c>
      <c r="H7037">
        <v>1</v>
      </c>
      <c r="I7037">
        <v>0.06</v>
      </c>
      <c r="J7037">
        <v>3.34</v>
      </c>
      <c r="K7037" t="s">
        <v>102</v>
      </c>
      <c r="L7037" t="s">
        <v>48</v>
      </c>
      <c r="M7037">
        <v>11.81</v>
      </c>
      <c r="N7037" t="s">
        <v>83</v>
      </c>
      <c r="O7037" t="b">
        <v>0</v>
      </c>
      <c r="P7037">
        <v>31.330200000000001</v>
      </c>
      <c r="Q7037">
        <v>11.3322</v>
      </c>
      <c r="R7037">
        <v>-3.8178000000000001</v>
      </c>
      <c r="S7037" t="s">
        <v>128</v>
      </c>
      <c r="T7037">
        <v>0</v>
      </c>
      <c r="U7037">
        <v>0</v>
      </c>
      <c r="V7037">
        <v>3</v>
      </c>
      <c r="W7037">
        <v>-12.8628</v>
      </c>
    </row>
    <row r="7038" spans="1:23" x14ac:dyDescent="0.35">
      <c r="A7038" t="s">
        <v>9122</v>
      </c>
      <c r="B7038" t="s">
        <v>814</v>
      </c>
      <c r="C7038" t="s">
        <v>1754</v>
      </c>
      <c r="D7038" t="s">
        <v>12</v>
      </c>
      <c r="E7038" t="s">
        <v>88</v>
      </c>
      <c r="F7038" t="s">
        <v>760</v>
      </c>
      <c r="G7038">
        <v>27.71</v>
      </c>
      <c r="H7038">
        <v>1</v>
      </c>
      <c r="I7038">
        <v>0.04</v>
      </c>
      <c r="J7038">
        <v>8.5</v>
      </c>
      <c r="K7038" t="s">
        <v>115</v>
      </c>
      <c r="L7038" t="s">
        <v>45</v>
      </c>
      <c r="M7038">
        <v>0.94</v>
      </c>
      <c r="N7038" t="s">
        <v>83</v>
      </c>
      <c r="O7038" t="b">
        <v>0</v>
      </c>
      <c r="P7038">
        <v>26.601600000000001</v>
      </c>
      <c r="Q7038">
        <v>9.9756</v>
      </c>
      <c r="R7038">
        <v>0.53560000000000052</v>
      </c>
      <c r="S7038" t="s">
        <v>183</v>
      </c>
      <c r="T7038">
        <v>0</v>
      </c>
      <c r="U7038">
        <v>0</v>
      </c>
      <c r="V7038">
        <v>7</v>
      </c>
      <c r="W7038">
        <v>596.16899999999998</v>
      </c>
    </row>
    <row r="7039" spans="1:23" x14ac:dyDescent="0.35">
      <c r="A7039" t="s">
        <v>9123</v>
      </c>
      <c r="B7039" t="s">
        <v>339</v>
      </c>
      <c r="C7039" t="s">
        <v>584</v>
      </c>
      <c r="D7039" t="s">
        <v>12</v>
      </c>
      <c r="E7039" t="s">
        <v>88</v>
      </c>
      <c r="F7039" t="s">
        <v>708</v>
      </c>
      <c r="G7039">
        <v>14.82</v>
      </c>
      <c r="H7039">
        <v>2</v>
      </c>
      <c r="I7039">
        <v>0.02</v>
      </c>
      <c r="J7039">
        <v>8.5</v>
      </c>
      <c r="K7039" t="s">
        <v>90</v>
      </c>
      <c r="L7039" t="s">
        <v>48</v>
      </c>
      <c r="M7039">
        <v>8.74</v>
      </c>
      <c r="N7039" t="s">
        <v>83</v>
      </c>
      <c r="O7039" t="b">
        <v>0</v>
      </c>
      <c r="P7039">
        <v>29.0472</v>
      </c>
      <c r="Q7039">
        <v>11.263199999999999</v>
      </c>
      <c r="R7039">
        <v>-5.9768000000000008</v>
      </c>
      <c r="S7039" t="s">
        <v>97</v>
      </c>
      <c r="T7039">
        <v>0</v>
      </c>
      <c r="U7039">
        <v>0</v>
      </c>
      <c r="V7039">
        <v>5</v>
      </c>
      <c r="W7039">
        <v>314.10109999999997</v>
      </c>
    </row>
    <row r="7040" spans="1:23" x14ac:dyDescent="0.35">
      <c r="A7040" t="s">
        <v>9124</v>
      </c>
      <c r="B7040" t="s">
        <v>394</v>
      </c>
      <c r="C7040" t="s">
        <v>1599</v>
      </c>
      <c r="D7040" t="s">
        <v>12</v>
      </c>
      <c r="E7040" t="s">
        <v>16</v>
      </c>
      <c r="F7040" t="s">
        <v>547</v>
      </c>
      <c r="G7040">
        <v>25.76</v>
      </c>
      <c r="H7040">
        <v>1</v>
      </c>
      <c r="I7040">
        <v>0.26</v>
      </c>
      <c r="J7040">
        <v>9.7100000000000009</v>
      </c>
      <c r="K7040" t="s">
        <v>115</v>
      </c>
      <c r="L7040" t="s">
        <v>43</v>
      </c>
      <c r="M7040">
        <v>7.42</v>
      </c>
      <c r="N7040" t="s">
        <v>83</v>
      </c>
      <c r="O7040" t="b">
        <v>0</v>
      </c>
      <c r="P7040">
        <v>19.0624</v>
      </c>
      <c r="Q7040">
        <v>3.6064000000000012</v>
      </c>
      <c r="R7040">
        <v>-13.5236</v>
      </c>
      <c r="S7040" t="s">
        <v>91</v>
      </c>
      <c r="T7040">
        <v>0</v>
      </c>
      <c r="U7040">
        <v>0</v>
      </c>
      <c r="V7040">
        <v>16</v>
      </c>
      <c r="W7040">
        <v>1139.4492</v>
      </c>
    </row>
    <row r="7041" spans="1:23" x14ac:dyDescent="0.35">
      <c r="A7041" t="s">
        <v>9125</v>
      </c>
      <c r="B7041" t="s">
        <v>575</v>
      </c>
      <c r="C7041" t="s">
        <v>567</v>
      </c>
      <c r="D7041" t="s">
        <v>19</v>
      </c>
      <c r="E7041" t="s">
        <v>88</v>
      </c>
      <c r="F7041" t="s">
        <v>944</v>
      </c>
      <c r="G7041">
        <v>19.21</v>
      </c>
      <c r="H7041">
        <v>1</v>
      </c>
      <c r="I7041">
        <v>0.02</v>
      </c>
      <c r="J7041">
        <v>2.39</v>
      </c>
      <c r="K7041" t="s">
        <v>82</v>
      </c>
      <c r="L7041" t="s">
        <v>43</v>
      </c>
      <c r="M7041">
        <v>5.87</v>
      </c>
      <c r="N7041" t="s">
        <v>83</v>
      </c>
      <c r="O7041" t="b">
        <v>0</v>
      </c>
      <c r="P7041">
        <v>18.825800000000001</v>
      </c>
      <c r="Q7041">
        <v>7.2998000000000012</v>
      </c>
      <c r="R7041">
        <v>-0.96019999999999861</v>
      </c>
      <c r="S7041" t="s">
        <v>91</v>
      </c>
      <c r="T7041">
        <v>0</v>
      </c>
      <c r="U7041">
        <v>0</v>
      </c>
      <c r="V7041">
        <v>10</v>
      </c>
      <c r="W7041">
        <v>428.73770000000002</v>
      </c>
    </row>
    <row r="7042" spans="1:23" x14ac:dyDescent="0.35">
      <c r="A7042" t="s">
        <v>9126</v>
      </c>
      <c r="B7042" t="s">
        <v>143</v>
      </c>
      <c r="C7042" t="s">
        <v>1178</v>
      </c>
      <c r="D7042" t="s">
        <v>12</v>
      </c>
      <c r="E7042" t="s">
        <v>14</v>
      </c>
      <c r="F7042" t="s">
        <v>677</v>
      </c>
      <c r="G7042">
        <v>171.48</v>
      </c>
      <c r="H7042">
        <v>3</v>
      </c>
      <c r="I7042">
        <v>0.02</v>
      </c>
      <c r="J7042">
        <v>9.34</v>
      </c>
      <c r="K7042" t="s">
        <v>115</v>
      </c>
      <c r="L7042" t="s">
        <v>45</v>
      </c>
      <c r="M7042">
        <v>1.34</v>
      </c>
      <c r="N7042" t="s">
        <v>83</v>
      </c>
      <c r="O7042" t="b">
        <v>0</v>
      </c>
      <c r="P7042">
        <v>504.15120000000002</v>
      </c>
      <c r="Q7042">
        <v>195.4872</v>
      </c>
      <c r="R7042">
        <v>184.80719999999999</v>
      </c>
      <c r="S7042" t="s">
        <v>103</v>
      </c>
      <c r="T7042">
        <v>0</v>
      </c>
      <c r="U7042">
        <v>0</v>
      </c>
      <c r="V7042">
        <v>19</v>
      </c>
      <c r="W7042">
        <v>1242.4645</v>
      </c>
    </row>
    <row r="7043" spans="1:23" x14ac:dyDescent="0.35">
      <c r="A7043" t="s">
        <v>9127</v>
      </c>
      <c r="B7043" t="s">
        <v>413</v>
      </c>
      <c r="C7043" t="s">
        <v>1761</v>
      </c>
      <c r="D7043" t="s">
        <v>28</v>
      </c>
      <c r="E7043" t="s">
        <v>16</v>
      </c>
      <c r="F7043" t="s">
        <v>409</v>
      </c>
      <c r="G7043">
        <v>50.8</v>
      </c>
      <c r="H7043">
        <v>2</v>
      </c>
      <c r="I7043">
        <v>0.28999999999999998</v>
      </c>
      <c r="J7043">
        <v>3.12</v>
      </c>
      <c r="K7043" t="s">
        <v>102</v>
      </c>
      <c r="L7043" t="s">
        <v>41</v>
      </c>
      <c r="M7043">
        <v>8.33</v>
      </c>
      <c r="N7043" t="s">
        <v>83</v>
      </c>
      <c r="O7043" t="b">
        <v>0</v>
      </c>
      <c r="P7043">
        <v>72.135999999999996</v>
      </c>
      <c r="Q7043">
        <v>11.176</v>
      </c>
      <c r="R7043">
        <v>-0.2739999999999973</v>
      </c>
      <c r="S7043" t="s">
        <v>84</v>
      </c>
      <c r="T7043">
        <v>0</v>
      </c>
      <c r="U7043">
        <v>0</v>
      </c>
      <c r="V7043">
        <v>12</v>
      </c>
      <c r="W7043">
        <v>717.49640000000022</v>
      </c>
    </row>
    <row r="7044" spans="1:23" x14ac:dyDescent="0.35">
      <c r="A7044" t="s">
        <v>9128</v>
      </c>
      <c r="B7044" t="s">
        <v>134</v>
      </c>
      <c r="C7044" t="s">
        <v>1166</v>
      </c>
      <c r="D7044" t="s">
        <v>12</v>
      </c>
      <c r="E7044" t="s">
        <v>95</v>
      </c>
      <c r="F7044" t="s">
        <v>757</v>
      </c>
      <c r="G7044">
        <v>365.85</v>
      </c>
      <c r="H7044">
        <v>2</v>
      </c>
      <c r="I7044">
        <v>0.27</v>
      </c>
      <c r="J7044">
        <v>8.66</v>
      </c>
      <c r="K7044" t="s">
        <v>82</v>
      </c>
      <c r="L7044" t="s">
        <v>41</v>
      </c>
      <c r="M7044">
        <v>7.86</v>
      </c>
      <c r="N7044" t="s">
        <v>141</v>
      </c>
      <c r="O7044" t="b">
        <v>0</v>
      </c>
      <c r="P7044">
        <v>534.14100000000008</v>
      </c>
      <c r="Q7044">
        <v>95.121000000000038</v>
      </c>
      <c r="R7044">
        <v>78.601000000000042</v>
      </c>
      <c r="S7044" t="s">
        <v>128</v>
      </c>
      <c r="T7044">
        <v>1</v>
      </c>
      <c r="U7044">
        <v>0</v>
      </c>
      <c r="V7044">
        <v>18</v>
      </c>
      <c r="W7044">
        <v>1599.6829</v>
      </c>
    </row>
    <row r="7045" spans="1:23" x14ac:dyDescent="0.35">
      <c r="A7045" t="s">
        <v>9129</v>
      </c>
      <c r="B7045" t="s">
        <v>326</v>
      </c>
      <c r="C7045" t="s">
        <v>9130</v>
      </c>
      <c r="D7045" t="s">
        <v>15</v>
      </c>
      <c r="E7045" t="s">
        <v>88</v>
      </c>
      <c r="F7045" t="s">
        <v>381</v>
      </c>
      <c r="G7045">
        <v>27.04</v>
      </c>
      <c r="H7045">
        <v>2</v>
      </c>
      <c r="I7045">
        <v>0.09</v>
      </c>
      <c r="J7045">
        <v>8.6199999999999992</v>
      </c>
      <c r="K7045" t="s">
        <v>90</v>
      </c>
      <c r="L7045" t="s">
        <v>43</v>
      </c>
      <c r="M7045">
        <v>6.83</v>
      </c>
      <c r="N7045" t="s">
        <v>83</v>
      </c>
      <c r="O7045" t="b">
        <v>0</v>
      </c>
      <c r="P7045">
        <v>49.212800000000001</v>
      </c>
      <c r="Q7045">
        <v>16.764800000000001</v>
      </c>
      <c r="R7045">
        <v>1.314800000000002</v>
      </c>
      <c r="S7045" t="s">
        <v>103</v>
      </c>
      <c r="T7045">
        <v>0</v>
      </c>
      <c r="U7045">
        <v>0</v>
      </c>
      <c r="V7045">
        <v>1</v>
      </c>
      <c r="W7045">
        <v>1.314800000000002</v>
      </c>
    </row>
    <row r="7046" spans="1:23" x14ac:dyDescent="0.35">
      <c r="A7046" t="s">
        <v>9131</v>
      </c>
      <c r="B7046" t="s">
        <v>497</v>
      </c>
      <c r="C7046" t="s">
        <v>2389</v>
      </c>
      <c r="D7046" t="s">
        <v>12</v>
      </c>
      <c r="E7046" t="s">
        <v>16</v>
      </c>
      <c r="F7046" t="s">
        <v>475</v>
      </c>
      <c r="G7046">
        <v>55.76</v>
      </c>
      <c r="H7046">
        <v>2</v>
      </c>
      <c r="I7046">
        <v>0.1</v>
      </c>
      <c r="J7046">
        <v>6.9</v>
      </c>
      <c r="K7046" t="s">
        <v>115</v>
      </c>
      <c r="L7046" t="s">
        <v>45</v>
      </c>
      <c r="M7046">
        <v>1.5</v>
      </c>
      <c r="N7046" t="s">
        <v>83</v>
      </c>
      <c r="O7046" t="b">
        <v>0</v>
      </c>
      <c r="P7046">
        <v>100.36799999999999</v>
      </c>
      <c r="Q7046">
        <v>33.456000000000003</v>
      </c>
      <c r="R7046">
        <v>25.056000000000001</v>
      </c>
      <c r="S7046" t="s">
        <v>183</v>
      </c>
      <c r="T7046">
        <v>0</v>
      </c>
      <c r="U7046">
        <v>0</v>
      </c>
      <c r="V7046">
        <v>4</v>
      </c>
      <c r="W7046">
        <v>280.86290000000002</v>
      </c>
    </row>
    <row r="7047" spans="1:23" x14ac:dyDescent="0.35">
      <c r="A7047" t="s">
        <v>9132</v>
      </c>
      <c r="B7047" t="s">
        <v>93</v>
      </c>
      <c r="C7047" t="s">
        <v>3154</v>
      </c>
      <c r="D7047" t="s">
        <v>15</v>
      </c>
      <c r="E7047" t="s">
        <v>95</v>
      </c>
      <c r="F7047" t="s">
        <v>300</v>
      </c>
      <c r="G7047">
        <v>21.63</v>
      </c>
      <c r="H7047">
        <v>2</v>
      </c>
      <c r="I7047">
        <v>0.23</v>
      </c>
      <c r="J7047">
        <v>9.1300000000000008</v>
      </c>
      <c r="K7047" t="s">
        <v>102</v>
      </c>
      <c r="L7047" t="s">
        <v>45</v>
      </c>
      <c r="M7047">
        <v>1.23</v>
      </c>
      <c r="N7047" t="s">
        <v>141</v>
      </c>
      <c r="O7047" t="b">
        <v>0</v>
      </c>
      <c r="P7047">
        <v>33.310200000000002</v>
      </c>
      <c r="Q7047">
        <v>7.3542000000000023</v>
      </c>
      <c r="R7047">
        <v>-3.0057999999999989</v>
      </c>
      <c r="S7047" t="s">
        <v>97</v>
      </c>
      <c r="T7047">
        <v>1</v>
      </c>
      <c r="U7047">
        <v>0</v>
      </c>
      <c r="V7047">
        <v>17</v>
      </c>
      <c r="W7047">
        <v>1115.5671</v>
      </c>
    </row>
    <row r="7048" spans="1:23" x14ac:dyDescent="0.35">
      <c r="A7048" t="s">
        <v>9133</v>
      </c>
      <c r="B7048" t="s">
        <v>346</v>
      </c>
      <c r="C7048" t="s">
        <v>2844</v>
      </c>
      <c r="D7048" t="s">
        <v>15</v>
      </c>
      <c r="E7048" t="s">
        <v>16</v>
      </c>
      <c r="F7048" t="s">
        <v>932</v>
      </c>
      <c r="G7048">
        <v>33.35</v>
      </c>
      <c r="H7048">
        <v>1</v>
      </c>
      <c r="I7048">
        <v>0.08</v>
      </c>
      <c r="J7048">
        <v>4.32</v>
      </c>
      <c r="K7048" t="s">
        <v>90</v>
      </c>
      <c r="L7048" t="s">
        <v>41</v>
      </c>
      <c r="M7048">
        <v>11.23</v>
      </c>
      <c r="N7048" t="s">
        <v>83</v>
      </c>
      <c r="O7048" t="b">
        <v>0</v>
      </c>
      <c r="P7048">
        <v>30.681999999999999</v>
      </c>
      <c r="Q7048">
        <v>10.672000000000001</v>
      </c>
      <c r="R7048">
        <v>-4.8780000000000001</v>
      </c>
      <c r="S7048" t="s">
        <v>97</v>
      </c>
      <c r="T7048">
        <v>0</v>
      </c>
      <c r="U7048">
        <v>0</v>
      </c>
      <c r="V7048">
        <v>2</v>
      </c>
      <c r="W7048">
        <v>135.68799999999999</v>
      </c>
    </row>
    <row r="7049" spans="1:23" x14ac:dyDescent="0.35">
      <c r="A7049" t="s">
        <v>9134</v>
      </c>
      <c r="B7049" t="s">
        <v>193</v>
      </c>
      <c r="C7049" t="s">
        <v>2322</v>
      </c>
      <c r="D7049" t="s">
        <v>19</v>
      </c>
      <c r="E7049" t="s">
        <v>16</v>
      </c>
      <c r="F7049" t="s">
        <v>828</v>
      </c>
      <c r="G7049">
        <v>80.56</v>
      </c>
      <c r="H7049">
        <v>2</v>
      </c>
      <c r="I7049">
        <v>0.1</v>
      </c>
      <c r="J7049">
        <v>4.43</v>
      </c>
      <c r="K7049" t="s">
        <v>102</v>
      </c>
      <c r="L7049" t="s">
        <v>41</v>
      </c>
      <c r="M7049">
        <v>8.4700000000000006</v>
      </c>
      <c r="N7049" t="s">
        <v>83</v>
      </c>
      <c r="O7049" t="b">
        <v>1</v>
      </c>
      <c r="P7049">
        <v>145.00800000000001</v>
      </c>
      <c r="Q7049">
        <v>48.336000000000013</v>
      </c>
      <c r="R7049">
        <v>35.436000000000007</v>
      </c>
      <c r="S7049" t="s">
        <v>97</v>
      </c>
      <c r="T7049">
        <v>0</v>
      </c>
      <c r="U7049">
        <v>0</v>
      </c>
      <c r="V7049">
        <v>15</v>
      </c>
      <c r="W7049">
        <v>742.59630000000004</v>
      </c>
    </row>
    <row r="7050" spans="1:23" x14ac:dyDescent="0.35">
      <c r="A7050" t="s">
        <v>9135</v>
      </c>
      <c r="B7050" t="s">
        <v>549</v>
      </c>
      <c r="C7050" t="s">
        <v>2702</v>
      </c>
      <c r="D7050" t="s">
        <v>17</v>
      </c>
      <c r="E7050" t="s">
        <v>16</v>
      </c>
      <c r="F7050" t="s">
        <v>278</v>
      </c>
      <c r="G7050">
        <v>53.47</v>
      </c>
      <c r="H7050">
        <v>1</v>
      </c>
      <c r="I7050">
        <v>0.14000000000000001</v>
      </c>
      <c r="J7050">
        <v>4.3899999999999997</v>
      </c>
      <c r="K7050" t="s">
        <v>90</v>
      </c>
      <c r="L7050" t="s">
        <v>43</v>
      </c>
      <c r="M7050">
        <v>6.43</v>
      </c>
      <c r="N7050" t="s">
        <v>141</v>
      </c>
      <c r="O7050" t="b">
        <v>0</v>
      </c>
      <c r="P7050">
        <v>45.984200000000001</v>
      </c>
      <c r="Q7050">
        <v>13.902200000000001</v>
      </c>
      <c r="R7050">
        <v>3.0821999999999998</v>
      </c>
      <c r="S7050" t="s">
        <v>91</v>
      </c>
      <c r="T7050">
        <v>1</v>
      </c>
      <c r="U7050">
        <v>0</v>
      </c>
      <c r="V7050">
        <v>19</v>
      </c>
      <c r="W7050">
        <v>1054.8798999999999</v>
      </c>
    </row>
    <row r="7051" spans="1:23" x14ac:dyDescent="0.35">
      <c r="A7051" t="s">
        <v>9136</v>
      </c>
      <c r="B7051" t="s">
        <v>405</v>
      </c>
      <c r="C7051" t="s">
        <v>1599</v>
      </c>
      <c r="D7051" t="s">
        <v>28</v>
      </c>
      <c r="E7051" t="s">
        <v>14</v>
      </c>
      <c r="F7051" t="s">
        <v>101</v>
      </c>
      <c r="G7051">
        <v>148.52000000000001</v>
      </c>
      <c r="H7051">
        <v>1</v>
      </c>
      <c r="I7051">
        <v>0.02</v>
      </c>
      <c r="J7051">
        <v>2.66</v>
      </c>
      <c r="K7051" t="s">
        <v>82</v>
      </c>
      <c r="L7051" t="s">
        <v>48</v>
      </c>
      <c r="M7051">
        <v>6.13</v>
      </c>
      <c r="N7051" t="s">
        <v>83</v>
      </c>
      <c r="O7051" t="b">
        <v>0</v>
      </c>
      <c r="P7051">
        <v>145.5496</v>
      </c>
      <c r="Q7051">
        <v>56.437599999999989</v>
      </c>
      <c r="R7051">
        <v>47.64759999999999</v>
      </c>
      <c r="S7051" t="s">
        <v>103</v>
      </c>
      <c r="T7051">
        <v>0</v>
      </c>
      <c r="U7051">
        <v>0</v>
      </c>
      <c r="V7051">
        <v>16</v>
      </c>
      <c r="W7051">
        <v>1139.4492</v>
      </c>
    </row>
    <row r="7052" spans="1:23" x14ac:dyDescent="0.35">
      <c r="A7052" t="s">
        <v>9137</v>
      </c>
      <c r="B7052" t="s">
        <v>330</v>
      </c>
      <c r="C7052" t="s">
        <v>810</v>
      </c>
      <c r="D7052" t="s">
        <v>17</v>
      </c>
      <c r="E7052" t="s">
        <v>95</v>
      </c>
      <c r="F7052" t="s">
        <v>775</v>
      </c>
      <c r="G7052">
        <v>194.51</v>
      </c>
      <c r="H7052">
        <v>1</v>
      </c>
      <c r="I7052">
        <v>0.18</v>
      </c>
      <c r="J7052">
        <v>7.16</v>
      </c>
      <c r="K7052" t="s">
        <v>102</v>
      </c>
      <c r="L7052" t="s">
        <v>41</v>
      </c>
      <c r="M7052">
        <v>6.02</v>
      </c>
      <c r="N7052" t="s">
        <v>83</v>
      </c>
      <c r="O7052" t="b">
        <v>0</v>
      </c>
      <c r="P7052">
        <v>159.4982</v>
      </c>
      <c r="Q7052">
        <v>42.792200000000008</v>
      </c>
      <c r="R7052">
        <v>29.612200000000009</v>
      </c>
      <c r="S7052" t="s">
        <v>183</v>
      </c>
      <c r="T7052">
        <v>0</v>
      </c>
      <c r="U7052">
        <v>0</v>
      </c>
      <c r="V7052">
        <v>13</v>
      </c>
      <c r="W7052">
        <v>1218.7502999999999</v>
      </c>
    </row>
    <row r="7053" spans="1:23" x14ac:dyDescent="0.35">
      <c r="A7053" t="s">
        <v>9138</v>
      </c>
      <c r="B7053" t="s">
        <v>390</v>
      </c>
      <c r="C7053" t="s">
        <v>216</v>
      </c>
      <c r="D7053" t="s">
        <v>17</v>
      </c>
      <c r="E7053" t="s">
        <v>95</v>
      </c>
      <c r="F7053" t="s">
        <v>446</v>
      </c>
      <c r="G7053">
        <v>578.32000000000005</v>
      </c>
      <c r="H7053">
        <v>1</v>
      </c>
      <c r="I7053">
        <v>0.19</v>
      </c>
      <c r="J7053">
        <v>8.67</v>
      </c>
      <c r="K7053" t="s">
        <v>115</v>
      </c>
      <c r="L7053" t="s">
        <v>41</v>
      </c>
      <c r="M7053">
        <v>13.97</v>
      </c>
      <c r="N7053" t="s">
        <v>141</v>
      </c>
      <c r="O7053" t="b">
        <v>0</v>
      </c>
      <c r="P7053">
        <v>468.43920000000008</v>
      </c>
      <c r="Q7053">
        <v>121.44720000000009</v>
      </c>
      <c r="R7053">
        <v>98.80720000000008</v>
      </c>
      <c r="S7053" t="s">
        <v>91</v>
      </c>
      <c r="T7053">
        <v>1</v>
      </c>
      <c r="U7053">
        <v>0</v>
      </c>
      <c r="V7053">
        <v>20</v>
      </c>
      <c r="W7053">
        <v>2591.3310999999999</v>
      </c>
    </row>
    <row r="7054" spans="1:23" x14ac:dyDescent="0.35">
      <c r="A7054" t="s">
        <v>9139</v>
      </c>
      <c r="B7054" t="s">
        <v>364</v>
      </c>
      <c r="C7054" t="s">
        <v>1514</v>
      </c>
      <c r="D7054" t="s">
        <v>12</v>
      </c>
      <c r="E7054" t="s">
        <v>95</v>
      </c>
      <c r="F7054" t="s">
        <v>1363</v>
      </c>
      <c r="G7054">
        <v>432.1</v>
      </c>
      <c r="H7054">
        <v>3</v>
      </c>
      <c r="I7054">
        <v>0.03</v>
      </c>
      <c r="J7054">
        <v>3.53</v>
      </c>
      <c r="K7054" t="s">
        <v>82</v>
      </c>
      <c r="L7054" t="s">
        <v>45</v>
      </c>
      <c r="M7054">
        <v>1.4</v>
      </c>
      <c r="N7054" t="s">
        <v>141</v>
      </c>
      <c r="O7054" t="b">
        <v>0</v>
      </c>
      <c r="P7054">
        <v>1257.4110000000001</v>
      </c>
      <c r="Q7054">
        <v>479.63099999999997</v>
      </c>
      <c r="R7054">
        <v>474.70100000000002</v>
      </c>
      <c r="S7054" t="s">
        <v>97</v>
      </c>
      <c r="T7054">
        <v>1</v>
      </c>
      <c r="U7054">
        <v>0</v>
      </c>
      <c r="V7054">
        <v>17</v>
      </c>
      <c r="W7054">
        <v>1667.5844</v>
      </c>
    </row>
    <row r="7055" spans="1:23" x14ac:dyDescent="0.35">
      <c r="A7055" t="s">
        <v>9140</v>
      </c>
      <c r="B7055" t="s">
        <v>442</v>
      </c>
      <c r="C7055" t="s">
        <v>2362</v>
      </c>
      <c r="D7055" t="s">
        <v>19</v>
      </c>
      <c r="E7055" t="s">
        <v>16</v>
      </c>
      <c r="F7055" t="s">
        <v>696</v>
      </c>
      <c r="G7055">
        <v>22.08</v>
      </c>
      <c r="H7055">
        <v>3</v>
      </c>
      <c r="I7055">
        <v>0.19</v>
      </c>
      <c r="J7055">
        <v>5.21</v>
      </c>
      <c r="K7055" t="s">
        <v>115</v>
      </c>
      <c r="L7055" t="s">
        <v>48</v>
      </c>
      <c r="M7055">
        <v>16.399999999999999</v>
      </c>
      <c r="N7055" t="s">
        <v>83</v>
      </c>
      <c r="O7055" t="b">
        <v>0</v>
      </c>
      <c r="P7055">
        <v>53.654400000000003</v>
      </c>
      <c r="Q7055">
        <v>13.91040000000001</v>
      </c>
      <c r="R7055">
        <v>-7.6995999999999896</v>
      </c>
      <c r="S7055" t="s">
        <v>128</v>
      </c>
      <c r="T7055">
        <v>0</v>
      </c>
      <c r="U7055">
        <v>0</v>
      </c>
      <c r="V7055">
        <v>4</v>
      </c>
      <c r="W7055">
        <v>50.448200000000007</v>
      </c>
    </row>
    <row r="7056" spans="1:23" x14ac:dyDescent="0.35">
      <c r="A7056" t="s">
        <v>9141</v>
      </c>
      <c r="B7056" t="s">
        <v>433</v>
      </c>
      <c r="C7056" t="s">
        <v>1388</v>
      </c>
      <c r="D7056" t="s">
        <v>19</v>
      </c>
      <c r="E7056" t="s">
        <v>95</v>
      </c>
      <c r="F7056" t="s">
        <v>612</v>
      </c>
      <c r="G7056">
        <v>186.96</v>
      </c>
      <c r="H7056">
        <v>1</v>
      </c>
      <c r="I7056">
        <v>0.01</v>
      </c>
      <c r="J7056">
        <v>5.92</v>
      </c>
      <c r="K7056" t="s">
        <v>82</v>
      </c>
      <c r="L7056" t="s">
        <v>43</v>
      </c>
      <c r="M7056">
        <v>7.3</v>
      </c>
      <c r="N7056" t="s">
        <v>141</v>
      </c>
      <c r="O7056" t="b">
        <v>0</v>
      </c>
      <c r="P7056">
        <v>185.09039999999999</v>
      </c>
      <c r="Q7056">
        <v>72.914400000000015</v>
      </c>
      <c r="R7056">
        <v>59.694400000000023</v>
      </c>
      <c r="S7056" t="s">
        <v>97</v>
      </c>
      <c r="T7056">
        <v>1</v>
      </c>
      <c r="U7056">
        <v>0</v>
      </c>
      <c r="V7056">
        <v>17</v>
      </c>
      <c r="W7056">
        <v>1298.4629</v>
      </c>
    </row>
    <row r="7057" spans="1:23" x14ac:dyDescent="0.35">
      <c r="A7057" t="s">
        <v>9142</v>
      </c>
      <c r="B7057" t="s">
        <v>1052</v>
      </c>
      <c r="C7057" t="s">
        <v>317</v>
      </c>
      <c r="D7057" t="s">
        <v>20</v>
      </c>
      <c r="E7057" t="s">
        <v>16</v>
      </c>
      <c r="F7057" t="s">
        <v>259</v>
      </c>
      <c r="G7057">
        <v>41.41</v>
      </c>
      <c r="H7057">
        <v>2</v>
      </c>
      <c r="I7057">
        <v>0.19</v>
      </c>
      <c r="J7057">
        <v>5.85</v>
      </c>
      <c r="K7057" t="s">
        <v>90</v>
      </c>
      <c r="L7057" t="s">
        <v>48</v>
      </c>
      <c r="M7057">
        <v>17.399999999999999</v>
      </c>
      <c r="N7057" t="s">
        <v>83</v>
      </c>
      <c r="O7057" t="b">
        <v>0</v>
      </c>
      <c r="P7057">
        <v>67.084199999999996</v>
      </c>
      <c r="Q7057">
        <v>17.392199999999999</v>
      </c>
      <c r="R7057">
        <v>-5.8577999999999966</v>
      </c>
      <c r="S7057" t="s">
        <v>128</v>
      </c>
      <c r="T7057">
        <v>0</v>
      </c>
      <c r="U7057">
        <v>0</v>
      </c>
      <c r="V7057">
        <v>21</v>
      </c>
      <c r="W7057">
        <v>1217.9494</v>
      </c>
    </row>
    <row r="7058" spans="1:23" x14ac:dyDescent="0.35">
      <c r="A7058" t="s">
        <v>9143</v>
      </c>
      <c r="B7058" t="s">
        <v>848</v>
      </c>
      <c r="C7058" t="s">
        <v>190</v>
      </c>
      <c r="D7058" t="s">
        <v>12</v>
      </c>
      <c r="E7058" t="s">
        <v>88</v>
      </c>
      <c r="F7058" t="s">
        <v>1677</v>
      </c>
      <c r="G7058">
        <v>32.94</v>
      </c>
      <c r="H7058">
        <v>2</v>
      </c>
      <c r="I7058">
        <v>0.03</v>
      </c>
      <c r="J7058">
        <v>5.76</v>
      </c>
      <c r="K7058" t="s">
        <v>102</v>
      </c>
      <c r="L7058" t="s">
        <v>43</v>
      </c>
      <c r="M7058">
        <v>7.34</v>
      </c>
      <c r="N7058" t="s">
        <v>83</v>
      </c>
      <c r="O7058" t="b">
        <v>0</v>
      </c>
      <c r="P7058">
        <v>63.903599999999997</v>
      </c>
      <c r="Q7058">
        <v>24.375599999999999</v>
      </c>
      <c r="R7058">
        <v>11.275600000000001</v>
      </c>
      <c r="S7058" t="s">
        <v>103</v>
      </c>
      <c r="T7058">
        <v>0</v>
      </c>
      <c r="U7058">
        <v>0</v>
      </c>
      <c r="V7058">
        <v>21</v>
      </c>
      <c r="W7058">
        <v>1065.6361999999999</v>
      </c>
    </row>
    <row r="7059" spans="1:23" x14ac:dyDescent="0.35">
      <c r="A7059" t="s">
        <v>9144</v>
      </c>
      <c r="B7059" t="s">
        <v>619</v>
      </c>
      <c r="C7059" t="s">
        <v>1093</v>
      </c>
      <c r="D7059" t="s">
        <v>19</v>
      </c>
      <c r="E7059" t="s">
        <v>16</v>
      </c>
      <c r="F7059" t="s">
        <v>547</v>
      </c>
      <c r="G7059">
        <v>40.770000000000003</v>
      </c>
      <c r="H7059">
        <v>3</v>
      </c>
      <c r="I7059">
        <v>0.17</v>
      </c>
      <c r="J7059">
        <v>5.51</v>
      </c>
      <c r="K7059" t="s">
        <v>115</v>
      </c>
      <c r="L7059" t="s">
        <v>43</v>
      </c>
      <c r="M7059">
        <v>5.54</v>
      </c>
      <c r="N7059" t="s">
        <v>83</v>
      </c>
      <c r="O7059" t="b">
        <v>0</v>
      </c>
      <c r="P7059">
        <v>101.51730000000001</v>
      </c>
      <c r="Q7059">
        <v>28.1313</v>
      </c>
      <c r="R7059">
        <v>17.081299999999999</v>
      </c>
      <c r="S7059" t="s">
        <v>91</v>
      </c>
      <c r="T7059">
        <v>0</v>
      </c>
      <c r="U7059">
        <v>0</v>
      </c>
      <c r="V7059">
        <v>15</v>
      </c>
      <c r="W7059">
        <v>1159.5474999999999</v>
      </c>
    </row>
    <row r="7060" spans="1:23" x14ac:dyDescent="0.35">
      <c r="A7060" t="s">
        <v>9145</v>
      </c>
      <c r="B7060" t="s">
        <v>272</v>
      </c>
      <c r="C7060" t="s">
        <v>1916</v>
      </c>
      <c r="D7060" t="s">
        <v>12</v>
      </c>
      <c r="E7060" t="s">
        <v>16</v>
      </c>
      <c r="F7060" t="s">
        <v>300</v>
      </c>
      <c r="G7060">
        <v>46.21</v>
      </c>
      <c r="H7060">
        <v>3</v>
      </c>
      <c r="I7060">
        <v>0.22</v>
      </c>
      <c r="J7060">
        <v>9.6199999999999992</v>
      </c>
      <c r="K7060" t="s">
        <v>115</v>
      </c>
      <c r="L7060" t="s">
        <v>41</v>
      </c>
      <c r="M7060">
        <v>11.09</v>
      </c>
      <c r="N7060" t="s">
        <v>83</v>
      </c>
      <c r="O7060" t="b">
        <v>0</v>
      </c>
      <c r="P7060">
        <v>108.1314</v>
      </c>
      <c r="Q7060">
        <v>24.953399999999998</v>
      </c>
      <c r="R7060">
        <v>4.2434000000000012</v>
      </c>
      <c r="S7060" t="s">
        <v>84</v>
      </c>
      <c r="T7060">
        <v>0</v>
      </c>
      <c r="U7060">
        <v>0</v>
      </c>
      <c r="V7060">
        <v>17</v>
      </c>
      <c r="W7060">
        <v>868.86450000000013</v>
      </c>
    </row>
    <row r="7061" spans="1:23" x14ac:dyDescent="0.35">
      <c r="A7061" t="s">
        <v>9146</v>
      </c>
      <c r="B7061" t="s">
        <v>848</v>
      </c>
      <c r="C7061" t="s">
        <v>779</v>
      </c>
      <c r="D7061" t="s">
        <v>15</v>
      </c>
      <c r="E7061" t="s">
        <v>95</v>
      </c>
      <c r="F7061" t="s">
        <v>667</v>
      </c>
      <c r="G7061">
        <v>390.13</v>
      </c>
      <c r="H7061">
        <v>2</v>
      </c>
      <c r="I7061">
        <v>7.0000000000000007E-2</v>
      </c>
      <c r="J7061">
        <v>3.05</v>
      </c>
      <c r="K7061" t="s">
        <v>115</v>
      </c>
      <c r="L7061" t="s">
        <v>48</v>
      </c>
      <c r="M7061">
        <v>17.79</v>
      </c>
      <c r="N7061" t="s">
        <v>83</v>
      </c>
      <c r="O7061" t="b">
        <v>0</v>
      </c>
      <c r="P7061">
        <v>725.64179999999999</v>
      </c>
      <c r="Q7061">
        <v>257.48579999999998</v>
      </c>
      <c r="R7061">
        <v>236.64580000000001</v>
      </c>
      <c r="S7061" t="s">
        <v>103</v>
      </c>
      <c r="T7061">
        <v>0</v>
      </c>
      <c r="U7061">
        <v>0</v>
      </c>
      <c r="V7061">
        <v>20</v>
      </c>
      <c r="W7061">
        <v>1330.2448999999999</v>
      </c>
    </row>
    <row r="7062" spans="1:23" x14ac:dyDescent="0.35">
      <c r="A7062" t="s">
        <v>9147</v>
      </c>
      <c r="B7062" t="s">
        <v>470</v>
      </c>
      <c r="C7062" t="s">
        <v>9148</v>
      </c>
      <c r="D7062" t="s">
        <v>12</v>
      </c>
      <c r="E7062" t="s">
        <v>88</v>
      </c>
      <c r="F7062" t="s">
        <v>877</v>
      </c>
      <c r="G7062">
        <v>28.05</v>
      </c>
      <c r="H7062">
        <v>3</v>
      </c>
      <c r="I7062">
        <v>7.0000000000000007E-2</v>
      </c>
      <c r="J7062">
        <v>8.0500000000000007</v>
      </c>
      <c r="K7062" t="s">
        <v>115</v>
      </c>
      <c r="L7062" t="s">
        <v>45</v>
      </c>
      <c r="M7062">
        <v>1.92</v>
      </c>
      <c r="N7062" t="s">
        <v>83</v>
      </c>
      <c r="O7062" t="b">
        <v>0</v>
      </c>
      <c r="P7062">
        <v>78.259500000000003</v>
      </c>
      <c r="Q7062">
        <v>27.769500000000001</v>
      </c>
      <c r="R7062">
        <v>17.799499999999998</v>
      </c>
      <c r="S7062" t="s">
        <v>183</v>
      </c>
      <c r="T7062">
        <v>0</v>
      </c>
      <c r="U7062">
        <v>0</v>
      </c>
      <c r="V7062">
        <v>1</v>
      </c>
      <c r="W7062">
        <v>17.799499999999998</v>
      </c>
    </row>
    <row r="7063" spans="1:23" x14ac:dyDescent="0.35">
      <c r="A7063" t="s">
        <v>9149</v>
      </c>
      <c r="B7063" t="s">
        <v>147</v>
      </c>
      <c r="C7063" t="s">
        <v>1869</v>
      </c>
      <c r="D7063" t="s">
        <v>17</v>
      </c>
      <c r="E7063" t="s">
        <v>95</v>
      </c>
      <c r="F7063" t="s">
        <v>985</v>
      </c>
      <c r="G7063">
        <v>354.9</v>
      </c>
      <c r="H7063">
        <v>2</v>
      </c>
      <c r="I7063">
        <v>0.24</v>
      </c>
      <c r="J7063">
        <v>8.7200000000000006</v>
      </c>
      <c r="K7063" t="s">
        <v>102</v>
      </c>
      <c r="L7063" t="s">
        <v>41</v>
      </c>
      <c r="M7063">
        <v>11.41</v>
      </c>
      <c r="N7063" t="s">
        <v>83</v>
      </c>
      <c r="O7063" t="b">
        <v>0</v>
      </c>
      <c r="P7063">
        <v>539.44799999999998</v>
      </c>
      <c r="Q7063">
        <v>113.568</v>
      </c>
      <c r="R7063">
        <v>93.438000000000045</v>
      </c>
      <c r="S7063" t="s">
        <v>84</v>
      </c>
      <c r="T7063">
        <v>0</v>
      </c>
      <c r="U7063">
        <v>0</v>
      </c>
      <c r="V7063">
        <v>5</v>
      </c>
      <c r="W7063">
        <v>272.25259999999997</v>
      </c>
    </row>
    <row r="7064" spans="1:23" x14ac:dyDescent="0.35">
      <c r="A7064" t="s">
        <v>9150</v>
      </c>
      <c r="B7064" t="s">
        <v>500</v>
      </c>
      <c r="C7064" t="s">
        <v>4467</v>
      </c>
      <c r="D7064" t="s">
        <v>15</v>
      </c>
      <c r="E7064" t="s">
        <v>16</v>
      </c>
      <c r="F7064" t="s">
        <v>696</v>
      </c>
      <c r="G7064">
        <v>47.33</v>
      </c>
      <c r="H7064">
        <v>1</v>
      </c>
      <c r="I7064">
        <v>0.28999999999999998</v>
      </c>
      <c r="J7064">
        <v>2.34</v>
      </c>
      <c r="K7064" t="s">
        <v>90</v>
      </c>
      <c r="L7064" t="s">
        <v>48</v>
      </c>
      <c r="M7064">
        <v>14.61</v>
      </c>
      <c r="N7064" t="s">
        <v>83</v>
      </c>
      <c r="O7064" t="b">
        <v>0</v>
      </c>
      <c r="P7064">
        <v>33.604299999999988</v>
      </c>
      <c r="Q7064">
        <v>5.2062999999999953</v>
      </c>
      <c r="R7064">
        <v>-11.7437</v>
      </c>
      <c r="S7064" t="s">
        <v>91</v>
      </c>
      <c r="T7064">
        <v>0</v>
      </c>
      <c r="U7064">
        <v>0</v>
      </c>
      <c r="V7064">
        <v>2</v>
      </c>
      <c r="W7064">
        <v>-6.2356999999999996</v>
      </c>
    </row>
    <row r="7065" spans="1:23" x14ac:dyDescent="0.35">
      <c r="A7065" t="s">
        <v>9151</v>
      </c>
      <c r="B7065" t="s">
        <v>553</v>
      </c>
      <c r="C7065" t="s">
        <v>1505</v>
      </c>
      <c r="D7065" t="s">
        <v>20</v>
      </c>
      <c r="E7065" t="s">
        <v>14</v>
      </c>
      <c r="F7065" t="s">
        <v>355</v>
      </c>
      <c r="G7065">
        <v>181.65</v>
      </c>
      <c r="H7065">
        <v>3</v>
      </c>
      <c r="I7065">
        <v>0.04</v>
      </c>
      <c r="J7065">
        <v>8.15</v>
      </c>
      <c r="K7065" t="s">
        <v>90</v>
      </c>
      <c r="L7065" t="s">
        <v>45</v>
      </c>
      <c r="M7065">
        <v>1.6</v>
      </c>
      <c r="N7065" t="s">
        <v>141</v>
      </c>
      <c r="O7065" t="b">
        <v>0</v>
      </c>
      <c r="P7065">
        <v>523.15200000000004</v>
      </c>
      <c r="Q7065">
        <v>196.18199999999999</v>
      </c>
      <c r="R7065">
        <v>186.43199999999999</v>
      </c>
      <c r="S7065" t="s">
        <v>84</v>
      </c>
      <c r="T7065">
        <v>1</v>
      </c>
      <c r="U7065">
        <v>0</v>
      </c>
      <c r="V7065">
        <v>12</v>
      </c>
      <c r="W7065">
        <v>1051.6015</v>
      </c>
    </row>
    <row r="7066" spans="1:23" x14ac:dyDescent="0.35">
      <c r="A7066" t="s">
        <v>9152</v>
      </c>
      <c r="B7066" t="s">
        <v>157</v>
      </c>
      <c r="C7066" t="s">
        <v>4038</v>
      </c>
      <c r="D7066" t="s">
        <v>19</v>
      </c>
      <c r="E7066" t="s">
        <v>95</v>
      </c>
      <c r="F7066" t="s">
        <v>318</v>
      </c>
      <c r="G7066">
        <v>203.1</v>
      </c>
      <c r="H7066">
        <v>1</v>
      </c>
      <c r="I7066">
        <v>0.03</v>
      </c>
      <c r="J7066">
        <v>4.45</v>
      </c>
      <c r="K7066" t="s">
        <v>115</v>
      </c>
      <c r="L7066" t="s">
        <v>43</v>
      </c>
      <c r="M7066">
        <v>6.29</v>
      </c>
      <c r="N7066" t="s">
        <v>83</v>
      </c>
      <c r="O7066" t="b">
        <v>0</v>
      </c>
      <c r="P7066">
        <v>197.00700000000001</v>
      </c>
      <c r="Q7066">
        <v>75.146999999999991</v>
      </c>
      <c r="R7066">
        <v>64.406999999999996</v>
      </c>
      <c r="S7066" t="s">
        <v>91</v>
      </c>
      <c r="T7066">
        <v>0</v>
      </c>
      <c r="U7066">
        <v>0</v>
      </c>
      <c r="V7066">
        <v>4</v>
      </c>
      <c r="W7066">
        <v>808.42499999999995</v>
      </c>
    </row>
    <row r="7067" spans="1:23" x14ac:dyDescent="0.35">
      <c r="A7067" t="s">
        <v>9153</v>
      </c>
      <c r="B7067" t="s">
        <v>253</v>
      </c>
      <c r="C7067" t="s">
        <v>1869</v>
      </c>
      <c r="D7067" t="s">
        <v>17</v>
      </c>
      <c r="E7067" t="s">
        <v>16</v>
      </c>
      <c r="F7067" t="s">
        <v>648</v>
      </c>
      <c r="G7067">
        <v>43.41</v>
      </c>
      <c r="H7067">
        <v>1</v>
      </c>
      <c r="I7067">
        <v>0.14000000000000001</v>
      </c>
      <c r="J7067">
        <v>8.19</v>
      </c>
      <c r="K7067" t="s">
        <v>82</v>
      </c>
      <c r="L7067" t="s">
        <v>41</v>
      </c>
      <c r="M7067">
        <v>7.67</v>
      </c>
      <c r="N7067" t="s">
        <v>83</v>
      </c>
      <c r="O7067" t="b">
        <v>0</v>
      </c>
      <c r="P7067">
        <v>37.332599999999999</v>
      </c>
      <c r="Q7067">
        <v>11.2866</v>
      </c>
      <c r="R7067">
        <v>-4.5733999999999959</v>
      </c>
      <c r="S7067" t="s">
        <v>183</v>
      </c>
      <c r="T7067">
        <v>0</v>
      </c>
      <c r="U7067">
        <v>0</v>
      </c>
      <c r="V7067">
        <v>5</v>
      </c>
      <c r="W7067">
        <v>272.25259999999997</v>
      </c>
    </row>
    <row r="7068" spans="1:23" x14ac:dyDescent="0.35">
      <c r="A7068" t="s">
        <v>9154</v>
      </c>
      <c r="B7068" t="s">
        <v>295</v>
      </c>
      <c r="C7068" t="s">
        <v>993</v>
      </c>
      <c r="D7068" t="s">
        <v>12</v>
      </c>
      <c r="E7068" t="s">
        <v>16</v>
      </c>
      <c r="F7068" t="s">
        <v>81</v>
      </c>
      <c r="G7068">
        <v>44.75</v>
      </c>
      <c r="H7068">
        <v>1</v>
      </c>
      <c r="I7068">
        <v>0.21</v>
      </c>
      <c r="J7068">
        <v>9.59</v>
      </c>
      <c r="K7068" t="s">
        <v>90</v>
      </c>
      <c r="L7068" t="s">
        <v>43</v>
      </c>
      <c r="M7068">
        <v>3.97</v>
      </c>
      <c r="N7068" t="s">
        <v>83</v>
      </c>
      <c r="O7068" t="b">
        <v>0</v>
      </c>
      <c r="P7068">
        <v>35.352499999999999</v>
      </c>
      <c r="Q7068">
        <v>8.5025000000000013</v>
      </c>
      <c r="R7068">
        <v>-5.0574999999999992</v>
      </c>
      <c r="S7068" t="s">
        <v>91</v>
      </c>
      <c r="T7068">
        <v>0</v>
      </c>
      <c r="U7068">
        <v>0</v>
      </c>
      <c r="V7068">
        <v>18</v>
      </c>
      <c r="W7068">
        <v>977.64260000000024</v>
      </c>
    </row>
    <row r="7069" spans="1:23" x14ac:dyDescent="0.35">
      <c r="A7069" t="s">
        <v>9155</v>
      </c>
      <c r="B7069" t="s">
        <v>138</v>
      </c>
      <c r="C7069" t="s">
        <v>2412</v>
      </c>
      <c r="D7069" t="s">
        <v>24</v>
      </c>
      <c r="E7069" t="s">
        <v>16</v>
      </c>
      <c r="F7069" t="s">
        <v>132</v>
      </c>
      <c r="G7069">
        <v>27.07</v>
      </c>
      <c r="H7069">
        <v>3</v>
      </c>
      <c r="I7069">
        <v>0.28999999999999998</v>
      </c>
      <c r="J7069">
        <v>8.4</v>
      </c>
      <c r="K7069" t="s">
        <v>102</v>
      </c>
      <c r="L7069" t="s">
        <v>43</v>
      </c>
      <c r="M7069">
        <v>5.36</v>
      </c>
      <c r="N7069" t="s">
        <v>83</v>
      </c>
      <c r="O7069" t="b">
        <v>0</v>
      </c>
      <c r="P7069">
        <v>57.659100000000002</v>
      </c>
      <c r="Q7069">
        <v>8.933099999999996</v>
      </c>
      <c r="R7069">
        <v>-4.8269000000000064</v>
      </c>
      <c r="S7069" t="s">
        <v>128</v>
      </c>
      <c r="T7069">
        <v>0</v>
      </c>
      <c r="U7069">
        <v>0</v>
      </c>
      <c r="V7069">
        <v>20</v>
      </c>
      <c r="W7069">
        <v>1201.8497</v>
      </c>
    </row>
    <row r="7070" spans="1:23" x14ac:dyDescent="0.35">
      <c r="A7070" t="s">
        <v>9156</v>
      </c>
      <c r="B7070" t="s">
        <v>549</v>
      </c>
      <c r="C7070" t="s">
        <v>1595</v>
      </c>
      <c r="D7070" t="s">
        <v>12</v>
      </c>
      <c r="E7070" t="s">
        <v>16</v>
      </c>
      <c r="F7070" t="s">
        <v>214</v>
      </c>
      <c r="G7070">
        <v>53.09</v>
      </c>
      <c r="H7070">
        <v>3</v>
      </c>
      <c r="I7070">
        <v>0.26</v>
      </c>
      <c r="J7070">
        <v>4.8600000000000003</v>
      </c>
      <c r="K7070" t="s">
        <v>102</v>
      </c>
      <c r="L7070" t="s">
        <v>41</v>
      </c>
      <c r="M7070">
        <v>6.2</v>
      </c>
      <c r="N7070" t="s">
        <v>83</v>
      </c>
      <c r="O7070" t="b">
        <v>0</v>
      </c>
      <c r="P7070">
        <v>117.85980000000001</v>
      </c>
      <c r="Q7070">
        <v>22.297800000000009</v>
      </c>
      <c r="R7070">
        <v>11.237800000000011</v>
      </c>
      <c r="S7070" t="s">
        <v>91</v>
      </c>
      <c r="T7070">
        <v>0</v>
      </c>
      <c r="U7070">
        <v>0</v>
      </c>
      <c r="V7070">
        <v>11</v>
      </c>
      <c r="W7070">
        <v>729.00710000000015</v>
      </c>
    </row>
    <row r="7071" spans="1:23" x14ac:dyDescent="0.35">
      <c r="A7071" t="s">
        <v>9157</v>
      </c>
      <c r="B7071" t="s">
        <v>500</v>
      </c>
      <c r="C7071" t="s">
        <v>2732</v>
      </c>
      <c r="D7071" t="s">
        <v>20</v>
      </c>
      <c r="E7071" t="s">
        <v>16</v>
      </c>
      <c r="F7071" t="s">
        <v>300</v>
      </c>
      <c r="G7071">
        <v>46.38</v>
      </c>
      <c r="H7071">
        <v>2</v>
      </c>
      <c r="I7071">
        <v>7.0000000000000007E-2</v>
      </c>
      <c r="J7071">
        <v>7.09</v>
      </c>
      <c r="K7071" t="s">
        <v>82</v>
      </c>
      <c r="L7071" t="s">
        <v>45</v>
      </c>
      <c r="M7071">
        <v>1.03</v>
      </c>
      <c r="N7071" t="s">
        <v>83</v>
      </c>
      <c r="O7071" t="b">
        <v>0</v>
      </c>
      <c r="P7071">
        <v>86.266800000000003</v>
      </c>
      <c r="Q7071">
        <v>30.610800000000001</v>
      </c>
      <c r="R7071">
        <v>22.490800000000011</v>
      </c>
      <c r="S7071" t="s">
        <v>91</v>
      </c>
      <c r="T7071">
        <v>0</v>
      </c>
      <c r="U7071">
        <v>0</v>
      </c>
      <c r="V7071">
        <v>4</v>
      </c>
      <c r="W7071">
        <v>312.24369999999999</v>
      </c>
    </row>
    <row r="7072" spans="1:23" x14ac:dyDescent="0.35">
      <c r="A7072" t="s">
        <v>9158</v>
      </c>
      <c r="B7072" t="s">
        <v>197</v>
      </c>
      <c r="C7072" t="s">
        <v>573</v>
      </c>
      <c r="D7072" t="s">
        <v>15</v>
      </c>
      <c r="E7072" t="s">
        <v>14</v>
      </c>
      <c r="F7072" t="s">
        <v>1332</v>
      </c>
      <c r="G7072">
        <v>86.12</v>
      </c>
      <c r="H7072">
        <v>1</v>
      </c>
      <c r="I7072">
        <v>0.08</v>
      </c>
      <c r="J7072">
        <v>8.02</v>
      </c>
      <c r="K7072" t="s">
        <v>82</v>
      </c>
      <c r="L7072" t="s">
        <v>43</v>
      </c>
      <c r="M7072">
        <v>6.14</v>
      </c>
      <c r="N7072" t="s">
        <v>83</v>
      </c>
      <c r="O7072" t="b">
        <v>0</v>
      </c>
      <c r="P7072">
        <v>79.230400000000003</v>
      </c>
      <c r="Q7072">
        <v>27.558399999999999</v>
      </c>
      <c r="R7072">
        <v>13.398400000000001</v>
      </c>
      <c r="S7072" t="s">
        <v>84</v>
      </c>
      <c r="T7072">
        <v>0</v>
      </c>
      <c r="U7072">
        <v>0</v>
      </c>
      <c r="V7072">
        <v>17</v>
      </c>
      <c r="W7072">
        <v>804.03819999999996</v>
      </c>
    </row>
    <row r="7073" spans="1:23" x14ac:dyDescent="0.35">
      <c r="A7073" t="s">
        <v>9159</v>
      </c>
      <c r="B7073" t="s">
        <v>629</v>
      </c>
      <c r="C7073" t="s">
        <v>2815</v>
      </c>
      <c r="D7073" t="s">
        <v>15</v>
      </c>
      <c r="E7073" t="s">
        <v>16</v>
      </c>
      <c r="F7073" t="s">
        <v>300</v>
      </c>
      <c r="G7073">
        <v>29.7</v>
      </c>
      <c r="H7073">
        <v>3</v>
      </c>
      <c r="I7073">
        <v>0.22</v>
      </c>
      <c r="J7073">
        <v>6.51</v>
      </c>
      <c r="K7073" t="s">
        <v>90</v>
      </c>
      <c r="L7073" t="s">
        <v>41</v>
      </c>
      <c r="M7073">
        <v>8.3699999999999992</v>
      </c>
      <c r="N7073" t="s">
        <v>141</v>
      </c>
      <c r="O7073" t="b">
        <v>0</v>
      </c>
      <c r="P7073">
        <v>69.498000000000005</v>
      </c>
      <c r="Q7073">
        <v>16.038000000000011</v>
      </c>
      <c r="R7073">
        <v>1.1580000000000119</v>
      </c>
      <c r="S7073" t="s">
        <v>128</v>
      </c>
      <c r="T7073">
        <v>1</v>
      </c>
      <c r="U7073">
        <v>0</v>
      </c>
      <c r="V7073">
        <v>13</v>
      </c>
      <c r="W7073">
        <v>1150.4376000000011</v>
      </c>
    </row>
    <row r="7074" spans="1:23" x14ac:dyDescent="0.35">
      <c r="A7074" t="s">
        <v>9160</v>
      </c>
      <c r="B7074" t="s">
        <v>117</v>
      </c>
      <c r="C7074" t="s">
        <v>5535</v>
      </c>
      <c r="D7074" t="s">
        <v>19</v>
      </c>
      <c r="E7074" t="s">
        <v>14</v>
      </c>
      <c r="F7074" t="s">
        <v>1740</v>
      </c>
      <c r="G7074">
        <v>130.05000000000001</v>
      </c>
      <c r="H7074">
        <v>2</v>
      </c>
      <c r="I7074">
        <v>0.08</v>
      </c>
      <c r="J7074">
        <v>3.23</v>
      </c>
      <c r="K7074" t="s">
        <v>90</v>
      </c>
      <c r="L7074" t="s">
        <v>43</v>
      </c>
      <c r="M7074">
        <v>4.24</v>
      </c>
      <c r="N7074" t="s">
        <v>83</v>
      </c>
      <c r="O7074" t="b">
        <v>0</v>
      </c>
      <c r="P7074">
        <v>239.292</v>
      </c>
      <c r="Q7074">
        <v>83.232000000000028</v>
      </c>
      <c r="R7074">
        <v>75.762000000000029</v>
      </c>
      <c r="S7074" t="s">
        <v>84</v>
      </c>
      <c r="T7074">
        <v>0</v>
      </c>
      <c r="U7074">
        <v>0</v>
      </c>
      <c r="V7074">
        <v>2</v>
      </c>
      <c r="W7074">
        <v>324.86399999999998</v>
      </c>
    </row>
    <row r="7075" spans="1:23" x14ac:dyDescent="0.35">
      <c r="A7075" t="s">
        <v>9161</v>
      </c>
      <c r="B7075" t="s">
        <v>165</v>
      </c>
      <c r="C7075" t="s">
        <v>902</v>
      </c>
      <c r="D7075" t="s">
        <v>12</v>
      </c>
      <c r="E7075" t="s">
        <v>95</v>
      </c>
      <c r="F7075" t="s">
        <v>512</v>
      </c>
      <c r="G7075">
        <v>325.44</v>
      </c>
      <c r="H7075">
        <v>2</v>
      </c>
      <c r="I7075">
        <v>0.05</v>
      </c>
      <c r="J7075">
        <v>5.91</v>
      </c>
      <c r="K7075" t="s">
        <v>90</v>
      </c>
      <c r="L7075" t="s">
        <v>45</v>
      </c>
      <c r="M7075">
        <v>0.63</v>
      </c>
      <c r="N7075" t="s">
        <v>83</v>
      </c>
      <c r="O7075" t="b">
        <v>0</v>
      </c>
      <c r="P7075">
        <v>618.33600000000001</v>
      </c>
      <c r="Q7075">
        <v>227.80799999999999</v>
      </c>
      <c r="R7075">
        <v>221.26800000000009</v>
      </c>
      <c r="S7075" t="s">
        <v>91</v>
      </c>
      <c r="T7075">
        <v>0</v>
      </c>
      <c r="U7075">
        <v>0</v>
      </c>
      <c r="V7075">
        <v>17</v>
      </c>
      <c r="W7075">
        <v>1078.1324</v>
      </c>
    </row>
    <row r="7076" spans="1:23" x14ac:dyDescent="0.35">
      <c r="A7076" t="s">
        <v>9162</v>
      </c>
      <c r="B7076" t="s">
        <v>960</v>
      </c>
      <c r="C7076" t="s">
        <v>474</v>
      </c>
      <c r="D7076" t="s">
        <v>12</v>
      </c>
      <c r="E7076" t="s">
        <v>95</v>
      </c>
      <c r="F7076" t="s">
        <v>318</v>
      </c>
      <c r="G7076">
        <v>313.19</v>
      </c>
      <c r="H7076">
        <v>1</v>
      </c>
      <c r="I7076">
        <v>0.04</v>
      </c>
      <c r="J7076">
        <v>2.25</v>
      </c>
      <c r="K7076" t="s">
        <v>102</v>
      </c>
      <c r="L7076" t="s">
        <v>43</v>
      </c>
      <c r="M7076">
        <v>5.05</v>
      </c>
      <c r="N7076" t="s">
        <v>141</v>
      </c>
      <c r="O7076" t="b">
        <v>0</v>
      </c>
      <c r="P7076">
        <v>300.66239999999999</v>
      </c>
      <c r="Q7076">
        <v>112.7484</v>
      </c>
      <c r="R7076">
        <v>105.44840000000001</v>
      </c>
      <c r="S7076" t="s">
        <v>84</v>
      </c>
      <c r="T7076">
        <v>1</v>
      </c>
      <c r="U7076">
        <v>0</v>
      </c>
      <c r="V7076">
        <v>18</v>
      </c>
      <c r="W7076">
        <v>2484.4470999999999</v>
      </c>
    </row>
    <row r="7077" spans="1:23" x14ac:dyDescent="0.35">
      <c r="A7077" t="s">
        <v>9163</v>
      </c>
      <c r="B7077" t="s">
        <v>205</v>
      </c>
      <c r="C7077" t="s">
        <v>822</v>
      </c>
      <c r="D7077" t="s">
        <v>15</v>
      </c>
      <c r="E7077" t="s">
        <v>14</v>
      </c>
      <c r="F7077" t="s">
        <v>733</v>
      </c>
      <c r="G7077">
        <v>123.43</v>
      </c>
      <c r="H7077">
        <v>2</v>
      </c>
      <c r="I7077">
        <v>0.1</v>
      </c>
      <c r="J7077">
        <v>7.2</v>
      </c>
      <c r="K7077" t="s">
        <v>102</v>
      </c>
      <c r="L7077" t="s">
        <v>41</v>
      </c>
      <c r="M7077">
        <v>9.07</v>
      </c>
      <c r="N7077" t="s">
        <v>83</v>
      </c>
      <c r="O7077" t="b">
        <v>1</v>
      </c>
      <c r="P7077">
        <v>222.17400000000001</v>
      </c>
      <c r="Q7077">
        <v>74.057999999999993</v>
      </c>
      <c r="R7077">
        <v>57.787999999999997</v>
      </c>
      <c r="S7077" t="s">
        <v>97</v>
      </c>
      <c r="T7077">
        <v>0</v>
      </c>
      <c r="U7077">
        <v>0</v>
      </c>
      <c r="V7077">
        <v>12</v>
      </c>
      <c r="W7077">
        <v>1823.314100000001</v>
      </c>
    </row>
    <row r="7078" spans="1:23" x14ac:dyDescent="0.35">
      <c r="A7078" t="s">
        <v>9164</v>
      </c>
      <c r="B7078" t="s">
        <v>954</v>
      </c>
      <c r="C7078" t="s">
        <v>1701</v>
      </c>
      <c r="D7078" t="s">
        <v>20</v>
      </c>
      <c r="E7078" t="s">
        <v>16</v>
      </c>
      <c r="F7078" t="s">
        <v>648</v>
      </c>
      <c r="G7078">
        <v>44.06</v>
      </c>
      <c r="H7078">
        <v>3</v>
      </c>
      <c r="I7078">
        <v>0.24</v>
      </c>
      <c r="J7078">
        <v>3.11</v>
      </c>
      <c r="K7078" t="s">
        <v>102</v>
      </c>
      <c r="L7078" t="s">
        <v>45</v>
      </c>
      <c r="M7078">
        <v>0.92</v>
      </c>
      <c r="N7078" t="s">
        <v>83</v>
      </c>
      <c r="O7078" t="b">
        <v>0</v>
      </c>
      <c r="P7078">
        <v>100.4568</v>
      </c>
      <c r="Q7078">
        <v>21.148799999999991</v>
      </c>
      <c r="R7078">
        <v>17.11879999999999</v>
      </c>
      <c r="S7078" t="s">
        <v>91</v>
      </c>
      <c r="T7078">
        <v>0</v>
      </c>
      <c r="U7078">
        <v>0</v>
      </c>
      <c r="V7078">
        <v>21</v>
      </c>
      <c r="W7078">
        <v>785.52559999999983</v>
      </c>
    </row>
    <row r="7079" spans="1:23" x14ac:dyDescent="0.35">
      <c r="A7079" t="s">
        <v>9165</v>
      </c>
      <c r="B7079" t="s">
        <v>751</v>
      </c>
      <c r="C7079" t="s">
        <v>9166</v>
      </c>
      <c r="D7079" t="s">
        <v>19</v>
      </c>
      <c r="E7079" t="s">
        <v>88</v>
      </c>
      <c r="F7079" t="s">
        <v>1554</v>
      </c>
      <c r="G7079">
        <v>43.82</v>
      </c>
      <c r="H7079">
        <v>2</v>
      </c>
      <c r="I7079">
        <v>0.02</v>
      </c>
      <c r="J7079">
        <v>7.03</v>
      </c>
      <c r="K7079" t="s">
        <v>102</v>
      </c>
      <c r="L7079" t="s">
        <v>48</v>
      </c>
      <c r="M7079">
        <v>19.8</v>
      </c>
      <c r="N7079" t="s">
        <v>83</v>
      </c>
      <c r="O7079" t="b">
        <v>0</v>
      </c>
      <c r="P7079">
        <v>85.887199999999993</v>
      </c>
      <c r="Q7079">
        <v>33.303199999999997</v>
      </c>
      <c r="R7079">
        <v>6.473199999999995</v>
      </c>
      <c r="S7079" t="s">
        <v>97</v>
      </c>
      <c r="T7079">
        <v>0</v>
      </c>
      <c r="U7079">
        <v>0</v>
      </c>
      <c r="V7079">
        <v>1</v>
      </c>
      <c r="W7079">
        <v>6.473199999999995</v>
      </c>
    </row>
    <row r="7080" spans="1:23" x14ac:dyDescent="0.35">
      <c r="A7080" t="s">
        <v>9167</v>
      </c>
      <c r="B7080" t="s">
        <v>603</v>
      </c>
      <c r="C7080" t="s">
        <v>657</v>
      </c>
      <c r="D7080" t="s">
        <v>17</v>
      </c>
      <c r="E7080" t="s">
        <v>88</v>
      </c>
      <c r="F7080" t="s">
        <v>708</v>
      </c>
      <c r="G7080">
        <v>23.68</v>
      </c>
      <c r="H7080">
        <v>3</v>
      </c>
      <c r="I7080">
        <v>0.06</v>
      </c>
      <c r="J7080">
        <v>7.53</v>
      </c>
      <c r="K7080" t="s">
        <v>115</v>
      </c>
      <c r="L7080" t="s">
        <v>45</v>
      </c>
      <c r="M7080">
        <v>1.85</v>
      </c>
      <c r="N7080" t="s">
        <v>279</v>
      </c>
      <c r="O7080" t="b">
        <v>0</v>
      </c>
      <c r="P7080">
        <v>66.777599999999993</v>
      </c>
      <c r="Q7080">
        <v>24.153600000000001</v>
      </c>
      <c r="R7080">
        <v>14.7736</v>
      </c>
      <c r="S7080" t="s">
        <v>128</v>
      </c>
      <c r="T7080">
        <v>0</v>
      </c>
      <c r="U7080">
        <v>1</v>
      </c>
      <c r="V7080">
        <v>28</v>
      </c>
      <c r="W7080">
        <v>2965.6505000000002</v>
      </c>
    </row>
    <row r="7081" spans="1:23" x14ac:dyDescent="0.35">
      <c r="A7081" t="s">
        <v>9168</v>
      </c>
      <c r="B7081" t="s">
        <v>619</v>
      </c>
      <c r="C7081" t="s">
        <v>1766</v>
      </c>
      <c r="D7081" t="s">
        <v>15</v>
      </c>
      <c r="E7081" t="s">
        <v>16</v>
      </c>
      <c r="F7081" t="s">
        <v>337</v>
      </c>
      <c r="G7081">
        <v>20.66</v>
      </c>
      <c r="H7081">
        <v>2</v>
      </c>
      <c r="I7081">
        <v>0.28000000000000003</v>
      </c>
      <c r="J7081">
        <v>7.72</v>
      </c>
      <c r="K7081" t="s">
        <v>115</v>
      </c>
      <c r="L7081" t="s">
        <v>43</v>
      </c>
      <c r="M7081">
        <v>4.55</v>
      </c>
      <c r="N7081" t="s">
        <v>83</v>
      </c>
      <c r="O7081" t="b">
        <v>0</v>
      </c>
      <c r="P7081">
        <v>29.750399999999999</v>
      </c>
      <c r="Q7081">
        <v>4.958400000000001</v>
      </c>
      <c r="R7081">
        <v>-7.3115999999999994</v>
      </c>
      <c r="S7081" t="s">
        <v>91</v>
      </c>
      <c r="T7081">
        <v>0</v>
      </c>
      <c r="U7081">
        <v>0</v>
      </c>
      <c r="V7081">
        <v>19</v>
      </c>
      <c r="W7081">
        <v>2240.0264999999999</v>
      </c>
    </row>
    <row r="7082" spans="1:23" x14ac:dyDescent="0.35">
      <c r="A7082" t="s">
        <v>9169</v>
      </c>
      <c r="B7082" t="s">
        <v>954</v>
      </c>
      <c r="C7082" t="s">
        <v>4179</v>
      </c>
      <c r="D7082" t="s">
        <v>20</v>
      </c>
      <c r="E7082" t="s">
        <v>16</v>
      </c>
      <c r="F7082" t="s">
        <v>107</v>
      </c>
      <c r="G7082">
        <v>40.96</v>
      </c>
      <c r="H7082">
        <v>2</v>
      </c>
      <c r="I7082">
        <v>0.06</v>
      </c>
      <c r="J7082">
        <v>7.23</v>
      </c>
      <c r="K7082" t="s">
        <v>102</v>
      </c>
      <c r="L7082" t="s">
        <v>43</v>
      </c>
      <c r="M7082">
        <v>7.45</v>
      </c>
      <c r="N7082" t="s">
        <v>83</v>
      </c>
      <c r="O7082" t="b">
        <v>0</v>
      </c>
      <c r="P7082">
        <v>77.004800000000003</v>
      </c>
      <c r="Q7082">
        <v>27.852799999999998</v>
      </c>
      <c r="R7082">
        <v>13.172800000000001</v>
      </c>
      <c r="S7082" t="s">
        <v>91</v>
      </c>
      <c r="T7082">
        <v>0</v>
      </c>
      <c r="U7082">
        <v>0</v>
      </c>
      <c r="V7082">
        <v>15</v>
      </c>
      <c r="W7082">
        <v>1235.5637999999999</v>
      </c>
    </row>
    <row r="7083" spans="1:23" x14ac:dyDescent="0.35">
      <c r="A7083" t="s">
        <v>9170</v>
      </c>
      <c r="B7083" t="s">
        <v>1007</v>
      </c>
      <c r="C7083" t="s">
        <v>3267</v>
      </c>
      <c r="D7083" t="s">
        <v>24</v>
      </c>
      <c r="E7083" t="s">
        <v>16</v>
      </c>
      <c r="F7083" t="s">
        <v>132</v>
      </c>
      <c r="G7083">
        <v>12.9</v>
      </c>
      <c r="H7083">
        <v>1</v>
      </c>
      <c r="I7083">
        <v>0.21</v>
      </c>
      <c r="J7083">
        <v>3.37</v>
      </c>
      <c r="K7083" t="s">
        <v>82</v>
      </c>
      <c r="L7083" t="s">
        <v>45</v>
      </c>
      <c r="M7083">
        <v>1.1000000000000001</v>
      </c>
      <c r="N7083" t="s">
        <v>83</v>
      </c>
      <c r="O7083" t="b">
        <v>0</v>
      </c>
      <c r="P7083">
        <v>10.191000000000001</v>
      </c>
      <c r="Q7083">
        <v>2.451000000000001</v>
      </c>
      <c r="R7083">
        <v>-2.0190000000000001</v>
      </c>
      <c r="S7083" t="s">
        <v>103</v>
      </c>
      <c r="T7083">
        <v>0</v>
      </c>
      <c r="U7083">
        <v>0</v>
      </c>
      <c r="V7083">
        <v>15</v>
      </c>
      <c r="W7083">
        <v>562.32950000000005</v>
      </c>
    </row>
    <row r="7084" spans="1:23" x14ac:dyDescent="0.35">
      <c r="A7084" t="s">
        <v>9171</v>
      </c>
      <c r="B7084" t="s">
        <v>405</v>
      </c>
      <c r="C7084" t="s">
        <v>2184</v>
      </c>
      <c r="D7084" t="s">
        <v>17</v>
      </c>
      <c r="E7084" t="s">
        <v>95</v>
      </c>
      <c r="F7084" t="s">
        <v>400</v>
      </c>
      <c r="G7084">
        <v>290.97000000000003</v>
      </c>
      <c r="H7084">
        <v>3</v>
      </c>
      <c r="I7084">
        <v>0.03</v>
      </c>
      <c r="J7084">
        <v>3.01</v>
      </c>
      <c r="K7084" t="s">
        <v>115</v>
      </c>
      <c r="L7084" t="s">
        <v>43</v>
      </c>
      <c r="M7084">
        <v>3.69</v>
      </c>
      <c r="N7084" t="s">
        <v>83</v>
      </c>
      <c r="O7084" t="b">
        <v>0</v>
      </c>
      <c r="P7084">
        <v>846.72270000000003</v>
      </c>
      <c r="Q7084">
        <v>322.97670000000011</v>
      </c>
      <c r="R7084">
        <v>316.27670000000012</v>
      </c>
      <c r="S7084" t="s">
        <v>103</v>
      </c>
      <c r="T7084">
        <v>0</v>
      </c>
      <c r="U7084">
        <v>0</v>
      </c>
      <c r="V7084">
        <v>15</v>
      </c>
      <c r="W7084">
        <v>859.42560000000003</v>
      </c>
    </row>
    <row r="7085" spans="1:23" x14ac:dyDescent="0.35">
      <c r="A7085" t="s">
        <v>9172</v>
      </c>
      <c r="B7085" t="s">
        <v>660</v>
      </c>
      <c r="C7085" t="s">
        <v>595</v>
      </c>
      <c r="D7085" t="s">
        <v>15</v>
      </c>
      <c r="E7085" t="s">
        <v>14</v>
      </c>
      <c r="F7085" t="s">
        <v>755</v>
      </c>
      <c r="G7085">
        <v>147.97</v>
      </c>
      <c r="H7085">
        <v>3</v>
      </c>
      <c r="I7085">
        <v>0.01</v>
      </c>
      <c r="J7085">
        <v>4.92</v>
      </c>
      <c r="K7085" t="s">
        <v>102</v>
      </c>
      <c r="L7085" t="s">
        <v>45</v>
      </c>
      <c r="M7085">
        <v>1.56</v>
      </c>
      <c r="N7085" t="s">
        <v>83</v>
      </c>
      <c r="O7085" t="b">
        <v>0</v>
      </c>
      <c r="P7085">
        <v>439.47089999999997</v>
      </c>
      <c r="Q7085">
        <v>173.12490000000011</v>
      </c>
      <c r="R7085">
        <v>166.64490000000001</v>
      </c>
      <c r="S7085" t="s">
        <v>84</v>
      </c>
      <c r="T7085">
        <v>0</v>
      </c>
      <c r="U7085">
        <v>0</v>
      </c>
      <c r="V7085">
        <v>11</v>
      </c>
      <c r="W7085">
        <v>708.98270000000014</v>
      </c>
    </row>
    <row r="7086" spans="1:23" x14ac:dyDescent="0.35">
      <c r="A7086" t="s">
        <v>9173</v>
      </c>
      <c r="B7086" t="s">
        <v>272</v>
      </c>
      <c r="C7086" t="s">
        <v>9174</v>
      </c>
      <c r="D7086" t="s">
        <v>12</v>
      </c>
      <c r="E7086" t="s">
        <v>88</v>
      </c>
      <c r="F7086" t="s">
        <v>238</v>
      </c>
      <c r="G7086">
        <v>21.84</v>
      </c>
      <c r="H7086">
        <v>1</v>
      </c>
      <c r="I7086">
        <v>0.15</v>
      </c>
      <c r="J7086">
        <v>8.9600000000000009</v>
      </c>
      <c r="K7086" t="s">
        <v>90</v>
      </c>
      <c r="L7086" t="s">
        <v>41</v>
      </c>
      <c r="M7086">
        <v>12.86</v>
      </c>
      <c r="N7086" t="s">
        <v>83</v>
      </c>
      <c r="O7086" t="b">
        <v>0</v>
      </c>
      <c r="P7086">
        <v>18.564</v>
      </c>
      <c r="Q7086">
        <v>5.4600000000000009</v>
      </c>
      <c r="R7086">
        <v>-16.36</v>
      </c>
      <c r="S7086" t="s">
        <v>84</v>
      </c>
      <c r="T7086">
        <v>0</v>
      </c>
      <c r="U7086">
        <v>0</v>
      </c>
      <c r="V7086">
        <v>1</v>
      </c>
      <c r="W7086">
        <v>-16.36</v>
      </c>
    </row>
    <row r="7087" spans="1:23" x14ac:dyDescent="0.35">
      <c r="A7087" t="s">
        <v>9175</v>
      </c>
      <c r="B7087" t="s">
        <v>165</v>
      </c>
      <c r="C7087" t="s">
        <v>1972</v>
      </c>
      <c r="D7087" t="s">
        <v>12</v>
      </c>
      <c r="E7087" t="s">
        <v>95</v>
      </c>
      <c r="F7087" t="s">
        <v>1709</v>
      </c>
      <c r="G7087">
        <v>420.64</v>
      </c>
      <c r="H7087">
        <v>3</v>
      </c>
      <c r="I7087">
        <v>0.28000000000000003</v>
      </c>
      <c r="J7087">
        <v>7.03</v>
      </c>
      <c r="K7087" t="s">
        <v>90</v>
      </c>
      <c r="L7087" t="s">
        <v>41</v>
      </c>
      <c r="M7087">
        <v>11.41</v>
      </c>
      <c r="N7087" t="s">
        <v>83</v>
      </c>
      <c r="O7087" t="b">
        <v>0</v>
      </c>
      <c r="P7087">
        <v>908.58240000000001</v>
      </c>
      <c r="Q7087">
        <v>151.43039999999999</v>
      </c>
      <c r="R7087">
        <v>132.99039999999999</v>
      </c>
      <c r="S7087" t="s">
        <v>91</v>
      </c>
      <c r="T7087">
        <v>0</v>
      </c>
      <c r="U7087">
        <v>0</v>
      </c>
      <c r="V7087">
        <v>24</v>
      </c>
      <c r="W7087">
        <v>2290.0473000000002</v>
      </c>
    </row>
    <row r="7088" spans="1:23" x14ac:dyDescent="0.35">
      <c r="A7088" t="s">
        <v>9176</v>
      </c>
      <c r="B7088" t="s">
        <v>394</v>
      </c>
      <c r="C7088" t="s">
        <v>8080</v>
      </c>
      <c r="D7088" t="s">
        <v>15</v>
      </c>
      <c r="E7088" t="s">
        <v>16</v>
      </c>
      <c r="F7088" t="s">
        <v>300</v>
      </c>
      <c r="G7088">
        <v>7.57</v>
      </c>
      <c r="H7088">
        <v>1</v>
      </c>
      <c r="I7088">
        <v>0.25</v>
      </c>
      <c r="J7088">
        <v>5.42</v>
      </c>
      <c r="K7088" t="s">
        <v>102</v>
      </c>
      <c r="L7088" t="s">
        <v>45</v>
      </c>
      <c r="M7088">
        <v>0.87</v>
      </c>
      <c r="N7088" t="s">
        <v>83</v>
      </c>
      <c r="O7088" t="b">
        <v>0</v>
      </c>
      <c r="P7088">
        <v>5.6775000000000002</v>
      </c>
      <c r="Q7088">
        <v>1.1355</v>
      </c>
      <c r="R7088">
        <v>-5.1544999999999996</v>
      </c>
      <c r="S7088" t="s">
        <v>91</v>
      </c>
      <c r="T7088">
        <v>0</v>
      </c>
      <c r="U7088">
        <v>0</v>
      </c>
      <c r="V7088">
        <v>2</v>
      </c>
      <c r="W7088">
        <v>-2.6644999999999981</v>
      </c>
    </row>
    <row r="7089" spans="1:23" x14ac:dyDescent="0.35">
      <c r="A7089" t="s">
        <v>9177</v>
      </c>
      <c r="B7089" t="s">
        <v>559</v>
      </c>
      <c r="C7089" t="s">
        <v>2543</v>
      </c>
      <c r="D7089" t="s">
        <v>12</v>
      </c>
      <c r="E7089" t="s">
        <v>88</v>
      </c>
      <c r="F7089" t="s">
        <v>502</v>
      </c>
      <c r="G7089">
        <v>27.26</v>
      </c>
      <c r="H7089">
        <v>2</v>
      </c>
      <c r="I7089">
        <v>0.05</v>
      </c>
      <c r="J7089">
        <v>2.37</v>
      </c>
      <c r="K7089" t="s">
        <v>102</v>
      </c>
      <c r="L7089" t="s">
        <v>41</v>
      </c>
      <c r="M7089">
        <v>13.01</v>
      </c>
      <c r="N7089" t="s">
        <v>83</v>
      </c>
      <c r="O7089" t="b">
        <v>0</v>
      </c>
      <c r="P7089">
        <v>51.793999999999997</v>
      </c>
      <c r="Q7089">
        <v>19.082000000000001</v>
      </c>
      <c r="R7089">
        <v>3.7020000000000022</v>
      </c>
      <c r="S7089" t="s">
        <v>128</v>
      </c>
      <c r="T7089">
        <v>0</v>
      </c>
      <c r="U7089">
        <v>0</v>
      </c>
      <c r="V7089">
        <v>16</v>
      </c>
      <c r="W7089">
        <v>1076.8631</v>
      </c>
    </row>
    <row r="7090" spans="1:23" x14ac:dyDescent="0.35">
      <c r="A7090" t="s">
        <v>9178</v>
      </c>
      <c r="B7090" t="s">
        <v>1147</v>
      </c>
      <c r="C7090" t="s">
        <v>9179</v>
      </c>
      <c r="D7090" t="s">
        <v>12</v>
      </c>
      <c r="E7090" t="s">
        <v>95</v>
      </c>
      <c r="F7090" t="s">
        <v>919</v>
      </c>
      <c r="G7090">
        <v>59.45</v>
      </c>
      <c r="H7090">
        <v>3</v>
      </c>
      <c r="I7090">
        <v>0.25</v>
      </c>
      <c r="J7090">
        <v>5.85</v>
      </c>
      <c r="K7090" t="s">
        <v>90</v>
      </c>
      <c r="L7090" t="s">
        <v>45</v>
      </c>
      <c r="M7090">
        <v>0.64</v>
      </c>
      <c r="N7090" t="s">
        <v>83</v>
      </c>
      <c r="O7090" t="b">
        <v>0</v>
      </c>
      <c r="P7090">
        <v>133.76249999999999</v>
      </c>
      <c r="Q7090">
        <v>26.752500000000008</v>
      </c>
      <c r="R7090">
        <v>20.26250000000001</v>
      </c>
      <c r="S7090" t="s">
        <v>183</v>
      </c>
      <c r="T7090">
        <v>0</v>
      </c>
      <c r="U7090">
        <v>0</v>
      </c>
      <c r="V7090">
        <v>2</v>
      </c>
      <c r="W7090">
        <v>207.17580000000001</v>
      </c>
    </row>
    <row r="7091" spans="1:23" x14ac:dyDescent="0.35">
      <c r="A7091" t="s">
        <v>9180</v>
      </c>
      <c r="B7091" t="s">
        <v>507</v>
      </c>
      <c r="C7091" t="s">
        <v>6125</v>
      </c>
      <c r="D7091" t="s">
        <v>12</v>
      </c>
      <c r="E7091" t="s">
        <v>88</v>
      </c>
      <c r="F7091" t="s">
        <v>2335</v>
      </c>
      <c r="G7091">
        <v>33.94</v>
      </c>
      <c r="H7091">
        <v>3</v>
      </c>
      <c r="I7091">
        <v>0.1</v>
      </c>
      <c r="J7091">
        <v>6.67</v>
      </c>
      <c r="K7091" t="s">
        <v>102</v>
      </c>
      <c r="L7091" t="s">
        <v>43</v>
      </c>
      <c r="M7091">
        <v>4.0599999999999996</v>
      </c>
      <c r="N7091" t="s">
        <v>83</v>
      </c>
      <c r="O7091" t="b">
        <v>0</v>
      </c>
      <c r="P7091">
        <v>91.638000000000005</v>
      </c>
      <c r="Q7091">
        <v>30.545999999999999</v>
      </c>
      <c r="R7091">
        <v>19.815999999999999</v>
      </c>
      <c r="S7091" t="s">
        <v>84</v>
      </c>
      <c r="T7091">
        <v>0</v>
      </c>
      <c r="U7091">
        <v>0</v>
      </c>
      <c r="V7091">
        <v>2</v>
      </c>
      <c r="W7091">
        <v>22.886399999999991</v>
      </c>
    </row>
    <row r="7092" spans="1:23" x14ac:dyDescent="0.35">
      <c r="A7092" t="s">
        <v>9181</v>
      </c>
      <c r="B7092" t="s">
        <v>470</v>
      </c>
      <c r="C7092" t="s">
        <v>611</v>
      </c>
      <c r="D7092" t="s">
        <v>15</v>
      </c>
      <c r="E7092" t="s">
        <v>14</v>
      </c>
      <c r="F7092" t="s">
        <v>460</v>
      </c>
      <c r="G7092">
        <v>149.21</v>
      </c>
      <c r="H7092">
        <v>2</v>
      </c>
      <c r="I7092">
        <v>0.05</v>
      </c>
      <c r="J7092">
        <v>9.09</v>
      </c>
      <c r="K7092" t="s">
        <v>102</v>
      </c>
      <c r="L7092" t="s">
        <v>43</v>
      </c>
      <c r="M7092">
        <v>7.79</v>
      </c>
      <c r="N7092" t="s">
        <v>83</v>
      </c>
      <c r="O7092" t="b">
        <v>0</v>
      </c>
      <c r="P7092">
        <v>283.49900000000002</v>
      </c>
      <c r="Q7092">
        <v>104.447</v>
      </c>
      <c r="R7092">
        <v>87.567000000000036</v>
      </c>
      <c r="S7092" t="s">
        <v>183</v>
      </c>
      <c r="T7092">
        <v>0</v>
      </c>
      <c r="U7092">
        <v>0</v>
      </c>
      <c r="V7092">
        <v>17</v>
      </c>
      <c r="W7092">
        <v>1212.4319</v>
      </c>
    </row>
    <row r="7093" spans="1:23" x14ac:dyDescent="0.35">
      <c r="A7093" t="s">
        <v>9182</v>
      </c>
      <c r="B7093" t="s">
        <v>545</v>
      </c>
      <c r="C7093" t="s">
        <v>5383</v>
      </c>
      <c r="D7093" t="s">
        <v>19</v>
      </c>
      <c r="E7093" t="s">
        <v>88</v>
      </c>
      <c r="F7093" t="s">
        <v>111</v>
      </c>
      <c r="G7093">
        <v>32.21</v>
      </c>
      <c r="H7093">
        <v>3</v>
      </c>
      <c r="I7093">
        <v>0.05</v>
      </c>
      <c r="J7093">
        <v>9.67</v>
      </c>
      <c r="K7093" t="s">
        <v>82</v>
      </c>
      <c r="L7093" t="s">
        <v>43</v>
      </c>
      <c r="M7093">
        <v>3.74</v>
      </c>
      <c r="N7093" t="s">
        <v>83</v>
      </c>
      <c r="O7093" t="b">
        <v>0</v>
      </c>
      <c r="P7093">
        <v>91.798500000000004</v>
      </c>
      <c r="Q7093">
        <v>33.820500000000003</v>
      </c>
      <c r="R7093">
        <v>20.410499999999999</v>
      </c>
      <c r="S7093" t="s">
        <v>91</v>
      </c>
      <c r="T7093">
        <v>0</v>
      </c>
      <c r="U7093">
        <v>0</v>
      </c>
      <c r="V7093">
        <v>5</v>
      </c>
      <c r="W7093">
        <v>489.2951999999998</v>
      </c>
    </row>
    <row r="7094" spans="1:23" x14ac:dyDescent="0.35">
      <c r="A7094" t="s">
        <v>9183</v>
      </c>
      <c r="B7094" t="s">
        <v>113</v>
      </c>
      <c r="C7094" t="s">
        <v>2773</v>
      </c>
      <c r="D7094" t="s">
        <v>20</v>
      </c>
      <c r="E7094" t="s">
        <v>95</v>
      </c>
      <c r="F7094" t="s">
        <v>1113</v>
      </c>
      <c r="G7094">
        <v>119.22</v>
      </c>
      <c r="H7094">
        <v>2</v>
      </c>
      <c r="I7094">
        <v>0.06</v>
      </c>
      <c r="J7094">
        <v>2.5099999999999998</v>
      </c>
      <c r="K7094" t="s">
        <v>102</v>
      </c>
      <c r="L7094" t="s">
        <v>43</v>
      </c>
      <c r="M7094">
        <v>4.25</v>
      </c>
      <c r="N7094" t="s">
        <v>83</v>
      </c>
      <c r="O7094" t="b">
        <v>0</v>
      </c>
      <c r="P7094">
        <v>224.1336</v>
      </c>
      <c r="Q7094">
        <v>81.06959999999998</v>
      </c>
      <c r="R7094">
        <v>74.309599999999975</v>
      </c>
      <c r="S7094" t="s">
        <v>84</v>
      </c>
      <c r="T7094">
        <v>0</v>
      </c>
      <c r="U7094">
        <v>0</v>
      </c>
      <c r="V7094">
        <v>4</v>
      </c>
      <c r="W7094">
        <v>118.4083999999999</v>
      </c>
    </row>
    <row r="7095" spans="1:23" x14ac:dyDescent="0.35">
      <c r="A7095" t="s">
        <v>9184</v>
      </c>
      <c r="B7095" t="s">
        <v>1497</v>
      </c>
      <c r="C7095" t="s">
        <v>1079</v>
      </c>
      <c r="D7095" t="s">
        <v>12</v>
      </c>
      <c r="E7095" t="s">
        <v>16</v>
      </c>
      <c r="F7095" t="s">
        <v>81</v>
      </c>
      <c r="G7095">
        <v>40.21</v>
      </c>
      <c r="H7095">
        <v>2</v>
      </c>
      <c r="I7095">
        <v>0.14000000000000001</v>
      </c>
      <c r="J7095">
        <v>9.9499999999999993</v>
      </c>
      <c r="K7095" t="s">
        <v>102</v>
      </c>
      <c r="L7095" t="s">
        <v>43</v>
      </c>
      <c r="M7095">
        <v>4.3600000000000003</v>
      </c>
      <c r="N7095" t="s">
        <v>83</v>
      </c>
      <c r="O7095" t="b">
        <v>0</v>
      </c>
      <c r="P7095">
        <v>69.161199999999994</v>
      </c>
      <c r="Q7095">
        <v>20.909199999999991</v>
      </c>
      <c r="R7095">
        <v>6.5991999999999926</v>
      </c>
      <c r="S7095" t="s">
        <v>103</v>
      </c>
      <c r="T7095">
        <v>0</v>
      </c>
      <c r="U7095">
        <v>0</v>
      </c>
      <c r="V7095">
        <v>16</v>
      </c>
      <c r="W7095">
        <v>1067.1288</v>
      </c>
    </row>
    <row r="7096" spans="1:23" x14ac:dyDescent="0.35">
      <c r="A7096" t="s">
        <v>9185</v>
      </c>
      <c r="B7096" t="s">
        <v>562</v>
      </c>
      <c r="C7096" t="s">
        <v>2055</v>
      </c>
      <c r="D7096" t="s">
        <v>15</v>
      </c>
      <c r="E7096" t="s">
        <v>16</v>
      </c>
      <c r="F7096" t="s">
        <v>478</v>
      </c>
      <c r="G7096">
        <v>48.29</v>
      </c>
      <c r="H7096">
        <v>2</v>
      </c>
      <c r="I7096">
        <v>0.22</v>
      </c>
      <c r="J7096">
        <v>8.52</v>
      </c>
      <c r="K7096" t="s">
        <v>90</v>
      </c>
      <c r="L7096" t="s">
        <v>41</v>
      </c>
      <c r="M7096">
        <v>10.88</v>
      </c>
      <c r="N7096" t="s">
        <v>83</v>
      </c>
      <c r="O7096" t="b">
        <v>0</v>
      </c>
      <c r="P7096">
        <v>75.332400000000007</v>
      </c>
      <c r="Q7096">
        <v>17.38440000000001</v>
      </c>
      <c r="R7096">
        <v>-2.015599999999985</v>
      </c>
      <c r="S7096" t="s">
        <v>103</v>
      </c>
      <c r="T7096">
        <v>0</v>
      </c>
      <c r="U7096">
        <v>0</v>
      </c>
      <c r="V7096">
        <v>3</v>
      </c>
      <c r="W7096">
        <v>23.300400000000021</v>
      </c>
    </row>
    <row r="7097" spans="1:23" x14ac:dyDescent="0.35">
      <c r="A7097" t="s">
        <v>9186</v>
      </c>
      <c r="B7097" t="s">
        <v>105</v>
      </c>
      <c r="C7097" t="s">
        <v>1985</v>
      </c>
      <c r="D7097" t="s">
        <v>12</v>
      </c>
      <c r="E7097" t="s">
        <v>16</v>
      </c>
      <c r="F7097" t="s">
        <v>409</v>
      </c>
      <c r="G7097">
        <v>52.26</v>
      </c>
      <c r="H7097">
        <v>2</v>
      </c>
      <c r="I7097">
        <v>0.12</v>
      </c>
      <c r="J7097">
        <v>6.51</v>
      </c>
      <c r="K7097" t="s">
        <v>82</v>
      </c>
      <c r="L7097" t="s">
        <v>41</v>
      </c>
      <c r="M7097">
        <v>14.83</v>
      </c>
      <c r="N7097" t="s">
        <v>141</v>
      </c>
      <c r="O7097" t="b">
        <v>0</v>
      </c>
      <c r="P7097">
        <v>91.977599999999995</v>
      </c>
      <c r="Q7097">
        <v>29.265599999999999</v>
      </c>
      <c r="R7097">
        <v>7.9255999999999993</v>
      </c>
      <c r="S7097" t="s">
        <v>91</v>
      </c>
      <c r="T7097">
        <v>1</v>
      </c>
      <c r="U7097">
        <v>0</v>
      </c>
      <c r="V7097">
        <v>21</v>
      </c>
      <c r="W7097">
        <v>694.11470000000008</v>
      </c>
    </row>
    <row r="7098" spans="1:23" x14ac:dyDescent="0.35">
      <c r="A7098" t="s">
        <v>9187</v>
      </c>
      <c r="B7098" t="s">
        <v>261</v>
      </c>
      <c r="C7098" t="s">
        <v>1327</v>
      </c>
      <c r="D7098" t="s">
        <v>12</v>
      </c>
      <c r="E7098" t="s">
        <v>14</v>
      </c>
      <c r="F7098" t="s">
        <v>733</v>
      </c>
      <c r="G7098">
        <v>115.91</v>
      </c>
      <c r="H7098">
        <v>3</v>
      </c>
      <c r="I7098">
        <v>0.1</v>
      </c>
      <c r="J7098">
        <v>5.2</v>
      </c>
      <c r="K7098" t="s">
        <v>90</v>
      </c>
      <c r="L7098" t="s">
        <v>41</v>
      </c>
      <c r="M7098">
        <v>14.36</v>
      </c>
      <c r="N7098" t="s">
        <v>83</v>
      </c>
      <c r="O7098" t="b">
        <v>0</v>
      </c>
      <c r="P7098">
        <v>312.95700000000011</v>
      </c>
      <c r="Q7098">
        <v>104.319</v>
      </c>
      <c r="R7098">
        <v>84.759000000000043</v>
      </c>
      <c r="S7098" t="s">
        <v>103</v>
      </c>
      <c r="T7098">
        <v>0</v>
      </c>
      <c r="U7098">
        <v>0</v>
      </c>
      <c r="V7098">
        <v>19</v>
      </c>
      <c r="W7098">
        <v>1271.3681999999999</v>
      </c>
    </row>
    <row r="7099" spans="1:23" x14ac:dyDescent="0.35">
      <c r="A7099" t="s">
        <v>9188</v>
      </c>
      <c r="B7099" t="s">
        <v>398</v>
      </c>
      <c r="C7099" t="s">
        <v>1754</v>
      </c>
      <c r="D7099" t="s">
        <v>20</v>
      </c>
      <c r="E7099" t="s">
        <v>16</v>
      </c>
      <c r="F7099" t="s">
        <v>214</v>
      </c>
      <c r="G7099">
        <v>53.15</v>
      </c>
      <c r="H7099">
        <v>1</v>
      </c>
      <c r="I7099">
        <v>0.09</v>
      </c>
      <c r="J7099">
        <v>7.18</v>
      </c>
      <c r="K7099" t="s">
        <v>82</v>
      </c>
      <c r="L7099" t="s">
        <v>48</v>
      </c>
      <c r="M7099">
        <v>5.53</v>
      </c>
      <c r="N7099" t="s">
        <v>83</v>
      </c>
      <c r="O7099" t="b">
        <v>0</v>
      </c>
      <c r="P7099">
        <v>48.366500000000002</v>
      </c>
      <c r="Q7099">
        <v>16.476500000000009</v>
      </c>
      <c r="R7099">
        <v>3.7665000000000042</v>
      </c>
      <c r="S7099" t="s">
        <v>183</v>
      </c>
      <c r="T7099">
        <v>0</v>
      </c>
      <c r="U7099">
        <v>0</v>
      </c>
      <c r="V7099">
        <v>7</v>
      </c>
      <c r="W7099">
        <v>596.16899999999998</v>
      </c>
    </row>
    <row r="7100" spans="1:23" x14ac:dyDescent="0.35">
      <c r="A7100" t="s">
        <v>9189</v>
      </c>
      <c r="B7100" t="s">
        <v>197</v>
      </c>
      <c r="C7100" t="s">
        <v>1701</v>
      </c>
      <c r="D7100" t="s">
        <v>17</v>
      </c>
      <c r="E7100" t="s">
        <v>14</v>
      </c>
      <c r="F7100" t="s">
        <v>674</v>
      </c>
      <c r="G7100">
        <v>87.19</v>
      </c>
      <c r="H7100">
        <v>1</v>
      </c>
      <c r="I7100">
        <v>0.08</v>
      </c>
      <c r="J7100">
        <v>8.08</v>
      </c>
      <c r="K7100" t="s">
        <v>82</v>
      </c>
      <c r="L7100" t="s">
        <v>48</v>
      </c>
      <c r="M7100">
        <v>17.670000000000002</v>
      </c>
      <c r="N7100" t="s">
        <v>83</v>
      </c>
      <c r="O7100" t="b">
        <v>0</v>
      </c>
      <c r="P7100">
        <v>80.214799999999997</v>
      </c>
      <c r="Q7100">
        <v>27.9008</v>
      </c>
      <c r="R7100">
        <v>2.1507999999999972</v>
      </c>
      <c r="S7100" t="s">
        <v>84</v>
      </c>
      <c r="T7100">
        <v>0</v>
      </c>
      <c r="U7100">
        <v>0</v>
      </c>
      <c r="V7100">
        <v>21</v>
      </c>
      <c r="W7100">
        <v>785.52559999999983</v>
      </c>
    </row>
    <row r="7101" spans="1:23" x14ac:dyDescent="0.35">
      <c r="A7101" t="s">
        <v>9190</v>
      </c>
      <c r="B7101" t="s">
        <v>832</v>
      </c>
      <c r="C7101" t="s">
        <v>1684</v>
      </c>
      <c r="D7101" t="s">
        <v>19</v>
      </c>
      <c r="E7101" t="s">
        <v>88</v>
      </c>
      <c r="F7101" t="s">
        <v>857</v>
      </c>
      <c r="G7101">
        <v>10.41</v>
      </c>
      <c r="H7101">
        <v>3</v>
      </c>
      <c r="I7101">
        <v>0.02</v>
      </c>
      <c r="J7101">
        <v>3.85</v>
      </c>
      <c r="K7101" t="s">
        <v>115</v>
      </c>
      <c r="L7101" t="s">
        <v>45</v>
      </c>
      <c r="M7101">
        <v>1.84</v>
      </c>
      <c r="N7101" t="s">
        <v>83</v>
      </c>
      <c r="O7101" t="b">
        <v>0</v>
      </c>
      <c r="P7101">
        <v>30.605399999999999</v>
      </c>
      <c r="Q7101">
        <v>11.8674</v>
      </c>
      <c r="R7101">
        <v>6.1773999999999996</v>
      </c>
      <c r="S7101" t="s">
        <v>97</v>
      </c>
      <c r="T7101">
        <v>0</v>
      </c>
      <c r="U7101">
        <v>0</v>
      </c>
      <c r="V7101">
        <v>13</v>
      </c>
      <c r="W7101">
        <v>668.51220000000001</v>
      </c>
    </row>
    <row r="7102" spans="1:23" x14ac:dyDescent="0.35">
      <c r="A7102" t="s">
        <v>9191</v>
      </c>
      <c r="B7102" t="s">
        <v>636</v>
      </c>
      <c r="C7102" t="s">
        <v>2091</v>
      </c>
      <c r="D7102" t="s">
        <v>12</v>
      </c>
      <c r="E7102" t="s">
        <v>95</v>
      </c>
      <c r="F7102" t="s">
        <v>515</v>
      </c>
      <c r="G7102">
        <v>354.45</v>
      </c>
      <c r="H7102">
        <v>1</v>
      </c>
      <c r="I7102">
        <v>0.04</v>
      </c>
      <c r="J7102">
        <v>3.93</v>
      </c>
      <c r="K7102" t="s">
        <v>82</v>
      </c>
      <c r="L7102" t="s">
        <v>48</v>
      </c>
      <c r="M7102">
        <v>12.53</v>
      </c>
      <c r="N7102" t="s">
        <v>141</v>
      </c>
      <c r="O7102" t="b">
        <v>0</v>
      </c>
      <c r="P7102">
        <v>340.27199999999999</v>
      </c>
      <c r="Q7102">
        <v>127.602</v>
      </c>
      <c r="R7102">
        <v>111.142</v>
      </c>
      <c r="S7102" t="s">
        <v>103</v>
      </c>
      <c r="T7102">
        <v>1</v>
      </c>
      <c r="U7102">
        <v>0</v>
      </c>
      <c r="V7102">
        <v>14</v>
      </c>
      <c r="W7102">
        <v>1586.2324000000001</v>
      </c>
    </row>
    <row r="7103" spans="1:23" x14ac:dyDescent="0.35">
      <c r="A7103" t="s">
        <v>9192</v>
      </c>
      <c r="B7103" t="s">
        <v>921</v>
      </c>
      <c r="C7103" t="s">
        <v>2322</v>
      </c>
      <c r="D7103" t="s">
        <v>19</v>
      </c>
      <c r="E7103" t="s">
        <v>95</v>
      </c>
      <c r="F7103" t="s">
        <v>489</v>
      </c>
      <c r="G7103">
        <v>280.99</v>
      </c>
      <c r="H7103">
        <v>2</v>
      </c>
      <c r="I7103">
        <v>0.3</v>
      </c>
      <c r="J7103">
        <v>5.85</v>
      </c>
      <c r="K7103" t="s">
        <v>82</v>
      </c>
      <c r="L7103" t="s">
        <v>41</v>
      </c>
      <c r="M7103">
        <v>9.4600000000000009</v>
      </c>
      <c r="N7103" t="s">
        <v>83</v>
      </c>
      <c r="O7103" t="b">
        <v>0</v>
      </c>
      <c r="P7103">
        <v>393.38600000000002</v>
      </c>
      <c r="Q7103">
        <v>56.197999999999979</v>
      </c>
      <c r="R7103">
        <v>40.887999999999977</v>
      </c>
      <c r="S7103" t="s">
        <v>84</v>
      </c>
      <c r="T7103">
        <v>0</v>
      </c>
      <c r="U7103">
        <v>0</v>
      </c>
      <c r="V7103">
        <v>15</v>
      </c>
      <c r="W7103">
        <v>742.59630000000004</v>
      </c>
    </row>
    <row r="7104" spans="1:23" x14ac:dyDescent="0.35">
      <c r="A7104" t="s">
        <v>9193</v>
      </c>
      <c r="B7104" t="s">
        <v>268</v>
      </c>
      <c r="C7104" t="s">
        <v>1561</v>
      </c>
      <c r="D7104" t="s">
        <v>12</v>
      </c>
      <c r="E7104" t="s">
        <v>95</v>
      </c>
      <c r="F7104" t="s">
        <v>289</v>
      </c>
      <c r="G7104">
        <v>341.56</v>
      </c>
      <c r="H7104">
        <v>3</v>
      </c>
      <c r="I7104">
        <v>0.2</v>
      </c>
      <c r="J7104">
        <v>7.2</v>
      </c>
      <c r="K7104" t="s">
        <v>90</v>
      </c>
      <c r="L7104" t="s">
        <v>41</v>
      </c>
      <c r="M7104">
        <v>14.6</v>
      </c>
      <c r="N7104" t="s">
        <v>83</v>
      </c>
      <c r="O7104" t="b">
        <v>0</v>
      </c>
      <c r="P7104">
        <v>819.74400000000014</v>
      </c>
      <c r="Q7104">
        <v>204.93600000000009</v>
      </c>
      <c r="R7104">
        <v>183.13600000000011</v>
      </c>
      <c r="S7104" t="s">
        <v>91</v>
      </c>
      <c r="T7104">
        <v>0</v>
      </c>
      <c r="U7104">
        <v>0</v>
      </c>
      <c r="V7104">
        <v>11</v>
      </c>
      <c r="W7104">
        <v>738.87560000000008</v>
      </c>
    </row>
    <row r="7105" spans="1:23" x14ac:dyDescent="0.35">
      <c r="A7105" t="s">
        <v>9194</v>
      </c>
      <c r="B7105" t="s">
        <v>1810</v>
      </c>
      <c r="C7105" t="s">
        <v>704</v>
      </c>
      <c r="D7105" t="s">
        <v>17</v>
      </c>
      <c r="E7105" t="s">
        <v>95</v>
      </c>
      <c r="F7105" t="s">
        <v>2069</v>
      </c>
      <c r="G7105">
        <v>396.62</v>
      </c>
      <c r="H7105">
        <v>3</v>
      </c>
      <c r="I7105">
        <v>0.09</v>
      </c>
      <c r="J7105">
        <v>7.33</v>
      </c>
      <c r="K7105" t="s">
        <v>82</v>
      </c>
      <c r="L7105" t="s">
        <v>43</v>
      </c>
      <c r="M7105">
        <v>4.59</v>
      </c>
      <c r="N7105" t="s">
        <v>83</v>
      </c>
      <c r="O7105" t="b">
        <v>0</v>
      </c>
      <c r="P7105">
        <v>1082.7726</v>
      </c>
      <c r="Q7105">
        <v>368.85660000000018</v>
      </c>
      <c r="R7105">
        <v>356.93660000000023</v>
      </c>
      <c r="S7105" t="s">
        <v>84</v>
      </c>
      <c r="T7105">
        <v>0</v>
      </c>
      <c r="U7105">
        <v>0</v>
      </c>
      <c r="V7105">
        <v>18</v>
      </c>
      <c r="W7105">
        <v>2368.9762999999998</v>
      </c>
    </row>
    <row r="7106" spans="1:23" x14ac:dyDescent="0.35">
      <c r="A7106" t="s">
        <v>9195</v>
      </c>
      <c r="B7106" t="s">
        <v>99</v>
      </c>
      <c r="C7106" t="s">
        <v>2132</v>
      </c>
      <c r="D7106" t="s">
        <v>17</v>
      </c>
      <c r="E7106" t="s">
        <v>95</v>
      </c>
      <c r="F7106" t="s">
        <v>770</v>
      </c>
      <c r="G7106">
        <v>395.41</v>
      </c>
      <c r="H7106">
        <v>3</v>
      </c>
      <c r="I7106">
        <v>0.13</v>
      </c>
      <c r="J7106">
        <v>4.3499999999999996</v>
      </c>
      <c r="K7106" t="s">
        <v>82</v>
      </c>
      <c r="L7106" t="s">
        <v>41</v>
      </c>
      <c r="M7106">
        <v>7.61</v>
      </c>
      <c r="N7106" t="s">
        <v>83</v>
      </c>
      <c r="O7106" t="b">
        <v>0</v>
      </c>
      <c r="P7106">
        <v>1032.0201</v>
      </c>
      <c r="Q7106">
        <v>320.28210000000001</v>
      </c>
      <c r="R7106">
        <v>308.32209999999998</v>
      </c>
      <c r="S7106" t="s">
        <v>103</v>
      </c>
      <c r="T7106">
        <v>0</v>
      </c>
      <c r="U7106">
        <v>0</v>
      </c>
      <c r="V7106">
        <v>2</v>
      </c>
      <c r="W7106">
        <v>309.19549999999998</v>
      </c>
    </row>
    <row r="7107" spans="1:23" x14ac:dyDescent="0.35">
      <c r="A7107" t="s">
        <v>9196</v>
      </c>
      <c r="B7107" t="s">
        <v>121</v>
      </c>
      <c r="C7107" t="s">
        <v>1500</v>
      </c>
      <c r="D7107" t="s">
        <v>15</v>
      </c>
      <c r="E7107" t="s">
        <v>95</v>
      </c>
      <c r="F7107" t="s">
        <v>568</v>
      </c>
      <c r="G7107">
        <v>355.33</v>
      </c>
      <c r="H7107">
        <v>2</v>
      </c>
      <c r="I7107">
        <v>0.28999999999999998</v>
      </c>
      <c r="J7107">
        <v>6.23</v>
      </c>
      <c r="K7107" t="s">
        <v>90</v>
      </c>
      <c r="L7107" t="s">
        <v>41</v>
      </c>
      <c r="M7107">
        <v>8.6199999999999992</v>
      </c>
      <c r="N7107" t="s">
        <v>83</v>
      </c>
      <c r="O7107" t="b">
        <v>0</v>
      </c>
      <c r="P7107">
        <v>504.5686</v>
      </c>
      <c r="Q7107">
        <v>78.172599999999989</v>
      </c>
      <c r="R7107">
        <v>63.322599999999987</v>
      </c>
      <c r="S7107" t="s">
        <v>103</v>
      </c>
      <c r="T7107">
        <v>0</v>
      </c>
      <c r="U7107">
        <v>0</v>
      </c>
      <c r="V7107">
        <v>20</v>
      </c>
      <c r="W7107">
        <v>1871.6422</v>
      </c>
    </row>
    <row r="7108" spans="1:23" x14ac:dyDescent="0.35">
      <c r="A7108" t="s">
        <v>9197</v>
      </c>
      <c r="B7108" t="s">
        <v>1052</v>
      </c>
      <c r="C7108" t="s">
        <v>851</v>
      </c>
      <c r="D7108" t="s">
        <v>19</v>
      </c>
      <c r="E7108" t="s">
        <v>88</v>
      </c>
      <c r="F7108" t="s">
        <v>219</v>
      </c>
      <c r="G7108">
        <v>26.07</v>
      </c>
      <c r="H7108">
        <v>1</v>
      </c>
      <c r="I7108">
        <v>7.0000000000000007E-2</v>
      </c>
      <c r="J7108">
        <v>4.07</v>
      </c>
      <c r="K7108" t="s">
        <v>102</v>
      </c>
      <c r="L7108" t="s">
        <v>45</v>
      </c>
      <c r="M7108">
        <v>1.95</v>
      </c>
      <c r="N7108" t="s">
        <v>83</v>
      </c>
      <c r="O7108" t="b">
        <v>0</v>
      </c>
      <c r="P7108">
        <v>24.245100000000001</v>
      </c>
      <c r="Q7108">
        <v>8.6030999999999977</v>
      </c>
      <c r="R7108">
        <v>2.5830999999999968</v>
      </c>
      <c r="S7108" t="s">
        <v>128</v>
      </c>
      <c r="T7108">
        <v>0</v>
      </c>
      <c r="U7108">
        <v>0</v>
      </c>
      <c r="V7108">
        <v>19</v>
      </c>
      <c r="W7108">
        <v>1781.393</v>
      </c>
    </row>
    <row r="7109" spans="1:23" x14ac:dyDescent="0.35">
      <c r="A7109" t="s">
        <v>9198</v>
      </c>
      <c r="B7109" t="s">
        <v>1107</v>
      </c>
      <c r="C7109" t="s">
        <v>827</v>
      </c>
      <c r="D7109" t="s">
        <v>15</v>
      </c>
      <c r="E7109" t="s">
        <v>16</v>
      </c>
      <c r="F7109" t="s">
        <v>231</v>
      </c>
      <c r="G7109">
        <v>54.65</v>
      </c>
      <c r="H7109">
        <v>3</v>
      </c>
      <c r="I7109">
        <v>0.05</v>
      </c>
      <c r="J7109">
        <v>6.36</v>
      </c>
      <c r="K7109" t="s">
        <v>115</v>
      </c>
      <c r="L7109" t="s">
        <v>45</v>
      </c>
      <c r="M7109">
        <v>1.66</v>
      </c>
      <c r="N7109" t="s">
        <v>141</v>
      </c>
      <c r="O7109" t="b">
        <v>0</v>
      </c>
      <c r="P7109">
        <v>155.7525</v>
      </c>
      <c r="Q7109">
        <v>57.382499999999979</v>
      </c>
      <c r="R7109">
        <v>49.362499999999983</v>
      </c>
      <c r="S7109" t="s">
        <v>97</v>
      </c>
      <c r="T7109">
        <v>1</v>
      </c>
      <c r="U7109">
        <v>0</v>
      </c>
      <c r="V7109">
        <v>17</v>
      </c>
      <c r="W7109">
        <v>797.77100000000007</v>
      </c>
    </row>
    <row r="7110" spans="1:23" x14ac:dyDescent="0.35">
      <c r="A7110" t="s">
        <v>9199</v>
      </c>
      <c r="B7110" t="s">
        <v>1936</v>
      </c>
      <c r="C7110" t="s">
        <v>5236</v>
      </c>
      <c r="D7110" t="s">
        <v>15</v>
      </c>
      <c r="E7110" t="s">
        <v>16</v>
      </c>
      <c r="F7110" t="s">
        <v>344</v>
      </c>
      <c r="G7110">
        <v>53.11</v>
      </c>
      <c r="H7110">
        <v>3</v>
      </c>
      <c r="I7110">
        <v>0.06</v>
      </c>
      <c r="J7110">
        <v>9.4</v>
      </c>
      <c r="K7110" t="s">
        <v>82</v>
      </c>
      <c r="L7110" t="s">
        <v>48</v>
      </c>
      <c r="M7110">
        <v>12.1</v>
      </c>
      <c r="N7110" t="s">
        <v>83</v>
      </c>
      <c r="O7110" t="b">
        <v>0</v>
      </c>
      <c r="P7110">
        <v>149.77019999999999</v>
      </c>
      <c r="Q7110">
        <v>54.172199999999997</v>
      </c>
      <c r="R7110">
        <v>32.672199999999997</v>
      </c>
      <c r="S7110" t="s">
        <v>103</v>
      </c>
      <c r="T7110">
        <v>0</v>
      </c>
      <c r="U7110">
        <v>0</v>
      </c>
      <c r="V7110">
        <v>3</v>
      </c>
      <c r="W7110">
        <v>915.1748</v>
      </c>
    </row>
    <row r="7111" spans="1:23" x14ac:dyDescent="0.35">
      <c r="A7111" t="s">
        <v>9200</v>
      </c>
      <c r="B7111" t="s">
        <v>326</v>
      </c>
      <c r="C7111" t="s">
        <v>2412</v>
      </c>
      <c r="D7111" t="s">
        <v>12</v>
      </c>
      <c r="E7111" t="s">
        <v>16</v>
      </c>
      <c r="F7111" t="s">
        <v>155</v>
      </c>
      <c r="G7111">
        <v>41.12</v>
      </c>
      <c r="H7111">
        <v>1</v>
      </c>
      <c r="I7111">
        <v>0.22</v>
      </c>
      <c r="J7111">
        <v>2.4300000000000002</v>
      </c>
      <c r="K7111" t="s">
        <v>102</v>
      </c>
      <c r="L7111" t="s">
        <v>45</v>
      </c>
      <c r="M7111">
        <v>1.87</v>
      </c>
      <c r="N7111" t="s">
        <v>83</v>
      </c>
      <c r="O7111" t="b">
        <v>0</v>
      </c>
      <c r="P7111">
        <v>32.073599999999999</v>
      </c>
      <c r="Q7111">
        <v>7.401600000000002</v>
      </c>
      <c r="R7111">
        <v>3.1016000000000008</v>
      </c>
      <c r="S7111" t="s">
        <v>103</v>
      </c>
      <c r="T7111">
        <v>0</v>
      </c>
      <c r="U7111">
        <v>0</v>
      </c>
      <c r="V7111">
        <v>20</v>
      </c>
      <c r="W7111">
        <v>1201.8497</v>
      </c>
    </row>
    <row r="7112" spans="1:23" x14ac:dyDescent="0.35">
      <c r="A7112" t="s">
        <v>9201</v>
      </c>
      <c r="B7112" t="s">
        <v>316</v>
      </c>
      <c r="C7112" t="s">
        <v>2683</v>
      </c>
      <c r="D7112" t="s">
        <v>15</v>
      </c>
      <c r="E7112" t="s">
        <v>16</v>
      </c>
      <c r="F7112" t="s">
        <v>527</v>
      </c>
      <c r="G7112">
        <v>62.8</v>
      </c>
      <c r="H7112">
        <v>3</v>
      </c>
      <c r="I7112">
        <v>0.19</v>
      </c>
      <c r="J7112">
        <v>3.67</v>
      </c>
      <c r="K7112" t="s">
        <v>82</v>
      </c>
      <c r="L7112" t="s">
        <v>41</v>
      </c>
      <c r="M7112">
        <v>13.13</v>
      </c>
      <c r="N7112" t="s">
        <v>83</v>
      </c>
      <c r="O7112" t="b">
        <v>0</v>
      </c>
      <c r="P7112">
        <v>152.60400000000001</v>
      </c>
      <c r="Q7112">
        <v>39.564000000000007</v>
      </c>
      <c r="R7112">
        <v>22.76400000000001</v>
      </c>
      <c r="S7112" t="s">
        <v>91</v>
      </c>
      <c r="T7112">
        <v>0</v>
      </c>
      <c r="U7112">
        <v>0</v>
      </c>
      <c r="V7112">
        <v>11</v>
      </c>
      <c r="W7112">
        <v>785.52650000000006</v>
      </c>
    </row>
    <row r="7113" spans="1:23" x14ac:dyDescent="0.35">
      <c r="A7113" t="s">
        <v>9202</v>
      </c>
      <c r="B7113" t="s">
        <v>960</v>
      </c>
      <c r="C7113" t="s">
        <v>2898</v>
      </c>
      <c r="D7113" t="s">
        <v>15</v>
      </c>
      <c r="E7113" t="s">
        <v>95</v>
      </c>
      <c r="F7113" t="s">
        <v>1251</v>
      </c>
      <c r="G7113">
        <v>360.28</v>
      </c>
      <c r="H7113">
        <v>3</v>
      </c>
      <c r="I7113">
        <v>0.1</v>
      </c>
      <c r="J7113">
        <v>4.38</v>
      </c>
      <c r="K7113" t="s">
        <v>90</v>
      </c>
      <c r="L7113" t="s">
        <v>41</v>
      </c>
      <c r="M7113">
        <v>12.39</v>
      </c>
      <c r="N7113" t="s">
        <v>83</v>
      </c>
      <c r="O7113" t="b">
        <v>0</v>
      </c>
      <c r="P7113">
        <v>972.75599999999997</v>
      </c>
      <c r="Q7113">
        <v>324.25200000000012</v>
      </c>
      <c r="R7113">
        <v>307.48200000000008</v>
      </c>
      <c r="S7113" t="s">
        <v>84</v>
      </c>
      <c r="T7113">
        <v>0</v>
      </c>
      <c r="U7113">
        <v>0</v>
      </c>
      <c r="V7113">
        <v>21</v>
      </c>
      <c r="W7113">
        <v>1859.8818000000001</v>
      </c>
    </row>
    <row r="7114" spans="1:23" x14ac:dyDescent="0.35">
      <c r="A7114" t="s">
        <v>9203</v>
      </c>
      <c r="B7114" t="s">
        <v>487</v>
      </c>
      <c r="C7114" t="s">
        <v>1038</v>
      </c>
      <c r="D7114" t="s">
        <v>15</v>
      </c>
      <c r="E7114" t="s">
        <v>95</v>
      </c>
      <c r="F7114" t="s">
        <v>840</v>
      </c>
      <c r="G7114">
        <v>353.61</v>
      </c>
      <c r="H7114">
        <v>3</v>
      </c>
      <c r="I7114">
        <v>0.01</v>
      </c>
      <c r="J7114">
        <v>5.32</v>
      </c>
      <c r="K7114" t="s">
        <v>115</v>
      </c>
      <c r="L7114" t="s">
        <v>43</v>
      </c>
      <c r="M7114">
        <v>6.17</v>
      </c>
      <c r="N7114" t="s">
        <v>83</v>
      </c>
      <c r="O7114" t="b">
        <v>0</v>
      </c>
      <c r="P7114">
        <v>1050.2217000000001</v>
      </c>
      <c r="Q7114">
        <v>413.72369999999989</v>
      </c>
      <c r="R7114">
        <v>402.23369999999989</v>
      </c>
      <c r="S7114" t="s">
        <v>97</v>
      </c>
      <c r="T7114">
        <v>0</v>
      </c>
      <c r="U7114">
        <v>0</v>
      </c>
      <c r="V7114">
        <v>16</v>
      </c>
      <c r="W7114">
        <v>1838.8379</v>
      </c>
    </row>
    <row r="7115" spans="1:23" x14ac:dyDescent="0.35">
      <c r="A7115" t="s">
        <v>9204</v>
      </c>
      <c r="B7115" t="s">
        <v>466</v>
      </c>
      <c r="C7115" t="s">
        <v>299</v>
      </c>
      <c r="D7115" t="s">
        <v>15</v>
      </c>
      <c r="E7115" t="s">
        <v>14</v>
      </c>
      <c r="F7115" t="s">
        <v>396</v>
      </c>
      <c r="G7115">
        <v>174.71</v>
      </c>
      <c r="H7115">
        <v>3</v>
      </c>
      <c r="I7115">
        <v>0.05</v>
      </c>
      <c r="J7115">
        <v>9.41</v>
      </c>
      <c r="K7115" t="s">
        <v>115</v>
      </c>
      <c r="L7115" t="s">
        <v>43</v>
      </c>
      <c r="M7115">
        <v>5.81</v>
      </c>
      <c r="N7115" t="s">
        <v>83</v>
      </c>
      <c r="O7115" t="b">
        <v>0</v>
      </c>
      <c r="P7115">
        <v>497.92349999999999</v>
      </c>
      <c r="Q7115">
        <v>183.44550000000001</v>
      </c>
      <c r="R7115">
        <v>168.22550000000001</v>
      </c>
      <c r="S7115" t="s">
        <v>183</v>
      </c>
      <c r="T7115">
        <v>0</v>
      </c>
      <c r="U7115">
        <v>0</v>
      </c>
      <c r="V7115">
        <v>11</v>
      </c>
      <c r="W7115">
        <v>748.72979999999995</v>
      </c>
    </row>
    <row r="7116" spans="1:23" x14ac:dyDescent="0.35">
      <c r="A7116" t="s">
        <v>9205</v>
      </c>
      <c r="B7116" t="s">
        <v>417</v>
      </c>
      <c r="C7116" t="s">
        <v>534</v>
      </c>
      <c r="D7116" t="s">
        <v>15</v>
      </c>
      <c r="E7116" t="s">
        <v>95</v>
      </c>
      <c r="F7116" t="s">
        <v>612</v>
      </c>
      <c r="G7116">
        <v>415.31</v>
      </c>
      <c r="H7116">
        <v>1</v>
      </c>
      <c r="I7116">
        <v>0.09</v>
      </c>
      <c r="J7116">
        <v>6.62</v>
      </c>
      <c r="K7116" t="s">
        <v>102</v>
      </c>
      <c r="L7116" t="s">
        <v>45</v>
      </c>
      <c r="M7116">
        <v>0.99</v>
      </c>
      <c r="N7116" t="s">
        <v>83</v>
      </c>
      <c r="O7116" t="b">
        <v>0</v>
      </c>
      <c r="P7116">
        <v>377.93209999999999</v>
      </c>
      <c r="Q7116">
        <v>128.74610000000001</v>
      </c>
      <c r="R7116">
        <v>121.1361</v>
      </c>
      <c r="S7116" t="s">
        <v>84</v>
      </c>
      <c r="T7116">
        <v>0</v>
      </c>
      <c r="U7116">
        <v>0</v>
      </c>
      <c r="V7116">
        <v>20</v>
      </c>
      <c r="W7116">
        <v>1820.3717999999999</v>
      </c>
    </row>
    <row r="7117" spans="1:23" x14ac:dyDescent="0.35">
      <c r="A7117" t="s">
        <v>9206</v>
      </c>
      <c r="B7117" t="s">
        <v>1147</v>
      </c>
      <c r="C7117" t="s">
        <v>9207</v>
      </c>
      <c r="D7117" t="s">
        <v>12</v>
      </c>
      <c r="E7117" t="s">
        <v>88</v>
      </c>
      <c r="F7117" t="s">
        <v>1844</v>
      </c>
      <c r="G7117">
        <v>24.83</v>
      </c>
      <c r="H7117">
        <v>2</v>
      </c>
      <c r="I7117">
        <v>0.11</v>
      </c>
      <c r="J7117">
        <v>4.09</v>
      </c>
      <c r="K7117" t="s">
        <v>115</v>
      </c>
      <c r="L7117" t="s">
        <v>41</v>
      </c>
      <c r="M7117">
        <v>6.45</v>
      </c>
      <c r="N7117" t="s">
        <v>83</v>
      </c>
      <c r="O7117" t="b">
        <v>0</v>
      </c>
      <c r="P7117">
        <v>44.197400000000002</v>
      </c>
      <c r="Q7117">
        <v>14.401400000000001</v>
      </c>
      <c r="R7117">
        <v>3.8614000000000002</v>
      </c>
      <c r="S7117" t="s">
        <v>183</v>
      </c>
      <c r="T7117">
        <v>0</v>
      </c>
      <c r="U7117">
        <v>0</v>
      </c>
      <c r="V7117">
        <v>1</v>
      </c>
      <c r="W7117">
        <v>3.8614000000000002</v>
      </c>
    </row>
    <row r="7118" spans="1:23" x14ac:dyDescent="0.35">
      <c r="A7118" t="s">
        <v>9208</v>
      </c>
      <c r="B7118" t="s">
        <v>954</v>
      </c>
      <c r="C7118" t="s">
        <v>1457</v>
      </c>
      <c r="D7118" t="s">
        <v>19</v>
      </c>
      <c r="E7118" t="s">
        <v>16</v>
      </c>
      <c r="F7118" t="s">
        <v>107</v>
      </c>
      <c r="G7118">
        <v>50.31</v>
      </c>
      <c r="H7118">
        <v>2</v>
      </c>
      <c r="I7118">
        <v>0.23</v>
      </c>
      <c r="J7118">
        <v>6.17</v>
      </c>
      <c r="K7118" t="s">
        <v>90</v>
      </c>
      <c r="L7118" t="s">
        <v>48</v>
      </c>
      <c r="M7118">
        <v>4.28</v>
      </c>
      <c r="N7118" t="s">
        <v>83</v>
      </c>
      <c r="O7118" t="b">
        <v>0</v>
      </c>
      <c r="P7118">
        <v>77.477400000000003</v>
      </c>
      <c r="Q7118">
        <v>17.105399999999999</v>
      </c>
      <c r="R7118">
        <v>6.6554000000000038</v>
      </c>
      <c r="S7118" t="s">
        <v>91</v>
      </c>
      <c r="T7118">
        <v>0</v>
      </c>
      <c r="U7118">
        <v>0</v>
      </c>
      <c r="V7118">
        <v>17</v>
      </c>
      <c r="W7118">
        <v>1435.7421999999999</v>
      </c>
    </row>
    <row r="7119" spans="1:23" x14ac:dyDescent="0.35">
      <c r="A7119" t="s">
        <v>9209</v>
      </c>
      <c r="B7119" t="s">
        <v>272</v>
      </c>
      <c r="C7119" t="s">
        <v>362</v>
      </c>
      <c r="D7119" t="s">
        <v>12</v>
      </c>
      <c r="E7119" t="s">
        <v>88</v>
      </c>
      <c r="F7119" t="s">
        <v>431</v>
      </c>
      <c r="G7119">
        <v>28.33</v>
      </c>
      <c r="H7119">
        <v>2</v>
      </c>
      <c r="I7119">
        <v>0.17</v>
      </c>
      <c r="J7119">
        <v>3.54</v>
      </c>
      <c r="K7119" t="s">
        <v>102</v>
      </c>
      <c r="L7119" t="s">
        <v>41</v>
      </c>
      <c r="M7119">
        <v>13.04</v>
      </c>
      <c r="N7119" t="s">
        <v>83</v>
      </c>
      <c r="O7119" t="b">
        <v>0</v>
      </c>
      <c r="P7119">
        <v>47.027799999999992</v>
      </c>
      <c r="Q7119">
        <v>13.0318</v>
      </c>
      <c r="R7119">
        <v>-3.5482000000000009</v>
      </c>
      <c r="S7119" t="s">
        <v>84</v>
      </c>
      <c r="T7119">
        <v>0</v>
      </c>
      <c r="U7119">
        <v>0</v>
      </c>
      <c r="V7119">
        <v>18</v>
      </c>
      <c r="W7119">
        <v>1992.8879999999999</v>
      </c>
    </row>
    <row r="7120" spans="1:23" x14ac:dyDescent="0.35">
      <c r="A7120" t="s">
        <v>9210</v>
      </c>
      <c r="B7120" t="s">
        <v>553</v>
      </c>
      <c r="C7120" t="s">
        <v>2228</v>
      </c>
      <c r="D7120" t="s">
        <v>26</v>
      </c>
      <c r="E7120" t="s">
        <v>14</v>
      </c>
      <c r="F7120" t="s">
        <v>1113</v>
      </c>
      <c r="G7120">
        <v>35.36</v>
      </c>
      <c r="H7120">
        <v>1</v>
      </c>
      <c r="I7120">
        <v>0.26</v>
      </c>
      <c r="J7120">
        <v>2.2599999999999998</v>
      </c>
      <c r="K7120" t="s">
        <v>115</v>
      </c>
      <c r="L7120" t="s">
        <v>41</v>
      </c>
      <c r="M7120">
        <v>7.26</v>
      </c>
      <c r="N7120" t="s">
        <v>83</v>
      </c>
      <c r="O7120" t="b">
        <v>0</v>
      </c>
      <c r="P7120">
        <v>26.166399999999999</v>
      </c>
      <c r="Q7120">
        <v>4.9504000000000019</v>
      </c>
      <c r="R7120">
        <v>-4.5695999999999977</v>
      </c>
      <c r="S7120" t="s">
        <v>84</v>
      </c>
      <c r="T7120">
        <v>0</v>
      </c>
      <c r="U7120">
        <v>0</v>
      </c>
      <c r="V7120">
        <v>13</v>
      </c>
      <c r="W7120">
        <v>478.67059999999998</v>
      </c>
    </row>
    <row r="7121" spans="1:23" x14ac:dyDescent="0.35">
      <c r="A7121" t="s">
        <v>9211</v>
      </c>
      <c r="B7121" t="s">
        <v>150</v>
      </c>
      <c r="C7121" t="s">
        <v>2008</v>
      </c>
      <c r="D7121" t="s">
        <v>20</v>
      </c>
      <c r="E7121" t="s">
        <v>16</v>
      </c>
      <c r="F7121" t="s">
        <v>444</v>
      </c>
      <c r="G7121">
        <v>23.35</v>
      </c>
      <c r="H7121">
        <v>1</v>
      </c>
      <c r="I7121">
        <v>0.14000000000000001</v>
      </c>
      <c r="J7121">
        <v>4.2</v>
      </c>
      <c r="K7121" t="s">
        <v>102</v>
      </c>
      <c r="L7121" t="s">
        <v>43</v>
      </c>
      <c r="M7121">
        <v>3.95</v>
      </c>
      <c r="N7121" t="s">
        <v>83</v>
      </c>
      <c r="O7121" t="b">
        <v>0</v>
      </c>
      <c r="P7121">
        <v>20.081</v>
      </c>
      <c r="Q7121">
        <v>6.0709999999999997</v>
      </c>
      <c r="R7121">
        <v>-2.0790000000000011</v>
      </c>
      <c r="S7121" t="s">
        <v>128</v>
      </c>
      <c r="T7121">
        <v>0</v>
      </c>
      <c r="U7121">
        <v>0</v>
      </c>
      <c r="V7121">
        <v>13</v>
      </c>
      <c r="W7121">
        <v>919.70389999999998</v>
      </c>
    </row>
    <row r="7122" spans="1:23" x14ac:dyDescent="0.35">
      <c r="A7122" t="s">
        <v>9212</v>
      </c>
      <c r="B7122" t="s">
        <v>984</v>
      </c>
      <c r="C7122" t="s">
        <v>1079</v>
      </c>
      <c r="D7122" t="s">
        <v>12</v>
      </c>
      <c r="E7122" t="s">
        <v>14</v>
      </c>
      <c r="F7122" t="s">
        <v>366</v>
      </c>
      <c r="G7122">
        <v>182.96</v>
      </c>
      <c r="H7122">
        <v>1</v>
      </c>
      <c r="I7122">
        <v>0.2</v>
      </c>
      <c r="J7122">
        <v>2.61</v>
      </c>
      <c r="K7122" t="s">
        <v>90</v>
      </c>
      <c r="L7122" t="s">
        <v>41</v>
      </c>
      <c r="M7122">
        <v>11.11</v>
      </c>
      <c r="N7122" t="s">
        <v>83</v>
      </c>
      <c r="O7122" t="b">
        <v>0</v>
      </c>
      <c r="P7122">
        <v>146.36799999999999</v>
      </c>
      <c r="Q7122">
        <v>36.592000000000027</v>
      </c>
      <c r="R7122">
        <v>22.872000000000028</v>
      </c>
      <c r="S7122" t="s">
        <v>97</v>
      </c>
      <c r="T7122">
        <v>0</v>
      </c>
      <c r="U7122">
        <v>0</v>
      </c>
      <c r="V7122">
        <v>16</v>
      </c>
      <c r="W7122">
        <v>1067.1288</v>
      </c>
    </row>
    <row r="7123" spans="1:23" x14ac:dyDescent="0.35">
      <c r="A7123" t="s">
        <v>9213</v>
      </c>
      <c r="B7123" t="s">
        <v>180</v>
      </c>
      <c r="C7123" t="s">
        <v>1694</v>
      </c>
      <c r="D7123" t="s">
        <v>20</v>
      </c>
      <c r="E7123" t="s">
        <v>95</v>
      </c>
      <c r="F7123" t="s">
        <v>596</v>
      </c>
      <c r="G7123">
        <v>478.82</v>
      </c>
      <c r="H7123">
        <v>2</v>
      </c>
      <c r="I7123">
        <v>7.0000000000000007E-2</v>
      </c>
      <c r="J7123">
        <v>4.93</v>
      </c>
      <c r="K7123" t="s">
        <v>82</v>
      </c>
      <c r="L7123" t="s">
        <v>41</v>
      </c>
      <c r="M7123">
        <v>5.91</v>
      </c>
      <c r="N7123" t="s">
        <v>83</v>
      </c>
      <c r="O7123" t="b">
        <v>0</v>
      </c>
      <c r="P7123">
        <v>890.60519999999997</v>
      </c>
      <c r="Q7123">
        <v>316.02120000000002</v>
      </c>
      <c r="R7123">
        <v>305.18119999999999</v>
      </c>
      <c r="S7123" t="s">
        <v>183</v>
      </c>
      <c r="T7123">
        <v>0</v>
      </c>
      <c r="U7123">
        <v>0</v>
      </c>
      <c r="V7123">
        <v>16</v>
      </c>
      <c r="W7123">
        <v>1367.6271999999999</v>
      </c>
    </row>
    <row r="7124" spans="1:23" x14ac:dyDescent="0.35">
      <c r="A7124" t="s">
        <v>9214</v>
      </c>
      <c r="B7124" t="s">
        <v>425</v>
      </c>
      <c r="C7124" t="s">
        <v>1388</v>
      </c>
      <c r="D7124" t="s">
        <v>17</v>
      </c>
      <c r="E7124" t="s">
        <v>16</v>
      </c>
      <c r="F7124" t="s">
        <v>155</v>
      </c>
      <c r="G7124">
        <v>56.82</v>
      </c>
      <c r="H7124">
        <v>1</v>
      </c>
      <c r="I7124">
        <v>0.14000000000000001</v>
      </c>
      <c r="J7124">
        <v>4.62</v>
      </c>
      <c r="K7124" t="s">
        <v>90</v>
      </c>
      <c r="L7124" t="s">
        <v>43</v>
      </c>
      <c r="M7124">
        <v>5.59</v>
      </c>
      <c r="N7124" t="s">
        <v>83</v>
      </c>
      <c r="O7124" t="b">
        <v>0</v>
      </c>
      <c r="P7124">
        <v>48.865200000000002</v>
      </c>
      <c r="Q7124">
        <v>14.773199999999999</v>
      </c>
      <c r="R7124">
        <v>4.5632000000000019</v>
      </c>
      <c r="S7124" t="s">
        <v>84</v>
      </c>
      <c r="T7124">
        <v>0</v>
      </c>
      <c r="U7124">
        <v>0</v>
      </c>
      <c r="V7124">
        <v>17</v>
      </c>
      <c r="W7124">
        <v>1298.4629</v>
      </c>
    </row>
    <row r="7125" spans="1:23" x14ac:dyDescent="0.35">
      <c r="A7125" t="s">
        <v>9215</v>
      </c>
      <c r="B7125" t="s">
        <v>1301</v>
      </c>
      <c r="C7125" t="s">
        <v>1101</v>
      </c>
      <c r="D7125" t="s">
        <v>19</v>
      </c>
      <c r="E7125" t="s">
        <v>88</v>
      </c>
      <c r="F7125" t="s">
        <v>916</v>
      </c>
      <c r="G7125">
        <v>16.39</v>
      </c>
      <c r="H7125">
        <v>3</v>
      </c>
      <c r="I7125">
        <v>0.06</v>
      </c>
      <c r="J7125">
        <v>7.43</v>
      </c>
      <c r="K7125" t="s">
        <v>115</v>
      </c>
      <c r="L7125" t="s">
        <v>41</v>
      </c>
      <c r="M7125">
        <v>14.3</v>
      </c>
      <c r="N7125" t="s">
        <v>83</v>
      </c>
      <c r="O7125" t="b">
        <v>0</v>
      </c>
      <c r="P7125">
        <v>46.219799999999999</v>
      </c>
      <c r="Q7125">
        <v>16.7178</v>
      </c>
      <c r="R7125">
        <v>-5.0122</v>
      </c>
      <c r="S7125" t="s">
        <v>91</v>
      </c>
      <c r="T7125">
        <v>0</v>
      </c>
      <c r="U7125">
        <v>0</v>
      </c>
      <c r="V7125">
        <v>17</v>
      </c>
      <c r="W7125">
        <v>1059.6406999999999</v>
      </c>
    </row>
    <row r="7126" spans="1:23" x14ac:dyDescent="0.35">
      <c r="A7126" t="s">
        <v>9216</v>
      </c>
      <c r="B7126" t="s">
        <v>236</v>
      </c>
      <c r="C7126" t="s">
        <v>2523</v>
      </c>
      <c r="D7126" t="s">
        <v>28</v>
      </c>
      <c r="E7126" t="s">
        <v>14</v>
      </c>
      <c r="F7126" t="s">
        <v>1419</v>
      </c>
      <c r="G7126">
        <v>130.79</v>
      </c>
      <c r="H7126">
        <v>1</v>
      </c>
      <c r="I7126">
        <v>0.25</v>
      </c>
      <c r="J7126">
        <v>8.6199999999999992</v>
      </c>
      <c r="K7126" t="s">
        <v>115</v>
      </c>
      <c r="L7126" t="s">
        <v>41</v>
      </c>
      <c r="M7126">
        <v>12.82</v>
      </c>
      <c r="N7126" t="s">
        <v>83</v>
      </c>
      <c r="O7126" t="b">
        <v>0</v>
      </c>
      <c r="P7126">
        <v>98.092500000000001</v>
      </c>
      <c r="Q7126">
        <v>19.618500000000012</v>
      </c>
      <c r="R7126">
        <v>-1.8214999999999859</v>
      </c>
      <c r="S7126" t="s">
        <v>103</v>
      </c>
      <c r="T7126">
        <v>0</v>
      </c>
      <c r="U7126">
        <v>0</v>
      </c>
      <c r="V7126">
        <v>13</v>
      </c>
      <c r="W7126">
        <v>464.18990000000008</v>
      </c>
    </row>
    <row r="7127" spans="1:23" x14ac:dyDescent="0.35">
      <c r="A7127" t="s">
        <v>9217</v>
      </c>
      <c r="B7127" t="s">
        <v>161</v>
      </c>
      <c r="C7127" t="s">
        <v>1009</v>
      </c>
      <c r="D7127" t="s">
        <v>17</v>
      </c>
      <c r="E7127" t="s">
        <v>16</v>
      </c>
      <c r="F7127" t="s">
        <v>624</v>
      </c>
      <c r="G7127">
        <v>25.07</v>
      </c>
      <c r="H7127">
        <v>2</v>
      </c>
      <c r="I7127">
        <v>0.23</v>
      </c>
      <c r="J7127">
        <v>7.83</v>
      </c>
      <c r="K7127" t="s">
        <v>90</v>
      </c>
      <c r="L7127" t="s">
        <v>48</v>
      </c>
      <c r="M7127">
        <v>11.85</v>
      </c>
      <c r="N7127" t="s">
        <v>83</v>
      </c>
      <c r="O7127" t="b">
        <v>0</v>
      </c>
      <c r="P7127">
        <v>38.607799999999997</v>
      </c>
      <c r="Q7127">
        <v>8.5238000000000049</v>
      </c>
      <c r="R7127">
        <v>-11.1562</v>
      </c>
      <c r="S7127" t="s">
        <v>91</v>
      </c>
      <c r="T7127">
        <v>0</v>
      </c>
      <c r="U7127">
        <v>0</v>
      </c>
      <c r="V7127">
        <v>5</v>
      </c>
      <c r="W7127">
        <v>379.39300000000009</v>
      </c>
    </row>
    <row r="7128" spans="1:23" x14ac:dyDescent="0.35">
      <c r="A7128" t="s">
        <v>9218</v>
      </c>
      <c r="B7128" t="s">
        <v>413</v>
      </c>
      <c r="C7128" t="s">
        <v>2825</v>
      </c>
      <c r="D7128" t="s">
        <v>15</v>
      </c>
      <c r="E7128" t="s">
        <v>88</v>
      </c>
      <c r="F7128" t="s">
        <v>1554</v>
      </c>
      <c r="G7128">
        <v>25.34</v>
      </c>
      <c r="H7128">
        <v>1</v>
      </c>
      <c r="I7128">
        <v>0</v>
      </c>
      <c r="J7128">
        <v>4.32</v>
      </c>
      <c r="K7128" t="s">
        <v>90</v>
      </c>
      <c r="L7128" t="s">
        <v>48</v>
      </c>
      <c r="M7128">
        <v>18.059999999999999</v>
      </c>
      <c r="N7128" t="s">
        <v>83</v>
      </c>
      <c r="O7128" t="b">
        <v>0</v>
      </c>
      <c r="P7128">
        <v>25.34</v>
      </c>
      <c r="Q7128">
        <v>10.135999999999999</v>
      </c>
      <c r="R7128">
        <v>-12.244</v>
      </c>
      <c r="S7128" t="s">
        <v>84</v>
      </c>
      <c r="T7128">
        <v>0</v>
      </c>
      <c r="U7128">
        <v>0</v>
      </c>
      <c r="V7128">
        <v>14</v>
      </c>
      <c r="W7128">
        <v>673.92430000000013</v>
      </c>
    </row>
    <row r="7129" spans="1:23" x14ac:dyDescent="0.35">
      <c r="A7129" t="s">
        <v>9219</v>
      </c>
      <c r="B7129" t="s">
        <v>581</v>
      </c>
      <c r="C7129" t="s">
        <v>904</v>
      </c>
      <c r="D7129" t="s">
        <v>15</v>
      </c>
      <c r="E7129" t="s">
        <v>88</v>
      </c>
      <c r="F7129" t="s">
        <v>89</v>
      </c>
      <c r="G7129">
        <v>23.95</v>
      </c>
      <c r="H7129">
        <v>1</v>
      </c>
      <c r="I7129">
        <v>0.01</v>
      </c>
      <c r="J7129">
        <v>8.11</v>
      </c>
      <c r="K7129" t="s">
        <v>90</v>
      </c>
      <c r="L7129" t="s">
        <v>45</v>
      </c>
      <c r="M7129">
        <v>1.56</v>
      </c>
      <c r="N7129" t="s">
        <v>83</v>
      </c>
      <c r="O7129" t="b">
        <v>0</v>
      </c>
      <c r="P7129">
        <v>23.7105</v>
      </c>
      <c r="Q7129">
        <v>9.3405000000000005</v>
      </c>
      <c r="R7129">
        <v>-0.3294999999999994</v>
      </c>
      <c r="S7129" t="s">
        <v>84</v>
      </c>
      <c r="T7129">
        <v>0</v>
      </c>
      <c r="U7129">
        <v>0</v>
      </c>
      <c r="V7129">
        <v>18</v>
      </c>
      <c r="W7129">
        <v>1454.9709</v>
      </c>
    </row>
    <row r="7130" spans="1:23" x14ac:dyDescent="0.35">
      <c r="A7130" t="s">
        <v>9220</v>
      </c>
      <c r="B7130" t="s">
        <v>125</v>
      </c>
      <c r="C7130" t="s">
        <v>5556</v>
      </c>
      <c r="D7130" t="s">
        <v>19</v>
      </c>
      <c r="E7130" t="s">
        <v>95</v>
      </c>
      <c r="F7130" t="s">
        <v>388</v>
      </c>
      <c r="G7130">
        <v>550.54999999999995</v>
      </c>
      <c r="H7130">
        <v>1</v>
      </c>
      <c r="I7130">
        <v>0.17</v>
      </c>
      <c r="J7130">
        <v>3.76</v>
      </c>
      <c r="K7130" t="s">
        <v>115</v>
      </c>
      <c r="L7130" t="s">
        <v>41</v>
      </c>
      <c r="M7130">
        <v>6.83</v>
      </c>
      <c r="N7130" t="s">
        <v>141</v>
      </c>
      <c r="O7130" t="b">
        <v>0</v>
      </c>
      <c r="P7130">
        <v>456.95650000000001</v>
      </c>
      <c r="Q7130">
        <v>126.62649999999999</v>
      </c>
      <c r="R7130">
        <v>116.0365</v>
      </c>
      <c r="S7130" t="s">
        <v>128</v>
      </c>
      <c r="T7130">
        <v>1</v>
      </c>
      <c r="U7130">
        <v>0</v>
      </c>
      <c r="V7130">
        <v>4</v>
      </c>
      <c r="W7130">
        <v>403.56450000000001</v>
      </c>
    </row>
    <row r="7131" spans="1:23" x14ac:dyDescent="0.35">
      <c r="A7131" t="s">
        <v>9221</v>
      </c>
      <c r="B7131" t="s">
        <v>390</v>
      </c>
      <c r="C7131" t="s">
        <v>1692</v>
      </c>
      <c r="D7131" t="s">
        <v>15</v>
      </c>
      <c r="E7131" t="s">
        <v>88</v>
      </c>
      <c r="F7131" t="s">
        <v>509</v>
      </c>
      <c r="G7131">
        <v>20.56</v>
      </c>
      <c r="H7131">
        <v>2</v>
      </c>
      <c r="I7131">
        <v>0.06</v>
      </c>
      <c r="J7131">
        <v>9.49</v>
      </c>
      <c r="K7131" t="s">
        <v>82</v>
      </c>
      <c r="L7131" t="s">
        <v>43</v>
      </c>
      <c r="M7131">
        <v>3.69</v>
      </c>
      <c r="N7131" t="s">
        <v>83</v>
      </c>
      <c r="O7131" t="b">
        <v>0</v>
      </c>
      <c r="P7131">
        <v>38.652799999999992</v>
      </c>
      <c r="Q7131">
        <v>13.9808</v>
      </c>
      <c r="R7131">
        <v>0.80079999999999529</v>
      </c>
      <c r="S7131" t="s">
        <v>91</v>
      </c>
      <c r="T7131">
        <v>0</v>
      </c>
      <c r="U7131">
        <v>0</v>
      </c>
      <c r="V7131">
        <v>14</v>
      </c>
      <c r="W7131">
        <v>948.8134</v>
      </c>
    </row>
    <row r="7132" spans="1:23" x14ac:dyDescent="0.35">
      <c r="A7132" t="s">
        <v>9222</v>
      </c>
      <c r="B7132" t="s">
        <v>433</v>
      </c>
      <c r="C7132" t="s">
        <v>418</v>
      </c>
      <c r="D7132" t="s">
        <v>26</v>
      </c>
      <c r="E7132" t="s">
        <v>95</v>
      </c>
      <c r="F7132" t="s">
        <v>844</v>
      </c>
      <c r="G7132">
        <v>508.95</v>
      </c>
      <c r="H7132">
        <v>1</v>
      </c>
      <c r="I7132">
        <v>0.28000000000000003</v>
      </c>
      <c r="J7132">
        <v>8.08</v>
      </c>
      <c r="K7132" t="s">
        <v>102</v>
      </c>
      <c r="L7132" t="s">
        <v>41</v>
      </c>
      <c r="M7132">
        <v>10.85</v>
      </c>
      <c r="N7132" t="s">
        <v>83</v>
      </c>
      <c r="O7132" t="b">
        <v>0</v>
      </c>
      <c r="P7132">
        <v>366.44400000000002</v>
      </c>
      <c r="Q7132">
        <v>61.073999999999963</v>
      </c>
      <c r="R7132">
        <v>42.143999999999963</v>
      </c>
      <c r="S7132" t="s">
        <v>97</v>
      </c>
      <c r="T7132">
        <v>0</v>
      </c>
      <c r="U7132">
        <v>0</v>
      </c>
      <c r="V7132">
        <v>11</v>
      </c>
      <c r="W7132">
        <v>1394.7299</v>
      </c>
    </row>
    <row r="7133" spans="1:23" x14ac:dyDescent="0.35">
      <c r="A7133" t="s">
        <v>9223</v>
      </c>
      <c r="B7133" t="s">
        <v>603</v>
      </c>
      <c r="C7133" t="s">
        <v>317</v>
      </c>
      <c r="D7133" t="s">
        <v>28</v>
      </c>
      <c r="E7133" t="s">
        <v>16</v>
      </c>
      <c r="F7133" t="s">
        <v>475</v>
      </c>
      <c r="G7133">
        <v>21.7</v>
      </c>
      <c r="H7133">
        <v>3</v>
      </c>
      <c r="I7133">
        <v>0.18</v>
      </c>
      <c r="J7133">
        <v>5.94</v>
      </c>
      <c r="K7133" t="s">
        <v>90</v>
      </c>
      <c r="L7133" t="s">
        <v>45</v>
      </c>
      <c r="M7133">
        <v>1.1399999999999999</v>
      </c>
      <c r="N7133" t="s">
        <v>83</v>
      </c>
      <c r="O7133" t="b">
        <v>0</v>
      </c>
      <c r="P7133">
        <v>53.381999999999998</v>
      </c>
      <c r="Q7133">
        <v>14.321999999999999</v>
      </c>
      <c r="R7133">
        <v>7.2420000000000027</v>
      </c>
      <c r="S7133" t="s">
        <v>128</v>
      </c>
      <c r="T7133">
        <v>0</v>
      </c>
      <c r="U7133">
        <v>0</v>
      </c>
      <c r="V7133">
        <v>21</v>
      </c>
      <c r="W7133">
        <v>1217.9494</v>
      </c>
    </row>
    <row r="7134" spans="1:23" x14ac:dyDescent="0.35">
      <c r="A7134" t="s">
        <v>9224</v>
      </c>
      <c r="B7134" t="s">
        <v>549</v>
      </c>
      <c r="C7134" t="s">
        <v>2311</v>
      </c>
      <c r="D7134" t="s">
        <v>15</v>
      </c>
      <c r="E7134" t="s">
        <v>95</v>
      </c>
      <c r="F7134" t="s">
        <v>541</v>
      </c>
      <c r="G7134">
        <v>350.57</v>
      </c>
      <c r="H7134">
        <v>3</v>
      </c>
      <c r="I7134">
        <v>0.09</v>
      </c>
      <c r="J7134">
        <v>9.18</v>
      </c>
      <c r="K7134" t="s">
        <v>90</v>
      </c>
      <c r="L7134" t="s">
        <v>41</v>
      </c>
      <c r="M7134">
        <v>6.4</v>
      </c>
      <c r="N7134" t="s">
        <v>83</v>
      </c>
      <c r="O7134" t="b">
        <v>0</v>
      </c>
      <c r="P7134">
        <v>957.05610000000001</v>
      </c>
      <c r="Q7134">
        <v>326.03010000000012</v>
      </c>
      <c r="R7134">
        <v>310.45010000000008</v>
      </c>
      <c r="S7134" t="s">
        <v>91</v>
      </c>
      <c r="T7134">
        <v>0</v>
      </c>
      <c r="U7134">
        <v>0</v>
      </c>
      <c r="V7134">
        <v>3</v>
      </c>
      <c r="W7134">
        <v>311.6604000000001</v>
      </c>
    </row>
    <row r="7135" spans="1:23" x14ac:dyDescent="0.35">
      <c r="A7135" t="s">
        <v>9225</v>
      </c>
      <c r="B7135" t="s">
        <v>161</v>
      </c>
      <c r="C7135" t="s">
        <v>767</v>
      </c>
      <c r="D7135" t="s">
        <v>17</v>
      </c>
      <c r="E7135" t="s">
        <v>16</v>
      </c>
      <c r="F7135" t="s">
        <v>311</v>
      </c>
      <c r="G7135">
        <v>46.14</v>
      </c>
      <c r="H7135">
        <v>3</v>
      </c>
      <c r="I7135">
        <v>0.06</v>
      </c>
      <c r="J7135">
        <v>8.7100000000000009</v>
      </c>
      <c r="K7135" t="s">
        <v>82</v>
      </c>
      <c r="L7135" t="s">
        <v>48</v>
      </c>
      <c r="M7135">
        <v>8.6</v>
      </c>
      <c r="N7135" t="s">
        <v>83</v>
      </c>
      <c r="O7135" t="b">
        <v>0</v>
      </c>
      <c r="P7135">
        <v>130.1148</v>
      </c>
      <c r="Q7135">
        <v>47.062800000000003</v>
      </c>
      <c r="R7135">
        <v>29.752800000000001</v>
      </c>
      <c r="S7135" t="s">
        <v>91</v>
      </c>
      <c r="T7135">
        <v>0</v>
      </c>
      <c r="U7135">
        <v>0</v>
      </c>
      <c r="V7135">
        <v>17</v>
      </c>
      <c r="W7135">
        <v>1537.2258999999999</v>
      </c>
    </row>
    <row r="7136" spans="1:23" x14ac:dyDescent="0.35">
      <c r="A7136" t="s">
        <v>9226</v>
      </c>
      <c r="B7136" t="s">
        <v>229</v>
      </c>
      <c r="C7136" t="s">
        <v>321</v>
      </c>
      <c r="D7136" t="s">
        <v>15</v>
      </c>
      <c r="E7136" t="s">
        <v>88</v>
      </c>
      <c r="F7136" t="s">
        <v>191</v>
      </c>
      <c r="G7136">
        <v>22.42</v>
      </c>
      <c r="H7136">
        <v>1</v>
      </c>
      <c r="I7136">
        <v>0.08</v>
      </c>
      <c r="J7136">
        <v>4.63</v>
      </c>
      <c r="K7136" t="s">
        <v>82</v>
      </c>
      <c r="L7136" t="s">
        <v>48</v>
      </c>
      <c r="M7136">
        <v>17.100000000000001</v>
      </c>
      <c r="N7136" t="s">
        <v>83</v>
      </c>
      <c r="O7136" t="b">
        <v>0</v>
      </c>
      <c r="P7136">
        <v>20.6264</v>
      </c>
      <c r="Q7136">
        <v>7.1744000000000039</v>
      </c>
      <c r="R7136">
        <v>-14.5556</v>
      </c>
      <c r="S7136" t="s">
        <v>103</v>
      </c>
      <c r="T7136">
        <v>0</v>
      </c>
      <c r="U7136">
        <v>0</v>
      </c>
      <c r="V7136">
        <v>15</v>
      </c>
      <c r="W7136">
        <v>1951.8117999999999</v>
      </c>
    </row>
    <row r="7137" spans="1:23" x14ac:dyDescent="0.35">
      <c r="A7137" t="s">
        <v>9227</v>
      </c>
      <c r="B7137" t="s">
        <v>1524</v>
      </c>
      <c r="C7137" t="s">
        <v>2519</v>
      </c>
      <c r="D7137" t="s">
        <v>15</v>
      </c>
      <c r="E7137" t="s">
        <v>16</v>
      </c>
      <c r="F7137" t="s">
        <v>1077</v>
      </c>
      <c r="G7137">
        <v>21.39</v>
      </c>
      <c r="H7137">
        <v>3</v>
      </c>
      <c r="I7137">
        <v>0.25</v>
      </c>
      <c r="J7137">
        <v>7.44</v>
      </c>
      <c r="K7137" t="s">
        <v>102</v>
      </c>
      <c r="L7137" t="s">
        <v>43</v>
      </c>
      <c r="M7137">
        <v>3.97</v>
      </c>
      <c r="N7137" t="s">
        <v>83</v>
      </c>
      <c r="O7137" t="b">
        <v>0</v>
      </c>
      <c r="P7137">
        <v>48.127499999999998</v>
      </c>
      <c r="Q7137">
        <v>9.6254999999999953</v>
      </c>
      <c r="R7137">
        <v>-1.7845000000000051</v>
      </c>
      <c r="S7137" t="s">
        <v>128</v>
      </c>
      <c r="T7137">
        <v>0</v>
      </c>
      <c r="U7137">
        <v>0</v>
      </c>
      <c r="V7137">
        <v>16</v>
      </c>
      <c r="W7137">
        <v>835.06150000000002</v>
      </c>
    </row>
    <row r="7138" spans="1:23" x14ac:dyDescent="0.35">
      <c r="A7138" t="s">
        <v>9228</v>
      </c>
      <c r="B7138" t="s">
        <v>491</v>
      </c>
      <c r="C7138" t="s">
        <v>2526</v>
      </c>
      <c r="D7138" t="s">
        <v>15</v>
      </c>
      <c r="E7138" t="s">
        <v>88</v>
      </c>
      <c r="F7138" t="s">
        <v>227</v>
      </c>
      <c r="G7138">
        <v>27.77</v>
      </c>
      <c r="H7138">
        <v>3</v>
      </c>
      <c r="I7138">
        <v>0.02</v>
      </c>
      <c r="J7138">
        <v>5.7</v>
      </c>
      <c r="K7138" t="s">
        <v>82</v>
      </c>
      <c r="L7138" t="s">
        <v>43</v>
      </c>
      <c r="M7138">
        <v>4.18</v>
      </c>
      <c r="N7138" t="s">
        <v>83</v>
      </c>
      <c r="O7138" t="b">
        <v>0</v>
      </c>
      <c r="P7138">
        <v>81.643799999999999</v>
      </c>
      <c r="Q7138">
        <v>31.657800000000002</v>
      </c>
      <c r="R7138">
        <v>21.777799999999999</v>
      </c>
      <c r="S7138" t="s">
        <v>103</v>
      </c>
      <c r="T7138">
        <v>0</v>
      </c>
      <c r="U7138">
        <v>0</v>
      </c>
      <c r="V7138">
        <v>5</v>
      </c>
      <c r="W7138">
        <v>6.7103000000000073</v>
      </c>
    </row>
    <row r="7139" spans="1:23" x14ac:dyDescent="0.35">
      <c r="A7139" t="s">
        <v>9229</v>
      </c>
      <c r="B7139" t="s">
        <v>1345</v>
      </c>
      <c r="C7139" t="s">
        <v>2110</v>
      </c>
      <c r="D7139" t="s">
        <v>19</v>
      </c>
      <c r="E7139" t="s">
        <v>16</v>
      </c>
      <c r="F7139" t="s">
        <v>435</v>
      </c>
      <c r="G7139">
        <v>47.84</v>
      </c>
      <c r="H7139">
        <v>3</v>
      </c>
      <c r="I7139">
        <v>0.17</v>
      </c>
      <c r="J7139">
        <v>4.1399999999999997</v>
      </c>
      <c r="K7139" t="s">
        <v>115</v>
      </c>
      <c r="L7139" t="s">
        <v>43</v>
      </c>
      <c r="M7139">
        <v>6.89</v>
      </c>
      <c r="N7139" t="s">
        <v>83</v>
      </c>
      <c r="O7139" t="b">
        <v>0</v>
      </c>
      <c r="P7139">
        <v>119.1216</v>
      </c>
      <c r="Q7139">
        <v>33.009599999999992</v>
      </c>
      <c r="R7139">
        <v>21.979599999999991</v>
      </c>
      <c r="S7139" t="s">
        <v>183</v>
      </c>
      <c r="T7139">
        <v>0</v>
      </c>
      <c r="U7139">
        <v>0</v>
      </c>
      <c r="V7139">
        <v>13</v>
      </c>
      <c r="W7139">
        <v>459.34150000000011</v>
      </c>
    </row>
    <row r="7140" spans="1:23" x14ac:dyDescent="0.35">
      <c r="A7140" t="s">
        <v>9230</v>
      </c>
      <c r="B7140" t="s">
        <v>832</v>
      </c>
      <c r="C7140" t="s">
        <v>9069</v>
      </c>
      <c r="D7140" t="s">
        <v>20</v>
      </c>
      <c r="E7140" t="s">
        <v>16</v>
      </c>
      <c r="F7140" t="s">
        <v>300</v>
      </c>
      <c r="G7140">
        <v>21.24</v>
      </c>
      <c r="H7140">
        <v>3</v>
      </c>
      <c r="I7140">
        <v>0.21</v>
      </c>
      <c r="J7140">
        <v>3.32</v>
      </c>
      <c r="K7140" t="s">
        <v>102</v>
      </c>
      <c r="L7140" t="s">
        <v>43</v>
      </c>
      <c r="M7140">
        <v>7.95</v>
      </c>
      <c r="N7140" t="s">
        <v>83</v>
      </c>
      <c r="O7140" t="b">
        <v>0</v>
      </c>
      <c r="P7140">
        <v>50.338799999999999</v>
      </c>
      <c r="Q7140">
        <v>12.1068</v>
      </c>
      <c r="R7140">
        <v>0.83680000000000021</v>
      </c>
      <c r="S7140" t="s">
        <v>97</v>
      </c>
      <c r="T7140">
        <v>0</v>
      </c>
      <c r="U7140">
        <v>0</v>
      </c>
      <c r="V7140">
        <v>2</v>
      </c>
      <c r="W7140">
        <v>79.887200000000021</v>
      </c>
    </row>
    <row r="7141" spans="1:23" x14ac:dyDescent="0.35">
      <c r="A7141" t="s">
        <v>9231</v>
      </c>
      <c r="B7141" t="s">
        <v>368</v>
      </c>
      <c r="C7141" t="s">
        <v>9232</v>
      </c>
      <c r="D7141" t="s">
        <v>12</v>
      </c>
      <c r="E7141" t="s">
        <v>95</v>
      </c>
      <c r="F7141" t="s">
        <v>318</v>
      </c>
      <c r="G7141">
        <v>644.45000000000005</v>
      </c>
      <c r="H7141">
        <v>3</v>
      </c>
      <c r="I7141">
        <v>0.03</v>
      </c>
      <c r="J7141">
        <v>6</v>
      </c>
      <c r="K7141" t="s">
        <v>102</v>
      </c>
      <c r="L7141" t="s">
        <v>45</v>
      </c>
      <c r="M7141">
        <v>1.62</v>
      </c>
      <c r="N7141" t="s">
        <v>141</v>
      </c>
      <c r="O7141" t="b">
        <v>0</v>
      </c>
      <c r="P7141">
        <v>1875.3495</v>
      </c>
      <c r="Q7141">
        <v>715.33950000000004</v>
      </c>
      <c r="R7141">
        <v>707.71950000000004</v>
      </c>
      <c r="S7141" t="s">
        <v>97</v>
      </c>
      <c r="T7141">
        <v>1</v>
      </c>
      <c r="U7141">
        <v>0</v>
      </c>
      <c r="V7141">
        <v>1</v>
      </c>
      <c r="W7141">
        <v>707.71950000000004</v>
      </c>
    </row>
    <row r="7142" spans="1:23" x14ac:dyDescent="0.35">
      <c r="A7142" t="s">
        <v>9233</v>
      </c>
      <c r="B7142" t="s">
        <v>165</v>
      </c>
      <c r="C7142" t="s">
        <v>2230</v>
      </c>
      <c r="D7142" t="s">
        <v>15</v>
      </c>
      <c r="E7142" t="s">
        <v>95</v>
      </c>
      <c r="F7142" t="s">
        <v>667</v>
      </c>
      <c r="G7142">
        <v>493.78</v>
      </c>
      <c r="H7142">
        <v>3</v>
      </c>
      <c r="I7142">
        <v>0.04</v>
      </c>
      <c r="J7142">
        <v>5.67</v>
      </c>
      <c r="K7142" t="s">
        <v>102</v>
      </c>
      <c r="L7142" t="s">
        <v>48</v>
      </c>
      <c r="M7142">
        <v>5.32</v>
      </c>
      <c r="N7142" t="s">
        <v>83</v>
      </c>
      <c r="O7142" t="b">
        <v>0</v>
      </c>
      <c r="P7142">
        <v>1422.0863999999999</v>
      </c>
      <c r="Q7142">
        <v>533.28239999999994</v>
      </c>
      <c r="R7142">
        <v>522.29239999999993</v>
      </c>
      <c r="S7142" t="s">
        <v>91</v>
      </c>
      <c r="T7142">
        <v>0</v>
      </c>
      <c r="U7142">
        <v>0</v>
      </c>
      <c r="V7142">
        <v>11</v>
      </c>
      <c r="W7142">
        <v>1983.5051000000001</v>
      </c>
    </row>
    <row r="7143" spans="1:23" x14ac:dyDescent="0.35">
      <c r="A7143" t="s">
        <v>9234</v>
      </c>
      <c r="B7143" t="s">
        <v>751</v>
      </c>
      <c r="C7143" t="s">
        <v>2029</v>
      </c>
      <c r="D7143" t="s">
        <v>15</v>
      </c>
      <c r="E7143" t="s">
        <v>88</v>
      </c>
      <c r="F7143" t="s">
        <v>502</v>
      </c>
      <c r="G7143">
        <v>33.96</v>
      </c>
      <c r="H7143">
        <v>2</v>
      </c>
      <c r="I7143">
        <v>0.1</v>
      </c>
      <c r="J7143">
        <v>6.8</v>
      </c>
      <c r="K7143" t="s">
        <v>82</v>
      </c>
      <c r="L7143" t="s">
        <v>43</v>
      </c>
      <c r="M7143">
        <v>7.62</v>
      </c>
      <c r="N7143" t="s">
        <v>83</v>
      </c>
      <c r="O7143" t="b">
        <v>1</v>
      </c>
      <c r="P7143">
        <v>61.128</v>
      </c>
      <c r="Q7143">
        <v>20.376000000000001</v>
      </c>
      <c r="R7143">
        <v>5.9559999999999977</v>
      </c>
      <c r="S7143" t="s">
        <v>97</v>
      </c>
      <c r="T7143">
        <v>0</v>
      </c>
      <c r="U7143">
        <v>0</v>
      </c>
      <c r="V7143">
        <v>17</v>
      </c>
      <c r="W7143">
        <v>1688.6007999999999</v>
      </c>
    </row>
    <row r="7144" spans="1:23" x14ac:dyDescent="0.35">
      <c r="A7144" t="s">
        <v>9235</v>
      </c>
      <c r="B7144" t="s">
        <v>559</v>
      </c>
      <c r="C7144" t="s">
        <v>1601</v>
      </c>
      <c r="D7144" t="s">
        <v>12</v>
      </c>
      <c r="E7144" t="s">
        <v>16</v>
      </c>
      <c r="F7144" t="s">
        <v>895</v>
      </c>
      <c r="G7144">
        <v>34.659999999999997</v>
      </c>
      <c r="H7144">
        <v>1</v>
      </c>
      <c r="I7144">
        <v>0.26</v>
      </c>
      <c r="J7144">
        <v>2.71</v>
      </c>
      <c r="K7144" t="s">
        <v>82</v>
      </c>
      <c r="L7144" t="s">
        <v>45</v>
      </c>
      <c r="M7144">
        <v>0.57999999999999996</v>
      </c>
      <c r="N7144" t="s">
        <v>83</v>
      </c>
      <c r="O7144" t="b">
        <v>0</v>
      </c>
      <c r="P7144">
        <v>25.648399999999999</v>
      </c>
      <c r="Q7144">
        <v>4.8524000000000029</v>
      </c>
      <c r="R7144">
        <v>1.5624000000000029</v>
      </c>
      <c r="S7144" t="s">
        <v>128</v>
      </c>
      <c r="T7144">
        <v>0</v>
      </c>
      <c r="U7144">
        <v>0</v>
      </c>
      <c r="V7144">
        <v>3</v>
      </c>
      <c r="W7144">
        <v>730.82100000000014</v>
      </c>
    </row>
    <row r="7145" spans="1:23" x14ac:dyDescent="0.35">
      <c r="A7145" t="s">
        <v>9236</v>
      </c>
      <c r="B7145" t="s">
        <v>161</v>
      </c>
      <c r="C7145" t="s">
        <v>1380</v>
      </c>
      <c r="D7145" t="s">
        <v>24</v>
      </c>
      <c r="E7145" t="s">
        <v>16</v>
      </c>
      <c r="F7145" t="s">
        <v>282</v>
      </c>
      <c r="G7145">
        <v>28.71</v>
      </c>
      <c r="H7145">
        <v>2</v>
      </c>
      <c r="I7145">
        <v>0.08</v>
      </c>
      <c r="J7145">
        <v>2.0499999999999998</v>
      </c>
      <c r="K7145" t="s">
        <v>115</v>
      </c>
      <c r="L7145" t="s">
        <v>41</v>
      </c>
      <c r="M7145">
        <v>5.12</v>
      </c>
      <c r="N7145" t="s">
        <v>83</v>
      </c>
      <c r="O7145" t="b">
        <v>0</v>
      </c>
      <c r="P7145">
        <v>52.826400000000007</v>
      </c>
      <c r="Q7145">
        <v>18.374400000000009</v>
      </c>
      <c r="R7145">
        <v>11.20440000000001</v>
      </c>
      <c r="S7145" t="s">
        <v>91</v>
      </c>
      <c r="T7145">
        <v>0</v>
      </c>
      <c r="U7145">
        <v>0</v>
      </c>
      <c r="V7145">
        <v>20</v>
      </c>
      <c r="W7145">
        <v>1665.5569</v>
      </c>
    </row>
    <row r="7146" spans="1:23" x14ac:dyDescent="0.35">
      <c r="A7146" t="s">
        <v>9237</v>
      </c>
      <c r="B7146" t="s">
        <v>109</v>
      </c>
      <c r="C7146" t="s">
        <v>2008</v>
      </c>
      <c r="D7146" t="s">
        <v>26</v>
      </c>
      <c r="E7146" t="s">
        <v>95</v>
      </c>
      <c r="F7146" t="s">
        <v>266</v>
      </c>
      <c r="G7146">
        <v>296.86</v>
      </c>
      <c r="H7146">
        <v>2</v>
      </c>
      <c r="I7146">
        <v>0.01</v>
      </c>
      <c r="J7146">
        <v>2.5299999999999998</v>
      </c>
      <c r="K7146" t="s">
        <v>115</v>
      </c>
      <c r="L7146" t="s">
        <v>48</v>
      </c>
      <c r="M7146">
        <v>17.84</v>
      </c>
      <c r="N7146" t="s">
        <v>83</v>
      </c>
      <c r="O7146" t="b">
        <v>0</v>
      </c>
      <c r="P7146">
        <v>587.78280000000007</v>
      </c>
      <c r="Q7146">
        <v>231.55080000000001</v>
      </c>
      <c r="R7146">
        <v>211.1808</v>
      </c>
      <c r="S7146" t="s">
        <v>103</v>
      </c>
      <c r="T7146">
        <v>0</v>
      </c>
      <c r="U7146">
        <v>0</v>
      </c>
      <c r="V7146">
        <v>13</v>
      </c>
      <c r="W7146">
        <v>919.70389999999998</v>
      </c>
    </row>
    <row r="7147" spans="1:23" x14ac:dyDescent="0.35">
      <c r="A7147" t="s">
        <v>9238</v>
      </c>
      <c r="B7147" t="s">
        <v>487</v>
      </c>
      <c r="C7147" t="s">
        <v>546</v>
      </c>
      <c r="D7147" t="s">
        <v>12</v>
      </c>
      <c r="E7147" t="s">
        <v>14</v>
      </c>
      <c r="F7147" t="s">
        <v>203</v>
      </c>
      <c r="G7147">
        <v>71.239999999999995</v>
      </c>
      <c r="H7147">
        <v>3</v>
      </c>
      <c r="I7147">
        <v>0.21</v>
      </c>
      <c r="J7147">
        <v>9.94</v>
      </c>
      <c r="K7147" t="s">
        <v>82</v>
      </c>
      <c r="L7147" t="s">
        <v>41</v>
      </c>
      <c r="M7147">
        <v>8.99</v>
      </c>
      <c r="N7147" t="s">
        <v>83</v>
      </c>
      <c r="O7147" t="b">
        <v>0</v>
      </c>
      <c r="P7147">
        <v>168.83879999999999</v>
      </c>
      <c r="Q7147">
        <v>40.606800000000021</v>
      </c>
      <c r="R7147">
        <v>21.676800000000021</v>
      </c>
      <c r="S7147" t="s">
        <v>97</v>
      </c>
      <c r="T7147">
        <v>0</v>
      </c>
      <c r="U7147">
        <v>0</v>
      </c>
      <c r="V7147">
        <v>15</v>
      </c>
      <c r="W7147">
        <v>998.18510000000003</v>
      </c>
    </row>
    <row r="7148" spans="1:23" x14ac:dyDescent="0.35">
      <c r="A7148" t="s">
        <v>9239</v>
      </c>
      <c r="B7148" t="s">
        <v>1219</v>
      </c>
      <c r="C7148" t="s">
        <v>8113</v>
      </c>
      <c r="D7148" t="s">
        <v>12</v>
      </c>
      <c r="E7148" t="s">
        <v>16</v>
      </c>
      <c r="F7148" t="s">
        <v>1050</v>
      </c>
      <c r="G7148">
        <v>44.03</v>
      </c>
      <c r="H7148">
        <v>2</v>
      </c>
      <c r="I7148">
        <v>0.26</v>
      </c>
      <c r="J7148">
        <v>5.58</v>
      </c>
      <c r="K7148" t="s">
        <v>115</v>
      </c>
      <c r="L7148" t="s">
        <v>43</v>
      </c>
      <c r="M7148">
        <v>4.25</v>
      </c>
      <c r="N7148" t="s">
        <v>83</v>
      </c>
      <c r="O7148" t="b">
        <v>0</v>
      </c>
      <c r="P7148">
        <v>65.164400000000001</v>
      </c>
      <c r="Q7148">
        <v>12.3284</v>
      </c>
      <c r="R7148">
        <v>2.498400000000002</v>
      </c>
      <c r="S7148" t="s">
        <v>183</v>
      </c>
      <c r="T7148">
        <v>0</v>
      </c>
      <c r="U7148">
        <v>0</v>
      </c>
      <c r="V7148">
        <v>2</v>
      </c>
      <c r="W7148">
        <v>397.98039999999992</v>
      </c>
    </row>
    <row r="7149" spans="1:23" x14ac:dyDescent="0.35">
      <c r="A7149" t="s">
        <v>9240</v>
      </c>
      <c r="B7149" t="s">
        <v>629</v>
      </c>
      <c r="C7149" t="s">
        <v>738</v>
      </c>
      <c r="D7149" t="s">
        <v>17</v>
      </c>
      <c r="E7149" t="s">
        <v>16</v>
      </c>
      <c r="F7149" t="s">
        <v>278</v>
      </c>
      <c r="G7149">
        <v>57.05</v>
      </c>
      <c r="H7149">
        <v>3</v>
      </c>
      <c r="I7149">
        <v>0.23</v>
      </c>
      <c r="J7149">
        <v>5.47</v>
      </c>
      <c r="K7149" t="s">
        <v>82</v>
      </c>
      <c r="L7149" t="s">
        <v>45</v>
      </c>
      <c r="M7149">
        <v>1.22</v>
      </c>
      <c r="N7149" t="s">
        <v>279</v>
      </c>
      <c r="O7149" t="b">
        <v>0</v>
      </c>
      <c r="P7149">
        <v>131.78550000000001</v>
      </c>
      <c r="Q7149">
        <v>29.095500000000001</v>
      </c>
      <c r="R7149">
        <v>22.4055</v>
      </c>
      <c r="S7149" t="s">
        <v>128</v>
      </c>
      <c r="T7149">
        <v>0</v>
      </c>
      <c r="U7149">
        <v>1</v>
      </c>
      <c r="V7149">
        <v>16</v>
      </c>
      <c r="W7149">
        <v>2256.5427</v>
      </c>
    </row>
    <row r="7150" spans="1:23" x14ac:dyDescent="0.35">
      <c r="A7150" t="s">
        <v>9241</v>
      </c>
      <c r="B7150" t="s">
        <v>1348</v>
      </c>
      <c r="C7150" t="s">
        <v>498</v>
      </c>
      <c r="D7150" t="s">
        <v>12</v>
      </c>
      <c r="E7150" t="s">
        <v>16</v>
      </c>
      <c r="F7150" t="s">
        <v>293</v>
      </c>
      <c r="G7150">
        <v>57.81</v>
      </c>
      <c r="H7150">
        <v>1</v>
      </c>
      <c r="I7150">
        <v>0.15</v>
      </c>
      <c r="J7150">
        <v>5.88</v>
      </c>
      <c r="K7150" t="s">
        <v>90</v>
      </c>
      <c r="L7150" t="s">
        <v>43</v>
      </c>
      <c r="M7150">
        <v>7.05</v>
      </c>
      <c r="N7150" t="s">
        <v>83</v>
      </c>
      <c r="O7150" t="b">
        <v>0</v>
      </c>
      <c r="P7150">
        <v>49.138500000000001</v>
      </c>
      <c r="Q7150">
        <v>14.452500000000001</v>
      </c>
      <c r="R7150">
        <v>1.5225000000000011</v>
      </c>
      <c r="S7150" t="s">
        <v>97</v>
      </c>
      <c r="T7150">
        <v>0</v>
      </c>
      <c r="U7150">
        <v>0</v>
      </c>
      <c r="V7150">
        <v>13</v>
      </c>
      <c r="W7150">
        <v>1018.9539</v>
      </c>
    </row>
    <row r="7151" spans="1:23" x14ac:dyDescent="0.35">
      <c r="A7151" t="s">
        <v>9242</v>
      </c>
      <c r="B7151" t="s">
        <v>619</v>
      </c>
      <c r="C7151" t="s">
        <v>640</v>
      </c>
      <c r="D7151" t="s">
        <v>12</v>
      </c>
      <c r="E7151" t="s">
        <v>14</v>
      </c>
      <c r="F7151" t="s">
        <v>643</v>
      </c>
      <c r="G7151">
        <v>114.65</v>
      </c>
      <c r="H7151">
        <v>1</v>
      </c>
      <c r="I7151">
        <v>0.05</v>
      </c>
      <c r="J7151">
        <v>6.22</v>
      </c>
      <c r="K7151" t="s">
        <v>90</v>
      </c>
      <c r="L7151" t="s">
        <v>45</v>
      </c>
      <c r="M7151">
        <v>0.85</v>
      </c>
      <c r="N7151" t="s">
        <v>83</v>
      </c>
      <c r="O7151" t="b">
        <v>0</v>
      </c>
      <c r="P7151">
        <v>108.9175</v>
      </c>
      <c r="Q7151">
        <v>40.127499999999998</v>
      </c>
      <c r="R7151">
        <v>33.057499999999997</v>
      </c>
      <c r="S7151" t="s">
        <v>91</v>
      </c>
      <c r="T7151">
        <v>0</v>
      </c>
      <c r="U7151">
        <v>0</v>
      </c>
      <c r="V7151">
        <v>21</v>
      </c>
      <c r="W7151">
        <v>1856.1396999999999</v>
      </c>
    </row>
    <row r="7152" spans="1:23" x14ac:dyDescent="0.35">
      <c r="A7152" t="s">
        <v>9243</v>
      </c>
      <c r="B7152" t="s">
        <v>539</v>
      </c>
      <c r="C7152" t="s">
        <v>981</v>
      </c>
      <c r="D7152" t="s">
        <v>17</v>
      </c>
      <c r="E7152" t="s">
        <v>95</v>
      </c>
      <c r="F7152" t="s">
        <v>489</v>
      </c>
      <c r="G7152">
        <v>307.18</v>
      </c>
      <c r="H7152">
        <v>2</v>
      </c>
      <c r="I7152">
        <v>0.18</v>
      </c>
      <c r="J7152">
        <v>9.7899999999999991</v>
      </c>
      <c r="K7152" t="s">
        <v>115</v>
      </c>
      <c r="L7152" t="s">
        <v>41</v>
      </c>
      <c r="M7152">
        <v>8.51</v>
      </c>
      <c r="N7152" t="s">
        <v>83</v>
      </c>
      <c r="O7152" t="b">
        <v>0</v>
      </c>
      <c r="P7152">
        <v>503.77519999999998</v>
      </c>
      <c r="Q7152">
        <v>135.15920000000011</v>
      </c>
      <c r="R7152">
        <v>116.8592000000001</v>
      </c>
      <c r="S7152" t="s">
        <v>183</v>
      </c>
      <c r="T7152">
        <v>0</v>
      </c>
      <c r="U7152">
        <v>0</v>
      </c>
      <c r="V7152">
        <v>21</v>
      </c>
      <c r="W7152">
        <v>1211.4102</v>
      </c>
    </row>
    <row r="7153" spans="1:23" x14ac:dyDescent="0.35">
      <c r="A7153" t="s">
        <v>9244</v>
      </c>
      <c r="B7153" t="s">
        <v>500</v>
      </c>
      <c r="C7153" t="s">
        <v>1088</v>
      </c>
      <c r="D7153" t="s">
        <v>12</v>
      </c>
      <c r="E7153" t="s">
        <v>95</v>
      </c>
      <c r="F7153" t="s">
        <v>123</v>
      </c>
      <c r="G7153">
        <v>247.1</v>
      </c>
      <c r="H7153">
        <v>1</v>
      </c>
      <c r="I7153">
        <v>0.03</v>
      </c>
      <c r="J7153">
        <v>2.21</v>
      </c>
      <c r="K7153" t="s">
        <v>82</v>
      </c>
      <c r="L7153" t="s">
        <v>48</v>
      </c>
      <c r="M7153">
        <v>18.100000000000001</v>
      </c>
      <c r="N7153" t="s">
        <v>83</v>
      </c>
      <c r="O7153" t="b">
        <v>0</v>
      </c>
      <c r="P7153">
        <v>239.68700000000001</v>
      </c>
      <c r="Q7153">
        <v>91.427000000000007</v>
      </c>
      <c r="R7153">
        <v>71.11699999999999</v>
      </c>
      <c r="S7153" t="s">
        <v>91</v>
      </c>
      <c r="T7153">
        <v>0</v>
      </c>
      <c r="U7153">
        <v>0</v>
      </c>
      <c r="V7153">
        <v>12</v>
      </c>
      <c r="W7153">
        <v>1213.271</v>
      </c>
    </row>
    <row r="7154" spans="1:23" x14ac:dyDescent="0.35">
      <c r="A7154" t="s">
        <v>9245</v>
      </c>
      <c r="B7154" t="s">
        <v>1228</v>
      </c>
      <c r="C7154" t="s">
        <v>1354</v>
      </c>
      <c r="D7154" t="s">
        <v>12</v>
      </c>
      <c r="E7154" t="s">
        <v>14</v>
      </c>
      <c r="F7154" t="s">
        <v>662</v>
      </c>
      <c r="G7154">
        <v>120.27</v>
      </c>
      <c r="H7154">
        <v>1</v>
      </c>
      <c r="I7154">
        <v>0.2</v>
      </c>
      <c r="J7154">
        <v>3.8</v>
      </c>
      <c r="K7154" t="s">
        <v>82</v>
      </c>
      <c r="L7154" t="s">
        <v>41</v>
      </c>
      <c r="M7154">
        <v>13.46</v>
      </c>
      <c r="N7154" t="s">
        <v>141</v>
      </c>
      <c r="O7154" t="b">
        <v>0</v>
      </c>
      <c r="P7154">
        <v>96.215999999999994</v>
      </c>
      <c r="Q7154">
        <v>24.05400000000002</v>
      </c>
      <c r="R7154">
        <v>6.7940000000000147</v>
      </c>
      <c r="S7154" t="s">
        <v>84</v>
      </c>
      <c r="T7154">
        <v>1</v>
      </c>
      <c r="U7154">
        <v>0</v>
      </c>
      <c r="V7154">
        <v>14</v>
      </c>
      <c r="W7154">
        <v>753.40749999999991</v>
      </c>
    </row>
    <row r="7155" spans="1:23" x14ac:dyDescent="0.35">
      <c r="A7155" t="s">
        <v>9246</v>
      </c>
      <c r="B7155" t="s">
        <v>302</v>
      </c>
      <c r="C7155" t="s">
        <v>1115</v>
      </c>
      <c r="D7155" t="s">
        <v>19</v>
      </c>
      <c r="E7155" t="s">
        <v>16</v>
      </c>
      <c r="F7155" t="s">
        <v>444</v>
      </c>
      <c r="G7155">
        <v>34.43</v>
      </c>
      <c r="H7155">
        <v>1</v>
      </c>
      <c r="I7155">
        <v>0.13</v>
      </c>
      <c r="J7155">
        <v>6.47</v>
      </c>
      <c r="K7155" t="s">
        <v>82</v>
      </c>
      <c r="L7155" t="s">
        <v>43</v>
      </c>
      <c r="M7155">
        <v>4.82</v>
      </c>
      <c r="N7155" t="s">
        <v>83</v>
      </c>
      <c r="O7155" t="b">
        <v>0</v>
      </c>
      <c r="P7155">
        <v>29.9541</v>
      </c>
      <c r="Q7155">
        <v>9.2961000000000045</v>
      </c>
      <c r="R7155">
        <v>-1.993899999999996</v>
      </c>
      <c r="S7155" t="s">
        <v>183</v>
      </c>
      <c r="T7155">
        <v>0</v>
      </c>
      <c r="U7155">
        <v>0</v>
      </c>
      <c r="V7155">
        <v>13</v>
      </c>
      <c r="W7155">
        <v>590.20570000000009</v>
      </c>
    </row>
    <row r="7156" spans="1:23" x14ac:dyDescent="0.35">
      <c r="A7156" t="s">
        <v>9247</v>
      </c>
      <c r="B7156" t="s">
        <v>626</v>
      </c>
      <c r="C7156" t="s">
        <v>1789</v>
      </c>
      <c r="D7156" t="s">
        <v>20</v>
      </c>
      <c r="E7156" t="s">
        <v>16</v>
      </c>
      <c r="F7156" t="s">
        <v>337</v>
      </c>
      <c r="G7156">
        <v>31.63</v>
      </c>
      <c r="H7156">
        <v>1</v>
      </c>
      <c r="I7156">
        <v>0.12</v>
      </c>
      <c r="J7156">
        <v>9.2799999999999994</v>
      </c>
      <c r="K7156" t="s">
        <v>90</v>
      </c>
      <c r="L7156" t="s">
        <v>48</v>
      </c>
      <c r="M7156">
        <v>17.440000000000001</v>
      </c>
      <c r="N7156" t="s">
        <v>83</v>
      </c>
      <c r="O7156" t="b">
        <v>0</v>
      </c>
      <c r="P7156">
        <v>27.834399999999999</v>
      </c>
      <c r="Q7156">
        <v>8.8564000000000007</v>
      </c>
      <c r="R7156">
        <v>-17.863600000000002</v>
      </c>
      <c r="S7156" t="s">
        <v>97</v>
      </c>
      <c r="T7156">
        <v>0</v>
      </c>
      <c r="U7156">
        <v>0</v>
      </c>
      <c r="V7156">
        <v>19</v>
      </c>
      <c r="W7156">
        <v>1747.4513999999999</v>
      </c>
    </row>
    <row r="7157" spans="1:23" x14ac:dyDescent="0.35">
      <c r="A7157" t="s">
        <v>9248</v>
      </c>
      <c r="B7157" t="s">
        <v>545</v>
      </c>
      <c r="C7157" t="s">
        <v>2464</v>
      </c>
      <c r="D7157" t="s">
        <v>15</v>
      </c>
      <c r="E7157" t="s">
        <v>95</v>
      </c>
      <c r="F7157" t="s">
        <v>388</v>
      </c>
      <c r="G7157">
        <v>549.16</v>
      </c>
      <c r="H7157">
        <v>3</v>
      </c>
      <c r="I7157">
        <v>0.06</v>
      </c>
      <c r="J7157">
        <v>6.78</v>
      </c>
      <c r="K7157" t="s">
        <v>115</v>
      </c>
      <c r="L7157" t="s">
        <v>48</v>
      </c>
      <c r="M7157">
        <v>4.33</v>
      </c>
      <c r="N7157" t="s">
        <v>83</v>
      </c>
      <c r="O7157" t="b">
        <v>0</v>
      </c>
      <c r="P7157">
        <v>1548.6312</v>
      </c>
      <c r="Q7157">
        <v>560.14320000000009</v>
      </c>
      <c r="R7157">
        <v>549.03320000000008</v>
      </c>
      <c r="S7157" t="s">
        <v>91</v>
      </c>
      <c r="T7157">
        <v>0</v>
      </c>
      <c r="U7157">
        <v>0</v>
      </c>
      <c r="V7157">
        <v>14</v>
      </c>
      <c r="W7157">
        <v>1664.0038999999999</v>
      </c>
    </row>
    <row r="7158" spans="1:23" x14ac:dyDescent="0.35">
      <c r="A7158" t="s">
        <v>9249</v>
      </c>
      <c r="B7158" t="s">
        <v>298</v>
      </c>
      <c r="C7158" t="s">
        <v>865</v>
      </c>
      <c r="D7158" t="s">
        <v>12</v>
      </c>
      <c r="E7158" t="s">
        <v>16</v>
      </c>
      <c r="F7158" t="s">
        <v>435</v>
      </c>
      <c r="G7158">
        <v>35.42</v>
      </c>
      <c r="H7158">
        <v>1</v>
      </c>
      <c r="I7158">
        <v>7.0000000000000007E-2</v>
      </c>
      <c r="J7158">
        <v>2.75</v>
      </c>
      <c r="K7158" t="s">
        <v>115</v>
      </c>
      <c r="L7158" t="s">
        <v>41</v>
      </c>
      <c r="M7158">
        <v>9.34</v>
      </c>
      <c r="N7158" t="s">
        <v>83</v>
      </c>
      <c r="O7158" t="b">
        <v>0</v>
      </c>
      <c r="P7158">
        <v>32.940600000000003</v>
      </c>
      <c r="Q7158">
        <v>11.688599999999999</v>
      </c>
      <c r="R7158">
        <v>-0.40140000000000242</v>
      </c>
      <c r="S7158" t="s">
        <v>183</v>
      </c>
      <c r="T7158">
        <v>0</v>
      </c>
      <c r="U7158">
        <v>0</v>
      </c>
      <c r="V7158">
        <v>22</v>
      </c>
      <c r="W7158">
        <v>1199.3414</v>
      </c>
    </row>
    <row r="7159" spans="1:23" x14ac:dyDescent="0.35">
      <c r="A7159" t="s">
        <v>9250</v>
      </c>
      <c r="B7159" t="s">
        <v>629</v>
      </c>
      <c r="C7159" t="s">
        <v>1226</v>
      </c>
      <c r="D7159" t="s">
        <v>26</v>
      </c>
      <c r="E7159" t="s">
        <v>16</v>
      </c>
      <c r="F7159" t="s">
        <v>481</v>
      </c>
      <c r="G7159">
        <v>41.23</v>
      </c>
      <c r="H7159">
        <v>2</v>
      </c>
      <c r="I7159">
        <v>0.1</v>
      </c>
      <c r="J7159">
        <v>5.09</v>
      </c>
      <c r="K7159" t="s">
        <v>90</v>
      </c>
      <c r="L7159" t="s">
        <v>43</v>
      </c>
      <c r="M7159">
        <v>3.69</v>
      </c>
      <c r="N7159" t="s">
        <v>83</v>
      </c>
      <c r="O7159" t="b">
        <v>1</v>
      </c>
      <c r="P7159">
        <v>74.213999999999999</v>
      </c>
      <c r="Q7159">
        <v>24.73800000000001</v>
      </c>
      <c r="R7159">
        <v>15.958000000000011</v>
      </c>
      <c r="S7159" t="s">
        <v>128</v>
      </c>
      <c r="T7159">
        <v>0</v>
      </c>
      <c r="U7159">
        <v>0</v>
      </c>
      <c r="V7159">
        <v>3</v>
      </c>
      <c r="W7159">
        <v>269.11329999999998</v>
      </c>
    </row>
    <row r="7160" spans="1:23" x14ac:dyDescent="0.35">
      <c r="A7160" t="s">
        <v>9251</v>
      </c>
      <c r="B7160" t="s">
        <v>440</v>
      </c>
      <c r="C7160" t="s">
        <v>1525</v>
      </c>
      <c r="D7160" t="s">
        <v>12</v>
      </c>
      <c r="E7160" t="s">
        <v>14</v>
      </c>
      <c r="F7160" t="s">
        <v>203</v>
      </c>
      <c r="G7160">
        <v>121.11</v>
      </c>
      <c r="H7160">
        <v>1</v>
      </c>
      <c r="I7160">
        <v>0.28999999999999998</v>
      </c>
      <c r="J7160">
        <v>5.96</v>
      </c>
      <c r="K7160" t="s">
        <v>82</v>
      </c>
      <c r="L7160" t="s">
        <v>41</v>
      </c>
      <c r="M7160">
        <v>10.82</v>
      </c>
      <c r="N7160" t="s">
        <v>83</v>
      </c>
      <c r="O7160" t="b">
        <v>0</v>
      </c>
      <c r="P7160">
        <v>85.988099999999989</v>
      </c>
      <c r="Q7160">
        <v>13.32209999999999</v>
      </c>
      <c r="R7160">
        <v>-3.4579000000000089</v>
      </c>
      <c r="S7160" t="s">
        <v>97</v>
      </c>
      <c r="T7160">
        <v>0</v>
      </c>
      <c r="U7160">
        <v>0</v>
      </c>
      <c r="V7160">
        <v>16</v>
      </c>
      <c r="W7160">
        <v>1013.8551</v>
      </c>
    </row>
    <row r="7161" spans="1:23" x14ac:dyDescent="0.35">
      <c r="A7161" t="s">
        <v>9252</v>
      </c>
      <c r="B7161" t="s">
        <v>800</v>
      </c>
      <c r="C7161" t="s">
        <v>9253</v>
      </c>
      <c r="D7161" t="s">
        <v>12</v>
      </c>
      <c r="E7161" t="s">
        <v>95</v>
      </c>
      <c r="F7161" t="s">
        <v>175</v>
      </c>
      <c r="G7161">
        <v>514.84</v>
      </c>
      <c r="H7161">
        <v>2</v>
      </c>
      <c r="I7161">
        <v>0.05</v>
      </c>
      <c r="J7161">
        <v>4.3099999999999996</v>
      </c>
      <c r="K7161" t="s">
        <v>102</v>
      </c>
      <c r="L7161" t="s">
        <v>48</v>
      </c>
      <c r="M7161">
        <v>19.82</v>
      </c>
      <c r="N7161" t="s">
        <v>83</v>
      </c>
      <c r="O7161" t="b">
        <v>0</v>
      </c>
      <c r="P7161">
        <v>978.19600000000003</v>
      </c>
      <c r="Q7161">
        <v>360.38799999999998</v>
      </c>
      <c r="R7161">
        <v>336.25799999999998</v>
      </c>
      <c r="S7161" t="s">
        <v>84</v>
      </c>
      <c r="T7161">
        <v>0</v>
      </c>
      <c r="U7161">
        <v>0</v>
      </c>
      <c r="V7161">
        <v>1</v>
      </c>
      <c r="W7161">
        <v>336.25799999999998</v>
      </c>
    </row>
    <row r="7162" spans="1:23" x14ac:dyDescent="0.35">
      <c r="A7162" t="s">
        <v>9254</v>
      </c>
      <c r="B7162" t="s">
        <v>1348</v>
      </c>
      <c r="C7162" t="s">
        <v>1827</v>
      </c>
      <c r="D7162" t="s">
        <v>28</v>
      </c>
      <c r="E7162" t="s">
        <v>14</v>
      </c>
      <c r="F7162" t="s">
        <v>674</v>
      </c>
      <c r="G7162">
        <v>19.72</v>
      </c>
      <c r="H7162">
        <v>1</v>
      </c>
      <c r="I7162">
        <v>0.05</v>
      </c>
      <c r="J7162">
        <v>8.51</v>
      </c>
      <c r="K7162" t="s">
        <v>82</v>
      </c>
      <c r="L7162" t="s">
        <v>45</v>
      </c>
      <c r="M7162">
        <v>0.81</v>
      </c>
      <c r="N7162" t="s">
        <v>83</v>
      </c>
      <c r="O7162" t="b">
        <v>0</v>
      </c>
      <c r="P7162">
        <v>18.734000000000002</v>
      </c>
      <c r="Q7162">
        <v>6.9019999999999992</v>
      </c>
      <c r="R7162">
        <v>-2.418000000000001</v>
      </c>
      <c r="S7162" t="s">
        <v>97</v>
      </c>
      <c r="T7162">
        <v>0</v>
      </c>
      <c r="U7162">
        <v>0</v>
      </c>
      <c r="V7162">
        <v>16</v>
      </c>
      <c r="W7162">
        <v>894.23690000000011</v>
      </c>
    </row>
    <row r="7163" spans="1:23" x14ac:dyDescent="0.35">
      <c r="A7163" t="s">
        <v>9255</v>
      </c>
      <c r="B7163" t="s">
        <v>562</v>
      </c>
      <c r="C7163" t="s">
        <v>9256</v>
      </c>
      <c r="D7163" t="s">
        <v>12</v>
      </c>
      <c r="E7163" t="s">
        <v>16</v>
      </c>
      <c r="F7163" t="s">
        <v>932</v>
      </c>
      <c r="G7163">
        <v>28.26</v>
      </c>
      <c r="H7163">
        <v>3</v>
      </c>
      <c r="I7163">
        <v>0.21</v>
      </c>
      <c r="J7163">
        <v>3.22</v>
      </c>
      <c r="K7163" t="s">
        <v>90</v>
      </c>
      <c r="L7163" t="s">
        <v>41</v>
      </c>
      <c r="M7163">
        <v>12.76</v>
      </c>
      <c r="N7163" t="s">
        <v>83</v>
      </c>
      <c r="O7163" t="b">
        <v>0</v>
      </c>
      <c r="P7163">
        <v>66.976200000000006</v>
      </c>
      <c r="Q7163">
        <v>16.1082</v>
      </c>
      <c r="R7163">
        <v>0.1282000000000032</v>
      </c>
      <c r="S7163" t="s">
        <v>103</v>
      </c>
      <c r="T7163">
        <v>0</v>
      </c>
      <c r="U7163">
        <v>0</v>
      </c>
      <c r="V7163">
        <v>1</v>
      </c>
      <c r="W7163">
        <v>0.1282000000000032</v>
      </c>
    </row>
    <row r="7164" spans="1:23" x14ac:dyDescent="0.35">
      <c r="A7164" t="s">
        <v>9257</v>
      </c>
      <c r="B7164" t="s">
        <v>257</v>
      </c>
      <c r="C7164" t="s">
        <v>2120</v>
      </c>
      <c r="D7164" t="s">
        <v>15</v>
      </c>
      <c r="E7164" t="s">
        <v>16</v>
      </c>
      <c r="F7164" t="s">
        <v>605</v>
      </c>
      <c r="G7164">
        <v>61.08</v>
      </c>
      <c r="H7164">
        <v>2</v>
      </c>
      <c r="I7164">
        <v>0.27</v>
      </c>
      <c r="J7164">
        <v>5.17</v>
      </c>
      <c r="K7164" t="s">
        <v>90</v>
      </c>
      <c r="L7164" t="s">
        <v>48</v>
      </c>
      <c r="M7164">
        <v>6.88</v>
      </c>
      <c r="N7164" t="s">
        <v>83</v>
      </c>
      <c r="O7164" t="b">
        <v>0</v>
      </c>
      <c r="P7164">
        <v>89.1768</v>
      </c>
      <c r="Q7164">
        <v>15.88080000000001</v>
      </c>
      <c r="R7164">
        <v>3.8308000000000071</v>
      </c>
      <c r="S7164" t="s">
        <v>128</v>
      </c>
      <c r="T7164">
        <v>0</v>
      </c>
      <c r="U7164">
        <v>0</v>
      </c>
      <c r="V7164">
        <v>16</v>
      </c>
      <c r="W7164">
        <v>1044.1976</v>
      </c>
    </row>
    <row r="7165" spans="1:23" x14ac:dyDescent="0.35">
      <c r="A7165" t="s">
        <v>9258</v>
      </c>
      <c r="B7165" t="s">
        <v>205</v>
      </c>
      <c r="C7165" t="s">
        <v>9259</v>
      </c>
      <c r="D7165" t="s">
        <v>17</v>
      </c>
      <c r="E7165" t="s">
        <v>88</v>
      </c>
      <c r="F7165" t="s">
        <v>493</v>
      </c>
      <c r="G7165">
        <v>40.270000000000003</v>
      </c>
      <c r="H7165">
        <v>2</v>
      </c>
      <c r="I7165">
        <v>0.06</v>
      </c>
      <c r="J7165">
        <v>9.93</v>
      </c>
      <c r="K7165" t="s">
        <v>115</v>
      </c>
      <c r="L7165" t="s">
        <v>45</v>
      </c>
      <c r="M7165">
        <v>1.88</v>
      </c>
      <c r="N7165" t="s">
        <v>83</v>
      </c>
      <c r="O7165" t="b">
        <v>0</v>
      </c>
      <c r="P7165">
        <v>75.707599999999999</v>
      </c>
      <c r="Q7165">
        <v>27.383600000000001</v>
      </c>
      <c r="R7165">
        <v>15.573600000000001</v>
      </c>
      <c r="S7165" t="s">
        <v>97</v>
      </c>
      <c r="T7165">
        <v>0</v>
      </c>
      <c r="U7165">
        <v>0</v>
      </c>
      <c r="V7165">
        <v>1</v>
      </c>
      <c r="W7165">
        <v>15.573600000000001</v>
      </c>
    </row>
    <row r="7166" spans="1:23" x14ac:dyDescent="0.35">
      <c r="A7166" t="s">
        <v>9260</v>
      </c>
      <c r="B7166" t="s">
        <v>398</v>
      </c>
      <c r="C7166" t="s">
        <v>5588</v>
      </c>
      <c r="D7166" t="s">
        <v>17</v>
      </c>
      <c r="E7166" t="s">
        <v>95</v>
      </c>
      <c r="F7166" t="s">
        <v>1251</v>
      </c>
      <c r="G7166">
        <v>453.96</v>
      </c>
      <c r="H7166">
        <v>2</v>
      </c>
      <c r="I7166">
        <v>0.02</v>
      </c>
      <c r="J7166">
        <v>5.15</v>
      </c>
      <c r="K7166" t="s">
        <v>115</v>
      </c>
      <c r="L7166" t="s">
        <v>45</v>
      </c>
      <c r="M7166">
        <v>1.98</v>
      </c>
      <c r="N7166" t="s">
        <v>141</v>
      </c>
      <c r="O7166" t="b">
        <v>0</v>
      </c>
      <c r="P7166">
        <v>889.76159999999993</v>
      </c>
      <c r="Q7166">
        <v>345.00959999999998</v>
      </c>
      <c r="R7166">
        <v>337.87959999999998</v>
      </c>
      <c r="S7166" t="s">
        <v>183</v>
      </c>
      <c r="T7166">
        <v>1</v>
      </c>
      <c r="U7166">
        <v>0</v>
      </c>
      <c r="V7166">
        <v>4</v>
      </c>
      <c r="W7166">
        <v>711.40249999999992</v>
      </c>
    </row>
    <row r="7167" spans="1:23" x14ac:dyDescent="0.35">
      <c r="A7167" t="s">
        <v>9261</v>
      </c>
      <c r="B7167" t="s">
        <v>326</v>
      </c>
      <c r="C7167" t="s">
        <v>637</v>
      </c>
      <c r="D7167" t="s">
        <v>12</v>
      </c>
      <c r="E7167" t="s">
        <v>14</v>
      </c>
      <c r="F7167" t="s">
        <v>377</v>
      </c>
      <c r="G7167">
        <v>121.53</v>
      </c>
      <c r="H7167">
        <v>2</v>
      </c>
      <c r="I7167">
        <v>0.05</v>
      </c>
      <c r="J7167">
        <v>2.19</v>
      </c>
      <c r="K7167" t="s">
        <v>82</v>
      </c>
      <c r="L7167" t="s">
        <v>43</v>
      </c>
      <c r="M7167">
        <v>6.53</v>
      </c>
      <c r="N7167" t="s">
        <v>83</v>
      </c>
      <c r="O7167" t="b">
        <v>0</v>
      </c>
      <c r="P7167">
        <v>230.90700000000001</v>
      </c>
      <c r="Q7167">
        <v>85.070999999999998</v>
      </c>
      <c r="R7167">
        <v>76.350999999999999</v>
      </c>
      <c r="S7167" t="s">
        <v>103</v>
      </c>
      <c r="T7167">
        <v>0</v>
      </c>
      <c r="U7167">
        <v>0</v>
      </c>
      <c r="V7167">
        <v>3</v>
      </c>
      <c r="W7167">
        <v>79.14</v>
      </c>
    </row>
    <row r="7168" spans="1:23" x14ac:dyDescent="0.35">
      <c r="A7168" t="s">
        <v>9262</v>
      </c>
      <c r="B7168" t="s">
        <v>802</v>
      </c>
      <c r="C7168" t="s">
        <v>810</v>
      </c>
      <c r="D7168" t="s">
        <v>12</v>
      </c>
      <c r="E7168" t="s">
        <v>16</v>
      </c>
      <c r="F7168" t="s">
        <v>278</v>
      </c>
      <c r="G7168">
        <v>43.96</v>
      </c>
      <c r="H7168">
        <v>2</v>
      </c>
      <c r="I7168">
        <v>0.27</v>
      </c>
      <c r="J7168">
        <v>8.3000000000000007</v>
      </c>
      <c r="K7168" t="s">
        <v>115</v>
      </c>
      <c r="L7168" t="s">
        <v>45</v>
      </c>
      <c r="M7168">
        <v>1.49</v>
      </c>
      <c r="N7168" t="s">
        <v>83</v>
      </c>
      <c r="O7168" t="b">
        <v>0</v>
      </c>
      <c r="P7168">
        <v>64.181600000000003</v>
      </c>
      <c r="Q7168">
        <v>11.429600000000001</v>
      </c>
      <c r="R7168">
        <v>1.6395999999999999</v>
      </c>
      <c r="S7168" t="s">
        <v>84</v>
      </c>
      <c r="T7168">
        <v>0</v>
      </c>
      <c r="U7168">
        <v>0</v>
      </c>
      <c r="V7168">
        <v>13</v>
      </c>
      <c r="W7168">
        <v>1218.7502999999999</v>
      </c>
    </row>
    <row r="7169" spans="1:23" x14ac:dyDescent="0.35">
      <c r="A7169" t="s">
        <v>9263</v>
      </c>
      <c r="B7169" t="s">
        <v>553</v>
      </c>
      <c r="C7169" t="s">
        <v>9264</v>
      </c>
      <c r="D7169" t="s">
        <v>28</v>
      </c>
      <c r="E7169" t="s">
        <v>95</v>
      </c>
      <c r="F7169" t="s">
        <v>251</v>
      </c>
      <c r="G7169">
        <v>23.39</v>
      </c>
      <c r="H7169">
        <v>3</v>
      </c>
      <c r="I7169">
        <v>0.15</v>
      </c>
      <c r="J7169">
        <v>9.14</v>
      </c>
      <c r="K7169" t="s">
        <v>115</v>
      </c>
      <c r="L7169" t="s">
        <v>41</v>
      </c>
      <c r="M7169">
        <v>7.27</v>
      </c>
      <c r="N7169" t="s">
        <v>83</v>
      </c>
      <c r="O7169" t="b">
        <v>0</v>
      </c>
      <c r="P7169">
        <v>59.644500000000001</v>
      </c>
      <c r="Q7169">
        <v>17.5425</v>
      </c>
      <c r="R7169">
        <v>1.1325000000000041</v>
      </c>
      <c r="S7169" t="s">
        <v>84</v>
      </c>
      <c r="T7169">
        <v>0</v>
      </c>
      <c r="U7169">
        <v>0</v>
      </c>
      <c r="V7169">
        <v>2</v>
      </c>
      <c r="W7169">
        <v>-15.353099999999991</v>
      </c>
    </row>
    <row r="7170" spans="1:23" x14ac:dyDescent="0.35">
      <c r="A7170" t="s">
        <v>9265</v>
      </c>
      <c r="B7170" t="s">
        <v>455</v>
      </c>
      <c r="C7170" t="s">
        <v>922</v>
      </c>
      <c r="D7170" t="s">
        <v>15</v>
      </c>
      <c r="E7170" t="s">
        <v>16</v>
      </c>
      <c r="F7170" t="s">
        <v>155</v>
      </c>
      <c r="G7170">
        <v>55.43</v>
      </c>
      <c r="H7170">
        <v>1</v>
      </c>
      <c r="I7170">
        <v>0.23</v>
      </c>
      <c r="J7170">
        <v>8.66</v>
      </c>
      <c r="K7170" t="s">
        <v>82</v>
      </c>
      <c r="L7170" t="s">
        <v>41</v>
      </c>
      <c r="M7170">
        <v>10.06</v>
      </c>
      <c r="N7170" t="s">
        <v>141</v>
      </c>
      <c r="O7170" t="b">
        <v>0</v>
      </c>
      <c r="P7170">
        <v>42.681100000000001</v>
      </c>
      <c r="Q7170">
        <v>9.4231000000000034</v>
      </c>
      <c r="R7170">
        <v>-9.2968999999999937</v>
      </c>
      <c r="S7170" t="s">
        <v>128</v>
      </c>
      <c r="T7170">
        <v>1</v>
      </c>
      <c r="U7170">
        <v>0</v>
      </c>
      <c r="V7170">
        <v>16</v>
      </c>
      <c r="W7170">
        <v>1780.6849999999999</v>
      </c>
    </row>
    <row r="7171" spans="1:23" x14ac:dyDescent="0.35">
      <c r="A7171" t="s">
        <v>9266</v>
      </c>
      <c r="B7171" t="s">
        <v>437</v>
      </c>
      <c r="C7171" t="s">
        <v>369</v>
      </c>
      <c r="D7171" t="s">
        <v>15</v>
      </c>
      <c r="E7171" t="s">
        <v>16</v>
      </c>
      <c r="F7171" t="s">
        <v>337</v>
      </c>
      <c r="G7171">
        <v>53.59</v>
      </c>
      <c r="H7171">
        <v>2</v>
      </c>
      <c r="I7171">
        <v>0.1</v>
      </c>
      <c r="J7171">
        <v>3.41</v>
      </c>
      <c r="K7171" t="s">
        <v>102</v>
      </c>
      <c r="L7171" t="s">
        <v>41</v>
      </c>
      <c r="M7171">
        <v>6.02</v>
      </c>
      <c r="N7171" t="s">
        <v>83</v>
      </c>
      <c r="O7171" t="b">
        <v>0</v>
      </c>
      <c r="P7171">
        <v>96.462000000000003</v>
      </c>
      <c r="Q7171">
        <v>32.154000000000003</v>
      </c>
      <c r="R7171">
        <v>22.724</v>
      </c>
      <c r="S7171" t="s">
        <v>103</v>
      </c>
      <c r="T7171">
        <v>0</v>
      </c>
      <c r="U7171">
        <v>0</v>
      </c>
      <c r="V7171">
        <v>20</v>
      </c>
      <c r="W7171">
        <v>1391.7496000000001</v>
      </c>
    </row>
    <row r="7172" spans="1:23" x14ac:dyDescent="0.35">
      <c r="A7172" t="s">
        <v>9267</v>
      </c>
      <c r="B7172" t="s">
        <v>1379</v>
      </c>
      <c r="C7172" t="s">
        <v>4179</v>
      </c>
      <c r="D7172" t="s">
        <v>19</v>
      </c>
      <c r="E7172" t="s">
        <v>16</v>
      </c>
      <c r="F7172" t="s">
        <v>427</v>
      </c>
      <c r="G7172">
        <v>22.62</v>
      </c>
      <c r="H7172">
        <v>3</v>
      </c>
      <c r="I7172">
        <v>0.16</v>
      </c>
      <c r="J7172">
        <v>5.95</v>
      </c>
      <c r="K7172" t="s">
        <v>90</v>
      </c>
      <c r="L7172" t="s">
        <v>43</v>
      </c>
      <c r="M7172">
        <v>6.77</v>
      </c>
      <c r="N7172" t="s">
        <v>83</v>
      </c>
      <c r="O7172" t="b">
        <v>0</v>
      </c>
      <c r="P7172">
        <v>57.002400000000002</v>
      </c>
      <c r="Q7172">
        <v>16.28639999999999</v>
      </c>
      <c r="R7172">
        <v>3.566399999999994</v>
      </c>
      <c r="S7172" t="s">
        <v>183</v>
      </c>
      <c r="T7172">
        <v>0</v>
      </c>
      <c r="U7172">
        <v>0</v>
      </c>
      <c r="V7172">
        <v>15</v>
      </c>
      <c r="W7172">
        <v>1235.5637999999999</v>
      </c>
    </row>
    <row r="7173" spans="1:23" x14ac:dyDescent="0.35">
      <c r="A7173" t="s">
        <v>9268</v>
      </c>
      <c r="B7173" t="s">
        <v>586</v>
      </c>
      <c r="C7173" t="s">
        <v>897</v>
      </c>
      <c r="D7173" t="s">
        <v>15</v>
      </c>
      <c r="E7173" t="s">
        <v>95</v>
      </c>
      <c r="F7173" t="s">
        <v>515</v>
      </c>
      <c r="G7173">
        <v>250.87</v>
      </c>
      <c r="H7173">
        <v>3</v>
      </c>
      <c r="I7173">
        <v>0.06</v>
      </c>
      <c r="J7173">
        <v>4.54</v>
      </c>
      <c r="K7173" t="s">
        <v>82</v>
      </c>
      <c r="L7173" t="s">
        <v>45</v>
      </c>
      <c r="M7173">
        <v>1.71</v>
      </c>
      <c r="N7173" t="s">
        <v>83</v>
      </c>
      <c r="O7173" t="b">
        <v>0</v>
      </c>
      <c r="P7173">
        <v>707.45339999999999</v>
      </c>
      <c r="Q7173">
        <v>255.88740000000001</v>
      </c>
      <c r="R7173">
        <v>249.63740000000001</v>
      </c>
      <c r="S7173" t="s">
        <v>91</v>
      </c>
      <c r="T7173">
        <v>0</v>
      </c>
      <c r="U7173">
        <v>0</v>
      </c>
      <c r="V7173">
        <v>10</v>
      </c>
      <c r="W7173">
        <v>412.57940000000008</v>
      </c>
    </row>
    <row r="7174" spans="1:23" x14ac:dyDescent="0.35">
      <c r="A7174" t="s">
        <v>9269</v>
      </c>
      <c r="B7174" t="s">
        <v>413</v>
      </c>
      <c r="C7174" t="s">
        <v>2498</v>
      </c>
      <c r="D7174" t="s">
        <v>19</v>
      </c>
      <c r="E7174" t="s">
        <v>16</v>
      </c>
      <c r="F7174" t="s">
        <v>293</v>
      </c>
      <c r="G7174">
        <v>55.94</v>
      </c>
      <c r="H7174">
        <v>2</v>
      </c>
      <c r="I7174">
        <v>0.22</v>
      </c>
      <c r="J7174">
        <v>2.72</v>
      </c>
      <c r="K7174" t="s">
        <v>82</v>
      </c>
      <c r="L7174" t="s">
        <v>43</v>
      </c>
      <c r="M7174">
        <v>7</v>
      </c>
      <c r="N7174" t="s">
        <v>141</v>
      </c>
      <c r="O7174" t="b">
        <v>0</v>
      </c>
      <c r="P7174">
        <v>87.266400000000004</v>
      </c>
      <c r="Q7174">
        <v>20.138400000000001</v>
      </c>
      <c r="R7174">
        <v>10.4184</v>
      </c>
      <c r="S7174" t="s">
        <v>84</v>
      </c>
      <c r="T7174">
        <v>1</v>
      </c>
      <c r="U7174">
        <v>0</v>
      </c>
      <c r="V7174">
        <v>4</v>
      </c>
      <c r="W7174">
        <v>354.04219999999998</v>
      </c>
    </row>
    <row r="7175" spans="1:23" x14ac:dyDescent="0.35">
      <c r="A7175" t="s">
        <v>9270</v>
      </c>
      <c r="B7175" t="s">
        <v>1107</v>
      </c>
      <c r="C7175" t="s">
        <v>250</v>
      </c>
      <c r="D7175" t="s">
        <v>24</v>
      </c>
      <c r="E7175" t="s">
        <v>88</v>
      </c>
      <c r="F7175" t="s">
        <v>964</v>
      </c>
      <c r="G7175">
        <v>26.47</v>
      </c>
      <c r="H7175">
        <v>2</v>
      </c>
      <c r="I7175">
        <v>0.11</v>
      </c>
      <c r="J7175">
        <v>2.65</v>
      </c>
      <c r="K7175" t="s">
        <v>102</v>
      </c>
      <c r="L7175" t="s">
        <v>41</v>
      </c>
      <c r="M7175">
        <v>13.65</v>
      </c>
      <c r="N7175" t="s">
        <v>83</v>
      </c>
      <c r="O7175" t="b">
        <v>0</v>
      </c>
      <c r="P7175">
        <v>47.116599999999998</v>
      </c>
      <c r="Q7175">
        <v>15.352600000000001</v>
      </c>
      <c r="R7175">
        <v>-0.94739999999999824</v>
      </c>
      <c r="S7175" t="s">
        <v>97</v>
      </c>
      <c r="T7175">
        <v>0</v>
      </c>
      <c r="U7175">
        <v>0</v>
      </c>
      <c r="V7175">
        <v>13</v>
      </c>
      <c r="W7175">
        <v>678.67290000000003</v>
      </c>
    </row>
    <row r="7176" spans="1:23" x14ac:dyDescent="0.35">
      <c r="A7176" t="s">
        <v>9271</v>
      </c>
      <c r="B7176" t="s">
        <v>949</v>
      </c>
      <c r="C7176" t="s">
        <v>1074</v>
      </c>
      <c r="D7176" t="s">
        <v>12</v>
      </c>
      <c r="E7176" t="s">
        <v>16</v>
      </c>
      <c r="F7176" t="s">
        <v>231</v>
      </c>
      <c r="G7176">
        <v>37.97</v>
      </c>
      <c r="H7176">
        <v>3</v>
      </c>
      <c r="I7176">
        <v>0.12</v>
      </c>
      <c r="J7176">
        <v>7.99</v>
      </c>
      <c r="K7176" t="s">
        <v>102</v>
      </c>
      <c r="L7176" t="s">
        <v>45</v>
      </c>
      <c r="M7176">
        <v>1.53</v>
      </c>
      <c r="N7176" t="s">
        <v>83</v>
      </c>
      <c r="O7176" t="b">
        <v>0</v>
      </c>
      <c r="P7176">
        <v>100.24079999999999</v>
      </c>
      <c r="Q7176">
        <v>31.8948</v>
      </c>
      <c r="R7176">
        <v>22.3748</v>
      </c>
      <c r="S7176" t="s">
        <v>103</v>
      </c>
      <c r="T7176">
        <v>0</v>
      </c>
      <c r="U7176">
        <v>0</v>
      </c>
      <c r="V7176">
        <v>17</v>
      </c>
      <c r="W7176">
        <v>1548.1164000000001</v>
      </c>
    </row>
    <row r="7177" spans="1:23" x14ac:dyDescent="0.35">
      <c r="A7177" t="s">
        <v>9272</v>
      </c>
      <c r="B7177" t="s">
        <v>150</v>
      </c>
      <c r="C7177" t="s">
        <v>2410</v>
      </c>
      <c r="D7177" t="s">
        <v>12</v>
      </c>
      <c r="E7177" t="s">
        <v>16</v>
      </c>
      <c r="F7177" t="s">
        <v>344</v>
      </c>
      <c r="G7177">
        <v>25.67</v>
      </c>
      <c r="H7177">
        <v>3</v>
      </c>
      <c r="I7177">
        <v>0.3</v>
      </c>
      <c r="J7177">
        <v>3.61</v>
      </c>
      <c r="K7177" t="s">
        <v>115</v>
      </c>
      <c r="L7177" t="s">
        <v>45</v>
      </c>
      <c r="M7177">
        <v>1.35</v>
      </c>
      <c r="N7177" t="s">
        <v>83</v>
      </c>
      <c r="O7177" t="b">
        <v>0</v>
      </c>
      <c r="P7177">
        <v>53.906999999999996</v>
      </c>
      <c r="Q7177">
        <v>7.7009999999999996</v>
      </c>
      <c r="R7177">
        <v>2.741000000000001</v>
      </c>
      <c r="S7177" t="s">
        <v>128</v>
      </c>
      <c r="T7177">
        <v>0</v>
      </c>
      <c r="U7177">
        <v>0</v>
      </c>
      <c r="V7177">
        <v>11</v>
      </c>
      <c r="W7177">
        <v>239.26870000000011</v>
      </c>
    </row>
    <row r="7178" spans="1:23" x14ac:dyDescent="0.35">
      <c r="A7178" t="s">
        <v>9273</v>
      </c>
      <c r="B7178" t="s">
        <v>984</v>
      </c>
      <c r="C7178" t="s">
        <v>3150</v>
      </c>
      <c r="D7178" t="s">
        <v>17</v>
      </c>
      <c r="E7178" t="s">
        <v>88</v>
      </c>
      <c r="F7178" t="s">
        <v>2335</v>
      </c>
      <c r="G7178">
        <v>20.93</v>
      </c>
      <c r="H7178">
        <v>1</v>
      </c>
      <c r="I7178">
        <v>7.0000000000000007E-2</v>
      </c>
      <c r="J7178">
        <v>3.49</v>
      </c>
      <c r="K7178" t="s">
        <v>102</v>
      </c>
      <c r="L7178" t="s">
        <v>43</v>
      </c>
      <c r="M7178">
        <v>4.32</v>
      </c>
      <c r="N7178" t="s">
        <v>83</v>
      </c>
      <c r="O7178" t="b">
        <v>0</v>
      </c>
      <c r="P7178">
        <v>19.4649</v>
      </c>
      <c r="Q7178">
        <v>6.9069000000000003</v>
      </c>
      <c r="R7178">
        <v>-0.90310000000000024</v>
      </c>
      <c r="S7178" t="s">
        <v>97</v>
      </c>
      <c r="T7178">
        <v>0</v>
      </c>
      <c r="U7178">
        <v>0</v>
      </c>
      <c r="V7178">
        <v>5</v>
      </c>
      <c r="W7178">
        <v>134.0380000000001</v>
      </c>
    </row>
    <row r="7179" spans="1:23" x14ac:dyDescent="0.35">
      <c r="A7179" t="s">
        <v>9274</v>
      </c>
      <c r="B7179" t="s">
        <v>368</v>
      </c>
      <c r="C7179" t="s">
        <v>485</v>
      </c>
      <c r="D7179" t="s">
        <v>12</v>
      </c>
      <c r="E7179" t="s">
        <v>95</v>
      </c>
      <c r="F7179" t="s">
        <v>515</v>
      </c>
      <c r="G7179">
        <v>321.70999999999998</v>
      </c>
      <c r="H7179">
        <v>3</v>
      </c>
      <c r="I7179">
        <v>0.05</v>
      </c>
      <c r="J7179">
        <v>6.7</v>
      </c>
      <c r="K7179" t="s">
        <v>82</v>
      </c>
      <c r="L7179" t="s">
        <v>48</v>
      </c>
      <c r="M7179">
        <v>15.41</v>
      </c>
      <c r="N7179" t="s">
        <v>83</v>
      </c>
      <c r="O7179" t="b">
        <v>0</v>
      </c>
      <c r="P7179">
        <v>916.87349999999981</v>
      </c>
      <c r="Q7179">
        <v>337.79549999999989</v>
      </c>
      <c r="R7179">
        <v>315.68549999999988</v>
      </c>
      <c r="S7179" t="s">
        <v>97</v>
      </c>
      <c r="T7179">
        <v>0</v>
      </c>
      <c r="U7179">
        <v>0</v>
      </c>
      <c r="V7179">
        <v>14</v>
      </c>
      <c r="W7179">
        <v>753.80010000000004</v>
      </c>
    </row>
    <row r="7180" spans="1:23" x14ac:dyDescent="0.35">
      <c r="A7180" t="s">
        <v>9275</v>
      </c>
      <c r="B7180" t="s">
        <v>2158</v>
      </c>
      <c r="C7180" t="s">
        <v>1206</v>
      </c>
      <c r="D7180" t="s">
        <v>15</v>
      </c>
      <c r="E7180" t="s">
        <v>95</v>
      </c>
      <c r="F7180" t="s">
        <v>631</v>
      </c>
      <c r="G7180">
        <v>415.66</v>
      </c>
      <c r="H7180">
        <v>3</v>
      </c>
      <c r="I7180">
        <v>0.15</v>
      </c>
      <c r="J7180">
        <v>6.21</v>
      </c>
      <c r="K7180" t="s">
        <v>82</v>
      </c>
      <c r="L7180" t="s">
        <v>41</v>
      </c>
      <c r="M7180">
        <v>6.25</v>
      </c>
      <c r="N7180" t="s">
        <v>83</v>
      </c>
      <c r="O7180" t="b">
        <v>0</v>
      </c>
      <c r="P7180">
        <v>1059.933</v>
      </c>
      <c r="Q7180">
        <v>311.745</v>
      </c>
      <c r="R7180">
        <v>299.28500000000003</v>
      </c>
      <c r="S7180" t="s">
        <v>128</v>
      </c>
      <c r="T7180">
        <v>0</v>
      </c>
      <c r="U7180">
        <v>0</v>
      </c>
      <c r="V7180">
        <v>13</v>
      </c>
      <c r="W7180">
        <v>1298.8137999999999</v>
      </c>
    </row>
    <row r="7181" spans="1:23" x14ac:dyDescent="0.35">
      <c r="A7181" t="s">
        <v>9276</v>
      </c>
      <c r="B7181" t="s">
        <v>113</v>
      </c>
      <c r="C7181" t="s">
        <v>5164</v>
      </c>
      <c r="D7181" t="s">
        <v>12</v>
      </c>
      <c r="E7181" t="s">
        <v>95</v>
      </c>
      <c r="F7181" t="s">
        <v>726</v>
      </c>
      <c r="G7181">
        <v>276.48</v>
      </c>
      <c r="H7181">
        <v>1</v>
      </c>
      <c r="I7181">
        <v>0.27</v>
      </c>
      <c r="J7181">
        <v>7.57</v>
      </c>
      <c r="K7181" t="s">
        <v>82</v>
      </c>
      <c r="L7181" t="s">
        <v>41</v>
      </c>
      <c r="M7181">
        <v>13.95</v>
      </c>
      <c r="N7181" t="s">
        <v>141</v>
      </c>
      <c r="O7181" t="b">
        <v>0</v>
      </c>
      <c r="P7181">
        <v>201.8304</v>
      </c>
      <c r="Q7181">
        <v>35.942399999999992</v>
      </c>
      <c r="R7181">
        <v>14.422399999999991</v>
      </c>
      <c r="S7181" t="s">
        <v>84</v>
      </c>
      <c r="T7181">
        <v>1</v>
      </c>
      <c r="U7181">
        <v>0</v>
      </c>
      <c r="V7181">
        <v>4</v>
      </c>
      <c r="W7181">
        <v>256.97000000000003</v>
      </c>
    </row>
    <row r="7182" spans="1:23" x14ac:dyDescent="0.35">
      <c r="A7182" t="s">
        <v>9277</v>
      </c>
      <c r="B7182" t="s">
        <v>996</v>
      </c>
      <c r="C7182" t="s">
        <v>2636</v>
      </c>
      <c r="D7182" t="s">
        <v>26</v>
      </c>
      <c r="E7182" t="s">
        <v>16</v>
      </c>
      <c r="F7182" t="s">
        <v>645</v>
      </c>
      <c r="G7182">
        <v>56.15</v>
      </c>
      <c r="H7182">
        <v>2</v>
      </c>
      <c r="I7182">
        <v>0.17</v>
      </c>
      <c r="J7182">
        <v>8.31</v>
      </c>
      <c r="K7182" t="s">
        <v>90</v>
      </c>
      <c r="L7182" t="s">
        <v>43</v>
      </c>
      <c r="M7182">
        <v>3.12</v>
      </c>
      <c r="N7182" t="s">
        <v>83</v>
      </c>
      <c r="O7182" t="b">
        <v>0</v>
      </c>
      <c r="P7182">
        <v>93.209000000000003</v>
      </c>
      <c r="Q7182">
        <v>25.829000000000001</v>
      </c>
      <c r="R7182">
        <v>14.39899999999999</v>
      </c>
      <c r="S7182" t="s">
        <v>128</v>
      </c>
      <c r="T7182">
        <v>0</v>
      </c>
      <c r="U7182">
        <v>0</v>
      </c>
      <c r="V7182">
        <v>15</v>
      </c>
      <c r="W7182">
        <v>1009.6579</v>
      </c>
    </row>
    <row r="7183" spans="1:23" x14ac:dyDescent="0.35">
      <c r="A7183" t="s">
        <v>9278</v>
      </c>
      <c r="B7183" t="s">
        <v>79</v>
      </c>
      <c r="C7183" t="s">
        <v>2018</v>
      </c>
      <c r="D7183" t="s">
        <v>20</v>
      </c>
      <c r="E7183" t="s">
        <v>88</v>
      </c>
      <c r="F7183" t="s">
        <v>1221</v>
      </c>
      <c r="G7183">
        <v>19.93</v>
      </c>
      <c r="H7183">
        <v>1</v>
      </c>
      <c r="I7183">
        <v>0.06</v>
      </c>
      <c r="J7183">
        <v>9.19</v>
      </c>
      <c r="K7183" t="s">
        <v>82</v>
      </c>
      <c r="L7183" t="s">
        <v>43</v>
      </c>
      <c r="M7183">
        <v>3.96</v>
      </c>
      <c r="N7183" t="s">
        <v>83</v>
      </c>
      <c r="O7183" t="b">
        <v>0</v>
      </c>
      <c r="P7183">
        <v>18.734200000000001</v>
      </c>
      <c r="Q7183">
        <v>6.7761999999999976</v>
      </c>
      <c r="R7183">
        <v>-6.373800000000001</v>
      </c>
      <c r="S7183" t="s">
        <v>84</v>
      </c>
      <c r="T7183">
        <v>0</v>
      </c>
      <c r="U7183">
        <v>0</v>
      </c>
      <c r="V7183">
        <v>21</v>
      </c>
      <c r="W7183">
        <v>1190.9679000000001</v>
      </c>
    </row>
    <row r="7184" spans="1:23" x14ac:dyDescent="0.35">
      <c r="A7184" t="s">
        <v>9279</v>
      </c>
      <c r="B7184" t="s">
        <v>375</v>
      </c>
      <c r="C7184" t="s">
        <v>2947</v>
      </c>
      <c r="D7184" t="s">
        <v>20</v>
      </c>
      <c r="E7184" t="s">
        <v>16</v>
      </c>
      <c r="F7184" t="s">
        <v>337</v>
      </c>
      <c r="G7184">
        <v>34.14</v>
      </c>
      <c r="H7184">
        <v>1</v>
      </c>
      <c r="I7184">
        <v>0.18</v>
      </c>
      <c r="J7184">
        <v>2.23</v>
      </c>
      <c r="K7184" t="s">
        <v>115</v>
      </c>
      <c r="L7184" t="s">
        <v>41</v>
      </c>
      <c r="M7184">
        <v>12.9</v>
      </c>
      <c r="N7184" t="s">
        <v>83</v>
      </c>
      <c r="O7184" t="b">
        <v>0</v>
      </c>
      <c r="P7184">
        <v>27.994800000000001</v>
      </c>
      <c r="Q7184">
        <v>7.5108000000000033</v>
      </c>
      <c r="R7184">
        <v>-7.6191999999999966</v>
      </c>
      <c r="S7184" t="s">
        <v>128</v>
      </c>
      <c r="T7184">
        <v>0</v>
      </c>
      <c r="U7184">
        <v>0</v>
      </c>
      <c r="V7184">
        <v>4</v>
      </c>
      <c r="W7184">
        <v>28.53550000000002</v>
      </c>
    </row>
    <row r="7185" spans="1:23" x14ac:dyDescent="0.35">
      <c r="A7185" t="s">
        <v>9280</v>
      </c>
      <c r="B7185" t="s">
        <v>316</v>
      </c>
      <c r="C7185" t="s">
        <v>9281</v>
      </c>
      <c r="D7185" t="s">
        <v>24</v>
      </c>
      <c r="E7185" t="s">
        <v>88</v>
      </c>
      <c r="F7185" t="s">
        <v>199</v>
      </c>
      <c r="G7185">
        <v>22</v>
      </c>
      <c r="H7185">
        <v>3</v>
      </c>
      <c r="I7185">
        <v>0.1</v>
      </c>
      <c r="J7185">
        <v>4.01</v>
      </c>
      <c r="K7185" t="s">
        <v>90</v>
      </c>
      <c r="L7185" t="s">
        <v>43</v>
      </c>
      <c r="M7185">
        <v>6.05</v>
      </c>
      <c r="N7185" t="s">
        <v>83</v>
      </c>
      <c r="O7185" t="b">
        <v>1</v>
      </c>
      <c r="P7185">
        <v>59.4</v>
      </c>
      <c r="Q7185">
        <v>19.8</v>
      </c>
      <c r="R7185">
        <v>9.7399999999999984</v>
      </c>
      <c r="S7185" t="s">
        <v>91</v>
      </c>
      <c r="T7185">
        <v>0</v>
      </c>
      <c r="U7185">
        <v>0</v>
      </c>
      <c r="V7185">
        <v>1</v>
      </c>
      <c r="W7185">
        <v>9.7399999999999984</v>
      </c>
    </row>
    <row r="7186" spans="1:23" x14ac:dyDescent="0.35">
      <c r="A7186" t="s">
        <v>9282</v>
      </c>
      <c r="B7186" t="s">
        <v>180</v>
      </c>
      <c r="C7186" t="s">
        <v>1972</v>
      </c>
      <c r="D7186" t="s">
        <v>12</v>
      </c>
      <c r="E7186" t="s">
        <v>95</v>
      </c>
      <c r="F7186" t="s">
        <v>421</v>
      </c>
      <c r="G7186">
        <v>387.38</v>
      </c>
      <c r="H7186">
        <v>2</v>
      </c>
      <c r="I7186">
        <v>0.24</v>
      </c>
      <c r="J7186">
        <v>9.19</v>
      </c>
      <c r="K7186" t="s">
        <v>115</v>
      </c>
      <c r="L7186" t="s">
        <v>41</v>
      </c>
      <c r="M7186">
        <v>12.78</v>
      </c>
      <c r="N7186" t="s">
        <v>83</v>
      </c>
      <c r="O7186" t="b">
        <v>0</v>
      </c>
      <c r="P7186">
        <v>588.81759999999997</v>
      </c>
      <c r="Q7186">
        <v>123.9616</v>
      </c>
      <c r="R7186">
        <v>101.99160000000001</v>
      </c>
      <c r="S7186" t="s">
        <v>183</v>
      </c>
      <c r="T7186">
        <v>0</v>
      </c>
      <c r="U7186">
        <v>0</v>
      </c>
      <c r="V7186">
        <v>24</v>
      </c>
      <c r="W7186">
        <v>2290.0473000000002</v>
      </c>
    </row>
    <row r="7187" spans="1:23" x14ac:dyDescent="0.35">
      <c r="A7187" t="s">
        <v>9283</v>
      </c>
      <c r="B7187" t="s">
        <v>497</v>
      </c>
      <c r="C7187" t="s">
        <v>1599</v>
      </c>
      <c r="D7187" t="s">
        <v>15</v>
      </c>
      <c r="E7187" t="s">
        <v>16</v>
      </c>
      <c r="F7187" t="s">
        <v>351</v>
      </c>
      <c r="G7187">
        <v>50.13</v>
      </c>
      <c r="H7187">
        <v>1</v>
      </c>
      <c r="I7187">
        <v>0.1</v>
      </c>
      <c r="J7187">
        <v>2.29</v>
      </c>
      <c r="K7187" t="s">
        <v>90</v>
      </c>
      <c r="L7187" t="s">
        <v>43</v>
      </c>
      <c r="M7187">
        <v>6.3</v>
      </c>
      <c r="N7187" t="s">
        <v>83</v>
      </c>
      <c r="O7187" t="b">
        <v>0</v>
      </c>
      <c r="P7187">
        <v>45.116999999999997</v>
      </c>
      <c r="Q7187">
        <v>15.039</v>
      </c>
      <c r="R7187">
        <v>6.4490000000000052</v>
      </c>
      <c r="S7187" t="s">
        <v>183</v>
      </c>
      <c r="T7187">
        <v>0</v>
      </c>
      <c r="U7187">
        <v>0</v>
      </c>
      <c r="V7187">
        <v>16</v>
      </c>
      <c r="W7187">
        <v>1139.4492</v>
      </c>
    </row>
    <row r="7188" spans="1:23" x14ac:dyDescent="0.35">
      <c r="A7188" t="s">
        <v>9284</v>
      </c>
      <c r="B7188" t="s">
        <v>339</v>
      </c>
      <c r="C7188" t="s">
        <v>7265</v>
      </c>
      <c r="D7188" t="s">
        <v>19</v>
      </c>
      <c r="E7188" t="s">
        <v>88</v>
      </c>
      <c r="F7188" t="s">
        <v>916</v>
      </c>
      <c r="G7188">
        <v>27.21</v>
      </c>
      <c r="H7188">
        <v>2</v>
      </c>
      <c r="I7188">
        <v>0.05</v>
      </c>
      <c r="J7188">
        <v>7.46</v>
      </c>
      <c r="K7188" t="s">
        <v>102</v>
      </c>
      <c r="L7188" t="s">
        <v>45</v>
      </c>
      <c r="M7188">
        <v>0.73</v>
      </c>
      <c r="N7188" t="s">
        <v>83</v>
      </c>
      <c r="O7188" t="b">
        <v>0</v>
      </c>
      <c r="P7188">
        <v>51.698999999999998</v>
      </c>
      <c r="Q7188">
        <v>19.047000000000001</v>
      </c>
      <c r="R7188">
        <v>10.856999999999999</v>
      </c>
      <c r="S7188" t="s">
        <v>97</v>
      </c>
      <c r="T7188">
        <v>0</v>
      </c>
      <c r="U7188">
        <v>0</v>
      </c>
      <c r="V7188">
        <v>3</v>
      </c>
      <c r="W7188">
        <v>86.193300000000022</v>
      </c>
    </row>
    <row r="7189" spans="1:23" x14ac:dyDescent="0.35">
      <c r="A7189" t="s">
        <v>9285</v>
      </c>
      <c r="B7189" t="s">
        <v>549</v>
      </c>
      <c r="C7189" t="s">
        <v>974</v>
      </c>
      <c r="D7189" t="s">
        <v>12</v>
      </c>
      <c r="E7189" t="s">
        <v>88</v>
      </c>
      <c r="F7189" t="s">
        <v>1221</v>
      </c>
      <c r="G7189">
        <v>29.98</v>
      </c>
      <c r="H7189">
        <v>1</v>
      </c>
      <c r="I7189">
        <v>0.1</v>
      </c>
      <c r="J7189">
        <v>6.65</v>
      </c>
      <c r="K7189" t="s">
        <v>115</v>
      </c>
      <c r="L7189" t="s">
        <v>41</v>
      </c>
      <c r="M7189">
        <v>7.9</v>
      </c>
      <c r="N7189" t="s">
        <v>83</v>
      </c>
      <c r="O7189" t="b">
        <v>1</v>
      </c>
      <c r="P7189">
        <v>26.981999999999999</v>
      </c>
      <c r="Q7189">
        <v>8.9939999999999998</v>
      </c>
      <c r="R7189">
        <v>-5.5560000000000009</v>
      </c>
      <c r="S7189" t="s">
        <v>91</v>
      </c>
      <c r="T7189">
        <v>0</v>
      </c>
      <c r="U7189">
        <v>0</v>
      </c>
      <c r="V7189">
        <v>13</v>
      </c>
      <c r="W7189">
        <v>1473.0153</v>
      </c>
    </row>
    <row r="7190" spans="1:23" x14ac:dyDescent="0.35">
      <c r="A7190" t="s">
        <v>9286</v>
      </c>
      <c r="B7190" t="s">
        <v>402</v>
      </c>
      <c r="C7190" t="s">
        <v>1972</v>
      </c>
      <c r="D7190" t="s">
        <v>17</v>
      </c>
      <c r="E7190" t="s">
        <v>14</v>
      </c>
      <c r="F7190" t="s">
        <v>366</v>
      </c>
      <c r="G7190">
        <v>78.73</v>
      </c>
      <c r="H7190">
        <v>2</v>
      </c>
      <c r="I7190">
        <v>0.18</v>
      </c>
      <c r="J7190">
        <v>7.59</v>
      </c>
      <c r="K7190" t="s">
        <v>82</v>
      </c>
      <c r="L7190" t="s">
        <v>41</v>
      </c>
      <c r="M7190">
        <v>10.07</v>
      </c>
      <c r="N7190" t="s">
        <v>83</v>
      </c>
      <c r="O7190" t="b">
        <v>0</v>
      </c>
      <c r="P7190">
        <v>129.11720000000011</v>
      </c>
      <c r="Q7190">
        <v>34.641200000000033</v>
      </c>
      <c r="R7190">
        <v>16.98120000000003</v>
      </c>
      <c r="S7190" t="s">
        <v>97</v>
      </c>
      <c r="T7190">
        <v>0</v>
      </c>
      <c r="U7190">
        <v>0</v>
      </c>
      <c r="V7190">
        <v>24</v>
      </c>
      <c r="W7190">
        <v>2290.0473000000002</v>
      </c>
    </row>
    <row r="7191" spans="1:23" x14ac:dyDescent="0.35">
      <c r="A7191" t="s">
        <v>9287</v>
      </c>
      <c r="B7191" t="s">
        <v>253</v>
      </c>
      <c r="C7191" t="s">
        <v>1974</v>
      </c>
      <c r="D7191" t="s">
        <v>20</v>
      </c>
      <c r="E7191" t="s">
        <v>16</v>
      </c>
      <c r="F7191" t="s">
        <v>107</v>
      </c>
      <c r="G7191">
        <v>59.64</v>
      </c>
      <c r="H7191">
        <v>2</v>
      </c>
      <c r="I7191">
        <v>0.1</v>
      </c>
      <c r="J7191">
        <v>2.87</v>
      </c>
      <c r="K7191" t="s">
        <v>102</v>
      </c>
      <c r="L7191" t="s">
        <v>43</v>
      </c>
      <c r="M7191">
        <v>4.7</v>
      </c>
      <c r="N7191" t="s">
        <v>83</v>
      </c>
      <c r="O7191" t="b">
        <v>1</v>
      </c>
      <c r="P7191">
        <v>107.352</v>
      </c>
      <c r="Q7191">
        <v>35.784000000000013</v>
      </c>
      <c r="R7191">
        <v>28.214000000000009</v>
      </c>
      <c r="S7191" t="s">
        <v>183</v>
      </c>
      <c r="T7191">
        <v>0</v>
      </c>
      <c r="U7191">
        <v>0</v>
      </c>
      <c r="V7191">
        <v>3</v>
      </c>
      <c r="W7191">
        <v>483.07900000000001</v>
      </c>
    </row>
    <row r="7192" spans="1:23" x14ac:dyDescent="0.35">
      <c r="A7192" t="s">
        <v>9288</v>
      </c>
      <c r="B7192" t="s">
        <v>398</v>
      </c>
      <c r="C7192" t="s">
        <v>3480</v>
      </c>
      <c r="D7192" t="s">
        <v>17</v>
      </c>
      <c r="E7192" t="s">
        <v>14</v>
      </c>
      <c r="F7192" t="s">
        <v>1306</v>
      </c>
      <c r="G7192">
        <v>143.24</v>
      </c>
      <c r="H7192">
        <v>1</v>
      </c>
      <c r="I7192">
        <v>7.0000000000000007E-2</v>
      </c>
      <c r="J7192">
        <v>8.61</v>
      </c>
      <c r="K7192" t="s">
        <v>102</v>
      </c>
      <c r="L7192" t="s">
        <v>41</v>
      </c>
      <c r="M7192">
        <v>5.56</v>
      </c>
      <c r="N7192" t="s">
        <v>83</v>
      </c>
      <c r="O7192" t="b">
        <v>0</v>
      </c>
      <c r="P7192">
        <v>133.2132</v>
      </c>
      <c r="Q7192">
        <v>47.269199999999998</v>
      </c>
      <c r="R7192">
        <v>33.099200000000003</v>
      </c>
      <c r="S7192" t="s">
        <v>183</v>
      </c>
      <c r="T7192">
        <v>0</v>
      </c>
      <c r="U7192">
        <v>0</v>
      </c>
      <c r="V7192">
        <v>4</v>
      </c>
      <c r="W7192">
        <v>410.41140000000001</v>
      </c>
    </row>
    <row r="7193" spans="1:23" x14ac:dyDescent="0.35">
      <c r="A7193" t="s">
        <v>9289</v>
      </c>
      <c r="B7193" t="s">
        <v>161</v>
      </c>
      <c r="C7193" t="s">
        <v>1447</v>
      </c>
      <c r="D7193" t="s">
        <v>12</v>
      </c>
      <c r="E7193" t="s">
        <v>14</v>
      </c>
      <c r="F7193" t="s">
        <v>324</v>
      </c>
      <c r="G7193">
        <v>89</v>
      </c>
      <c r="H7193">
        <v>1</v>
      </c>
      <c r="I7193">
        <v>0.06</v>
      </c>
      <c r="J7193">
        <v>8.4600000000000009</v>
      </c>
      <c r="K7193" t="s">
        <v>102</v>
      </c>
      <c r="L7193" t="s">
        <v>45</v>
      </c>
      <c r="M7193">
        <v>1.46</v>
      </c>
      <c r="N7193" t="s">
        <v>83</v>
      </c>
      <c r="O7193" t="b">
        <v>0</v>
      </c>
      <c r="P7193">
        <v>83.66</v>
      </c>
      <c r="Q7193">
        <v>30.26</v>
      </c>
      <c r="R7193">
        <v>20.34</v>
      </c>
      <c r="S7193" t="s">
        <v>91</v>
      </c>
      <c r="T7193">
        <v>0</v>
      </c>
      <c r="U7193">
        <v>0</v>
      </c>
      <c r="V7193">
        <v>2</v>
      </c>
      <c r="W7193">
        <v>181.18719999999999</v>
      </c>
    </row>
    <row r="7194" spans="1:23" x14ac:dyDescent="0.35">
      <c r="A7194" t="s">
        <v>9290</v>
      </c>
      <c r="B7194" t="s">
        <v>1054</v>
      </c>
      <c r="C7194" t="s">
        <v>1608</v>
      </c>
      <c r="D7194" t="s">
        <v>12</v>
      </c>
      <c r="E7194" t="s">
        <v>95</v>
      </c>
      <c r="F7194" t="s">
        <v>489</v>
      </c>
      <c r="G7194">
        <v>442.79</v>
      </c>
      <c r="H7194">
        <v>1</v>
      </c>
      <c r="I7194">
        <v>0.3</v>
      </c>
      <c r="J7194">
        <v>9.91</v>
      </c>
      <c r="K7194" t="s">
        <v>82</v>
      </c>
      <c r="L7194" t="s">
        <v>41</v>
      </c>
      <c r="M7194">
        <v>6.7</v>
      </c>
      <c r="N7194" t="s">
        <v>83</v>
      </c>
      <c r="O7194" t="b">
        <v>0</v>
      </c>
      <c r="P7194">
        <v>309.95299999999997</v>
      </c>
      <c r="Q7194">
        <v>44.279000000000003</v>
      </c>
      <c r="R7194">
        <v>27.669</v>
      </c>
      <c r="S7194" t="s">
        <v>128</v>
      </c>
      <c r="T7194">
        <v>0</v>
      </c>
      <c r="U7194">
        <v>0</v>
      </c>
      <c r="V7194">
        <v>19</v>
      </c>
      <c r="W7194">
        <v>3225.0970000000002</v>
      </c>
    </row>
    <row r="7195" spans="1:23" x14ac:dyDescent="0.35">
      <c r="A7195" t="s">
        <v>9291</v>
      </c>
      <c r="B7195" t="s">
        <v>353</v>
      </c>
      <c r="C7195" t="s">
        <v>9292</v>
      </c>
      <c r="D7195" t="s">
        <v>20</v>
      </c>
      <c r="E7195" t="s">
        <v>16</v>
      </c>
      <c r="F7195" t="s">
        <v>214</v>
      </c>
      <c r="G7195">
        <v>21.42</v>
      </c>
      <c r="H7195">
        <v>2</v>
      </c>
      <c r="I7195">
        <v>0.09</v>
      </c>
      <c r="J7195">
        <v>9.58</v>
      </c>
      <c r="K7195" t="s">
        <v>90</v>
      </c>
      <c r="L7195" t="s">
        <v>48</v>
      </c>
      <c r="M7195">
        <v>11.08</v>
      </c>
      <c r="N7195" t="s">
        <v>83</v>
      </c>
      <c r="O7195" t="b">
        <v>0</v>
      </c>
      <c r="P7195">
        <v>38.984400000000008</v>
      </c>
      <c r="Q7195">
        <v>13.280400000000011</v>
      </c>
      <c r="R7195">
        <v>-7.3795999999999928</v>
      </c>
      <c r="S7195" t="s">
        <v>91</v>
      </c>
      <c r="T7195">
        <v>0</v>
      </c>
      <c r="U7195">
        <v>0</v>
      </c>
      <c r="V7195">
        <v>2</v>
      </c>
      <c r="W7195">
        <v>19.785600000000009</v>
      </c>
    </row>
    <row r="7196" spans="1:23" x14ac:dyDescent="0.35">
      <c r="A7196" t="s">
        <v>9293</v>
      </c>
      <c r="B7196" t="s">
        <v>1135</v>
      </c>
      <c r="C7196" t="s">
        <v>1262</v>
      </c>
      <c r="D7196" t="s">
        <v>15</v>
      </c>
      <c r="E7196" t="s">
        <v>16</v>
      </c>
      <c r="F7196" t="s">
        <v>919</v>
      </c>
      <c r="G7196">
        <v>37.32</v>
      </c>
      <c r="H7196">
        <v>2</v>
      </c>
      <c r="I7196">
        <v>0.1</v>
      </c>
      <c r="J7196">
        <v>4.55</v>
      </c>
      <c r="K7196" t="s">
        <v>102</v>
      </c>
      <c r="L7196" t="s">
        <v>43</v>
      </c>
      <c r="M7196">
        <v>7.26</v>
      </c>
      <c r="N7196" t="s">
        <v>83</v>
      </c>
      <c r="O7196" t="b">
        <v>1</v>
      </c>
      <c r="P7196">
        <v>67.176000000000002</v>
      </c>
      <c r="Q7196">
        <v>22.391999999999999</v>
      </c>
      <c r="R7196">
        <v>10.582000000000001</v>
      </c>
      <c r="S7196" t="s">
        <v>103</v>
      </c>
      <c r="T7196">
        <v>0</v>
      </c>
      <c r="U7196">
        <v>0</v>
      </c>
      <c r="V7196">
        <v>18</v>
      </c>
      <c r="W7196">
        <v>1561.0561</v>
      </c>
    </row>
    <row r="7197" spans="1:23" x14ac:dyDescent="0.35">
      <c r="A7197" t="s">
        <v>9294</v>
      </c>
      <c r="B7197" t="s">
        <v>951</v>
      </c>
      <c r="C7197" t="s">
        <v>94</v>
      </c>
      <c r="D7197" t="s">
        <v>12</v>
      </c>
      <c r="E7197" t="s">
        <v>14</v>
      </c>
      <c r="F7197" t="s">
        <v>775</v>
      </c>
      <c r="G7197">
        <v>110.7</v>
      </c>
      <c r="H7197">
        <v>1</v>
      </c>
      <c r="I7197">
        <v>0</v>
      </c>
      <c r="J7197">
        <v>2.4300000000000002</v>
      </c>
      <c r="K7197" t="s">
        <v>90</v>
      </c>
      <c r="L7197" t="s">
        <v>45</v>
      </c>
      <c r="M7197">
        <v>1.58</v>
      </c>
      <c r="N7197" t="s">
        <v>83</v>
      </c>
      <c r="O7197" t="b">
        <v>0</v>
      </c>
      <c r="P7197">
        <v>110.7</v>
      </c>
      <c r="Q7197">
        <v>44.28</v>
      </c>
      <c r="R7197">
        <v>40.270000000000003</v>
      </c>
      <c r="S7197" t="s">
        <v>91</v>
      </c>
      <c r="T7197">
        <v>0</v>
      </c>
      <c r="U7197">
        <v>0</v>
      </c>
      <c r="V7197">
        <v>25</v>
      </c>
      <c r="W7197">
        <v>2626.2725</v>
      </c>
    </row>
    <row r="7198" spans="1:23" x14ac:dyDescent="0.35">
      <c r="A7198" t="s">
        <v>9295</v>
      </c>
      <c r="B7198" t="s">
        <v>268</v>
      </c>
      <c r="C7198" t="s">
        <v>1532</v>
      </c>
      <c r="D7198" t="s">
        <v>12</v>
      </c>
      <c r="E7198" t="s">
        <v>14</v>
      </c>
      <c r="F7198" t="s">
        <v>755</v>
      </c>
      <c r="G7198">
        <v>118.62</v>
      </c>
      <c r="H7198">
        <v>2</v>
      </c>
      <c r="I7198">
        <v>0.16</v>
      </c>
      <c r="J7198">
        <v>7.11</v>
      </c>
      <c r="K7198" t="s">
        <v>102</v>
      </c>
      <c r="L7198" t="s">
        <v>41</v>
      </c>
      <c r="M7198">
        <v>9.52</v>
      </c>
      <c r="N7198" t="s">
        <v>83</v>
      </c>
      <c r="O7198" t="b">
        <v>0</v>
      </c>
      <c r="P7198">
        <v>199.2816</v>
      </c>
      <c r="Q7198">
        <v>56.937600000000003</v>
      </c>
      <c r="R7198">
        <v>40.307600000000008</v>
      </c>
      <c r="S7198" t="s">
        <v>91</v>
      </c>
      <c r="T7198">
        <v>0</v>
      </c>
      <c r="U7198">
        <v>0</v>
      </c>
      <c r="V7198">
        <v>13</v>
      </c>
      <c r="W7198">
        <v>1066.0084999999999</v>
      </c>
    </row>
    <row r="7199" spans="1:23" x14ac:dyDescent="0.35">
      <c r="A7199" t="s">
        <v>9296</v>
      </c>
      <c r="B7199" t="s">
        <v>249</v>
      </c>
      <c r="C7199" t="s">
        <v>1623</v>
      </c>
      <c r="D7199" t="s">
        <v>26</v>
      </c>
      <c r="E7199" t="s">
        <v>95</v>
      </c>
      <c r="F7199" t="s">
        <v>270</v>
      </c>
      <c r="G7199">
        <v>438.98</v>
      </c>
      <c r="H7199">
        <v>3</v>
      </c>
      <c r="I7199">
        <v>0.05</v>
      </c>
      <c r="J7199">
        <v>4.04</v>
      </c>
      <c r="K7199" t="s">
        <v>82</v>
      </c>
      <c r="L7199" t="s">
        <v>43</v>
      </c>
      <c r="M7199">
        <v>5.2</v>
      </c>
      <c r="N7199" t="s">
        <v>141</v>
      </c>
      <c r="O7199" t="b">
        <v>0</v>
      </c>
      <c r="P7199">
        <v>1251.0930000000001</v>
      </c>
      <c r="Q7199">
        <v>460.92900000000009</v>
      </c>
      <c r="R7199">
        <v>451.68900000000008</v>
      </c>
      <c r="S7199" t="s">
        <v>91</v>
      </c>
      <c r="T7199">
        <v>1</v>
      </c>
      <c r="U7199">
        <v>0</v>
      </c>
      <c r="V7199">
        <v>20</v>
      </c>
      <c r="W7199">
        <v>2434.6143999999999</v>
      </c>
    </row>
    <row r="7200" spans="1:23" x14ac:dyDescent="0.35">
      <c r="A7200" t="s">
        <v>9297</v>
      </c>
      <c r="B7200" t="s">
        <v>2158</v>
      </c>
      <c r="C7200" t="s">
        <v>5772</v>
      </c>
      <c r="D7200" t="s">
        <v>24</v>
      </c>
      <c r="E7200" t="s">
        <v>88</v>
      </c>
      <c r="F7200" t="s">
        <v>551</v>
      </c>
      <c r="G7200">
        <v>9.83</v>
      </c>
      <c r="H7200">
        <v>1</v>
      </c>
      <c r="I7200">
        <v>0.14000000000000001</v>
      </c>
      <c r="J7200">
        <v>2.17</v>
      </c>
      <c r="K7200" t="s">
        <v>115</v>
      </c>
      <c r="L7200" t="s">
        <v>41</v>
      </c>
      <c r="M7200">
        <v>8.59</v>
      </c>
      <c r="N7200" t="s">
        <v>83</v>
      </c>
      <c r="O7200" t="b">
        <v>0</v>
      </c>
      <c r="P7200">
        <v>8.4537999999999993</v>
      </c>
      <c r="Q7200">
        <v>2.5558000000000001</v>
      </c>
      <c r="R7200">
        <v>-8.2042000000000002</v>
      </c>
      <c r="S7200" t="s">
        <v>128</v>
      </c>
      <c r="T7200">
        <v>0</v>
      </c>
      <c r="U7200">
        <v>0</v>
      </c>
      <c r="V7200">
        <v>2</v>
      </c>
      <c r="W7200">
        <v>168.18459999999999</v>
      </c>
    </row>
    <row r="7201" spans="1:23" x14ac:dyDescent="0.35">
      <c r="A7201" t="s">
        <v>9298</v>
      </c>
      <c r="B7201" t="s">
        <v>1240</v>
      </c>
      <c r="C7201" t="s">
        <v>738</v>
      </c>
      <c r="D7201" t="s">
        <v>12</v>
      </c>
      <c r="E7201" t="s">
        <v>95</v>
      </c>
      <c r="F7201" t="s">
        <v>289</v>
      </c>
      <c r="G7201">
        <v>364.55</v>
      </c>
      <c r="H7201">
        <v>3</v>
      </c>
      <c r="I7201">
        <v>0.02</v>
      </c>
      <c r="J7201">
        <v>7.43</v>
      </c>
      <c r="K7201" t="s">
        <v>90</v>
      </c>
      <c r="L7201" t="s">
        <v>45</v>
      </c>
      <c r="M7201">
        <v>1.84</v>
      </c>
      <c r="N7201" t="s">
        <v>83</v>
      </c>
      <c r="O7201" t="b">
        <v>0</v>
      </c>
      <c r="P7201">
        <v>1071.777</v>
      </c>
      <c r="Q7201">
        <v>415.58699999999999</v>
      </c>
      <c r="R7201">
        <v>406.31700000000001</v>
      </c>
      <c r="S7201" t="s">
        <v>91</v>
      </c>
      <c r="T7201">
        <v>0</v>
      </c>
      <c r="U7201">
        <v>0</v>
      </c>
      <c r="V7201">
        <v>16</v>
      </c>
      <c r="W7201">
        <v>2256.5427</v>
      </c>
    </row>
    <row r="7202" spans="1:23" x14ac:dyDescent="0.35">
      <c r="A7202" t="s">
        <v>9299</v>
      </c>
      <c r="B7202" t="s">
        <v>689</v>
      </c>
      <c r="C7202" t="s">
        <v>296</v>
      </c>
      <c r="D7202" t="s">
        <v>12</v>
      </c>
      <c r="E7202" t="s">
        <v>95</v>
      </c>
      <c r="F7202" t="s">
        <v>266</v>
      </c>
      <c r="G7202">
        <v>532.29999999999995</v>
      </c>
      <c r="H7202">
        <v>2</v>
      </c>
      <c r="I7202">
        <v>0.14000000000000001</v>
      </c>
      <c r="J7202">
        <v>2.92</v>
      </c>
      <c r="K7202" t="s">
        <v>102</v>
      </c>
      <c r="L7202" t="s">
        <v>41</v>
      </c>
      <c r="M7202">
        <v>10.55</v>
      </c>
      <c r="N7202" t="s">
        <v>83</v>
      </c>
      <c r="O7202" t="b">
        <v>0</v>
      </c>
      <c r="P7202">
        <v>915.55600000000004</v>
      </c>
      <c r="Q7202">
        <v>276.79599999999999</v>
      </c>
      <c r="R7202">
        <v>263.32600000000002</v>
      </c>
      <c r="S7202" t="s">
        <v>103</v>
      </c>
      <c r="T7202">
        <v>0</v>
      </c>
      <c r="U7202">
        <v>0</v>
      </c>
      <c r="V7202">
        <v>15</v>
      </c>
      <c r="W7202">
        <v>1772.92</v>
      </c>
    </row>
    <row r="7203" spans="1:23" x14ac:dyDescent="0.35">
      <c r="A7203" t="s">
        <v>9300</v>
      </c>
      <c r="B7203" t="s">
        <v>1572</v>
      </c>
      <c r="C7203" t="s">
        <v>3843</v>
      </c>
      <c r="D7203" t="s">
        <v>17</v>
      </c>
      <c r="E7203" t="s">
        <v>95</v>
      </c>
      <c r="F7203" t="s">
        <v>1549</v>
      </c>
      <c r="G7203">
        <v>557.19000000000005</v>
      </c>
      <c r="H7203">
        <v>1</v>
      </c>
      <c r="I7203">
        <v>0.08</v>
      </c>
      <c r="J7203">
        <v>5.26</v>
      </c>
      <c r="K7203" t="s">
        <v>82</v>
      </c>
      <c r="L7203" t="s">
        <v>43</v>
      </c>
      <c r="M7203">
        <v>5.87</v>
      </c>
      <c r="N7203" t="s">
        <v>83</v>
      </c>
      <c r="O7203" t="b">
        <v>0</v>
      </c>
      <c r="P7203">
        <v>512.61480000000006</v>
      </c>
      <c r="Q7203">
        <v>178.30080000000001</v>
      </c>
      <c r="R7203">
        <v>167.17080000000001</v>
      </c>
      <c r="S7203" t="s">
        <v>103</v>
      </c>
      <c r="T7203">
        <v>0</v>
      </c>
      <c r="U7203">
        <v>0</v>
      </c>
      <c r="V7203">
        <v>3</v>
      </c>
      <c r="W7203">
        <v>170.35159999999999</v>
      </c>
    </row>
    <row r="7204" spans="1:23" x14ac:dyDescent="0.35">
      <c r="A7204" t="s">
        <v>9301</v>
      </c>
      <c r="B7204" t="s">
        <v>349</v>
      </c>
      <c r="C7204" t="s">
        <v>5678</v>
      </c>
      <c r="D7204" t="s">
        <v>20</v>
      </c>
      <c r="E7204" t="s">
        <v>14</v>
      </c>
      <c r="F7204" t="s">
        <v>775</v>
      </c>
      <c r="G7204">
        <v>55.37</v>
      </c>
      <c r="H7204">
        <v>3</v>
      </c>
      <c r="I7204">
        <v>0.26</v>
      </c>
      <c r="J7204">
        <v>8</v>
      </c>
      <c r="K7204" t="s">
        <v>90</v>
      </c>
      <c r="L7204" t="s">
        <v>41</v>
      </c>
      <c r="M7204">
        <v>10.48</v>
      </c>
      <c r="N7204" t="s">
        <v>83</v>
      </c>
      <c r="O7204" t="b">
        <v>0</v>
      </c>
      <c r="P7204">
        <v>122.92140000000001</v>
      </c>
      <c r="Q7204">
        <v>23.255400000000009</v>
      </c>
      <c r="R7204">
        <v>4.7754000000000083</v>
      </c>
      <c r="S7204" t="s">
        <v>128</v>
      </c>
      <c r="T7204">
        <v>0</v>
      </c>
      <c r="U7204">
        <v>0</v>
      </c>
      <c r="V7204">
        <v>3</v>
      </c>
      <c r="W7204">
        <v>102.5193</v>
      </c>
    </row>
    <row r="7205" spans="1:23" x14ac:dyDescent="0.35">
      <c r="A7205" t="s">
        <v>9302</v>
      </c>
      <c r="B7205" t="s">
        <v>157</v>
      </c>
      <c r="C7205" t="s">
        <v>1789</v>
      </c>
      <c r="D7205" t="s">
        <v>12</v>
      </c>
      <c r="E7205" t="s">
        <v>16</v>
      </c>
      <c r="F7205" t="s">
        <v>344</v>
      </c>
      <c r="G7205">
        <v>51.79</v>
      </c>
      <c r="H7205">
        <v>1</v>
      </c>
      <c r="I7205">
        <v>0.27</v>
      </c>
      <c r="J7205">
        <v>9.3699999999999992</v>
      </c>
      <c r="K7205" t="s">
        <v>115</v>
      </c>
      <c r="L7205" t="s">
        <v>41</v>
      </c>
      <c r="M7205">
        <v>13.59</v>
      </c>
      <c r="N7205" t="s">
        <v>83</v>
      </c>
      <c r="O7205" t="b">
        <v>0</v>
      </c>
      <c r="P7205">
        <v>37.806699999999999</v>
      </c>
      <c r="Q7205">
        <v>6.7327000000000012</v>
      </c>
      <c r="R7205">
        <v>-16.2273</v>
      </c>
      <c r="S7205" t="s">
        <v>91</v>
      </c>
      <c r="T7205">
        <v>0</v>
      </c>
      <c r="U7205">
        <v>0</v>
      </c>
      <c r="V7205">
        <v>19</v>
      </c>
      <c r="W7205">
        <v>1747.4513999999999</v>
      </c>
    </row>
    <row r="7206" spans="1:23" x14ac:dyDescent="0.35">
      <c r="A7206" t="s">
        <v>9303</v>
      </c>
      <c r="B7206" t="s">
        <v>1936</v>
      </c>
      <c r="C7206" t="s">
        <v>7666</v>
      </c>
      <c r="D7206" t="s">
        <v>12</v>
      </c>
      <c r="E7206" t="s">
        <v>14</v>
      </c>
      <c r="F7206" t="s">
        <v>101</v>
      </c>
      <c r="G7206">
        <v>44.89</v>
      </c>
      <c r="H7206">
        <v>1</v>
      </c>
      <c r="I7206">
        <v>0</v>
      </c>
      <c r="J7206">
        <v>2.6</v>
      </c>
      <c r="K7206" t="s">
        <v>102</v>
      </c>
      <c r="L7206" t="s">
        <v>48</v>
      </c>
      <c r="M7206">
        <v>11.2</v>
      </c>
      <c r="N7206" t="s">
        <v>83</v>
      </c>
      <c r="O7206" t="b">
        <v>0</v>
      </c>
      <c r="P7206">
        <v>44.89</v>
      </c>
      <c r="Q7206">
        <v>17.956</v>
      </c>
      <c r="R7206">
        <v>4.1560000000000006</v>
      </c>
      <c r="S7206" t="s">
        <v>103</v>
      </c>
      <c r="T7206">
        <v>0</v>
      </c>
      <c r="U7206">
        <v>0</v>
      </c>
      <c r="V7206">
        <v>2</v>
      </c>
      <c r="W7206">
        <v>158.09180000000001</v>
      </c>
    </row>
    <row r="7207" spans="1:23" x14ac:dyDescent="0.35">
      <c r="A7207" t="s">
        <v>9304</v>
      </c>
      <c r="B7207" t="s">
        <v>2158</v>
      </c>
      <c r="C7207" t="s">
        <v>2254</v>
      </c>
      <c r="D7207" t="s">
        <v>24</v>
      </c>
      <c r="E7207" t="s">
        <v>16</v>
      </c>
      <c r="F7207" t="s">
        <v>1050</v>
      </c>
      <c r="G7207">
        <v>47.41</v>
      </c>
      <c r="H7207">
        <v>2</v>
      </c>
      <c r="I7207">
        <v>0.22</v>
      </c>
      <c r="J7207">
        <v>2.44</v>
      </c>
      <c r="K7207" t="s">
        <v>82</v>
      </c>
      <c r="L7207" t="s">
        <v>41</v>
      </c>
      <c r="M7207">
        <v>12.64</v>
      </c>
      <c r="N7207" t="s">
        <v>83</v>
      </c>
      <c r="O7207" t="b">
        <v>0</v>
      </c>
      <c r="P7207">
        <v>73.959599999999995</v>
      </c>
      <c r="Q7207">
        <v>17.067599999999999</v>
      </c>
      <c r="R7207">
        <v>1.9875999999999989</v>
      </c>
      <c r="S7207" t="s">
        <v>128</v>
      </c>
      <c r="T7207">
        <v>0</v>
      </c>
      <c r="U7207">
        <v>0</v>
      </c>
      <c r="V7207">
        <v>12</v>
      </c>
      <c r="W7207">
        <v>532.56470000000013</v>
      </c>
    </row>
    <row r="7208" spans="1:23" x14ac:dyDescent="0.35">
      <c r="A7208" t="s">
        <v>9305</v>
      </c>
      <c r="B7208" t="s">
        <v>1687</v>
      </c>
      <c r="C7208" t="s">
        <v>296</v>
      </c>
      <c r="D7208" t="s">
        <v>19</v>
      </c>
      <c r="E7208" t="s">
        <v>16</v>
      </c>
      <c r="F7208" t="s">
        <v>919</v>
      </c>
      <c r="G7208">
        <v>35.909999999999997</v>
      </c>
      <c r="H7208">
        <v>2</v>
      </c>
      <c r="I7208">
        <v>0.27</v>
      </c>
      <c r="J7208">
        <v>5.04</v>
      </c>
      <c r="K7208" t="s">
        <v>90</v>
      </c>
      <c r="L7208" t="s">
        <v>45</v>
      </c>
      <c r="M7208">
        <v>0.69</v>
      </c>
      <c r="N7208" t="s">
        <v>83</v>
      </c>
      <c r="O7208" t="b">
        <v>0</v>
      </c>
      <c r="P7208">
        <v>52.428600000000003</v>
      </c>
      <c r="Q7208">
        <v>9.3366000000000042</v>
      </c>
      <c r="R7208">
        <v>3.6066000000000038</v>
      </c>
      <c r="S7208" t="s">
        <v>97</v>
      </c>
      <c r="T7208">
        <v>0</v>
      </c>
      <c r="U7208">
        <v>0</v>
      </c>
      <c r="V7208">
        <v>15</v>
      </c>
      <c r="W7208">
        <v>1772.92</v>
      </c>
    </row>
    <row r="7209" spans="1:23" x14ac:dyDescent="0.35">
      <c r="A7209" t="s">
        <v>9306</v>
      </c>
      <c r="B7209" t="s">
        <v>487</v>
      </c>
      <c r="C7209" t="s">
        <v>4091</v>
      </c>
      <c r="D7209" t="s">
        <v>28</v>
      </c>
      <c r="E7209" t="s">
        <v>95</v>
      </c>
      <c r="F7209" t="s">
        <v>234</v>
      </c>
      <c r="G7209">
        <v>56.67</v>
      </c>
      <c r="H7209">
        <v>1</v>
      </c>
      <c r="I7209">
        <v>0.03</v>
      </c>
      <c r="J7209">
        <v>9.17</v>
      </c>
      <c r="K7209" t="s">
        <v>115</v>
      </c>
      <c r="L7209" t="s">
        <v>45</v>
      </c>
      <c r="M7209">
        <v>0.89</v>
      </c>
      <c r="N7209" t="s">
        <v>83</v>
      </c>
      <c r="O7209" t="b">
        <v>0</v>
      </c>
      <c r="P7209">
        <v>54.969900000000003</v>
      </c>
      <c r="Q7209">
        <v>20.9679</v>
      </c>
      <c r="R7209">
        <v>10.9079</v>
      </c>
      <c r="S7209" t="s">
        <v>97</v>
      </c>
      <c r="T7209">
        <v>0</v>
      </c>
      <c r="U7209">
        <v>0</v>
      </c>
      <c r="V7209">
        <v>2</v>
      </c>
      <c r="W7209">
        <v>161.63120000000001</v>
      </c>
    </row>
    <row r="7210" spans="1:23" x14ac:dyDescent="0.35">
      <c r="A7210" t="s">
        <v>9307</v>
      </c>
      <c r="B7210" t="s">
        <v>298</v>
      </c>
      <c r="C7210" t="s">
        <v>9308</v>
      </c>
      <c r="D7210" t="s">
        <v>19</v>
      </c>
      <c r="E7210" t="s">
        <v>95</v>
      </c>
      <c r="F7210" t="s">
        <v>127</v>
      </c>
      <c r="G7210">
        <v>306.29000000000002</v>
      </c>
      <c r="H7210">
        <v>2</v>
      </c>
      <c r="I7210">
        <v>0.04</v>
      </c>
      <c r="J7210">
        <v>2.41</v>
      </c>
      <c r="K7210" t="s">
        <v>115</v>
      </c>
      <c r="L7210" t="s">
        <v>43</v>
      </c>
      <c r="M7210">
        <v>5.78</v>
      </c>
      <c r="N7210" t="s">
        <v>83</v>
      </c>
      <c r="O7210" t="b">
        <v>0</v>
      </c>
      <c r="P7210">
        <v>588.07680000000005</v>
      </c>
      <c r="Q7210">
        <v>220.52879999999999</v>
      </c>
      <c r="R7210">
        <v>212.33879999999999</v>
      </c>
      <c r="S7210" t="s">
        <v>183</v>
      </c>
      <c r="T7210">
        <v>0</v>
      </c>
      <c r="U7210">
        <v>0</v>
      </c>
      <c r="V7210">
        <v>2</v>
      </c>
      <c r="W7210">
        <v>232.16759999999999</v>
      </c>
    </row>
    <row r="7211" spans="1:23" x14ac:dyDescent="0.35">
      <c r="A7211" t="s">
        <v>9309</v>
      </c>
      <c r="B7211" t="s">
        <v>660</v>
      </c>
      <c r="C7211" t="s">
        <v>4189</v>
      </c>
      <c r="D7211" t="s">
        <v>17</v>
      </c>
      <c r="E7211" t="s">
        <v>16</v>
      </c>
      <c r="F7211" t="s">
        <v>696</v>
      </c>
      <c r="G7211">
        <v>28.53</v>
      </c>
      <c r="H7211">
        <v>3</v>
      </c>
      <c r="I7211">
        <v>0.1</v>
      </c>
      <c r="J7211">
        <v>4.0599999999999996</v>
      </c>
      <c r="K7211" t="s">
        <v>82</v>
      </c>
      <c r="L7211" t="s">
        <v>43</v>
      </c>
      <c r="M7211">
        <v>4.42</v>
      </c>
      <c r="N7211" t="s">
        <v>83</v>
      </c>
      <c r="O7211" t="b">
        <v>1</v>
      </c>
      <c r="P7211">
        <v>77.031000000000006</v>
      </c>
      <c r="Q7211">
        <v>25.67700000000001</v>
      </c>
      <c r="R7211">
        <v>17.19700000000001</v>
      </c>
      <c r="S7211" t="s">
        <v>84</v>
      </c>
      <c r="T7211">
        <v>0</v>
      </c>
      <c r="U7211">
        <v>0</v>
      </c>
      <c r="V7211">
        <v>2</v>
      </c>
      <c r="W7211">
        <v>13.712</v>
      </c>
    </row>
    <row r="7212" spans="1:23" x14ac:dyDescent="0.35">
      <c r="A7212" t="s">
        <v>9310</v>
      </c>
      <c r="B7212" t="s">
        <v>1268</v>
      </c>
      <c r="C7212" t="s">
        <v>885</v>
      </c>
      <c r="D7212" t="s">
        <v>28</v>
      </c>
      <c r="E7212" t="s">
        <v>16</v>
      </c>
      <c r="F7212" t="s">
        <v>1316</v>
      </c>
      <c r="G7212">
        <v>37.590000000000003</v>
      </c>
      <c r="H7212">
        <v>2</v>
      </c>
      <c r="I7212">
        <v>0.21</v>
      </c>
      <c r="J7212">
        <v>3.21</v>
      </c>
      <c r="K7212" t="s">
        <v>90</v>
      </c>
      <c r="L7212" t="s">
        <v>41</v>
      </c>
      <c r="M7212">
        <v>7.92</v>
      </c>
      <c r="N7212" t="s">
        <v>83</v>
      </c>
      <c r="O7212" t="b">
        <v>0</v>
      </c>
      <c r="P7212">
        <v>59.39220000000001</v>
      </c>
      <c r="Q7212">
        <v>14.284200000000009</v>
      </c>
      <c r="R7212">
        <v>3.154200000000007</v>
      </c>
      <c r="S7212" t="s">
        <v>183</v>
      </c>
      <c r="T7212">
        <v>0</v>
      </c>
      <c r="U7212">
        <v>0</v>
      </c>
      <c r="V7212">
        <v>14</v>
      </c>
      <c r="W7212">
        <v>532.6671</v>
      </c>
    </row>
    <row r="7213" spans="1:23" x14ac:dyDescent="0.35">
      <c r="A7213" t="s">
        <v>9311</v>
      </c>
      <c r="B7213" t="s">
        <v>800</v>
      </c>
      <c r="C7213" t="s">
        <v>3834</v>
      </c>
      <c r="D7213" t="s">
        <v>12</v>
      </c>
      <c r="E7213" t="s">
        <v>14</v>
      </c>
      <c r="F7213" t="s">
        <v>1290</v>
      </c>
      <c r="G7213">
        <v>78.09</v>
      </c>
      <c r="H7213">
        <v>2</v>
      </c>
      <c r="I7213">
        <v>0.08</v>
      </c>
      <c r="J7213">
        <v>3.73</v>
      </c>
      <c r="K7213" t="s">
        <v>102</v>
      </c>
      <c r="L7213" t="s">
        <v>48</v>
      </c>
      <c r="M7213">
        <v>5</v>
      </c>
      <c r="N7213" t="s">
        <v>83</v>
      </c>
      <c r="O7213" t="b">
        <v>0</v>
      </c>
      <c r="P7213">
        <v>143.68559999999999</v>
      </c>
      <c r="Q7213">
        <v>49.977600000000017</v>
      </c>
      <c r="R7213">
        <v>41.24760000000002</v>
      </c>
      <c r="S7213" t="s">
        <v>84</v>
      </c>
      <c r="T7213">
        <v>0</v>
      </c>
      <c r="U7213">
        <v>0</v>
      </c>
      <c r="V7213">
        <v>9</v>
      </c>
      <c r="W7213">
        <v>491.66809999999998</v>
      </c>
    </row>
    <row r="7214" spans="1:23" x14ac:dyDescent="0.35">
      <c r="A7214" t="s">
        <v>9312</v>
      </c>
      <c r="B7214" t="s">
        <v>1157</v>
      </c>
      <c r="C7214" t="s">
        <v>2242</v>
      </c>
      <c r="D7214" t="s">
        <v>15</v>
      </c>
      <c r="E7214" t="s">
        <v>88</v>
      </c>
      <c r="F7214" t="s">
        <v>195</v>
      </c>
      <c r="G7214">
        <v>22.77</v>
      </c>
      <c r="H7214">
        <v>2</v>
      </c>
      <c r="I7214">
        <v>0.19</v>
      </c>
      <c r="J7214">
        <v>7.96</v>
      </c>
      <c r="K7214" t="s">
        <v>90</v>
      </c>
      <c r="L7214" t="s">
        <v>41</v>
      </c>
      <c r="M7214">
        <v>5.59</v>
      </c>
      <c r="N7214" t="s">
        <v>83</v>
      </c>
      <c r="O7214" t="b">
        <v>0</v>
      </c>
      <c r="P7214">
        <v>36.8874</v>
      </c>
      <c r="Q7214">
        <v>9.5633999999999997</v>
      </c>
      <c r="R7214">
        <v>-3.9865999999999988</v>
      </c>
      <c r="S7214" t="s">
        <v>103</v>
      </c>
      <c r="T7214">
        <v>0</v>
      </c>
      <c r="U7214">
        <v>0</v>
      </c>
      <c r="V7214">
        <v>4</v>
      </c>
      <c r="W7214">
        <v>155.69720000000009</v>
      </c>
    </row>
    <row r="7215" spans="1:23" x14ac:dyDescent="0.35">
      <c r="A7215" t="s">
        <v>9313</v>
      </c>
      <c r="B7215" t="s">
        <v>150</v>
      </c>
      <c r="C7215" t="s">
        <v>904</v>
      </c>
      <c r="D7215" t="s">
        <v>19</v>
      </c>
      <c r="E7215" t="s">
        <v>16</v>
      </c>
      <c r="F7215" t="s">
        <v>1077</v>
      </c>
      <c r="G7215">
        <v>18.850000000000001</v>
      </c>
      <c r="H7215">
        <v>3</v>
      </c>
      <c r="I7215">
        <v>0.1</v>
      </c>
      <c r="J7215">
        <v>8.34</v>
      </c>
      <c r="K7215" t="s">
        <v>90</v>
      </c>
      <c r="L7215" t="s">
        <v>48</v>
      </c>
      <c r="M7215">
        <v>11.21</v>
      </c>
      <c r="N7215" t="s">
        <v>83</v>
      </c>
      <c r="O7215" t="b">
        <v>1</v>
      </c>
      <c r="P7215">
        <v>50.895000000000003</v>
      </c>
      <c r="Q7215">
        <v>16.965</v>
      </c>
      <c r="R7215">
        <v>-2.5849999999999969</v>
      </c>
      <c r="S7215" t="s">
        <v>128</v>
      </c>
      <c r="T7215">
        <v>0</v>
      </c>
      <c r="U7215">
        <v>0</v>
      </c>
      <c r="V7215">
        <v>18</v>
      </c>
      <c r="W7215">
        <v>1454.9709</v>
      </c>
    </row>
    <row r="7216" spans="1:23" x14ac:dyDescent="0.35">
      <c r="A7216" t="s">
        <v>9314</v>
      </c>
      <c r="B7216" t="s">
        <v>562</v>
      </c>
      <c r="C7216" t="s">
        <v>3133</v>
      </c>
      <c r="D7216" t="s">
        <v>28</v>
      </c>
      <c r="E7216" t="s">
        <v>95</v>
      </c>
      <c r="F7216" t="s">
        <v>782</v>
      </c>
      <c r="G7216">
        <v>337.93</v>
      </c>
      <c r="H7216">
        <v>3</v>
      </c>
      <c r="I7216">
        <v>0.1</v>
      </c>
      <c r="J7216">
        <v>7.12</v>
      </c>
      <c r="K7216" t="s">
        <v>115</v>
      </c>
      <c r="L7216" t="s">
        <v>48</v>
      </c>
      <c r="M7216">
        <v>19.940000000000001</v>
      </c>
      <c r="N7216" t="s">
        <v>83</v>
      </c>
      <c r="O7216" t="b">
        <v>1</v>
      </c>
      <c r="P7216">
        <v>912.41099999999994</v>
      </c>
      <c r="Q7216">
        <v>304.13699999999989</v>
      </c>
      <c r="R7216">
        <v>277.07699999999988</v>
      </c>
      <c r="S7216" t="s">
        <v>103</v>
      </c>
      <c r="T7216">
        <v>0</v>
      </c>
      <c r="U7216">
        <v>0</v>
      </c>
      <c r="V7216">
        <v>3</v>
      </c>
      <c r="W7216">
        <v>390.96159999999992</v>
      </c>
    </row>
    <row r="7217" spans="1:23" x14ac:dyDescent="0.35">
      <c r="A7217" t="s">
        <v>9315</v>
      </c>
      <c r="B7217" t="s">
        <v>960</v>
      </c>
      <c r="C7217" t="s">
        <v>277</v>
      </c>
      <c r="D7217" t="s">
        <v>20</v>
      </c>
      <c r="E7217" t="s">
        <v>95</v>
      </c>
      <c r="F7217" t="s">
        <v>400</v>
      </c>
      <c r="G7217">
        <v>298.64</v>
      </c>
      <c r="H7217">
        <v>1</v>
      </c>
      <c r="I7217">
        <v>7.0000000000000007E-2</v>
      </c>
      <c r="J7217">
        <v>3.4</v>
      </c>
      <c r="K7217" t="s">
        <v>82</v>
      </c>
      <c r="L7217" t="s">
        <v>48</v>
      </c>
      <c r="M7217">
        <v>19.04</v>
      </c>
      <c r="N7217" t="s">
        <v>83</v>
      </c>
      <c r="O7217" t="b">
        <v>0</v>
      </c>
      <c r="P7217">
        <v>277.73520000000002</v>
      </c>
      <c r="Q7217">
        <v>98.551199999999966</v>
      </c>
      <c r="R7217">
        <v>76.111199999999968</v>
      </c>
      <c r="S7217" t="s">
        <v>84</v>
      </c>
      <c r="T7217">
        <v>0</v>
      </c>
      <c r="U7217">
        <v>0</v>
      </c>
      <c r="V7217">
        <v>17</v>
      </c>
      <c r="W7217">
        <v>653.06250000000011</v>
      </c>
    </row>
    <row r="7218" spans="1:23" x14ac:dyDescent="0.35">
      <c r="A7218" t="s">
        <v>9316</v>
      </c>
      <c r="B7218" t="s">
        <v>193</v>
      </c>
      <c r="C7218" t="s">
        <v>408</v>
      </c>
      <c r="D7218" t="s">
        <v>20</v>
      </c>
      <c r="E7218" t="s">
        <v>14</v>
      </c>
      <c r="F7218" t="s">
        <v>152</v>
      </c>
      <c r="G7218">
        <v>104.45</v>
      </c>
      <c r="H7218">
        <v>1</v>
      </c>
      <c r="I7218">
        <v>0.1</v>
      </c>
      <c r="J7218">
        <v>8.65</v>
      </c>
      <c r="K7218" t="s">
        <v>102</v>
      </c>
      <c r="L7218" t="s">
        <v>43</v>
      </c>
      <c r="M7218">
        <v>5.94</v>
      </c>
      <c r="N7218" t="s">
        <v>83</v>
      </c>
      <c r="O7218" t="b">
        <v>1</v>
      </c>
      <c r="P7218">
        <v>94.004999999999995</v>
      </c>
      <c r="Q7218">
        <v>31.335000000000012</v>
      </c>
      <c r="R7218">
        <v>16.745000000000012</v>
      </c>
      <c r="S7218" t="s">
        <v>97</v>
      </c>
      <c r="T7218">
        <v>0</v>
      </c>
      <c r="U7218">
        <v>0</v>
      </c>
      <c r="V7218">
        <v>15</v>
      </c>
      <c r="W7218">
        <v>1549.1948</v>
      </c>
    </row>
    <row r="7219" spans="1:23" x14ac:dyDescent="0.35">
      <c r="A7219" t="s">
        <v>9317</v>
      </c>
      <c r="B7219" t="s">
        <v>197</v>
      </c>
      <c r="C7219" t="s">
        <v>2788</v>
      </c>
      <c r="D7219" t="s">
        <v>19</v>
      </c>
      <c r="E7219" t="s">
        <v>16</v>
      </c>
      <c r="F7219" t="s">
        <v>278</v>
      </c>
      <c r="G7219">
        <v>30.46</v>
      </c>
      <c r="H7219">
        <v>2</v>
      </c>
      <c r="I7219">
        <v>0.26</v>
      </c>
      <c r="J7219">
        <v>7.38</v>
      </c>
      <c r="K7219" t="s">
        <v>82</v>
      </c>
      <c r="L7219" t="s">
        <v>43</v>
      </c>
      <c r="M7219">
        <v>7.23</v>
      </c>
      <c r="N7219" t="s">
        <v>83</v>
      </c>
      <c r="O7219" t="b">
        <v>0</v>
      </c>
      <c r="P7219">
        <v>45.080800000000004</v>
      </c>
      <c r="Q7219">
        <v>8.5288000000000039</v>
      </c>
      <c r="R7219">
        <v>-6.0811999999999964</v>
      </c>
      <c r="S7219" t="s">
        <v>84</v>
      </c>
      <c r="T7219">
        <v>0</v>
      </c>
      <c r="U7219">
        <v>0</v>
      </c>
      <c r="V7219">
        <v>3</v>
      </c>
      <c r="W7219">
        <v>74.799599999999998</v>
      </c>
    </row>
    <row r="7220" spans="1:23" x14ac:dyDescent="0.35">
      <c r="A7220" t="s">
        <v>9318</v>
      </c>
      <c r="B7220" t="s">
        <v>703</v>
      </c>
      <c r="C7220" t="s">
        <v>418</v>
      </c>
      <c r="D7220" t="s">
        <v>12</v>
      </c>
      <c r="E7220" t="s">
        <v>95</v>
      </c>
      <c r="F7220" t="s">
        <v>481</v>
      </c>
      <c r="G7220">
        <v>16.45</v>
      </c>
      <c r="H7220">
        <v>2</v>
      </c>
      <c r="I7220">
        <v>0.08</v>
      </c>
      <c r="J7220">
        <v>3.07</v>
      </c>
      <c r="K7220" t="s">
        <v>90</v>
      </c>
      <c r="L7220" t="s">
        <v>48</v>
      </c>
      <c r="M7220">
        <v>7.07</v>
      </c>
      <c r="N7220" t="s">
        <v>83</v>
      </c>
      <c r="O7220" t="b">
        <v>0</v>
      </c>
      <c r="P7220">
        <v>30.268000000000001</v>
      </c>
      <c r="Q7220">
        <v>10.528</v>
      </c>
      <c r="R7220">
        <v>0.38800000000000168</v>
      </c>
      <c r="S7220" t="s">
        <v>84</v>
      </c>
      <c r="T7220">
        <v>0</v>
      </c>
      <c r="U7220">
        <v>0</v>
      </c>
      <c r="V7220">
        <v>11</v>
      </c>
      <c r="W7220">
        <v>1394.7299</v>
      </c>
    </row>
    <row r="7221" spans="1:23" x14ac:dyDescent="0.35">
      <c r="A7221" t="s">
        <v>9319</v>
      </c>
      <c r="B7221" t="s">
        <v>740</v>
      </c>
      <c r="C7221" t="s">
        <v>1444</v>
      </c>
      <c r="D7221" t="s">
        <v>17</v>
      </c>
      <c r="E7221" t="s">
        <v>95</v>
      </c>
      <c r="F7221" t="s">
        <v>612</v>
      </c>
      <c r="G7221">
        <v>335.28</v>
      </c>
      <c r="H7221">
        <v>1</v>
      </c>
      <c r="I7221">
        <v>0.06</v>
      </c>
      <c r="J7221">
        <v>7.97</v>
      </c>
      <c r="K7221" t="s">
        <v>82</v>
      </c>
      <c r="L7221" t="s">
        <v>48</v>
      </c>
      <c r="M7221">
        <v>19.97</v>
      </c>
      <c r="N7221" t="s">
        <v>141</v>
      </c>
      <c r="O7221" t="b">
        <v>0</v>
      </c>
      <c r="P7221">
        <v>315.16320000000002</v>
      </c>
      <c r="Q7221">
        <v>113.9952</v>
      </c>
      <c r="R7221">
        <v>86.055199999999985</v>
      </c>
      <c r="S7221" t="s">
        <v>128</v>
      </c>
      <c r="T7221">
        <v>1</v>
      </c>
      <c r="U7221">
        <v>0</v>
      </c>
      <c r="V7221">
        <v>17</v>
      </c>
      <c r="W7221">
        <v>1703.8866</v>
      </c>
    </row>
    <row r="7222" spans="1:23" x14ac:dyDescent="0.35">
      <c r="A7222" t="s">
        <v>9320</v>
      </c>
      <c r="B7222" t="s">
        <v>272</v>
      </c>
      <c r="C7222" t="s">
        <v>508</v>
      </c>
      <c r="D7222" t="s">
        <v>17</v>
      </c>
      <c r="E7222" t="s">
        <v>88</v>
      </c>
      <c r="F7222" t="s">
        <v>608</v>
      </c>
      <c r="G7222">
        <v>34.18</v>
      </c>
      <c r="H7222">
        <v>3</v>
      </c>
      <c r="I7222">
        <v>0.14000000000000001</v>
      </c>
      <c r="J7222">
        <v>9.48</v>
      </c>
      <c r="K7222" t="s">
        <v>102</v>
      </c>
      <c r="L7222" t="s">
        <v>41</v>
      </c>
      <c r="M7222">
        <v>14.14</v>
      </c>
      <c r="N7222" t="s">
        <v>83</v>
      </c>
      <c r="O7222" t="b">
        <v>0</v>
      </c>
      <c r="P7222">
        <v>88.184399999999997</v>
      </c>
      <c r="Q7222">
        <v>26.660399999999999</v>
      </c>
      <c r="R7222">
        <v>3.0404000000000022</v>
      </c>
      <c r="S7222" t="s">
        <v>84</v>
      </c>
      <c r="T7222">
        <v>0</v>
      </c>
      <c r="U7222">
        <v>0</v>
      </c>
      <c r="V7222">
        <v>21</v>
      </c>
      <c r="W7222">
        <v>1777.9158</v>
      </c>
    </row>
    <row r="7223" spans="1:23" x14ac:dyDescent="0.35">
      <c r="A7223" t="s">
        <v>9321</v>
      </c>
      <c r="B7223" t="s">
        <v>610</v>
      </c>
      <c r="C7223" t="s">
        <v>2018</v>
      </c>
      <c r="D7223" t="s">
        <v>12</v>
      </c>
      <c r="E7223" t="s">
        <v>14</v>
      </c>
      <c r="F7223" t="s">
        <v>775</v>
      </c>
      <c r="G7223">
        <v>137.49</v>
      </c>
      <c r="H7223">
        <v>2</v>
      </c>
      <c r="I7223">
        <v>0.19</v>
      </c>
      <c r="J7223">
        <v>2.5099999999999998</v>
      </c>
      <c r="K7223" t="s">
        <v>90</v>
      </c>
      <c r="L7223" t="s">
        <v>41</v>
      </c>
      <c r="M7223">
        <v>14.23</v>
      </c>
      <c r="N7223" t="s">
        <v>83</v>
      </c>
      <c r="O7223" t="b">
        <v>0</v>
      </c>
      <c r="P7223">
        <v>222.7338</v>
      </c>
      <c r="Q7223">
        <v>57.745800000000031</v>
      </c>
      <c r="R7223">
        <v>41.005800000000029</v>
      </c>
      <c r="S7223" t="s">
        <v>97</v>
      </c>
      <c r="T7223">
        <v>0</v>
      </c>
      <c r="U7223">
        <v>0</v>
      </c>
      <c r="V7223">
        <v>21</v>
      </c>
      <c r="W7223">
        <v>1190.9679000000001</v>
      </c>
    </row>
    <row r="7224" spans="1:23" x14ac:dyDescent="0.35">
      <c r="A7224" t="s">
        <v>9322</v>
      </c>
      <c r="B7224" t="s">
        <v>249</v>
      </c>
      <c r="C7224" t="s">
        <v>8136</v>
      </c>
      <c r="D7224" t="s">
        <v>28</v>
      </c>
      <c r="E7224" t="s">
        <v>95</v>
      </c>
      <c r="F7224" t="s">
        <v>140</v>
      </c>
      <c r="G7224">
        <v>366.49</v>
      </c>
      <c r="H7224">
        <v>1</v>
      </c>
      <c r="I7224">
        <v>0.2</v>
      </c>
      <c r="J7224">
        <v>8.2899999999999991</v>
      </c>
      <c r="K7224" t="s">
        <v>82</v>
      </c>
      <c r="L7224" t="s">
        <v>41</v>
      </c>
      <c r="M7224">
        <v>8.1300000000000008</v>
      </c>
      <c r="N7224" t="s">
        <v>141</v>
      </c>
      <c r="O7224" t="b">
        <v>0</v>
      </c>
      <c r="P7224">
        <v>293.19200000000001</v>
      </c>
      <c r="Q7224">
        <v>73.298000000000002</v>
      </c>
      <c r="R7224">
        <v>56.878</v>
      </c>
      <c r="S7224" t="s">
        <v>91</v>
      </c>
      <c r="T7224">
        <v>1</v>
      </c>
      <c r="U7224">
        <v>0</v>
      </c>
      <c r="V7224">
        <v>2</v>
      </c>
      <c r="W7224">
        <v>84.810900000000004</v>
      </c>
    </row>
    <row r="7225" spans="1:23" x14ac:dyDescent="0.35">
      <c r="A7225" t="s">
        <v>9323</v>
      </c>
      <c r="B7225" t="s">
        <v>386</v>
      </c>
      <c r="C7225" t="s">
        <v>1789</v>
      </c>
      <c r="D7225" t="s">
        <v>17</v>
      </c>
      <c r="E7225" t="s">
        <v>14</v>
      </c>
      <c r="F7225" t="s">
        <v>1207</v>
      </c>
      <c r="G7225">
        <v>116.09</v>
      </c>
      <c r="H7225">
        <v>3</v>
      </c>
      <c r="I7225">
        <v>7.0000000000000007E-2</v>
      </c>
      <c r="J7225">
        <v>5.58</v>
      </c>
      <c r="K7225" t="s">
        <v>115</v>
      </c>
      <c r="L7225" t="s">
        <v>43</v>
      </c>
      <c r="M7225">
        <v>7.41</v>
      </c>
      <c r="N7225" t="s">
        <v>83</v>
      </c>
      <c r="O7225" t="b">
        <v>0</v>
      </c>
      <c r="P7225">
        <v>323.89109999999988</v>
      </c>
      <c r="Q7225">
        <v>114.92910000000001</v>
      </c>
      <c r="R7225">
        <v>101.9391</v>
      </c>
      <c r="S7225" t="s">
        <v>97</v>
      </c>
      <c r="T7225">
        <v>0</v>
      </c>
      <c r="U7225">
        <v>0</v>
      </c>
      <c r="V7225">
        <v>19</v>
      </c>
      <c r="W7225">
        <v>1747.4513999999999</v>
      </c>
    </row>
    <row r="7226" spans="1:23" x14ac:dyDescent="0.35">
      <c r="A7226" t="s">
        <v>9324</v>
      </c>
      <c r="B7226" t="s">
        <v>559</v>
      </c>
      <c r="C7226" t="s">
        <v>9325</v>
      </c>
      <c r="D7226" t="s">
        <v>17</v>
      </c>
      <c r="E7226" t="s">
        <v>16</v>
      </c>
      <c r="F7226" t="s">
        <v>1762</v>
      </c>
      <c r="G7226">
        <v>56.41</v>
      </c>
      <c r="H7226">
        <v>3</v>
      </c>
      <c r="I7226">
        <v>0.23</v>
      </c>
      <c r="J7226">
        <v>8.77</v>
      </c>
      <c r="K7226" t="s">
        <v>115</v>
      </c>
      <c r="L7226" t="s">
        <v>48</v>
      </c>
      <c r="M7226">
        <v>17.79</v>
      </c>
      <c r="N7226" t="s">
        <v>83</v>
      </c>
      <c r="O7226" t="b">
        <v>0</v>
      </c>
      <c r="P7226">
        <v>130.30709999999999</v>
      </c>
      <c r="Q7226">
        <v>28.769099999999991</v>
      </c>
      <c r="R7226">
        <v>2.2090999999999958</v>
      </c>
      <c r="S7226" t="s">
        <v>128</v>
      </c>
      <c r="T7226">
        <v>0</v>
      </c>
      <c r="U7226">
        <v>0</v>
      </c>
      <c r="V7226">
        <v>1</v>
      </c>
      <c r="W7226">
        <v>2.2090999999999958</v>
      </c>
    </row>
    <row r="7227" spans="1:23" x14ac:dyDescent="0.35">
      <c r="A7227" t="s">
        <v>9326</v>
      </c>
      <c r="B7227" t="s">
        <v>814</v>
      </c>
      <c r="C7227" t="s">
        <v>1095</v>
      </c>
      <c r="D7227" t="s">
        <v>19</v>
      </c>
      <c r="E7227" t="s">
        <v>14</v>
      </c>
      <c r="F7227" t="s">
        <v>1041</v>
      </c>
      <c r="G7227">
        <v>140.19</v>
      </c>
      <c r="H7227">
        <v>1</v>
      </c>
      <c r="I7227">
        <v>0.04</v>
      </c>
      <c r="J7227">
        <v>4.18</v>
      </c>
      <c r="K7227" t="s">
        <v>82</v>
      </c>
      <c r="L7227" t="s">
        <v>45</v>
      </c>
      <c r="M7227">
        <v>1.1200000000000001</v>
      </c>
      <c r="N7227" t="s">
        <v>83</v>
      </c>
      <c r="O7227" t="b">
        <v>0</v>
      </c>
      <c r="P7227">
        <v>134.58240000000001</v>
      </c>
      <c r="Q7227">
        <v>50.468400000000017</v>
      </c>
      <c r="R7227">
        <v>45.16840000000002</v>
      </c>
      <c r="S7227" t="s">
        <v>183</v>
      </c>
      <c r="T7227">
        <v>0</v>
      </c>
      <c r="U7227">
        <v>0</v>
      </c>
      <c r="V7227">
        <v>14</v>
      </c>
      <c r="W7227">
        <v>923.14070000000004</v>
      </c>
    </row>
    <row r="7228" spans="1:23" x14ac:dyDescent="0.35">
      <c r="A7228" t="s">
        <v>9327</v>
      </c>
      <c r="B7228" t="s">
        <v>787</v>
      </c>
      <c r="C7228" t="s">
        <v>1530</v>
      </c>
      <c r="D7228" t="s">
        <v>15</v>
      </c>
      <c r="E7228" t="s">
        <v>14</v>
      </c>
      <c r="F7228" t="s">
        <v>255</v>
      </c>
      <c r="G7228">
        <v>108.23</v>
      </c>
      <c r="H7228">
        <v>2</v>
      </c>
      <c r="I7228">
        <v>0.03</v>
      </c>
      <c r="J7228">
        <v>3.42</v>
      </c>
      <c r="K7228" t="s">
        <v>102</v>
      </c>
      <c r="L7228" t="s">
        <v>48</v>
      </c>
      <c r="M7228">
        <v>6.93</v>
      </c>
      <c r="N7228" t="s">
        <v>83</v>
      </c>
      <c r="O7228" t="b">
        <v>0</v>
      </c>
      <c r="P7228">
        <v>209.96619999999999</v>
      </c>
      <c r="Q7228">
        <v>80.09020000000001</v>
      </c>
      <c r="R7228">
        <v>69.740200000000016</v>
      </c>
      <c r="S7228" t="s">
        <v>97</v>
      </c>
      <c r="T7228">
        <v>0</v>
      </c>
      <c r="U7228">
        <v>0</v>
      </c>
      <c r="V7228">
        <v>15</v>
      </c>
      <c r="W7228">
        <v>971.28840000000002</v>
      </c>
    </row>
    <row r="7229" spans="1:23" x14ac:dyDescent="0.35">
      <c r="A7229" t="s">
        <v>9328</v>
      </c>
      <c r="B7229" t="s">
        <v>413</v>
      </c>
      <c r="C7229" t="s">
        <v>1632</v>
      </c>
      <c r="D7229" t="s">
        <v>12</v>
      </c>
      <c r="E7229" t="s">
        <v>16</v>
      </c>
      <c r="F7229" t="s">
        <v>547</v>
      </c>
      <c r="G7229">
        <v>22.22</v>
      </c>
      <c r="H7229">
        <v>1</v>
      </c>
      <c r="I7229">
        <v>0.15</v>
      </c>
      <c r="J7229">
        <v>2.74</v>
      </c>
      <c r="K7229" t="s">
        <v>115</v>
      </c>
      <c r="L7229" t="s">
        <v>43</v>
      </c>
      <c r="M7229">
        <v>3.28</v>
      </c>
      <c r="N7229" t="s">
        <v>83</v>
      </c>
      <c r="O7229" t="b">
        <v>0</v>
      </c>
      <c r="P7229">
        <v>18.887</v>
      </c>
      <c r="Q7229">
        <v>5.5549999999999979</v>
      </c>
      <c r="R7229">
        <v>-0.46500000000000158</v>
      </c>
      <c r="S7229" t="s">
        <v>84</v>
      </c>
      <c r="T7229">
        <v>0</v>
      </c>
      <c r="U7229">
        <v>0</v>
      </c>
      <c r="V7229">
        <v>13</v>
      </c>
      <c r="W7229">
        <v>796.03620000000024</v>
      </c>
    </row>
    <row r="7230" spans="1:23" x14ac:dyDescent="0.35">
      <c r="A7230" t="s">
        <v>9329</v>
      </c>
      <c r="B7230" t="s">
        <v>394</v>
      </c>
      <c r="C7230" t="s">
        <v>974</v>
      </c>
      <c r="D7230" t="s">
        <v>15</v>
      </c>
      <c r="E7230" t="s">
        <v>14</v>
      </c>
      <c r="F7230" t="s">
        <v>1207</v>
      </c>
      <c r="G7230">
        <v>94.77</v>
      </c>
      <c r="H7230">
        <v>2</v>
      </c>
      <c r="I7230">
        <v>0.2</v>
      </c>
      <c r="J7230">
        <v>6.49</v>
      </c>
      <c r="K7230" t="s">
        <v>115</v>
      </c>
      <c r="L7230" t="s">
        <v>41</v>
      </c>
      <c r="M7230">
        <v>13.79</v>
      </c>
      <c r="N7230" t="s">
        <v>83</v>
      </c>
      <c r="O7230" t="b">
        <v>0</v>
      </c>
      <c r="P7230">
        <v>151.63200000000001</v>
      </c>
      <c r="Q7230">
        <v>37.908000000000023</v>
      </c>
      <c r="R7230">
        <v>17.628000000000011</v>
      </c>
      <c r="S7230" t="s">
        <v>91</v>
      </c>
      <c r="T7230">
        <v>0</v>
      </c>
      <c r="U7230">
        <v>0</v>
      </c>
      <c r="V7230">
        <v>13</v>
      </c>
      <c r="W7230">
        <v>1473.0153</v>
      </c>
    </row>
    <row r="7231" spans="1:23" x14ac:dyDescent="0.35">
      <c r="A7231" t="s">
        <v>9330</v>
      </c>
      <c r="B7231" t="s">
        <v>954</v>
      </c>
      <c r="C7231" t="s">
        <v>511</v>
      </c>
      <c r="D7231" t="s">
        <v>26</v>
      </c>
      <c r="E7231" t="s">
        <v>14</v>
      </c>
      <c r="F7231" t="s">
        <v>1041</v>
      </c>
      <c r="G7231">
        <v>120.6</v>
      </c>
      <c r="H7231">
        <v>2</v>
      </c>
      <c r="I7231">
        <v>0.08</v>
      </c>
      <c r="J7231">
        <v>9.73</v>
      </c>
      <c r="K7231" t="s">
        <v>90</v>
      </c>
      <c r="L7231" t="s">
        <v>43</v>
      </c>
      <c r="M7231">
        <v>5.99</v>
      </c>
      <c r="N7231" t="s">
        <v>83</v>
      </c>
      <c r="O7231" t="b">
        <v>0</v>
      </c>
      <c r="P7231">
        <v>221.904</v>
      </c>
      <c r="Q7231">
        <v>77.183999999999997</v>
      </c>
      <c r="R7231">
        <v>61.463999999999999</v>
      </c>
      <c r="S7231" t="s">
        <v>91</v>
      </c>
      <c r="T7231">
        <v>0</v>
      </c>
      <c r="U7231">
        <v>0</v>
      </c>
      <c r="V7231">
        <v>15</v>
      </c>
      <c r="W7231">
        <v>518.36400000000003</v>
      </c>
    </row>
    <row r="7232" spans="1:23" x14ac:dyDescent="0.35">
      <c r="A7232" t="s">
        <v>9331</v>
      </c>
      <c r="B7232" t="s">
        <v>109</v>
      </c>
      <c r="C7232" t="s">
        <v>453</v>
      </c>
      <c r="D7232" t="s">
        <v>19</v>
      </c>
      <c r="E7232" t="s">
        <v>95</v>
      </c>
      <c r="F7232" t="s">
        <v>119</v>
      </c>
      <c r="G7232">
        <v>187.94</v>
      </c>
      <c r="H7232">
        <v>3</v>
      </c>
      <c r="I7232">
        <v>0.17</v>
      </c>
      <c r="J7232">
        <v>6.17</v>
      </c>
      <c r="K7232" t="s">
        <v>115</v>
      </c>
      <c r="L7232" t="s">
        <v>41</v>
      </c>
      <c r="M7232">
        <v>5.85</v>
      </c>
      <c r="N7232" t="s">
        <v>83</v>
      </c>
      <c r="O7232" t="b">
        <v>0</v>
      </c>
      <c r="P7232">
        <v>467.97059999999988</v>
      </c>
      <c r="Q7232">
        <v>129.67859999999999</v>
      </c>
      <c r="R7232">
        <v>117.65860000000001</v>
      </c>
      <c r="S7232" t="s">
        <v>103</v>
      </c>
      <c r="T7232">
        <v>0</v>
      </c>
      <c r="U7232">
        <v>0</v>
      </c>
      <c r="V7232">
        <v>24</v>
      </c>
      <c r="W7232">
        <v>1094.1242999999999</v>
      </c>
    </row>
    <row r="7233" spans="1:23" x14ac:dyDescent="0.35">
      <c r="A7233" t="s">
        <v>9332</v>
      </c>
      <c r="B7233" t="s">
        <v>225</v>
      </c>
      <c r="C7233" t="s">
        <v>1160</v>
      </c>
      <c r="D7233" t="s">
        <v>12</v>
      </c>
      <c r="E7233" t="s">
        <v>16</v>
      </c>
      <c r="F7233" t="s">
        <v>527</v>
      </c>
      <c r="G7233">
        <v>41.99</v>
      </c>
      <c r="H7233">
        <v>3</v>
      </c>
      <c r="I7233">
        <v>0.22</v>
      </c>
      <c r="J7233">
        <v>3.91</v>
      </c>
      <c r="K7233" t="s">
        <v>82</v>
      </c>
      <c r="L7233" t="s">
        <v>41</v>
      </c>
      <c r="M7233">
        <v>12.06</v>
      </c>
      <c r="N7233" t="s">
        <v>83</v>
      </c>
      <c r="O7233" t="b">
        <v>0</v>
      </c>
      <c r="P7233">
        <v>98.256600000000006</v>
      </c>
      <c r="Q7233">
        <v>22.674600000000009</v>
      </c>
      <c r="R7233">
        <v>6.7046000000000117</v>
      </c>
      <c r="S7233" t="s">
        <v>183</v>
      </c>
      <c r="T7233">
        <v>0</v>
      </c>
      <c r="U7233">
        <v>0</v>
      </c>
      <c r="V7233">
        <v>24</v>
      </c>
      <c r="W7233">
        <v>1026.3376000000001</v>
      </c>
    </row>
    <row r="7234" spans="1:23" x14ac:dyDescent="0.35">
      <c r="A7234" t="s">
        <v>9333</v>
      </c>
      <c r="B7234" t="s">
        <v>1572</v>
      </c>
      <c r="C7234" t="s">
        <v>2526</v>
      </c>
      <c r="D7234" t="s">
        <v>12</v>
      </c>
      <c r="E7234" t="s">
        <v>16</v>
      </c>
      <c r="F7234" t="s">
        <v>427</v>
      </c>
      <c r="G7234">
        <v>34.979999999999997</v>
      </c>
      <c r="H7234">
        <v>3</v>
      </c>
      <c r="I7234">
        <v>0.26</v>
      </c>
      <c r="J7234">
        <v>3.38</v>
      </c>
      <c r="K7234" t="s">
        <v>90</v>
      </c>
      <c r="L7234" t="s">
        <v>41</v>
      </c>
      <c r="M7234">
        <v>11.95</v>
      </c>
      <c r="N7234" t="s">
        <v>83</v>
      </c>
      <c r="O7234" t="b">
        <v>0</v>
      </c>
      <c r="P7234">
        <v>77.655599999999993</v>
      </c>
      <c r="Q7234">
        <v>14.69159999999999</v>
      </c>
      <c r="R7234">
        <v>-0.6384000000000043</v>
      </c>
      <c r="S7234" t="s">
        <v>103</v>
      </c>
      <c r="T7234">
        <v>0</v>
      </c>
      <c r="U7234">
        <v>0</v>
      </c>
      <c r="V7234">
        <v>5</v>
      </c>
      <c r="W7234">
        <v>6.7103000000000073</v>
      </c>
    </row>
    <row r="7235" spans="1:23" x14ac:dyDescent="0.35">
      <c r="A7235" t="s">
        <v>9334</v>
      </c>
      <c r="B7235" t="s">
        <v>1135</v>
      </c>
      <c r="C7235" t="s">
        <v>1692</v>
      </c>
      <c r="D7235" t="s">
        <v>17</v>
      </c>
      <c r="E7235" t="s">
        <v>95</v>
      </c>
      <c r="F7235" t="s">
        <v>1061</v>
      </c>
      <c r="G7235">
        <v>382.71</v>
      </c>
      <c r="H7235">
        <v>2</v>
      </c>
      <c r="I7235">
        <v>0.18</v>
      </c>
      <c r="J7235">
        <v>2.7</v>
      </c>
      <c r="K7235" t="s">
        <v>90</v>
      </c>
      <c r="L7235" t="s">
        <v>41</v>
      </c>
      <c r="M7235">
        <v>11.88</v>
      </c>
      <c r="N7235" t="s">
        <v>83</v>
      </c>
      <c r="O7235" t="b">
        <v>0</v>
      </c>
      <c r="P7235">
        <v>627.64440000000002</v>
      </c>
      <c r="Q7235">
        <v>168.39240000000009</v>
      </c>
      <c r="R7235">
        <v>153.81240000000011</v>
      </c>
      <c r="S7235" t="s">
        <v>103</v>
      </c>
      <c r="T7235">
        <v>0</v>
      </c>
      <c r="U7235">
        <v>0</v>
      </c>
      <c r="V7235">
        <v>14</v>
      </c>
      <c r="W7235">
        <v>948.8134</v>
      </c>
    </row>
    <row r="7236" spans="1:23" x14ac:dyDescent="0.35">
      <c r="A7236" t="s">
        <v>9335</v>
      </c>
      <c r="B7236" t="s">
        <v>261</v>
      </c>
      <c r="C7236" t="s">
        <v>2745</v>
      </c>
      <c r="D7236" t="s">
        <v>15</v>
      </c>
      <c r="E7236" t="s">
        <v>95</v>
      </c>
      <c r="F7236" t="s">
        <v>400</v>
      </c>
      <c r="G7236">
        <v>388.99</v>
      </c>
      <c r="H7236">
        <v>3</v>
      </c>
      <c r="I7236">
        <v>7.0000000000000007E-2</v>
      </c>
      <c r="J7236">
        <v>4.8499999999999996</v>
      </c>
      <c r="K7236" t="s">
        <v>115</v>
      </c>
      <c r="L7236" t="s">
        <v>41</v>
      </c>
      <c r="M7236">
        <v>12.72</v>
      </c>
      <c r="N7236" t="s">
        <v>83</v>
      </c>
      <c r="O7236" t="b">
        <v>0</v>
      </c>
      <c r="P7236">
        <v>1085.2820999999999</v>
      </c>
      <c r="Q7236">
        <v>385.10009999999988</v>
      </c>
      <c r="R7236">
        <v>367.53009999999989</v>
      </c>
      <c r="S7236" t="s">
        <v>103</v>
      </c>
      <c r="T7236">
        <v>0</v>
      </c>
      <c r="U7236">
        <v>0</v>
      </c>
      <c r="V7236">
        <v>4</v>
      </c>
      <c r="W7236">
        <v>785.1981999999997</v>
      </c>
    </row>
    <row r="7237" spans="1:23" x14ac:dyDescent="0.35">
      <c r="A7237" t="s">
        <v>9336</v>
      </c>
      <c r="B7237" t="s">
        <v>973</v>
      </c>
      <c r="C7237" t="s">
        <v>2244</v>
      </c>
      <c r="D7237" t="s">
        <v>17</v>
      </c>
      <c r="E7237" t="s">
        <v>16</v>
      </c>
      <c r="F7237" t="s">
        <v>444</v>
      </c>
      <c r="G7237">
        <v>30.46</v>
      </c>
      <c r="H7237">
        <v>3</v>
      </c>
      <c r="I7237">
        <v>0.16</v>
      </c>
      <c r="J7237">
        <v>4.03</v>
      </c>
      <c r="K7237" t="s">
        <v>115</v>
      </c>
      <c r="L7237" t="s">
        <v>48</v>
      </c>
      <c r="M7237">
        <v>19.18</v>
      </c>
      <c r="N7237" t="s">
        <v>83</v>
      </c>
      <c r="O7237" t="b">
        <v>0</v>
      </c>
      <c r="P7237">
        <v>76.759199999999993</v>
      </c>
      <c r="Q7237">
        <v>21.9312</v>
      </c>
      <c r="R7237">
        <v>-1.2788000000000039</v>
      </c>
      <c r="S7237" t="s">
        <v>183</v>
      </c>
      <c r="T7237">
        <v>0</v>
      </c>
      <c r="U7237">
        <v>0</v>
      </c>
      <c r="V7237">
        <v>3</v>
      </c>
      <c r="W7237">
        <v>-7.5114999999999963</v>
      </c>
    </row>
    <row r="7238" spans="1:23" x14ac:dyDescent="0.35">
      <c r="A7238" t="s">
        <v>9337</v>
      </c>
      <c r="B7238" t="s">
        <v>165</v>
      </c>
      <c r="C7238" t="s">
        <v>1610</v>
      </c>
      <c r="D7238" t="s">
        <v>12</v>
      </c>
      <c r="E7238" t="s">
        <v>95</v>
      </c>
      <c r="F7238" t="s">
        <v>671</v>
      </c>
      <c r="G7238">
        <v>151.04</v>
      </c>
      <c r="H7238">
        <v>1</v>
      </c>
      <c r="I7238">
        <v>0.28000000000000003</v>
      </c>
      <c r="J7238">
        <v>9.83</v>
      </c>
      <c r="K7238" t="s">
        <v>90</v>
      </c>
      <c r="L7238" t="s">
        <v>41</v>
      </c>
      <c r="M7238">
        <v>8.42</v>
      </c>
      <c r="N7238" t="s">
        <v>83</v>
      </c>
      <c r="O7238" t="b">
        <v>0</v>
      </c>
      <c r="P7238">
        <v>108.7488</v>
      </c>
      <c r="Q7238">
        <v>18.1248</v>
      </c>
      <c r="R7238">
        <v>-0.12520000000000661</v>
      </c>
      <c r="S7238" t="s">
        <v>91</v>
      </c>
      <c r="T7238">
        <v>0</v>
      </c>
      <c r="U7238">
        <v>0</v>
      </c>
      <c r="V7238">
        <v>13</v>
      </c>
      <c r="W7238">
        <v>609.88509999999997</v>
      </c>
    </row>
    <row r="7239" spans="1:23" x14ac:dyDescent="0.35">
      <c r="A7239" t="s">
        <v>9338</v>
      </c>
      <c r="B7239" t="s">
        <v>429</v>
      </c>
      <c r="C7239" t="s">
        <v>9339</v>
      </c>
      <c r="D7239" t="s">
        <v>12</v>
      </c>
      <c r="E7239" t="s">
        <v>95</v>
      </c>
      <c r="F7239" t="s">
        <v>612</v>
      </c>
      <c r="G7239">
        <v>648.62</v>
      </c>
      <c r="H7239">
        <v>2</v>
      </c>
      <c r="I7239">
        <v>0.01</v>
      </c>
      <c r="J7239">
        <v>9.2899999999999991</v>
      </c>
      <c r="K7239" t="s">
        <v>102</v>
      </c>
      <c r="L7239" t="s">
        <v>43</v>
      </c>
      <c r="M7239">
        <v>4.1500000000000004</v>
      </c>
      <c r="N7239" t="s">
        <v>83</v>
      </c>
      <c r="O7239" t="b">
        <v>0</v>
      </c>
      <c r="P7239">
        <v>1284.2675999999999</v>
      </c>
      <c r="Q7239">
        <v>505.92360000000002</v>
      </c>
      <c r="R7239">
        <v>492.48360000000002</v>
      </c>
      <c r="S7239" t="s">
        <v>128</v>
      </c>
      <c r="T7239">
        <v>0</v>
      </c>
      <c r="U7239">
        <v>0</v>
      </c>
      <c r="V7239">
        <v>1</v>
      </c>
      <c r="W7239">
        <v>492.48360000000002</v>
      </c>
    </row>
    <row r="7240" spans="1:23" x14ac:dyDescent="0.35">
      <c r="A7240" t="s">
        <v>9340</v>
      </c>
      <c r="B7240" t="s">
        <v>800</v>
      </c>
      <c r="C7240" t="s">
        <v>661</v>
      </c>
      <c r="D7240" t="s">
        <v>12</v>
      </c>
      <c r="E7240" t="s">
        <v>95</v>
      </c>
      <c r="F7240" t="s">
        <v>715</v>
      </c>
      <c r="G7240">
        <v>425.41</v>
      </c>
      <c r="H7240">
        <v>3</v>
      </c>
      <c r="I7240">
        <v>0.25</v>
      </c>
      <c r="J7240">
        <v>7.08</v>
      </c>
      <c r="K7240" t="s">
        <v>102</v>
      </c>
      <c r="L7240" t="s">
        <v>41</v>
      </c>
      <c r="M7240">
        <v>8.64</v>
      </c>
      <c r="N7240" t="s">
        <v>83</v>
      </c>
      <c r="O7240" t="b">
        <v>0</v>
      </c>
      <c r="P7240">
        <v>957.17250000000001</v>
      </c>
      <c r="Q7240">
        <v>191.4345000000001</v>
      </c>
      <c r="R7240">
        <v>175.7145000000001</v>
      </c>
      <c r="S7240" t="s">
        <v>84</v>
      </c>
      <c r="T7240">
        <v>0</v>
      </c>
      <c r="U7240">
        <v>0</v>
      </c>
      <c r="V7240">
        <v>20</v>
      </c>
      <c r="W7240">
        <v>715.11930000000018</v>
      </c>
    </row>
    <row r="7241" spans="1:23" x14ac:dyDescent="0.35">
      <c r="A7241" t="s">
        <v>9341</v>
      </c>
      <c r="B7241" t="s">
        <v>193</v>
      </c>
      <c r="C7241" t="s">
        <v>181</v>
      </c>
      <c r="D7241" t="s">
        <v>24</v>
      </c>
      <c r="E7241" t="s">
        <v>14</v>
      </c>
      <c r="F7241" t="s">
        <v>1113</v>
      </c>
      <c r="G7241">
        <v>115.16</v>
      </c>
      <c r="H7241">
        <v>3</v>
      </c>
      <c r="I7241">
        <v>0.1</v>
      </c>
      <c r="J7241">
        <v>3.41</v>
      </c>
      <c r="K7241" t="s">
        <v>90</v>
      </c>
      <c r="L7241" t="s">
        <v>41</v>
      </c>
      <c r="M7241">
        <v>9.27</v>
      </c>
      <c r="N7241" t="s">
        <v>83</v>
      </c>
      <c r="O7241" t="b">
        <v>1</v>
      </c>
      <c r="P7241">
        <v>310.93200000000002</v>
      </c>
      <c r="Q7241">
        <v>103.64400000000001</v>
      </c>
      <c r="R7241">
        <v>90.963999999999999</v>
      </c>
      <c r="S7241" t="s">
        <v>97</v>
      </c>
      <c r="T7241">
        <v>0</v>
      </c>
      <c r="U7241">
        <v>0</v>
      </c>
      <c r="V7241">
        <v>12</v>
      </c>
      <c r="W7241">
        <v>799.51400000000012</v>
      </c>
    </row>
    <row r="7242" spans="1:23" x14ac:dyDescent="0.35">
      <c r="A7242" t="s">
        <v>9342</v>
      </c>
      <c r="B7242" t="s">
        <v>996</v>
      </c>
      <c r="C7242" t="s">
        <v>6389</v>
      </c>
      <c r="D7242" t="s">
        <v>12</v>
      </c>
      <c r="E7242" t="s">
        <v>95</v>
      </c>
      <c r="F7242" t="s">
        <v>715</v>
      </c>
      <c r="G7242">
        <v>524.48</v>
      </c>
      <c r="H7242">
        <v>3</v>
      </c>
      <c r="I7242">
        <v>0.1</v>
      </c>
      <c r="J7242">
        <v>9.07</v>
      </c>
      <c r="K7242" t="s">
        <v>102</v>
      </c>
      <c r="L7242" t="s">
        <v>43</v>
      </c>
      <c r="M7242">
        <v>5.94</v>
      </c>
      <c r="N7242" t="s">
        <v>83</v>
      </c>
      <c r="O7242" t="b">
        <v>0</v>
      </c>
      <c r="P7242">
        <v>1416.096</v>
      </c>
      <c r="Q7242">
        <v>472.03199999999998</v>
      </c>
      <c r="R7242">
        <v>457.02200000000011</v>
      </c>
      <c r="S7242" t="s">
        <v>128</v>
      </c>
      <c r="T7242">
        <v>0</v>
      </c>
      <c r="U7242">
        <v>0</v>
      </c>
      <c r="V7242">
        <v>3</v>
      </c>
      <c r="W7242">
        <v>709.27420000000006</v>
      </c>
    </row>
    <row r="7243" spans="1:23" x14ac:dyDescent="0.35">
      <c r="A7243" t="s">
        <v>9343</v>
      </c>
      <c r="B7243" t="s">
        <v>413</v>
      </c>
      <c r="C7243" t="s">
        <v>519</v>
      </c>
      <c r="D7243" t="s">
        <v>12</v>
      </c>
      <c r="E7243" t="s">
        <v>88</v>
      </c>
      <c r="F7243" t="s">
        <v>1554</v>
      </c>
      <c r="G7243">
        <v>15.19</v>
      </c>
      <c r="H7243">
        <v>1</v>
      </c>
      <c r="I7243">
        <v>0.05</v>
      </c>
      <c r="J7243">
        <v>5.48</v>
      </c>
      <c r="K7243" t="s">
        <v>90</v>
      </c>
      <c r="L7243" t="s">
        <v>43</v>
      </c>
      <c r="M7243">
        <v>4.01</v>
      </c>
      <c r="N7243" t="s">
        <v>83</v>
      </c>
      <c r="O7243" t="b">
        <v>0</v>
      </c>
      <c r="P7243">
        <v>14.4305</v>
      </c>
      <c r="Q7243">
        <v>5.3164999999999996</v>
      </c>
      <c r="R7243">
        <v>-4.1735000000000007</v>
      </c>
      <c r="S7243" t="s">
        <v>84</v>
      </c>
      <c r="T7243">
        <v>0</v>
      </c>
      <c r="U7243">
        <v>0</v>
      </c>
      <c r="V7243">
        <v>18</v>
      </c>
      <c r="W7243">
        <v>828.07060000000013</v>
      </c>
    </row>
    <row r="7244" spans="1:23" x14ac:dyDescent="0.35">
      <c r="A7244" t="s">
        <v>9344</v>
      </c>
      <c r="B7244" t="s">
        <v>1586</v>
      </c>
      <c r="C7244" t="s">
        <v>376</v>
      </c>
      <c r="D7244" t="s">
        <v>15</v>
      </c>
      <c r="E7244" t="s">
        <v>95</v>
      </c>
      <c r="F7244" t="s">
        <v>427</v>
      </c>
      <c r="G7244">
        <v>33.92</v>
      </c>
      <c r="H7244">
        <v>3</v>
      </c>
      <c r="I7244">
        <v>0.17</v>
      </c>
      <c r="J7244">
        <v>5.81</v>
      </c>
      <c r="K7244" t="s">
        <v>115</v>
      </c>
      <c r="L7244" t="s">
        <v>43</v>
      </c>
      <c r="M7244">
        <v>5.65</v>
      </c>
      <c r="N7244" t="s">
        <v>83</v>
      </c>
      <c r="O7244" t="b">
        <v>0</v>
      </c>
      <c r="P7244">
        <v>84.460800000000006</v>
      </c>
      <c r="Q7244">
        <v>23.404800000000009</v>
      </c>
      <c r="R7244">
        <v>11.94480000000001</v>
      </c>
      <c r="S7244" t="s">
        <v>183</v>
      </c>
      <c r="T7244">
        <v>0</v>
      </c>
      <c r="U7244">
        <v>0</v>
      </c>
      <c r="V7244">
        <v>14</v>
      </c>
      <c r="W7244">
        <v>825.6151000000001</v>
      </c>
    </row>
    <row r="7245" spans="1:23" x14ac:dyDescent="0.35">
      <c r="A7245" t="s">
        <v>9345</v>
      </c>
      <c r="B7245" t="s">
        <v>1345</v>
      </c>
      <c r="C7245" t="s">
        <v>9346</v>
      </c>
      <c r="D7245" t="s">
        <v>15</v>
      </c>
      <c r="E7245" t="s">
        <v>95</v>
      </c>
      <c r="F7245" t="s">
        <v>274</v>
      </c>
      <c r="G7245">
        <v>210.03</v>
      </c>
      <c r="H7245">
        <v>2</v>
      </c>
      <c r="I7245">
        <v>0.09</v>
      </c>
      <c r="J7245">
        <v>3.74</v>
      </c>
      <c r="K7245" t="s">
        <v>102</v>
      </c>
      <c r="L7245" t="s">
        <v>45</v>
      </c>
      <c r="M7245">
        <v>0.84</v>
      </c>
      <c r="N7245" t="s">
        <v>83</v>
      </c>
      <c r="O7245" t="b">
        <v>0</v>
      </c>
      <c r="P7245">
        <v>382.25459999999998</v>
      </c>
      <c r="Q7245">
        <v>130.21860000000001</v>
      </c>
      <c r="R7245">
        <v>125.6386</v>
      </c>
      <c r="S7245" t="s">
        <v>183</v>
      </c>
      <c r="T7245">
        <v>0</v>
      </c>
      <c r="U7245">
        <v>0</v>
      </c>
      <c r="V7245">
        <v>3</v>
      </c>
      <c r="W7245">
        <v>230.54900000000001</v>
      </c>
    </row>
    <row r="7246" spans="1:23" x14ac:dyDescent="0.35">
      <c r="A7246" t="s">
        <v>9347</v>
      </c>
      <c r="B7246" t="s">
        <v>180</v>
      </c>
      <c r="C7246" t="s">
        <v>1527</v>
      </c>
      <c r="D7246" t="s">
        <v>28</v>
      </c>
      <c r="E7246" t="s">
        <v>95</v>
      </c>
      <c r="F7246" t="s">
        <v>612</v>
      </c>
      <c r="G7246">
        <v>389.09</v>
      </c>
      <c r="H7246">
        <v>3</v>
      </c>
      <c r="I7246">
        <v>0.1</v>
      </c>
      <c r="J7246">
        <v>6.13</v>
      </c>
      <c r="K7246" t="s">
        <v>82</v>
      </c>
      <c r="L7246" t="s">
        <v>41</v>
      </c>
      <c r="M7246">
        <v>12.55</v>
      </c>
      <c r="N7246" t="s">
        <v>83</v>
      </c>
      <c r="O7246" t="b">
        <v>1</v>
      </c>
      <c r="P7246">
        <v>1050.5429999999999</v>
      </c>
      <c r="Q7246">
        <v>350.1810000000001</v>
      </c>
      <c r="R7246">
        <v>331.50100000000009</v>
      </c>
      <c r="S7246" t="s">
        <v>183</v>
      </c>
      <c r="T7246">
        <v>0</v>
      </c>
      <c r="U7246">
        <v>0</v>
      </c>
      <c r="V7246">
        <v>19</v>
      </c>
      <c r="W7246">
        <v>1549.5698</v>
      </c>
    </row>
    <row r="7247" spans="1:23" x14ac:dyDescent="0.35">
      <c r="A7247" t="s">
        <v>9348</v>
      </c>
      <c r="B7247" t="s">
        <v>125</v>
      </c>
      <c r="C7247" t="s">
        <v>281</v>
      </c>
      <c r="D7247" t="s">
        <v>12</v>
      </c>
      <c r="E7247" t="s">
        <v>16</v>
      </c>
      <c r="F7247" t="s">
        <v>107</v>
      </c>
      <c r="G7247">
        <v>51.78</v>
      </c>
      <c r="H7247">
        <v>3</v>
      </c>
      <c r="I7247">
        <v>0.17</v>
      </c>
      <c r="J7247">
        <v>8.65</v>
      </c>
      <c r="K7247" t="s">
        <v>115</v>
      </c>
      <c r="L7247" t="s">
        <v>43</v>
      </c>
      <c r="M7247">
        <v>3.27</v>
      </c>
      <c r="N7247" t="s">
        <v>83</v>
      </c>
      <c r="O7247" t="b">
        <v>0</v>
      </c>
      <c r="P7247">
        <v>128.93219999999999</v>
      </c>
      <c r="Q7247">
        <v>35.728200000000001</v>
      </c>
      <c r="R7247">
        <v>23.808199999999999</v>
      </c>
      <c r="S7247" t="s">
        <v>128</v>
      </c>
      <c r="T7247">
        <v>0</v>
      </c>
      <c r="U7247">
        <v>0</v>
      </c>
      <c r="V7247">
        <v>15</v>
      </c>
      <c r="W7247">
        <v>1405.4456</v>
      </c>
    </row>
    <row r="7248" spans="1:23" x14ac:dyDescent="0.35">
      <c r="A7248" t="s">
        <v>9349</v>
      </c>
      <c r="B7248" t="s">
        <v>249</v>
      </c>
      <c r="C7248" t="s">
        <v>5805</v>
      </c>
      <c r="D7248" t="s">
        <v>15</v>
      </c>
      <c r="E7248" t="s">
        <v>95</v>
      </c>
      <c r="F7248" t="s">
        <v>140</v>
      </c>
      <c r="G7248">
        <v>465.38</v>
      </c>
      <c r="H7248">
        <v>2</v>
      </c>
      <c r="I7248">
        <v>0.26</v>
      </c>
      <c r="J7248">
        <v>8.0299999999999994</v>
      </c>
      <c r="K7248" t="s">
        <v>115</v>
      </c>
      <c r="L7248" t="s">
        <v>41</v>
      </c>
      <c r="M7248">
        <v>12.72</v>
      </c>
      <c r="N7248" t="s">
        <v>83</v>
      </c>
      <c r="O7248" t="b">
        <v>0</v>
      </c>
      <c r="P7248">
        <v>688.76239999999996</v>
      </c>
      <c r="Q7248">
        <v>130.30639999999991</v>
      </c>
      <c r="R7248">
        <v>109.5563999999999</v>
      </c>
      <c r="S7248" t="s">
        <v>91</v>
      </c>
      <c r="T7248">
        <v>0</v>
      </c>
      <c r="U7248">
        <v>0</v>
      </c>
      <c r="V7248">
        <v>3</v>
      </c>
      <c r="W7248">
        <v>253.41319999999999</v>
      </c>
    </row>
    <row r="7249" spans="1:23" x14ac:dyDescent="0.35">
      <c r="A7249" t="s">
        <v>9350</v>
      </c>
      <c r="B7249" t="s">
        <v>1219</v>
      </c>
      <c r="C7249" t="s">
        <v>246</v>
      </c>
      <c r="D7249" t="s">
        <v>12</v>
      </c>
      <c r="E7249" t="s">
        <v>16</v>
      </c>
      <c r="F7249" t="s">
        <v>527</v>
      </c>
      <c r="G7249">
        <v>4.63</v>
      </c>
      <c r="H7249">
        <v>1</v>
      </c>
      <c r="I7249">
        <v>0.09</v>
      </c>
      <c r="J7249">
        <v>6.52</v>
      </c>
      <c r="K7249" t="s">
        <v>115</v>
      </c>
      <c r="L7249" t="s">
        <v>45</v>
      </c>
      <c r="M7249">
        <v>0.74</v>
      </c>
      <c r="N7249" t="s">
        <v>83</v>
      </c>
      <c r="O7249" t="b">
        <v>0</v>
      </c>
      <c r="P7249">
        <v>4.2133000000000003</v>
      </c>
      <c r="Q7249">
        <v>1.4353</v>
      </c>
      <c r="R7249">
        <v>-5.8247</v>
      </c>
      <c r="S7249" t="s">
        <v>183</v>
      </c>
      <c r="T7249">
        <v>0</v>
      </c>
      <c r="U7249">
        <v>0</v>
      </c>
      <c r="V7249">
        <v>12</v>
      </c>
      <c r="W7249">
        <v>1395.4396999999999</v>
      </c>
    </row>
    <row r="7250" spans="1:23" x14ac:dyDescent="0.35">
      <c r="A7250" t="s">
        <v>9351</v>
      </c>
      <c r="B7250" t="s">
        <v>79</v>
      </c>
      <c r="C7250" t="s">
        <v>824</v>
      </c>
      <c r="D7250" t="s">
        <v>12</v>
      </c>
      <c r="E7250" t="s">
        <v>14</v>
      </c>
      <c r="F7250" t="s">
        <v>255</v>
      </c>
      <c r="G7250">
        <v>151.94</v>
      </c>
      <c r="H7250">
        <v>2</v>
      </c>
      <c r="I7250">
        <v>7.0000000000000007E-2</v>
      </c>
      <c r="J7250">
        <v>5.4</v>
      </c>
      <c r="K7250" t="s">
        <v>82</v>
      </c>
      <c r="L7250" t="s">
        <v>43</v>
      </c>
      <c r="M7250">
        <v>5.48</v>
      </c>
      <c r="N7250" t="s">
        <v>83</v>
      </c>
      <c r="O7250" t="b">
        <v>0</v>
      </c>
      <c r="P7250">
        <v>282.60840000000002</v>
      </c>
      <c r="Q7250">
        <v>100.2804</v>
      </c>
      <c r="R7250">
        <v>89.400399999999962</v>
      </c>
      <c r="S7250" t="s">
        <v>84</v>
      </c>
      <c r="T7250">
        <v>0</v>
      </c>
      <c r="U7250">
        <v>0</v>
      </c>
      <c r="V7250">
        <v>13</v>
      </c>
      <c r="W7250">
        <v>341.28570000000002</v>
      </c>
    </row>
    <row r="7251" spans="1:23" x14ac:dyDescent="0.35">
      <c r="A7251" t="s">
        <v>9352</v>
      </c>
      <c r="B7251" t="s">
        <v>99</v>
      </c>
      <c r="C7251" t="s">
        <v>546</v>
      </c>
      <c r="D7251" t="s">
        <v>15</v>
      </c>
      <c r="E7251" t="s">
        <v>95</v>
      </c>
      <c r="F7251" t="s">
        <v>388</v>
      </c>
      <c r="G7251">
        <v>570.04999999999995</v>
      </c>
      <c r="H7251">
        <v>1</v>
      </c>
      <c r="I7251">
        <v>0.08</v>
      </c>
      <c r="J7251">
        <v>4.2699999999999996</v>
      </c>
      <c r="K7251" t="s">
        <v>82</v>
      </c>
      <c r="L7251" t="s">
        <v>41</v>
      </c>
      <c r="M7251">
        <v>5.18</v>
      </c>
      <c r="N7251" t="s">
        <v>83</v>
      </c>
      <c r="O7251" t="b">
        <v>0</v>
      </c>
      <c r="P7251">
        <v>524.44600000000003</v>
      </c>
      <c r="Q7251">
        <v>182.41600000000011</v>
      </c>
      <c r="R7251">
        <v>172.96600000000009</v>
      </c>
      <c r="S7251" t="s">
        <v>103</v>
      </c>
      <c r="T7251">
        <v>0</v>
      </c>
      <c r="U7251">
        <v>0</v>
      </c>
      <c r="V7251">
        <v>15</v>
      </c>
      <c r="W7251">
        <v>998.18510000000003</v>
      </c>
    </row>
    <row r="7252" spans="1:23" x14ac:dyDescent="0.35">
      <c r="A7252" t="s">
        <v>9353</v>
      </c>
      <c r="B7252" t="s">
        <v>562</v>
      </c>
      <c r="C7252" t="s">
        <v>3012</v>
      </c>
      <c r="D7252" t="s">
        <v>12</v>
      </c>
      <c r="E7252" t="s">
        <v>95</v>
      </c>
      <c r="F7252" t="s">
        <v>217</v>
      </c>
      <c r="G7252">
        <v>217.37</v>
      </c>
      <c r="H7252">
        <v>3</v>
      </c>
      <c r="I7252">
        <v>0</v>
      </c>
      <c r="J7252">
        <v>2.02</v>
      </c>
      <c r="K7252" t="s">
        <v>82</v>
      </c>
      <c r="L7252" t="s">
        <v>48</v>
      </c>
      <c r="M7252">
        <v>18.11</v>
      </c>
      <c r="N7252" t="s">
        <v>83</v>
      </c>
      <c r="O7252" t="b">
        <v>0</v>
      </c>
      <c r="P7252">
        <v>652.11</v>
      </c>
      <c r="Q7252">
        <v>260.84399999999999</v>
      </c>
      <c r="R7252">
        <v>240.714</v>
      </c>
      <c r="S7252" t="s">
        <v>103</v>
      </c>
      <c r="T7252">
        <v>0</v>
      </c>
      <c r="U7252">
        <v>0</v>
      </c>
      <c r="V7252">
        <v>3</v>
      </c>
      <c r="W7252">
        <v>457.07360000000011</v>
      </c>
    </row>
    <row r="7253" spans="1:23" x14ac:dyDescent="0.35">
      <c r="A7253" t="s">
        <v>9354</v>
      </c>
      <c r="B7253" t="s">
        <v>1018</v>
      </c>
      <c r="C7253" t="s">
        <v>788</v>
      </c>
      <c r="D7253" t="s">
        <v>17</v>
      </c>
      <c r="E7253" t="s">
        <v>16</v>
      </c>
      <c r="F7253" t="s">
        <v>244</v>
      </c>
      <c r="G7253">
        <v>49.76</v>
      </c>
      <c r="H7253">
        <v>2</v>
      </c>
      <c r="I7253">
        <v>0.19</v>
      </c>
      <c r="J7253">
        <v>3.21</v>
      </c>
      <c r="K7253" t="s">
        <v>102</v>
      </c>
      <c r="L7253" t="s">
        <v>43</v>
      </c>
      <c r="M7253">
        <v>6.26</v>
      </c>
      <c r="N7253" t="s">
        <v>83</v>
      </c>
      <c r="O7253" t="b">
        <v>0</v>
      </c>
      <c r="P7253">
        <v>80.611199999999997</v>
      </c>
      <c r="Q7253">
        <v>20.8992</v>
      </c>
      <c r="R7253">
        <v>11.4292</v>
      </c>
      <c r="S7253" t="s">
        <v>183</v>
      </c>
      <c r="T7253">
        <v>0</v>
      </c>
      <c r="U7253">
        <v>0</v>
      </c>
      <c r="V7253">
        <v>16</v>
      </c>
      <c r="W7253">
        <v>1850.9514999999999</v>
      </c>
    </row>
    <row r="7254" spans="1:23" x14ac:dyDescent="0.35">
      <c r="A7254" t="s">
        <v>9355</v>
      </c>
      <c r="B7254" t="s">
        <v>925</v>
      </c>
      <c r="C7254" t="s">
        <v>1692</v>
      </c>
      <c r="D7254" t="s">
        <v>26</v>
      </c>
      <c r="E7254" t="s">
        <v>16</v>
      </c>
      <c r="F7254" t="s">
        <v>1762</v>
      </c>
      <c r="G7254">
        <v>36.69</v>
      </c>
      <c r="H7254">
        <v>3</v>
      </c>
      <c r="I7254">
        <v>0.16</v>
      </c>
      <c r="J7254">
        <v>5.0999999999999996</v>
      </c>
      <c r="K7254" t="s">
        <v>102</v>
      </c>
      <c r="L7254" t="s">
        <v>41</v>
      </c>
      <c r="M7254">
        <v>13.46</v>
      </c>
      <c r="N7254" t="s">
        <v>83</v>
      </c>
      <c r="O7254" t="b">
        <v>0</v>
      </c>
      <c r="P7254">
        <v>92.458799999999997</v>
      </c>
      <c r="Q7254">
        <v>26.416800000000009</v>
      </c>
      <c r="R7254">
        <v>7.8568000000000069</v>
      </c>
      <c r="S7254" t="s">
        <v>91</v>
      </c>
      <c r="T7254">
        <v>0</v>
      </c>
      <c r="U7254">
        <v>0</v>
      </c>
      <c r="V7254">
        <v>14</v>
      </c>
      <c r="W7254">
        <v>948.8134</v>
      </c>
    </row>
    <row r="7255" spans="1:23" x14ac:dyDescent="0.35">
      <c r="A7255" t="s">
        <v>9356</v>
      </c>
      <c r="B7255" t="s">
        <v>1572</v>
      </c>
      <c r="C7255" t="s">
        <v>2050</v>
      </c>
      <c r="D7255" t="s">
        <v>15</v>
      </c>
      <c r="E7255" t="s">
        <v>14</v>
      </c>
      <c r="F7255" t="s">
        <v>1029</v>
      </c>
      <c r="G7255">
        <v>112.59</v>
      </c>
      <c r="H7255">
        <v>2</v>
      </c>
      <c r="I7255">
        <v>0.1</v>
      </c>
      <c r="J7255">
        <v>3.44</v>
      </c>
      <c r="K7255" t="s">
        <v>82</v>
      </c>
      <c r="L7255" t="s">
        <v>43</v>
      </c>
      <c r="M7255">
        <v>5.09</v>
      </c>
      <c r="N7255" t="s">
        <v>83</v>
      </c>
      <c r="O7255" t="b">
        <v>1</v>
      </c>
      <c r="P7255">
        <v>202.66200000000001</v>
      </c>
      <c r="Q7255">
        <v>67.554000000000002</v>
      </c>
      <c r="R7255">
        <v>59.024000000000001</v>
      </c>
      <c r="S7255" t="s">
        <v>103</v>
      </c>
      <c r="T7255">
        <v>0</v>
      </c>
      <c r="U7255">
        <v>0</v>
      </c>
      <c r="V7255">
        <v>12</v>
      </c>
      <c r="W7255">
        <v>744.12109999999984</v>
      </c>
    </row>
    <row r="7256" spans="1:23" x14ac:dyDescent="0.35">
      <c r="A7256" t="s">
        <v>9357</v>
      </c>
      <c r="B7256" t="s">
        <v>425</v>
      </c>
      <c r="C7256" t="s">
        <v>144</v>
      </c>
      <c r="D7256" t="s">
        <v>17</v>
      </c>
      <c r="E7256" t="s">
        <v>95</v>
      </c>
      <c r="F7256" t="s">
        <v>1202</v>
      </c>
      <c r="G7256">
        <v>333.3</v>
      </c>
      <c r="H7256">
        <v>3</v>
      </c>
      <c r="I7256">
        <v>0.09</v>
      </c>
      <c r="J7256">
        <v>4.41</v>
      </c>
      <c r="K7256" t="s">
        <v>115</v>
      </c>
      <c r="L7256" t="s">
        <v>43</v>
      </c>
      <c r="M7256">
        <v>5.98</v>
      </c>
      <c r="N7256" t="s">
        <v>83</v>
      </c>
      <c r="O7256" t="b">
        <v>0</v>
      </c>
      <c r="P7256">
        <v>909.90899999999999</v>
      </c>
      <c r="Q7256">
        <v>309.96900000000011</v>
      </c>
      <c r="R7256">
        <v>299.57900000000012</v>
      </c>
      <c r="S7256" t="s">
        <v>84</v>
      </c>
      <c r="T7256">
        <v>0</v>
      </c>
      <c r="U7256">
        <v>0</v>
      </c>
      <c r="V7256">
        <v>16</v>
      </c>
      <c r="W7256">
        <v>1289.2512999999999</v>
      </c>
    </row>
    <row r="7257" spans="1:23" x14ac:dyDescent="0.35">
      <c r="A7257" t="s">
        <v>9358</v>
      </c>
      <c r="B7257" t="s">
        <v>500</v>
      </c>
      <c r="C7257" t="s">
        <v>1115</v>
      </c>
      <c r="D7257" t="s">
        <v>15</v>
      </c>
      <c r="E7257" t="s">
        <v>16</v>
      </c>
      <c r="F7257" t="s">
        <v>444</v>
      </c>
      <c r="G7257">
        <v>40.659999999999997</v>
      </c>
      <c r="H7257">
        <v>1</v>
      </c>
      <c r="I7257">
        <v>0.2</v>
      </c>
      <c r="J7257">
        <v>7.73</v>
      </c>
      <c r="K7257" t="s">
        <v>90</v>
      </c>
      <c r="L7257" t="s">
        <v>41</v>
      </c>
      <c r="M7257">
        <v>7.13</v>
      </c>
      <c r="N7257" t="s">
        <v>83</v>
      </c>
      <c r="O7257" t="b">
        <v>0</v>
      </c>
      <c r="P7257">
        <v>32.527999999999999</v>
      </c>
      <c r="Q7257">
        <v>8.1320000000000014</v>
      </c>
      <c r="R7257">
        <v>-6.727999999999998</v>
      </c>
      <c r="S7257" t="s">
        <v>91</v>
      </c>
      <c r="T7257">
        <v>0</v>
      </c>
      <c r="U7257">
        <v>0</v>
      </c>
      <c r="V7257">
        <v>13</v>
      </c>
      <c r="W7257">
        <v>590.20570000000009</v>
      </c>
    </row>
    <row r="7258" spans="1:23" x14ac:dyDescent="0.35">
      <c r="A7258" t="s">
        <v>9359</v>
      </c>
      <c r="B7258" t="s">
        <v>417</v>
      </c>
      <c r="C7258" t="s">
        <v>2188</v>
      </c>
      <c r="D7258" t="s">
        <v>24</v>
      </c>
      <c r="E7258" t="s">
        <v>16</v>
      </c>
      <c r="F7258" t="s">
        <v>145</v>
      </c>
      <c r="G7258">
        <v>21</v>
      </c>
      <c r="H7258">
        <v>3</v>
      </c>
      <c r="I7258">
        <v>0.14000000000000001</v>
      </c>
      <c r="J7258">
        <v>6.72</v>
      </c>
      <c r="K7258" t="s">
        <v>82</v>
      </c>
      <c r="L7258" t="s">
        <v>41</v>
      </c>
      <c r="M7258">
        <v>12.16</v>
      </c>
      <c r="N7258" t="s">
        <v>83</v>
      </c>
      <c r="O7258" t="b">
        <v>0</v>
      </c>
      <c r="P7258">
        <v>54.18</v>
      </c>
      <c r="Q7258">
        <v>16.38</v>
      </c>
      <c r="R7258">
        <v>-2.499999999999996</v>
      </c>
      <c r="S7258" t="s">
        <v>84</v>
      </c>
      <c r="T7258">
        <v>0</v>
      </c>
      <c r="U7258">
        <v>0</v>
      </c>
      <c r="V7258">
        <v>19</v>
      </c>
      <c r="W7258">
        <v>967.64179999999999</v>
      </c>
    </row>
    <row r="7259" spans="1:23" x14ac:dyDescent="0.35">
      <c r="A7259" t="s">
        <v>9360</v>
      </c>
      <c r="B7259" t="s">
        <v>819</v>
      </c>
      <c r="C7259" t="s">
        <v>3001</v>
      </c>
      <c r="D7259" t="s">
        <v>15</v>
      </c>
      <c r="E7259" t="s">
        <v>95</v>
      </c>
      <c r="F7259" t="s">
        <v>270</v>
      </c>
      <c r="G7259">
        <v>297.36</v>
      </c>
      <c r="H7259">
        <v>2</v>
      </c>
      <c r="I7259">
        <v>0.02</v>
      </c>
      <c r="J7259">
        <v>8.48</v>
      </c>
      <c r="K7259" t="s">
        <v>102</v>
      </c>
      <c r="L7259" t="s">
        <v>48</v>
      </c>
      <c r="M7259">
        <v>10.78</v>
      </c>
      <c r="N7259" t="s">
        <v>83</v>
      </c>
      <c r="O7259" t="b">
        <v>0</v>
      </c>
      <c r="P7259">
        <v>582.82560000000001</v>
      </c>
      <c r="Q7259">
        <v>225.99359999999999</v>
      </c>
      <c r="R7259">
        <v>206.7336</v>
      </c>
      <c r="S7259" t="s">
        <v>128</v>
      </c>
      <c r="T7259">
        <v>0</v>
      </c>
      <c r="U7259">
        <v>0</v>
      </c>
      <c r="V7259">
        <v>3</v>
      </c>
      <c r="W7259">
        <v>308.59240000000011</v>
      </c>
    </row>
    <row r="7260" spans="1:23" x14ac:dyDescent="0.35">
      <c r="A7260" t="s">
        <v>9361</v>
      </c>
      <c r="B7260" t="s">
        <v>826</v>
      </c>
      <c r="C7260" t="s">
        <v>1241</v>
      </c>
      <c r="D7260" t="s">
        <v>12</v>
      </c>
      <c r="E7260" t="s">
        <v>95</v>
      </c>
      <c r="F7260" t="s">
        <v>304</v>
      </c>
      <c r="G7260">
        <v>550.44000000000005</v>
      </c>
      <c r="H7260">
        <v>3</v>
      </c>
      <c r="I7260">
        <v>0.16</v>
      </c>
      <c r="J7260">
        <v>8.27</v>
      </c>
      <c r="K7260" t="s">
        <v>115</v>
      </c>
      <c r="L7260" t="s">
        <v>41</v>
      </c>
      <c r="M7260">
        <v>9.5500000000000007</v>
      </c>
      <c r="N7260" t="s">
        <v>83</v>
      </c>
      <c r="O7260" t="b">
        <v>0</v>
      </c>
      <c r="P7260">
        <v>1387.1088</v>
      </c>
      <c r="Q7260">
        <v>396.3168</v>
      </c>
      <c r="R7260">
        <v>378.49680000000001</v>
      </c>
      <c r="S7260" t="s">
        <v>103</v>
      </c>
      <c r="T7260">
        <v>0</v>
      </c>
      <c r="U7260">
        <v>0</v>
      </c>
      <c r="V7260">
        <v>11</v>
      </c>
      <c r="W7260">
        <v>1331.6206</v>
      </c>
    </row>
    <row r="7261" spans="1:23" x14ac:dyDescent="0.35">
      <c r="A7261" t="s">
        <v>9362</v>
      </c>
      <c r="B7261" t="s">
        <v>201</v>
      </c>
      <c r="C7261" t="s">
        <v>1489</v>
      </c>
      <c r="D7261" t="s">
        <v>12</v>
      </c>
      <c r="E7261" t="s">
        <v>88</v>
      </c>
      <c r="F7261" t="s">
        <v>509</v>
      </c>
      <c r="G7261">
        <v>14.45</v>
      </c>
      <c r="H7261">
        <v>2</v>
      </c>
      <c r="I7261">
        <v>0.2</v>
      </c>
      <c r="J7261">
        <v>8.09</v>
      </c>
      <c r="K7261" t="s">
        <v>82</v>
      </c>
      <c r="L7261" t="s">
        <v>41</v>
      </c>
      <c r="M7261">
        <v>10.86</v>
      </c>
      <c r="N7261" t="s">
        <v>83</v>
      </c>
      <c r="O7261" t="b">
        <v>0</v>
      </c>
      <c r="P7261">
        <v>23.12</v>
      </c>
      <c r="Q7261">
        <v>5.7800000000000011</v>
      </c>
      <c r="R7261">
        <v>-13.17</v>
      </c>
      <c r="S7261" t="s">
        <v>97</v>
      </c>
      <c r="T7261">
        <v>0</v>
      </c>
      <c r="U7261">
        <v>0</v>
      </c>
      <c r="V7261">
        <v>15</v>
      </c>
      <c r="W7261">
        <v>471.47800000000012</v>
      </c>
    </row>
    <row r="7262" spans="1:23" x14ac:dyDescent="0.35">
      <c r="A7262" t="s">
        <v>9363</v>
      </c>
      <c r="B7262" t="s">
        <v>1052</v>
      </c>
      <c r="C7262" t="s">
        <v>277</v>
      </c>
      <c r="D7262" t="s">
        <v>17</v>
      </c>
      <c r="E7262" t="s">
        <v>14</v>
      </c>
      <c r="F7262" t="s">
        <v>1127</v>
      </c>
      <c r="G7262">
        <v>116.11</v>
      </c>
      <c r="H7262">
        <v>2</v>
      </c>
      <c r="I7262">
        <v>0.05</v>
      </c>
      <c r="J7262">
        <v>6.04</v>
      </c>
      <c r="K7262" t="s">
        <v>82</v>
      </c>
      <c r="L7262" t="s">
        <v>43</v>
      </c>
      <c r="M7262">
        <v>4.29</v>
      </c>
      <c r="N7262" t="s">
        <v>279</v>
      </c>
      <c r="O7262" t="b">
        <v>0</v>
      </c>
      <c r="P7262">
        <v>220.60900000000001</v>
      </c>
      <c r="Q7262">
        <v>81.276999999999987</v>
      </c>
      <c r="R7262">
        <v>70.946999999999989</v>
      </c>
      <c r="S7262" t="s">
        <v>128</v>
      </c>
      <c r="T7262">
        <v>0</v>
      </c>
      <c r="U7262">
        <v>1</v>
      </c>
      <c r="V7262">
        <v>17</v>
      </c>
      <c r="W7262">
        <v>653.06250000000011</v>
      </c>
    </row>
    <row r="7263" spans="1:23" x14ac:dyDescent="0.35">
      <c r="A7263" t="s">
        <v>9364</v>
      </c>
      <c r="B7263" t="s">
        <v>751</v>
      </c>
      <c r="C7263" t="s">
        <v>166</v>
      </c>
      <c r="D7263" t="s">
        <v>12</v>
      </c>
      <c r="E7263" t="s">
        <v>16</v>
      </c>
      <c r="F7263" t="s">
        <v>448</v>
      </c>
      <c r="G7263">
        <v>67.7</v>
      </c>
      <c r="H7263">
        <v>3</v>
      </c>
      <c r="I7263">
        <v>0.11</v>
      </c>
      <c r="J7263">
        <v>5.99</v>
      </c>
      <c r="K7263" t="s">
        <v>82</v>
      </c>
      <c r="L7263" t="s">
        <v>45</v>
      </c>
      <c r="M7263">
        <v>0.99</v>
      </c>
      <c r="N7263" t="s">
        <v>83</v>
      </c>
      <c r="O7263" t="b">
        <v>0</v>
      </c>
      <c r="P7263">
        <v>180.75899999999999</v>
      </c>
      <c r="Q7263">
        <v>58.899000000000001</v>
      </c>
      <c r="R7263">
        <v>51.918999999999997</v>
      </c>
      <c r="S7263" t="s">
        <v>97</v>
      </c>
      <c r="T7263">
        <v>0</v>
      </c>
      <c r="U7263">
        <v>0</v>
      </c>
      <c r="V7263">
        <v>20</v>
      </c>
      <c r="W7263">
        <v>1878.5492999999999</v>
      </c>
    </row>
    <row r="7264" spans="1:23" x14ac:dyDescent="0.35">
      <c r="A7264" t="s">
        <v>9365</v>
      </c>
      <c r="B7264" t="s">
        <v>497</v>
      </c>
      <c r="C7264" t="s">
        <v>664</v>
      </c>
      <c r="D7264" t="s">
        <v>12</v>
      </c>
      <c r="E7264" t="s">
        <v>88</v>
      </c>
      <c r="F7264" t="s">
        <v>2335</v>
      </c>
      <c r="G7264">
        <v>12.37</v>
      </c>
      <c r="H7264">
        <v>1</v>
      </c>
      <c r="I7264">
        <v>7.0000000000000007E-2</v>
      </c>
      <c r="J7264">
        <v>4.17</v>
      </c>
      <c r="K7264" t="s">
        <v>82</v>
      </c>
      <c r="L7264" t="s">
        <v>43</v>
      </c>
      <c r="M7264">
        <v>7.21</v>
      </c>
      <c r="N7264" t="s">
        <v>83</v>
      </c>
      <c r="O7264" t="b">
        <v>0</v>
      </c>
      <c r="P7264">
        <v>11.504099999999999</v>
      </c>
      <c r="Q7264">
        <v>4.0821000000000014</v>
      </c>
      <c r="R7264">
        <v>-7.2978999999999976</v>
      </c>
      <c r="S7264" t="s">
        <v>183</v>
      </c>
      <c r="T7264">
        <v>0</v>
      </c>
      <c r="U7264">
        <v>0</v>
      </c>
      <c r="V7264">
        <v>15</v>
      </c>
      <c r="W7264">
        <v>1753.1386</v>
      </c>
    </row>
    <row r="7265" spans="1:23" x14ac:dyDescent="0.35">
      <c r="A7265" t="s">
        <v>9366</v>
      </c>
      <c r="B7265" t="s">
        <v>1810</v>
      </c>
      <c r="C7265" t="s">
        <v>1384</v>
      </c>
      <c r="D7265" t="s">
        <v>12</v>
      </c>
      <c r="E7265" t="s">
        <v>14</v>
      </c>
      <c r="F7265" t="s">
        <v>247</v>
      </c>
      <c r="G7265">
        <v>177.06</v>
      </c>
      <c r="H7265">
        <v>2</v>
      </c>
      <c r="I7265">
        <v>0.21</v>
      </c>
      <c r="J7265">
        <v>8.6</v>
      </c>
      <c r="K7265" t="s">
        <v>90</v>
      </c>
      <c r="L7265" t="s">
        <v>41</v>
      </c>
      <c r="M7265">
        <v>6.46</v>
      </c>
      <c r="N7265" t="s">
        <v>83</v>
      </c>
      <c r="O7265" t="b">
        <v>0</v>
      </c>
      <c r="P7265">
        <v>279.75479999999999</v>
      </c>
      <c r="Q7265">
        <v>67.28279999999998</v>
      </c>
      <c r="R7265">
        <v>52.222799999999978</v>
      </c>
      <c r="S7265" t="s">
        <v>84</v>
      </c>
      <c r="T7265">
        <v>0</v>
      </c>
      <c r="U7265">
        <v>0</v>
      </c>
      <c r="V7265">
        <v>3</v>
      </c>
      <c r="W7265">
        <v>737.18220000000008</v>
      </c>
    </row>
    <row r="7266" spans="1:23" x14ac:dyDescent="0.35">
      <c r="A7266" t="s">
        <v>9367</v>
      </c>
      <c r="B7266" t="s">
        <v>660</v>
      </c>
      <c r="C7266" t="s">
        <v>1164</v>
      </c>
      <c r="D7266" t="s">
        <v>12</v>
      </c>
      <c r="E7266" t="s">
        <v>16</v>
      </c>
      <c r="F7266" t="s">
        <v>344</v>
      </c>
      <c r="G7266">
        <v>22.93</v>
      </c>
      <c r="H7266">
        <v>2</v>
      </c>
      <c r="I7266">
        <v>0.25</v>
      </c>
      <c r="J7266">
        <v>5.41</v>
      </c>
      <c r="K7266" t="s">
        <v>82</v>
      </c>
      <c r="L7266" t="s">
        <v>41</v>
      </c>
      <c r="M7266">
        <v>12.56</v>
      </c>
      <c r="N7266" t="s">
        <v>83</v>
      </c>
      <c r="O7266" t="b">
        <v>0</v>
      </c>
      <c r="P7266">
        <v>34.395000000000003</v>
      </c>
      <c r="Q7266">
        <v>6.8789999999999978</v>
      </c>
      <c r="R7266">
        <v>-11.090999999999999</v>
      </c>
      <c r="S7266" t="s">
        <v>84</v>
      </c>
      <c r="T7266">
        <v>0</v>
      </c>
      <c r="U7266">
        <v>0</v>
      </c>
      <c r="V7266">
        <v>12</v>
      </c>
      <c r="W7266">
        <v>699.42399999999998</v>
      </c>
    </row>
    <row r="7267" spans="1:23" x14ac:dyDescent="0.35">
      <c r="A7267" t="s">
        <v>9368</v>
      </c>
      <c r="B7267" t="s">
        <v>559</v>
      </c>
      <c r="C7267" t="s">
        <v>1663</v>
      </c>
      <c r="D7267" t="s">
        <v>15</v>
      </c>
      <c r="E7267" t="s">
        <v>95</v>
      </c>
      <c r="F7267" t="s">
        <v>217</v>
      </c>
      <c r="G7267">
        <v>389.7</v>
      </c>
      <c r="H7267">
        <v>2</v>
      </c>
      <c r="I7267">
        <v>0.09</v>
      </c>
      <c r="J7267">
        <v>6.01</v>
      </c>
      <c r="K7267" t="s">
        <v>115</v>
      </c>
      <c r="L7267" t="s">
        <v>45</v>
      </c>
      <c r="M7267">
        <v>0.88</v>
      </c>
      <c r="N7267" t="s">
        <v>83</v>
      </c>
      <c r="O7267" t="b">
        <v>0</v>
      </c>
      <c r="P7267">
        <v>709.25400000000002</v>
      </c>
      <c r="Q7267">
        <v>241.614</v>
      </c>
      <c r="R7267">
        <v>234.72399999999999</v>
      </c>
      <c r="S7267" t="s">
        <v>128</v>
      </c>
      <c r="T7267">
        <v>0</v>
      </c>
      <c r="U7267">
        <v>0</v>
      </c>
      <c r="V7267">
        <v>4</v>
      </c>
      <c r="W7267">
        <v>690.38619999999992</v>
      </c>
    </row>
    <row r="7268" spans="1:23" x14ac:dyDescent="0.35">
      <c r="A7268" t="s">
        <v>9369</v>
      </c>
      <c r="B7268" t="s">
        <v>819</v>
      </c>
      <c r="C7268" t="s">
        <v>9370</v>
      </c>
      <c r="D7268" t="s">
        <v>17</v>
      </c>
      <c r="E7268" t="s">
        <v>95</v>
      </c>
      <c r="F7268" t="s">
        <v>612</v>
      </c>
      <c r="G7268">
        <v>319.93</v>
      </c>
      <c r="H7268">
        <v>2</v>
      </c>
      <c r="I7268">
        <v>0.02</v>
      </c>
      <c r="J7268">
        <v>8.41</v>
      </c>
      <c r="K7268" t="s">
        <v>102</v>
      </c>
      <c r="L7268" t="s">
        <v>43</v>
      </c>
      <c r="M7268">
        <v>3.59</v>
      </c>
      <c r="N7268" t="s">
        <v>83</v>
      </c>
      <c r="O7268" t="b">
        <v>0</v>
      </c>
      <c r="P7268">
        <v>627.06280000000004</v>
      </c>
      <c r="Q7268">
        <v>243.14680000000001</v>
      </c>
      <c r="R7268">
        <v>231.14680000000001</v>
      </c>
      <c r="S7268" t="s">
        <v>128</v>
      </c>
      <c r="T7268">
        <v>0</v>
      </c>
      <c r="U7268">
        <v>0</v>
      </c>
      <c r="V7268">
        <v>1</v>
      </c>
      <c r="W7268">
        <v>231.14680000000001</v>
      </c>
    </row>
    <row r="7269" spans="1:23" x14ac:dyDescent="0.35">
      <c r="A7269" t="s">
        <v>9371</v>
      </c>
      <c r="B7269" t="s">
        <v>639</v>
      </c>
      <c r="C7269" t="s">
        <v>8073</v>
      </c>
      <c r="D7269" t="s">
        <v>28</v>
      </c>
      <c r="E7269" t="s">
        <v>14</v>
      </c>
      <c r="F7269" t="s">
        <v>1131</v>
      </c>
      <c r="G7269">
        <v>142.57</v>
      </c>
      <c r="H7269">
        <v>3</v>
      </c>
      <c r="I7269">
        <v>0.05</v>
      </c>
      <c r="J7269">
        <v>5.67</v>
      </c>
      <c r="K7269" t="s">
        <v>82</v>
      </c>
      <c r="L7269" t="s">
        <v>45</v>
      </c>
      <c r="M7269">
        <v>1.3</v>
      </c>
      <c r="N7269" t="s">
        <v>83</v>
      </c>
      <c r="O7269" t="b">
        <v>0</v>
      </c>
      <c r="P7269">
        <v>406.3245</v>
      </c>
      <c r="Q7269">
        <v>149.6985</v>
      </c>
      <c r="R7269">
        <v>142.7285</v>
      </c>
      <c r="S7269" t="s">
        <v>103</v>
      </c>
      <c r="T7269">
        <v>0</v>
      </c>
      <c r="U7269">
        <v>0</v>
      </c>
      <c r="V7269">
        <v>2</v>
      </c>
      <c r="W7269">
        <v>308.30869999999999</v>
      </c>
    </row>
    <row r="7270" spans="1:23" x14ac:dyDescent="0.35">
      <c r="A7270" t="s">
        <v>9372</v>
      </c>
      <c r="B7270" t="s">
        <v>1052</v>
      </c>
      <c r="C7270" t="s">
        <v>443</v>
      </c>
      <c r="D7270" t="s">
        <v>12</v>
      </c>
      <c r="E7270" t="s">
        <v>16</v>
      </c>
      <c r="F7270" t="s">
        <v>307</v>
      </c>
      <c r="G7270">
        <v>51.54</v>
      </c>
      <c r="H7270">
        <v>2</v>
      </c>
      <c r="I7270">
        <v>0.23</v>
      </c>
      <c r="J7270">
        <v>4.33</v>
      </c>
      <c r="K7270" t="s">
        <v>102</v>
      </c>
      <c r="L7270" t="s">
        <v>48</v>
      </c>
      <c r="M7270">
        <v>13.02</v>
      </c>
      <c r="N7270" t="s">
        <v>83</v>
      </c>
      <c r="O7270" t="b">
        <v>0</v>
      </c>
      <c r="P7270">
        <v>79.371600000000001</v>
      </c>
      <c r="Q7270">
        <v>17.523599999999998</v>
      </c>
      <c r="R7270">
        <v>0.17360000000000039</v>
      </c>
      <c r="S7270" t="s">
        <v>128</v>
      </c>
      <c r="T7270">
        <v>0</v>
      </c>
      <c r="U7270">
        <v>0</v>
      </c>
      <c r="V7270">
        <v>13</v>
      </c>
      <c r="W7270">
        <v>469.81369999999998</v>
      </c>
    </row>
    <row r="7271" spans="1:23" x14ac:dyDescent="0.35">
      <c r="A7271" t="s">
        <v>9373</v>
      </c>
      <c r="B7271" t="s">
        <v>996</v>
      </c>
      <c r="C7271" t="s">
        <v>1223</v>
      </c>
      <c r="D7271" t="s">
        <v>19</v>
      </c>
      <c r="E7271" t="s">
        <v>95</v>
      </c>
      <c r="F7271" t="s">
        <v>400</v>
      </c>
      <c r="G7271">
        <v>269.83999999999997</v>
      </c>
      <c r="H7271">
        <v>3</v>
      </c>
      <c r="I7271">
        <v>0.09</v>
      </c>
      <c r="J7271">
        <v>8.01</v>
      </c>
      <c r="K7271" t="s">
        <v>115</v>
      </c>
      <c r="L7271" t="s">
        <v>43</v>
      </c>
      <c r="M7271">
        <v>7.86</v>
      </c>
      <c r="N7271" t="s">
        <v>141</v>
      </c>
      <c r="O7271" t="b">
        <v>0</v>
      </c>
      <c r="P7271">
        <v>736.66319999999996</v>
      </c>
      <c r="Q7271">
        <v>250.9512</v>
      </c>
      <c r="R7271">
        <v>235.0812</v>
      </c>
      <c r="S7271" t="s">
        <v>128</v>
      </c>
      <c r="T7271">
        <v>1</v>
      </c>
      <c r="U7271">
        <v>0</v>
      </c>
      <c r="V7271">
        <v>17</v>
      </c>
      <c r="W7271">
        <v>1379.4491</v>
      </c>
    </row>
    <row r="7272" spans="1:23" x14ac:dyDescent="0.35">
      <c r="A7272" t="s">
        <v>9374</v>
      </c>
      <c r="B7272" t="s">
        <v>921</v>
      </c>
      <c r="C7272" t="s">
        <v>2197</v>
      </c>
      <c r="D7272" t="s">
        <v>12</v>
      </c>
      <c r="E7272" t="s">
        <v>16</v>
      </c>
      <c r="F7272" t="s">
        <v>472</v>
      </c>
      <c r="G7272">
        <v>23.24</v>
      </c>
      <c r="H7272">
        <v>1</v>
      </c>
      <c r="I7272">
        <v>0.24</v>
      </c>
      <c r="J7272">
        <v>5.25</v>
      </c>
      <c r="K7272" t="s">
        <v>115</v>
      </c>
      <c r="L7272" t="s">
        <v>45</v>
      </c>
      <c r="M7272">
        <v>1.39</v>
      </c>
      <c r="N7272" t="s">
        <v>83</v>
      </c>
      <c r="O7272" t="b">
        <v>0</v>
      </c>
      <c r="P7272">
        <v>17.662400000000002</v>
      </c>
      <c r="Q7272">
        <v>3.718399999999999</v>
      </c>
      <c r="R7272">
        <v>-2.9216000000000011</v>
      </c>
      <c r="S7272" t="s">
        <v>84</v>
      </c>
      <c r="T7272">
        <v>0</v>
      </c>
      <c r="U7272">
        <v>0</v>
      </c>
      <c r="V7272">
        <v>16</v>
      </c>
      <c r="W7272">
        <v>716.67499999999995</v>
      </c>
    </row>
    <row r="7273" spans="1:23" x14ac:dyDescent="0.35">
      <c r="A7273" t="s">
        <v>9375</v>
      </c>
      <c r="B7273" t="s">
        <v>2232</v>
      </c>
      <c r="C7273" t="s">
        <v>9376</v>
      </c>
      <c r="D7273" t="s">
        <v>17</v>
      </c>
      <c r="E7273" t="s">
        <v>14</v>
      </c>
      <c r="F7273" t="s">
        <v>617</v>
      </c>
      <c r="G7273">
        <v>132.85</v>
      </c>
      <c r="H7273">
        <v>3</v>
      </c>
      <c r="I7273">
        <v>0.12</v>
      </c>
      <c r="J7273">
        <v>4.9000000000000004</v>
      </c>
      <c r="K7273" t="s">
        <v>82</v>
      </c>
      <c r="L7273" t="s">
        <v>41</v>
      </c>
      <c r="M7273">
        <v>9.36</v>
      </c>
      <c r="N7273" t="s">
        <v>83</v>
      </c>
      <c r="O7273" t="b">
        <v>0</v>
      </c>
      <c r="P7273">
        <v>350.72399999999999</v>
      </c>
      <c r="Q7273">
        <v>111.59399999999999</v>
      </c>
      <c r="R7273">
        <v>97.334000000000017</v>
      </c>
      <c r="S7273" t="s">
        <v>84</v>
      </c>
      <c r="T7273">
        <v>0</v>
      </c>
      <c r="U7273">
        <v>0</v>
      </c>
      <c r="V7273">
        <v>1</v>
      </c>
      <c r="W7273">
        <v>97.334000000000017</v>
      </c>
    </row>
    <row r="7274" spans="1:23" x14ac:dyDescent="0.35">
      <c r="A7274" t="s">
        <v>9377</v>
      </c>
      <c r="B7274" t="s">
        <v>261</v>
      </c>
      <c r="C7274" t="s">
        <v>1244</v>
      </c>
      <c r="D7274" t="s">
        <v>15</v>
      </c>
      <c r="E7274" t="s">
        <v>16</v>
      </c>
      <c r="F7274" t="s">
        <v>919</v>
      </c>
      <c r="G7274">
        <v>42.65</v>
      </c>
      <c r="H7274">
        <v>1</v>
      </c>
      <c r="I7274">
        <v>0.26</v>
      </c>
      <c r="J7274">
        <v>3.57</v>
      </c>
      <c r="K7274" t="s">
        <v>82</v>
      </c>
      <c r="L7274" t="s">
        <v>41</v>
      </c>
      <c r="M7274">
        <v>8.84</v>
      </c>
      <c r="N7274" t="s">
        <v>83</v>
      </c>
      <c r="O7274" t="b">
        <v>0</v>
      </c>
      <c r="P7274">
        <v>31.561</v>
      </c>
      <c r="Q7274">
        <v>5.9710000000000001</v>
      </c>
      <c r="R7274">
        <v>-6.4390000000000001</v>
      </c>
      <c r="S7274" t="s">
        <v>103</v>
      </c>
      <c r="T7274">
        <v>0</v>
      </c>
      <c r="U7274">
        <v>0</v>
      </c>
      <c r="V7274">
        <v>14</v>
      </c>
      <c r="W7274">
        <v>936.87019999999995</v>
      </c>
    </row>
    <row r="7275" spans="1:23" x14ac:dyDescent="0.35">
      <c r="A7275" t="s">
        <v>9378</v>
      </c>
      <c r="B7275" t="s">
        <v>740</v>
      </c>
      <c r="C7275" t="s">
        <v>110</v>
      </c>
      <c r="D7275" t="s">
        <v>17</v>
      </c>
      <c r="E7275" t="s">
        <v>95</v>
      </c>
      <c r="F7275" t="s">
        <v>726</v>
      </c>
      <c r="G7275">
        <v>240.67</v>
      </c>
      <c r="H7275">
        <v>1</v>
      </c>
      <c r="I7275">
        <v>0.04</v>
      </c>
      <c r="J7275">
        <v>9.57</v>
      </c>
      <c r="K7275" t="s">
        <v>102</v>
      </c>
      <c r="L7275" t="s">
        <v>43</v>
      </c>
      <c r="M7275">
        <v>5.72</v>
      </c>
      <c r="N7275" t="s">
        <v>83</v>
      </c>
      <c r="O7275" t="b">
        <v>0</v>
      </c>
      <c r="P7275">
        <v>231.04320000000001</v>
      </c>
      <c r="Q7275">
        <v>86.641199999999998</v>
      </c>
      <c r="R7275">
        <v>71.351200000000006</v>
      </c>
      <c r="S7275" t="s">
        <v>128</v>
      </c>
      <c r="T7275">
        <v>0</v>
      </c>
      <c r="U7275">
        <v>0</v>
      </c>
      <c r="V7275">
        <v>20</v>
      </c>
      <c r="W7275">
        <v>1794.1578999999999</v>
      </c>
    </row>
    <row r="7276" spans="1:23" x14ac:dyDescent="0.35">
      <c r="A7276" t="s">
        <v>9379</v>
      </c>
      <c r="B7276" t="s">
        <v>572</v>
      </c>
      <c r="C7276" t="s">
        <v>1493</v>
      </c>
      <c r="D7276" t="s">
        <v>15</v>
      </c>
      <c r="E7276" t="s">
        <v>95</v>
      </c>
      <c r="F7276" t="s">
        <v>770</v>
      </c>
      <c r="G7276">
        <v>407.09</v>
      </c>
      <c r="H7276">
        <v>3</v>
      </c>
      <c r="I7276">
        <v>0.18</v>
      </c>
      <c r="J7276">
        <v>2.92</v>
      </c>
      <c r="K7276" t="s">
        <v>115</v>
      </c>
      <c r="L7276" t="s">
        <v>41</v>
      </c>
      <c r="M7276">
        <v>5.61</v>
      </c>
      <c r="N7276" t="s">
        <v>83</v>
      </c>
      <c r="O7276" t="b">
        <v>0</v>
      </c>
      <c r="P7276">
        <v>1001.4414</v>
      </c>
      <c r="Q7276">
        <v>268.6794000000001</v>
      </c>
      <c r="R7276">
        <v>260.14940000000013</v>
      </c>
      <c r="S7276" t="s">
        <v>183</v>
      </c>
      <c r="T7276">
        <v>0</v>
      </c>
      <c r="U7276">
        <v>0</v>
      </c>
      <c r="V7276">
        <v>13</v>
      </c>
      <c r="W7276">
        <v>2570.383800000001</v>
      </c>
    </row>
    <row r="7277" spans="1:23" x14ac:dyDescent="0.35">
      <c r="A7277" t="s">
        <v>9380</v>
      </c>
      <c r="B7277" t="s">
        <v>386</v>
      </c>
      <c r="C7277" t="s">
        <v>3954</v>
      </c>
      <c r="D7277" t="s">
        <v>15</v>
      </c>
      <c r="E7277" t="s">
        <v>14</v>
      </c>
      <c r="F7277" t="s">
        <v>101</v>
      </c>
      <c r="G7277">
        <v>76.81</v>
      </c>
      <c r="H7277">
        <v>1</v>
      </c>
      <c r="I7277">
        <v>0</v>
      </c>
      <c r="J7277">
        <v>7.13</v>
      </c>
      <c r="K7277" t="s">
        <v>82</v>
      </c>
      <c r="L7277" t="s">
        <v>43</v>
      </c>
      <c r="M7277">
        <v>4.57</v>
      </c>
      <c r="N7277" t="s">
        <v>83</v>
      </c>
      <c r="O7277" t="b">
        <v>0</v>
      </c>
      <c r="P7277">
        <v>76.81</v>
      </c>
      <c r="Q7277">
        <v>30.724</v>
      </c>
      <c r="R7277">
        <v>19.024000000000001</v>
      </c>
      <c r="S7277" t="s">
        <v>97</v>
      </c>
      <c r="T7277">
        <v>0</v>
      </c>
      <c r="U7277">
        <v>0</v>
      </c>
      <c r="V7277">
        <v>2</v>
      </c>
      <c r="W7277">
        <v>293.40079999999989</v>
      </c>
    </row>
    <row r="7278" spans="1:23" x14ac:dyDescent="0.35">
      <c r="A7278" t="s">
        <v>9381</v>
      </c>
      <c r="B7278" t="s">
        <v>1705</v>
      </c>
      <c r="C7278" t="s">
        <v>2230</v>
      </c>
      <c r="D7278" t="s">
        <v>12</v>
      </c>
      <c r="E7278" t="s">
        <v>14</v>
      </c>
      <c r="F7278" t="s">
        <v>187</v>
      </c>
      <c r="G7278">
        <v>130.11000000000001</v>
      </c>
      <c r="H7278">
        <v>2</v>
      </c>
      <c r="I7278">
        <v>0.03</v>
      </c>
      <c r="J7278">
        <v>4.2699999999999996</v>
      </c>
      <c r="K7278" t="s">
        <v>90</v>
      </c>
      <c r="L7278" t="s">
        <v>48</v>
      </c>
      <c r="M7278">
        <v>8.2899999999999991</v>
      </c>
      <c r="N7278" t="s">
        <v>83</v>
      </c>
      <c r="O7278" t="b">
        <v>0</v>
      </c>
      <c r="P7278">
        <v>252.4134</v>
      </c>
      <c r="Q7278">
        <v>96.281400000000019</v>
      </c>
      <c r="R7278">
        <v>83.721400000000017</v>
      </c>
      <c r="S7278" t="s">
        <v>97</v>
      </c>
      <c r="T7278">
        <v>0</v>
      </c>
      <c r="U7278">
        <v>0</v>
      </c>
      <c r="V7278">
        <v>11</v>
      </c>
      <c r="W7278">
        <v>1983.5051000000001</v>
      </c>
    </row>
    <row r="7279" spans="1:23" x14ac:dyDescent="0.35">
      <c r="A7279" t="s">
        <v>9382</v>
      </c>
      <c r="B7279" t="s">
        <v>545</v>
      </c>
      <c r="C7279" t="s">
        <v>2167</v>
      </c>
      <c r="D7279" t="s">
        <v>20</v>
      </c>
      <c r="E7279" t="s">
        <v>95</v>
      </c>
      <c r="F7279" t="s">
        <v>314</v>
      </c>
      <c r="G7279">
        <v>442.03</v>
      </c>
      <c r="H7279">
        <v>2</v>
      </c>
      <c r="I7279">
        <v>0.16</v>
      </c>
      <c r="J7279">
        <v>4.8099999999999996</v>
      </c>
      <c r="K7279" t="s">
        <v>115</v>
      </c>
      <c r="L7279" t="s">
        <v>41</v>
      </c>
      <c r="M7279">
        <v>5.39</v>
      </c>
      <c r="N7279" t="s">
        <v>83</v>
      </c>
      <c r="O7279" t="b">
        <v>0</v>
      </c>
      <c r="P7279">
        <v>742.61039999999991</v>
      </c>
      <c r="Q7279">
        <v>212.17439999999999</v>
      </c>
      <c r="R7279">
        <v>201.9744</v>
      </c>
      <c r="S7279" t="s">
        <v>91</v>
      </c>
      <c r="T7279">
        <v>0</v>
      </c>
      <c r="U7279">
        <v>0</v>
      </c>
      <c r="V7279">
        <v>4</v>
      </c>
      <c r="W7279">
        <v>282.24099999999999</v>
      </c>
    </row>
    <row r="7280" spans="1:23" x14ac:dyDescent="0.35">
      <c r="A7280" t="s">
        <v>9383</v>
      </c>
      <c r="B7280" t="s">
        <v>372</v>
      </c>
      <c r="C7280" t="s">
        <v>2910</v>
      </c>
      <c r="D7280" t="s">
        <v>15</v>
      </c>
      <c r="E7280" t="s">
        <v>95</v>
      </c>
      <c r="F7280" t="s">
        <v>757</v>
      </c>
      <c r="G7280">
        <v>167.55</v>
      </c>
      <c r="H7280">
        <v>1</v>
      </c>
      <c r="I7280">
        <v>0.14000000000000001</v>
      </c>
      <c r="J7280">
        <v>8.08</v>
      </c>
      <c r="K7280" t="s">
        <v>82</v>
      </c>
      <c r="L7280" t="s">
        <v>41</v>
      </c>
      <c r="M7280">
        <v>5.74</v>
      </c>
      <c r="N7280" t="s">
        <v>83</v>
      </c>
      <c r="O7280" t="b">
        <v>0</v>
      </c>
      <c r="P7280">
        <v>144.09299999999999</v>
      </c>
      <c r="Q7280">
        <v>43.563000000000017</v>
      </c>
      <c r="R7280">
        <v>29.74300000000002</v>
      </c>
      <c r="S7280" t="s">
        <v>183</v>
      </c>
      <c r="T7280">
        <v>0</v>
      </c>
      <c r="U7280">
        <v>0</v>
      </c>
      <c r="V7280">
        <v>2</v>
      </c>
      <c r="W7280">
        <v>78.144100000000009</v>
      </c>
    </row>
    <row r="7281" spans="1:23" x14ac:dyDescent="0.35">
      <c r="A7281" t="s">
        <v>9384</v>
      </c>
      <c r="B7281" t="s">
        <v>2232</v>
      </c>
      <c r="C7281" t="s">
        <v>1323</v>
      </c>
      <c r="D7281" t="s">
        <v>20</v>
      </c>
      <c r="E7281" t="s">
        <v>14</v>
      </c>
      <c r="F7281" t="s">
        <v>1207</v>
      </c>
      <c r="G7281">
        <v>148.97</v>
      </c>
      <c r="H7281">
        <v>3</v>
      </c>
      <c r="I7281">
        <v>0.06</v>
      </c>
      <c r="J7281">
        <v>3.12</v>
      </c>
      <c r="K7281" t="s">
        <v>102</v>
      </c>
      <c r="L7281" t="s">
        <v>43</v>
      </c>
      <c r="M7281">
        <v>5.77</v>
      </c>
      <c r="N7281" t="s">
        <v>83</v>
      </c>
      <c r="O7281" t="b">
        <v>0</v>
      </c>
      <c r="P7281">
        <v>420.09539999999993</v>
      </c>
      <c r="Q7281">
        <v>151.9494</v>
      </c>
      <c r="R7281">
        <v>143.05940000000001</v>
      </c>
      <c r="S7281" t="s">
        <v>84</v>
      </c>
      <c r="T7281">
        <v>0</v>
      </c>
      <c r="U7281">
        <v>0</v>
      </c>
      <c r="V7281">
        <v>14</v>
      </c>
      <c r="W7281">
        <v>693.67319999999995</v>
      </c>
    </row>
    <row r="7282" spans="1:23" x14ac:dyDescent="0.35">
      <c r="A7282" t="s">
        <v>9385</v>
      </c>
      <c r="B7282" t="s">
        <v>633</v>
      </c>
      <c r="C7282" t="s">
        <v>9386</v>
      </c>
      <c r="D7282" t="s">
        <v>24</v>
      </c>
      <c r="E7282" t="s">
        <v>14</v>
      </c>
      <c r="F7282" t="s">
        <v>705</v>
      </c>
      <c r="G7282">
        <v>122.95</v>
      </c>
      <c r="H7282">
        <v>2</v>
      </c>
      <c r="I7282">
        <v>0.09</v>
      </c>
      <c r="J7282">
        <v>3.63</v>
      </c>
      <c r="K7282" t="s">
        <v>90</v>
      </c>
      <c r="L7282" t="s">
        <v>43</v>
      </c>
      <c r="M7282">
        <v>3.58</v>
      </c>
      <c r="N7282" t="s">
        <v>83</v>
      </c>
      <c r="O7282" t="b">
        <v>0</v>
      </c>
      <c r="P7282">
        <v>223.76900000000001</v>
      </c>
      <c r="Q7282">
        <v>76.229000000000013</v>
      </c>
      <c r="R7282">
        <v>69.01900000000002</v>
      </c>
      <c r="S7282" t="s">
        <v>103</v>
      </c>
      <c r="T7282">
        <v>0</v>
      </c>
      <c r="U7282">
        <v>0</v>
      </c>
      <c r="V7282">
        <v>1</v>
      </c>
      <c r="W7282">
        <v>69.01900000000002</v>
      </c>
    </row>
    <row r="7283" spans="1:23" x14ac:dyDescent="0.35">
      <c r="A7283" t="s">
        <v>9387</v>
      </c>
      <c r="B7283" t="s">
        <v>368</v>
      </c>
      <c r="C7283" t="s">
        <v>736</v>
      </c>
      <c r="D7283" t="s">
        <v>15</v>
      </c>
      <c r="E7283" t="s">
        <v>95</v>
      </c>
      <c r="F7283" t="s">
        <v>1061</v>
      </c>
      <c r="G7283">
        <v>425.93</v>
      </c>
      <c r="H7283">
        <v>3</v>
      </c>
      <c r="I7283">
        <v>0.03</v>
      </c>
      <c r="J7283">
        <v>5.61</v>
      </c>
      <c r="K7283" t="s">
        <v>102</v>
      </c>
      <c r="L7283" t="s">
        <v>45</v>
      </c>
      <c r="M7283">
        <v>0.85</v>
      </c>
      <c r="N7283" t="s">
        <v>83</v>
      </c>
      <c r="O7283" t="b">
        <v>0</v>
      </c>
      <c r="P7283">
        <v>1239.4563000000001</v>
      </c>
      <c r="Q7283">
        <v>472.78229999999991</v>
      </c>
      <c r="R7283">
        <v>466.32229999999993</v>
      </c>
      <c r="S7283" t="s">
        <v>97</v>
      </c>
      <c r="T7283">
        <v>0</v>
      </c>
      <c r="U7283">
        <v>0</v>
      </c>
      <c r="V7283">
        <v>15</v>
      </c>
      <c r="W7283">
        <v>1091.1376</v>
      </c>
    </row>
    <row r="7284" spans="1:23" x14ac:dyDescent="0.35">
      <c r="A7284" t="s">
        <v>9388</v>
      </c>
      <c r="B7284" t="s">
        <v>229</v>
      </c>
      <c r="C7284" t="s">
        <v>732</v>
      </c>
      <c r="D7284" t="s">
        <v>12</v>
      </c>
      <c r="E7284" t="s">
        <v>16</v>
      </c>
      <c r="F7284" t="s">
        <v>1316</v>
      </c>
      <c r="G7284">
        <v>40.42</v>
      </c>
      <c r="H7284">
        <v>3</v>
      </c>
      <c r="I7284">
        <v>0.28999999999999998</v>
      </c>
      <c r="J7284">
        <v>8.31</v>
      </c>
      <c r="K7284" t="s">
        <v>82</v>
      </c>
      <c r="L7284" t="s">
        <v>48</v>
      </c>
      <c r="M7284">
        <v>4.03</v>
      </c>
      <c r="N7284" t="s">
        <v>83</v>
      </c>
      <c r="O7284" t="b">
        <v>0</v>
      </c>
      <c r="P7284">
        <v>86.0946</v>
      </c>
      <c r="Q7284">
        <v>13.3386</v>
      </c>
      <c r="R7284">
        <v>0.9985999999999996</v>
      </c>
      <c r="S7284" t="s">
        <v>103</v>
      </c>
      <c r="T7284">
        <v>0</v>
      </c>
      <c r="U7284">
        <v>0</v>
      </c>
      <c r="V7284">
        <v>14</v>
      </c>
      <c r="W7284">
        <v>1535.6043999999999</v>
      </c>
    </row>
    <row r="7285" spans="1:23" x14ac:dyDescent="0.35">
      <c r="A7285" t="s">
        <v>9389</v>
      </c>
      <c r="B7285" t="s">
        <v>442</v>
      </c>
      <c r="C7285" t="s">
        <v>5409</v>
      </c>
      <c r="D7285" t="s">
        <v>28</v>
      </c>
      <c r="E7285" t="s">
        <v>95</v>
      </c>
      <c r="F7285" t="s">
        <v>612</v>
      </c>
      <c r="G7285">
        <v>403.97</v>
      </c>
      <c r="H7285">
        <v>3</v>
      </c>
      <c r="I7285">
        <v>0.21</v>
      </c>
      <c r="J7285">
        <v>4.37</v>
      </c>
      <c r="K7285" t="s">
        <v>115</v>
      </c>
      <c r="L7285" t="s">
        <v>41</v>
      </c>
      <c r="M7285">
        <v>13.41</v>
      </c>
      <c r="N7285" t="s">
        <v>83</v>
      </c>
      <c r="O7285" t="b">
        <v>0</v>
      </c>
      <c r="P7285">
        <v>957.40890000000002</v>
      </c>
      <c r="Q7285">
        <v>230.26290000000009</v>
      </c>
      <c r="R7285">
        <v>212.48290000000009</v>
      </c>
      <c r="S7285" t="s">
        <v>128</v>
      </c>
      <c r="T7285">
        <v>0</v>
      </c>
      <c r="U7285">
        <v>0</v>
      </c>
      <c r="V7285">
        <v>4</v>
      </c>
      <c r="W7285">
        <v>771.46350000000007</v>
      </c>
    </row>
    <row r="7286" spans="1:23" x14ac:dyDescent="0.35">
      <c r="A7286" t="s">
        <v>9390</v>
      </c>
      <c r="B7286" t="s">
        <v>622</v>
      </c>
      <c r="C7286" t="s">
        <v>2120</v>
      </c>
      <c r="D7286" t="s">
        <v>24</v>
      </c>
      <c r="E7286" t="s">
        <v>88</v>
      </c>
      <c r="F7286" t="s">
        <v>708</v>
      </c>
      <c r="G7286">
        <v>22.65</v>
      </c>
      <c r="H7286">
        <v>3</v>
      </c>
      <c r="I7286">
        <v>0.05</v>
      </c>
      <c r="J7286">
        <v>4.74</v>
      </c>
      <c r="K7286" t="s">
        <v>102</v>
      </c>
      <c r="L7286" t="s">
        <v>45</v>
      </c>
      <c r="M7286">
        <v>0.85</v>
      </c>
      <c r="N7286" t="s">
        <v>83</v>
      </c>
      <c r="O7286" t="b">
        <v>0</v>
      </c>
      <c r="P7286">
        <v>64.552499999999981</v>
      </c>
      <c r="Q7286">
        <v>23.782499999999992</v>
      </c>
      <c r="R7286">
        <v>18.192499999999988</v>
      </c>
      <c r="S7286" t="s">
        <v>97</v>
      </c>
      <c r="T7286">
        <v>0</v>
      </c>
      <c r="U7286">
        <v>0</v>
      </c>
      <c r="V7286">
        <v>16</v>
      </c>
      <c r="W7286">
        <v>1044.1976</v>
      </c>
    </row>
    <row r="7287" spans="1:23" x14ac:dyDescent="0.35">
      <c r="A7287" t="s">
        <v>9391</v>
      </c>
      <c r="B7287" t="s">
        <v>229</v>
      </c>
      <c r="C7287" t="s">
        <v>1525</v>
      </c>
      <c r="D7287" t="s">
        <v>17</v>
      </c>
      <c r="E7287" t="s">
        <v>95</v>
      </c>
      <c r="F7287" t="s">
        <v>874</v>
      </c>
      <c r="G7287">
        <v>457.29</v>
      </c>
      <c r="H7287">
        <v>2</v>
      </c>
      <c r="I7287">
        <v>0.06</v>
      </c>
      <c r="J7287">
        <v>2.96</v>
      </c>
      <c r="K7287" t="s">
        <v>115</v>
      </c>
      <c r="L7287" t="s">
        <v>45</v>
      </c>
      <c r="M7287">
        <v>1.88</v>
      </c>
      <c r="N7287" t="s">
        <v>83</v>
      </c>
      <c r="O7287" t="b">
        <v>0</v>
      </c>
      <c r="P7287">
        <v>859.70519999999999</v>
      </c>
      <c r="Q7287">
        <v>310.95719999999989</v>
      </c>
      <c r="R7287">
        <v>306.11720000000003</v>
      </c>
      <c r="S7287" t="s">
        <v>103</v>
      </c>
      <c r="T7287">
        <v>0</v>
      </c>
      <c r="U7287">
        <v>0</v>
      </c>
      <c r="V7287">
        <v>16</v>
      </c>
      <c r="W7287">
        <v>1013.8551</v>
      </c>
    </row>
    <row r="7288" spans="1:23" x14ac:dyDescent="0.35">
      <c r="A7288" t="s">
        <v>9392</v>
      </c>
      <c r="B7288" t="s">
        <v>487</v>
      </c>
      <c r="C7288" t="s">
        <v>1694</v>
      </c>
      <c r="D7288" t="s">
        <v>28</v>
      </c>
      <c r="E7288" t="s">
        <v>95</v>
      </c>
      <c r="F7288" t="s">
        <v>127</v>
      </c>
      <c r="G7288">
        <v>498.9</v>
      </c>
      <c r="H7288">
        <v>1</v>
      </c>
      <c r="I7288">
        <v>0.1</v>
      </c>
      <c r="J7288">
        <v>2.99</v>
      </c>
      <c r="K7288" t="s">
        <v>82</v>
      </c>
      <c r="L7288" t="s">
        <v>41</v>
      </c>
      <c r="M7288">
        <v>12.16</v>
      </c>
      <c r="N7288" t="s">
        <v>83</v>
      </c>
      <c r="O7288" t="b">
        <v>0</v>
      </c>
      <c r="P7288">
        <v>449.01</v>
      </c>
      <c r="Q7288">
        <v>149.66999999999999</v>
      </c>
      <c r="R7288">
        <v>134.52000000000001</v>
      </c>
      <c r="S7288" t="s">
        <v>97</v>
      </c>
      <c r="T7288">
        <v>0</v>
      </c>
      <c r="U7288">
        <v>0</v>
      </c>
      <c r="V7288">
        <v>16</v>
      </c>
      <c r="W7288">
        <v>1367.6271999999999</v>
      </c>
    </row>
    <row r="7289" spans="1:23" x14ac:dyDescent="0.35">
      <c r="A7289" t="s">
        <v>9393</v>
      </c>
      <c r="B7289" t="s">
        <v>562</v>
      </c>
      <c r="C7289" t="s">
        <v>480</v>
      </c>
      <c r="D7289" t="s">
        <v>15</v>
      </c>
      <c r="E7289" t="s">
        <v>14</v>
      </c>
      <c r="F7289" t="s">
        <v>163</v>
      </c>
      <c r="G7289">
        <v>135.93</v>
      </c>
      <c r="H7289">
        <v>1</v>
      </c>
      <c r="I7289">
        <v>0.08</v>
      </c>
      <c r="J7289">
        <v>3.52</v>
      </c>
      <c r="K7289" t="s">
        <v>115</v>
      </c>
      <c r="L7289" t="s">
        <v>43</v>
      </c>
      <c r="M7289">
        <v>5.81</v>
      </c>
      <c r="N7289" t="s">
        <v>83</v>
      </c>
      <c r="O7289" t="b">
        <v>0</v>
      </c>
      <c r="P7289">
        <v>125.0556</v>
      </c>
      <c r="Q7289">
        <v>43.497600000000013</v>
      </c>
      <c r="R7289">
        <v>34.167600000000007</v>
      </c>
      <c r="S7289" t="s">
        <v>103</v>
      </c>
      <c r="T7289">
        <v>0</v>
      </c>
      <c r="U7289">
        <v>0</v>
      </c>
      <c r="V7289">
        <v>16</v>
      </c>
      <c r="W7289">
        <v>483.59550000000002</v>
      </c>
    </row>
    <row r="7290" spans="1:23" x14ac:dyDescent="0.35">
      <c r="A7290" t="s">
        <v>9394</v>
      </c>
      <c r="B7290" t="s">
        <v>272</v>
      </c>
      <c r="C7290" t="s">
        <v>790</v>
      </c>
      <c r="D7290" t="s">
        <v>15</v>
      </c>
      <c r="E7290" t="s">
        <v>14</v>
      </c>
      <c r="F7290" t="s">
        <v>1290</v>
      </c>
      <c r="G7290">
        <v>122.02</v>
      </c>
      <c r="H7290">
        <v>3</v>
      </c>
      <c r="I7290">
        <v>0.03</v>
      </c>
      <c r="J7290">
        <v>3.19</v>
      </c>
      <c r="K7290" t="s">
        <v>102</v>
      </c>
      <c r="L7290" t="s">
        <v>45</v>
      </c>
      <c r="M7290">
        <v>1.0900000000000001</v>
      </c>
      <c r="N7290" t="s">
        <v>83</v>
      </c>
      <c r="O7290" t="b">
        <v>0</v>
      </c>
      <c r="P7290">
        <v>355.07819999999998</v>
      </c>
      <c r="Q7290">
        <v>135.44220000000001</v>
      </c>
      <c r="R7290">
        <v>131.16220000000001</v>
      </c>
      <c r="S7290" t="s">
        <v>84</v>
      </c>
      <c r="T7290">
        <v>0</v>
      </c>
      <c r="U7290">
        <v>0</v>
      </c>
      <c r="V7290">
        <v>14</v>
      </c>
      <c r="W7290">
        <v>572.77920000000006</v>
      </c>
    </row>
    <row r="7291" spans="1:23" x14ac:dyDescent="0.35">
      <c r="A7291" t="s">
        <v>9395</v>
      </c>
      <c r="B7291" t="s">
        <v>130</v>
      </c>
      <c r="C7291" t="s">
        <v>2068</v>
      </c>
      <c r="D7291" t="s">
        <v>20</v>
      </c>
      <c r="E7291" t="s">
        <v>95</v>
      </c>
      <c r="F7291" t="s">
        <v>1251</v>
      </c>
      <c r="G7291">
        <v>412.04</v>
      </c>
      <c r="H7291">
        <v>1</v>
      </c>
      <c r="I7291">
        <v>0.22</v>
      </c>
      <c r="J7291">
        <v>3.06</v>
      </c>
      <c r="K7291" t="s">
        <v>102</v>
      </c>
      <c r="L7291" t="s">
        <v>41</v>
      </c>
      <c r="M7291">
        <v>8.16</v>
      </c>
      <c r="N7291" t="s">
        <v>83</v>
      </c>
      <c r="O7291" t="b">
        <v>0</v>
      </c>
      <c r="P7291">
        <v>321.39120000000003</v>
      </c>
      <c r="Q7291">
        <v>74.167200000000037</v>
      </c>
      <c r="R7291">
        <v>62.947200000000038</v>
      </c>
      <c r="S7291" t="s">
        <v>84</v>
      </c>
      <c r="T7291">
        <v>0</v>
      </c>
      <c r="U7291">
        <v>0</v>
      </c>
      <c r="V7291">
        <v>11</v>
      </c>
      <c r="W7291">
        <v>980.51310000000001</v>
      </c>
    </row>
    <row r="7292" spans="1:23" x14ac:dyDescent="0.35">
      <c r="A7292" t="s">
        <v>9396</v>
      </c>
      <c r="B7292" t="s">
        <v>437</v>
      </c>
      <c r="C7292" t="s">
        <v>2274</v>
      </c>
      <c r="D7292" t="s">
        <v>17</v>
      </c>
      <c r="E7292" t="s">
        <v>14</v>
      </c>
      <c r="F7292" t="s">
        <v>733</v>
      </c>
      <c r="G7292">
        <v>114.62</v>
      </c>
      <c r="H7292">
        <v>3</v>
      </c>
      <c r="I7292">
        <v>7.0000000000000007E-2</v>
      </c>
      <c r="J7292">
        <v>8.34</v>
      </c>
      <c r="K7292" t="s">
        <v>90</v>
      </c>
      <c r="L7292" t="s">
        <v>41</v>
      </c>
      <c r="M7292">
        <v>10.65</v>
      </c>
      <c r="N7292" t="s">
        <v>83</v>
      </c>
      <c r="O7292" t="b">
        <v>0</v>
      </c>
      <c r="P7292">
        <v>319.78980000000001</v>
      </c>
      <c r="Q7292">
        <v>113.4738</v>
      </c>
      <c r="R7292">
        <v>94.483800000000002</v>
      </c>
      <c r="S7292" t="s">
        <v>103</v>
      </c>
      <c r="T7292">
        <v>0</v>
      </c>
      <c r="U7292">
        <v>0</v>
      </c>
      <c r="V7292">
        <v>16</v>
      </c>
      <c r="W7292">
        <v>1447.4284</v>
      </c>
    </row>
    <row r="7293" spans="1:23" x14ac:dyDescent="0.35">
      <c r="A7293" t="s">
        <v>9397</v>
      </c>
      <c r="B7293" t="s">
        <v>773</v>
      </c>
      <c r="C7293" t="s">
        <v>788</v>
      </c>
      <c r="D7293" t="s">
        <v>12</v>
      </c>
      <c r="E7293" t="s">
        <v>88</v>
      </c>
      <c r="F7293" t="s">
        <v>530</v>
      </c>
      <c r="G7293">
        <v>27.19</v>
      </c>
      <c r="H7293">
        <v>3</v>
      </c>
      <c r="I7293">
        <v>0.13</v>
      </c>
      <c r="J7293">
        <v>8.09</v>
      </c>
      <c r="K7293" t="s">
        <v>115</v>
      </c>
      <c r="L7293" t="s">
        <v>41</v>
      </c>
      <c r="M7293">
        <v>12.84</v>
      </c>
      <c r="N7293" t="s">
        <v>83</v>
      </c>
      <c r="O7293" t="b">
        <v>0</v>
      </c>
      <c r="P7293">
        <v>70.965900000000005</v>
      </c>
      <c r="Q7293">
        <v>22.023900000000001</v>
      </c>
      <c r="R7293">
        <v>1.093900000000005</v>
      </c>
      <c r="S7293" t="s">
        <v>97</v>
      </c>
      <c r="T7293">
        <v>0</v>
      </c>
      <c r="U7293">
        <v>0</v>
      </c>
      <c r="V7293">
        <v>16</v>
      </c>
      <c r="W7293">
        <v>1850.9514999999999</v>
      </c>
    </row>
    <row r="7294" spans="1:23" x14ac:dyDescent="0.35">
      <c r="A7294" t="s">
        <v>9398</v>
      </c>
      <c r="B7294" t="s">
        <v>539</v>
      </c>
      <c r="C7294" t="s">
        <v>488</v>
      </c>
      <c r="D7294" t="s">
        <v>15</v>
      </c>
      <c r="E7294" t="s">
        <v>14</v>
      </c>
      <c r="F7294" t="s">
        <v>1306</v>
      </c>
      <c r="G7294">
        <v>16.5</v>
      </c>
      <c r="H7294">
        <v>1</v>
      </c>
      <c r="I7294">
        <v>0.13</v>
      </c>
      <c r="J7294">
        <v>3.56</v>
      </c>
      <c r="K7294" t="s">
        <v>82</v>
      </c>
      <c r="L7294" t="s">
        <v>41</v>
      </c>
      <c r="M7294">
        <v>8.19</v>
      </c>
      <c r="N7294" t="s">
        <v>83</v>
      </c>
      <c r="O7294" t="b">
        <v>0</v>
      </c>
      <c r="P7294">
        <v>14.355</v>
      </c>
      <c r="Q7294">
        <v>4.4550000000000001</v>
      </c>
      <c r="R7294">
        <v>-7.2949999999999999</v>
      </c>
      <c r="S7294" t="s">
        <v>183</v>
      </c>
      <c r="T7294">
        <v>0</v>
      </c>
      <c r="U7294">
        <v>0</v>
      </c>
      <c r="V7294">
        <v>19</v>
      </c>
      <c r="W7294">
        <v>1311.8425999999999</v>
      </c>
    </row>
    <row r="7295" spans="1:23" x14ac:dyDescent="0.35">
      <c r="A7295" t="s">
        <v>9399</v>
      </c>
      <c r="B7295" t="s">
        <v>901</v>
      </c>
      <c r="C7295" t="s">
        <v>1437</v>
      </c>
      <c r="D7295" t="s">
        <v>17</v>
      </c>
      <c r="E7295" t="s">
        <v>16</v>
      </c>
      <c r="F7295" t="s">
        <v>145</v>
      </c>
      <c r="G7295">
        <v>48.08</v>
      </c>
      <c r="H7295">
        <v>3</v>
      </c>
      <c r="I7295">
        <v>0.18</v>
      </c>
      <c r="J7295">
        <v>6.95</v>
      </c>
      <c r="K7295" t="s">
        <v>102</v>
      </c>
      <c r="L7295" t="s">
        <v>43</v>
      </c>
      <c r="M7295">
        <v>5.86</v>
      </c>
      <c r="N7295" t="s">
        <v>83</v>
      </c>
      <c r="O7295" t="b">
        <v>0</v>
      </c>
      <c r="P7295">
        <v>118.27679999999999</v>
      </c>
      <c r="Q7295">
        <v>31.732800000000019</v>
      </c>
      <c r="R7295">
        <v>18.92280000000002</v>
      </c>
      <c r="S7295" t="s">
        <v>128</v>
      </c>
      <c r="T7295">
        <v>0</v>
      </c>
      <c r="U7295">
        <v>0</v>
      </c>
      <c r="V7295">
        <v>18</v>
      </c>
      <c r="W7295">
        <v>1591.9094</v>
      </c>
    </row>
    <row r="7296" spans="1:23" x14ac:dyDescent="0.35">
      <c r="A7296" t="s">
        <v>9400</v>
      </c>
      <c r="B7296" t="s">
        <v>622</v>
      </c>
      <c r="C7296" t="s">
        <v>2225</v>
      </c>
      <c r="D7296" t="s">
        <v>24</v>
      </c>
      <c r="E7296" t="s">
        <v>14</v>
      </c>
      <c r="F7296" t="s">
        <v>1041</v>
      </c>
      <c r="G7296">
        <v>154.44999999999999</v>
      </c>
      <c r="H7296">
        <v>1</v>
      </c>
      <c r="I7296">
        <v>0.09</v>
      </c>
      <c r="J7296">
        <v>8.9</v>
      </c>
      <c r="K7296" t="s">
        <v>102</v>
      </c>
      <c r="L7296" t="s">
        <v>48</v>
      </c>
      <c r="M7296">
        <v>4.01</v>
      </c>
      <c r="N7296" t="s">
        <v>83</v>
      </c>
      <c r="O7296" t="b">
        <v>0</v>
      </c>
      <c r="P7296">
        <v>140.54949999999999</v>
      </c>
      <c r="Q7296">
        <v>47.879500000000007</v>
      </c>
      <c r="R7296">
        <v>34.969500000000011</v>
      </c>
      <c r="S7296" t="s">
        <v>97</v>
      </c>
      <c r="T7296">
        <v>0</v>
      </c>
      <c r="U7296">
        <v>0</v>
      </c>
      <c r="V7296">
        <v>17</v>
      </c>
      <c r="W7296">
        <v>713.60439999999994</v>
      </c>
    </row>
    <row r="7297" spans="1:23" x14ac:dyDescent="0.35">
      <c r="A7297" t="s">
        <v>9401</v>
      </c>
      <c r="B7297" t="s">
        <v>984</v>
      </c>
      <c r="C7297" t="s">
        <v>1388</v>
      </c>
      <c r="D7297" t="s">
        <v>12</v>
      </c>
      <c r="E7297" t="s">
        <v>88</v>
      </c>
      <c r="F7297" t="s">
        <v>111</v>
      </c>
      <c r="G7297">
        <v>29.48</v>
      </c>
      <c r="H7297">
        <v>1</v>
      </c>
      <c r="I7297">
        <v>0.02</v>
      </c>
      <c r="J7297">
        <v>8.25</v>
      </c>
      <c r="K7297" t="s">
        <v>102</v>
      </c>
      <c r="L7297" t="s">
        <v>43</v>
      </c>
      <c r="M7297">
        <v>3.41</v>
      </c>
      <c r="N7297" t="s">
        <v>83</v>
      </c>
      <c r="O7297" t="b">
        <v>0</v>
      </c>
      <c r="P7297">
        <v>28.8904</v>
      </c>
      <c r="Q7297">
        <v>11.202400000000001</v>
      </c>
      <c r="R7297">
        <v>-0.45759999999999929</v>
      </c>
      <c r="S7297" t="s">
        <v>97</v>
      </c>
      <c r="T7297">
        <v>0</v>
      </c>
      <c r="U7297">
        <v>0</v>
      </c>
      <c r="V7297">
        <v>17</v>
      </c>
      <c r="W7297">
        <v>1298.4629</v>
      </c>
    </row>
    <row r="7298" spans="1:23" x14ac:dyDescent="0.35">
      <c r="A7298" t="s">
        <v>9402</v>
      </c>
      <c r="B7298" t="s">
        <v>819</v>
      </c>
      <c r="C7298" t="s">
        <v>7571</v>
      </c>
      <c r="D7298" t="s">
        <v>15</v>
      </c>
      <c r="E7298" t="s">
        <v>95</v>
      </c>
      <c r="F7298" t="s">
        <v>217</v>
      </c>
      <c r="G7298">
        <v>481.72</v>
      </c>
      <c r="H7298">
        <v>2</v>
      </c>
      <c r="I7298">
        <v>0.3</v>
      </c>
      <c r="J7298">
        <v>7.5</v>
      </c>
      <c r="K7298" t="s">
        <v>90</v>
      </c>
      <c r="L7298" t="s">
        <v>41</v>
      </c>
      <c r="M7298">
        <v>7.56</v>
      </c>
      <c r="N7298" t="s">
        <v>83</v>
      </c>
      <c r="O7298" t="b">
        <v>0</v>
      </c>
      <c r="P7298">
        <v>674.40800000000002</v>
      </c>
      <c r="Q7298">
        <v>96.344000000000037</v>
      </c>
      <c r="R7298">
        <v>81.284000000000049</v>
      </c>
      <c r="S7298" t="s">
        <v>128</v>
      </c>
      <c r="T7298">
        <v>0</v>
      </c>
      <c r="U7298">
        <v>0</v>
      </c>
      <c r="V7298">
        <v>2</v>
      </c>
      <c r="W7298">
        <v>358.61649999999997</v>
      </c>
    </row>
    <row r="7299" spans="1:23" x14ac:dyDescent="0.35">
      <c r="A7299" t="s">
        <v>9403</v>
      </c>
      <c r="B7299" t="s">
        <v>130</v>
      </c>
      <c r="C7299" t="s">
        <v>554</v>
      </c>
      <c r="D7299" t="s">
        <v>12</v>
      </c>
      <c r="E7299" t="s">
        <v>95</v>
      </c>
      <c r="F7299" t="s">
        <v>541</v>
      </c>
      <c r="G7299">
        <v>533.17999999999995</v>
      </c>
      <c r="H7299">
        <v>2</v>
      </c>
      <c r="I7299">
        <v>0.06</v>
      </c>
      <c r="J7299">
        <v>5.77</v>
      </c>
      <c r="K7299" t="s">
        <v>115</v>
      </c>
      <c r="L7299" t="s">
        <v>43</v>
      </c>
      <c r="M7299">
        <v>6.22</v>
      </c>
      <c r="N7299" t="s">
        <v>141</v>
      </c>
      <c r="O7299" t="b">
        <v>0</v>
      </c>
      <c r="P7299">
        <v>1002.3784000000001</v>
      </c>
      <c r="Q7299">
        <v>362.56239999999991</v>
      </c>
      <c r="R7299">
        <v>350.5723999999999</v>
      </c>
      <c r="S7299" t="s">
        <v>84</v>
      </c>
      <c r="T7299">
        <v>1</v>
      </c>
      <c r="U7299">
        <v>0</v>
      </c>
      <c r="V7299">
        <v>10</v>
      </c>
      <c r="W7299">
        <v>708.31779999999981</v>
      </c>
    </row>
    <row r="7300" spans="1:23" x14ac:dyDescent="0.35">
      <c r="A7300" t="s">
        <v>9404</v>
      </c>
      <c r="B7300" t="s">
        <v>586</v>
      </c>
      <c r="C7300" t="s">
        <v>1827</v>
      </c>
      <c r="D7300" t="s">
        <v>19</v>
      </c>
      <c r="E7300" t="s">
        <v>88</v>
      </c>
      <c r="F7300" t="s">
        <v>857</v>
      </c>
      <c r="G7300">
        <v>30.88</v>
      </c>
      <c r="H7300">
        <v>3</v>
      </c>
      <c r="I7300">
        <v>0.01</v>
      </c>
      <c r="J7300">
        <v>5.94</v>
      </c>
      <c r="K7300" t="s">
        <v>90</v>
      </c>
      <c r="L7300" t="s">
        <v>43</v>
      </c>
      <c r="M7300">
        <v>4</v>
      </c>
      <c r="N7300" t="s">
        <v>83</v>
      </c>
      <c r="O7300" t="b">
        <v>0</v>
      </c>
      <c r="P7300">
        <v>91.7136</v>
      </c>
      <c r="Q7300">
        <v>36.129600000000003</v>
      </c>
      <c r="R7300">
        <v>26.189599999999999</v>
      </c>
      <c r="S7300" t="s">
        <v>91</v>
      </c>
      <c r="T7300">
        <v>0</v>
      </c>
      <c r="U7300">
        <v>0</v>
      </c>
      <c r="V7300">
        <v>16</v>
      </c>
      <c r="W7300">
        <v>894.23690000000011</v>
      </c>
    </row>
    <row r="7301" spans="1:23" x14ac:dyDescent="0.35">
      <c r="A7301" t="s">
        <v>9405</v>
      </c>
      <c r="B7301" t="s">
        <v>1622</v>
      </c>
      <c r="C7301" t="s">
        <v>2617</v>
      </c>
      <c r="D7301" t="s">
        <v>12</v>
      </c>
      <c r="E7301" t="s">
        <v>88</v>
      </c>
      <c r="F7301" t="s">
        <v>1221</v>
      </c>
      <c r="G7301">
        <v>14.91</v>
      </c>
      <c r="H7301">
        <v>2</v>
      </c>
      <c r="I7301">
        <v>0.18</v>
      </c>
      <c r="J7301">
        <v>8.65</v>
      </c>
      <c r="K7301" t="s">
        <v>90</v>
      </c>
      <c r="L7301" t="s">
        <v>41</v>
      </c>
      <c r="M7301">
        <v>6.14</v>
      </c>
      <c r="N7301" t="s">
        <v>83</v>
      </c>
      <c r="O7301" t="b">
        <v>0</v>
      </c>
      <c r="P7301">
        <v>24.452400000000001</v>
      </c>
      <c r="Q7301">
        <v>6.5604000000000013</v>
      </c>
      <c r="R7301">
        <v>-8.2295999999999978</v>
      </c>
      <c r="S7301" t="s">
        <v>183</v>
      </c>
      <c r="T7301">
        <v>0</v>
      </c>
      <c r="U7301">
        <v>0</v>
      </c>
      <c r="V7301">
        <v>3</v>
      </c>
      <c r="W7301">
        <v>438.09960000000018</v>
      </c>
    </row>
    <row r="7302" spans="1:23" x14ac:dyDescent="0.35">
      <c r="A7302" t="s">
        <v>9406</v>
      </c>
      <c r="B7302" t="s">
        <v>1810</v>
      </c>
      <c r="C7302" t="s">
        <v>666</v>
      </c>
      <c r="D7302" t="s">
        <v>15</v>
      </c>
      <c r="E7302" t="s">
        <v>95</v>
      </c>
      <c r="F7302" t="s">
        <v>175</v>
      </c>
      <c r="G7302">
        <v>323.08999999999997</v>
      </c>
      <c r="H7302">
        <v>3</v>
      </c>
      <c r="I7302">
        <v>0.1</v>
      </c>
      <c r="J7302">
        <v>3.76</v>
      </c>
      <c r="K7302" t="s">
        <v>115</v>
      </c>
      <c r="L7302" t="s">
        <v>41</v>
      </c>
      <c r="M7302">
        <v>11.56</v>
      </c>
      <c r="N7302" t="s">
        <v>83</v>
      </c>
      <c r="O7302" t="b">
        <v>0</v>
      </c>
      <c r="P7302">
        <v>872.34299999999996</v>
      </c>
      <c r="Q7302">
        <v>290.78099999999989</v>
      </c>
      <c r="R7302">
        <v>275.46100000000001</v>
      </c>
      <c r="S7302" t="s">
        <v>84</v>
      </c>
      <c r="T7302">
        <v>0</v>
      </c>
      <c r="U7302">
        <v>0</v>
      </c>
      <c r="V7302">
        <v>10</v>
      </c>
      <c r="W7302">
        <v>639.40990000000011</v>
      </c>
    </row>
    <row r="7303" spans="1:23" x14ac:dyDescent="0.35">
      <c r="A7303" t="s">
        <v>9407</v>
      </c>
      <c r="B7303" t="s">
        <v>1572</v>
      </c>
      <c r="C7303" t="s">
        <v>2835</v>
      </c>
      <c r="D7303" t="s">
        <v>19</v>
      </c>
      <c r="E7303" t="s">
        <v>14</v>
      </c>
      <c r="F7303" t="s">
        <v>817</v>
      </c>
      <c r="G7303">
        <v>78.48</v>
      </c>
      <c r="H7303">
        <v>3</v>
      </c>
      <c r="I7303">
        <v>0.18</v>
      </c>
      <c r="J7303">
        <v>9.0500000000000007</v>
      </c>
      <c r="K7303" t="s">
        <v>115</v>
      </c>
      <c r="L7303" t="s">
        <v>41</v>
      </c>
      <c r="M7303">
        <v>12.51</v>
      </c>
      <c r="N7303" t="s">
        <v>83</v>
      </c>
      <c r="O7303" t="b">
        <v>0</v>
      </c>
      <c r="P7303">
        <v>193.0608</v>
      </c>
      <c r="Q7303">
        <v>51.796800000000019</v>
      </c>
      <c r="R7303">
        <v>30.23680000000002</v>
      </c>
      <c r="S7303" t="s">
        <v>103</v>
      </c>
      <c r="T7303">
        <v>0</v>
      </c>
      <c r="U7303">
        <v>0</v>
      </c>
      <c r="V7303">
        <v>14</v>
      </c>
      <c r="W7303">
        <v>781.73050000000001</v>
      </c>
    </row>
    <row r="7304" spans="1:23" x14ac:dyDescent="0.35">
      <c r="A7304" t="s">
        <v>9408</v>
      </c>
      <c r="B7304" t="s">
        <v>276</v>
      </c>
      <c r="C7304" t="s">
        <v>7103</v>
      </c>
      <c r="D7304" t="s">
        <v>19</v>
      </c>
      <c r="E7304" t="s">
        <v>14</v>
      </c>
      <c r="F7304" t="s">
        <v>780</v>
      </c>
      <c r="G7304">
        <v>108.84</v>
      </c>
      <c r="H7304">
        <v>3</v>
      </c>
      <c r="I7304">
        <v>0.06</v>
      </c>
      <c r="J7304">
        <v>8.7100000000000009</v>
      </c>
      <c r="K7304" t="s">
        <v>90</v>
      </c>
      <c r="L7304" t="s">
        <v>45</v>
      </c>
      <c r="M7304">
        <v>1.04</v>
      </c>
      <c r="N7304" t="s">
        <v>83</v>
      </c>
      <c r="O7304" t="b">
        <v>0</v>
      </c>
      <c r="P7304">
        <v>306.92880000000002</v>
      </c>
      <c r="Q7304">
        <v>111.0168</v>
      </c>
      <c r="R7304">
        <v>101.2668</v>
      </c>
      <c r="S7304" t="s">
        <v>97</v>
      </c>
      <c r="T7304">
        <v>0</v>
      </c>
      <c r="U7304">
        <v>0</v>
      </c>
      <c r="V7304">
        <v>2</v>
      </c>
      <c r="W7304">
        <v>95.842799999999983</v>
      </c>
    </row>
    <row r="7305" spans="1:23" x14ac:dyDescent="0.35">
      <c r="A7305" t="s">
        <v>9409</v>
      </c>
      <c r="B7305" t="s">
        <v>437</v>
      </c>
      <c r="C7305" t="s">
        <v>3795</v>
      </c>
      <c r="D7305" t="s">
        <v>12</v>
      </c>
      <c r="E7305" t="s">
        <v>14</v>
      </c>
      <c r="F7305" t="s">
        <v>101</v>
      </c>
      <c r="G7305">
        <v>188.75</v>
      </c>
      <c r="H7305">
        <v>2</v>
      </c>
      <c r="I7305">
        <v>0.02</v>
      </c>
      <c r="J7305">
        <v>4.6100000000000003</v>
      </c>
      <c r="K7305" t="s">
        <v>82</v>
      </c>
      <c r="L7305" t="s">
        <v>43</v>
      </c>
      <c r="M7305">
        <v>7.17</v>
      </c>
      <c r="N7305" t="s">
        <v>83</v>
      </c>
      <c r="O7305" t="b">
        <v>0</v>
      </c>
      <c r="P7305">
        <v>369.95</v>
      </c>
      <c r="Q7305">
        <v>143.44999999999999</v>
      </c>
      <c r="R7305">
        <v>131.66999999999999</v>
      </c>
      <c r="S7305" t="s">
        <v>103</v>
      </c>
      <c r="T7305">
        <v>0</v>
      </c>
      <c r="U7305">
        <v>0</v>
      </c>
      <c r="V7305">
        <v>9</v>
      </c>
      <c r="W7305">
        <v>1351.8021000000001</v>
      </c>
    </row>
    <row r="7306" spans="1:23" x14ac:dyDescent="0.35">
      <c r="A7306" t="s">
        <v>9410</v>
      </c>
      <c r="B7306" t="s">
        <v>507</v>
      </c>
      <c r="C7306" t="s">
        <v>174</v>
      </c>
      <c r="D7306" t="s">
        <v>15</v>
      </c>
      <c r="E7306" t="s">
        <v>14</v>
      </c>
      <c r="F7306" t="s">
        <v>643</v>
      </c>
      <c r="G7306">
        <v>214.69</v>
      </c>
      <c r="H7306">
        <v>1</v>
      </c>
      <c r="I7306">
        <v>0.01</v>
      </c>
      <c r="J7306">
        <v>8.49</v>
      </c>
      <c r="K7306" t="s">
        <v>115</v>
      </c>
      <c r="L7306" t="s">
        <v>45</v>
      </c>
      <c r="M7306">
        <v>0.71</v>
      </c>
      <c r="N7306" t="s">
        <v>83</v>
      </c>
      <c r="O7306" t="b">
        <v>0</v>
      </c>
      <c r="P7306">
        <v>212.54310000000001</v>
      </c>
      <c r="Q7306">
        <v>83.729100000000017</v>
      </c>
      <c r="R7306">
        <v>74.529100000000014</v>
      </c>
      <c r="S7306" t="s">
        <v>84</v>
      </c>
      <c r="T7306">
        <v>0</v>
      </c>
      <c r="U7306">
        <v>0</v>
      </c>
      <c r="V7306">
        <v>5</v>
      </c>
      <c r="W7306">
        <v>663.25300000000004</v>
      </c>
    </row>
    <row r="7307" spans="1:23" x14ac:dyDescent="0.35">
      <c r="A7307" t="s">
        <v>9411</v>
      </c>
      <c r="B7307" t="s">
        <v>390</v>
      </c>
      <c r="C7307" t="s">
        <v>810</v>
      </c>
      <c r="D7307" t="s">
        <v>24</v>
      </c>
      <c r="E7307" t="s">
        <v>95</v>
      </c>
      <c r="F7307" t="s">
        <v>757</v>
      </c>
      <c r="G7307">
        <v>362.95</v>
      </c>
      <c r="H7307">
        <v>3</v>
      </c>
      <c r="I7307">
        <v>0.06</v>
      </c>
      <c r="J7307">
        <v>6.05</v>
      </c>
      <c r="K7307" t="s">
        <v>82</v>
      </c>
      <c r="L7307" t="s">
        <v>41</v>
      </c>
      <c r="M7307">
        <v>8.65</v>
      </c>
      <c r="N7307" t="s">
        <v>141</v>
      </c>
      <c r="O7307" t="b">
        <v>0</v>
      </c>
      <c r="P7307">
        <v>1023.519</v>
      </c>
      <c r="Q7307">
        <v>370.209</v>
      </c>
      <c r="R7307">
        <v>355.50900000000001</v>
      </c>
      <c r="S7307" t="s">
        <v>91</v>
      </c>
      <c r="T7307">
        <v>1</v>
      </c>
      <c r="U7307">
        <v>0</v>
      </c>
      <c r="V7307">
        <v>13</v>
      </c>
      <c r="W7307">
        <v>1218.7502999999999</v>
      </c>
    </row>
    <row r="7308" spans="1:23" x14ac:dyDescent="0.35">
      <c r="A7308" t="s">
        <v>9412</v>
      </c>
      <c r="B7308" t="s">
        <v>105</v>
      </c>
      <c r="C7308" t="s">
        <v>1610</v>
      </c>
      <c r="D7308" t="s">
        <v>19</v>
      </c>
      <c r="E7308" t="s">
        <v>16</v>
      </c>
      <c r="F7308" t="s">
        <v>645</v>
      </c>
      <c r="G7308">
        <v>41.83</v>
      </c>
      <c r="H7308">
        <v>1</v>
      </c>
      <c r="I7308">
        <v>0.21</v>
      </c>
      <c r="J7308">
        <v>9.3699999999999992</v>
      </c>
      <c r="K7308" t="s">
        <v>115</v>
      </c>
      <c r="L7308" t="s">
        <v>45</v>
      </c>
      <c r="M7308">
        <v>1.83</v>
      </c>
      <c r="N7308" t="s">
        <v>83</v>
      </c>
      <c r="O7308" t="b">
        <v>0</v>
      </c>
      <c r="P7308">
        <v>33.045699999999997</v>
      </c>
      <c r="Q7308">
        <v>7.9477000000000046</v>
      </c>
      <c r="R7308">
        <v>-3.2522999999999942</v>
      </c>
      <c r="S7308" t="s">
        <v>91</v>
      </c>
      <c r="T7308">
        <v>0</v>
      </c>
      <c r="U7308">
        <v>0</v>
      </c>
      <c r="V7308">
        <v>13</v>
      </c>
      <c r="W7308">
        <v>609.88509999999997</v>
      </c>
    </row>
    <row r="7309" spans="1:23" x14ac:dyDescent="0.35">
      <c r="A7309" t="s">
        <v>9413</v>
      </c>
      <c r="B7309" t="s">
        <v>455</v>
      </c>
      <c r="C7309" t="s">
        <v>495</v>
      </c>
      <c r="D7309" t="s">
        <v>12</v>
      </c>
      <c r="E7309" t="s">
        <v>95</v>
      </c>
      <c r="F7309" t="s">
        <v>475</v>
      </c>
      <c r="G7309">
        <v>17.47</v>
      </c>
      <c r="H7309">
        <v>3</v>
      </c>
      <c r="I7309">
        <v>0.3</v>
      </c>
      <c r="J7309">
        <v>5.54</v>
      </c>
      <c r="K7309" t="s">
        <v>90</v>
      </c>
      <c r="L7309" t="s">
        <v>48</v>
      </c>
      <c r="M7309">
        <v>8.9600000000000009</v>
      </c>
      <c r="N7309" t="s">
        <v>83</v>
      </c>
      <c r="O7309" t="b">
        <v>0</v>
      </c>
      <c r="P7309">
        <v>36.686999999999998</v>
      </c>
      <c r="Q7309">
        <v>5.2409999999999997</v>
      </c>
      <c r="R7309">
        <v>-9.2590000000000003</v>
      </c>
      <c r="S7309" t="s">
        <v>128</v>
      </c>
      <c r="T7309">
        <v>0</v>
      </c>
      <c r="U7309">
        <v>0</v>
      </c>
      <c r="V7309">
        <v>16</v>
      </c>
      <c r="W7309">
        <v>854.14519999999993</v>
      </c>
    </row>
    <row r="7310" spans="1:23" x14ac:dyDescent="0.35">
      <c r="A7310" t="s">
        <v>9414</v>
      </c>
      <c r="B7310" t="s">
        <v>784</v>
      </c>
      <c r="C7310" t="s">
        <v>1467</v>
      </c>
      <c r="D7310" t="s">
        <v>15</v>
      </c>
      <c r="E7310" t="s">
        <v>88</v>
      </c>
      <c r="F7310" t="s">
        <v>502</v>
      </c>
      <c r="G7310">
        <v>16.79</v>
      </c>
      <c r="H7310">
        <v>3</v>
      </c>
      <c r="I7310">
        <v>0.09</v>
      </c>
      <c r="J7310">
        <v>9.39</v>
      </c>
      <c r="K7310" t="s">
        <v>115</v>
      </c>
      <c r="L7310" t="s">
        <v>43</v>
      </c>
      <c r="M7310">
        <v>5.61</v>
      </c>
      <c r="N7310" t="s">
        <v>83</v>
      </c>
      <c r="O7310" t="b">
        <v>0</v>
      </c>
      <c r="P7310">
        <v>45.8367</v>
      </c>
      <c r="Q7310">
        <v>15.614699999999999</v>
      </c>
      <c r="R7310">
        <v>0.61470000000000269</v>
      </c>
      <c r="S7310" t="s">
        <v>84</v>
      </c>
      <c r="T7310">
        <v>0</v>
      </c>
      <c r="U7310">
        <v>0</v>
      </c>
      <c r="V7310">
        <v>11</v>
      </c>
      <c r="W7310">
        <v>337.70530000000008</v>
      </c>
    </row>
    <row r="7311" spans="1:23" x14ac:dyDescent="0.35">
      <c r="A7311" t="s">
        <v>9415</v>
      </c>
      <c r="B7311" t="s">
        <v>669</v>
      </c>
      <c r="C7311" t="s">
        <v>265</v>
      </c>
      <c r="D7311" t="s">
        <v>17</v>
      </c>
      <c r="E7311" t="s">
        <v>88</v>
      </c>
      <c r="F7311" t="s">
        <v>199</v>
      </c>
      <c r="G7311">
        <v>12.76</v>
      </c>
      <c r="H7311">
        <v>1</v>
      </c>
      <c r="I7311">
        <v>0.09</v>
      </c>
      <c r="J7311">
        <v>2.2999999999999998</v>
      </c>
      <c r="K7311" t="s">
        <v>82</v>
      </c>
      <c r="L7311" t="s">
        <v>41</v>
      </c>
      <c r="M7311">
        <v>5.08</v>
      </c>
      <c r="N7311" t="s">
        <v>83</v>
      </c>
      <c r="O7311" t="b">
        <v>0</v>
      </c>
      <c r="P7311">
        <v>11.611599999999999</v>
      </c>
      <c r="Q7311">
        <v>3.9556000000000009</v>
      </c>
      <c r="R7311">
        <v>-3.424399999999999</v>
      </c>
      <c r="S7311" t="s">
        <v>183</v>
      </c>
      <c r="T7311">
        <v>0</v>
      </c>
      <c r="U7311">
        <v>0</v>
      </c>
      <c r="V7311">
        <v>16</v>
      </c>
      <c r="W7311">
        <v>1097.520600000001</v>
      </c>
    </row>
    <row r="7312" spans="1:23" x14ac:dyDescent="0.35">
      <c r="A7312" t="s">
        <v>9416</v>
      </c>
      <c r="B7312" t="s">
        <v>949</v>
      </c>
      <c r="C7312" t="s">
        <v>408</v>
      </c>
      <c r="D7312" t="s">
        <v>15</v>
      </c>
      <c r="E7312" t="s">
        <v>95</v>
      </c>
      <c r="F7312" t="s">
        <v>770</v>
      </c>
      <c r="G7312">
        <v>455.07</v>
      </c>
      <c r="H7312">
        <v>2</v>
      </c>
      <c r="I7312">
        <v>0.02</v>
      </c>
      <c r="J7312">
        <v>8.6199999999999992</v>
      </c>
      <c r="K7312" t="s">
        <v>90</v>
      </c>
      <c r="L7312" t="s">
        <v>48</v>
      </c>
      <c r="M7312">
        <v>19.690000000000001</v>
      </c>
      <c r="N7312" t="s">
        <v>141</v>
      </c>
      <c r="O7312" t="b">
        <v>0</v>
      </c>
      <c r="P7312">
        <v>891.93719999999996</v>
      </c>
      <c r="Q7312">
        <v>345.85320000000002</v>
      </c>
      <c r="R7312">
        <v>317.54320000000001</v>
      </c>
      <c r="S7312" t="s">
        <v>103</v>
      </c>
      <c r="T7312">
        <v>1</v>
      </c>
      <c r="U7312">
        <v>0</v>
      </c>
      <c r="V7312">
        <v>15</v>
      </c>
      <c r="W7312">
        <v>1549.1948</v>
      </c>
    </row>
    <row r="7313" spans="1:23" x14ac:dyDescent="0.35">
      <c r="A7313" t="s">
        <v>9417</v>
      </c>
      <c r="B7313" t="s">
        <v>433</v>
      </c>
      <c r="C7313" t="s">
        <v>1150</v>
      </c>
      <c r="D7313" t="s">
        <v>20</v>
      </c>
      <c r="E7313" t="s">
        <v>14</v>
      </c>
      <c r="F7313" t="s">
        <v>1072</v>
      </c>
      <c r="G7313">
        <v>139.58000000000001</v>
      </c>
      <c r="H7313">
        <v>2</v>
      </c>
      <c r="I7313">
        <v>0.3</v>
      </c>
      <c r="J7313">
        <v>2.66</v>
      </c>
      <c r="K7313" t="s">
        <v>115</v>
      </c>
      <c r="L7313" t="s">
        <v>41</v>
      </c>
      <c r="M7313">
        <v>11.4</v>
      </c>
      <c r="N7313" t="s">
        <v>83</v>
      </c>
      <c r="O7313" t="b">
        <v>0</v>
      </c>
      <c r="P7313">
        <v>195.41200000000001</v>
      </c>
      <c r="Q7313">
        <v>27.916</v>
      </c>
      <c r="R7313">
        <v>13.856</v>
      </c>
      <c r="S7313" t="s">
        <v>97</v>
      </c>
      <c r="T7313">
        <v>0</v>
      </c>
      <c r="U7313">
        <v>0</v>
      </c>
      <c r="V7313">
        <v>18</v>
      </c>
      <c r="W7313">
        <v>2077.6332000000002</v>
      </c>
    </row>
    <row r="7314" spans="1:23" x14ac:dyDescent="0.35">
      <c r="A7314" t="s">
        <v>9418</v>
      </c>
      <c r="B7314" t="s">
        <v>549</v>
      </c>
      <c r="C7314" t="s">
        <v>2417</v>
      </c>
      <c r="D7314" t="s">
        <v>12</v>
      </c>
      <c r="E7314" t="s">
        <v>88</v>
      </c>
      <c r="F7314" t="s">
        <v>551</v>
      </c>
      <c r="G7314">
        <v>21.56</v>
      </c>
      <c r="H7314">
        <v>2</v>
      </c>
      <c r="I7314">
        <v>0.09</v>
      </c>
      <c r="J7314">
        <v>7.63</v>
      </c>
      <c r="K7314" t="s">
        <v>115</v>
      </c>
      <c r="L7314" t="s">
        <v>41</v>
      </c>
      <c r="M7314">
        <v>6.27</v>
      </c>
      <c r="N7314" t="s">
        <v>83</v>
      </c>
      <c r="O7314" t="b">
        <v>0</v>
      </c>
      <c r="P7314">
        <v>39.239199999999997</v>
      </c>
      <c r="Q7314">
        <v>13.3672</v>
      </c>
      <c r="R7314">
        <v>-0.53279999999999816</v>
      </c>
      <c r="S7314" t="s">
        <v>91</v>
      </c>
      <c r="T7314">
        <v>0</v>
      </c>
      <c r="U7314">
        <v>0</v>
      </c>
      <c r="V7314">
        <v>14</v>
      </c>
      <c r="W7314">
        <v>892.75159999999994</v>
      </c>
    </row>
    <row r="7315" spans="1:23" x14ac:dyDescent="0.35">
      <c r="A7315" t="s">
        <v>9419</v>
      </c>
      <c r="B7315" t="s">
        <v>117</v>
      </c>
      <c r="C7315" t="s">
        <v>1829</v>
      </c>
      <c r="D7315" t="s">
        <v>12</v>
      </c>
      <c r="E7315" t="s">
        <v>88</v>
      </c>
      <c r="F7315" t="s">
        <v>191</v>
      </c>
      <c r="G7315">
        <v>29.95</v>
      </c>
      <c r="H7315">
        <v>2</v>
      </c>
      <c r="I7315">
        <v>0.19</v>
      </c>
      <c r="J7315">
        <v>4.2</v>
      </c>
      <c r="K7315" t="s">
        <v>115</v>
      </c>
      <c r="L7315" t="s">
        <v>41</v>
      </c>
      <c r="M7315">
        <v>6.87</v>
      </c>
      <c r="N7315" t="s">
        <v>83</v>
      </c>
      <c r="O7315" t="b">
        <v>0</v>
      </c>
      <c r="P7315">
        <v>48.519000000000013</v>
      </c>
      <c r="Q7315">
        <v>12.57900000000001</v>
      </c>
      <c r="R7315">
        <v>1.509000000000007</v>
      </c>
      <c r="S7315" t="s">
        <v>84</v>
      </c>
      <c r="T7315">
        <v>0</v>
      </c>
      <c r="U7315">
        <v>0</v>
      </c>
      <c r="V7315">
        <v>11</v>
      </c>
      <c r="W7315">
        <v>275.77749999999997</v>
      </c>
    </row>
    <row r="7316" spans="1:23" x14ac:dyDescent="0.35">
      <c r="A7316" t="s">
        <v>9420</v>
      </c>
      <c r="B7316" t="s">
        <v>86</v>
      </c>
      <c r="C7316" t="s">
        <v>3411</v>
      </c>
      <c r="D7316" t="s">
        <v>12</v>
      </c>
      <c r="E7316" t="s">
        <v>14</v>
      </c>
      <c r="F7316" t="s">
        <v>167</v>
      </c>
      <c r="G7316">
        <v>77.87</v>
      </c>
      <c r="H7316">
        <v>3</v>
      </c>
      <c r="I7316">
        <v>0.01</v>
      </c>
      <c r="J7316">
        <v>9.6199999999999992</v>
      </c>
      <c r="K7316" t="s">
        <v>102</v>
      </c>
      <c r="L7316" t="s">
        <v>48</v>
      </c>
      <c r="M7316">
        <v>11.77</v>
      </c>
      <c r="N7316" t="s">
        <v>83</v>
      </c>
      <c r="O7316" t="b">
        <v>0</v>
      </c>
      <c r="P7316">
        <v>231.2739</v>
      </c>
      <c r="Q7316">
        <v>91.107900000000001</v>
      </c>
      <c r="R7316">
        <v>69.7179</v>
      </c>
      <c r="S7316" t="s">
        <v>91</v>
      </c>
      <c r="T7316">
        <v>0</v>
      </c>
      <c r="U7316">
        <v>0</v>
      </c>
      <c r="V7316">
        <v>3</v>
      </c>
      <c r="W7316">
        <v>180.73570000000001</v>
      </c>
    </row>
    <row r="7317" spans="1:23" x14ac:dyDescent="0.35">
      <c r="A7317" t="s">
        <v>9421</v>
      </c>
      <c r="B7317" t="s">
        <v>1572</v>
      </c>
      <c r="C7317" t="s">
        <v>2652</v>
      </c>
      <c r="D7317" t="s">
        <v>12</v>
      </c>
      <c r="E7317" t="s">
        <v>16</v>
      </c>
      <c r="F7317" t="s">
        <v>854</v>
      </c>
      <c r="G7317">
        <v>32.58</v>
      </c>
      <c r="H7317">
        <v>1</v>
      </c>
      <c r="I7317">
        <v>0.1</v>
      </c>
      <c r="J7317">
        <v>8.76</v>
      </c>
      <c r="K7317" t="s">
        <v>90</v>
      </c>
      <c r="L7317" t="s">
        <v>41</v>
      </c>
      <c r="M7317">
        <v>6.98</v>
      </c>
      <c r="N7317" t="s">
        <v>83</v>
      </c>
      <c r="O7317" t="b">
        <v>1</v>
      </c>
      <c r="P7317">
        <v>29.321999999999999</v>
      </c>
      <c r="Q7317">
        <v>9.7739999999999991</v>
      </c>
      <c r="R7317">
        <v>-5.9659999999999993</v>
      </c>
      <c r="S7317" t="s">
        <v>103</v>
      </c>
      <c r="T7317">
        <v>0</v>
      </c>
      <c r="U7317">
        <v>0</v>
      </c>
      <c r="V7317">
        <v>19</v>
      </c>
      <c r="W7317">
        <v>1022.5201</v>
      </c>
    </row>
    <row r="7318" spans="1:23" x14ac:dyDescent="0.35">
      <c r="A7318" t="s">
        <v>9422</v>
      </c>
      <c r="B7318" t="s">
        <v>383</v>
      </c>
      <c r="C7318" t="s">
        <v>434</v>
      </c>
      <c r="D7318" t="s">
        <v>19</v>
      </c>
      <c r="E7318" t="s">
        <v>95</v>
      </c>
      <c r="F7318" t="s">
        <v>1762</v>
      </c>
      <c r="G7318">
        <v>32.85</v>
      </c>
      <c r="H7318">
        <v>3</v>
      </c>
      <c r="I7318">
        <v>0.27</v>
      </c>
      <c r="J7318">
        <v>8.35</v>
      </c>
      <c r="K7318" t="s">
        <v>102</v>
      </c>
      <c r="L7318" t="s">
        <v>41</v>
      </c>
      <c r="M7318">
        <v>13.99</v>
      </c>
      <c r="N7318" t="s">
        <v>83</v>
      </c>
      <c r="O7318" t="b">
        <v>0</v>
      </c>
      <c r="P7318">
        <v>71.941500000000005</v>
      </c>
      <c r="Q7318">
        <v>12.811500000000001</v>
      </c>
      <c r="R7318">
        <v>-9.5284999999999975</v>
      </c>
      <c r="S7318" t="s">
        <v>128</v>
      </c>
      <c r="T7318">
        <v>0</v>
      </c>
      <c r="U7318">
        <v>0</v>
      </c>
      <c r="V7318">
        <v>17</v>
      </c>
      <c r="W7318">
        <v>709.66280000000006</v>
      </c>
    </row>
    <row r="7319" spans="1:23" x14ac:dyDescent="0.35">
      <c r="A7319" t="s">
        <v>9423</v>
      </c>
      <c r="B7319" t="s">
        <v>402</v>
      </c>
      <c r="C7319" t="s">
        <v>1034</v>
      </c>
      <c r="D7319" t="s">
        <v>12</v>
      </c>
      <c r="E7319" t="s">
        <v>95</v>
      </c>
      <c r="F7319" t="s">
        <v>400</v>
      </c>
      <c r="G7319">
        <v>502.96</v>
      </c>
      <c r="H7319">
        <v>1</v>
      </c>
      <c r="I7319">
        <v>7.0000000000000007E-2</v>
      </c>
      <c r="J7319">
        <v>3.99</v>
      </c>
      <c r="K7319" t="s">
        <v>82</v>
      </c>
      <c r="L7319" t="s">
        <v>45</v>
      </c>
      <c r="M7319">
        <v>0.89</v>
      </c>
      <c r="N7319" t="s">
        <v>83</v>
      </c>
      <c r="O7319" t="b">
        <v>0</v>
      </c>
      <c r="P7319">
        <v>467.75279999999992</v>
      </c>
      <c r="Q7319">
        <v>165.9768</v>
      </c>
      <c r="R7319">
        <v>161.0968</v>
      </c>
      <c r="S7319" t="s">
        <v>97</v>
      </c>
      <c r="T7319">
        <v>0</v>
      </c>
      <c r="U7319">
        <v>0</v>
      </c>
      <c r="V7319">
        <v>13</v>
      </c>
      <c r="W7319">
        <v>769.70920000000001</v>
      </c>
    </row>
    <row r="7320" spans="1:23" x14ac:dyDescent="0.35">
      <c r="A7320" t="s">
        <v>9424</v>
      </c>
      <c r="B7320" t="s">
        <v>583</v>
      </c>
      <c r="C7320" t="s">
        <v>894</v>
      </c>
      <c r="D7320" t="s">
        <v>19</v>
      </c>
      <c r="E7320" t="s">
        <v>88</v>
      </c>
      <c r="F7320" t="s">
        <v>964</v>
      </c>
      <c r="G7320">
        <v>29.1</v>
      </c>
      <c r="H7320">
        <v>2</v>
      </c>
      <c r="I7320">
        <v>0.06</v>
      </c>
      <c r="J7320">
        <v>4.17</v>
      </c>
      <c r="K7320" t="s">
        <v>102</v>
      </c>
      <c r="L7320" t="s">
        <v>41</v>
      </c>
      <c r="M7320">
        <v>10.07</v>
      </c>
      <c r="N7320" t="s">
        <v>83</v>
      </c>
      <c r="O7320" t="b">
        <v>0</v>
      </c>
      <c r="P7320">
        <v>54.707999999999998</v>
      </c>
      <c r="Q7320">
        <v>19.788</v>
      </c>
      <c r="R7320">
        <v>5.5479999999999956</v>
      </c>
      <c r="S7320" t="s">
        <v>84</v>
      </c>
      <c r="T7320">
        <v>0</v>
      </c>
      <c r="U7320">
        <v>0</v>
      </c>
      <c r="V7320">
        <v>11</v>
      </c>
      <c r="W7320">
        <v>473.62350000000021</v>
      </c>
    </row>
    <row r="7321" spans="1:23" x14ac:dyDescent="0.35">
      <c r="A7321" t="s">
        <v>9425</v>
      </c>
      <c r="B7321" t="s">
        <v>276</v>
      </c>
      <c r="C7321" t="s">
        <v>296</v>
      </c>
      <c r="D7321" t="s">
        <v>17</v>
      </c>
      <c r="E7321" t="s">
        <v>16</v>
      </c>
      <c r="F7321" t="s">
        <v>854</v>
      </c>
      <c r="G7321">
        <v>30.97</v>
      </c>
      <c r="H7321">
        <v>3</v>
      </c>
      <c r="I7321">
        <v>0.08</v>
      </c>
      <c r="J7321">
        <v>3.06</v>
      </c>
      <c r="K7321" t="s">
        <v>82</v>
      </c>
      <c r="L7321" t="s">
        <v>41</v>
      </c>
      <c r="M7321">
        <v>10.69</v>
      </c>
      <c r="N7321" t="s">
        <v>141</v>
      </c>
      <c r="O7321" t="b">
        <v>0</v>
      </c>
      <c r="P7321">
        <v>85.477199999999996</v>
      </c>
      <c r="Q7321">
        <v>29.731200000000001</v>
      </c>
      <c r="R7321">
        <v>15.981199999999999</v>
      </c>
      <c r="S7321" t="s">
        <v>97</v>
      </c>
      <c r="T7321">
        <v>1</v>
      </c>
      <c r="U7321">
        <v>0</v>
      </c>
      <c r="V7321">
        <v>15</v>
      </c>
      <c r="W7321">
        <v>1772.92</v>
      </c>
    </row>
    <row r="7322" spans="1:23" x14ac:dyDescent="0.35">
      <c r="A7322" t="s">
        <v>9426</v>
      </c>
      <c r="B7322" t="s">
        <v>1604</v>
      </c>
      <c r="C7322" t="s">
        <v>376</v>
      </c>
      <c r="D7322" t="s">
        <v>19</v>
      </c>
      <c r="E7322" t="s">
        <v>14</v>
      </c>
      <c r="F7322" t="s">
        <v>332</v>
      </c>
      <c r="G7322">
        <v>85.41</v>
      </c>
      <c r="H7322">
        <v>2</v>
      </c>
      <c r="I7322">
        <v>0.22</v>
      </c>
      <c r="J7322">
        <v>2.1</v>
      </c>
      <c r="K7322" t="s">
        <v>90</v>
      </c>
      <c r="L7322" t="s">
        <v>41</v>
      </c>
      <c r="M7322">
        <v>8.4</v>
      </c>
      <c r="N7322" t="s">
        <v>83</v>
      </c>
      <c r="O7322" t="b">
        <v>0</v>
      </c>
      <c r="P7322">
        <v>133.2396</v>
      </c>
      <c r="Q7322">
        <v>30.747600000000009</v>
      </c>
      <c r="R7322">
        <v>20.247600000000009</v>
      </c>
      <c r="S7322" t="s">
        <v>97</v>
      </c>
      <c r="T7322">
        <v>0</v>
      </c>
      <c r="U7322">
        <v>0</v>
      </c>
      <c r="V7322">
        <v>14</v>
      </c>
      <c r="W7322">
        <v>825.6151000000001</v>
      </c>
    </row>
    <row r="7323" spans="1:23" x14ac:dyDescent="0.35">
      <c r="A7323" t="s">
        <v>9427</v>
      </c>
      <c r="B7323" t="s">
        <v>180</v>
      </c>
      <c r="C7323" t="s">
        <v>1276</v>
      </c>
      <c r="D7323" t="s">
        <v>15</v>
      </c>
      <c r="E7323" t="s">
        <v>95</v>
      </c>
      <c r="F7323" t="s">
        <v>140</v>
      </c>
      <c r="G7323">
        <v>378.6</v>
      </c>
      <c r="H7323">
        <v>2</v>
      </c>
      <c r="I7323">
        <v>0.16</v>
      </c>
      <c r="J7323">
        <v>9.36</v>
      </c>
      <c r="K7323" t="s">
        <v>102</v>
      </c>
      <c r="L7323" t="s">
        <v>41</v>
      </c>
      <c r="M7323">
        <v>10.19</v>
      </c>
      <c r="N7323" t="s">
        <v>83</v>
      </c>
      <c r="O7323" t="b">
        <v>0</v>
      </c>
      <c r="P7323">
        <v>636.048</v>
      </c>
      <c r="Q7323">
        <v>181.72800000000001</v>
      </c>
      <c r="R7323">
        <v>162.178</v>
      </c>
      <c r="S7323" t="s">
        <v>183</v>
      </c>
      <c r="T7323">
        <v>0</v>
      </c>
      <c r="U7323">
        <v>0</v>
      </c>
      <c r="V7323">
        <v>22</v>
      </c>
      <c r="W7323">
        <v>1844.2474</v>
      </c>
    </row>
    <row r="7324" spans="1:23" x14ac:dyDescent="0.35">
      <c r="A7324" t="s">
        <v>9428</v>
      </c>
      <c r="B7324" t="s">
        <v>405</v>
      </c>
      <c r="C7324" t="s">
        <v>1731</v>
      </c>
      <c r="D7324" t="s">
        <v>15</v>
      </c>
      <c r="E7324" t="s">
        <v>95</v>
      </c>
      <c r="F7324" t="s">
        <v>840</v>
      </c>
      <c r="G7324">
        <v>107.78</v>
      </c>
      <c r="H7324">
        <v>3</v>
      </c>
      <c r="I7324">
        <v>0.04</v>
      </c>
      <c r="J7324">
        <v>7.85</v>
      </c>
      <c r="K7324" t="s">
        <v>90</v>
      </c>
      <c r="L7324" t="s">
        <v>45</v>
      </c>
      <c r="M7324">
        <v>0.95</v>
      </c>
      <c r="N7324" t="s">
        <v>141</v>
      </c>
      <c r="O7324" t="b">
        <v>0</v>
      </c>
      <c r="P7324">
        <v>310.40640000000002</v>
      </c>
      <c r="Q7324">
        <v>116.4024</v>
      </c>
      <c r="R7324">
        <v>107.6024</v>
      </c>
      <c r="S7324" t="s">
        <v>103</v>
      </c>
      <c r="T7324">
        <v>1</v>
      </c>
      <c r="U7324">
        <v>0</v>
      </c>
      <c r="V7324">
        <v>15</v>
      </c>
      <c r="W7324">
        <v>1276.2064</v>
      </c>
    </row>
    <row r="7325" spans="1:23" x14ac:dyDescent="0.35">
      <c r="A7325" t="s">
        <v>9429</v>
      </c>
      <c r="B7325" t="s">
        <v>1936</v>
      </c>
      <c r="C7325" t="s">
        <v>1380</v>
      </c>
      <c r="D7325" t="s">
        <v>19</v>
      </c>
      <c r="E7325" t="s">
        <v>95</v>
      </c>
      <c r="F7325" t="s">
        <v>1363</v>
      </c>
      <c r="G7325">
        <v>507.53</v>
      </c>
      <c r="H7325">
        <v>1</v>
      </c>
      <c r="I7325">
        <v>0.04</v>
      </c>
      <c r="J7325">
        <v>4.08</v>
      </c>
      <c r="K7325" t="s">
        <v>82</v>
      </c>
      <c r="L7325" t="s">
        <v>45</v>
      </c>
      <c r="M7325">
        <v>1.5</v>
      </c>
      <c r="N7325" t="s">
        <v>83</v>
      </c>
      <c r="O7325" t="b">
        <v>0</v>
      </c>
      <c r="P7325">
        <v>487.22879999999998</v>
      </c>
      <c r="Q7325">
        <v>182.71080000000001</v>
      </c>
      <c r="R7325">
        <v>177.13079999999999</v>
      </c>
      <c r="S7325" t="s">
        <v>103</v>
      </c>
      <c r="T7325">
        <v>0</v>
      </c>
      <c r="U7325">
        <v>0</v>
      </c>
      <c r="V7325">
        <v>20</v>
      </c>
      <c r="W7325">
        <v>1665.5569</v>
      </c>
    </row>
    <row r="7326" spans="1:23" x14ac:dyDescent="0.35">
      <c r="A7326" t="s">
        <v>9430</v>
      </c>
      <c r="B7326" t="s">
        <v>921</v>
      </c>
      <c r="C7326" t="s">
        <v>118</v>
      </c>
      <c r="D7326" t="s">
        <v>17</v>
      </c>
      <c r="E7326" t="s">
        <v>16</v>
      </c>
      <c r="F7326" t="s">
        <v>145</v>
      </c>
      <c r="G7326">
        <v>25.95</v>
      </c>
      <c r="H7326">
        <v>3</v>
      </c>
      <c r="I7326">
        <v>0.1</v>
      </c>
      <c r="J7326">
        <v>2.4500000000000002</v>
      </c>
      <c r="K7326" t="s">
        <v>90</v>
      </c>
      <c r="L7326" t="s">
        <v>45</v>
      </c>
      <c r="M7326">
        <v>1.25</v>
      </c>
      <c r="N7326" t="s">
        <v>83</v>
      </c>
      <c r="O7326" t="b">
        <v>1</v>
      </c>
      <c r="P7326">
        <v>70.064999999999998</v>
      </c>
      <c r="Q7326">
        <v>23.355</v>
      </c>
      <c r="R7326">
        <v>19.655000000000001</v>
      </c>
      <c r="S7326" t="s">
        <v>84</v>
      </c>
      <c r="T7326">
        <v>0</v>
      </c>
      <c r="U7326">
        <v>0</v>
      </c>
      <c r="V7326">
        <v>18</v>
      </c>
      <c r="W7326">
        <v>839.61260000000016</v>
      </c>
    </row>
    <row r="7327" spans="1:23" x14ac:dyDescent="0.35">
      <c r="A7327" t="s">
        <v>9431</v>
      </c>
      <c r="B7327" t="s">
        <v>364</v>
      </c>
      <c r="C7327" t="s">
        <v>498</v>
      </c>
      <c r="D7327" t="s">
        <v>24</v>
      </c>
      <c r="E7327" t="s">
        <v>95</v>
      </c>
      <c r="F7327" t="s">
        <v>175</v>
      </c>
      <c r="G7327">
        <v>489.25</v>
      </c>
      <c r="H7327">
        <v>2</v>
      </c>
      <c r="I7327">
        <v>0.01</v>
      </c>
      <c r="J7327">
        <v>4.6399999999999997</v>
      </c>
      <c r="K7327" t="s">
        <v>82</v>
      </c>
      <c r="L7327" t="s">
        <v>48</v>
      </c>
      <c r="M7327">
        <v>17.329999999999998</v>
      </c>
      <c r="N7327" t="s">
        <v>141</v>
      </c>
      <c r="O7327" t="b">
        <v>0</v>
      </c>
      <c r="P7327">
        <v>968.71500000000003</v>
      </c>
      <c r="Q7327">
        <v>381.61500000000001</v>
      </c>
      <c r="R7327">
        <v>359.64499999999998</v>
      </c>
      <c r="S7327" t="s">
        <v>97</v>
      </c>
      <c r="T7327">
        <v>1</v>
      </c>
      <c r="U7327">
        <v>0</v>
      </c>
      <c r="V7327">
        <v>13</v>
      </c>
      <c r="W7327">
        <v>1018.9539</v>
      </c>
    </row>
    <row r="7328" spans="1:23" x14ac:dyDescent="0.35">
      <c r="A7328" t="s">
        <v>9432</v>
      </c>
      <c r="B7328" t="s">
        <v>302</v>
      </c>
      <c r="C7328" t="s">
        <v>1766</v>
      </c>
      <c r="D7328" t="s">
        <v>17</v>
      </c>
      <c r="E7328" t="s">
        <v>95</v>
      </c>
      <c r="F7328" t="s">
        <v>568</v>
      </c>
      <c r="G7328">
        <v>468.14</v>
      </c>
      <c r="H7328">
        <v>3</v>
      </c>
      <c r="I7328">
        <v>0.03</v>
      </c>
      <c r="J7328">
        <v>2.12</v>
      </c>
      <c r="K7328" t="s">
        <v>82</v>
      </c>
      <c r="L7328" t="s">
        <v>48</v>
      </c>
      <c r="M7328">
        <v>5.08</v>
      </c>
      <c r="N7328" t="s">
        <v>141</v>
      </c>
      <c r="O7328" t="b">
        <v>0</v>
      </c>
      <c r="P7328">
        <v>1362.2873999999999</v>
      </c>
      <c r="Q7328">
        <v>519.63539999999989</v>
      </c>
      <c r="R7328">
        <v>512.43539999999985</v>
      </c>
      <c r="S7328" t="s">
        <v>183</v>
      </c>
      <c r="T7328">
        <v>1</v>
      </c>
      <c r="U7328">
        <v>0</v>
      </c>
      <c r="V7328">
        <v>19</v>
      </c>
      <c r="W7328">
        <v>2240.0264999999999</v>
      </c>
    </row>
    <row r="7329" spans="1:23" x14ac:dyDescent="0.35">
      <c r="A7329" t="s">
        <v>9433</v>
      </c>
      <c r="B7329" t="s">
        <v>1018</v>
      </c>
      <c r="C7329" t="s">
        <v>5013</v>
      </c>
      <c r="D7329" t="s">
        <v>19</v>
      </c>
      <c r="E7329" t="s">
        <v>95</v>
      </c>
      <c r="F7329" t="s">
        <v>370</v>
      </c>
      <c r="G7329">
        <v>540.73</v>
      </c>
      <c r="H7329">
        <v>2</v>
      </c>
      <c r="I7329">
        <v>0.23</v>
      </c>
      <c r="J7329">
        <v>5.52</v>
      </c>
      <c r="K7329" t="s">
        <v>115</v>
      </c>
      <c r="L7329" t="s">
        <v>41</v>
      </c>
      <c r="M7329">
        <v>9.7100000000000009</v>
      </c>
      <c r="N7329" t="s">
        <v>141</v>
      </c>
      <c r="O7329" t="b">
        <v>0</v>
      </c>
      <c r="P7329">
        <v>832.7242</v>
      </c>
      <c r="Q7329">
        <v>183.84819999999999</v>
      </c>
      <c r="R7329">
        <v>168.6182</v>
      </c>
      <c r="S7329" t="s">
        <v>183</v>
      </c>
      <c r="T7329">
        <v>1</v>
      </c>
      <c r="U7329">
        <v>0</v>
      </c>
      <c r="V7329">
        <v>3</v>
      </c>
      <c r="W7329">
        <v>187.43940000000001</v>
      </c>
    </row>
    <row r="7330" spans="1:23" x14ac:dyDescent="0.35">
      <c r="A7330" t="s">
        <v>9434</v>
      </c>
      <c r="B7330" t="s">
        <v>1052</v>
      </c>
      <c r="C7330" t="s">
        <v>2652</v>
      </c>
      <c r="D7330" t="s">
        <v>26</v>
      </c>
      <c r="E7330" t="s">
        <v>95</v>
      </c>
      <c r="F7330" t="s">
        <v>392</v>
      </c>
      <c r="G7330">
        <v>537.33000000000004</v>
      </c>
      <c r="H7330">
        <v>1</v>
      </c>
      <c r="I7330">
        <v>0.1</v>
      </c>
      <c r="J7330">
        <v>9.5</v>
      </c>
      <c r="K7330" t="s">
        <v>115</v>
      </c>
      <c r="L7330" t="s">
        <v>45</v>
      </c>
      <c r="M7330">
        <v>0.74</v>
      </c>
      <c r="N7330" t="s">
        <v>83</v>
      </c>
      <c r="O7330" t="b">
        <v>1</v>
      </c>
      <c r="P7330">
        <v>483.59699999999998</v>
      </c>
      <c r="Q7330">
        <v>161.19900000000001</v>
      </c>
      <c r="R7330">
        <v>150.959</v>
      </c>
      <c r="S7330" t="s">
        <v>128</v>
      </c>
      <c r="T7330">
        <v>0</v>
      </c>
      <c r="U7330">
        <v>0</v>
      </c>
      <c r="V7330">
        <v>19</v>
      </c>
      <c r="W7330">
        <v>1022.5201</v>
      </c>
    </row>
    <row r="7331" spans="1:23" x14ac:dyDescent="0.35">
      <c r="A7331" t="s">
        <v>9435</v>
      </c>
      <c r="B7331" t="s">
        <v>1228</v>
      </c>
      <c r="C7331" t="s">
        <v>710</v>
      </c>
      <c r="D7331" t="s">
        <v>12</v>
      </c>
      <c r="E7331" t="s">
        <v>95</v>
      </c>
      <c r="F7331" t="s">
        <v>472</v>
      </c>
      <c r="G7331">
        <v>33.54</v>
      </c>
      <c r="H7331">
        <v>2</v>
      </c>
      <c r="I7331">
        <v>0.24</v>
      </c>
      <c r="J7331">
        <v>6.41</v>
      </c>
      <c r="K7331" t="s">
        <v>115</v>
      </c>
      <c r="L7331" t="s">
        <v>45</v>
      </c>
      <c r="M7331">
        <v>1</v>
      </c>
      <c r="N7331" t="s">
        <v>83</v>
      </c>
      <c r="O7331" t="b">
        <v>0</v>
      </c>
      <c r="P7331">
        <v>50.980800000000002</v>
      </c>
      <c r="Q7331">
        <v>10.732799999999999</v>
      </c>
      <c r="R7331">
        <v>3.322800000000004</v>
      </c>
      <c r="S7331" t="s">
        <v>84</v>
      </c>
      <c r="T7331">
        <v>0</v>
      </c>
      <c r="U7331">
        <v>0</v>
      </c>
      <c r="V7331">
        <v>18</v>
      </c>
      <c r="W7331">
        <v>838.74849999999992</v>
      </c>
    </row>
    <row r="7332" spans="1:23" x14ac:dyDescent="0.35">
      <c r="A7332" t="s">
        <v>9436</v>
      </c>
      <c r="B7332" t="s">
        <v>398</v>
      </c>
      <c r="C7332" t="s">
        <v>3023</v>
      </c>
      <c r="D7332" t="s">
        <v>15</v>
      </c>
      <c r="E7332" t="s">
        <v>95</v>
      </c>
      <c r="F7332" t="s">
        <v>96</v>
      </c>
      <c r="G7332">
        <v>514.15</v>
      </c>
      <c r="H7332">
        <v>1</v>
      </c>
      <c r="I7332">
        <v>0.08</v>
      </c>
      <c r="J7332">
        <v>8.35</v>
      </c>
      <c r="K7332" t="s">
        <v>102</v>
      </c>
      <c r="L7332" t="s">
        <v>45</v>
      </c>
      <c r="M7332">
        <v>0.91</v>
      </c>
      <c r="N7332" t="s">
        <v>141</v>
      </c>
      <c r="O7332" t="b">
        <v>0</v>
      </c>
      <c r="P7332">
        <v>473.01799999999997</v>
      </c>
      <c r="Q7332">
        <v>164.52799999999999</v>
      </c>
      <c r="R7332">
        <v>155.268</v>
      </c>
      <c r="S7332" t="s">
        <v>183</v>
      </c>
      <c r="T7332">
        <v>1</v>
      </c>
      <c r="U7332">
        <v>0</v>
      </c>
      <c r="V7332">
        <v>3</v>
      </c>
      <c r="W7332">
        <v>497.60059999999999</v>
      </c>
    </row>
    <row r="7333" spans="1:23" x14ac:dyDescent="0.35">
      <c r="A7333" t="s">
        <v>9437</v>
      </c>
      <c r="B7333" t="s">
        <v>973</v>
      </c>
      <c r="C7333" t="s">
        <v>2274</v>
      </c>
      <c r="D7333" t="s">
        <v>12</v>
      </c>
      <c r="E7333" t="s">
        <v>88</v>
      </c>
      <c r="F7333" t="s">
        <v>457</v>
      </c>
      <c r="G7333">
        <v>18.420000000000002</v>
      </c>
      <c r="H7333">
        <v>2</v>
      </c>
      <c r="I7333">
        <v>0.03</v>
      </c>
      <c r="J7333">
        <v>3.12</v>
      </c>
      <c r="K7333" t="s">
        <v>90</v>
      </c>
      <c r="L7333" t="s">
        <v>48</v>
      </c>
      <c r="M7333">
        <v>11.6</v>
      </c>
      <c r="N7333" t="s">
        <v>83</v>
      </c>
      <c r="O7333" t="b">
        <v>0</v>
      </c>
      <c r="P7333">
        <v>35.7348</v>
      </c>
      <c r="Q7333">
        <v>13.630800000000001</v>
      </c>
      <c r="R7333">
        <v>-1.0892000000000019</v>
      </c>
      <c r="S7333" t="s">
        <v>183</v>
      </c>
      <c r="T7333">
        <v>0</v>
      </c>
      <c r="U7333">
        <v>0</v>
      </c>
      <c r="V7333">
        <v>16</v>
      </c>
      <c r="W7333">
        <v>1447.4284</v>
      </c>
    </row>
    <row r="7334" spans="1:23" x14ac:dyDescent="0.35">
      <c r="A7334" t="s">
        <v>9438</v>
      </c>
      <c r="B7334" t="s">
        <v>572</v>
      </c>
      <c r="C7334" t="s">
        <v>1162</v>
      </c>
      <c r="D7334" t="s">
        <v>12</v>
      </c>
      <c r="E7334" t="s">
        <v>16</v>
      </c>
      <c r="F7334" t="s">
        <v>624</v>
      </c>
      <c r="G7334">
        <v>47.96</v>
      </c>
      <c r="H7334">
        <v>1</v>
      </c>
      <c r="I7334">
        <v>0.21</v>
      </c>
      <c r="J7334">
        <v>9.34</v>
      </c>
      <c r="K7334" t="s">
        <v>90</v>
      </c>
      <c r="L7334" t="s">
        <v>41</v>
      </c>
      <c r="M7334">
        <v>6.38</v>
      </c>
      <c r="N7334" t="s">
        <v>83</v>
      </c>
      <c r="O7334" t="b">
        <v>0</v>
      </c>
      <c r="P7334">
        <v>37.888399999999997</v>
      </c>
      <c r="Q7334">
        <v>9.1124000000000045</v>
      </c>
      <c r="R7334">
        <v>-6.6075999999999944</v>
      </c>
      <c r="S7334" t="s">
        <v>183</v>
      </c>
      <c r="T7334">
        <v>0</v>
      </c>
      <c r="U7334">
        <v>0</v>
      </c>
      <c r="V7334">
        <v>10</v>
      </c>
      <c r="W7334">
        <v>644.64019999999982</v>
      </c>
    </row>
    <row r="7335" spans="1:23" x14ac:dyDescent="0.35">
      <c r="A7335" t="s">
        <v>9439</v>
      </c>
      <c r="B7335" t="s">
        <v>316</v>
      </c>
      <c r="C7335" t="s">
        <v>1525</v>
      </c>
      <c r="D7335" t="s">
        <v>12</v>
      </c>
      <c r="E7335" t="s">
        <v>95</v>
      </c>
      <c r="F7335" t="s">
        <v>1549</v>
      </c>
      <c r="G7335">
        <v>282.79000000000002</v>
      </c>
      <c r="H7335">
        <v>1</v>
      </c>
      <c r="I7335">
        <v>0.25</v>
      </c>
      <c r="J7335">
        <v>9.74</v>
      </c>
      <c r="K7335" t="s">
        <v>90</v>
      </c>
      <c r="L7335" t="s">
        <v>41</v>
      </c>
      <c r="M7335">
        <v>6.01</v>
      </c>
      <c r="N7335" t="s">
        <v>83</v>
      </c>
      <c r="O7335" t="b">
        <v>0</v>
      </c>
      <c r="P7335">
        <v>212.0925</v>
      </c>
      <c r="Q7335">
        <v>42.418500000000023</v>
      </c>
      <c r="R7335">
        <v>26.668500000000019</v>
      </c>
      <c r="S7335" t="s">
        <v>91</v>
      </c>
      <c r="T7335">
        <v>0</v>
      </c>
      <c r="U7335">
        <v>0</v>
      </c>
      <c r="V7335">
        <v>16</v>
      </c>
      <c r="W7335">
        <v>1013.8551</v>
      </c>
    </row>
    <row r="7336" spans="1:23" x14ac:dyDescent="0.35">
      <c r="A7336" t="s">
        <v>9440</v>
      </c>
      <c r="B7336" t="s">
        <v>826</v>
      </c>
      <c r="C7336" t="s">
        <v>3574</v>
      </c>
      <c r="D7336" t="s">
        <v>24</v>
      </c>
      <c r="E7336" t="s">
        <v>88</v>
      </c>
      <c r="F7336" t="s">
        <v>2335</v>
      </c>
      <c r="G7336">
        <v>33.19</v>
      </c>
      <c r="H7336">
        <v>1</v>
      </c>
      <c r="I7336">
        <v>0.09</v>
      </c>
      <c r="J7336">
        <v>3.18</v>
      </c>
      <c r="K7336" t="s">
        <v>115</v>
      </c>
      <c r="L7336" t="s">
        <v>41</v>
      </c>
      <c r="M7336">
        <v>7.51</v>
      </c>
      <c r="N7336" t="s">
        <v>83</v>
      </c>
      <c r="O7336" t="b">
        <v>0</v>
      </c>
      <c r="P7336">
        <v>30.2029</v>
      </c>
      <c r="Q7336">
        <v>10.2889</v>
      </c>
      <c r="R7336">
        <v>-0.40109999999999779</v>
      </c>
      <c r="S7336" t="s">
        <v>103</v>
      </c>
      <c r="T7336">
        <v>0</v>
      </c>
      <c r="U7336">
        <v>0</v>
      </c>
      <c r="V7336">
        <v>2</v>
      </c>
      <c r="W7336">
        <v>-4.4403000000000006</v>
      </c>
    </row>
    <row r="7337" spans="1:23" x14ac:dyDescent="0.35">
      <c r="A7337" t="s">
        <v>9441</v>
      </c>
      <c r="B7337" t="s">
        <v>1597</v>
      </c>
      <c r="C7337" t="s">
        <v>2940</v>
      </c>
      <c r="D7337" t="s">
        <v>12</v>
      </c>
      <c r="E7337" t="s">
        <v>14</v>
      </c>
      <c r="F7337" t="s">
        <v>1299</v>
      </c>
      <c r="G7337">
        <v>72</v>
      </c>
      <c r="H7337">
        <v>3</v>
      </c>
      <c r="I7337">
        <v>0.04</v>
      </c>
      <c r="J7337">
        <v>7.68</v>
      </c>
      <c r="K7337" t="s">
        <v>90</v>
      </c>
      <c r="L7337" t="s">
        <v>48</v>
      </c>
      <c r="M7337">
        <v>5.47</v>
      </c>
      <c r="N7337" t="s">
        <v>83</v>
      </c>
      <c r="O7337" t="b">
        <v>0</v>
      </c>
      <c r="P7337">
        <v>207.36</v>
      </c>
      <c r="Q7337">
        <v>77.759999999999991</v>
      </c>
      <c r="R7337">
        <v>64.609999999999985</v>
      </c>
      <c r="S7337" t="s">
        <v>183</v>
      </c>
      <c r="T7337">
        <v>0</v>
      </c>
      <c r="U7337">
        <v>0</v>
      </c>
      <c r="V7337">
        <v>3</v>
      </c>
      <c r="W7337">
        <v>105.8518</v>
      </c>
    </row>
    <row r="7338" spans="1:23" x14ac:dyDescent="0.35">
      <c r="A7338" t="s">
        <v>9442</v>
      </c>
      <c r="B7338" t="s">
        <v>353</v>
      </c>
      <c r="C7338" t="s">
        <v>2204</v>
      </c>
      <c r="D7338" t="s">
        <v>19</v>
      </c>
      <c r="E7338" t="s">
        <v>95</v>
      </c>
      <c r="F7338" t="s">
        <v>392</v>
      </c>
      <c r="G7338">
        <v>465.72</v>
      </c>
      <c r="H7338">
        <v>1</v>
      </c>
      <c r="I7338">
        <v>0.01</v>
      </c>
      <c r="J7338">
        <v>9.85</v>
      </c>
      <c r="K7338" t="s">
        <v>90</v>
      </c>
      <c r="L7338" t="s">
        <v>45</v>
      </c>
      <c r="M7338">
        <v>0.99</v>
      </c>
      <c r="N7338" t="s">
        <v>141</v>
      </c>
      <c r="O7338" t="b">
        <v>0</v>
      </c>
      <c r="P7338">
        <v>461.06279999999998</v>
      </c>
      <c r="Q7338">
        <v>181.63079999999999</v>
      </c>
      <c r="R7338">
        <v>170.79079999999999</v>
      </c>
      <c r="S7338" t="s">
        <v>91</v>
      </c>
      <c r="T7338">
        <v>1</v>
      </c>
      <c r="U7338">
        <v>0</v>
      </c>
      <c r="V7338">
        <v>13</v>
      </c>
      <c r="W7338">
        <v>1511.8448000000001</v>
      </c>
    </row>
    <row r="7339" spans="1:23" x14ac:dyDescent="0.35">
      <c r="A7339" t="s">
        <v>9443</v>
      </c>
      <c r="B7339" t="s">
        <v>566</v>
      </c>
      <c r="C7339" t="s">
        <v>299</v>
      </c>
      <c r="D7339" t="s">
        <v>19</v>
      </c>
      <c r="E7339" t="s">
        <v>14</v>
      </c>
      <c r="F7339" t="s">
        <v>101</v>
      </c>
      <c r="G7339">
        <v>114.68</v>
      </c>
      <c r="H7339">
        <v>1</v>
      </c>
      <c r="I7339">
        <v>0.1</v>
      </c>
      <c r="J7339">
        <v>7.63</v>
      </c>
      <c r="K7339" t="s">
        <v>102</v>
      </c>
      <c r="L7339" t="s">
        <v>41</v>
      </c>
      <c r="M7339">
        <v>10.49</v>
      </c>
      <c r="N7339" t="s">
        <v>83</v>
      </c>
      <c r="O7339" t="b">
        <v>0</v>
      </c>
      <c r="P7339">
        <v>103.212</v>
      </c>
      <c r="Q7339">
        <v>34.404000000000003</v>
      </c>
      <c r="R7339">
        <v>16.283999999999999</v>
      </c>
      <c r="S7339" t="s">
        <v>103</v>
      </c>
      <c r="T7339">
        <v>0</v>
      </c>
      <c r="U7339">
        <v>0</v>
      </c>
      <c r="V7339">
        <v>11</v>
      </c>
      <c r="W7339">
        <v>748.72979999999995</v>
      </c>
    </row>
    <row r="7340" spans="1:23" x14ac:dyDescent="0.35">
      <c r="A7340" t="s">
        <v>9444</v>
      </c>
      <c r="B7340" t="s">
        <v>2158</v>
      </c>
      <c r="C7340" t="s">
        <v>657</v>
      </c>
      <c r="D7340" t="s">
        <v>17</v>
      </c>
      <c r="E7340" t="s">
        <v>95</v>
      </c>
      <c r="F7340" t="s">
        <v>509</v>
      </c>
      <c r="G7340">
        <v>16.72</v>
      </c>
      <c r="H7340">
        <v>3</v>
      </c>
      <c r="I7340">
        <v>0.1</v>
      </c>
      <c r="J7340">
        <v>6.84</v>
      </c>
      <c r="K7340" t="s">
        <v>102</v>
      </c>
      <c r="L7340" t="s">
        <v>41</v>
      </c>
      <c r="M7340">
        <v>9.07</v>
      </c>
      <c r="N7340" t="s">
        <v>83</v>
      </c>
      <c r="O7340" t="b">
        <v>0</v>
      </c>
      <c r="P7340">
        <v>45.143999999999998</v>
      </c>
      <c r="Q7340">
        <v>15.048</v>
      </c>
      <c r="R7340">
        <v>-0.86199999999999832</v>
      </c>
      <c r="S7340" t="s">
        <v>128</v>
      </c>
      <c r="T7340">
        <v>0</v>
      </c>
      <c r="U7340">
        <v>0</v>
      </c>
      <c r="V7340">
        <v>28</v>
      </c>
      <c r="W7340">
        <v>2965.6505000000002</v>
      </c>
    </row>
    <row r="7341" spans="1:23" x14ac:dyDescent="0.35">
      <c r="A7341" t="s">
        <v>9445</v>
      </c>
      <c r="B7341" t="s">
        <v>339</v>
      </c>
      <c r="C7341" t="s">
        <v>1356</v>
      </c>
      <c r="D7341" t="s">
        <v>24</v>
      </c>
      <c r="E7341" t="s">
        <v>95</v>
      </c>
      <c r="F7341" t="s">
        <v>757</v>
      </c>
      <c r="G7341">
        <v>369.29</v>
      </c>
      <c r="H7341">
        <v>2</v>
      </c>
      <c r="I7341">
        <v>0.2</v>
      </c>
      <c r="J7341">
        <v>5.67</v>
      </c>
      <c r="K7341" t="s">
        <v>102</v>
      </c>
      <c r="L7341" t="s">
        <v>41</v>
      </c>
      <c r="M7341">
        <v>10.23</v>
      </c>
      <c r="N7341" t="s">
        <v>83</v>
      </c>
      <c r="O7341" t="b">
        <v>0</v>
      </c>
      <c r="P7341">
        <v>590.86400000000003</v>
      </c>
      <c r="Q7341">
        <v>147.71600000000001</v>
      </c>
      <c r="R7341">
        <v>131.816</v>
      </c>
      <c r="S7341" t="s">
        <v>97</v>
      </c>
      <c r="T7341">
        <v>0</v>
      </c>
      <c r="U7341">
        <v>0</v>
      </c>
      <c r="V7341">
        <v>9</v>
      </c>
      <c r="W7341">
        <v>1033.9359999999999</v>
      </c>
    </row>
    <row r="7342" spans="1:23" x14ac:dyDescent="0.35">
      <c r="A7342" t="s">
        <v>9446</v>
      </c>
      <c r="B7342" t="s">
        <v>1831</v>
      </c>
      <c r="C7342" t="s">
        <v>2417</v>
      </c>
      <c r="D7342" t="s">
        <v>15</v>
      </c>
      <c r="E7342" t="s">
        <v>95</v>
      </c>
      <c r="F7342" t="s">
        <v>282</v>
      </c>
      <c r="G7342">
        <v>56.79</v>
      </c>
      <c r="H7342">
        <v>3</v>
      </c>
      <c r="I7342">
        <v>0.11</v>
      </c>
      <c r="J7342">
        <v>2.2000000000000002</v>
      </c>
      <c r="K7342" t="s">
        <v>90</v>
      </c>
      <c r="L7342" t="s">
        <v>43</v>
      </c>
      <c r="M7342">
        <v>4.45</v>
      </c>
      <c r="N7342" t="s">
        <v>83</v>
      </c>
      <c r="O7342" t="b">
        <v>0</v>
      </c>
      <c r="P7342">
        <v>151.6293</v>
      </c>
      <c r="Q7342">
        <v>49.407300000000014</v>
      </c>
      <c r="R7342">
        <v>42.757300000000008</v>
      </c>
      <c r="S7342" t="s">
        <v>128</v>
      </c>
      <c r="T7342">
        <v>0</v>
      </c>
      <c r="U7342">
        <v>0</v>
      </c>
      <c r="V7342">
        <v>14</v>
      </c>
      <c r="W7342">
        <v>892.75159999999994</v>
      </c>
    </row>
    <row r="7343" spans="1:23" x14ac:dyDescent="0.35">
      <c r="A7343" t="s">
        <v>9447</v>
      </c>
      <c r="B7343" t="s">
        <v>208</v>
      </c>
      <c r="C7343" t="s">
        <v>4586</v>
      </c>
      <c r="D7343" t="s">
        <v>15</v>
      </c>
      <c r="E7343" t="s">
        <v>95</v>
      </c>
      <c r="F7343" t="s">
        <v>175</v>
      </c>
      <c r="G7343">
        <v>274.23</v>
      </c>
      <c r="H7343">
        <v>3</v>
      </c>
      <c r="I7343">
        <v>0.09</v>
      </c>
      <c r="J7343">
        <v>8.4499999999999993</v>
      </c>
      <c r="K7343" t="s">
        <v>90</v>
      </c>
      <c r="L7343" t="s">
        <v>43</v>
      </c>
      <c r="M7343">
        <v>5.54</v>
      </c>
      <c r="N7343" t="s">
        <v>83</v>
      </c>
      <c r="O7343" t="b">
        <v>0</v>
      </c>
      <c r="P7343">
        <v>748.64790000000005</v>
      </c>
      <c r="Q7343">
        <v>255.03389999999999</v>
      </c>
      <c r="R7343">
        <v>241.04390000000001</v>
      </c>
      <c r="S7343" t="s">
        <v>183</v>
      </c>
      <c r="T7343">
        <v>0</v>
      </c>
      <c r="U7343">
        <v>0</v>
      </c>
      <c r="V7343">
        <v>3</v>
      </c>
      <c r="W7343">
        <v>453.65420000000012</v>
      </c>
    </row>
    <row r="7344" spans="1:23" x14ac:dyDescent="0.35">
      <c r="A7344" t="s">
        <v>9448</v>
      </c>
      <c r="B7344" t="s">
        <v>379</v>
      </c>
      <c r="C7344" t="s">
        <v>1789</v>
      </c>
      <c r="D7344" t="s">
        <v>17</v>
      </c>
      <c r="E7344" t="s">
        <v>95</v>
      </c>
      <c r="F7344" t="s">
        <v>328</v>
      </c>
      <c r="G7344">
        <v>436.24</v>
      </c>
      <c r="H7344">
        <v>2</v>
      </c>
      <c r="I7344">
        <v>7.0000000000000007E-2</v>
      </c>
      <c r="J7344">
        <v>2.95</v>
      </c>
      <c r="K7344" t="s">
        <v>82</v>
      </c>
      <c r="L7344" t="s">
        <v>45</v>
      </c>
      <c r="M7344">
        <v>1.6</v>
      </c>
      <c r="N7344" t="s">
        <v>83</v>
      </c>
      <c r="O7344" t="b">
        <v>0</v>
      </c>
      <c r="P7344">
        <v>811.40639999999996</v>
      </c>
      <c r="Q7344">
        <v>287.91840000000002</v>
      </c>
      <c r="R7344">
        <v>283.36840000000001</v>
      </c>
      <c r="S7344" t="s">
        <v>103</v>
      </c>
      <c r="T7344">
        <v>0</v>
      </c>
      <c r="U7344">
        <v>0</v>
      </c>
      <c r="V7344">
        <v>19</v>
      </c>
      <c r="W7344">
        <v>1747.4513999999999</v>
      </c>
    </row>
    <row r="7345" spans="1:23" x14ac:dyDescent="0.35">
      <c r="A7345" t="s">
        <v>9449</v>
      </c>
      <c r="B7345" t="s">
        <v>1135</v>
      </c>
      <c r="C7345" t="s">
        <v>2018</v>
      </c>
      <c r="D7345" t="s">
        <v>12</v>
      </c>
      <c r="E7345" t="s">
        <v>88</v>
      </c>
      <c r="F7345" t="s">
        <v>1221</v>
      </c>
      <c r="G7345">
        <v>20.78</v>
      </c>
      <c r="H7345">
        <v>1</v>
      </c>
      <c r="I7345">
        <v>0.09</v>
      </c>
      <c r="J7345">
        <v>9.76</v>
      </c>
      <c r="K7345" t="s">
        <v>115</v>
      </c>
      <c r="L7345" t="s">
        <v>41</v>
      </c>
      <c r="M7345">
        <v>6.07</v>
      </c>
      <c r="N7345" t="s">
        <v>83</v>
      </c>
      <c r="O7345" t="b">
        <v>0</v>
      </c>
      <c r="P7345">
        <v>18.909800000000001</v>
      </c>
      <c r="Q7345">
        <v>6.4418000000000006</v>
      </c>
      <c r="R7345">
        <v>-9.3881999999999994</v>
      </c>
      <c r="S7345" t="s">
        <v>103</v>
      </c>
      <c r="T7345">
        <v>0</v>
      </c>
      <c r="U7345">
        <v>0</v>
      </c>
      <c r="V7345">
        <v>21</v>
      </c>
      <c r="W7345">
        <v>1190.9679000000001</v>
      </c>
    </row>
    <row r="7346" spans="1:23" x14ac:dyDescent="0.35">
      <c r="A7346" t="s">
        <v>9450</v>
      </c>
      <c r="B7346" t="s">
        <v>125</v>
      </c>
      <c r="C7346" t="s">
        <v>2666</v>
      </c>
      <c r="D7346" t="s">
        <v>17</v>
      </c>
      <c r="E7346" t="s">
        <v>95</v>
      </c>
      <c r="F7346" t="s">
        <v>782</v>
      </c>
      <c r="G7346">
        <v>197.2</v>
      </c>
      <c r="H7346">
        <v>2</v>
      </c>
      <c r="I7346">
        <v>0.3</v>
      </c>
      <c r="J7346">
        <v>9.9700000000000006</v>
      </c>
      <c r="K7346" t="s">
        <v>90</v>
      </c>
      <c r="L7346" t="s">
        <v>41</v>
      </c>
      <c r="M7346">
        <v>5.07</v>
      </c>
      <c r="N7346" t="s">
        <v>279</v>
      </c>
      <c r="O7346" t="b">
        <v>0</v>
      </c>
      <c r="P7346">
        <v>276.08</v>
      </c>
      <c r="Q7346">
        <v>39.44</v>
      </c>
      <c r="R7346">
        <v>24.4</v>
      </c>
      <c r="S7346" t="s">
        <v>128</v>
      </c>
      <c r="T7346">
        <v>0</v>
      </c>
      <c r="U7346">
        <v>1</v>
      </c>
      <c r="V7346">
        <v>3</v>
      </c>
      <c r="W7346">
        <v>296.16300000000012</v>
      </c>
    </row>
    <row r="7347" spans="1:23" x14ac:dyDescent="0.35">
      <c r="A7347" t="s">
        <v>9451</v>
      </c>
      <c r="B7347" t="s">
        <v>500</v>
      </c>
      <c r="C7347" t="s">
        <v>1126</v>
      </c>
      <c r="D7347" t="s">
        <v>26</v>
      </c>
      <c r="E7347" t="s">
        <v>16</v>
      </c>
      <c r="F7347" t="s">
        <v>464</v>
      </c>
      <c r="G7347">
        <v>46.61</v>
      </c>
      <c r="H7347">
        <v>1</v>
      </c>
      <c r="I7347">
        <v>0.23</v>
      </c>
      <c r="J7347">
        <v>5.03</v>
      </c>
      <c r="K7347" t="s">
        <v>90</v>
      </c>
      <c r="L7347" t="s">
        <v>41</v>
      </c>
      <c r="M7347">
        <v>14.58</v>
      </c>
      <c r="N7347" t="s">
        <v>83</v>
      </c>
      <c r="O7347" t="b">
        <v>0</v>
      </c>
      <c r="P7347">
        <v>35.889699999999998</v>
      </c>
      <c r="Q7347">
        <v>7.9237000000000002</v>
      </c>
      <c r="R7347">
        <v>-11.686299999999999</v>
      </c>
      <c r="S7347" t="s">
        <v>91</v>
      </c>
      <c r="T7347">
        <v>0</v>
      </c>
      <c r="U7347">
        <v>0</v>
      </c>
      <c r="V7347">
        <v>20</v>
      </c>
      <c r="W7347">
        <v>1687.2603999999999</v>
      </c>
    </row>
    <row r="7348" spans="1:23" x14ac:dyDescent="0.35">
      <c r="A7348" t="s">
        <v>9452</v>
      </c>
      <c r="B7348" t="s">
        <v>731</v>
      </c>
      <c r="C7348" t="s">
        <v>1435</v>
      </c>
      <c r="D7348" t="s">
        <v>15</v>
      </c>
      <c r="E7348" t="s">
        <v>95</v>
      </c>
      <c r="F7348" t="s">
        <v>782</v>
      </c>
      <c r="G7348">
        <v>453.86</v>
      </c>
      <c r="H7348">
        <v>1</v>
      </c>
      <c r="I7348">
        <v>0.13</v>
      </c>
      <c r="J7348">
        <v>9.92</v>
      </c>
      <c r="K7348" t="s">
        <v>115</v>
      </c>
      <c r="L7348" t="s">
        <v>41</v>
      </c>
      <c r="M7348">
        <v>13.49</v>
      </c>
      <c r="N7348" t="s">
        <v>141</v>
      </c>
      <c r="O7348" t="b">
        <v>0</v>
      </c>
      <c r="P7348">
        <v>394.85820000000001</v>
      </c>
      <c r="Q7348">
        <v>122.54219999999999</v>
      </c>
      <c r="R7348">
        <v>99.13220000000004</v>
      </c>
      <c r="S7348" t="s">
        <v>84</v>
      </c>
      <c r="T7348">
        <v>1</v>
      </c>
      <c r="U7348">
        <v>0</v>
      </c>
      <c r="V7348">
        <v>3</v>
      </c>
      <c r="W7348">
        <v>136.47420000000011</v>
      </c>
    </row>
    <row r="7349" spans="1:23" x14ac:dyDescent="0.35">
      <c r="A7349" t="s">
        <v>9453</v>
      </c>
      <c r="B7349" t="s">
        <v>946</v>
      </c>
      <c r="C7349" t="s">
        <v>1327</v>
      </c>
      <c r="D7349" t="s">
        <v>17</v>
      </c>
      <c r="E7349" t="s">
        <v>16</v>
      </c>
      <c r="F7349" t="s">
        <v>505</v>
      </c>
      <c r="G7349">
        <v>81.040000000000006</v>
      </c>
      <c r="H7349">
        <v>2</v>
      </c>
      <c r="I7349">
        <v>0.28999999999999998</v>
      </c>
      <c r="J7349">
        <v>2.37</v>
      </c>
      <c r="K7349" t="s">
        <v>90</v>
      </c>
      <c r="L7349" t="s">
        <v>41</v>
      </c>
      <c r="M7349">
        <v>7.52</v>
      </c>
      <c r="N7349" t="s">
        <v>83</v>
      </c>
      <c r="O7349" t="b">
        <v>0</v>
      </c>
      <c r="P7349">
        <v>115.07680000000001</v>
      </c>
      <c r="Q7349">
        <v>17.828800000000001</v>
      </c>
      <c r="R7349">
        <v>7.9387999999999996</v>
      </c>
      <c r="S7349" t="s">
        <v>128</v>
      </c>
      <c r="T7349">
        <v>0</v>
      </c>
      <c r="U7349">
        <v>0</v>
      </c>
      <c r="V7349">
        <v>19</v>
      </c>
      <c r="W7349">
        <v>1271.3681999999999</v>
      </c>
    </row>
    <row r="7350" spans="1:23" x14ac:dyDescent="0.35">
      <c r="A7350" t="s">
        <v>9454</v>
      </c>
      <c r="B7350" t="s">
        <v>462</v>
      </c>
      <c r="C7350" t="s">
        <v>2652</v>
      </c>
      <c r="D7350" t="s">
        <v>17</v>
      </c>
      <c r="E7350" t="s">
        <v>88</v>
      </c>
      <c r="F7350" t="s">
        <v>760</v>
      </c>
      <c r="G7350">
        <v>21.84</v>
      </c>
      <c r="H7350">
        <v>2</v>
      </c>
      <c r="I7350">
        <v>0.08</v>
      </c>
      <c r="J7350">
        <v>7.16</v>
      </c>
      <c r="K7350" t="s">
        <v>102</v>
      </c>
      <c r="L7350" t="s">
        <v>45</v>
      </c>
      <c r="M7350">
        <v>0.55000000000000004</v>
      </c>
      <c r="N7350" t="s">
        <v>83</v>
      </c>
      <c r="O7350" t="b">
        <v>0</v>
      </c>
      <c r="P7350">
        <v>40.185600000000001</v>
      </c>
      <c r="Q7350">
        <v>13.977600000000001</v>
      </c>
      <c r="R7350">
        <v>6.2676000000000034</v>
      </c>
      <c r="S7350" t="s">
        <v>84</v>
      </c>
      <c r="T7350">
        <v>0</v>
      </c>
      <c r="U7350">
        <v>0</v>
      </c>
      <c r="V7350">
        <v>19</v>
      </c>
      <c r="W7350">
        <v>1022.5201</v>
      </c>
    </row>
    <row r="7351" spans="1:23" x14ac:dyDescent="0.35">
      <c r="A7351" t="s">
        <v>9455</v>
      </c>
      <c r="B7351" t="s">
        <v>507</v>
      </c>
      <c r="C7351" t="s">
        <v>4771</v>
      </c>
      <c r="D7351" t="s">
        <v>24</v>
      </c>
      <c r="E7351" t="s">
        <v>88</v>
      </c>
      <c r="F7351" t="s">
        <v>718</v>
      </c>
      <c r="G7351">
        <v>20.170000000000002</v>
      </c>
      <c r="H7351">
        <v>2</v>
      </c>
      <c r="I7351">
        <v>0.06</v>
      </c>
      <c r="J7351">
        <v>7.25</v>
      </c>
      <c r="K7351" t="s">
        <v>102</v>
      </c>
      <c r="L7351" t="s">
        <v>48</v>
      </c>
      <c r="M7351">
        <v>16.190000000000001</v>
      </c>
      <c r="N7351" t="s">
        <v>83</v>
      </c>
      <c r="O7351" t="b">
        <v>0</v>
      </c>
      <c r="P7351">
        <v>37.919600000000003</v>
      </c>
      <c r="Q7351">
        <v>13.7156</v>
      </c>
      <c r="R7351">
        <v>-9.7243999999999993</v>
      </c>
      <c r="S7351" t="s">
        <v>84</v>
      </c>
      <c r="T7351">
        <v>0</v>
      </c>
      <c r="U7351">
        <v>0</v>
      </c>
      <c r="V7351">
        <v>3</v>
      </c>
      <c r="W7351">
        <v>146.81020000000001</v>
      </c>
    </row>
    <row r="7352" spans="1:23" x14ac:dyDescent="0.35">
      <c r="A7352" t="s">
        <v>9456</v>
      </c>
      <c r="B7352" t="s">
        <v>1572</v>
      </c>
      <c r="C7352" t="s">
        <v>1827</v>
      </c>
      <c r="D7352" t="s">
        <v>24</v>
      </c>
      <c r="E7352" t="s">
        <v>95</v>
      </c>
      <c r="F7352" t="s">
        <v>318</v>
      </c>
      <c r="G7352">
        <v>420.35</v>
      </c>
      <c r="H7352">
        <v>1</v>
      </c>
      <c r="I7352">
        <v>0.02</v>
      </c>
      <c r="J7352">
        <v>8.18</v>
      </c>
      <c r="K7352" t="s">
        <v>115</v>
      </c>
      <c r="L7352" t="s">
        <v>45</v>
      </c>
      <c r="M7352">
        <v>0.96</v>
      </c>
      <c r="N7352" t="s">
        <v>83</v>
      </c>
      <c r="O7352" t="b">
        <v>0</v>
      </c>
      <c r="P7352">
        <v>411.94299999999998</v>
      </c>
      <c r="Q7352">
        <v>159.733</v>
      </c>
      <c r="R7352">
        <v>150.59299999999999</v>
      </c>
      <c r="S7352" t="s">
        <v>103</v>
      </c>
      <c r="T7352">
        <v>0</v>
      </c>
      <c r="U7352">
        <v>0</v>
      </c>
      <c r="V7352">
        <v>16</v>
      </c>
      <c r="W7352">
        <v>894.23690000000011</v>
      </c>
    </row>
    <row r="7353" spans="1:23" x14ac:dyDescent="0.35">
      <c r="A7353" t="s">
        <v>9457</v>
      </c>
      <c r="B7353" t="s">
        <v>1379</v>
      </c>
      <c r="C7353" t="s">
        <v>2204</v>
      </c>
      <c r="D7353" t="s">
        <v>19</v>
      </c>
      <c r="E7353" t="s">
        <v>16</v>
      </c>
      <c r="F7353" t="s">
        <v>464</v>
      </c>
      <c r="G7353">
        <v>31.27</v>
      </c>
      <c r="H7353">
        <v>3</v>
      </c>
      <c r="I7353">
        <v>0.22</v>
      </c>
      <c r="J7353">
        <v>4.26</v>
      </c>
      <c r="K7353" t="s">
        <v>102</v>
      </c>
      <c r="L7353" t="s">
        <v>45</v>
      </c>
      <c r="M7353">
        <v>0.73</v>
      </c>
      <c r="N7353" t="s">
        <v>83</v>
      </c>
      <c r="O7353" t="b">
        <v>0</v>
      </c>
      <c r="P7353">
        <v>73.171800000000005</v>
      </c>
      <c r="Q7353">
        <v>16.8858</v>
      </c>
      <c r="R7353">
        <v>11.895799999999999</v>
      </c>
      <c r="S7353" t="s">
        <v>183</v>
      </c>
      <c r="T7353">
        <v>0</v>
      </c>
      <c r="U7353">
        <v>0</v>
      </c>
      <c r="V7353">
        <v>13</v>
      </c>
      <c r="W7353">
        <v>1511.8448000000001</v>
      </c>
    </row>
    <row r="7354" spans="1:23" x14ac:dyDescent="0.35">
      <c r="A7354" t="s">
        <v>9458</v>
      </c>
      <c r="B7354" t="s">
        <v>784</v>
      </c>
      <c r="C7354" t="s">
        <v>2288</v>
      </c>
      <c r="D7354" t="s">
        <v>19</v>
      </c>
      <c r="E7354" t="s">
        <v>88</v>
      </c>
      <c r="F7354" t="s">
        <v>1618</v>
      </c>
      <c r="G7354">
        <v>20.58</v>
      </c>
      <c r="H7354">
        <v>3</v>
      </c>
      <c r="I7354">
        <v>0.09</v>
      </c>
      <c r="J7354">
        <v>2.02</v>
      </c>
      <c r="K7354" t="s">
        <v>82</v>
      </c>
      <c r="L7354" t="s">
        <v>45</v>
      </c>
      <c r="M7354">
        <v>1.18</v>
      </c>
      <c r="N7354" t="s">
        <v>83</v>
      </c>
      <c r="O7354" t="b">
        <v>0</v>
      </c>
      <c r="P7354">
        <v>56.183399999999999</v>
      </c>
      <c r="Q7354">
        <v>19.139399999999998</v>
      </c>
      <c r="R7354">
        <v>15.939399999999999</v>
      </c>
      <c r="S7354" t="s">
        <v>84</v>
      </c>
      <c r="T7354">
        <v>0</v>
      </c>
      <c r="U7354">
        <v>0</v>
      </c>
      <c r="V7354">
        <v>4</v>
      </c>
      <c r="W7354">
        <v>36.544700000000013</v>
      </c>
    </row>
    <row r="7355" spans="1:23" x14ac:dyDescent="0.35">
      <c r="A7355" t="s">
        <v>9459</v>
      </c>
      <c r="B7355" t="s">
        <v>1705</v>
      </c>
      <c r="C7355" t="s">
        <v>1223</v>
      </c>
      <c r="D7355" t="s">
        <v>20</v>
      </c>
      <c r="E7355" t="s">
        <v>14</v>
      </c>
      <c r="F7355" t="s">
        <v>1419</v>
      </c>
      <c r="G7355">
        <v>156.99</v>
      </c>
      <c r="H7355">
        <v>1</v>
      </c>
      <c r="I7355">
        <v>7.0000000000000007E-2</v>
      </c>
      <c r="J7355">
        <v>8.19</v>
      </c>
      <c r="K7355" t="s">
        <v>82</v>
      </c>
      <c r="L7355" t="s">
        <v>45</v>
      </c>
      <c r="M7355">
        <v>0.65</v>
      </c>
      <c r="N7355" t="s">
        <v>83</v>
      </c>
      <c r="O7355" t="b">
        <v>0</v>
      </c>
      <c r="P7355">
        <v>146.00069999999999</v>
      </c>
      <c r="Q7355">
        <v>51.806699999999992</v>
      </c>
      <c r="R7355">
        <v>42.966699999999989</v>
      </c>
      <c r="S7355" t="s">
        <v>97</v>
      </c>
      <c r="T7355">
        <v>0</v>
      </c>
      <c r="U7355">
        <v>0</v>
      </c>
      <c r="V7355">
        <v>17</v>
      </c>
      <c r="W7355">
        <v>1379.4491</v>
      </c>
    </row>
    <row r="7356" spans="1:23" x14ac:dyDescent="0.35">
      <c r="A7356" t="s">
        <v>9460</v>
      </c>
      <c r="B7356" t="s">
        <v>867</v>
      </c>
      <c r="C7356" t="s">
        <v>456</v>
      </c>
      <c r="D7356" t="s">
        <v>12</v>
      </c>
      <c r="E7356" t="s">
        <v>95</v>
      </c>
      <c r="F7356" t="s">
        <v>515</v>
      </c>
      <c r="G7356">
        <v>373.69</v>
      </c>
      <c r="H7356">
        <v>2</v>
      </c>
      <c r="I7356">
        <v>0</v>
      </c>
      <c r="J7356">
        <v>2.0299999999999998</v>
      </c>
      <c r="K7356" t="s">
        <v>90</v>
      </c>
      <c r="L7356" t="s">
        <v>43</v>
      </c>
      <c r="M7356">
        <v>7.55</v>
      </c>
      <c r="N7356" t="s">
        <v>83</v>
      </c>
      <c r="O7356" t="b">
        <v>0</v>
      </c>
      <c r="P7356">
        <v>747.38</v>
      </c>
      <c r="Q7356">
        <v>298.952</v>
      </c>
      <c r="R7356">
        <v>289.37200000000001</v>
      </c>
      <c r="S7356" t="s">
        <v>103</v>
      </c>
      <c r="T7356">
        <v>0</v>
      </c>
      <c r="U7356">
        <v>0</v>
      </c>
      <c r="V7356">
        <v>14</v>
      </c>
      <c r="W7356">
        <v>1444.0427999999999</v>
      </c>
    </row>
    <row r="7357" spans="1:23" x14ac:dyDescent="0.35">
      <c r="A7357" t="s">
        <v>9461</v>
      </c>
      <c r="B7357" t="s">
        <v>921</v>
      </c>
      <c r="C7357" t="s">
        <v>1964</v>
      </c>
      <c r="D7357" t="s">
        <v>24</v>
      </c>
      <c r="E7357" t="s">
        <v>16</v>
      </c>
      <c r="F7357" t="s">
        <v>241</v>
      </c>
      <c r="G7357">
        <v>17.86</v>
      </c>
      <c r="H7357">
        <v>1</v>
      </c>
      <c r="I7357">
        <v>0.18</v>
      </c>
      <c r="J7357">
        <v>4.68</v>
      </c>
      <c r="K7357" t="s">
        <v>82</v>
      </c>
      <c r="L7357" t="s">
        <v>41</v>
      </c>
      <c r="M7357">
        <v>9.58</v>
      </c>
      <c r="N7357" t="s">
        <v>83</v>
      </c>
      <c r="O7357" t="b">
        <v>0</v>
      </c>
      <c r="P7357">
        <v>14.645200000000001</v>
      </c>
      <c r="Q7357">
        <v>3.929200000000002</v>
      </c>
      <c r="R7357">
        <v>-10.3308</v>
      </c>
      <c r="S7357" t="s">
        <v>84</v>
      </c>
      <c r="T7357">
        <v>0</v>
      </c>
      <c r="U7357">
        <v>0</v>
      </c>
      <c r="V7357">
        <v>5</v>
      </c>
      <c r="W7357">
        <v>67.738600000000062</v>
      </c>
    </row>
    <row r="7358" spans="1:23" x14ac:dyDescent="0.35">
      <c r="A7358" t="s">
        <v>9462</v>
      </c>
      <c r="B7358" t="s">
        <v>193</v>
      </c>
      <c r="C7358" t="s">
        <v>991</v>
      </c>
      <c r="D7358" t="s">
        <v>12</v>
      </c>
      <c r="E7358" t="s">
        <v>88</v>
      </c>
      <c r="F7358" t="s">
        <v>680</v>
      </c>
      <c r="G7358">
        <v>16.46</v>
      </c>
      <c r="H7358">
        <v>3</v>
      </c>
      <c r="I7358">
        <v>7.0000000000000007E-2</v>
      </c>
      <c r="J7358">
        <v>9.75</v>
      </c>
      <c r="K7358" t="s">
        <v>90</v>
      </c>
      <c r="L7358" t="s">
        <v>41</v>
      </c>
      <c r="M7358">
        <v>8.2899999999999991</v>
      </c>
      <c r="N7358" t="s">
        <v>83</v>
      </c>
      <c r="O7358" t="b">
        <v>0</v>
      </c>
      <c r="P7358">
        <v>45.923400000000001</v>
      </c>
      <c r="Q7358">
        <v>16.295400000000001</v>
      </c>
      <c r="R7358">
        <v>-1.7445999999999979</v>
      </c>
      <c r="S7358" t="s">
        <v>97</v>
      </c>
      <c r="T7358">
        <v>0</v>
      </c>
      <c r="U7358">
        <v>0</v>
      </c>
      <c r="V7358">
        <v>15</v>
      </c>
      <c r="W7358">
        <v>1013.4441</v>
      </c>
    </row>
    <row r="7359" spans="1:23" x14ac:dyDescent="0.35">
      <c r="A7359" t="s">
        <v>9463</v>
      </c>
      <c r="B7359" t="s">
        <v>1157</v>
      </c>
      <c r="C7359" t="s">
        <v>1921</v>
      </c>
      <c r="D7359" t="s">
        <v>12</v>
      </c>
      <c r="E7359" t="s">
        <v>95</v>
      </c>
      <c r="F7359" t="s">
        <v>217</v>
      </c>
      <c r="G7359">
        <v>428.7</v>
      </c>
      <c r="H7359">
        <v>1</v>
      </c>
      <c r="I7359">
        <v>0</v>
      </c>
      <c r="J7359">
        <v>4.96</v>
      </c>
      <c r="K7359" t="s">
        <v>102</v>
      </c>
      <c r="L7359" t="s">
        <v>48</v>
      </c>
      <c r="M7359">
        <v>9.7200000000000006</v>
      </c>
      <c r="N7359" t="s">
        <v>83</v>
      </c>
      <c r="O7359" t="b">
        <v>0</v>
      </c>
      <c r="P7359">
        <v>428.7</v>
      </c>
      <c r="Q7359">
        <v>171.48</v>
      </c>
      <c r="R7359">
        <v>156.80000000000001</v>
      </c>
      <c r="S7359" t="s">
        <v>103</v>
      </c>
      <c r="T7359">
        <v>0</v>
      </c>
      <c r="U7359">
        <v>0</v>
      </c>
      <c r="V7359">
        <v>14</v>
      </c>
      <c r="W7359">
        <v>1003.5946</v>
      </c>
    </row>
    <row r="7360" spans="1:23" x14ac:dyDescent="0.35">
      <c r="A7360" t="s">
        <v>9464</v>
      </c>
      <c r="B7360" t="s">
        <v>79</v>
      </c>
      <c r="C7360" t="s">
        <v>2105</v>
      </c>
      <c r="D7360" t="s">
        <v>20</v>
      </c>
      <c r="E7360" t="s">
        <v>14</v>
      </c>
      <c r="F7360" t="s">
        <v>451</v>
      </c>
      <c r="G7360">
        <v>93.04</v>
      </c>
      <c r="H7360">
        <v>3</v>
      </c>
      <c r="I7360">
        <v>0.1</v>
      </c>
      <c r="J7360">
        <v>6.24</v>
      </c>
      <c r="K7360" t="s">
        <v>102</v>
      </c>
      <c r="L7360" t="s">
        <v>45</v>
      </c>
      <c r="M7360">
        <v>1</v>
      </c>
      <c r="N7360" t="s">
        <v>83</v>
      </c>
      <c r="O7360" t="b">
        <v>0</v>
      </c>
      <c r="P7360">
        <v>251.208</v>
      </c>
      <c r="Q7360">
        <v>83.73599999999999</v>
      </c>
      <c r="R7360">
        <v>76.495999999999995</v>
      </c>
      <c r="S7360" t="s">
        <v>84</v>
      </c>
      <c r="T7360">
        <v>0</v>
      </c>
      <c r="U7360">
        <v>0</v>
      </c>
      <c r="V7360">
        <v>15</v>
      </c>
      <c r="W7360">
        <v>908.25459999999998</v>
      </c>
    </row>
    <row r="7361" spans="1:23" x14ac:dyDescent="0.35">
      <c r="A7361" t="s">
        <v>9465</v>
      </c>
      <c r="B7361" t="s">
        <v>375</v>
      </c>
      <c r="C7361" t="s">
        <v>1160</v>
      </c>
      <c r="D7361" t="s">
        <v>20</v>
      </c>
      <c r="E7361" t="s">
        <v>14</v>
      </c>
      <c r="F7361" t="s">
        <v>163</v>
      </c>
      <c r="G7361">
        <v>116.31</v>
      </c>
      <c r="H7361">
        <v>2</v>
      </c>
      <c r="I7361">
        <v>0.08</v>
      </c>
      <c r="J7361">
        <v>8.3000000000000007</v>
      </c>
      <c r="K7361" t="s">
        <v>115</v>
      </c>
      <c r="L7361" t="s">
        <v>45</v>
      </c>
      <c r="M7361">
        <v>1.97</v>
      </c>
      <c r="N7361" t="s">
        <v>83</v>
      </c>
      <c r="O7361" t="b">
        <v>0</v>
      </c>
      <c r="P7361">
        <v>214.0104</v>
      </c>
      <c r="Q7361">
        <v>74.438400000000001</v>
      </c>
      <c r="R7361">
        <v>64.168400000000005</v>
      </c>
      <c r="S7361" t="s">
        <v>128</v>
      </c>
      <c r="T7361">
        <v>0</v>
      </c>
      <c r="U7361">
        <v>0</v>
      </c>
      <c r="V7361">
        <v>24</v>
      </c>
      <c r="W7361">
        <v>1026.3376000000001</v>
      </c>
    </row>
    <row r="7362" spans="1:23" x14ac:dyDescent="0.35">
      <c r="A7362" t="s">
        <v>9466</v>
      </c>
      <c r="B7362" t="s">
        <v>261</v>
      </c>
      <c r="C7362" t="s">
        <v>1367</v>
      </c>
      <c r="D7362" t="s">
        <v>17</v>
      </c>
      <c r="E7362" t="s">
        <v>16</v>
      </c>
      <c r="F7362" t="s">
        <v>448</v>
      </c>
      <c r="G7362">
        <v>41.43</v>
      </c>
      <c r="H7362">
        <v>3</v>
      </c>
      <c r="I7362">
        <v>0.3</v>
      </c>
      <c r="J7362">
        <v>8.68</v>
      </c>
      <c r="K7362" t="s">
        <v>82</v>
      </c>
      <c r="L7362" t="s">
        <v>43</v>
      </c>
      <c r="M7362">
        <v>3.65</v>
      </c>
      <c r="N7362" t="s">
        <v>83</v>
      </c>
      <c r="O7362" t="b">
        <v>0</v>
      </c>
      <c r="P7362">
        <v>87.002999999999986</v>
      </c>
      <c r="Q7362">
        <v>12.42899999999999</v>
      </c>
      <c r="R7362">
        <v>9.8999999999987695E-2</v>
      </c>
      <c r="S7362" t="s">
        <v>103</v>
      </c>
      <c r="T7362">
        <v>0</v>
      </c>
      <c r="U7362">
        <v>0</v>
      </c>
      <c r="V7362">
        <v>17</v>
      </c>
      <c r="W7362">
        <v>926.81089999999995</v>
      </c>
    </row>
    <row r="7363" spans="1:23" x14ac:dyDescent="0.35">
      <c r="A7363" t="s">
        <v>9467</v>
      </c>
      <c r="B7363" t="s">
        <v>773</v>
      </c>
      <c r="C7363" t="s">
        <v>1155</v>
      </c>
      <c r="D7363" t="s">
        <v>24</v>
      </c>
      <c r="E7363" t="s">
        <v>14</v>
      </c>
      <c r="F7363" t="s">
        <v>1290</v>
      </c>
      <c r="G7363">
        <v>109.92</v>
      </c>
      <c r="H7363">
        <v>3</v>
      </c>
      <c r="I7363">
        <v>0.08</v>
      </c>
      <c r="J7363">
        <v>2.2799999999999998</v>
      </c>
      <c r="K7363" t="s">
        <v>90</v>
      </c>
      <c r="L7363" t="s">
        <v>45</v>
      </c>
      <c r="M7363">
        <v>0.56999999999999995</v>
      </c>
      <c r="N7363" t="s">
        <v>83</v>
      </c>
      <c r="O7363" t="b">
        <v>0</v>
      </c>
      <c r="P7363">
        <v>303.37920000000003</v>
      </c>
      <c r="Q7363">
        <v>105.5232</v>
      </c>
      <c r="R7363">
        <v>102.67319999999999</v>
      </c>
      <c r="S7363" t="s">
        <v>97</v>
      </c>
      <c r="T7363">
        <v>0</v>
      </c>
      <c r="U7363">
        <v>0</v>
      </c>
      <c r="V7363">
        <v>13</v>
      </c>
      <c r="W7363">
        <v>1050.3983000000001</v>
      </c>
    </row>
    <row r="7364" spans="1:23" x14ac:dyDescent="0.35">
      <c r="A7364" t="s">
        <v>9468</v>
      </c>
      <c r="B7364" t="s">
        <v>221</v>
      </c>
      <c r="C7364" t="s">
        <v>94</v>
      </c>
      <c r="D7364" t="s">
        <v>15</v>
      </c>
      <c r="E7364" t="s">
        <v>16</v>
      </c>
      <c r="F7364" t="s">
        <v>351</v>
      </c>
      <c r="G7364">
        <v>35.81</v>
      </c>
      <c r="H7364">
        <v>3</v>
      </c>
      <c r="I7364">
        <v>0.25</v>
      </c>
      <c r="J7364">
        <v>4.05</v>
      </c>
      <c r="K7364" t="s">
        <v>115</v>
      </c>
      <c r="L7364" t="s">
        <v>45</v>
      </c>
      <c r="M7364">
        <v>1.1599999999999999</v>
      </c>
      <c r="N7364" t="s">
        <v>83</v>
      </c>
      <c r="O7364" t="b">
        <v>0</v>
      </c>
      <c r="P7364">
        <v>80.572500000000005</v>
      </c>
      <c r="Q7364">
        <v>16.11450000000001</v>
      </c>
      <c r="R7364">
        <v>10.904500000000009</v>
      </c>
      <c r="S7364" t="s">
        <v>103</v>
      </c>
      <c r="T7364">
        <v>0</v>
      </c>
      <c r="U7364">
        <v>0</v>
      </c>
      <c r="V7364">
        <v>25</v>
      </c>
      <c r="W7364">
        <v>2626.2725</v>
      </c>
    </row>
    <row r="7365" spans="1:23" x14ac:dyDescent="0.35">
      <c r="A7365" t="s">
        <v>9469</v>
      </c>
      <c r="B7365" t="s">
        <v>229</v>
      </c>
      <c r="C7365" t="s">
        <v>269</v>
      </c>
      <c r="D7365" t="s">
        <v>12</v>
      </c>
      <c r="E7365" t="s">
        <v>95</v>
      </c>
      <c r="F7365" t="s">
        <v>318</v>
      </c>
      <c r="G7365">
        <v>391.95</v>
      </c>
      <c r="H7365">
        <v>1</v>
      </c>
      <c r="I7365">
        <v>0</v>
      </c>
      <c r="J7365">
        <v>3.65</v>
      </c>
      <c r="K7365" t="s">
        <v>90</v>
      </c>
      <c r="L7365" t="s">
        <v>43</v>
      </c>
      <c r="M7365">
        <v>5.75</v>
      </c>
      <c r="N7365" t="s">
        <v>83</v>
      </c>
      <c r="O7365" t="b">
        <v>0</v>
      </c>
      <c r="P7365">
        <v>391.95</v>
      </c>
      <c r="Q7365">
        <v>156.78</v>
      </c>
      <c r="R7365">
        <v>147.38</v>
      </c>
      <c r="S7365" t="s">
        <v>103</v>
      </c>
      <c r="T7365">
        <v>0</v>
      </c>
      <c r="U7365">
        <v>0</v>
      </c>
      <c r="V7365">
        <v>5</v>
      </c>
      <c r="W7365">
        <v>481.6114</v>
      </c>
    </row>
    <row r="7366" spans="1:23" x14ac:dyDescent="0.35">
      <c r="A7366" t="s">
        <v>9470</v>
      </c>
      <c r="B7366" t="s">
        <v>1831</v>
      </c>
      <c r="C7366" t="s">
        <v>2559</v>
      </c>
      <c r="D7366" t="s">
        <v>12</v>
      </c>
      <c r="E7366" t="s">
        <v>16</v>
      </c>
      <c r="F7366" t="s">
        <v>337</v>
      </c>
      <c r="G7366">
        <v>60.13</v>
      </c>
      <c r="H7366">
        <v>2</v>
      </c>
      <c r="I7366">
        <v>0.17</v>
      </c>
      <c r="J7366">
        <v>9.09</v>
      </c>
      <c r="K7366" t="s">
        <v>102</v>
      </c>
      <c r="L7366" t="s">
        <v>43</v>
      </c>
      <c r="M7366">
        <v>7.94</v>
      </c>
      <c r="N7366" t="s">
        <v>83</v>
      </c>
      <c r="O7366" t="b">
        <v>0</v>
      </c>
      <c r="P7366">
        <v>99.815799999999996</v>
      </c>
      <c r="Q7366">
        <v>27.65979999999999</v>
      </c>
      <c r="R7366">
        <v>10.629799999999991</v>
      </c>
      <c r="S7366" t="s">
        <v>128</v>
      </c>
      <c r="T7366">
        <v>0</v>
      </c>
      <c r="U7366">
        <v>0</v>
      </c>
      <c r="V7366">
        <v>3</v>
      </c>
      <c r="W7366">
        <v>10.5221</v>
      </c>
    </row>
    <row r="7367" spans="1:23" x14ac:dyDescent="0.35">
      <c r="A7367" t="s">
        <v>9471</v>
      </c>
      <c r="B7367" t="s">
        <v>1135</v>
      </c>
      <c r="C7367" t="s">
        <v>321</v>
      </c>
      <c r="D7367" t="s">
        <v>19</v>
      </c>
      <c r="E7367" t="s">
        <v>95</v>
      </c>
      <c r="F7367" t="s">
        <v>96</v>
      </c>
      <c r="G7367">
        <v>445.95</v>
      </c>
      <c r="H7367">
        <v>3</v>
      </c>
      <c r="I7367">
        <v>0.16</v>
      </c>
      <c r="J7367">
        <v>5.61</v>
      </c>
      <c r="K7367" t="s">
        <v>102</v>
      </c>
      <c r="L7367" t="s">
        <v>41</v>
      </c>
      <c r="M7367">
        <v>7.98</v>
      </c>
      <c r="N7367" t="s">
        <v>141</v>
      </c>
      <c r="O7367" t="b">
        <v>0</v>
      </c>
      <c r="P7367">
        <v>1123.7940000000001</v>
      </c>
      <c r="Q7367">
        <v>321.08399999999989</v>
      </c>
      <c r="R7367">
        <v>307.49400000000003</v>
      </c>
      <c r="S7367" t="s">
        <v>103</v>
      </c>
      <c r="T7367">
        <v>1</v>
      </c>
      <c r="U7367">
        <v>0</v>
      </c>
      <c r="V7367">
        <v>15</v>
      </c>
      <c r="W7367">
        <v>1951.8117999999999</v>
      </c>
    </row>
    <row r="7368" spans="1:23" x14ac:dyDescent="0.35">
      <c r="A7368" t="s">
        <v>9472</v>
      </c>
      <c r="B7368" t="s">
        <v>197</v>
      </c>
      <c r="C7368" t="s">
        <v>934</v>
      </c>
      <c r="D7368" t="s">
        <v>17</v>
      </c>
      <c r="E7368" t="s">
        <v>95</v>
      </c>
      <c r="F7368" t="s">
        <v>612</v>
      </c>
      <c r="G7368">
        <v>175.47</v>
      </c>
      <c r="H7368">
        <v>2</v>
      </c>
      <c r="I7368">
        <v>0.1</v>
      </c>
      <c r="J7368">
        <v>4.13</v>
      </c>
      <c r="K7368" t="s">
        <v>90</v>
      </c>
      <c r="L7368" t="s">
        <v>43</v>
      </c>
      <c r="M7368">
        <v>5.73</v>
      </c>
      <c r="N7368" t="s">
        <v>83</v>
      </c>
      <c r="O7368" t="b">
        <v>1</v>
      </c>
      <c r="P7368">
        <v>315.846</v>
      </c>
      <c r="Q7368">
        <v>105.282</v>
      </c>
      <c r="R7368">
        <v>95.421999999999997</v>
      </c>
      <c r="S7368" t="s">
        <v>84</v>
      </c>
      <c r="T7368">
        <v>0</v>
      </c>
      <c r="U7368">
        <v>0</v>
      </c>
      <c r="V7368">
        <v>18</v>
      </c>
      <c r="W7368">
        <v>1386.7229</v>
      </c>
    </row>
    <row r="7369" spans="1:23" x14ac:dyDescent="0.35">
      <c r="A7369" t="s">
        <v>9473</v>
      </c>
      <c r="B7369" t="s">
        <v>940</v>
      </c>
      <c r="C7369" t="s">
        <v>2574</v>
      </c>
      <c r="D7369" t="s">
        <v>26</v>
      </c>
      <c r="E7369" t="s">
        <v>16</v>
      </c>
      <c r="F7369" t="s">
        <v>1077</v>
      </c>
      <c r="G7369">
        <v>27.15</v>
      </c>
      <c r="H7369">
        <v>3</v>
      </c>
      <c r="I7369">
        <v>0.27</v>
      </c>
      <c r="J7369">
        <v>9.84</v>
      </c>
      <c r="K7369" t="s">
        <v>115</v>
      </c>
      <c r="L7369" t="s">
        <v>41</v>
      </c>
      <c r="M7369">
        <v>8.0399999999999991</v>
      </c>
      <c r="N7369" t="s">
        <v>141</v>
      </c>
      <c r="O7369" t="b">
        <v>0</v>
      </c>
      <c r="P7369">
        <v>59.458500000000001</v>
      </c>
      <c r="Q7369">
        <v>10.5885</v>
      </c>
      <c r="R7369">
        <v>-7.2914999999999957</v>
      </c>
      <c r="S7369" t="s">
        <v>84</v>
      </c>
      <c r="T7369">
        <v>1</v>
      </c>
      <c r="U7369">
        <v>0</v>
      </c>
      <c r="V7369">
        <v>3</v>
      </c>
      <c r="W7369">
        <v>78.165500000000009</v>
      </c>
    </row>
    <row r="7370" spans="1:23" x14ac:dyDescent="0.35">
      <c r="A7370" t="s">
        <v>9474</v>
      </c>
      <c r="B7370" t="s">
        <v>261</v>
      </c>
      <c r="C7370" t="s">
        <v>296</v>
      </c>
      <c r="D7370" t="s">
        <v>19</v>
      </c>
      <c r="E7370" t="s">
        <v>95</v>
      </c>
      <c r="F7370" t="s">
        <v>446</v>
      </c>
      <c r="G7370">
        <v>264.39999999999998</v>
      </c>
      <c r="H7370">
        <v>1</v>
      </c>
      <c r="I7370">
        <v>0.09</v>
      </c>
      <c r="J7370">
        <v>5.43</v>
      </c>
      <c r="K7370" t="s">
        <v>115</v>
      </c>
      <c r="L7370" t="s">
        <v>43</v>
      </c>
      <c r="M7370">
        <v>4.3</v>
      </c>
      <c r="N7370" t="s">
        <v>83</v>
      </c>
      <c r="O7370" t="b">
        <v>0</v>
      </c>
      <c r="P7370">
        <v>240.60400000000001</v>
      </c>
      <c r="Q7370">
        <v>81.963999999999999</v>
      </c>
      <c r="R7370">
        <v>72.233999999999995</v>
      </c>
      <c r="S7370" t="s">
        <v>103</v>
      </c>
      <c r="T7370">
        <v>0</v>
      </c>
      <c r="U7370">
        <v>0</v>
      </c>
      <c r="V7370">
        <v>15</v>
      </c>
      <c r="W7370">
        <v>1772.92</v>
      </c>
    </row>
    <row r="7371" spans="1:23" x14ac:dyDescent="0.35">
      <c r="A7371" t="s">
        <v>9475</v>
      </c>
      <c r="B7371" t="s">
        <v>491</v>
      </c>
      <c r="C7371" t="s">
        <v>1136</v>
      </c>
      <c r="D7371" t="s">
        <v>17</v>
      </c>
      <c r="E7371" t="s">
        <v>16</v>
      </c>
      <c r="F7371" t="s">
        <v>282</v>
      </c>
      <c r="G7371">
        <v>41.26</v>
      </c>
      <c r="H7371">
        <v>1</v>
      </c>
      <c r="I7371">
        <v>0.16</v>
      </c>
      <c r="J7371">
        <v>2.35</v>
      </c>
      <c r="K7371" t="s">
        <v>82</v>
      </c>
      <c r="L7371" t="s">
        <v>45</v>
      </c>
      <c r="M7371">
        <v>1.55</v>
      </c>
      <c r="N7371" t="s">
        <v>83</v>
      </c>
      <c r="O7371" t="b">
        <v>0</v>
      </c>
      <c r="P7371">
        <v>34.6584</v>
      </c>
      <c r="Q7371">
        <v>9.9024000000000036</v>
      </c>
      <c r="R7371">
        <v>6.0024000000000033</v>
      </c>
      <c r="S7371" t="s">
        <v>103</v>
      </c>
      <c r="T7371">
        <v>0</v>
      </c>
      <c r="U7371">
        <v>0</v>
      </c>
      <c r="V7371">
        <v>22</v>
      </c>
      <c r="W7371">
        <v>2267.721500000001</v>
      </c>
    </row>
    <row r="7372" spans="1:23" x14ac:dyDescent="0.35">
      <c r="A7372" t="s">
        <v>9476</v>
      </c>
      <c r="B7372" t="s">
        <v>746</v>
      </c>
      <c r="C7372" t="s">
        <v>1827</v>
      </c>
      <c r="D7372" t="s">
        <v>12</v>
      </c>
      <c r="E7372" t="s">
        <v>88</v>
      </c>
      <c r="F7372" t="s">
        <v>1554</v>
      </c>
      <c r="G7372">
        <v>38.61</v>
      </c>
      <c r="H7372">
        <v>1</v>
      </c>
      <c r="I7372">
        <v>0.1</v>
      </c>
      <c r="J7372">
        <v>9.14</v>
      </c>
      <c r="K7372" t="s">
        <v>115</v>
      </c>
      <c r="L7372" t="s">
        <v>41</v>
      </c>
      <c r="M7372">
        <v>12.16</v>
      </c>
      <c r="N7372" t="s">
        <v>83</v>
      </c>
      <c r="O7372" t="b">
        <v>1</v>
      </c>
      <c r="P7372">
        <v>34.749000000000002</v>
      </c>
      <c r="Q7372">
        <v>11.583</v>
      </c>
      <c r="R7372">
        <v>-9.7170000000000005</v>
      </c>
      <c r="S7372" t="s">
        <v>103</v>
      </c>
      <c r="T7372">
        <v>0</v>
      </c>
      <c r="U7372">
        <v>0</v>
      </c>
      <c r="V7372">
        <v>16</v>
      </c>
      <c r="W7372">
        <v>894.23690000000011</v>
      </c>
    </row>
    <row r="7373" spans="1:23" x14ac:dyDescent="0.35">
      <c r="A7373" t="s">
        <v>9477</v>
      </c>
      <c r="B7373" t="s">
        <v>545</v>
      </c>
      <c r="C7373" t="s">
        <v>1858</v>
      </c>
      <c r="D7373" t="s">
        <v>15</v>
      </c>
      <c r="E7373" t="s">
        <v>14</v>
      </c>
      <c r="F7373" t="s">
        <v>1113</v>
      </c>
      <c r="G7373">
        <v>17.420000000000002</v>
      </c>
      <c r="H7373">
        <v>3</v>
      </c>
      <c r="I7373">
        <v>0.21</v>
      </c>
      <c r="J7373">
        <v>6.72</v>
      </c>
      <c r="K7373" t="s">
        <v>82</v>
      </c>
      <c r="L7373" t="s">
        <v>41</v>
      </c>
      <c r="M7373">
        <v>6.72</v>
      </c>
      <c r="N7373" t="s">
        <v>83</v>
      </c>
      <c r="O7373" t="b">
        <v>0</v>
      </c>
      <c r="P7373">
        <v>41.285400000000003</v>
      </c>
      <c r="Q7373">
        <v>9.9293999999999993</v>
      </c>
      <c r="R7373">
        <v>-3.5105999999999979</v>
      </c>
      <c r="S7373" t="s">
        <v>91</v>
      </c>
      <c r="T7373">
        <v>0</v>
      </c>
      <c r="U7373">
        <v>0</v>
      </c>
      <c r="V7373">
        <v>2</v>
      </c>
      <c r="W7373">
        <v>226.81779999999989</v>
      </c>
    </row>
    <row r="7374" spans="1:23" x14ac:dyDescent="0.35">
      <c r="A7374" t="s">
        <v>9478</v>
      </c>
      <c r="B7374" t="s">
        <v>316</v>
      </c>
      <c r="C7374" t="s">
        <v>3795</v>
      </c>
      <c r="D7374" t="s">
        <v>15</v>
      </c>
      <c r="E7374" t="s">
        <v>95</v>
      </c>
      <c r="F7374" t="s">
        <v>1549</v>
      </c>
      <c r="G7374">
        <v>412.99</v>
      </c>
      <c r="H7374">
        <v>3</v>
      </c>
      <c r="I7374">
        <v>0.24</v>
      </c>
      <c r="J7374">
        <v>9.1999999999999993</v>
      </c>
      <c r="K7374" t="s">
        <v>102</v>
      </c>
      <c r="L7374" t="s">
        <v>41</v>
      </c>
      <c r="M7374">
        <v>11.05</v>
      </c>
      <c r="N7374" t="s">
        <v>83</v>
      </c>
      <c r="O7374" t="b">
        <v>0</v>
      </c>
      <c r="P7374">
        <v>941.61720000000003</v>
      </c>
      <c r="Q7374">
        <v>198.23520000000011</v>
      </c>
      <c r="R7374">
        <v>177.98520000000011</v>
      </c>
      <c r="S7374" t="s">
        <v>91</v>
      </c>
      <c r="T7374">
        <v>0</v>
      </c>
      <c r="U7374">
        <v>0</v>
      </c>
      <c r="V7374">
        <v>9</v>
      </c>
      <c r="W7374">
        <v>1351.8021000000001</v>
      </c>
    </row>
    <row r="7375" spans="1:23" x14ac:dyDescent="0.35">
      <c r="A7375" t="s">
        <v>9479</v>
      </c>
      <c r="B7375" t="s">
        <v>316</v>
      </c>
      <c r="C7375" t="s">
        <v>634</v>
      </c>
      <c r="D7375" t="s">
        <v>17</v>
      </c>
      <c r="E7375" t="s">
        <v>14</v>
      </c>
      <c r="F7375" t="s">
        <v>1306</v>
      </c>
      <c r="G7375">
        <v>49.55</v>
      </c>
      <c r="H7375">
        <v>1</v>
      </c>
      <c r="I7375">
        <v>0.06</v>
      </c>
      <c r="J7375">
        <v>6.67</v>
      </c>
      <c r="K7375" t="s">
        <v>115</v>
      </c>
      <c r="L7375" t="s">
        <v>41</v>
      </c>
      <c r="M7375">
        <v>5.57</v>
      </c>
      <c r="N7375" t="s">
        <v>279</v>
      </c>
      <c r="O7375" t="b">
        <v>0</v>
      </c>
      <c r="P7375">
        <v>46.576999999999998</v>
      </c>
      <c r="Q7375">
        <v>16.847000000000001</v>
      </c>
      <c r="R7375">
        <v>4.6070000000000011</v>
      </c>
      <c r="S7375" t="s">
        <v>91</v>
      </c>
      <c r="T7375">
        <v>0</v>
      </c>
      <c r="U7375">
        <v>1</v>
      </c>
      <c r="V7375">
        <v>14</v>
      </c>
      <c r="W7375">
        <v>781.37540000000013</v>
      </c>
    </row>
    <row r="7376" spans="1:23" x14ac:dyDescent="0.35">
      <c r="A7376" t="s">
        <v>9480</v>
      </c>
      <c r="B7376" t="s">
        <v>169</v>
      </c>
      <c r="C7376" t="s">
        <v>9481</v>
      </c>
      <c r="D7376" t="s">
        <v>12</v>
      </c>
      <c r="E7376" t="s">
        <v>95</v>
      </c>
      <c r="F7376" t="s">
        <v>715</v>
      </c>
      <c r="G7376">
        <v>385.78</v>
      </c>
      <c r="H7376">
        <v>2</v>
      </c>
      <c r="I7376">
        <v>0.08</v>
      </c>
      <c r="J7376">
        <v>4.1399999999999997</v>
      </c>
      <c r="K7376" t="s">
        <v>82</v>
      </c>
      <c r="L7376" t="s">
        <v>43</v>
      </c>
      <c r="M7376">
        <v>4.2</v>
      </c>
      <c r="N7376" t="s">
        <v>141</v>
      </c>
      <c r="O7376" t="b">
        <v>0</v>
      </c>
      <c r="P7376">
        <v>709.83519999999999</v>
      </c>
      <c r="Q7376">
        <v>246.89920000000009</v>
      </c>
      <c r="R7376">
        <v>238.55920000000009</v>
      </c>
      <c r="S7376" t="s">
        <v>84</v>
      </c>
      <c r="T7376">
        <v>1</v>
      </c>
      <c r="U7376">
        <v>0</v>
      </c>
      <c r="V7376">
        <v>1</v>
      </c>
      <c r="W7376">
        <v>238.55920000000009</v>
      </c>
    </row>
    <row r="7377" spans="1:23" x14ac:dyDescent="0.35">
      <c r="A7377" t="s">
        <v>9482</v>
      </c>
      <c r="B7377" t="s">
        <v>368</v>
      </c>
      <c r="C7377" t="s">
        <v>1974</v>
      </c>
      <c r="D7377" t="s">
        <v>17</v>
      </c>
      <c r="E7377" t="s">
        <v>14</v>
      </c>
      <c r="F7377" t="s">
        <v>1109</v>
      </c>
      <c r="G7377">
        <v>68.87</v>
      </c>
      <c r="H7377">
        <v>2</v>
      </c>
      <c r="I7377">
        <v>0.2</v>
      </c>
      <c r="J7377">
        <v>2.0499999999999998</v>
      </c>
      <c r="K7377" t="s">
        <v>102</v>
      </c>
      <c r="L7377" t="s">
        <v>41</v>
      </c>
      <c r="M7377">
        <v>12.61</v>
      </c>
      <c r="N7377" t="s">
        <v>83</v>
      </c>
      <c r="O7377" t="b">
        <v>0</v>
      </c>
      <c r="P7377">
        <v>110.19199999999999</v>
      </c>
      <c r="Q7377">
        <v>27.547999999999998</v>
      </c>
      <c r="R7377">
        <v>12.888</v>
      </c>
      <c r="S7377" t="s">
        <v>97</v>
      </c>
      <c r="T7377">
        <v>0</v>
      </c>
      <c r="U7377">
        <v>0</v>
      </c>
      <c r="V7377">
        <v>3</v>
      </c>
      <c r="W7377">
        <v>483.07900000000001</v>
      </c>
    </row>
    <row r="7378" spans="1:23" x14ac:dyDescent="0.35">
      <c r="A7378" t="s">
        <v>9483</v>
      </c>
      <c r="B7378" t="s">
        <v>787</v>
      </c>
      <c r="C7378" t="s">
        <v>9484</v>
      </c>
      <c r="D7378" t="s">
        <v>15</v>
      </c>
      <c r="E7378" t="s">
        <v>95</v>
      </c>
      <c r="F7378" t="s">
        <v>286</v>
      </c>
      <c r="G7378">
        <v>619.9</v>
      </c>
      <c r="H7378">
        <v>2</v>
      </c>
      <c r="I7378">
        <v>0.09</v>
      </c>
      <c r="J7378">
        <v>3.17</v>
      </c>
      <c r="K7378" t="s">
        <v>115</v>
      </c>
      <c r="L7378" t="s">
        <v>41</v>
      </c>
      <c r="M7378">
        <v>13.42</v>
      </c>
      <c r="N7378" t="s">
        <v>141</v>
      </c>
      <c r="O7378" t="b">
        <v>0</v>
      </c>
      <c r="P7378">
        <v>1128.2180000000001</v>
      </c>
      <c r="Q7378">
        <v>384.33800000000008</v>
      </c>
      <c r="R7378">
        <v>367.7480000000001</v>
      </c>
      <c r="S7378" t="s">
        <v>97</v>
      </c>
      <c r="T7378">
        <v>1</v>
      </c>
      <c r="U7378">
        <v>0</v>
      </c>
      <c r="V7378">
        <v>1</v>
      </c>
      <c r="W7378">
        <v>367.7480000000001</v>
      </c>
    </row>
    <row r="7379" spans="1:23" x14ac:dyDescent="0.35">
      <c r="A7379" t="s">
        <v>9485</v>
      </c>
      <c r="B7379" t="s">
        <v>109</v>
      </c>
      <c r="C7379" t="s">
        <v>1793</v>
      </c>
      <c r="D7379" t="s">
        <v>19</v>
      </c>
      <c r="E7379" t="s">
        <v>16</v>
      </c>
      <c r="F7379" t="s">
        <v>427</v>
      </c>
      <c r="G7379">
        <v>24.96</v>
      </c>
      <c r="H7379">
        <v>1</v>
      </c>
      <c r="I7379">
        <v>0.24</v>
      </c>
      <c r="J7379">
        <v>6.92</v>
      </c>
      <c r="K7379" t="s">
        <v>90</v>
      </c>
      <c r="L7379" t="s">
        <v>43</v>
      </c>
      <c r="M7379">
        <v>5.13</v>
      </c>
      <c r="N7379" t="s">
        <v>83</v>
      </c>
      <c r="O7379" t="b">
        <v>0</v>
      </c>
      <c r="P7379">
        <v>18.9696</v>
      </c>
      <c r="Q7379">
        <v>3.9936000000000011</v>
      </c>
      <c r="R7379">
        <v>-8.0564</v>
      </c>
      <c r="S7379" t="s">
        <v>103</v>
      </c>
      <c r="T7379">
        <v>0</v>
      </c>
      <c r="U7379">
        <v>0</v>
      </c>
      <c r="V7379">
        <v>17</v>
      </c>
      <c r="W7379">
        <v>1419.2664</v>
      </c>
    </row>
    <row r="7380" spans="1:23" x14ac:dyDescent="0.35">
      <c r="A7380" t="s">
        <v>9486</v>
      </c>
      <c r="B7380" t="s">
        <v>86</v>
      </c>
      <c r="C7380" t="s">
        <v>5326</v>
      </c>
      <c r="D7380" t="s">
        <v>17</v>
      </c>
      <c r="E7380" t="s">
        <v>16</v>
      </c>
      <c r="F7380" t="s">
        <v>1316</v>
      </c>
      <c r="G7380">
        <v>41.26</v>
      </c>
      <c r="H7380">
        <v>2</v>
      </c>
      <c r="I7380">
        <v>0.19</v>
      </c>
      <c r="J7380">
        <v>2.0299999999999998</v>
      </c>
      <c r="K7380" t="s">
        <v>82</v>
      </c>
      <c r="L7380" t="s">
        <v>48</v>
      </c>
      <c r="M7380">
        <v>16.66</v>
      </c>
      <c r="N7380" t="s">
        <v>83</v>
      </c>
      <c r="O7380" t="b">
        <v>0</v>
      </c>
      <c r="P7380">
        <v>66.841200000000001</v>
      </c>
      <c r="Q7380">
        <v>17.329200000000011</v>
      </c>
      <c r="R7380">
        <v>-1.360799999999994</v>
      </c>
      <c r="S7380" t="s">
        <v>91</v>
      </c>
      <c r="T7380">
        <v>0</v>
      </c>
      <c r="U7380">
        <v>0</v>
      </c>
      <c r="V7380">
        <v>4</v>
      </c>
      <c r="W7380">
        <v>484.8035000000001</v>
      </c>
    </row>
    <row r="7381" spans="1:23" x14ac:dyDescent="0.35">
      <c r="A7381" t="s">
        <v>9487</v>
      </c>
      <c r="B7381" t="s">
        <v>390</v>
      </c>
      <c r="C7381" t="s">
        <v>873</v>
      </c>
      <c r="D7381" t="s">
        <v>17</v>
      </c>
      <c r="E7381" t="s">
        <v>88</v>
      </c>
      <c r="F7381" t="s">
        <v>877</v>
      </c>
      <c r="G7381">
        <v>46.45</v>
      </c>
      <c r="H7381">
        <v>3</v>
      </c>
      <c r="I7381">
        <v>0.1</v>
      </c>
      <c r="J7381">
        <v>8.08</v>
      </c>
      <c r="K7381" t="s">
        <v>90</v>
      </c>
      <c r="L7381" t="s">
        <v>43</v>
      </c>
      <c r="M7381">
        <v>4.26</v>
      </c>
      <c r="N7381" t="s">
        <v>83</v>
      </c>
      <c r="O7381" t="b">
        <v>0</v>
      </c>
      <c r="P7381">
        <v>125.41500000000001</v>
      </c>
      <c r="Q7381">
        <v>41.805000000000007</v>
      </c>
      <c r="R7381">
        <v>29.465000000000011</v>
      </c>
      <c r="S7381" t="s">
        <v>91</v>
      </c>
      <c r="T7381">
        <v>0</v>
      </c>
      <c r="U7381">
        <v>0</v>
      </c>
      <c r="V7381">
        <v>19</v>
      </c>
      <c r="W7381">
        <v>1610.9115999999999</v>
      </c>
    </row>
    <row r="7382" spans="1:23" x14ac:dyDescent="0.35">
      <c r="A7382" t="s">
        <v>9488</v>
      </c>
      <c r="B7382" t="s">
        <v>901</v>
      </c>
      <c r="C7382" t="s">
        <v>1329</v>
      </c>
      <c r="D7382" t="s">
        <v>12</v>
      </c>
      <c r="E7382" t="s">
        <v>16</v>
      </c>
      <c r="F7382" t="s">
        <v>311</v>
      </c>
      <c r="G7382">
        <v>53.57</v>
      </c>
      <c r="H7382">
        <v>2</v>
      </c>
      <c r="I7382">
        <v>0.23</v>
      </c>
      <c r="J7382">
        <v>6.15</v>
      </c>
      <c r="K7382" t="s">
        <v>82</v>
      </c>
      <c r="L7382" t="s">
        <v>45</v>
      </c>
      <c r="M7382">
        <v>0.56999999999999995</v>
      </c>
      <c r="N7382" t="s">
        <v>141</v>
      </c>
      <c r="O7382" t="b">
        <v>0</v>
      </c>
      <c r="P7382">
        <v>82.497799999999998</v>
      </c>
      <c r="Q7382">
        <v>18.21380000000001</v>
      </c>
      <c r="R7382">
        <v>11.493800000000009</v>
      </c>
      <c r="S7382" t="s">
        <v>128</v>
      </c>
      <c r="T7382">
        <v>1</v>
      </c>
      <c r="U7382">
        <v>0</v>
      </c>
      <c r="V7382">
        <v>18</v>
      </c>
      <c r="W7382">
        <v>1767.3756000000001</v>
      </c>
    </row>
    <row r="7383" spans="1:23" x14ac:dyDescent="0.35">
      <c r="A7383" t="s">
        <v>9489</v>
      </c>
      <c r="B7383" t="s">
        <v>440</v>
      </c>
      <c r="C7383" t="s">
        <v>922</v>
      </c>
      <c r="D7383" t="s">
        <v>26</v>
      </c>
      <c r="E7383" t="s">
        <v>16</v>
      </c>
      <c r="F7383" t="s">
        <v>337</v>
      </c>
      <c r="G7383">
        <v>65.81</v>
      </c>
      <c r="H7383">
        <v>1</v>
      </c>
      <c r="I7383">
        <v>0.14000000000000001</v>
      </c>
      <c r="J7383">
        <v>6.46</v>
      </c>
      <c r="K7383" t="s">
        <v>115</v>
      </c>
      <c r="L7383" t="s">
        <v>41</v>
      </c>
      <c r="M7383">
        <v>10.029999999999999</v>
      </c>
      <c r="N7383" t="s">
        <v>83</v>
      </c>
      <c r="O7383" t="b">
        <v>0</v>
      </c>
      <c r="P7383">
        <v>56.596600000000002</v>
      </c>
      <c r="Q7383">
        <v>17.110600000000009</v>
      </c>
      <c r="R7383">
        <v>0.6206000000000067</v>
      </c>
      <c r="S7383" t="s">
        <v>97</v>
      </c>
      <c r="T7383">
        <v>0</v>
      </c>
      <c r="U7383">
        <v>0</v>
      </c>
      <c r="V7383">
        <v>16</v>
      </c>
      <c r="W7383">
        <v>1780.6849999999999</v>
      </c>
    </row>
    <row r="7384" spans="1:23" x14ac:dyDescent="0.35">
      <c r="A7384" t="s">
        <v>9490</v>
      </c>
      <c r="B7384" t="s">
        <v>1107</v>
      </c>
      <c r="C7384" t="s">
        <v>216</v>
      </c>
      <c r="D7384" t="s">
        <v>12</v>
      </c>
      <c r="E7384" t="s">
        <v>16</v>
      </c>
      <c r="F7384" t="s">
        <v>547</v>
      </c>
      <c r="G7384">
        <v>33.630000000000003</v>
      </c>
      <c r="H7384">
        <v>3</v>
      </c>
      <c r="I7384">
        <v>0.28000000000000003</v>
      </c>
      <c r="J7384">
        <v>7.97</v>
      </c>
      <c r="K7384" t="s">
        <v>82</v>
      </c>
      <c r="L7384" t="s">
        <v>43</v>
      </c>
      <c r="M7384">
        <v>5.35</v>
      </c>
      <c r="N7384" t="s">
        <v>83</v>
      </c>
      <c r="O7384" t="b">
        <v>0</v>
      </c>
      <c r="P7384">
        <v>72.640800000000013</v>
      </c>
      <c r="Q7384">
        <v>12.10680000000001</v>
      </c>
      <c r="R7384">
        <v>-1.213199999999993</v>
      </c>
      <c r="S7384" t="s">
        <v>97</v>
      </c>
      <c r="T7384">
        <v>0</v>
      </c>
      <c r="U7384">
        <v>0</v>
      </c>
      <c r="V7384">
        <v>20</v>
      </c>
      <c r="W7384">
        <v>2591.3310999999999</v>
      </c>
    </row>
    <row r="7385" spans="1:23" x14ac:dyDescent="0.35">
      <c r="A7385" t="s">
        <v>9491</v>
      </c>
      <c r="B7385" t="s">
        <v>689</v>
      </c>
      <c r="C7385" t="s">
        <v>2328</v>
      </c>
      <c r="D7385" t="s">
        <v>12</v>
      </c>
      <c r="E7385" t="s">
        <v>16</v>
      </c>
      <c r="F7385" t="s">
        <v>444</v>
      </c>
      <c r="G7385">
        <v>32.47</v>
      </c>
      <c r="H7385">
        <v>2</v>
      </c>
      <c r="I7385">
        <v>0.1</v>
      </c>
      <c r="J7385">
        <v>7.41</v>
      </c>
      <c r="K7385" t="s">
        <v>82</v>
      </c>
      <c r="L7385" t="s">
        <v>48</v>
      </c>
      <c r="M7385">
        <v>17.77</v>
      </c>
      <c r="N7385" t="s">
        <v>141</v>
      </c>
      <c r="O7385" t="b">
        <v>0</v>
      </c>
      <c r="P7385">
        <v>58.445999999999998</v>
      </c>
      <c r="Q7385">
        <v>19.481999999999999</v>
      </c>
      <c r="R7385">
        <v>-5.6980000000000004</v>
      </c>
      <c r="S7385" t="s">
        <v>103</v>
      </c>
      <c r="T7385">
        <v>1</v>
      </c>
      <c r="U7385">
        <v>0</v>
      </c>
      <c r="V7385">
        <v>4</v>
      </c>
      <c r="W7385">
        <v>8.393000000000006</v>
      </c>
    </row>
    <row r="7386" spans="1:23" x14ac:dyDescent="0.35">
      <c r="A7386" t="s">
        <v>9492</v>
      </c>
      <c r="B7386" t="s">
        <v>339</v>
      </c>
      <c r="C7386" t="s">
        <v>9493</v>
      </c>
      <c r="D7386" t="s">
        <v>26</v>
      </c>
      <c r="E7386" t="s">
        <v>14</v>
      </c>
      <c r="F7386" t="s">
        <v>1306</v>
      </c>
      <c r="G7386">
        <v>179.81</v>
      </c>
      <c r="H7386">
        <v>1</v>
      </c>
      <c r="I7386">
        <v>7.0000000000000007E-2</v>
      </c>
      <c r="J7386">
        <v>8.26</v>
      </c>
      <c r="K7386" t="s">
        <v>90</v>
      </c>
      <c r="L7386" t="s">
        <v>41</v>
      </c>
      <c r="M7386">
        <v>10.27</v>
      </c>
      <c r="N7386" t="s">
        <v>83</v>
      </c>
      <c r="O7386" t="b">
        <v>0</v>
      </c>
      <c r="P7386">
        <v>167.22329999999999</v>
      </c>
      <c r="Q7386">
        <v>59.337299999999999</v>
      </c>
      <c r="R7386">
        <v>40.807299999999998</v>
      </c>
      <c r="S7386" t="s">
        <v>97</v>
      </c>
      <c r="T7386">
        <v>0</v>
      </c>
      <c r="U7386">
        <v>0</v>
      </c>
      <c r="V7386">
        <v>1</v>
      </c>
      <c r="W7386">
        <v>40.807299999999998</v>
      </c>
    </row>
    <row r="7387" spans="1:23" x14ac:dyDescent="0.35">
      <c r="A7387" t="s">
        <v>9494</v>
      </c>
      <c r="B7387" t="s">
        <v>545</v>
      </c>
      <c r="C7387" t="s">
        <v>798</v>
      </c>
      <c r="D7387" t="s">
        <v>12</v>
      </c>
      <c r="E7387" t="s">
        <v>14</v>
      </c>
      <c r="F7387" t="s">
        <v>1131</v>
      </c>
      <c r="G7387">
        <v>59.32</v>
      </c>
      <c r="H7387">
        <v>1</v>
      </c>
      <c r="I7387">
        <v>0.15</v>
      </c>
      <c r="J7387">
        <v>3.06</v>
      </c>
      <c r="K7387" t="s">
        <v>115</v>
      </c>
      <c r="L7387" t="s">
        <v>41</v>
      </c>
      <c r="M7387">
        <v>6.22</v>
      </c>
      <c r="N7387" t="s">
        <v>83</v>
      </c>
      <c r="O7387" t="b">
        <v>0</v>
      </c>
      <c r="P7387">
        <v>50.421999999999997</v>
      </c>
      <c r="Q7387">
        <v>14.83</v>
      </c>
      <c r="R7387">
        <v>5.5499999999999989</v>
      </c>
      <c r="S7387" t="s">
        <v>91</v>
      </c>
      <c r="T7387">
        <v>0</v>
      </c>
      <c r="U7387">
        <v>0</v>
      </c>
      <c r="V7387">
        <v>12</v>
      </c>
      <c r="W7387">
        <v>1365.7772</v>
      </c>
    </row>
    <row r="7388" spans="1:23" x14ac:dyDescent="0.35">
      <c r="A7388" t="s">
        <v>9495</v>
      </c>
      <c r="B7388" t="s">
        <v>549</v>
      </c>
      <c r="C7388" t="s">
        <v>2124</v>
      </c>
      <c r="D7388" t="s">
        <v>24</v>
      </c>
      <c r="E7388" t="s">
        <v>88</v>
      </c>
      <c r="F7388" t="s">
        <v>171</v>
      </c>
      <c r="G7388">
        <v>9.8000000000000007</v>
      </c>
      <c r="H7388">
        <v>3</v>
      </c>
      <c r="I7388">
        <v>0.04</v>
      </c>
      <c r="J7388">
        <v>9.57</v>
      </c>
      <c r="K7388" t="s">
        <v>115</v>
      </c>
      <c r="L7388" t="s">
        <v>45</v>
      </c>
      <c r="M7388">
        <v>1.18</v>
      </c>
      <c r="N7388" t="s">
        <v>83</v>
      </c>
      <c r="O7388" t="b">
        <v>0</v>
      </c>
      <c r="P7388">
        <v>28.224</v>
      </c>
      <c r="Q7388">
        <v>10.584</v>
      </c>
      <c r="R7388">
        <v>-0.16600000000000029</v>
      </c>
      <c r="S7388" t="s">
        <v>91</v>
      </c>
      <c r="T7388">
        <v>0</v>
      </c>
      <c r="U7388">
        <v>0</v>
      </c>
      <c r="V7388">
        <v>2</v>
      </c>
      <c r="W7388">
        <v>-6.4401999999999973</v>
      </c>
    </row>
    <row r="7389" spans="1:23" x14ac:dyDescent="0.35">
      <c r="A7389" t="s">
        <v>9496</v>
      </c>
      <c r="B7389" t="s">
        <v>784</v>
      </c>
      <c r="C7389" t="s">
        <v>1729</v>
      </c>
      <c r="D7389" t="s">
        <v>19</v>
      </c>
      <c r="E7389" t="s">
        <v>88</v>
      </c>
      <c r="F7389" t="s">
        <v>680</v>
      </c>
      <c r="G7389">
        <v>19.72</v>
      </c>
      <c r="H7389">
        <v>1</v>
      </c>
      <c r="I7389">
        <v>0.06</v>
      </c>
      <c r="J7389">
        <v>2.79</v>
      </c>
      <c r="K7389" t="s">
        <v>82</v>
      </c>
      <c r="L7389" t="s">
        <v>41</v>
      </c>
      <c r="M7389">
        <v>14.14</v>
      </c>
      <c r="N7389" t="s">
        <v>83</v>
      </c>
      <c r="O7389" t="b">
        <v>0</v>
      </c>
      <c r="P7389">
        <v>18.536799999999999</v>
      </c>
      <c r="Q7389">
        <v>6.7048000000000014</v>
      </c>
      <c r="R7389">
        <v>-10.225199999999999</v>
      </c>
      <c r="S7389" t="s">
        <v>84</v>
      </c>
      <c r="T7389">
        <v>0</v>
      </c>
      <c r="U7389">
        <v>0</v>
      </c>
      <c r="V7389">
        <v>16</v>
      </c>
      <c r="W7389">
        <v>1103.1713</v>
      </c>
    </row>
    <row r="7390" spans="1:23" x14ac:dyDescent="0.35">
      <c r="A7390" t="s">
        <v>9497</v>
      </c>
      <c r="B7390" t="s">
        <v>147</v>
      </c>
      <c r="C7390" t="s">
        <v>725</v>
      </c>
      <c r="D7390" t="s">
        <v>12</v>
      </c>
      <c r="E7390" t="s">
        <v>14</v>
      </c>
      <c r="F7390" t="s">
        <v>733</v>
      </c>
      <c r="G7390">
        <v>64.53</v>
      </c>
      <c r="H7390">
        <v>2</v>
      </c>
      <c r="I7390">
        <v>0.05</v>
      </c>
      <c r="J7390">
        <v>2.59</v>
      </c>
      <c r="K7390" t="s">
        <v>82</v>
      </c>
      <c r="L7390" t="s">
        <v>43</v>
      </c>
      <c r="M7390">
        <v>5.61</v>
      </c>
      <c r="N7390" t="s">
        <v>83</v>
      </c>
      <c r="O7390" t="b">
        <v>0</v>
      </c>
      <c r="P7390">
        <v>122.607</v>
      </c>
      <c r="Q7390">
        <v>45.171000000000006</v>
      </c>
      <c r="R7390">
        <v>36.970999999999997</v>
      </c>
      <c r="S7390" t="s">
        <v>84</v>
      </c>
      <c r="T7390">
        <v>0</v>
      </c>
      <c r="U7390">
        <v>0</v>
      </c>
      <c r="V7390">
        <v>14</v>
      </c>
      <c r="W7390">
        <v>814.14519999999993</v>
      </c>
    </row>
    <row r="7391" spans="1:23" x14ac:dyDescent="0.35">
      <c r="A7391" t="s">
        <v>9498</v>
      </c>
      <c r="B7391" t="s">
        <v>1007</v>
      </c>
      <c r="C7391" t="s">
        <v>1382</v>
      </c>
      <c r="D7391" t="s">
        <v>12</v>
      </c>
      <c r="E7391" t="s">
        <v>95</v>
      </c>
      <c r="F7391" t="s">
        <v>715</v>
      </c>
      <c r="G7391">
        <v>286.45999999999998</v>
      </c>
      <c r="H7391">
        <v>3</v>
      </c>
      <c r="I7391">
        <v>0.01</v>
      </c>
      <c r="J7391">
        <v>8.23</v>
      </c>
      <c r="K7391" t="s">
        <v>90</v>
      </c>
      <c r="L7391" t="s">
        <v>45</v>
      </c>
      <c r="M7391">
        <v>1.84</v>
      </c>
      <c r="N7391" t="s">
        <v>141</v>
      </c>
      <c r="O7391" t="b">
        <v>0</v>
      </c>
      <c r="P7391">
        <v>850.78619999999989</v>
      </c>
      <c r="Q7391">
        <v>335.15820000000002</v>
      </c>
      <c r="R7391">
        <v>325.08819999999997</v>
      </c>
      <c r="S7391" t="s">
        <v>103</v>
      </c>
      <c r="T7391">
        <v>1</v>
      </c>
      <c r="U7391">
        <v>0</v>
      </c>
      <c r="V7391">
        <v>12</v>
      </c>
      <c r="W7391">
        <v>1227.502500000001</v>
      </c>
    </row>
    <row r="7392" spans="1:23" x14ac:dyDescent="0.35">
      <c r="A7392" t="s">
        <v>9499</v>
      </c>
      <c r="B7392" t="s">
        <v>1586</v>
      </c>
      <c r="C7392" t="s">
        <v>4028</v>
      </c>
      <c r="D7392" t="s">
        <v>12</v>
      </c>
      <c r="E7392" t="s">
        <v>16</v>
      </c>
      <c r="F7392" t="s">
        <v>132</v>
      </c>
      <c r="G7392">
        <v>53</v>
      </c>
      <c r="H7392">
        <v>2</v>
      </c>
      <c r="I7392">
        <v>0.21</v>
      </c>
      <c r="J7392">
        <v>6.19</v>
      </c>
      <c r="K7392" t="s">
        <v>90</v>
      </c>
      <c r="L7392" t="s">
        <v>41</v>
      </c>
      <c r="M7392">
        <v>12.62</v>
      </c>
      <c r="N7392" t="s">
        <v>83</v>
      </c>
      <c r="O7392" t="b">
        <v>0</v>
      </c>
      <c r="P7392">
        <v>83.740000000000009</v>
      </c>
      <c r="Q7392">
        <v>20.140000000000011</v>
      </c>
      <c r="R7392">
        <v>1.3300000000000161</v>
      </c>
      <c r="S7392" t="s">
        <v>183</v>
      </c>
      <c r="T7392">
        <v>0</v>
      </c>
      <c r="U7392">
        <v>0</v>
      </c>
      <c r="V7392">
        <v>2</v>
      </c>
      <c r="W7392">
        <v>39.758800000000043</v>
      </c>
    </row>
    <row r="7393" spans="1:23" x14ac:dyDescent="0.35">
      <c r="A7393" t="s">
        <v>9500</v>
      </c>
      <c r="B7393" t="s">
        <v>660</v>
      </c>
      <c r="C7393" t="s">
        <v>186</v>
      </c>
      <c r="D7393" t="s">
        <v>12</v>
      </c>
      <c r="E7393" t="s">
        <v>16</v>
      </c>
      <c r="F7393" t="s">
        <v>1077</v>
      </c>
      <c r="G7393">
        <v>43.06</v>
      </c>
      <c r="H7393">
        <v>3</v>
      </c>
      <c r="I7393">
        <v>0.1</v>
      </c>
      <c r="J7393">
        <v>7.08</v>
      </c>
      <c r="K7393" t="s">
        <v>115</v>
      </c>
      <c r="L7393" t="s">
        <v>48</v>
      </c>
      <c r="M7393">
        <v>19.48</v>
      </c>
      <c r="N7393" t="s">
        <v>83</v>
      </c>
      <c r="O7393" t="b">
        <v>0</v>
      </c>
      <c r="P7393">
        <v>116.262</v>
      </c>
      <c r="Q7393">
        <v>38.754000000000019</v>
      </c>
      <c r="R7393">
        <v>12.19400000000002</v>
      </c>
      <c r="S7393" t="s">
        <v>84</v>
      </c>
      <c r="T7393">
        <v>0</v>
      </c>
      <c r="U7393">
        <v>0</v>
      </c>
      <c r="V7393">
        <v>15</v>
      </c>
      <c r="W7393">
        <v>956.19069999999999</v>
      </c>
    </row>
    <row r="7394" spans="1:23" x14ac:dyDescent="0.35">
      <c r="A7394" t="s">
        <v>9501</v>
      </c>
      <c r="B7394" t="s">
        <v>784</v>
      </c>
      <c r="C7394" t="s">
        <v>2041</v>
      </c>
      <c r="D7394" t="s">
        <v>15</v>
      </c>
      <c r="E7394" t="s">
        <v>95</v>
      </c>
      <c r="F7394" t="s">
        <v>515</v>
      </c>
      <c r="G7394">
        <v>512.66</v>
      </c>
      <c r="H7394">
        <v>1</v>
      </c>
      <c r="I7394">
        <v>0.1</v>
      </c>
      <c r="J7394">
        <v>3.84</v>
      </c>
      <c r="K7394" t="s">
        <v>115</v>
      </c>
      <c r="L7394" t="s">
        <v>45</v>
      </c>
      <c r="M7394">
        <v>1.33</v>
      </c>
      <c r="N7394" t="s">
        <v>83</v>
      </c>
      <c r="O7394" t="b">
        <v>1</v>
      </c>
      <c r="P7394">
        <v>461.39400000000001</v>
      </c>
      <c r="Q7394">
        <v>153.79800000000009</v>
      </c>
      <c r="R7394">
        <v>148.6280000000001</v>
      </c>
      <c r="S7394" t="s">
        <v>84</v>
      </c>
      <c r="T7394">
        <v>0</v>
      </c>
      <c r="U7394">
        <v>0</v>
      </c>
      <c r="V7394">
        <v>8</v>
      </c>
      <c r="W7394">
        <v>839.38100000000009</v>
      </c>
    </row>
    <row r="7395" spans="1:23" x14ac:dyDescent="0.35">
      <c r="A7395" t="s">
        <v>9502</v>
      </c>
      <c r="B7395" t="s">
        <v>1011</v>
      </c>
      <c r="C7395" t="s">
        <v>777</v>
      </c>
      <c r="D7395" t="s">
        <v>28</v>
      </c>
      <c r="E7395" t="s">
        <v>95</v>
      </c>
      <c r="F7395" t="s">
        <v>1061</v>
      </c>
      <c r="G7395">
        <v>306.52999999999997</v>
      </c>
      <c r="H7395">
        <v>3</v>
      </c>
      <c r="I7395">
        <v>0.06</v>
      </c>
      <c r="J7395">
        <v>7.31</v>
      </c>
      <c r="K7395" t="s">
        <v>90</v>
      </c>
      <c r="L7395" t="s">
        <v>43</v>
      </c>
      <c r="M7395">
        <v>6.48</v>
      </c>
      <c r="N7395" t="s">
        <v>83</v>
      </c>
      <c r="O7395" t="b">
        <v>0</v>
      </c>
      <c r="P7395">
        <v>864.41459999999984</v>
      </c>
      <c r="Q7395">
        <v>312.66059999999999</v>
      </c>
      <c r="R7395">
        <v>298.87059999999991</v>
      </c>
      <c r="S7395" t="s">
        <v>91</v>
      </c>
      <c r="T7395">
        <v>0</v>
      </c>
      <c r="U7395">
        <v>0</v>
      </c>
      <c r="V7395">
        <v>4</v>
      </c>
      <c r="W7395">
        <v>397.1241</v>
      </c>
    </row>
    <row r="7396" spans="1:23" x14ac:dyDescent="0.35">
      <c r="A7396" t="s">
        <v>9503</v>
      </c>
      <c r="B7396" t="s">
        <v>1219</v>
      </c>
      <c r="C7396" t="s">
        <v>2999</v>
      </c>
      <c r="D7396" t="s">
        <v>12</v>
      </c>
      <c r="E7396" t="s">
        <v>16</v>
      </c>
      <c r="F7396" t="s">
        <v>244</v>
      </c>
      <c r="G7396">
        <v>32.28</v>
      </c>
      <c r="H7396">
        <v>2</v>
      </c>
      <c r="I7396">
        <v>0.23</v>
      </c>
      <c r="J7396">
        <v>3.31</v>
      </c>
      <c r="K7396" t="s">
        <v>102</v>
      </c>
      <c r="L7396" t="s">
        <v>48</v>
      </c>
      <c r="M7396">
        <v>9.64</v>
      </c>
      <c r="N7396" t="s">
        <v>83</v>
      </c>
      <c r="O7396" t="b">
        <v>0</v>
      </c>
      <c r="P7396">
        <v>49.711200000000012</v>
      </c>
      <c r="Q7396">
        <v>10.97520000000001</v>
      </c>
      <c r="R7396">
        <v>-1.974799999999993</v>
      </c>
      <c r="S7396" t="s">
        <v>183</v>
      </c>
      <c r="T7396">
        <v>0</v>
      </c>
      <c r="U7396">
        <v>0</v>
      </c>
      <c r="V7396">
        <v>11</v>
      </c>
      <c r="W7396">
        <v>1274.9931999999999</v>
      </c>
    </row>
    <row r="7397" spans="1:23" x14ac:dyDescent="0.35">
      <c r="A7397" t="s">
        <v>9504</v>
      </c>
      <c r="B7397" t="s">
        <v>386</v>
      </c>
      <c r="C7397" t="s">
        <v>240</v>
      </c>
      <c r="D7397" t="s">
        <v>12</v>
      </c>
      <c r="E7397" t="s">
        <v>16</v>
      </c>
      <c r="F7397" t="s">
        <v>231</v>
      </c>
      <c r="G7397">
        <v>44.8</v>
      </c>
      <c r="H7397">
        <v>2</v>
      </c>
      <c r="I7397">
        <v>0.08</v>
      </c>
      <c r="J7397">
        <v>7.42</v>
      </c>
      <c r="K7397" t="s">
        <v>90</v>
      </c>
      <c r="L7397" t="s">
        <v>41</v>
      </c>
      <c r="M7397">
        <v>7.29</v>
      </c>
      <c r="N7397" t="s">
        <v>83</v>
      </c>
      <c r="O7397" t="b">
        <v>0</v>
      </c>
      <c r="P7397">
        <v>82.432000000000002</v>
      </c>
      <c r="Q7397">
        <v>28.672000000000001</v>
      </c>
      <c r="R7397">
        <v>13.962</v>
      </c>
      <c r="S7397" t="s">
        <v>97</v>
      </c>
      <c r="T7397">
        <v>0</v>
      </c>
      <c r="U7397">
        <v>0</v>
      </c>
      <c r="V7397">
        <v>11</v>
      </c>
      <c r="W7397">
        <v>606.35590000000002</v>
      </c>
    </row>
    <row r="7398" spans="1:23" x14ac:dyDescent="0.35">
      <c r="A7398" t="s">
        <v>9505</v>
      </c>
      <c r="B7398" t="s">
        <v>147</v>
      </c>
      <c r="C7398" t="s">
        <v>1336</v>
      </c>
      <c r="D7398" t="s">
        <v>15</v>
      </c>
      <c r="E7398" t="s">
        <v>95</v>
      </c>
      <c r="F7398" t="s">
        <v>770</v>
      </c>
      <c r="G7398">
        <v>293.38</v>
      </c>
      <c r="H7398">
        <v>1</v>
      </c>
      <c r="I7398">
        <v>7.0000000000000007E-2</v>
      </c>
      <c r="J7398">
        <v>6.01</v>
      </c>
      <c r="K7398" t="s">
        <v>115</v>
      </c>
      <c r="L7398" t="s">
        <v>41</v>
      </c>
      <c r="M7398">
        <v>10.37</v>
      </c>
      <c r="N7398" t="s">
        <v>83</v>
      </c>
      <c r="O7398" t="b">
        <v>0</v>
      </c>
      <c r="P7398">
        <v>272.84339999999997</v>
      </c>
      <c r="Q7398">
        <v>96.815399999999983</v>
      </c>
      <c r="R7398">
        <v>80.435399999999987</v>
      </c>
      <c r="S7398" t="s">
        <v>84</v>
      </c>
      <c r="T7398">
        <v>0</v>
      </c>
      <c r="U7398">
        <v>0</v>
      </c>
      <c r="V7398">
        <v>10</v>
      </c>
      <c r="W7398">
        <v>1249.3488</v>
      </c>
    </row>
    <row r="7399" spans="1:23" x14ac:dyDescent="0.35">
      <c r="A7399" t="s">
        <v>9506</v>
      </c>
      <c r="B7399" t="s">
        <v>800</v>
      </c>
      <c r="C7399" t="s">
        <v>1199</v>
      </c>
      <c r="D7399" t="s">
        <v>12</v>
      </c>
      <c r="E7399" t="s">
        <v>16</v>
      </c>
      <c r="F7399" t="s">
        <v>648</v>
      </c>
      <c r="G7399">
        <v>20.73</v>
      </c>
      <c r="H7399">
        <v>1</v>
      </c>
      <c r="I7399">
        <v>0.11</v>
      </c>
      <c r="J7399">
        <v>3.96</v>
      </c>
      <c r="K7399" t="s">
        <v>82</v>
      </c>
      <c r="L7399" t="s">
        <v>45</v>
      </c>
      <c r="M7399">
        <v>1.75</v>
      </c>
      <c r="N7399" t="s">
        <v>83</v>
      </c>
      <c r="O7399" t="b">
        <v>0</v>
      </c>
      <c r="P7399">
        <v>18.4497</v>
      </c>
      <c r="Q7399">
        <v>6.0116999999999994</v>
      </c>
      <c r="R7399">
        <v>0.30169999999999941</v>
      </c>
      <c r="S7399" t="s">
        <v>84</v>
      </c>
      <c r="T7399">
        <v>0</v>
      </c>
      <c r="U7399">
        <v>0</v>
      </c>
      <c r="V7399">
        <v>19</v>
      </c>
      <c r="W7399">
        <v>257.53230000000002</v>
      </c>
    </row>
    <row r="7400" spans="1:23" x14ac:dyDescent="0.35">
      <c r="A7400" t="s">
        <v>9507</v>
      </c>
      <c r="B7400" t="s">
        <v>746</v>
      </c>
      <c r="C7400" t="s">
        <v>7692</v>
      </c>
      <c r="D7400" t="s">
        <v>15</v>
      </c>
      <c r="E7400" t="s">
        <v>16</v>
      </c>
      <c r="F7400" t="s">
        <v>344</v>
      </c>
      <c r="G7400">
        <v>42.64</v>
      </c>
      <c r="H7400">
        <v>3</v>
      </c>
      <c r="I7400">
        <v>0.27</v>
      </c>
      <c r="J7400">
        <v>6.73</v>
      </c>
      <c r="K7400" t="s">
        <v>82</v>
      </c>
      <c r="L7400" t="s">
        <v>41</v>
      </c>
      <c r="M7400">
        <v>6.7</v>
      </c>
      <c r="N7400" t="s">
        <v>83</v>
      </c>
      <c r="O7400" t="b">
        <v>0</v>
      </c>
      <c r="P7400">
        <v>93.381600000000006</v>
      </c>
      <c r="Q7400">
        <v>16.629600000000011</v>
      </c>
      <c r="R7400">
        <v>3.1996000000000109</v>
      </c>
      <c r="S7400" t="s">
        <v>103</v>
      </c>
      <c r="T7400">
        <v>0</v>
      </c>
      <c r="U7400">
        <v>0</v>
      </c>
      <c r="V7400">
        <v>3</v>
      </c>
      <c r="W7400">
        <v>292.47030000000001</v>
      </c>
    </row>
    <row r="7401" spans="1:23" x14ac:dyDescent="0.35">
      <c r="A7401" t="s">
        <v>9508</v>
      </c>
      <c r="B7401" t="s">
        <v>413</v>
      </c>
      <c r="C7401" t="s">
        <v>2225</v>
      </c>
      <c r="D7401" t="s">
        <v>19</v>
      </c>
      <c r="E7401" t="s">
        <v>16</v>
      </c>
      <c r="F7401" t="s">
        <v>895</v>
      </c>
      <c r="G7401">
        <v>38</v>
      </c>
      <c r="H7401">
        <v>3</v>
      </c>
      <c r="I7401">
        <v>0.26</v>
      </c>
      <c r="J7401">
        <v>3.7</v>
      </c>
      <c r="K7401" t="s">
        <v>115</v>
      </c>
      <c r="L7401" t="s">
        <v>41</v>
      </c>
      <c r="M7401">
        <v>10.52</v>
      </c>
      <c r="N7401" t="s">
        <v>83</v>
      </c>
      <c r="O7401" t="b">
        <v>0</v>
      </c>
      <c r="P7401">
        <v>84.36</v>
      </c>
      <c r="Q7401">
        <v>15.96000000000001</v>
      </c>
      <c r="R7401">
        <v>1.7400000000000091</v>
      </c>
      <c r="S7401" t="s">
        <v>84</v>
      </c>
      <c r="T7401">
        <v>0</v>
      </c>
      <c r="U7401">
        <v>0</v>
      </c>
      <c r="V7401">
        <v>17</v>
      </c>
      <c r="W7401">
        <v>713.60439999999994</v>
      </c>
    </row>
    <row r="7402" spans="1:23" x14ac:dyDescent="0.35">
      <c r="A7402" t="s">
        <v>9509</v>
      </c>
      <c r="B7402" t="s">
        <v>249</v>
      </c>
      <c r="C7402" t="s">
        <v>747</v>
      </c>
      <c r="D7402" t="s">
        <v>19</v>
      </c>
      <c r="E7402" t="s">
        <v>16</v>
      </c>
      <c r="F7402" t="s">
        <v>648</v>
      </c>
      <c r="G7402">
        <v>40.380000000000003</v>
      </c>
      <c r="H7402">
        <v>1</v>
      </c>
      <c r="I7402">
        <v>7.0000000000000007E-2</v>
      </c>
      <c r="J7402">
        <v>5.84</v>
      </c>
      <c r="K7402" t="s">
        <v>90</v>
      </c>
      <c r="L7402" t="s">
        <v>48</v>
      </c>
      <c r="M7402">
        <v>19.559999999999999</v>
      </c>
      <c r="N7402" t="s">
        <v>83</v>
      </c>
      <c r="O7402" t="b">
        <v>0</v>
      </c>
      <c r="P7402">
        <v>37.553400000000003</v>
      </c>
      <c r="Q7402">
        <v>13.3254</v>
      </c>
      <c r="R7402">
        <v>-12.0746</v>
      </c>
      <c r="S7402" t="s">
        <v>91</v>
      </c>
      <c r="T7402">
        <v>0</v>
      </c>
      <c r="U7402">
        <v>0</v>
      </c>
      <c r="V7402">
        <v>21</v>
      </c>
      <c r="W7402">
        <v>2461.3791999999999</v>
      </c>
    </row>
    <row r="7403" spans="1:23" x14ac:dyDescent="0.35">
      <c r="A7403" t="s">
        <v>9510</v>
      </c>
      <c r="B7403" t="s">
        <v>800</v>
      </c>
      <c r="C7403" t="s">
        <v>710</v>
      </c>
      <c r="D7403" t="s">
        <v>20</v>
      </c>
      <c r="E7403" t="s">
        <v>16</v>
      </c>
      <c r="F7403" t="s">
        <v>478</v>
      </c>
      <c r="G7403">
        <v>56.93</v>
      </c>
      <c r="H7403">
        <v>1</v>
      </c>
      <c r="I7403">
        <v>7.0000000000000007E-2</v>
      </c>
      <c r="J7403">
        <v>9.92</v>
      </c>
      <c r="K7403" t="s">
        <v>102</v>
      </c>
      <c r="L7403" t="s">
        <v>43</v>
      </c>
      <c r="M7403">
        <v>7.09</v>
      </c>
      <c r="N7403" t="s">
        <v>83</v>
      </c>
      <c r="O7403" t="b">
        <v>0</v>
      </c>
      <c r="P7403">
        <v>52.944899999999997</v>
      </c>
      <c r="Q7403">
        <v>18.786899999999999</v>
      </c>
      <c r="R7403">
        <v>1.7768999999999979</v>
      </c>
      <c r="S7403" t="s">
        <v>84</v>
      </c>
      <c r="T7403">
        <v>0</v>
      </c>
      <c r="U7403">
        <v>0</v>
      </c>
      <c r="V7403">
        <v>18</v>
      </c>
      <c r="W7403">
        <v>838.74849999999992</v>
      </c>
    </row>
    <row r="7404" spans="1:23" x14ac:dyDescent="0.35">
      <c r="A7404" t="s">
        <v>9511</v>
      </c>
      <c r="B7404" t="s">
        <v>197</v>
      </c>
      <c r="C7404" t="s">
        <v>1875</v>
      </c>
      <c r="D7404" t="s">
        <v>17</v>
      </c>
      <c r="E7404" t="s">
        <v>95</v>
      </c>
      <c r="F7404" t="s">
        <v>726</v>
      </c>
      <c r="G7404">
        <v>416.78</v>
      </c>
      <c r="H7404">
        <v>1</v>
      </c>
      <c r="I7404">
        <v>0.15</v>
      </c>
      <c r="J7404">
        <v>7.9</v>
      </c>
      <c r="K7404" t="s">
        <v>115</v>
      </c>
      <c r="L7404" t="s">
        <v>41</v>
      </c>
      <c r="M7404">
        <v>12.67</v>
      </c>
      <c r="N7404" t="s">
        <v>83</v>
      </c>
      <c r="O7404" t="b">
        <v>0</v>
      </c>
      <c r="P7404">
        <v>354.26299999999998</v>
      </c>
      <c r="Q7404">
        <v>104.19499999999999</v>
      </c>
      <c r="R7404">
        <v>83.625</v>
      </c>
      <c r="S7404" t="s">
        <v>84</v>
      </c>
      <c r="T7404">
        <v>0</v>
      </c>
      <c r="U7404">
        <v>0</v>
      </c>
      <c r="V7404">
        <v>7</v>
      </c>
      <c r="W7404">
        <v>763.33080000000007</v>
      </c>
    </row>
    <row r="7405" spans="1:23" x14ac:dyDescent="0.35">
      <c r="A7405" t="s">
        <v>9512</v>
      </c>
      <c r="B7405" t="s">
        <v>383</v>
      </c>
      <c r="C7405" t="s">
        <v>9513</v>
      </c>
      <c r="D7405" t="s">
        <v>20</v>
      </c>
      <c r="E7405" t="s">
        <v>95</v>
      </c>
      <c r="F7405" t="s">
        <v>489</v>
      </c>
      <c r="G7405">
        <v>378.51</v>
      </c>
      <c r="H7405">
        <v>3</v>
      </c>
      <c r="I7405">
        <v>0.05</v>
      </c>
      <c r="J7405">
        <v>6.02</v>
      </c>
      <c r="K7405" t="s">
        <v>115</v>
      </c>
      <c r="L7405" t="s">
        <v>43</v>
      </c>
      <c r="M7405">
        <v>7.07</v>
      </c>
      <c r="N7405" t="s">
        <v>83</v>
      </c>
      <c r="O7405" t="b">
        <v>0</v>
      </c>
      <c r="P7405">
        <v>1078.7535</v>
      </c>
      <c r="Q7405">
        <v>397.4355000000001</v>
      </c>
      <c r="R7405">
        <v>384.34550000000007</v>
      </c>
      <c r="S7405" t="s">
        <v>128</v>
      </c>
      <c r="T7405">
        <v>0</v>
      </c>
      <c r="U7405">
        <v>0</v>
      </c>
      <c r="V7405">
        <v>2</v>
      </c>
      <c r="W7405">
        <v>519.0055000000001</v>
      </c>
    </row>
    <row r="7406" spans="1:23" x14ac:dyDescent="0.35">
      <c r="A7406" t="s">
        <v>9514</v>
      </c>
      <c r="B7406" t="s">
        <v>921</v>
      </c>
      <c r="C7406" t="s">
        <v>3256</v>
      </c>
      <c r="D7406" t="s">
        <v>28</v>
      </c>
      <c r="E7406" t="s">
        <v>95</v>
      </c>
      <c r="F7406" t="s">
        <v>1251</v>
      </c>
      <c r="G7406">
        <v>549.45000000000005</v>
      </c>
      <c r="H7406">
        <v>2</v>
      </c>
      <c r="I7406">
        <v>0.03</v>
      </c>
      <c r="J7406">
        <v>4.58</v>
      </c>
      <c r="K7406" t="s">
        <v>102</v>
      </c>
      <c r="L7406" t="s">
        <v>43</v>
      </c>
      <c r="M7406">
        <v>4.9800000000000004</v>
      </c>
      <c r="N7406" t="s">
        <v>83</v>
      </c>
      <c r="O7406" t="b">
        <v>0</v>
      </c>
      <c r="P7406">
        <v>1065.933</v>
      </c>
      <c r="Q7406">
        <v>406.59300000000002</v>
      </c>
      <c r="R7406">
        <v>397.03300000000002</v>
      </c>
      <c r="S7406" t="s">
        <v>84</v>
      </c>
      <c r="T7406">
        <v>0</v>
      </c>
      <c r="U7406">
        <v>0</v>
      </c>
      <c r="V7406">
        <v>3</v>
      </c>
      <c r="W7406">
        <v>478.17259999999999</v>
      </c>
    </row>
    <row r="7407" spans="1:23" x14ac:dyDescent="0.35">
      <c r="A7407" t="s">
        <v>9515</v>
      </c>
      <c r="B7407" t="s">
        <v>205</v>
      </c>
      <c r="C7407" t="s">
        <v>495</v>
      </c>
      <c r="D7407" t="s">
        <v>12</v>
      </c>
      <c r="E7407" t="s">
        <v>16</v>
      </c>
      <c r="F7407" t="s">
        <v>107</v>
      </c>
      <c r="G7407">
        <v>29.4</v>
      </c>
      <c r="H7407">
        <v>2</v>
      </c>
      <c r="I7407">
        <v>0.13</v>
      </c>
      <c r="J7407">
        <v>3.91</v>
      </c>
      <c r="K7407" t="s">
        <v>102</v>
      </c>
      <c r="L7407" t="s">
        <v>41</v>
      </c>
      <c r="M7407">
        <v>14.83</v>
      </c>
      <c r="N7407" t="s">
        <v>83</v>
      </c>
      <c r="O7407" t="b">
        <v>0</v>
      </c>
      <c r="P7407">
        <v>51.155999999999999</v>
      </c>
      <c r="Q7407">
        <v>15.875999999999999</v>
      </c>
      <c r="R7407">
        <v>-2.8639999999999972</v>
      </c>
      <c r="S7407" t="s">
        <v>97</v>
      </c>
      <c r="T7407">
        <v>0</v>
      </c>
      <c r="U7407">
        <v>0</v>
      </c>
      <c r="V7407">
        <v>16</v>
      </c>
      <c r="W7407">
        <v>854.14519999999993</v>
      </c>
    </row>
    <row r="7408" spans="1:23" x14ac:dyDescent="0.35">
      <c r="A7408" t="s">
        <v>9516</v>
      </c>
      <c r="B7408" t="s">
        <v>323</v>
      </c>
      <c r="C7408" t="s">
        <v>1343</v>
      </c>
      <c r="D7408" t="s">
        <v>12</v>
      </c>
      <c r="E7408" t="s">
        <v>95</v>
      </c>
      <c r="F7408" t="s">
        <v>701</v>
      </c>
      <c r="G7408">
        <v>563.57000000000005</v>
      </c>
      <c r="H7408">
        <v>2</v>
      </c>
      <c r="I7408">
        <v>0.09</v>
      </c>
      <c r="J7408">
        <v>3.92</v>
      </c>
      <c r="K7408" t="s">
        <v>90</v>
      </c>
      <c r="L7408" t="s">
        <v>43</v>
      </c>
      <c r="M7408">
        <v>7.49</v>
      </c>
      <c r="N7408" t="s">
        <v>83</v>
      </c>
      <c r="O7408" t="b">
        <v>0</v>
      </c>
      <c r="P7408">
        <v>1025.6974</v>
      </c>
      <c r="Q7408">
        <v>349.41340000000002</v>
      </c>
      <c r="R7408">
        <v>338.0034</v>
      </c>
      <c r="S7408" t="s">
        <v>91</v>
      </c>
      <c r="T7408">
        <v>0</v>
      </c>
      <c r="U7408">
        <v>0</v>
      </c>
      <c r="V7408">
        <v>17</v>
      </c>
      <c r="W7408">
        <v>1079.2648999999999</v>
      </c>
    </row>
    <row r="7409" spans="1:23" x14ac:dyDescent="0.35">
      <c r="A7409" t="s">
        <v>9517</v>
      </c>
      <c r="B7409" t="s">
        <v>201</v>
      </c>
      <c r="C7409" t="s">
        <v>9518</v>
      </c>
      <c r="D7409" t="s">
        <v>19</v>
      </c>
      <c r="E7409" t="s">
        <v>95</v>
      </c>
      <c r="F7409" t="s">
        <v>612</v>
      </c>
      <c r="G7409">
        <v>370.52</v>
      </c>
      <c r="H7409">
        <v>1</v>
      </c>
      <c r="I7409">
        <v>0.22</v>
      </c>
      <c r="J7409">
        <v>9.8800000000000008</v>
      </c>
      <c r="K7409" t="s">
        <v>82</v>
      </c>
      <c r="L7409" t="s">
        <v>41</v>
      </c>
      <c r="M7409">
        <v>9.9700000000000006</v>
      </c>
      <c r="N7409" t="s">
        <v>83</v>
      </c>
      <c r="O7409" t="b">
        <v>0</v>
      </c>
      <c r="P7409">
        <v>289.00560000000002</v>
      </c>
      <c r="Q7409">
        <v>66.693600000000032</v>
      </c>
      <c r="R7409">
        <v>46.843600000000031</v>
      </c>
      <c r="S7409" t="s">
        <v>97</v>
      </c>
      <c r="T7409">
        <v>0</v>
      </c>
      <c r="U7409">
        <v>0</v>
      </c>
      <c r="V7409">
        <v>2</v>
      </c>
      <c r="W7409">
        <v>50.427800000000033</v>
      </c>
    </row>
    <row r="7410" spans="1:23" x14ac:dyDescent="0.35">
      <c r="A7410" t="s">
        <v>9519</v>
      </c>
      <c r="B7410" t="s">
        <v>189</v>
      </c>
      <c r="C7410" t="s">
        <v>863</v>
      </c>
      <c r="D7410" t="s">
        <v>15</v>
      </c>
      <c r="E7410" t="s">
        <v>95</v>
      </c>
      <c r="F7410" t="s">
        <v>612</v>
      </c>
      <c r="G7410">
        <v>481.38</v>
      </c>
      <c r="H7410">
        <v>3</v>
      </c>
      <c r="I7410">
        <v>0.13</v>
      </c>
      <c r="J7410">
        <v>5.96</v>
      </c>
      <c r="K7410" t="s">
        <v>90</v>
      </c>
      <c r="L7410" t="s">
        <v>41</v>
      </c>
      <c r="M7410">
        <v>6.03</v>
      </c>
      <c r="N7410" t="s">
        <v>141</v>
      </c>
      <c r="O7410" t="b">
        <v>0</v>
      </c>
      <c r="P7410">
        <v>1256.4018000000001</v>
      </c>
      <c r="Q7410">
        <v>389.9178</v>
      </c>
      <c r="R7410">
        <v>377.92779999999988</v>
      </c>
      <c r="S7410" t="s">
        <v>91</v>
      </c>
      <c r="T7410">
        <v>1</v>
      </c>
      <c r="U7410">
        <v>0</v>
      </c>
      <c r="V7410">
        <v>13</v>
      </c>
      <c r="W7410">
        <v>754.42380000000003</v>
      </c>
    </row>
    <row r="7411" spans="1:23" x14ac:dyDescent="0.35">
      <c r="A7411" t="s">
        <v>9520</v>
      </c>
      <c r="B7411" t="s">
        <v>249</v>
      </c>
      <c r="C7411" t="s">
        <v>736</v>
      </c>
      <c r="D7411" t="s">
        <v>19</v>
      </c>
      <c r="E7411" t="s">
        <v>16</v>
      </c>
      <c r="F7411" t="s">
        <v>155</v>
      </c>
      <c r="G7411">
        <v>47.4</v>
      </c>
      <c r="H7411">
        <v>2</v>
      </c>
      <c r="I7411">
        <v>0.23</v>
      </c>
      <c r="J7411">
        <v>8.11</v>
      </c>
      <c r="K7411" t="s">
        <v>82</v>
      </c>
      <c r="L7411" t="s">
        <v>48</v>
      </c>
      <c r="M7411">
        <v>9.75</v>
      </c>
      <c r="N7411" t="s">
        <v>83</v>
      </c>
      <c r="O7411" t="b">
        <v>0</v>
      </c>
      <c r="P7411">
        <v>72.995999999999995</v>
      </c>
      <c r="Q7411">
        <v>16.116</v>
      </c>
      <c r="R7411">
        <v>-1.744</v>
      </c>
      <c r="S7411" t="s">
        <v>91</v>
      </c>
      <c r="T7411">
        <v>0</v>
      </c>
      <c r="U7411">
        <v>0</v>
      </c>
      <c r="V7411">
        <v>15</v>
      </c>
      <c r="W7411">
        <v>1091.1376</v>
      </c>
    </row>
    <row r="7412" spans="1:23" x14ac:dyDescent="0.35">
      <c r="A7412" t="s">
        <v>9521</v>
      </c>
      <c r="B7412" t="s">
        <v>197</v>
      </c>
      <c r="C7412" t="s">
        <v>2976</v>
      </c>
      <c r="D7412" t="s">
        <v>20</v>
      </c>
      <c r="E7412" t="s">
        <v>95</v>
      </c>
      <c r="F7412" t="s">
        <v>328</v>
      </c>
      <c r="G7412">
        <v>341.31</v>
      </c>
      <c r="H7412">
        <v>2</v>
      </c>
      <c r="I7412">
        <v>7.0000000000000007E-2</v>
      </c>
      <c r="J7412">
        <v>9.48</v>
      </c>
      <c r="K7412" t="s">
        <v>82</v>
      </c>
      <c r="L7412" t="s">
        <v>43</v>
      </c>
      <c r="M7412">
        <v>5.13</v>
      </c>
      <c r="N7412" t="s">
        <v>83</v>
      </c>
      <c r="O7412" t="b">
        <v>0</v>
      </c>
      <c r="P7412">
        <v>634.83659999999998</v>
      </c>
      <c r="Q7412">
        <v>225.2646</v>
      </c>
      <c r="R7412">
        <v>210.65459999999999</v>
      </c>
      <c r="S7412" t="s">
        <v>84</v>
      </c>
      <c r="T7412">
        <v>0</v>
      </c>
      <c r="U7412">
        <v>0</v>
      </c>
      <c r="V7412">
        <v>2</v>
      </c>
      <c r="W7412">
        <v>288.99400000000003</v>
      </c>
    </row>
    <row r="7413" spans="1:23" x14ac:dyDescent="0.35">
      <c r="A7413" t="s">
        <v>9522</v>
      </c>
      <c r="B7413" t="s">
        <v>921</v>
      </c>
      <c r="C7413" t="s">
        <v>317</v>
      </c>
      <c r="D7413" t="s">
        <v>12</v>
      </c>
      <c r="E7413" t="s">
        <v>14</v>
      </c>
      <c r="F7413" t="s">
        <v>617</v>
      </c>
      <c r="G7413">
        <v>110.32</v>
      </c>
      <c r="H7413">
        <v>2</v>
      </c>
      <c r="I7413">
        <v>0.06</v>
      </c>
      <c r="J7413">
        <v>8.26</v>
      </c>
      <c r="K7413" t="s">
        <v>102</v>
      </c>
      <c r="L7413" t="s">
        <v>41</v>
      </c>
      <c r="M7413">
        <v>11.75</v>
      </c>
      <c r="N7413" t="s">
        <v>83</v>
      </c>
      <c r="O7413" t="b">
        <v>0</v>
      </c>
      <c r="P7413">
        <v>207.4016</v>
      </c>
      <c r="Q7413">
        <v>75.017599999999987</v>
      </c>
      <c r="R7413">
        <v>55.007599999999989</v>
      </c>
      <c r="S7413" t="s">
        <v>84</v>
      </c>
      <c r="T7413">
        <v>0</v>
      </c>
      <c r="U7413">
        <v>0</v>
      </c>
      <c r="V7413">
        <v>21</v>
      </c>
      <c r="W7413">
        <v>1217.9494</v>
      </c>
    </row>
    <row r="7414" spans="1:23" x14ac:dyDescent="0.35">
      <c r="A7414" t="s">
        <v>9523</v>
      </c>
      <c r="B7414" t="s">
        <v>437</v>
      </c>
      <c r="C7414" t="s">
        <v>991</v>
      </c>
      <c r="D7414" t="s">
        <v>24</v>
      </c>
      <c r="E7414" t="s">
        <v>95</v>
      </c>
      <c r="F7414" t="s">
        <v>318</v>
      </c>
      <c r="G7414">
        <v>434.76</v>
      </c>
      <c r="H7414">
        <v>3</v>
      </c>
      <c r="I7414">
        <v>0.28999999999999998</v>
      </c>
      <c r="J7414">
        <v>8.9</v>
      </c>
      <c r="K7414" t="s">
        <v>102</v>
      </c>
      <c r="L7414" t="s">
        <v>41</v>
      </c>
      <c r="M7414">
        <v>8.02</v>
      </c>
      <c r="N7414" t="s">
        <v>83</v>
      </c>
      <c r="O7414" t="b">
        <v>0</v>
      </c>
      <c r="P7414">
        <v>926.03880000000004</v>
      </c>
      <c r="Q7414">
        <v>143.47079999999991</v>
      </c>
      <c r="R7414">
        <v>126.5507999999999</v>
      </c>
      <c r="S7414" t="s">
        <v>103</v>
      </c>
      <c r="T7414">
        <v>0</v>
      </c>
      <c r="U7414">
        <v>0</v>
      </c>
      <c r="V7414">
        <v>15</v>
      </c>
      <c r="W7414">
        <v>1013.4441</v>
      </c>
    </row>
    <row r="7415" spans="1:23" x14ac:dyDescent="0.35">
      <c r="A7415" t="s">
        <v>9524</v>
      </c>
      <c r="B7415" t="s">
        <v>703</v>
      </c>
      <c r="C7415" t="s">
        <v>1103</v>
      </c>
      <c r="D7415" t="s">
        <v>12</v>
      </c>
      <c r="E7415" t="s">
        <v>16</v>
      </c>
      <c r="F7415" t="s">
        <v>81</v>
      </c>
      <c r="G7415">
        <v>20.25</v>
      </c>
      <c r="H7415">
        <v>3</v>
      </c>
      <c r="I7415">
        <v>0.28999999999999998</v>
      </c>
      <c r="J7415">
        <v>6.74</v>
      </c>
      <c r="K7415" t="s">
        <v>115</v>
      </c>
      <c r="L7415" t="s">
        <v>45</v>
      </c>
      <c r="M7415">
        <v>0.84</v>
      </c>
      <c r="N7415" t="s">
        <v>83</v>
      </c>
      <c r="O7415" t="b">
        <v>0</v>
      </c>
      <c r="P7415">
        <v>43.1325</v>
      </c>
      <c r="Q7415">
        <v>6.6825000000000054</v>
      </c>
      <c r="R7415">
        <v>-0.89749999999999552</v>
      </c>
      <c r="S7415" t="s">
        <v>84</v>
      </c>
      <c r="T7415">
        <v>0</v>
      </c>
      <c r="U7415">
        <v>0</v>
      </c>
      <c r="V7415">
        <v>23</v>
      </c>
      <c r="W7415">
        <v>2031.5921000000001</v>
      </c>
    </row>
    <row r="7416" spans="1:23" x14ac:dyDescent="0.35">
      <c r="A7416" t="s">
        <v>9525</v>
      </c>
      <c r="B7416" t="s">
        <v>497</v>
      </c>
      <c r="C7416" t="s">
        <v>3612</v>
      </c>
      <c r="D7416" t="s">
        <v>20</v>
      </c>
      <c r="E7416" t="s">
        <v>88</v>
      </c>
      <c r="F7416" t="s">
        <v>502</v>
      </c>
      <c r="G7416">
        <v>17.39</v>
      </c>
      <c r="H7416">
        <v>3</v>
      </c>
      <c r="I7416">
        <v>0.05</v>
      </c>
      <c r="J7416">
        <v>8.4700000000000006</v>
      </c>
      <c r="K7416" t="s">
        <v>82</v>
      </c>
      <c r="L7416" t="s">
        <v>45</v>
      </c>
      <c r="M7416">
        <v>1.25</v>
      </c>
      <c r="N7416" t="s">
        <v>83</v>
      </c>
      <c r="O7416" t="b">
        <v>0</v>
      </c>
      <c r="P7416">
        <v>49.561500000000002</v>
      </c>
      <c r="Q7416">
        <v>18.259499999999999</v>
      </c>
      <c r="R7416">
        <v>8.5395000000000021</v>
      </c>
      <c r="S7416" t="s">
        <v>183</v>
      </c>
      <c r="T7416">
        <v>0</v>
      </c>
      <c r="U7416">
        <v>0</v>
      </c>
      <c r="V7416">
        <v>13</v>
      </c>
      <c r="W7416">
        <v>562.74040000000014</v>
      </c>
    </row>
    <row r="7417" spans="1:23" x14ac:dyDescent="0.35">
      <c r="A7417" t="s">
        <v>9526</v>
      </c>
      <c r="B7417" t="s">
        <v>113</v>
      </c>
      <c r="C7417" t="s">
        <v>6974</v>
      </c>
      <c r="D7417" t="s">
        <v>20</v>
      </c>
      <c r="E7417" t="s">
        <v>14</v>
      </c>
      <c r="F7417" t="s">
        <v>1207</v>
      </c>
      <c r="G7417">
        <v>62.05</v>
      </c>
      <c r="H7417">
        <v>2</v>
      </c>
      <c r="I7417">
        <v>0.1</v>
      </c>
      <c r="J7417">
        <v>2.92</v>
      </c>
      <c r="K7417" t="s">
        <v>90</v>
      </c>
      <c r="L7417" t="s">
        <v>41</v>
      </c>
      <c r="M7417">
        <v>8.8800000000000008</v>
      </c>
      <c r="N7417" t="s">
        <v>83</v>
      </c>
      <c r="O7417" t="b">
        <v>1</v>
      </c>
      <c r="P7417">
        <v>111.69</v>
      </c>
      <c r="Q7417">
        <v>37.229999999999997</v>
      </c>
      <c r="R7417">
        <v>25.43</v>
      </c>
      <c r="S7417" t="s">
        <v>84</v>
      </c>
      <c r="T7417">
        <v>0</v>
      </c>
      <c r="U7417">
        <v>0</v>
      </c>
      <c r="V7417">
        <v>2</v>
      </c>
      <c r="W7417">
        <v>27.165800000000001</v>
      </c>
    </row>
    <row r="7418" spans="1:23" x14ac:dyDescent="0.35">
      <c r="A7418" t="s">
        <v>9527</v>
      </c>
      <c r="B7418" t="s">
        <v>284</v>
      </c>
      <c r="C7418" t="s">
        <v>317</v>
      </c>
      <c r="D7418" t="s">
        <v>12</v>
      </c>
      <c r="E7418" t="s">
        <v>95</v>
      </c>
      <c r="F7418" t="s">
        <v>400</v>
      </c>
      <c r="G7418">
        <v>420.15</v>
      </c>
      <c r="H7418">
        <v>2</v>
      </c>
      <c r="I7418">
        <v>0.21</v>
      </c>
      <c r="J7418">
        <v>8.5399999999999991</v>
      </c>
      <c r="K7418" t="s">
        <v>115</v>
      </c>
      <c r="L7418" t="s">
        <v>41</v>
      </c>
      <c r="M7418">
        <v>12.26</v>
      </c>
      <c r="N7418" t="s">
        <v>141</v>
      </c>
      <c r="O7418" t="b">
        <v>0</v>
      </c>
      <c r="P7418">
        <v>663.83699999999999</v>
      </c>
      <c r="Q7418">
        <v>159.65700000000001</v>
      </c>
      <c r="R7418">
        <v>138.857</v>
      </c>
      <c r="S7418" t="s">
        <v>91</v>
      </c>
      <c r="T7418">
        <v>1</v>
      </c>
      <c r="U7418">
        <v>0</v>
      </c>
      <c r="V7418">
        <v>21</v>
      </c>
      <c r="W7418">
        <v>1217.9494</v>
      </c>
    </row>
    <row r="7419" spans="1:23" x14ac:dyDescent="0.35">
      <c r="A7419" t="s">
        <v>9528</v>
      </c>
      <c r="B7419" t="s">
        <v>413</v>
      </c>
      <c r="C7419" t="s">
        <v>226</v>
      </c>
      <c r="D7419" t="s">
        <v>19</v>
      </c>
      <c r="E7419" t="s">
        <v>95</v>
      </c>
      <c r="F7419" t="s">
        <v>840</v>
      </c>
      <c r="G7419">
        <v>349.88</v>
      </c>
      <c r="H7419">
        <v>1</v>
      </c>
      <c r="I7419">
        <v>0.03</v>
      </c>
      <c r="J7419">
        <v>9.7100000000000009</v>
      </c>
      <c r="K7419" t="s">
        <v>102</v>
      </c>
      <c r="L7419" t="s">
        <v>43</v>
      </c>
      <c r="M7419">
        <v>4.92</v>
      </c>
      <c r="N7419" t="s">
        <v>83</v>
      </c>
      <c r="O7419" t="b">
        <v>0</v>
      </c>
      <c r="P7419">
        <v>339.3836</v>
      </c>
      <c r="Q7419">
        <v>129.4556</v>
      </c>
      <c r="R7419">
        <v>114.82559999999999</v>
      </c>
      <c r="S7419" t="s">
        <v>84</v>
      </c>
      <c r="T7419">
        <v>0</v>
      </c>
      <c r="U7419">
        <v>0</v>
      </c>
      <c r="V7419">
        <v>14</v>
      </c>
      <c r="W7419">
        <v>789.34999999999991</v>
      </c>
    </row>
    <row r="7420" spans="1:23" x14ac:dyDescent="0.35">
      <c r="A7420" t="s">
        <v>9529</v>
      </c>
      <c r="B7420" t="s">
        <v>99</v>
      </c>
      <c r="C7420" t="s">
        <v>474</v>
      </c>
      <c r="D7420" t="s">
        <v>17</v>
      </c>
      <c r="E7420" t="s">
        <v>95</v>
      </c>
      <c r="F7420" t="s">
        <v>596</v>
      </c>
      <c r="G7420">
        <v>491.12</v>
      </c>
      <c r="H7420">
        <v>1</v>
      </c>
      <c r="I7420">
        <v>0.18</v>
      </c>
      <c r="J7420">
        <v>5.33</v>
      </c>
      <c r="K7420" t="s">
        <v>90</v>
      </c>
      <c r="L7420" t="s">
        <v>41</v>
      </c>
      <c r="M7420">
        <v>7.71</v>
      </c>
      <c r="N7420" t="s">
        <v>83</v>
      </c>
      <c r="O7420" t="b">
        <v>0</v>
      </c>
      <c r="P7420">
        <v>402.71839999999997</v>
      </c>
      <c r="Q7420">
        <v>108.04640000000011</v>
      </c>
      <c r="R7420">
        <v>95.006400000000085</v>
      </c>
      <c r="S7420" t="s">
        <v>103</v>
      </c>
      <c r="T7420">
        <v>0</v>
      </c>
      <c r="U7420">
        <v>0</v>
      </c>
      <c r="V7420">
        <v>18</v>
      </c>
      <c r="W7420">
        <v>2484.4470999999999</v>
      </c>
    </row>
    <row r="7421" spans="1:23" x14ac:dyDescent="0.35">
      <c r="A7421" t="s">
        <v>9530</v>
      </c>
      <c r="B7421" t="s">
        <v>603</v>
      </c>
      <c r="C7421" t="s">
        <v>362</v>
      </c>
      <c r="D7421" t="s">
        <v>24</v>
      </c>
      <c r="E7421" t="s">
        <v>16</v>
      </c>
      <c r="F7421" t="s">
        <v>444</v>
      </c>
      <c r="G7421">
        <v>41.76</v>
      </c>
      <c r="H7421">
        <v>1</v>
      </c>
      <c r="I7421">
        <v>0.23</v>
      </c>
      <c r="J7421">
        <v>3.62</v>
      </c>
      <c r="K7421" t="s">
        <v>90</v>
      </c>
      <c r="L7421" t="s">
        <v>48</v>
      </c>
      <c r="M7421">
        <v>16.489999999999998</v>
      </c>
      <c r="N7421" t="s">
        <v>83</v>
      </c>
      <c r="O7421" t="b">
        <v>0</v>
      </c>
      <c r="P7421">
        <v>32.155200000000001</v>
      </c>
      <c r="Q7421">
        <v>7.0992000000000033</v>
      </c>
      <c r="R7421">
        <v>-13.0108</v>
      </c>
      <c r="S7421" t="s">
        <v>128</v>
      </c>
      <c r="T7421">
        <v>0</v>
      </c>
      <c r="U7421">
        <v>0</v>
      </c>
      <c r="V7421">
        <v>18</v>
      </c>
      <c r="W7421">
        <v>1992.8879999999999</v>
      </c>
    </row>
    <row r="7422" spans="1:23" x14ac:dyDescent="0.35">
      <c r="A7422" t="s">
        <v>9531</v>
      </c>
      <c r="B7422" t="s">
        <v>951</v>
      </c>
      <c r="C7422" t="s">
        <v>9532</v>
      </c>
      <c r="D7422" t="s">
        <v>15</v>
      </c>
      <c r="E7422" t="s">
        <v>16</v>
      </c>
      <c r="F7422" t="s">
        <v>81</v>
      </c>
      <c r="G7422">
        <v>43.44</v>
      </c>
      <c r="H7422">
        <v>3</v>
      </c>
      <c r="I7422">
        <v>0.23</v>
      </c>
      <c r="J7422">
        <v>2.14</v>
      </c>
      <c r="K7422" t="s">
        <v>90</v>
      </c>
      <c r="L7422" t="s">
        <v>41</v>
      </c>
      <c r="M7422">
        <v>13.25</v>
      </c>
      <c r="N7422" t="s">
        <v>83</v>
      </c>
      <c r="O7422" t="b">
        <v>0</v>
      </c>
      <c r="P7422">
        <v>100.3464</v>
      </c>
      <c r="Q7422">
        <v>22.15440000000001</v>
      </c>
      <c r="R7422">
        <v>6.7644000000000091</v>
      </c>
      <c r="S7422" t="s">
        <v>91</v>
      </c>
      <c r="T7422">
        <v>0</v>
      </c>
      <c r="U7422">
        <v>0</v>
      </c>
      <c r="V7422">
        <v>1</v>
      </c>
      <c r="W7422">
        <v>6.7644000000000091</v>
      </c>
    </row>
    <row r="7423" spans="1:23" x14ac:dyDescent="0.35">
      <c r="A7423" t="s">
        <v>9533</v>
      </c>
      <c r="B7423" t="s">
        <v>189</v>
      </c>
      <c r="C7423" t="s">
        <v>865</v>
      </c>
      <c r="D7423" t="s">
        <v>12</v>
      </c>
      <c r="E7423" t="s">
        <v>14</v>
      </c>
      <c r="F7423" t="s">
        <v>1113</v>
      </c>
      <c r="G7423">
        <v>126.42</v>
      </c>
      <c r="H7423">
        <v>1</v>
      </c>
      <c r="I7423">
        <v>0.27</v>
      </c>
      <c r="J7423">
        <v>3.16</v>
      </c>
      <c r="K7423" t="s">
        <v>90</v>
      </c>
      <c r="L7423" t="s">
        <v>41</v>
      </c>
      <c r="M7423">
        <v>5.5</v>
      </c>
      <c r="N7423" t="s">
        <v>83</v>
      </c>
      <c r="O7423" t="b">
        <v>0</v>
      </c>
      <c r="P7423">
        <v>92.286600000000007</v>
      </c>
      <c r="Q7423">
        <v>16.434599999999989</v>
      </c>
      <c r="R7423">
        <v>7.7745999999999889</v>
      </c>
      <c r="S7423" t="s">
        <v>91</v>
      </c>
      <c r="T7423">
        <v>0</v>
      </c>
      <c r="U7423">
        <v>0</v>
      </c>
      <c r="V7423">
        <v>22</v>
      </c>
      <c r="W7423">
        <v>1199.3414</v>
      </c>
    </row>
    <row r="7424" spans="1:23" x14ac:dyDescent="0.35">
      <c r="A7424" t="s">
        <v>9534</v>
      </c>
      <c r="B7424" t="s">
        <v>583</v>
      </c>
      <c r="C7424" t="s">
        <v>2523</v>
      </c>
      <c r="D7424" t="s">
        <v>17</v>
      </c>
      <c r="E7424" t="s">
        <v>95</v>
      </c>
      <c r="F7424" t="s">
        <v>314</v>
      </c>
      <c r="G7424">
        <v>173.86</v>
      </c>
      <c r="H7424">
        <v>2</v>
      </c>
      <c r="I7424">
        <v>0.15</v>
      </c>
      <c r="J7424">
        <v>2.96</v>
      </c>
      <c r="K7424" t="s">
        <v>82</v>
      </c>
      <c r="L7424" t="s">
        <v>41</v>
      </c>
      <c r="M7424">
        <v>9.39</v>
      </c>
      <c r="N7424" t="s">
        <v>83</v>
      </c>
      <c r="O7424" t="b">
        <v>0</v>
      </c>
      <c r="P7424">
        <v>295.56200000000001</v>
      </c>
      <c r="Q7424">
        <v>86.93</v>
      </c>
      <c r="R7424">
        <v>74.580000000000013</v>
      </c>
      <c r="S7424" t="s">
        <v>84</v>
      </c>
      <c r="T7424">
        <v>0</v>
      </c>
      <c r="U7424">
        <v>0</v>
      </c>
      <c r="V7424">
        <v>13</v>
      </c>
      <c r="W7424">
        <v>464.18990000000008</v>
      </c>
    </row>
    <row r="7425" spans="1:23" x14ac:dyDescent="0.35">
      <c r="A7425" t="s">
        <v>9535</v>
      </c>
      <c r="B7425" t="s">
        <v>802</v>
      </c>
      <c r="C7425" t="s">
        <v>2075</v>
      </c>
      <c r="D7425" t="s">
        <v>15</v>
      </c>
      <c r="E7425" t="s">
        <v>16</v>
      </c>
      <c r="F7425" t="s">
        <v>1077</v>
      </c>
      <c r="G7425">
        <v>60.15</v>
      </c>
      <c r="H7425">
        <v>1</v>
      </c>
      <c r="I7425">
        <v>0.1</v>
      </c>
      <c r="J7425">
        <v>8.66</v>
      </c>
      <c r="K7425" t="s">
        <v>90</v>
      </c>
      <c r="L7425" t="s">
        <v>45</v>
      </c>
      <c r="M7425">
        <v>1.1299999999999999</v>
      </c>
      <c r="N7425" t="s">
        <v>141</v>
      </c>
      <c r="O7425" t="b">
        <v>1</v>
      </c>
      <c r="P7425">
        <v>54.134999999999998</v>
      </c>
      <c r="Q7425">
        <v>18.045000000000002</v>
      </c>
      <c r="R7425">
        <v>8.2550000000000026</v>
      </c>
      <c r="S7425" t="s">
        <v>84</v>
      </c>
      <c r="T7425">
        <v>1</v>
      </c>
      <c r="U7425">
        <v>0</v>
      </c>
      <c r="V7425">
        <v>12</v>
      </c>
      <c r="W7425">
        <v>626.32769999999994</v>
      </c>
    </row>
    <row r="7426" spans="1:23" x14ac:dyDescent="0.35">
      <c r="A7426" t="s">
        <v>9536</v>
      </c>
      <c r="B7426" t="s">
        <v>1007</v>
      </c>
      <c r="C7426" t="s">
        <v>3304</v>
      </c>
      <c r="D7426" t="s">
        <v>17</v>
      </c>
      <c r="E7426" t="s">
        <v>14</v>
      </c>
      <c r="F7426" t="s">
        <v>677</v>
      </c>
      <c r="G7426">
        <v>34</v>
      </c>
      <c r="H7426">
        <v>2</v>
      </c>
      <c r="I7426">
        <v>0.12</v>
      </c>
      <c r="J7426">
        <v>7.55</v>
      </c>
      <c r="K7426" t="s">
        <v>82</v>
      </c>
      <c r="L7426" t="s">
        <v>41</v>
      </c>
      <c r="M7426">
        <v>10.53</v>
      </c>
      <c r="N7426" t="s">
        <v>83</v>
      </c>
      <c r="O7426" t="b">
        <v>0</v>
      </c>
      <c r="P7426">
        <v>59.84</v>
      </c>
      <c r="Q7426">
        <v>19.04000000000001</v>
      </c>
      <c r="R7426">
        <v>0.96000000000000796</v>
      </c>
      <c r="S7426" t="s">
        <v>103</v>
      </c>
      <c r="T7426">
        <v>0</v>
      </c>
      <c r="U7426">
        <v>0</v>
      </c>
      <c r="V7426">
        <v>10</v>
      </c>
      <c r="W7426">
        <v>541.53330000000005</v>
      </c>
    </row>
    <row r="7427" spans="1:23" x14ac:dyDescent="0.35">
      <c r="A7427" t="s">
        <v>9537</v>
      </c>
      <c r="B7427" t="s">
        <v>1135</v>
      </c>
      <c r="C7427" t="s">
        <v>2345</v>
      </c>
      <c r="D7427" t="s">
        <v>19</v>
      </c>
      <c r="E7427" t="s">
        <v>95</v>
      </c>
      <c r="F7427" t="s">
        <v>701</v>
      </c>
      <c r="G7427">
        <v>403.05</v>
      </c>
      <c r="H7427">
        <v>1</v>
      </c>
      <c r="I7427">
        <v>0.09</v>
      </c>
      <c r="J7427">
        <v>4.8499999999999996</v>
      </c>
      <c r="K7427" t="s">
        <v>102</v>
      </c>
      <c r="L7427" t="s">
        <v>43</v>
      </c>
      <c r="M7427">
        <v>5.35</v>
      </c>
      <c r="N7427" t="s">
        <v>83</v>
      </c>
      <c r="O7427" t="b">
        <v>0</v>
      </c>
      <c r="P7427">
        <v>366.77550000000002</v>
      </c>
      <c r="Q7427">
        <v>124.9455</v>
      </c>
      <c r="R7427">
        <v>114.74550000000001</v>
      </c>
      <c r="S7427" t="s">
        <v>103</v>
      </c>
      <c r="T7427">
        <v>0</v>
      </c>
      <c r="U7427">
        <v>0</v>
      </c>
      <c r="V7427">
        <v>13</v>
      </c>
      <c r="W7427">
        <v>2024.7270000000001</v>
      </c>
    </row>
    <row r="7428" spans="1:23" x14ac:dyDescent="0.35">
      <c r="A7428" t="s">
        <v>9538</v>
      </c>
      <c r="B7428" t="s">
        <v>814</v>
      </c>
      <c r="C7428" t="s">
        <v>974</v>
      </c>
      <c r="D7428" t="s">
        <v>19</v>
      </c>
      <c r="E7428" t="s">
        <v>95</v>
      </c>
      <c r="F7428" t="s">
        <v>392</v>
      </c>
      <c r="G7428">
        <v>357.24</v>
      </c>
      <c r="H7428">
        <v>3</v>
      </c>
      <c r="I7428">
        <v>0.18</v>
      </c>
      <c r="J7428">
        <v>5.0599999999999996</v>
      </c>
      <c r="K7428" t="s">
        <v>90</v>
      </c>
      <c r="L7428" t="s">
        <v>41</v>
      </c>
      <c r="M7428">
        <v>14.85</v>
      </c>
      <c r="N7428" t="s">
        <v>83</v>
      </c>
      <c r="O7428" t="b">
        <v>0</v>
      </c>
      <c r="P7428">
        <v>878.81040000000007</v>
      </c>
      <c r="Q7428">
        <v>235.7784</v>
      </c>
      <c r="R7428">
        <v>215.86840000000001</v>
      </c>
      <c r="S7428" t="s">
        <v>183</v>
      </c>
      <c r="T7428">
        <v>0</v>
      </c>
      <c r="U7428">
        <v>0</v>
      </c>
      <c r="V7428">
        <v>13</v>
      </c>
      <c r="W7428">
        <v>1473.0153</v>
      </c>
    </row>
    <row r="7429" spans="1:23" x14ac:dyDescent="0.35">
      <c r="A7429" t="s">
        <v>9539</v>
      </c>
      <c r="B7429" t="s">
        <v>746</v>
      </c>
      <c r="C7429" t="s">
        <v>281</v>
      </c>
      <c r="D7429" t="s">
        <v>12</v>
      </c>
      <c r="E7429" t="s">
        <v>16</v>
      </c>
      <c r="F7429" t="s">
        <v>344</v>
      </c>
      <c r="G7429">
        <v>24.58</v>
      </c>
      <c r="H7429">
        <v>3</v>
      </c>
      <c r="I7429">
        <v>0.11</v>
      </c>
      <c r="J7429">
        <v>9.0399999999999991</v>
      </c>
      <c r="K7429" t="s">
        <v>102</v>
      </c>
      <c r="L7429" t="s">
        <v>45</v>
      </c>
      <c r="M7429">
        <v>0.72</v>
      </c>
      <c r="N7429" t="s">
        <v>83</v>
      </c>
      <c r="O7429" t="b">
        <v>0</v>
      </c>
      <c r="P7429">
        <v>65.628599999999992</v>
      </c>
      <c r="Q7429">
        <v>21.384599999999999</v>
      </c>
      <c r="R7429">
        <v>11.624599999999999</v>
      </c>
      <c r="S7429" t="s">
        <v>103</v>
      </c>
      <c r="T7429">
        <v>0</v>
      </c>
      <c r="U7429">
        <v>0</v>
      </c>
      <c r="V7429">
        <v>15</v>
      </c>
      <c r="W7429">
        <v>1405.4456</v>
      </c>
    </row>
    <row r="7430" spans="1:23" x14ac:dyDescent="0.35">
      <c r="A7430" t="s">
        <v>9540</v>
      </c>
      <c r="B7430" t="s">
        <v>1135</v>
      </c>
      <c r="C7430" t="s">
        <v>1150</v>
      </c>
      <c r="D7430" t="s">
        <v>17</v>
      </c>
      <c r="E7430" t="s">
        <v>95</v>
      </c>
      <c r="F7430" t="s">
        <v>541</v>
      </c>
      <c r="G7430">
        <v>241.48</v>
      </c>
      <c r="H7430">
        <v>3</v>
      </c>
      <c r="I7430">
        <v>0.11</v>
      </c>
      <c r="J7430">
        <v>9.7899999999999991</v>
      </c>
      <c r="K7430" t="s">
        <v>90</v>
      </c>
      <c r="L7430" t="s">
        <v>41</v>
      </c>
      <c r="M7430">
        <v>10.37</v>
      </c>
      <c r="N7430" t="s">
        <v>83</v>
      </c>
      <c r="O7430" t="b">
        <v>0</v>
      </c>
      <c r="P7430">
        <v>644.75159999999994</v>
      </c>
      <c r="Q7430">
        <v>210.08760000000001</v>
      </c>
      <c r="R7430">
        <v>189.92760000000001</v>
      </c>
      <c r="S7430" t="s">
        <v>103</v>
      </c>
      <c r="T7430">
        <v>0</v>
      </c>
      <c r="U7430">
        <v>0</v>
      </c>
      <c r="V7430">
        <v>18</v>
      </c>
      <c r="W7430">
        <v>2077.6332000000002</v>
      </c>
    </row>
    <row r="7431" spans="1:23" x14ac:dyDescent="0.35">
      <c r="A7431" t="s">
        <v>9541</v>
      </c>
      <c r="B7431" t="s">
        <v>1018</v>
      </c>
      <c r="C7431" t="s">
        <v>534</v>
      </c>
      <c r="D7431" t="s">
        <v>17</v>
      </c>
      <c r="E7431" t="s">
        <v>16</v>
      </c>
      <c r="F7431" t="s">
        <v>231</v>
      </c>
      <c r="G7431">
        <v>30.87</v>
      </c>
      <c r="H7431">
        <v>1</v>
      </c>
      <c r="I7431">
        <v>0.23</v>
      </c>
      <c r="J7431">
        <v>6.71</v>
      </c>
      <c r="K7431" t="s">
        <v>90</v>
      </c>
      <c r="L7431" t="s">
        <v>43</v>
      </c>
      <c r="M7431">
        <v>4.57</v>
      </c>
      <c r="N7431" t="s">
        <v>83</v>
      </c>
      <c r="O7431" t="b">
        <v>0</v>
      </c>
      <c r="P7431">
        <v>23.7699</v>
      </c>
      <c r="Q7431">
        <v>5.2479000000000013</v>
      </c>
      <c r="R7431">
        <v>-6.0320999999999998</v>
      </c>
      <c r="S7431" t="s">
        <v>183</v>
      </c>
      <c r="T7431">
        <v>0</v>
      </c>
      <c r="U7431">
        <v>0</v>
      </c>
      <c r="V7431">
        <v>20</v>
      </c>
      <c r="W7431">
        <v>1820.3717999999999</v>
      </c>
    </row>
    <row r="7432" spans="1:23" x14ac:dyDescent="0.35">
      <c r="A7432" t="s">
        <v>9542</v>
      </c>
      <c r="B7432" t="s">
        <v>173</v>
      </c>
      <c r="C7432" t="s">
        <v>1354</v>
      </c>
      <c r="D7432" t="s">
        <v>17</v>
      </c>
      <c r="E7432" t="s">
        <v>16</v>
      </c>
      <c r="F7432" t="s">
        <v>81</v>
      </c>
      <c r="G7432">
        <v>46.31</v>
      </c>
      <c r="H7432">
        <v>3</v>
      </c>
      <c r="I7432">
        <v>7.0000000000000007E-2</v>
      </c>
      <c r="J7432">
        <v>7.31</v>
      </c>
      <c r="K7432" t="s">
        <v>102</v>
      </c>
      <c r="L7432" t="s">
        <v>41</v>
      </c>
      <c r="M7432">
        <v>12.76</v>
      </c>
      <c r="N7432" t="s">
        <v>83</v>
      </c>
      <c r="O7432" t="b">
        <v>0</v>
      </c>
      <c r="P7432">
        <v>129.20490000000001</v>
      </c>
      <c r="Q7432">
        <v>45.846900000000012</v>
      </c>
      <c r="R7432">
        <v>25.776900000000001</v>
      </c>
      <c r="S7432" t="s">
        <v>128</v>
      </c>
      <c r="T7432">
        <v>0</v>
      </c>
      <c r="U7432">
        <v>0</v>
      </c>
      <c r="V7432">
        <v>14</v>
      </c>
      <c r="W7432">
        <v>753.40749999999991</v>
      </c>
    </row>
    <row r="7433" spans="1:23" x14ac:dyDescent="0.35">
      <c r="A7433" t="s">
        <v>9543</v>
      </c>
      <c r="B7433" t="s">
        <v>386</v>
      </c>
      <c r="C7433" t="s">
        <v>1209</v>
      </c>
      <c r="D7433" t="s">
        <v>12</v>
      </c>
      <c r="E7433" t="s">
        <v>16</v>
      </c>
      <c r="F7433" t="s">
        <v>241</v>
      </c>
      <c r="G7433">
        <v>53.71</v>
      </c>
      <c r="H7433">
        <v>2</v>
      </c>
      <c r="I7433">
        <v>0.1</v>
      </c>
      <c r="J7433">
        <v>6.15</v>
      </c>
      <c r="K7433" t="s">
        <v>102</v>
      </c>
      <c r="L7433" t="s">
        <v>43</v>
      </c>
      <c r="M7433">
        <v>5.56</v>
      </c>
      <c r="N7433" t="s">
        <v>83</v>
      </c>
      <c r="O7433" t="b">
        <v>0</v>
      </c>
      <c r="P7433">
        <v>96.677999999999997</v>
      </c>
      <c r="Q7433">
        <v>32.225999999999999</v>
      </c>
      <c r="R7433">
        <v>20.515999999999998</v>
      </c>
      <c r="S7433" t="s">
        <v>97</v>
      </c>
      <c r="T7433">
        <v>0</v>
      </c>
      <c r="U7433">
        <v>0</v>
      </c>
      <c r="V7433">
        <v>23</v>
      </c>
      <c r="W7433">
        <v>1892.7003</v>
      </c>
    </row>
    <row r="7434" spans="1:23" x14ac:dyDescent="0.35">
      <c r="A7434" t="s">
        <v>9544</v>
      </c>
      <c r="B7434" t="s">
        <v>1007</v>
      </c>
      <c r="C7434" t="s">
        <v>1642</v>
      </c>
      <c r="D7434" t="s">
        <v>15</v>
      </c>
      <c r="E7434" t="s">
        <v>88</v>
      </c>
      <c r="F7434" t="s">
        <v>693</v>
      </c>
      <c r="G7434">
        <v>20.239999999999998</v>
      </c>
      <c r="H7434">
        <v>1</v>
      </c>
      <c r="I7434">
        <v>0.09</v>
      </c>
      <c r="J7434">
        <v>9.56</v>
      </c>
      <c r="K7434" t="s">
        <v>102</v>
      </c>
      <c r="L7434" t="s">
        <v>45</v>
      </c>
      <c r="M7434">
        <v>0.75</v>
      </c>
      <c r="N7434" t="s">
        <v>83</v>
      </c>
      <c r="O7434" t="b">
        <v>0</v>
      </c>
      <c r="P7434">
        <v>18.418399999999998</v>
      </c>
      <c r="Q7434">
        <v>6.2744</v>
      </c>
      <c r="R7434">
        <v>-4.0356000000000014</v>
      </c>
      <c r="S7434" t="s">
        <v>103</v>
      </c>
      <c r="T7434">
        <v>0</v>
      </c>
      <c r="U7434">
        <v>0</v>
      </c>
      <c r="V7434">
        <v>11</v>
      </c>
      <c r="W7434">
        <v>828.41820000000007</v>
      </c>
    </row>
    <row r="7435" spans="1:23" x14ac:dyDescent="0.35">
      <c r="A7435" t="s">
        <v>9545</v>
      </c>
      <c r="B7435" t="s">
        <v>284</v>
      </c>
      <c r="C7435" t="s">
        <v>567</v>
      </c>
      <c r="D7435" t="s">
        <v>12</v>
      </c>
      <c r="E7435" t="s">
        <v>88</v>
      </c>
      <c r="F7435" t="s">
        <v>89</v>
      </c>
      <c r="G7435">
        <v>19.71</v>
      </c>
      <c r="H7435">
        <v>1</v>
      </c>
      <c r="I7435">
        <v>0.04</v>
      </c>
      <c r="J7435">
        <v>9.36</v>
      </c>
      <c r="K7435" t="s">
        <v>90</v>
      </c>
      <c r="L7435" t="s">
        <v>48</v>
      </c>
      <c r="M7435">
        <v>14.18</v>
      </c>
      <c r="N7435" t="s">
        <v>83</v>
      </c>
      <c r="O7435" t="b">
        <v>0</v>
      </c>
      <c r="P7435">
        <v>18.921600000000002</v>
      </c>
      <c r="Q7435">
        <v>7.095600000000001</v>
      </c>
      <c r="R7435">
        <v>-16.444400000000002</v>
      </c>
      <c r="S7435" t="s">
        <v>91</v>
      </c>
      <c r="T7435">
        <v>0</v>
      </c>
      <c r="U7435">
        <v>0</v>
      </c>
      <c r="V7435">
        <v>10</v>
      </c>
      <c r="W7435">
        <v>428.73770000000002</v>
      </c>
    </row>
    <row r="7436" spans="1:23" x14ac:dyDescent="0.35">
      <c r="A7436" t="s">
        <v>9546</v>
      </c>
      <c r="B7436" t="s">
        <v>826</v>
      </c>
      <c r="C7436" t="s">
        <v>5882</v>
      </c>
      <c r="D7436" t="s">
        <v>15</v>
      </c>
      <c r="E7436" t="s">
        <v>88</v>
      </c>
      <c r="F7436" t="s">
        <v>1066</v>
      </c>
      <c r="G7436">
        <v>22.22</v>
      </c>
      <c r="H7436">
        <v>1</v>
      </c>
      <c r="I7436">
        <v>0.1</v>
      </c>
      <c r="J7436">
        <v>8.9499999999999993</v>
      </c>
      <c r="K7436" t="s">
        <v>115</v>
      </c>
      <c r="L7436" t="s">
        <v>41</v>
      </c>
      <c r="M7436">
        <v>5.97</v>
      </c>
      <c r="N7436" t="s">
        <v>83</v>
      </c>
      <c r="O7436" t="b">
        <v>0</v>
      </c>
      <c r="P7436">
        <v>19.998000000000001</v>
      </c>
      <c r="Q7436">
        <v>6.6660000000000021</v>
      </c>
      <c r="R7436">
        <v>-8.253999999999996</v>
      </c>
      <c r="S7436" t="s">
        <v>103</v>
      </c>
      <c r="T7436">
        <v>0</v>
      </c>
      <c r="U7436">
        <v>0</v>
      </c>
      <c r="V7436">
        <v>2</v>
      </c>
      <c r="W7436">
        <v>-10.082800000000001</v>
      </c>
    </row>
    <row r="7437" spans="1:23" x14ac:dyDescent="0.35">
      <c r="A7437" t="s">
        <v>9547</v>
      </c>
      <c r="B7437" t="s">
        <v>86</v>
      </c>
      <c r="C7437" t="s">
        <v>511</v>
      </c>
      <c r="D7437" t="s">
        <v>12</v>
      </c>
      <c r="E7437" t="s">
        <v>14</v>
      </c>
      <c r="F7437" t="s">
        <v>324</v>
      </c>
      <c r="G7437">
        <v>187.61</v>
      </c>
      <c r="H7437">
        <v>1</v>
      </c>
      <c r="I7437">
        <v>7.0000000000000007E-2</v>
      </c>
      <c r="J7437">
        <v>4.54</v>
      </c>
      <c r="K7437" t="s">
        <v>90</v>
      </c>
      <c r="L7437" t="s">
        <v>45</v>
      </c>
      <c r="M7437">
        <v>0.93</v>
      </c>
      <c r="N7437" t="s">
        <v>83</v>
      </c>
      <c r="O7437" t="b">
        <v>0</v>
      </c>
      <c r="P7437">
        <v>174.47730000000001</v>
      </c>
      <c r="Q7437">
        <v>61.911300000000011</v>
      </c>
      <c r="R7437">
        <v>56.441300000000012</v>
      </c>
      <c r="S7437" t="s">
        <v>91</v>
      </c>
      <c r="T7437">
        <v>0</v>
      </c>
      <c r="U7437">
        <v>0</v>
      </c>
      <c r="V7437">
        <v>15</v>
      </c>
      <c r="W7437">
        <v>518.36400000000003</v>
      </c>
    </row>
    <row r="7438" spans="1:23" x14ac:dyDescent="0.35">
      <c r="A7438" t="s">
        <v>9548</v>
      </c>
      <c r="B7438" t="s">
        <v>147</v>
      </c>
      <c r="C7438" t="s">
        <v>8395</v>
      </c>
      <c r="D7438" t="s">
        <v>15</v>
      </c>
      <c r="E7438" t="s">
        <v>16</v>
      </c>
      <c r="F7438" t="s">
        <v>828</v>
      </c>
      <c r="G7438">
        <v>43.43</v>
      </c>
      <c r="H7438">
        <v>2</v>
      </c>
      <c r="I7438">
        <v>0.21</v>
      </c>
      <c r="J7438">
        <v>7</v>
      </c>
      <c r="K7438" t="s">
        <v>82</v>
      </c>
      <c r="L7438" t="s">
        <v>41</v>
      </c>
      <c r="M7438">
        <v>5.01</v>
      </c>
      <c r="N7438" t="s">
        <v>83</v>
      </c>
      <c r="O7438" t="b">
        <v>0</v>
      </c>
      <c r="P7438">
        <v>68.619399999999999</v>
      </c>
      <c r="Q7438">
        <v>16.503399999999999</v>
      </c>
      <c r="R7438">
        <v>4.4933999999999994</v>
      </c>
      <c r="S7438" t="s">
        <v>84</v>
      </c>
      <c r="T7438">
        <v>0</v>
      </c>
      <c r="U7438">
        <v>0</v>
      </c>
      <c r="V7438">
        <v>2</v>
      </c>
      <c r="W7438">
        <v>7.2533999999999956</v>
      </c>
    </row>
    <row r="7439" spans="1:23" x14ac:dyDescent="0.35">
      <c r="A7439" t="s">
        <v>9549</v>
      </c>
      <c r="B7439" t="s">
        <v>1705</v>
      </c>
      <c r="C7439" t="s">
        <v>519</v>
      </c>
      <c r="D7439" t="s">
        <v>26</v>
      </c>
      <c r="E7439" t="s">
        <v>95</v>
      </c>
      <c r="F7439" t="s">
        <v>782</v>
      </c>
      <c r="G7439">
        <v>295.98</v>
      </c>
      <c r="H7439">
        <v>1</v>
      </c>
      <c r="I7439">
        <v>0.02</v>
      </c>
      <c r="J7439">
        <v>4.97</v>
      </c>
      <c r="K7439" t="s">
        <v>82</v>
      </c>
      <c r="L7439" t="s">
        <v>43</v>
      </c>
      <c r="M7439">
        <v>5.12</v>
      </c>
      <c r="N7439" t="s">
        <v>83</v>
      </c>
      <c r="O7439" t="b">
        <v>0</v>
      </c>
      <c r="P7439">
        <v>290.06040000000002</v>
      </c>
      <c r="Q7439">
        <v>112.47239999999999</v>
      </c>
      <c r="R7439">
        <v>102.3824</v>
      </c>
      <c r="S7439" t="s">
        <v>97</v>
      </c>
      <c r="T7439">
        <v>0</v>
      </c>
      <c r="U7439">
        <v>0</v>
      </c>
      <c r="V7439">
        <v>18</v>
      </c>
      <c r="W7439">
        <v>828.07060000000013</v>
      </c>
    </row>
    <row r="7440" spans="1:23" x14ac:dyDescent="0.35">
      <c r="A7440" t="s">
        <v>9550</v>
      </c>
      <c r="B7440" t="s">
        <v>1597</v>
      </c>
      <c r="C7440" t="s">
        <v>550</v>
      </c>
      <c r="D7440" t="s">
        <v>12</v>
      </c>
      <c r="E7440" t="s">
        <v>95</v>
      </c>
      <c r="F7440" t="s">
        <v>1080</v>
      </c>
      <c r="G7440">
        <v>346.01</v>
      </c>
      <c r="H7440">
        <v>1</v>
      </c>
      <c r="I7440">
        <v>0.01</v>
      </c>
      <c r="J7440">
        <v>9.77</v>
      </c>
      <c r="K7440" t="s">
        <v>90</v>
      </c>
      <c r="L7440" t="s">
        <v>43</v>
      </c>
      <c r="M7440">
        <v>6.51</v>
      </c>
      <c r="N7440" t="s">
        <v>83</v>
      </c>
      <c r="O7440" t="b">
        <v>0</v>
      </c>
      <c r="P7440">
        <v>342.54989999999998</v>
      </c>
      <c r="Q7440">
        <v>134.94390000000001</v>
      </c>
      <c r="R7440">
        <v>118.6639</v>
      </c>
      <c r="S7440" t="s">
        <v>183</v>
      </c>
      <c r="T7440">
        <v>0</v>
      </c>
      <c r="U7440">
        <v>0</v>
      </c>
      <c r="V7440">
        <v>20</v>
      </c>
      <c r="W7440">
        <v>1632.1878999999999</v>
      </c>
    </row>
    <row r="7441" spans="1:23" x14ac:dyDescent="0.35">
      <c r="A7441" t="s">
        <v>9551</v>
      </c>
      <c r="B7441" t="s">
        <v>1563</v>
      </c>
      <c r="C7441" t="s">
        <v>1103</v>
      </c>
      <c r="D7441" t="s">
        <v>20</v>
      </c>
      <c r="E7441" t="s">
        <v>88</v>
      </c>
      <c r="F7441" t="s">
        <v>493</v>
      </c>
      <c r="G7441">
        <v>19.5</v>
      </c>
      <c r="H7441">
        <v>2</v>
      </c>
      <c r="I7441">
        <v>0</v>
      </c>
      <c r="J7441">
        <v>9.3800000000000008</v>
      </c>
      <c r="K7441" t="s">
        <v>90</v>
      </c>
      <c r="L7441" t="s">
        <v>43</v>
      </c>
      <c r="M7441">
        <v>4.43</v>
      </c>
      <c r="N7441" t="s">
        <v>83</v>
      </c>
      <c r="O7441" t="b">
        <v>0</v>
      </c>
      <c r="P7441">
        <v>39</v>
      </c>
      <c r="Q7441">
        <v>15.6</v>
      </c>
      <c r="R7441">
        <v>1.7900000000000009</v>
      </c>
      <c r="S7441" t="s">
        <v>91</v>
      </c>
      <c r="T7441">
        <v>0</v>
      </c>
      <c r="U7441">
        <v>0</v>
      </c>
      <c r="V7441">
        <v>23</v>
      </c>
      <c r="W7441">
        <v>2031.5921000000001</v>
      </c>
    </row>
    <row r="7442" spans="1:23" x14ac:dyDescent="0.35">
      <c r="A7442" t="s">
        <v>9552</v>
      </c>
      <c r="B7442" t="s">
        <v>784</v>
      </c>
      <c r="C7442" t="s">
        <v>9553</v>
      </c>
      <c r="D7442" t="s">
        <v>24</v>
      </c>
      <c r="E7442" t="s">
        <v>14</v>
      </c>
      <c r="F7442" t="s">
        <v>775</v>
      </c>
      <c r="G7442">
        <v>120.65</v>
      </c>
      <c r="H7442">
        <v>2</v>
      </c>
      <c r="I7442">
        <v>0.25</v>
      </c>
      <c r="J7442">
        <v>2.7</v>
      </c>
      <c r="K7442" t="s">
        <v>82</v>
      </c>
      <c r="L7442" t="s">
        <v>41</v>
      </c>
      <c r="M7442">
        <v>10.029999999999999</v>
      </c>
      <c r="N7442" t="s">
        <v>83</v>
      </c>
      <c r="O7442" t="b">
        <v>0</v>
      </c>
      <c r="P7442">
        <v>180.97499999999999</v>
      </c>
      <c r="Q7442">
        <v>36.195000000000022</v>
      </c>
      <c r="R7442">
        <v>23.465000000000021</v>
      </c>
      <c r="S7442" t="s">
        <v>84</v>
      </c>
      <c r="T7442">
        <v>0</v>
      </c>
      <c r="U7442">
        <v>0</v>
      </c>
      <c r="V7442">
        <v>1</v>
      </c>
      <c r="W7442">
        <v>23.465000000000021</v>
      </c>
    </row>
    <row r="7443" spans="1:23" x14ac:dyDescent="0.35">
      <c r="A7443" t="s">
        <v>9554</v>
      </c>
      <c r="B7443" t="s">
        <v>951</v>
      </c>
      <c r="C7443" t="s">
        <v>3009</v>
      </c>
      <c r="D7443" t="s">
        <v>20</v>
      </c>
      <c r="E7443" t="s">
        <v>14</v>
      </c>
      <c r="F7443" t="s">
        <v>152</v>
      </c>
      <c r="G7443">
        <v>128.32</v>
      </c>
      <c r="H7443">
        <v>2</v>
      </c>
      <c r="I7443">
        <v>0.1</v>
      </c>
      <c r="J7443">
        <v>2.4</v>
      </c>
      <c r="K7443" t="s">
        <v>115</v>
      </c>
      <c r="L7443" t="s">
        <v>41</v>
      </c>
      <c r="M7443">
        <v>5.99</v>
      </c>
      <c r="N7443" t="s">
        <v>83</v>
      </c>
      <c r="O7443" t="b">
        <v>1</v>
      </c>
      <c r="P7443">
        <v>230.976</v>
      </c>
      <c r="Q7443">
        <v>76.992000000000019</v>
      </c>
      <c r="R7443">
        <v>68.602000000000018</v>
      </c>
      <c r="S7443" t="s">
        <v>91</v>
      </c>
      <c r="T7443">
        <v>0</v>
      </c>
      <c r="U7443">
        <v>0</v>
      </c>
      <c r="V7443">
        <v>5</v>
      </c>
      <c r="W7443">
        <v>1113.3207</v>
      </c>
    </row>
    <row r="7444" spans="1:23" x14ac:dyDescent="0.35">
      <c r="A7444" t="s">
        <v>9555</v>
      </c>
      <c r="B7444" t="s">
        <v>773</v>
      </c>
      <c r="C7444" t="s">
        <v>100</v>
      </c>
      <c r="D7444" t="s">
        <v>17</v>
      </c>
      <c r="E7444" t="s">
        <v>95</v>
      </c>
      <c r="F7444" t="s">
        <v>874</v>
      </c>
      <c r="G7444">
        <v>393.36</v>
      </c>
      <c r="H7444">
        <v>1</v>
      </c>
      <c r="I7444">
        <v>0.01</v>
      </c>
      <c r="J7444">
        <v>8.1999999999999993</v>
      </c>
      <c r="K7444" t="s">
        <v>82</v>
      </c>
      <c r="L7444" t="s">
        <v>48</v>
      </c>
      <c r="M7444">
        <v>12.72</v>
      </c>
      <c r="N7444" t="s">
        <v>83</v>
      </c>
      <c r="O7444" t="b">
        <v>0</v>
      </c>
      <c r="P7444">
        <v>389.4264</v>
      </c>
      <c r="Q7444">
        <v>153.41040000000001</v>
      </c>
      <c r="R7444">
        <v>132.49039999999999</v>
      </c>
      <c r="S7444" t="s">
        <v>97</v>
      </c>
      <c r="T7444">
        <v>0</v>
      </c>
      <c r="U7444">
        <v>0</v>
      </c>
      <c r="V7444">
        <v>16</v>
      </c>
      <c r="W7444">
        <v>909.71600000000001</v>
      </c>
    </row>
    <row r="7445" spans="1:23" x14ac:dyDescent="0.35">
      <c r="A7445" t="s">
        <v>9556</v>
      </c>
      <c r="B7445" t="s">
        <v>491</v>
      </c>
      <c r="C7445" t="s">
        <v>1315</v>
      </c>
      <c r="D7445" t="s">
        <v>17</v>
      </c>
      <c r="E7445" t="s">
        <v>88</v>
      </c>
      <c r="F7445" t="s">
        <v>111</v>
      </c>
      <c r="G7445">
        <v>25.92</v>
      </c>
      <c r="H7445">
        <v>3</v>
      </c>
      <c r="I7445">
        <v>0.02</v>
      </c>
      <c r="J7445">
        <v>9.9600000000000009</v>
      </c>
      <c r="K7445" t="s">
        <v>82</v>
      </c>
      <c r="L7445" t="s">
        <v>45</v>
      </c>
      <c r="M7445">
        <v>1.25</v>
      </c>
      <c r="N7445" t="s">
        <v>83</v>
      </c>
      <c r="O7445" t="b">
        <v>0</v>
      </c>
      <c r="P7445">
        <v>76.204800000000006</v>
      </c>
      <c r="Q7445">
        <v>29.548800000000011</v>
      </c>
      <c r="R7445">
        <v>18.33880000000001</v>
      </c>
      <c r="S7445" t="s">
        <v>103</v>
      </c>
      <c r="T7445">
        <v>0</v>
      </c>
      <c r="U7445">
        <v>0</v>
      </c>
      <c r="V7445">
        <v>14</v>
      </c>
      <c r="W7445">
        <v>995.56200000000001</v>
      </c>
    </row>
    <row r="7446" spans="1:23" x14ac:dyDescent="0.35">
      <c r="A7446" t="s">
        <v>9557</v>
      </c>
      <c r="B7446" t="s">
        <v>368</v>
      </c>
      <c r="C7446" t="s">
        <v>2105</v>
      </c>
      <c r="D7446" t="s">
        <v>20</v>
      </c>
      <c r="E7446" t="s">
        <v>16</v>
      </c>
      <c r="F7446" t="s">
        <v>427</v>
      </c>
      <c r="G7446">
        <v>21.6</v>
      </c>
      <c r="H7446">
        <v>2</v>
      </c>
      <c r="I7446">
        <v>0.2</v>
      </c>
      <c r="J7446">
        <v>7.94</v>
      </c>
      <c r="K7446" t="s">
        <v>115</v>
      </c>
      <c r="L7446" t="s">
        <v>48</v>
      </c>
      <c r="M7446">
        <v>11.61</v>
      </c>
      <c r="N7446" t="s">
        <v>83</v>
      </c>
      <c r="O7446" t="b">
        <v>0</v>
      </c>
      <c r="P7446">
        <v>34.56</v>
      </c>
      <c r="Q7446">
        <v>8.64</v>
      </c>
      <c r="R7446">
        <v>-10.91</v>
      </c>
      <c r="S7446" t="s">
        <v>97</v>
      </c>
      <c r="T7446">
        <v>0</v>
      </c>
      <c r="U7446">
        <v>0</v>
      </c>
      <c r="V7446">
        <v>15</v>
      </c>
      <c r="W7446">
        <v>908.25459999999998</v>
      </c>
    </row>
    <row r="7447" spans="1:23" x14ac:dyDescent="0.35">
      <c r="A7447" t="s">
        <v>9558</v>
      </c>
      <c r="B7447" t="s">
        <v>740</v>
      </c>
      <c r="C7447" t="s">
        <v>1254</v>
      </c>
      <c r="D7447" t="s">
        <v>12</v>
      </c>
      <c r="E7447" t="s">
        <v>95</v>
      </c>
      <c r="F7447" t="s">
        <v>1709</v>
      </c>
      <c r="G7447">
        <v>600.63</v>
      </c>
      <c r="H7447">
        <v>2</v>
      </c>
      <c r="I7447">
        <v>0.08</v>
      </c>
      <c r="J7447">
        <v>4.41</v>
      </c>
      <c r="K7447" t="s">
        <v>82</v>
      </c>
      <c r="L7447" t="s">
        <v>43</v>
      </c>
      <c r="M7447">
        <v>7.46</v>
      </c>
      <c r="N7447" t="s">
        <v>83</v>
      </c>
      <c r="O7447" t="b">
        <v>0</v>
      </c>
      <c r="P7447">
        <v>1105.1592000000001</v>
      </c>
      <c r="Q7447">
        <v>384.40320000000008</v>
      </c>
      <c r="R7447">
        <v>372.53320000000008</v>
      </c>
      <c r="S7447" t="s">
        <v>128</v>
      </c>
      <c r="T7447">
        <v>0</v>
      </c>
      <c r="U7447">
        <v>0</v>
      </c>
      <c r="V7447">
        <v>13</v>
      </c>
      <c r="W7447">
        <v>1539.1237000000001</v>
      </c>
    </row>
    <row r="7448" spans="1:23" x14ac:dyDescent="0.35">
      <c r="A7448" t="s">
        <v>9559</v>
      </c>
      <c r="B7448" t="s">
        <v>113</v>
      </c>
      <c r="C7448" t="s">
        <v>2120</v>
      </c>
      <c r="D7448" t="s">
        <v>26</v>
      </c>
      <c r="E7448" t="s">
        <v>14</v>
      </c>
      <c r="F7448" t="s">
        <v>744</v>
      </c>
      <c r="G7448">
        <v>65.349999999999994</v>
      </c>
      <c r="H7448">
        <v>1</v>
      </c>
      <c r="I7448">
        <v>7.0000000000000007E-2</v>
      </c>
      <c r="J7448">
        <v>6.07</v>
      </c>
      <c r="K7448" t="s">
        <v>115</v>
      </c>
      <c r="L7448" t="s">
        <v>41</v>
      </c>
      <c r="M7448">
        <v>6.92</v>
      </c>
      <c r="N7448" t="s">
        <v>83</v>
      </c>
      <c r="O7448" t="b">
        <v>0</v>
      </c>
      <c r="P7448">
        <v>60.775500000000001</v>
      </c>
      <c r="Q7448">
        <v>21.5655</v>
      </c>
      <c r="R7448">
        <v>8.5754999999999999</v>
      </c>
      <c r="S7448" t="s">
        <v>84</v>
      </c>
      <c r="T7448">
        <v>0</v>
      </c>
      <c r="U7448">
        <v>0</v>
      </c>
      <c r="V7448">
        <v>16</v>
      </c>
      <c r="W7448">
        <v>1044.1976</v>
      </c>
    </row>
    <row r="7449" spans="1:23" x14ac:dyDescent="0.35">
      <c r="A7449" t="s">
        <v>9560</v>
      </c>
      <c r="B7449" t="s">
        <v>562</v>
      </c>
      <c r="C7449" t="s">
        <v>3539</v>
      </c>
      <c r="D7449" t="s">
        <v>20</v>
      </c>
      <c r="E7449" t="s">
        <v>16</v>
      </c>
      <c r="F7449" t="s">
        <v>527</v>
      </c>
      <c r="G7449">
        <v>44.05</v>
      </c>
      <c r="H7449">
        <v>3</v>
      </c>
      <c r="I7449">
        <v>0.25</v>
      </c>
      <c r="J7449">
        <v>8.16</v>
      </c>
      <c r="K7449" t="s">
        <v>115</v>
      </c>
      <c r="L7449" t="s">
        <v>45</v>
      </c>
      <c r="M7449">
        <v>1.9</v>
      </c>
      <c r="N7449" t="s">
        <v>141</v>
      </c>
      <c r="O7449" t="b">
        <v>0</v>
      </c>
      <c r="P7449">
        <v>99.112499999999983</v>
      </c>
      <c r="Q7449">
        <v>19.822500000000009</v>
      </c>
      <c r="R7449">
        <v>9.7625000000000046</v>
      </c>
      <c r="S7449" t="s">
        <v>103</v>
      </c>
      <c r="T7449">
        <v>1</v>
      </c>
      <c r="U7449">
        <v>0</v>
      </c>
      <c r="V7449">
        <v>2</v>
      </c>
      <c r="W7449">
        <v>15.254099999999999</v>
      </c>
    </row>
    <row r="7450" spans="1:23" x14ac:dyDescent="0.35">
      <c r="A7450" t="s">
        <v>9561</v>
      </c>
      <c r="B7450" t="s">
        <v>466</v>
      </c>
      <c r="C7450" t="s">
        <v>1921</v>
      </c>
      <c r="D7450" t="s">
        <v>15</v>
      </c>
      <c r="E7450" t="s">
        <v>14</v>
      </c>
      <c r="F7450" t="s">
        <v>324</v>
      </c>
      <c r="G7450">
        <v>137.88</v>
      </c>
      <c r="H7450">
        <v>2</v>
      </c>
      <c r="I7450">
        <v>0.13</v>
      </c>
      <c r="J7450">
        <v>3.54</v>
      </c>
      <c r="K7450" t="s">
        <v>115</v>
      </c>
      <c r="L7450" t="s">
        <v>41</v>
      </c>
      <c r="M7450">
        <v>10.32</v>
      </c>
      <c r="N7450" t="s">
        <v>83</v>
      </c>
      <c r="O7450" t="b">
        <v>0</v>
      </c>
      <c r="P7450">
        <v>239.91120000000001</v>
      </c>
      <c r="Q7450">
        <v>74.455199999999991</v>
      </c>
      <c r="R7450">
        <v>60.595199999999991</v>
      </c>
      <c r="S7450" t="s">
        <v>183</v>
      </c>
      <c r="T7450">
        <v>0</v>
      </c>
      <c r="U7450">
        <v>0</v>
      </c>
      <c r="V7450">
        <v>14</v>
      </c>
      <c r="W7450">
        <v>1003.5946</v>
      </c>
    </row>
    <row r="7451" spans="1:23" x14ac:dyDescent="0.35">
      <c r="A7451" t="s">
        <v>9562</v>
      </c>
      <c r="B7451" t="s">
        <v>1054</v>
      </c>
      <c r="C7451" t="s">
        <v>5182</v>
      </c>
      <c r="D7451" t="s">
        <v>19</v>
      </c>
      <c r="E7451" t="s">
        <v>16</v>
      </c>
      <c r="F7451" t="s">
        <v>478</v>
      </c>
      <c r="G7451">
        <v>31.2</v>
      </c>
      <c r="H7451">
        <v>2</v>
      </c>
      <c r="I7451">
        <v>0.26</v>
      </c>
      <c r="J7451">
        <v>4.53</v>
      </c>
      <c r="K7451" t="s">
        <v>82</v>
      </c>
      <c r="L7451" t="s">
        <v>45</v>
      </c>
      <c r="M7451">
        <v>1.49</v>
      </c>
      <c r="N7451" t="s">
        <v>83</v>
      </c>
      <c r="O7451" t="b">
        <v>0</v>
      </c>
      <c r="P7451">
        <v>46.176000000000002</v>
      </c>
      <c r="Q7451">
        <v>8.7360000000000042</v>
      </c>
      <c r="R7451">
        <v>2.7160000000000042</v>
      </c>
      <c r="S7451" t="s">
        <v>128</v>
      </c>
      <c r="T7451">
        <v>0</v>
      </c>
      <c r="U7451">
        <v>0</v>
      </c>
      <c r="V7451">
        <v>4</v>
      </c>
      <c r="W7451">
        <v>7.2874000000000079</v>
      </c>
    </row>
    <row r="7452" spans="1:23" x14ac:dyDescent="0.35">
      <c r="A7452" t="s">
        <v>9563</v>
      </c>
      <c r="B7452" t="s">
        <v>433</v>
      </c>
      <c r="C7452" t="s">
        <v>997</v>
      </c>
      <c r="D7452" t="s">
        <v>19</v>
      </c>
      <c r="E7452" t="s">
        <v>14</v>
      </c>
      <c r="F7452" t="s">
        <v>1072</v>
      </c>
      <c r="G7452">
        <v>21.35</v>
      </c>
      <c r="H7452">
        <v>1</v>
      </c>
      <c r="I7452">
        <v>0.08</v>
      </c>
      <c r="J7452">
        <v>5.5</v>
      </c>
      <c r="K7452" t="s">
        <v>102</v>
      </c>
      <c r="L7452" t="s">
        <v>45</v>
      </c>
      <c r="M7452">
        <v>1.02</v>
      </c>
      <c r="N7452" t="s">
        <v>83</v>
      </c>
      <c r="O7452" t="b">
        <v>0</v>
      </c>
      <c r="P7452">
        <v>19.641999999999999</v>
      </c>
      <c r="Q7452">
        <v>6.8320000000000034</v>
      </c>
      <c r="R7452">
        <v>0.31200000000000289</v>
      </c>
      <c r="S7452" t="s">
        <v>97</v>
      </c>
      <c r="T7452">
        <v>0</v>
      </c>
      <c r="U7452">
        <v>0</v>
      </c>
      <c r="V7452">
        <v>6</v>
      </c>
      <c r="W7452">
        <v>77.309800000000024</v>
      </c>
    </row>
    <row r="7453" spans="1:23" x14ac:dyDescent="0.35">
      <c r="A7453" t="s">
        <v>9564</v>
      </c>
      <c r="B7453" t="s">
        <v>229</v>
      </c>
      <c r="C7453" t="s">
        <v>2523</v>
      </c>
      <c r="D7453" t="s">
        <v>12</v>
      </c>
      <c r="E7453" t="s">
        <v>88</v>
      </c>
      <c r="F7453" t="s">
        <v>111</v>
      </c>
      <c r="G7453">
        <v>15.15</v>
      </c>
      <c r="H7453">
        <v>1</v>
      </c>
      <c r="I7453">
        <v>0.09</v>
      </c>
      <c r="J7453">
        <v>2.33</v>
      </c>
      <c r="K7453" t="s">
        <v>115</v>
      </c>
      <c r="L7453" t="s">
        <v>41</v>
      </c>
      <c r="M7453">
        <v>5.43</v>
      </c>
      <c r="N7453" t="s">
        <v>83</v>
      </c>
      <c r="O7453" t="b">
        <v>0</v>
      </c>
      <c r="P7453">
        <v>13.7865</v>
      </c>
      <c r="Q7453">
        <v>4.6965000000000003</v>
      </c>
      <c r="R7453">
        <v>-3.063499999999999</v>
      </c>
      <c r="S7453" t="s">
        <v>103</v>
      </c>
      <c r="T7453">
        <v>0</v>
      </c>
      <c r="U7453">
        <v>0</v>
      </c>
      <c r="V7453">
        <v>13</v>
      </c>
      <c r="W7453">
        <v>464.18990000000008</v>
      </c>
    </row>
    <row r="7454" spans="1:23" x14ac:dyDescent="0.35">
      <c r="A7454" t="s">
        <v>9565</v>
      </c>
      <c r="B7454" t="s">
        <v>1586</v>
      </c>
      <c r="C7454" t="s">
        <v>1599</v>
      </c>
      <c r="D7454" t="s">
        <v>24</v>
      </c>
      <c r="E7454" t="s">
        <v>14</v>
      </c>
      <c r="F7454" t="s">
        <v>451</v>
      </c>
      <c r="G7454">
        <v>131.27000000000001</v>
      </c>
      <c r="H7454">
        <v>3</v>
      </c>
      <c r="I7454">
        <v>0.05</v>
      </c>
      <c r="J7454">
        <v>9.32</v>
      </c>
      <c r="K7454" t="s">
        <v>90</v>
      </c>
      <c r="L7454" t="s">
        <v>43</v>
      </c>
      <c r="M7454">
        <v>7.91</v>
      </c>
      <c r="N7454" t="s">
        <v>83</v>
      </c>
      <c r="O7454" t="b">
        <v>0</v>
      </c>
      <c r="P7454">
        <v>374.11950000000002</v>
      </c>
      <c r="Q7454">
        <v>137.83349999999999</v>
      </c>
      <c r="R7454">
        <v>120.6035</v>
      </c>
      <c r="S7454" t="s">
        <v>183</v>
      </c>
      <c r="T7454">
        <v>0</v>
      </c>
      <c r="U7454">
        <v>0</v>
      </c>
      <c r="V7454">
        <v>16</v>
      </c>
      <c r="W7454">
        <v>1139.4492</v>
      </c>
    </row>
    <row r="7455" spans="1:23" x14ac:dyDescent="0.35">
      <c r="A7455" t="s">
        <v>9566</v>
      </c>
      <c r="B7455" t="s">
        <v>372</v>
      </c>
      <c r="C7455" t="s">
        <v>1904</v>
      </c>
      <c r="D7455" t="s">
        <v>15</v>
      </c>
      <c r="E7455" t="s">
        <v>95</v>
      </c>
      <c r="F7455" t="s">
        <v>701</v>
      </c>
      <c r="G7455">
        <v>379.81</v>
      </c>
      <c r="H7455">
        <v>1</v>
      </c>
      <c r="I7455">
        <v>0.1</v>
      </c>
      <c r="J7455">
        <v>8.16</v>
      </c>
      <c r="K7455" t="s">
        <v>82</v>
      </c>
      <c r="L7455" t="s">
        <v>43</v>
      </c>
      <c r="M7455">
        <v>4.67</v>
      </c>
      <c r="N7455" t="s">
        <v>141</v>
      </c>
      <c r="O7455" t="b">
        <v>0</v>
      </c>
      <c r="P7455">
        <v>341.82900000000001</v>
      </c>
      <c r="Q7455">
        <v>113.943</v>
      </c>
      <c r="R7455">
        <v>101.113</v>
      </c>
      <c r="S7455" t="s">
        <v>183</v>
      </c>
      <c r="T7455">
        <v>1</v>
      </c>
      <c r="U7455">
        <v>0</v>
      </c>
      <c r="V7455">
        <v>15</v>
      </c>
      <c r="W7455">
        <v>513.01609999999994</v>
      </c>
    </row>
    <row r="7456" spans="1:23" x14ac:dyDescent="0.35">
      <c r="A7456" t="s">
        <v>9567</v>
      </c>
      <c r="B7456" t="s">
        <v>1052</v>
      </c>
      <c r="C7456" t="s">
        <v>1262</v>
      </c>
      <c r="D7456" t="s">
        <v>12</v>
      </c>
      <c r="E7456" t="s">
        <v>88</v>
      </c>
      <c r="F7456" t="s">
        <v>693</v>
      </c>
      <c r="G7456">
        <v>21.76</v>
      </c>
      <c r="H7456">
        <v>3</v>
      </c>
      <c r="I7456">
        <v>0.03</v>
      </c>
      <c r="J7456">
        <v>2.0299999999999998</v>
      </c>
      <c r="K7456" t="s">
        <v>82</v>
      </c>
      <c r="L7456" t="s">
        <v>45</v>
      </c>
      <c r="M7456">
        <v>1.69</v>
      </c>
      <c r="N7456" t="s">
        <v>83</v>
      </c>
      <c r="O7456" t="b">
        <v>0</v>
      </c>
      <c r="P7456">
        <v>63.321599999999997</v>
      </c>
      <c r="Q7456">
        <v>24.153600000000001</v>
      </c>
      <c r="R7456">
        <v>20.433599999999998</v>
      </c>
      <c r="S7456" t="s">
        <v>128</v>
      </c>
      <c r="T7456">
        <v>0</v>
      </c>
      <c r="U7456">
        <v>0</v>
      </c>
      <c r="V7456">
        <v>18</v>
      </c>
      <c r="W7456">
        <v>1561.0561</v>
      </c>
    </row>
    <row r="7457" spans="1:23" x14ac:dyDescent="0.35">
      <c r="A7457" t="s">
        <v>9568</v>
      </c>
      <c r="B7457" t="s">
        <v>581</v>
      </c>
      <c r="C7457" t="s">
        <v>411</v>
      </c>
      <c r="D7457" t="s">
        <v>12</v>
      </c>
      <c r="E7457" t="s">
        <v>95</v>
      </c>
      <c r="F7457" t="s">
        <v>140</v>
      </c>
      <c r="G7457">
        <v>515.84</v>
      </c>
      <c r="H7457">
        <v>1</v>
      </c>
      <c r="I7457">
        <v>0.22</v>
      </c>
      <c r="J7457">
        <v>6.41</v>
      </c>
      <c r="K7457" t="s">
        <v>102</v>
      </c>
      <c r="L7457" t="s">
        <v>41</v>
      </c>
      <c r="M7457">
        <v>9.69</v>
      </c>
      <c r="N7457" t="s">
        <v>83</v>
      </c>
      <c r="O7457" t="b">
        <v>0</v>
      </c>
      <c r="P7457">
        <v>402.35520000000002</v>
      </c>
      <c r="Q7457">
        <v>92.851200000000006</v>
      </c>
      <c r="R7457">
        <v>76.751200000000011</v>
      </c>
      <c r="S7457" t="s">
        <v>84</v>
      </c>
      <c r="T7457">
        <v>0</v>
      </c>
      <c r="U7457">
        <v>0</v>
      </c>
      <c r="V7457">
        <v>10</v>
      </c>
      <c r="W7457">
        <v>700.08530000000007</v>
      </c>
    </row>
    <row r="7458" spans="1:23" x14ac:dyDescent="0.35">
      <c r="A7458" t="s">
        <v>9569</v>
      </c>
      <c r="B7458" t="s">
        <v>536</v>
      </c>
      <c r="C7458" t="s">
        <v>519</v>
      </c>
      <c r="D7458" t="s">
        <v>15</v>
      </c>
      <c r="E7458" t="s">
        <v>88</v>
      </c>
      <c r="F7458" t="s">
        <v>1368</v>
      </c>
      <c r="G7458">
        <v>27</v>
      </c>
      <c r="H7458">
        <v>3</v>
      </c>
      <c r="I7458">
        <v>0.01</v>
      </c>
      <c r="J7458">
        <v>3.84</v>
      </c>
      <c r="K7458" t="s">
        <v>82</v>
      </c>
      <c r="L7458" t="s">
        <v>48</v>
      </c>
      <c r="M7458">
        <v>17.12</v>
      </c>
      <c r="N7458" t="s">
        <v>83</v>
      </c>
      <c r="O7458" t="b">
        <v>0</v>
      </c>
      <c r="P7458">
        <v>80.19</v>
      </c>
      <c r="Q7458">
        <v>31.59</v>
      </c>
      <c r="R7458">
        <v>10.63</v>
      </c>
      <c r="S7458" t="s">
        <v>97</v>
      </c>
      <c r="T7458">
        <v>0</v>
      </c>
      <c r="U7458">
        <v>0</v>
      </c>
      <c r="V7458">
        <v>18</v>
      </c>
      <c r="W7458">
        <v>828.07060000000013</v>
      </c>
    </row>
    <row r="7459" spans="1:23" x14ac:dyDescent="0.35">
      <c r="A7459" t="s">
        <v>9570</v>
      </c>
      <c r="B7459" t="s">
        <v>1936</v>
      </c>
      <c r="C7459" t="s">
        <v>1088</v>
      </c>
      <c r="D7459" t="s">
        <v>17</v>
      </c>
      <c r="E7459" t="s">
        <v>95</v>
      </c>
      <c r="F7459" t="s">
        <v>182</v>
      </c>
      <c r="G7459">
        <v>34.86</v>
      </c>
      <c r="H7459">
        <v>2</v>
      </c>
      <c r="I7459">
        <v>0.1</v>
      </c>
      <c r="J7459">
        <v>7.88</v>
      </c>
      <c r="K7459" t="s">
        <v>102</v>
      </c>
      <c r="L7459" t="s">
        <v>43</v>
      </c>
      <c r="M7459">
        <v>5.75</v>
      </c>
      <c r="N7459" t="s">
        <v>83</v>
      </c>
      <c r="O7459" t="b">
        <v>1</v>
      </c>
      <c r="P7459">
        <v>62.747999999999998</v>
      </c>
      <c r="Q7459">
        <v>20.916</v>
      </c>
      <c r="R7459">
        <v>7.2859999999999978</v>
      </c>
      <c r="S7459" t="s">
        <v>103</v>
      </c>
      <c r="T7459">
        <v>0</v>
      </c>
      <c r="U7459">
        <v>0</v>
      </c>
      <c r="V7459">
        <v>12</v>
      </c>
      <c r="W7459">
        <v>1213.271</v>
      </c>
    </row>
    <row r="7460" spans="1:23" x14ac:dyDescent="0.35">
      <c r="A7460" t="s">
        <v>9571</v>
      </c>
      <c r="B7460" t="s">
        <v>572</v>
      </c>
      <c r="C7460" t="s">
        <v>1489</v>
      </c>
      <c r="D7460" t="s">
        <v>12</v>
      </c>
      <c r="E7460" t="s">
        <v>16</v>
      </c>
      <c r="F7460" t="s">
        <v>427</v>
      </c>
      <c r="G7460">
        <v>44.25</v>
      </c>
      <c r="H7460">
        <v>3</v>
      </c>
      <c r="I7460">
        <v>0.05</v>
      </c>
      <c r="J7460">
        <v>9.4499999999999993</v>
      </c>
      <c r="K7460" t="s">
        <v>90</v>
      </c>
      <c r="L7460" t="s">
        <v>45</v>
      </c>
      <c r="M7460">
        <v>1.35</v>
      </c>
      <c r="N7460" t="s">
        <v>83</v>
      </c>
      <c r="O7460" t="b">
        <v>0</v>
      </c>
      <c r="P7460">
        <v>126.1125</v>
      </c>
      <c r="Q7460">
        <v>46.462500000000013</v>
      </c>
      <c r="R7460">
        <v>35.662500000000009</v>
      </c>
      <c r="S7460" t="s">
        <v>183</v>
      </c>
      <c r="T7460">
        <v>0</v>
      </c>
      <c r="U7460">
        <v>0</v>
      </c>
      <c r="V7460">
        <v>15</v>
      </c>
      <c r="W7460">
        <v>471.47800000000012</v>
      </c>
    </row>
    <row r="7461" spans="1:23" x14ac:dyDescent="0.35">
      <c r="A7461" t="s">
        <v>9572</v>
      </c>
      <c r="B7461" t="s">
        <v>1687</v>
      </c>
      <c r="C7461" t="s">
        <v>1564</v>
      </c>
      <c r="D7461" t="s">
        <v>15</v>
      </c>
      <c r="E7461" t="s">
        <v>14</v>
      </c>
      <c r="F7461" t="s">
        <v>167</v>
      </c>
      <c r="G7461">
        <v>134.1</v>
      </c>
      <c r="H7461">
        <v>3</v>
      </c>
      <c r="I7461">
        <v>0.24</v>
      </c>
      <c r="J7461">
        <v>8.6</v>
      </c>
      <c r="K7461" t="s">
        <v>115</v>
      </c>
      <c r="L7461" t="s">
        <v>41</v>
      </c>
      <c r="M7461">
        <v>6</v>
      </c>
      <c r="N7461" t="s">
        <v>83</v>
      </c>
      <c r="O7461" t="b">
        <v>0</v>
      </c>
      <c r="P7461">
        <v>305.74799999999999</v>
      </c>
      <c r="Q7461">
        <v>64.368000000000023</v>
      </c>
      <c r="R7461">
        <v>49.768000000000022</v>
      </c>
      <c r="S7461" t="s">
        <v>97</v>
      </c>
      <c r="T7461">
        <v>0</v>
      </c>
      <c r="U7461">
        <v>0</v>
      </c>
      <c r="V7461">
        <v>12</v>
      </c>
      <c r="W7461">
        <v>854.08709999999985</v>
      </c>
    </row>
    <row r="7462" spans="1:23" x14ac:dyDescent="0.35">
      <c r="A7462" t="s">
        <v>9573</v>
      </c>
      <c r="B7462" t="s">
        <v>1810</v>
      </c>
      <c r="C7462" t="s">
        <v>9574</v>
      </c>
      <c r="D7462" t="s">
        <v>20</v>
      </c>
      <c r="E7462" t="s">
        <v>88</v>
      </c>
      <c r="F7462" t="s">
        <v>1395</v>
      </c>
      <c r="G7462">
        <v>24.09</v>
      </c>
      <c r="H7462">
        <v>2</v>
      </c>
      <c r="I7462">
        <v>0.05</v>
      </c>
      <c r="J7462">
        <v>2.12</v>
      </c>
      <c r="K7462" t="s">
        <v>102</v>
      </c>
      <c r="L7462" t="s">
        <v>43</v>
      </c>
      <c r="M7462">
        <v>6.27</v>
      </c>
      <c r="N7462" t="s">
        <v>83</v>
      </c>
      <c r="O7462" t="b">
        <v>0</v>
      </c>
      <c r="P7462">
        <v>45.771000000000001</v>
      </c>
      <c r="Q7462">
        <v>16.863</v>
      </c>
      <c r="R7462">
        <v>8.4730000000000025</v>
      </c>
      <c r="S7462" t="s">
        <v>84</v>
      </c>
      <c r="T7462">
        <v>0</v>
      </c>
      <c r="U7462">
        <v>0</v>
      </c>
      <c r="V7462">
        <v>2</v>
      </c>
      <c r="W7462">
        <v>189.3766</v>
      </c>
    </row>
    <row r="7463" spans="1:23" x14ac:dyDescent="0.35">
      <c r="A7463" t="s">
        <v>9575</v>
      </c>
      <c r="B7463" t="s">
        <v>909</v>
      </c>
      <c r="C7463" t="s">
        <v>3493</v>
      </c>
      <c r="D7463" t="s">
        <v>19</v>
      </c>
      <c r="E7463" t="s">
        <v>95</v>
      </c>
      <c r="F7463" t="s">
        <v>782</v>
      </c>
      <c r="G7463">
        <v>466.5</v>
      </c>
      <c r="H7463">
        <v>3</v>
      </c>
      <c r="I7463">
        <v>0.02</v>
      </c>
      <c r="J7463">
        <v>9.6</v>
      </c>
      <c r="K7463" t="s">
        <v>82</v>
      </c>
      <c r="L7463" t="s">
        <v>43</v>
      </c>
      <c r="M7463">
        <v>4.3899999999999997</v>
      </c>
      <c r="N7463" t="s">
        <v>83</v>
      </c>
      <c r="O7463" t="b">
        <v>0</v>
      </c>
      <c r="P7463">
        <v>1371.51</v>
      </c>
      <c r="Q7463">
        <v>531.81000000000006</v>
      </c>
      <c r="R7463">
        <v>517.82000000000005</v>
      </c>
      <c r="S7463" t="s">
        <v>183</v>
      </c>
      <c r="T7463">
        <v>0</v>
      </c>
      <c r="U7463">
        <v>0</v>
      </c>
      <c r="V7463">
        <v>15</v>
      </c>
      <c r="W7463">
        <v>2107.1965</v>
      </c>
    </row>
    <row r="7464" spans="1:23" x14ac:dyDescent="0.35">
      <c r="A7464" t="s">
        <v>9576</v>
      </c>
      <c r="B7464" t="s">
        <v>1124</v>
      </c>
      <c r="C7464" t="s">
        <v>9577</v>
      </c>
      <c r="D7464" t="s">
        <v>12</v>
      </c>
      <c r="E7464" t="s">
        <v>16</v>
      </c>
      <c r="F7464" t="s">
        <v>337</v>
      </c>
      <c r="G7464">
        <v>2.99</v>
      </c>
      <c r="H7464">
        <v>2</v>
      </c>
      <c r="I7464">
        <v>0.08</v>
      </c>
      <c r="J7464">
        <v>3.18</v>
      </c>
      <c r="K7464" t="s">
        <v>102</v>
      </c>
      <c r="L7464" t="s">
        <v>48</v>
      </c>
      <c r="M7464">
        <v>15.94</v>
      </c>
      <c r="N7464" t="s">
        <v>83</v>
      </c>
      <c r="O7464" t="b">
        <v>0</v>
      </c>
      <c r="P7464">
        <v>5.5016000000000007</v>
      </c>
      <c r="Q7464">
        <v>1.9136000000000011</v>
      </c>
      <c r="R7464">
        <v>-17.206399999999999</v>
      </c>
      <c r="S7464" t="s">
        <v>103</v>
      </c>
      <c r="T7464">
        <v>0</v>
      </c>
      <c r="U7464">
        <v>0</v>
      </c>
      <c r="V7464">
        <v>1</v>
      </c>
      <c r="W7464">
        <v>-17.206399999999999</v>
      </c>
    </row>
    <row r="7465" spans="1:23" x14ac:dyDescent="0.35">
      <c r="A7465" t="s">
        <v>9578</v>
      </c>
      <c r="B7465" t="s">
        <v>309</v>
      </c>
      <c r="C7465" t="s">
        <v>1505</v>
      </c>
      <c r="D7465" t="s">
        <v>19</v>
      </c>
      <c r="E7465" t="s">
        <v>95</v>
      </c>
      <c r="F7465" t="s">
        <v>89</v>
      </c>
      <c r="G7465">
        <v>44.16</v>
      </c>
      <c r="H7465">
        <v>1</v>
      </c>
      <c r="I7465">
        <v>0.13</v>
      </c>
      <c r="J7465">
        <v>3.15</v>
      </c>
      <c r="K7465" t="s">
        <v>90</v>
      </c>
      <c r="L7465" t="s">
        <v>41</v>
      </c>
      <c r="M7465">
        <v>11.12</v>
      </c>
      <c r="N7465" t="s">
        <v>83</v>
      </c>
      <c r="O7465" t="b">
        <v>0</v>
      </c>
      <c r="P7465">
        <v>38.419199999999996</v>
      </c>
      <c r="Q7465">
        <v>11.9232</v>
      </c>
      <c r="R7465">
        <v>-2.3468000000000022</v>
      </c>
      <c r="S7465" t="s">
        <v>128</v>
      </c>
      <c r="T7465">
        <v>0</v>
      </c>
      <c r="U7465">
        <v>0</v>
      </c>
      <c r="V7465">
        <v>12</v>
      </c>
      <c r="W7465">
        <v>1051.6015</v>
      </c>
    </row>
    <row r="7466" spans="1:23" x14ac:dyDescent="0.35">
      <c r="A7466" t="s">
        <v>9579</v>
      </c>
      <c r="B7466" t="s">
        <v>1586</v>
      </c>
      <c r="C7466" t="s">
        <v>1271</v>
      </c>
      <c r="D7466" t="s">
        <v>12</v>
      </c>
      <c r="E7466" t="s">
        <v>95</v>
      </c>
      <c r="F7466" t="s">
        <v>726</v>
      </c>
      <c r="G7466">
        <v>565.66999999999996</v>
      </c>
      <c r="H7466">
        <v>1</v>
      </c>
      <c r="I7466">
        <v>0.06</v>
      </c>
      <c r="J7466">
        <v>6.69</v>
      </c>
      <c r="K7466" t="s">
        <v>115</v>
      </c>
      <c r="L7466" t="s">
        <v>45</v>
      </c>
      <c r="M7466">
        <v>1.8</v>
      </c>
      <c r="N7466" t="s">
        <v>83</v>
      </c>
      <c r="O7466" t="b">
        <v>0</v>
      </c>
      <c r="P7466">
        <v>531.72979999999995</v>
      </c>
      <c r="Q7466">
        <v>192.3278</v>
      </c>
      <c r="R7466">
        <v>183.83779999999999</v>
      </c>
      <c r="S7466" t="s">
        <v>183</v>
      </c>
      <c r="T7466">
        <v>0</v>
      </c>
      <c r="U7466">
        <v>0</v>
      </c>
      <c r="V7466">
        <v>13</v>
      </c>
      <c r="W7466">
        <v>572.79690000000005</v>
      </c>
    </row>
    <row r="7467" spans="1:23" x14ac:dyDescent="0.35">
      <c r="A7467" t="s">
        <v>9580</v>
      </c>
      <c r="B7467" t="s">
        <v>802</v>
      </c>
      <c r="C7467" t="s">
        <v>7043</v>
      </c>
      <c r="D7467" t="s">
        <v>12</v>
      </c>
      <c r="E7467" t="s">
        <v>14</v>
      </c>
      <c r="F7467" t="s">
        <v>101</v>
      </c>
      <c r="G7467">
        <v>112.18</v>
      </c>
      <c r="H7467">
        <v>2</v>
      </c>
      <c r="I7467">
        <v>7.0000000000000007E-2</v>
      </c>
      <c r="J7467">
        <v>7.14</v>
      </c>
      <c r="K7467" t="s">
        <v>102</v>
      </c>
      <c r="L7467" t="s">
        <v>45</v>
      </c>
      <c r="M7467">
        <v>1.44</v>
      </c>
      <c r="N7467" t="s">
        <v>83</v>
      </c>
      <c r="O7467" t="b">
        <v>0</v>
      </c>
      <c r="P7467">
        <v>208.65479999999999</v>
      </c>
      <c r="Q7467">
        <v>74.038799999999981</v>
      </c>
      <c r="R7467">
        <v>65.458799999999982</v>
      </c>
      <c r="S7467" t="s">
        <v>84</v>
      </c>
      <c r="T7467">
        <v>0</v>
      </c>
      <c r="U7467">
        <v>0</v>
      </c>
      <c r="V7467">
        <v>5</v>
      </c>
      <c r="W7467">
        <v>281.25589999999988</v>
      </c>
    </row>
    <row r="7468" spans="1:23" x14ac:dyDescent="0.35">
      <c r="A7468" t="s">
        <v>9581</v>
      </c>
      <c r="B7468" t="s">
        <v>949</v>
      </c>
      <c r="C7468" t="s">
        <v>350</v>
      </c>
      <c r="D7468" t="s">
        <v>19</v>
      </c>
      <c r="E7468" t="s">
        <v>88</v>
      </c>
      <c r="F7468" t="s">
        <v>89</v>
      </c>
      <c r="G7468">
        <v>34.979999999999997</v>
      </c>
      <c r="H7468">
        <v>1</v>
      </c>
      <c r="I7468">
        <v>0.04</v>
      </c>
      <c r="J7468">
        <v>6.11</v>
      </c>
      <c r="K7468" t="s">
        <v>102</v>
      </c>
      <c r="L7468" t="s">
        <v>48</v>
      </c>
      <c r="M7468">
        <v>9.51</v>
      </c>
      <c r="N7468" t="s">
        <v>83</v>
      </c>
      <c r="O7468" t="b">
        <v>0</v>
      </c>
      <c r="P7468">
        <v>33.580800000000004</v>
      </c>
      <c r="Q7468">
        <v>12.5928</v>
      </c>
      <c r="R7468">
        <v>-3.027200000000001</v>
      </c>
      <c r="S7468" t="s">
        <v>103</v>
      </c>
      <c r="T7468">
        <v>0</v>
      </c>
      <c r="U7468">
        <v>0</v>
      </c>
      <c r="V7468">
        <v>18</v>
      </c>
      <c r="W7468">
        <v>832.04550000000006</v>
      </c>
    </row>
    <row r="7469" spans="1:23" x14ac:dyDescent="0.35">
      <c r="A7469" t="s">
        <v>9582</v>
      </c>
      <c r="B7469" t="s">
        <v>173</v>
      </c>
      <c r="C7469" t="s">
        <v>3480</v>
      </c>
      <c r="D7469" t="s">
        <v>20</v>
      </c>
      <c r="E7469" t="s">
        <v>16</v>
      </c>
      <c r="F7469" t="s">
        <v>259</v>
      </c>
      <c r="G7469">
        <v>30.42</v>
      </c>
      <c r="H7469">
        <v>1</v>
      </c>
      <c r="I7469">
        <v>0.1</v>
      </c>
      <c r="J7469">
        <v>5.63</v>
      </c>
      <c r="K7469" t="s">
        <v>102</v>
      </c>
      <c r="L7469" t="s">
        <v>48</v>
      </c>
      <c r="M7469">
        <v>16.53</v>
      </c>
      <c r="N7469" t="s">
        <v>83</v>
      </c>
      <c r="O7469" t="b">
        <v>0</v>
      </c>
      <c r="P7469">
        <v>27.378</v>
      </c>
      <c r="Q7469">
        <v>9.1260000000000048</v>
      </c>
      <c r="R7469">
        <v>-13.034000000000001</v>
      </c>
      <c r="S7469" t="s">
        <v>128</v>
      </c>
      <c r="T7469">
        <v>0</v>
      </c>
      <c r="U7469">
        <v>0</v>
      </c>
      <c r="V7469">
        <v>4</v>
      </c>
      <c r="W7469">
        <v>410.41140000000001</v>
      </c>
    </row>
    <row r="7470" spans="1:23" x14ac:dyDescent="0.35">
      <c r="A7470" t="s">
        <v>9583</v>
      </c>
      <c r="B7470" t="s">
        <v>1157</v>
      </c>
      <c r="C7470" t="s">
        <v>1514</v>
      </c>
      <c r="D7470" t="s">
        <v>15</v>
      </c>
      <c r="E7470" t="s">
        <v>95</v>
      </c>
      <c r="F7470" t="s">
        <v>1251</v>
      </c>
      <c r="G7470">
        <v>506.12</v>
      </c>
      <c r="H7470">
        <v>2</v>
      </c>
      <c r="I7470">
        <v>0.21</v>
      </c>
      <c r="J7470">
        <v>2.4700000000000002</v>
      </c>
      <c r="K7470" t="s">
        <v>82</v>
      </c>
      <c r="L7470" t="s">
        <v>41</v>
      </c>
      <c r="M7470">
        <v>11.13</v>
      </c>
      <c r="N7470" t="s">
        <v>141</v>
      </c>
      <c r="O7470" t="b">
        <v>0</v>
      </c>
      <c r="P7470">
        <v>799.66960000000006</v>
      </c>
      <c r="Q7470">
        <v>192.32560000000009</v>
      </c>
      <c r="R7470">
        <v>178.7256000000001</v>
      </c>
      <c r="S7470" t="s">
        <v>103</v>
      </c>
      <c r="T7470">
        <v>1</v>
      </c>
      <c r="U7470">
        <v>0</v>
      </c>
      <c r="V7470">
        <v>17</v>
      </c>
      <c r="W7470">
        <v>1667.5844</v>
      </c>
    </row>
    <row r="7471" spans="1:23" x14ac:dyDescent="0.35">
      <c r="A7471" t="s">
        <v>9584</v>
      </c>
      <c r="B7471" t="s">
        <v>746</v>
      </c>
      <c r="C7471" t="s">
        <v>1634</v>
      </c>
      <c r="D7471" t="s">
        <v>19</v>
      </c>
      <c r="E7471" t="s">
        <v>95</v>
      </c>
      <c r="F7471" t="s">
        <v>667</v>
      </c>
      <c r="G7471">
        <v>219.41</v>
      </c>
      <c r="H7471">
        <v>3</v>
      </c>
      <c r="I7471">
        <v>0.16</v>
      </c>
      <c r="J7471">
        <v>5.37</v>
      </c>
      <c r="K7471" t="s">
        <v>90</v>
      </c>
      <c r="L7471" t="s">
        <v>41</v>
      </c>
      <c r="M7471">
        <v>11.8</v>
      </c>
      <c r="N7471" t="s">
        <v>83</v>
      </c>
      <c r="O7471" t="b">
        <v>0</v>
      </c>
      <c r="P7471">
        <v>552.91319999999996</v>
      </c>
      <c r="Q7471">
        <v>157.9752</v>
      </c>
      <c r="R7471">
        <v>140.80520000000001</v>
      </c>
      <c r="S7471" t="s">
        <v>103</v>
      </c>
      <c r="T7471">
        <v>0</v>
      </c>
      <c r="U7471">
        <v>0</v>
      </c>
      <c r="V7471">
        <v>4</v>
      </c>
      <c r="W7471">
        <v>556.72420000000011</v>
      </c>
    </row>
    <row r="7472" spans="1:23" x14ac:dyDescent="0.35">
      <c r="A7472" t="s">
        <v>9585</v>
      </c>
      <c r="B7472" t="s">
        <v>268</v>
      </c>
      <c r="C7472" t="s">
        <v>3581</v>
      </c>
      <c r="D7472" t="s">
        <v>15</v>
      </c>
      <c r="E7472" t="s">
        <v>88</v>
      </c>
      <c r="F7472" t="s">
        <v>693</v>
      </c>
      <c r="G7472">
        <v>22.36</v>
      </c>
      <c r="H7472">
        <v>2</v>
      </c>
      <c r="I7472">
        <v>0.1</v>
      </c>
      <c r="J7472">
        <v>5.46</v>
      </c>
      <c r="K7472" t="s">
        <v>102</v>
      </c>
      <c r="L7472" t="s">
        <v>45</v>
      </c>
      <c r="M7472">
        <v>1.78</v>
      </c>
      <c r="N7472" t="s">
        <v>141</v>
      </c>
      <c r="O7472" t="b">
        <v>1</v>
      </c>
      <c r="P7472">
        <v>40.247999999999998</v>
      </c>
      <c r="Q7472">
        <v>13.416</v>
      </c>
      <c r="R7472">
        <v>6.1760000000000002</v>
      </c>
      <c r="S7472" t="s">
        <v>91</v>
      </c>
      <c r="T7472">
        <v>1</v>
      </c>
      <c r="U7472">
        <v>0</v>
      </c>
      <c r="V7472">
        <v>2</v>
      </c>
      <c r="W7472">
        <v>93.776799999999966</v>
      </c>
    </row>
    <row r="7473" spans="1:23" x14ac:dyDescent="0.35">
      <c r="A7473" t="s">
        <v>9586</v>
      </c>
      <c r="B7473" t="s">
        <v>639</v>
      </c>
      <c r="C7473" t="s">
        <v>327</v>
      </c>
      <c r="D7473" t="s">
        <v>24</v>
      </c>
      <c r="E7473" t="s">
        <v>95</v>
      </c>
      <c r="F7473" t="s">
        <v>123</v>
      </c>
      <c r="G7473">
        <v>242.54</v>
      </c>
      <c r="H7473">
        <v>1</v>
      </c>
      <c r="I7473">
        <v>0.08</v>
      </c>
      <c r="J7473">
        <v>8.6199999999999992</v>
      </c>
      <c r="K7473" t="s">
        <v>102</v>
      </c>
      <c r="L7473" t="s">
        <v>41</v>
      </c>
      <c r="M7473">
        <v>7.74</v>
      </c>
      <c r="N7473" t="s">
        <v>83</v>
      </c>
      <c r="O7473" t="b">
        <v>0</v>
      </c>
      <c r="P7473">
        <v>223.13679999999999</v>
      </c>
      <c r="Q7473">
        <v>77.612799999999993</v>
      </c>
      <c r="R7473">
        <v>61.252799999999993</v>
      </c>
      <c r="S7473" t="s">
        <v>103</v>
      </c>
      <c r="T7473">
        <v>0</v>
      </c>
      <c r="U7473">
        <v>0</v>
      </c>
      <c r="V7473">
        <v>20</v>
      </c>
      <c r="W7473">
        <v>1411.9567</v>
      </c>
    </row>
    <row r="7474" spans="1:23" x14ac:dyDescent="0.35">
      <c r="A7474" t="s">
        <v>9587</v>
      </c>
      <c r="B7474" t="s">
        <v>594</v>
      </c>
      <c r="C7474" t="s">
        <v>310</v>
      </c>
      <c r="D7474" t="s">
        <v>26</v>
      </c>
      <c r="E7474" t="s">
        <v>95</v>
      </c>
      <c r="F7474" t="s">
        <v>958</v>
      </c>
      <c r="G7474">
        <v>301.95</v>
      </c>
      <c r="H7474">
        <v>1</v>
      </c>
      <c r="I7474">
        <v>0.1</v>
      </c>
      <c r="J7474">
        <v>8.11</v>
      </c>
      <c r="K7474" t="s">
        <v>115</v>
      </c>
      <c r="L7474" t="s">
        <v>43</v>
      </c>
      <c r="M7474">
        <v>3.49</v>
      </c>
      <c r="N7474" t="s">
        <v>83</v>
      </c>
      <c r="O7474" t="b">
        <v>0</v>
      </c>
      <c r="P7474">
        <v>271.755</v>
      </c>
      <c r="Q7474">
        <v>90.584999999999994</v>
      </c>
      <c r="R7474">
        <v>78.985000000000014</v>
      </c>
      <c r="S7474" t="s">
        <v>128</v>
      </c>
      <c r="T7474">
        <v>0</v>
      </c>
      <c r="U7474">
        <v>0</v>
      </c>
      <c r="V7474">
        <v>16</v>
      </c>
      <c r="W7474">
        <v>1399.8426999999999</v>
      </c>
    </row>
    <row r="7475" spans="1:23" x14ac:dyDescent="0.35">
      <c r="A7475" t="s">
        <v>9588</v>
      </c>
      <c r="B7475" t="s">
        <v>291</v>
      </c>
      <c r="C7475" t="s">
        <v>1904</v>
      </c>
      <c r="D7475" t="s">
        <v>19</v>
      </c>
      <c r="E7475" t="s">
        <v>88</v>
      </c>
      <c r="F7475" t="s">
        <v>608</v>
      </c>
      <c r="G7475">
        <v>34.619999999999997</v>
      </c>
      <c r="H7475">
        <v>1</v>
      </c>
      <c r="I7475">
        <v>0.06</v>
      </c>
      <c r="J7475">
        <v>8.2200000000000006</v>
      </c>
      <c r="K7475" t="s">
        <v>90</v>
      </c>
      <c r="L7475" t="s">
        <v>43</v>
      </c>
      <c r="M7475">
        <v>3.12</v>
      </c>
      <c r="N7475" t="s">
        <v>83</v>
      </c>
      <c r="O7475" t="b">
        <v>0</v>
      </c>
      <c r="P7475">
        <v>32.542799999999993</v>
      </c>
      <c r="Q7475">
        <v>11.770799999999991</v>
      </c>
      <c r="R7475">
        <v>0.4307999999999943</v>
      </c>
      <c r="S7475" t="s">
        <v>183</v>
      </c>
      <c r="T7475">
        <v>0</v>
      </c>
      <c r="U7475">
        <v>0</v>
      </c>
      <c r="V7475">
        <v>15</v>
      </c>
      <c r="W7475">
        <v>513.01609999999994</v>
      </c>
    </row>
    <row r="7476" spans="1:23" x14ac:dyDescent="0.35">
      <c r="A7476" t="s">
        <v>9589</v>
      </c>
      <c r="B7476" t="s">
        <v>364</v>
      </c>
      <c r="C7476" t="s">
        <v>3131</v>
      </c>
      <c r="D7476" t="s">
        <v>19</v>
      </c>
      <c r="E7476" t="s">
        <v>95</v>
      </c>
      <c r="F7476" t="s">
        <v>701</v>
      </c>
      <c r="G7476">
        <v>337.49</v>
      </c>
      <c r="H7476">
        <v>3</v>
      </c>
      <c r="I7476">
        <v>7.0000000000000007E-2</v>
      </c>
      <c r="J7476">
        <v>2.48</v>
      </c>
      <c r="K7476" t="s">
        <v>115</v>
      </c>
      <c r="L7476" t="s">
        <v>43</v>
      </c>
      <c r="M7476">
        <v>5.52</v>
      </c>
      <c r="N7476" t="s">
        <v>83</v>
      </c>
      <c r="O7476" t="b">
        <v>0</v>
      </c>
      <c r="P7476">
        <v>941.59709999999995</v>
      </c>
      <c r="Q7476">
        <v>334.11509999999998</v>
      </c>
      <c r="R7476">
        <v>326.11509999999998</v>
      </c>
      <c r="S7476" t="s">
        <v>97</v>
      </c>
      <c r="T7476">
        <v>0</v>
      </c>
      <c r="U7476">
        <v>0</v>
      </c>
      <c r="V7476">
        <v>4</v>
      </c>
      <c r="W7476">
        <v>482.69970000000001</v>
      </c>
    </row>
    <row r="7477" spans="1:23" x14ac:dyDescent="0.35">
      <c r="A7477" t="s">
        <v>9590</v>
      </c>
      <c r="B7477" t="s">
        <v>425</v>
      </c>
      <c r="C7477" t="s">
        <v>684</v>
      </c>
      <c r="D7477" t="s">
        <v>15</v>
      </c>
      <c r="E7477" t="s">
        <v>95</v>
      </c>
      <c r="F7477" t="s">
        <v>958</v>
      </c>
      <c r="G7477">
        <v>451.19</v>
      </c>
      <c r="H7477">
        <v>2</v>
      </c>
      <c r="I7477">
        <v>0.1</v>
      </c>
      <c r="J7477">
        <v>3.74</v>
      </c>
      <c r="K7477" t="s">
        <v>82</v>
      </c>
      <c r="L7477" t="s">
        <v>41</v>
      </c>
      <c r="M7477">
        <v>9.25</v>
      </c>
      <c r="N7477" t="s">
        <v>83</v>
      </c>
      <c r="O7477" t="b">
        <v>1</v>
      </c>
      <c r="P7477">
        <v>812.14200000000005</v>
      </c>
      <c r="Q7477">
        <v>270.71400000000011</v>
      </c>
      <c r="R7477">
        <v>257.72399999999999</v>
      </c>
      <c r="S7477" t="s">
        <v>84</v>
      </c>
      <c r="T7477">
        <v>0</v>
      </c>
      <c r="U7477">
        <v>0</v>
      </c>
      <c r="V7477">
        <v>19</v>
      </c>
      <c r="W7477">
        <v>2541.4793</v>
      </c>
    </row>
    <row r="7478" spans="1:23" x14ac:dyDescent="0.35">
      <c r="A7478" t="s">
        <v>9591</v>
      </c>
      <c r="B7478" t="s">
        <v>1011</v>
      </c>
      <c r="C7478" t="s">
        <v>5521</v>
      </c>
      <c r="D7478" t="s">
        <v>15</v>
      </c>
      <c r="E7478" t="s">
        <v>95</v>
      </c>
      <c r="F7478" t="s">
        <v>175</v>
      </c>
      <c r="G7478">
        <v>481.35</v>
      </c>
      <c r="H7478">
        <v>2</v>
      </c>
      <c r="I7478">
        <v>0.04</v>
      </c>
      <c r="J7478">
        <v>7.25</v>
      </c>
      <c r="K7478" t="s">
        <v>90</v>
      </c>
      <c r="L7478" t="s">
        <v>45</v>
      </c>
      <c r="M7478">
        <v>1.4</v>
      </c>
      <c r="N7478" t="s">
        <v>83</v>
      </c>
      <c r="O7478" t="b">
        <v>0</v>
      </c>
      <c r="P7478">
        <v>924.19200000000001</v>
      </c>
      <c r="Q7478">
        <v>346.572</v>
      </c>
      <c r="R7478">
        <v>337.92200000000003</v>
      </c>
      <c r="S7478" t="s">
        <v>91</v>
      </c>
      <c r="T7478">
        <v>0</v>
      </c>
      <c r="U7478">
        <v>0</v>
      </c>
      <c r="V7478">
        <v>14</v>
      </c>
      <c r="W7478">
        <v>1610.0854999999999</v>
      </c>
    </row>
    <row r="7479" spans="1:23" x14ac:dyDescent="0.35">
      <c r="A7479" t="s">
        <v>9592</v>
      </c>
      <c r="B7479" t="s">
        <v>1157</v>
      </c>
      <c r="C7479" t="s">
        <v>1160</v>
      </c>
      <c r="D7479" t="s">
        <v>12</v>
      </c>
      <c r="E7479" t="s">
        <v>14</v>
      </c>
      <c r="F7479" t="s">
        <v>1419</v>
      </c>
      <c r="G7479">
        <v>145.49</v>
      </c>
      <c r="H7479">
        <v>2</v>
      </c>
      <c r="I7479">
        <v>0.04</v>
      </c>
      <c r="J7479">
        <v>3.22</v>
      </c>
      <c r="K7479" t="s">
        <v>102</v>
      </c>
      <c r="L7479" t="s">
        <v>45</v>
      </c>
      <c r="M7479">
        <v>1.68</v>
      </c>
      <c r="N7479" t="s">
        <v>83</v>
      </c>
      <c r="O7479" t="b">
        <v>0</v>
      </c>
      <c r="P7479">
        <v>279.3408</v>
      </c>
      <c r="Q7479">
        <v>104.75279999999999</v>
      </c>
      <c r="R7479">
        <v>99.852800000000002</v>
      </c>
      <c r="S7479" t="s">
        <v>103</v>
      </c>
      <c r="T7479">
        <v>0</v>
      </c>
      <c r="U7479">
        <v>0</v>
      </c>
      <c r="V7479">
        <v>24</v>
      </c>
      <c r="W7479">
        <v>1026.3376000000001</v>
      </c>
    </row>
    <row r="7480" spans="1:23" x14ac:dyDescent="0.35">
      <c r="A7480" t="s">
        <v>9593</v>
      </c>
      <c r="B7480" t="s">
        <v>1007</v>
      </c>
      <c r="C7480" t="s">
        <v>4748</v>
      </c>
      <c r="D7480" t="s">
        <v>12</v>
      </c>
      <c r="E7480" t="s">
        <v>16</v>
      </c>
      <c r="F7480" t="s">
        <v>527</v>
      </c>
      <c r="G7480">
        <v>52.91</v>
      </c>
      <c r="H7480">
        <v>3</v>
      </c>
      <c r="I7480">
        <v>0.28000000000000003</v>
      </c>
      <c r="J7480">
        <v>2.38</v>
      </c>
      <c r="K7480" t="s">
        <v>90</v>
      </c>
      <c r="L7480" t="s">
        <v>43</v>
      </c>
      <c r="M7480">
        <v>6.68</v>
      </c>
      <c r="N7480" t="s">
        <v>141</v>
      </c>
      <c r="O7480" t="b">
        <v>0</v>
      </c>
      <c r="P7480">
        <v>114.2856</v>
      </c>
      <c r="Q7480">
        <v>19.047599999999999</v>
      </c>
      <c r="R7480">
        <v>9.987600000000004</v>
      </c>
      <c r="S7480" t="s">
        <v>103</v>
      </c>
      <c r="T7480">
        <v>1</v>
      </c>
      <c r="U7480">
        <v>0</v>
      </c>
      <c r="V7480">
        <v>3</v>
      </c>
      <c r="W7480">
        <v>8.2152000000000136</v>
      </c>
    </row>
    <row r="7481" spans="1:23" x14ac:dyDescent="0.35">
      <c r="A7481" t="s">
        <v>9594</v>
      </c>
      <c r="B7481" t="s">
        <v>545</v>
      </c>
      <c r="C7481" t="s">
        <v>779</v>
      </c>
      <c r="D7481" t="s">
        <v>20</v>
      </c>
      <c r="E7481" t="s">
        <v>95</v>
      </c>
      <c r="F7481" t="s">
        <v>140</v>
      </c>
      <c r="G7481">
        <v>423.49</v>
      </c>
      <c r="H7481">
        <v>2</v>
      </c>
      <c r="I7481">
        <v>7.0000000000000007E-2</v>
      </c>
      <c r="J7481">
        <v>2.72</v>
      </c>
      <c r="K7481" t="s">
        <v>102</v>
      </c>
      <c r="L7481" t="s">
        <v>45</v>
      </c>
      <c r="M7481">
        <v>1.76</v>
      </c>
      <c r="N7481" t="s">
        <v>83</v>
      </c>
      <c r="O7481" t="b">
        <v>0</v>
      </c>
      <c r="P7481">
        <v>787.69139999999993</v>
      </c>
      <c r="Q7481">
        <v>279.50339999999989</v>
      </c>
      <c r="R7481">
        <v>275.02339999999992</v>
      </c>
      <c r="S7481" t="s">
        <v>91</v>
      </c>
      <c r="T7481">
        <v>0</v>
      </c>
      <c r="U7481">
        <v>0</v>
      </c>
      <c r="V7481">
        <v>20</v>
      </c>
      <c r="W7481">
        <v>1330.2448999999999</v>
      </c>
    </row>
    <row r="7482" spans="1:23" x14ac:dyDescent="0.35">
      <c r="A7482" t="s">
        <v>9595</v>
      </c>
      <c r="B7482" t="s">
        <v>205</v>
      </c>
      <c r="C7482" t="s">
        <v>158</v>
      </c>
      <c r="D7482" t="s">
        <v>12</v>
      </c>
      <c r="E7482" t="s">
        <v>16</v>
      </c>
      <c r="F7482" t="s">
        <v>231</v>
      </c>
      <c r="G7482">
        <v>72.48</v>
      </c>
      <c r="H7482">
        <v>3</v>
      </c>
      <c r="I7482">
        <v>0.25</v>
      </c>
      <c r="J7482">
        <v>7.4</v>
      </c>
      <c r="K7482" t="s">
        <v>115</v>
      </c>
      <c r="L7482" t="s">
        <v>43</v>
      </c>
      <c r="M7482">
        <v>3.69</v>
      </c>
      <c r="N7482" t="s">
        <v>83</v>
      </c>
      <c r="O7482" t="b">
        <v>0</v>
      </c>
      <c r="P7482">
        <v>163.08000000000001</v>
      </c>
      <c r="Q7482">
        <v>32.615999999999993</v>
      </c>
      <c r="R7482">
        <v>21.525999999999989</v>
      </c>
      <c r="S7482" t="s">
        <v>97</v>
      </c>
      <c r="T7482">
        <v>0</v>
      </c>
      <c r="U7482">
        <v>0</v>
      </c>
      <c r="V7482">
        <v>22</v>
      </c>
      <c r="W7482">
        <v>1549.7446</v>
      </c>
    </row>
    <row r="7483" spans="1:23" x14ac:dyDescent="0.35">
      <c r="A7483" t="s">
        <v>9596</v>
      </c>
      <c r="B7483" t="s">
        <v>940</v>
      </c>
      <c r="C7483" t="s">
        <v>357</v>
      </c>
      <c r="D7483" t="s">
        <v>12</v>
      </c>
      <c r="E7483" t="s">
        <v>14</v>
      </c>
      <c r="F7483" t="s">
        <v>674</v>
      </c>
      <c r="G7483">
        <v>131.96</v>
      </c>
      <c r="H7483">
        <v>3</v>
      </c>
      <c r="I7483">
        <v>0.09</v>
      </c>
      <c r="J7483">
        <v>9.4700000000000006</v>
      </c>
      <c r="K7483" t="s">
        <v>102</v>
      </c>
      <c r="L7483" t="s">
        <v>41</v>
      </c>
      <c r="M7483">
        <v>12.1</v>
      </c>
      <c r="N7483" t="s">
        <v>83</v>
      </c>
      <c r="O7483" t="b">
        <v>0</v>
      </c>
      <c r="P7483">
        <v>360.25080000000003</v>
      </c>
      <c r="Q7483">
        <v>122.72280000000001</v>
      </c>
      <c r="R7483">
        <v>101.1528</v>
      </c>
      <c r="S7483" t="s">
        <v>84</v>
      </c>
      <c r="T7483">
        <v>0</v>
      </c>
      <c r="U7483">
        <v>0</v>
      </c>
      <c r="V7483">
        <v>11</v>
      </c>
      <c r="W7483">
        <v>729.72119999999995</v>
      </c>
    </row>
    <row r="7484" spans="1:23" x14ac:dyDescent="0.35">
      <c r="A7484" t="s">
        <v>9597</v>
      </c>
      <c r="B7484" t="s">
        <v>1301</v>
      </c>
      <c r="C7484" t="s">
        <v>2043</v>
      </c>
      <c r="D7484" t="s">
        <v>20</v>
      </c>
      <c r="E7484" t="s">
        <v>95</v>
      </c>
      <c r="F7484" t="s">
        <v>427</v>
      </c>
      <c r="G7484">
        <v>24.85</v>
      </c>
      <c r="H7484">
        <v>3</v>
      </c>
      <c r="I7484">
        <v>0.13</v>
      </c>
      <c r="J7484">
        <v>7.63</v>
      </c>
      <c r="K7484" t="s">
        <v>82</v>
      </c>
      <c r="L7484" t="s">
        <v>41</v>
      </c>
      <c r="M7484">
        <v>9.8699999999999992</v>
      </c>
      <c r="N7484" t="s">
        <v>141</v>
      </c>
      <c r="O7484" t="b">
        <v>0</v>
      </c>
      <c r="P7484">
        <v>64.858500000000006</v>
      </c>
      <c r="Q7484">
        <v>20.128499999999999</v>
      </c>
      <c r="R7484">
        <v>2.6285000000000029</v>
      </c>
      <c r="S7484" t="s">
        <v>91</v>
      </c>
      <c r="T7484">
        <v>1</v>
      </c>
      <c r="U7484">
        <v>0</v>
      </c>
      <c r="V7484">
        <v>13</v>
      </c>
      <c r="W7484">
        <v>1477.1579999999999</v>
      </c>
    </row>
    <row r="7485" spans="1:23" x14ac:dyDescent="0.35">
      <c r="A7485" t="s">
        <v>9598</v>
      </c>
      <c r="B7485" t="s">
        <v>161</v>
      </c>
      <c r="C7485" t="s">
        <v>1467</v>
      </c>
      <c r="D7485" t="s">
        <v>12</v>
      </c>
      <c r="E7485" t="s">
        <v>88</v>
      </c>
      <c r="F7485" t="s">
        <v>975</v>
      </c>
      <c r="G7485">
        <v>32.24</v>
      </c>
      <c r="H7485">
        <v>3</v>
      </c>
      <c r="I7485">
        <v>0.18</v>
      </c>
      <c r="J7485">
        <v>7.06</v>
      </c>
      <c r="K7485" t="s">
        <v>90</v>
      </c>
      <c r="L7485" t="s">
        <v>41</v>
      </c>
      <c r="M7485">
        <v>11.99</v>
      </c>
      <c r="N7485" t="s">
        <v>83</v>
      </c>
      <c r="O7485" t="b">
        <v>0</v>
      </c>
      <c r="P7485">
        <v>79.310400000000001</v>
      </c>
      <c r="Q7485">
        <v>21.278400000000001</v>
      </c>
      <c r="R7485">
        <v>2.2284000000000042</v>
      </c>
      <c r="S7485" t="s">
        <v>91</v>
      </c>
      <c r="T7485">
        <v>0</v>
      </c>
      <c r="U7485">
        <v>0</v>
      </c>
      <c r="V7485">
        <v>11</v>
      </c>
      <c r="W7485">
        <v>337.70530000000008</v>
      </c>
    </row>
    <row r="7486" spans="1:23" x14ac:dyDescent="0.35">
      <c r="A7486" t="s">
        <v>9599</v>
      </c>
      <c r="B7486" t="s">
        <v>150</v>
      </c>
      <c r="C7486" t="s">
        <v>1076</v>
      </c>
      <c r="D7486" t="s">
        <v>17</v>
      </c>
      <c r="E7486" t="s">
        <v>95</v>
      </c>
      <c r="F7486" t="s">
        <v>421</v>
      </c>
      <c r="G7486">
        <v>553.17999999999995</v>
      </c>
      <c r="H7486">
        <v>1</v>
      </c>
      <c r="I7486">
        <v>0.15</v>
      </c>
      <c r="J7486">
        <v>9.7200000000000006</v>
      </c>
      <c r="K7486" t="s">
        <v>115</v>
      </c>
      <c r="L7486" t="s">
        <v>41</v>
      </c>
      <c r="M7486">
        <v>10.34</v>
      </c>
      <c r="N7486" t="s">
        <v>141</v>
      </c>
      <c r="O7486" t="b">
        <v>0</v>
      </c>
      <c r="P7486">
        <v>470.20299999999992</v>
      </c>
      <c r="Q7486">
        <v>138.29499999999999</v>
      </c>
      <c r="R7486">
        <v>118.235</v>
      </c>
      <c r="S7486" t="s">
        <v>128</v>
      </c>
      <c r="T7486">
        <v>1</v>
      </c>
      <c r="U7486">
        <v>0</v>
      </c>
      <c r="V7486">
        <v>16</v>
      </c>
      <c r="W7486">
        <v>1201.6855</v>
      </c>
    </row>
    <row r="7487" spans="1:23" x14ac:dyDescent="0.35">
      <c r="A7487" t="s">
        <v>9600</v>
      </c>
      <c r="B7487" t="s">
        <v>425</v>
      </c>
      <c r="C7487" t="s">
        <v>1392</v>
      </c>
      <c r="D7487" t="s">
        <v>26</v>
      </c>
      <c r="E7487" t="s">
        <v>95</v>
      </c>
      <c r="F7487" t="s">
        <v>489</v>
      </c>
      <c r="G7487">
        <v>238.65</v>
      </c>
      <c r="H7487">
        <v>1</v>
      </c>
      <c r="I7487">
        <v>0.03</v>
      </c>
      <c r="J7487">
        <v>4.21</v>
      </c>
      <c r="K7487" t="s">
        <v>82</v>
      </c>
      <c r="L7487" t="s">
        <v>48</v>
      </c>
      <c r="M7487">
        <v>14.94</v>
      </c>
      <c r="N7487" t="s">
        <v>83</v>
      </c>
      <c r="O7487" t="b">
        <v>0</v>
      </c>
      <c r="P7487">
        <v>231.4905</v>
      </c>
      <c r="Q7487">
        <v>88.3005</v>
      </c>
      <c r="R7487">
        <v>69.150499999999994</v>
      </c>
      <c r="S7487" t="s">
        <v>84</v>
      </c>
      <c r="T7487">
        <v>0</v>
      </c>
      <c r="U7487">
        <v>0</v>
      </c>
      <c r="V7487">
        <v>13</v>
      </c>
      <c r="W7487">
        <v>487.31659999999999</v>
      </c>
    </row>
    <row r="7488" spans="1:23" x14ac:dyDescent="0.35">
      <c r="A7488" t="s">
        <v>9601</v>
      </c>
      <c r="B7488" t="s">
        <v>848</v>
      </c>
      <c r="C7488" t="s">
        <v>2412</v>
      </c>
      <c r="D7488" t="s">
        <v>15</v>
      </c>
      <c r="E7488" t="s">
        <v>88</v>
      </c>
      <c r="F7488" t="s">
        <v>760</v>
      </c>
      <c r="G7488">
        <v>20.02</v>
      </c>
      <c r="H7488">
        <v>3</v>
      </c>
      <c r="I7488">
        <v>0.25</v>
      </c>
      <c r="J7488">
        <v>2.12</v>
      </c>
      <c r="K7488" t="s">
        <v>90</v>
      </c>
      <c r="L7488" t="s">
        <v>41</v>
      </c>
      <c r="M7488">
        <v>9.11</v>
      </c>
      <c r="N7488" t="s">
        <v>83</v>
      </c>
      <c r="O7488" t="b">
        <v>0</v>
      </c>
      <c r="P7488">
        <v>45.045000000000002</v>
      </c>
      <c r="Q7488">
        <v>9.0090000000000003</v>
      </c>
      <c r="R7488">
        <v>-2.2210000000000001</v>
      </c>
      <c r="S7488" t="s">
        <v>103</v>
      </c>
      <c r="T7488">
        <v>0</v>
      </c>
      <c r="U7488">
        <v>0</v>
      </c>
      <c r="V7488">
        <v>20</v>
      </c>
      <c r="W7488">
        <v>1201.8497</v>
      </c>
    </row>
    <row r="7489" spans="1:23" x14ac:dyDescent="0.35">
      <c r="A7489" t="s">
        <v>9602</v>
      </c>
      <c r="B7489" t="s">
        <v>549</v>
      </c>
      <c r="C7489" t="s">
        <v>1258</v>
      </c>
      <c r="D7489" t="s">
        <v>15</v>
      </c>
      <c r="E7489" t="s">
        <v>16</v>
      </c>
      <c r="F7489" t="s">
        <v>448</v>
      </c>
      <c r="G7489">
        <v>59.49</v>
      </c>
      <c r="H7489">
        <v>2</v>
      </c>
      <c r="I7489">
        <v>0.09</v>
      </c>
      <c r="J7489">
        <v>3.11</v>
      </c>
      <c r="K7489" t="s">
        <v>102</v>
      </c>
      <c r="L7489" t="s">
        <v>43</v>
      </c>
      <c r="M7489">
        <v>7.31</v>
      </c>
      <c r="N7489" t="s">
        <v>83</v>
      </c>
      <c r="O7489" t="b">
        <v>0</v>
      </c>
      <c r="P7489">
        <v>108.2718</v>
      </c>
      <c r="Q7489">
        <v>36.883800000000008</v>
      </c>
      <c r="R7489">
        <v>26.46380000000001</v>
      </c>
      <c r="S7489" t="s">
        <v>91</v>
      </c>
      <c r="T7489">
        <v>0</v>
      </c>
      <c r="U7489">
        <v>0</v>
      </c>
      <c r="V7489">
        <v>11</v>
      </c>
      <c r="W7489">
        <v>357.28230000000002</v>
      </c>
    </row>
    <row r="7490" spans="1:23" x14ac:dyDescent="0.35">
      <c r="A7490" t="s">
        <v>9603</v>
      </c>
      <c r="B7490" t="s">
        <v>177</v>
      </c>
      <c r="C7490" t="s">
        <v>406</v>
      </c>
      <c r="D7490" t="s">
        <v>17</v>
      </c>
      <c r="E7490" t="s">
        <v>95</v>
      </c>
      <c r="F7490" t="s">
        <v>217</v>
      </c>
      <c r="G7490">
        <v>480.63</v>
      </c>
      <c r="H7490">
        <v>3</v>
      </c>
      <c r="I7490">
        <v>0.02</v>
      </c>
      <c r="J7490">
        <v>2.78</v>
      </c>
      <c r="K7490" t="s">
        <v>102</v>
      </c>
      <c r="L7490" t="s">
        <v>48</v>
      </c>
      <c r="M7490">
        <v>7.57</v>
      </c>
      <c r="N7490" t="s">
        <v>83</v>
      </c>
      <c r="O7490" t="b">
        <v>0</v>
      </c>
      <c r="P7490">
        <v>1413.0522000000001</v>
      </c>
      <c r="Q7490">
        <v>547.91819999999996</v>
      </c>
      <c r="R7490">
        <v>537.56819999999993</v>
      </c>
      <c r="S7490" t="s">
        <v>128</v>
      </c>
      <c r="T7490">
        <v>0</v>
      </c>
      <c r="U7490">
        <v>0</v>
      </c>
      <c r="V7490">
        <v>14</v>
      </c>
      <c r="W7490">
        <v>1288.9557</v>
      </c>
    </row>
    <row r="7491" spans="1:23" x14ac:dyDescent="0.35">
      <c r="A7491" t="s">
        <v>9604</v>
      </c>
      <c r="B7491" t="s">
        <v>925</v>
      </c>
      <c r="C7491" t="s">
        <v>865</v>
      </c>
      <c r="D7491" t="s">
        <v>26</v>
      </c>
      <c r="E7491" t="s">
        <v>95</v>
      </c>
      <c r="F7491" t="s">
        <v>985</v>
      </c>
      <c r="G7491">
        <v>303.29000000000002</v>
      </c>
      <c r="H7491">
        <v>2</v>
      </c>
      <c r="I7491">
        <v>0.06</v>
      </c>
      <c r="J7491">
        <v>7.03</v>
      </c>
      <c r="K7491" t="s">
        <v>115</v>
      </c>
      <c r="L7491" t="s">
        <v>43</v>
      </c>
      <c r="M7491">
        <v>5.76</v>
      </c>
      <c r="N7491" t="s">
        <v>141</v>
      </c>
      <c r="O7491" t="b">
        <v>0</v>
      </c>
      <c r="P7491">
        <v>570.18520000000001</v>
      </c>
      <c r="Q7491">
        <v>206.2372</v>
      </c>
      <c r="R7491">
        <v>193.44720000000001</v>
      </c>
      <c r="S7491" t="s">
        <v>91</v>
      </c>
      <c r="T7491">
        <v>1</v>
      </c>
      <c r="U7491">
        <v>0</v>
      </c>
      <c r="V7491">
        <v>22</v>
      </c>
      <c r="W7491">
        <v>1199.3414</v>
      </c>
    </row>
    <row r="7492" spans="1:23" x14ac:dyDescent="0.35">
      <c r="A7492" t="s">
        <v>9605</v>
      </c>
      <c r="B7492" t="s">
        <v>197</v>
      </c>
      <c r="C7492" t="s">
        <v>9606</v>
      </c>
      <c r="D7492" t="s">
        <v>15</v>
      </c>
      <c r="E7492" t="s">
        <v>95</v>
      </c>
      <c r="F7492" t="s">
        <v>770</v>
      </c>
      <c r="G7492">
        <v>141.71</v>
      </c>
      <c r="H7492">
        <v>1</v>
      </c>
      <c r="I7492">
        <v>0.05</v>
      </c>
      <c r="J7492">
        <v>9.33</v>
      </c>
      <c r="K7492" t="s">
        <v>102</v>
      </c>
      <c r="L7492" t="s">
        <v>45</v>
      </c>
      <c r="M7492">
        <v>1.47</v>
      </c>
      <c r="N7492" t="s">
        <v>83</v>
      </c>
      <c r="O7492" t="b">
        <v>0</v>
      </c>
      <c r="P7492">
        <v>134.62450000000001</v>
      </c>
      <c r="Q7492">
        <v>49.598500000000023</v>
      </c>
      <c r="R7492">
        <v>38.798500000000018</v>
      </c>
      <c r="S7492" t="s">
        <v>84</v>
      </c>
      <c r="T7492">
        <v>0</v>
      </c>
      <c r="U7492">
        <v>0</v>
      </c>
      <c r="V7492">
        <v>2</v>
      </c>
      <c r="W7492">
        <v>146.29419999999999</v>
      </c>
    </row>
    <row r="7493" spans="1:23" x14ac:dyDescent="0.35">
      <c r="A7493" t="s">
        <v>9607</v>
      </c>
      <c r="B7493" t="s">
        <v>169</v>
      </c>
      <c r="C7493" t="s">
        <v>1457</v>
      </c>
      <c r="D7493" t="s">
        <v>12</v>
      </c>
      <c r="E7493" t="s">
        <v>16</v>
      </c>
      <c r="F7493" t="s">
        <v>448</v>
      </c>
      <c r="G7493">
        <v>46.3</v>
      </c>
      <c r="H7493">
        <v>3</v>
      </c>
      <c r="I7493">
        <v>0.28000000000000003</v>
      </c>
      <c r="J7493">
        <v>4.21</v>
      </c>
      <c r="K7493" t="s">
        <v>82</v>
      </c>
      <c r="L7493" t="s">
        <v>43</v>
      </c>
      <c r="M7493">
        <v>4.79</v>
      </c>
      <c r="N7493" t="s">
        <v>83</v>
      </c>
      <c r="O7493" t="b">
        <v>0</v>
      </c>
      <c r="P7493">
        <v>100.008</v>
      </c>
      <c r="Q7493">
        <v>16.667999999999989</v>
      </c>
      <c r="R7493">
        <v>7.6679999999999922</v>
      </c>
      <c r="S7493" t="s">
        <v>84</v>
      </c>
      <c r="T7493">
        <v>0</v>
      </c>
      <c r="U7493">
        <v>0</v>
      </c>
      <c r="V7493">
        <v>17</v>
      </c>
      <c r="W7493">
        <v>1435.7421999999999</v>
      </c>
    </row>
    <row r="7494" spans="1:23" x14ac:dyDescent="0.35">
      <c r="A7494" t="s">
        <v>9608</v>
      </c>
      <c r="B7494" t="s">
        <v>1097</v>
      </c>
      <c r="C7494" t="s">
        <v>2643</v>
      </c>
      <c r="D7494" t="s">
        <v>12</v>
      </c>
      <c r="E7494" t="s">
        <v>16</v>
      </c>
      <c r="F7494" t="s">
        <v>919</v>
      </c>
      <c r="G7494">
        <v>24.76</v>
      </c>
      <c r="H7494">
        <v>3</v>
      </c>
      <c r="I7494">
        <v>0.19</v>
      </c>
      <c r="J7494">
        <v>2.99</v>
      </c>
      <c r="K7494" t="s">
        <v>90</v>
      </c>
      <c r="L7494" t="s">
        <v>45</v>
      </c>
      <c r="M7494">
        <v>1.71</v>
      </c>
      <c r="N7494" t="s">
        <v>83</v>
      </c>
      <c r="O7494" t="b">
        <v>0</v>
      </c>
      <c r="P7494">
        <v>60.166800000000002</v>
      </c>
      <c r="Q7494">
        <v>15.598800000000001</v>
      </c>
      <c r="R7494">
        <v>10.8988</v>
      </c>
      <c r="S7494" t="s">
        <v>183</v>
      </c>
      <c r="T7494">
        <v>0</v>
      </c>
      <c r="U7494">
        <v>0</v>
      </c>
      <c r="V7494">
        <v>4</v>
      </c>
      <c r="W7494">
        <v>84.358800000000016</v>
      </c>
    </row>
    <row r="7495" spans="1:23" x14ac:dyDescent="0.35">
      <c r="A7495" t="s">
        <v>9609</v>
      </c>
      <c r="B7495" t="s">
        <v>130</v>
      </c>
      <c r="C7495" t="s">
        <v>2552</v>
      </c>
      <c r="D7495" t="s">
        <v>20</v>
      </c>
      <c r="E7495" t="s">
        <v>95</v>
      </c>
      <c r="F7495" t="s">
        <v>370</v>
      </c>
      <c r="G7495">
        <v>375.96</v>
      </c>
      <c r="H7495">
        <v>2</v>
      </c>
      <c r="I7495">
        <v>0.27</v>
      </c>
      <c r="J7495">
        <v>6.26</v>
      </c>
      <c r="K7495" t="s">
        <v>102</v>
      </c>
      <c r="L7495" t="s">
        <v>41</v>
      </c>
      <c r="M7495">
        <v>13.97</v>
      </c>
      <c r="N7495" t="s">
        <v>83</v>
      </c>
      <c r="O7495" t="b">
        <v>0</v>
      </c>
      <c r="P7495">
        <v>548.90159999999992</v>
      </c>
      <c r="Q7495">
        <v>97.749599999999916</v>
      </c>
      <c r="R7495">
        <v>77.519599999999926</v>
      </c>
      <c r="S7495" t="s">
        <v>84</v>
      </c>
      <c r="T7495">
        <v>0</v>
      </c>
      <c r="U7495">
        <v>0</v>
      </c>
      <c r="V7495">
        <v>4</v>
      </c>
      <c r="W7495">
        <v>291.47640000000001</v>
      </c>
    </row>
    <row r="7496" spans="1:23" x14ac:dyDescent="0.35">
      <c r="A7496" t="s">
        <v>9610</v>
      </c>
      <c r="B7496" t="s">
        <v>189</v>
      </c>
      <c r="C7496" t="s">
        <v>2180</v>
      </c>
      <c r="D7496" t="s">
        <v>12</v>
      </c>
      <c r="E7496" t="s">
        <v>95</v>
      </c>
      <c r="F7496" t="s">
        <v>1080</v>
      </c>
      <c r="G7496">
        <v>441.09</v>
      </c>
      <c r="H7496">
        <v>3</v>
      </c>
      <c r="I7496">
        <v>0.14000000000000001</v>
      </c>
      <c r="J7496">
        <v>6.57</v>
      </c>
      <c r="K7496" t="s">
        <v>90</v>
      </c>
      <c r="L7496" t="s">
        <v>41</v>
      </c>
      <c r="M7496">
        <v>5.94</v>
      </c>
      <c r="N7496" t="s">
        <v>83</v>
      </c>
      <c r="O7496" t="b">
        <v>0</v>
      </c>
      <c r="P7496">
        <v>1138.0121999999999</v>
      </c>
      <c r="Q7496">
        <v>344.0501999999999</v>
      </c>
      <c r="R7496">
        <v>331.54019999999991</v>
      </c>
      <c r="S7496" t="s">
        <v>91</v>
      </c>
      <c r="T7496">
        <v>0</v>
      </c>
      <c r="U7496">
        <v>0</v>
      </c>
      <c r="V7496">
        <v>4</v>
      </c>
      <c r="W7496">
        <v>377.822</v>
      </c>
    </row>
    <row r="7497" spans="1:23" x14ac:dyDescent="0.35">
      <c r="A7497" t="s">
        <v>9611</v>
      </c>
      <c r="B7497" t="s">
        <v>622</v>
      </c>
      <c r="C7497" t="s">
        <v>7372</v>
      </c>
      <c r="D7497" t="s">
        <v>12</v>
      </c>
      <c r="E7497" t="s">
        <v>88</v>
      </c>
      <c r="F7497" t="s">
        <v>171</v>
      </c>
      <c r="G7497">
        <v>19.48</v>
      </c>
      <c r="H7497">
        <v>2</v>
      </c>
      <c r="I7497">
        <v>0.24</v>
      </c>
      <c r="J7497">
        <v>6.17</v>
      </c>
      <c r="K7497" t="s">
        <v>102</v>
      </c>
      <c r="L7497" t="s">
        <v>41</v>
      </c>
      <c r="M7497">
        <v>7.25</v>
      </c>
      <c r="N7497" t="s">
        <v>83</v>
      </c>
      <c r="O7497" t="b">
        <v>0</v>
      </c>
      <c r="P7497">
        <v>29.6096</v>
      </c>
      <c r="Q7497">
        <v>6.2335999999999991</v>
      </c>
      <c r="R7497">
        <v>-7.1864000000000008</v>
      </c>
      <c r="S7497" t="s">
        <v>97</v>
      </c>
      <c r="T7497">
        <v>0</v>
      </c>
      <c r="U7497">
        <v>0</v>
      </c>
      <c r="V7497">
        <v>3</v>
      </c>
      <c r="W7497">
        <v>228.49059999999989</v>
      </c>
    </row>
    <row r="7498" spans="1:23" x14ac:dyDescent="0.35">
      <c r="A7498" t="s">
        <v>9612</v>
      </c>
      <c r="B7498" t="s">
        <v>264</v>
      </c>
      <c r="C7498" t="s">
        <v>904</v>
      </c>
      <c r="D7498" t="s">
        <v>15</v>
      </c>
      <c r="E7498" t="s">
        <v>14</v>
      </c>
      <c r="F7498" t="s">
        <v>1290</v>
      </c>
      <c r="G7498">
        <v>130.43</v>
      </c>
      <c r="H7498">
        <v>2</v>
      </c>
      <c r="I7498">
        <v>0.2</v>
      </c>
      <c r="J7498">
        <v>6.16</v>
      </c>
      <c r="K7498" t="s">
        <v>115</v>
      </c>
      <c r="L7498" t="s">
        <v>41</v>
      </c>
      <c r="M7498">
        <v>14.43</v>
      </c>
      <c r="N7498" t="s">
        <v>83</v>
      </c>
      <c r="O7498" t="b">
        <v>0</v>
      </c>
      <c r="P7498">
        <v>208.68799999999999</v>
      </c>
      <c r="Q7498">
        <v>52.172000000000033</v>
      </c>
      <c r="R7498">
        <v>31.582000000000029</v>
      </c>
      <c r="S7498" t="s">
        <v>97</v>
      </c>
      <c r="T7498">
        <v>0</v>
      </c>
      <c r="U7498">
        <v>0</v>
      </c>
      <c r="V7498">
        <v>18</v>
      </c>
      <c r="W7498">
        <v>1454.9709</v>
      </c>
    </row>
    <row r="7499" spans="1:23" x14ac:dyDescent="0.35">
      <c r="A7499" t="s">
        <v>9613</v>
      </c>
      <c r="B7499" t="s">
        <v>442</v>
      </c>
      <c r="C7499" t="s">
        <v>6026</v>
      </c>
      <c r="D7499" t="s">
        <v>12</v>
      </c>
      <c r="E7499" t="s">
        <v>95</v>
      </c>
      <c r="F7499" t="s">
        <v>446</v>
      </c>
      <c r="G7499">
        <v>257.36</v>
      </c>
      <c r="H7499">
        <v>3</v>
      </c>
      <c r="I7499">
        <v>7.0000000000000007E-2</v>
      </c>
      <c r="J7499">
        <v>5.0999999999999996</v>
      </c>
      <c r="K7499" t="s">
        <v>82</v>
      </c>
      <c r="L7499" t="s">
        <v>43</v>
      </c>
      <c r="M7499">
        <v>3.4</v>
      </c>
      <c r="N7499" t="s">
        <v>83</v>
      </c>
      <c r="O7499" t="b">
        <v>0</v>
      </c>
      <c r="P7499">
        <v>718.03440000000001</v>
      </c>
      <c r="Q7499">
        <v>254.78639999999999</v>
      </c>
      <c r="R7499">
        <v>246.28639999999999</v>
      </c>
      <c r="S7499" t="s">
        <v>128</v>
      </c>
      <c r="T7499">
        <v>0</v>
      </c>
      <c r="U7499">
        <v>0</v>
      </c>
      <c r="V7499">
        <v>2</v>
      </c>
      <c r="W7499">
        <v>618.97239999999999</v>
      </c>
    </row>
    <row r="7500" spans="1:23" x14ac:dyDescent="0.35">
      <c r="A7500" t="s">
        <v>9614</v>
      </c>
      <c r="B7500" t="s">
        <v>225</v>
      </c>
      <c r="C7500" t="s">
        <v>1424</v>
      </c>
      <c r="D7500" t="s">
        <v>12</v>
      </c>
      <c r="E7500" t="s">
        <v>88</v>
      </c>
      <c r="F7500" t="s">
        <v>457</v>
      </c>
      <c r="G7500">
        <v>25.97</v>
      </c>
      <c r="H7500">
        <v>3</v>
      </c>
      <c r="I7500">
        <v>0.08</v>
      </c>
      <c r="J7500">
        <v>4.13</v>
      </c>
      <c r="K7500" t="s">
        <v>90</v>
      </c>
      <c r="L7500" t="s">
        <v>48</v>
      </c>
      <c r="M7500">
        <v>11.94</v>
      </c>
      <c r="N7500" t="s">
        <v>83</v>
      </c>
      <c r="O7500" t="b">
        <v>0</v>
      </c>
      <c r="P7500">
        <v>71.677199999999999</v>
      </c>
      <c r="Q7500">
        <v>24.9312</v>
      </c>
      <c r="R7500">
        <v>8.8612000000000037</v>
      </c>
      <c r="S7500" t="s">
        <v>183</v>
      </c>
      <c r="T7500">
        <v>0</v>
      </c>
      <c r="U7500">
        <v>0</v>
      </c>
      <c r="V7500">
        <v>2</v>
      </c>
      <c r="W7500">
        <v>14.18380000000001</v>
      </c>
    </row>
    <row r="7501" spans="1:23" x14ac:dyDescent="0.35">
      <c r="A7501" t="s">
        <v>9615</v>
      </c>
      <c r="B7501" t="s">
        <v>180</v>
      </c>
      <c r="C7501" t="s">
        <v>1457</v>
      </c>
      <c r="D7501" t="s">
        <v>15</v>
      </c>
      <c r="E7501" t="s">
        <v>16</v>
      </c>
      <c r="F7501" t="s">
        <v>895</v>
      </c>
      <c r="G7501">
        <v>19.28</v>
      </c>
      <c r="H7501">
        <v>1</v>
      </c>
      <c r="I7501">
        <v>0.14000000000000001</v>
      </c>
      <c r="J7501">
        <v>7.29</v>
      </c>
      <c r="K7501" t="s">
        <v>82</v>
      </c>
      <c r="L7501" t="s">
        <v>41</v>
      </c>
      <c r="M7501">
        <v>11.68</v>
      </c>
      <c r="N7501" t="s">
        <v>83</v>
      </c>
      <c r="O7501" t="b">
        <v>0</v>
      </c>
      <c r="P7501">
        <v>16.5808</v>
      </c>
      <c r="Q7501">
        <v>5.0128000000000004</v>
      </c>
      <c r="R7501">
        <v>-13.9572</v>
      </c>
      <c r="S7501" t="s">
        <v>183</v>
      </c>
      <c r="T7501">
        <v>0</v>
      </c>
      <c r="U7501">
        <v>0</v>
      </c>
      <c r="V7501">
        <v>17</v>
      </c>
      <c r="W7501">
        <v>1435.7421999999999</v>
      </c>
    </row>
    <row r="7502" spans="1:23" x14ac:dyDescent="0.35">
      <c r="A7502" t="s">
        <v>9616</v>
      </c>
      <c r="B7502" t="s">
        <v>1379</v>
      </c>
      <c r="C7502" t="s">
        <v>1129</v>
      </c>
      <c r="D7502" t="s">
        <v>28</v>
      </c>
      <c r="E7502" t="s">
        <v>16</v>
      </c>
      <c r="F7502" t="s">
        <v>475</v>
      </c>
      <c r="G7502">
        <v>68.540000000000006</v>
      </c>
      <c r="H7502">
        <v>3</v>
      </c>
      <c r="I7502">
        <v>0.12</v>
      </c>
      <c r="J7502">
        <v>7.43</v>
      </c>
      <c r="K7502" t="s">
        <v>90</v>
      </c>
      <c r="L7502" t="s">
        <v>41</v>
      </c>
      <c r="M7502">
        <v>5.99</v>
      </c>
      <c r="N7502" t="s">
        <v>83</v>
      </c>
      <c r="O7502" t="b">
        <v>0</v>
      </c>
      <c r="P7502">
        <v>180.94560000000001</v>
      </c>
      <c r="Q7502">
        <v>57.573600000000013</v>
      </c>
      <c r="R7502">
        <v>44.153600000000012</v>
      </c>
      <c r="S7502" t="s">
        <v>183</v>
      </c>
      <c r="T7502">
        <v>0</v>
      </c>
      <c r="U7502">
        <v>0</v>
      </c>
      <c r="V7502">
        <v>12</v>
      </c>
      <c r="W7502">
        <v>808.49519999999984</v>
      </c>
    </row>
    <row r="7503" spans="1:23" x14ac:dyDescent="0.35">
      <c r="A7503" t="s">
        <v>9617</v>
      </c>
      <c r="B7503" t="s">
        <v>689</v>
      </c>
      <c r="C7503" t="s">
        <v>2689</v>
      </c>
      <c r="D7503" t="s">
        <v>15</v>
      </c>
      <c r="E7503" t="s">
        <v>95</v>
      </c>
      <c r="F7503" t="s">
        <v>96</v>
      </c>
      <c r="G7503">
        <v>286.74</v>
      </c>
      <c r="H7503">
        <v>1</v>
      </c>
      <c r="I7503">
        <v>0</v>
      </c>
      <c r="J7503">
        <v>2.2599999999999998</v>
      </c>
      <c r="K7503" t="s">
        <v>82</v>
      </c>
      <c r="L7503" t="s">
        <v>48</v>
      </c>
      <c r="M7503">
        <v>6.95</v>
      </c>
      <c r="N7503" t="s">
        <v>83</v>
      </c>
      <c r="O7503" t="b">
        <v>0</v>
      </c>
      <c r="P7503">
        <v>286.74</v>
      </c>
      <c r="Q7503">
        <v>114.696</v>
      </c>
      <c r="R7503">
        <v>105.486</v>
      </c>
      <c r="S7503" t="s">
        <v>103</v>
      </c>
      <c r="T7503">
        <v>0</v>
      </c>
      <c r="U7503">
        <v>0</v>
      </c>
      <c r="V7503">
        <v>4</v>
      </c>
      <c r="W7503">
        <v>370.79399999999998</v>
      </c>
    </row>
    <row r="7504" spans="1:23" x14ac:dyDescent="0.35">
      <c r="A7504" t="s">
        <v>9618</v>
      </c>
      <c r="B7504" t="s">
        <v>177</v>
      </c>
      <c r="C7504" t="s">
        <v>1812</v>
      </c>
      <c r="D7504" t="s">
        <v>12</v>
      </c>
      <c r="E7504" t="s">
        <v>88</v>
      </c>
      <c r="F7504" t="s">
        <v>509</v>
      </c>
      <c r="G7504">
        <v>36.1</v>
      </c>
      <c r="H7504">
        <v>3</v>
      </c>
      <c r="I7504">
        <v>0.1</v>
      </c>
      <c r="J7504">
        <v>4.42</v>
      </c>
      <c r="K7504" t="s">
        <v>102</v>
      </c>
      <c r="L7504" t="s">
        <v>43</v>
      </c>
      <c r="M7504">
        <v>6.1</v>
      </c>
      <c r="N7504" t="s">
        <v>83</v>
      </c>
      <c r="O7504" t="b">
        <v>0</v>
      </c>
      <c r="P7504">
        <v>97.47</v>
      </c>
      <c r="Q7504">
        <v>32.490000000000009</v>
      </c>
      <c r="R7504">
        <v>21.97000000000001</v>
      </c>
      <c r="S7504" t="s">
        <v>128</v>
      </c>
      <c r="T7504">
        <v>0</v>
      </c>
      <c r="U7504">
        <v>0</v>
      </c>
      <c r="V7504">
        <v>12</v>
      </c>
      <c r="W7504">
        <v>754.26030000000003</v>
      </c>
    </row>
    <row r="7505" spans="1:23" x14ac:dyDescent="0.35">
      <c r="A7505" t="s">
        <v>9619</v>
      </c>
      <c r="B7505" t="s">
        <v>398</v>
      </c>
      <c r="C7505" t="s">
        <v>1512</v>
      </c>
      <c r="D7505" t="s">
        <v>28</v>
      </c>
      <c r="E7505" t="s">
        <v>16</v>
      </c>
      <c r="F7505" t="s">
        <v>624</v>
      </c>
      <c r="G7505">
        <v>37.200000000000003</v>
      </c>
      <c r="H7505">
        <v>2</v>
      </c>
      <c r="I7505">
        <v>0.18</v>
      </c>
      <c r="J7505">
        <v>6.14</v>
      </c>
      <c r="K7505" t="s">
        <v>82</v>
      </c>
      <c r="L7505" t="s">
        <v>45</v>
      </c>
      <c r="M7505">
        <v>1.01</v>
      </c>
      <c r="N7505" t="s">
        <v>83</v>
      </c>
      <c r="O7505" t="b">
        <v>0</v>
      </c>
      <c r="P7505">
        <v>61.00800000000001</v>
      </c>
      <c r="Q7505">
        <v>16.368000000000009</v>
      </c>
      <c r="R7505">
        <v>9.2180000000000106</v>
      </c>
      <c r="S7505" t="s">
        <v>183</v>
      </c>
      <c r="T7505">
        <v>0</v>
      </c>
      <c r="U7505">
        <v>0</v>
      </c>
      <c r="V7505">
        <v>15</v>
      </c>
      <c r="W7505">
        <v>614.51190000000008</v>
      </c>
    </row>
    <row r="7506" spans="1:23" x14ac:dyDescent="0.35">
      <c r="A7506" t="s">
        <v>9620</v>
      </c>
      <c r="B7506" t="s">
        <v>1018</v>
      </c>
      <c r="C7506" t="s">
        <v>1249</v>
      </c>
      <c r="D7506" t="s">
        <v>12</v>
      </c>
      <c r="E7506" t="s">
        <v>16</v>
      </c>
      <c r="F7506" t="s">
        <v>344</v>
      </c>
      <c r="G7506">
        <v>64.06</v>
      </c>
      <c r="H7506">
        <v>2</v>
      </c>
      <c r="I7506">
        <v>0.13</v>
      </c>
      <c r="J7506">
        <v>6.31</v>
      </c>
      <c r="K7506" t="s">
        <v>82</v>
      </c>
      <c r="L7506" t="s">
        <v>45</v>
      </c>
      <c r="M7506">
        <v>1.6</v>
      </c>
      <c r="N7506" t="s">
        <v>83</v>
      </c>
      <c r="O7506" t="b">
        <v>0</v>
      </c>
      <c r="P7506">
        <v>111.4644</v>
      </c>
      <c r="Q7506">
        <v>34.592399999999998</v>
      </c>
      <c r="R7506">
        <v>26.682400000000001</v>
      </c>
      <c r="S7506" t="s">
        <v>183</v>
      </c>
      <c r="T7506">
        <v>0</v>
      </c>
      <c r="U7506">
        <v>0</v>
      </c>
      <c r="V7506">
        <v>24</v>
      </c>
      <c r="W7506">
        <v>2451.8616000000002</v>
      </c>
    </row>
    <row r="7507" spans="1:23" x14ac:dyDescent="0.35">
      <c r="A7507" t="s">
        <v>9621</v>
      </c>
      <c r="B7507" t="s">
        <v>138</v>
      </c>
      <c r="C7507" t="s">
        <v>1409</v>
      </c>
      <c r="D7507" t="s">
        <v>20</v>
      </c>
      <c r="E7507" t="s">
        <v>16</v>
      </c>
      <c r="F7507" t="s">
        <v>132</v>
      </c>
      <c r="G7507">
        <v>60.99</v>
      </c>
      <c r="H7507">
        <v>3</v>
      </c>
      <c r="I7507">
        <v>0.1</v>
      </c>
      <c r="J7507">
        <v>5.45</v>
      </c>
      <c r="K7507" t="s">
        <v>115</v>
      </c>
      <c r="L7507" t="s">
        <v>41</v>
      </c>
      <c r="M7507">
        <v>9.75</v>
      </c>
      <c r="N7507" t="s">
        <v>83</v>
      </c>
      <c r="O7507" t="b">
        <v>0</v>
      </c>
      <c r="P7507">
        <v>164.673</v>
      </c>
      <c r="Q7507">
        <v>54.891000000000012</v>
      </c>
      <c r="R7507">
        <v>39.691000000000003</v>
      </c>
      <c r="S7507" t="s">
        <v>128</v>
      </c>
      <c r="T7507">
        <v>0</v>
      </c>
      <c r="U7507">
        <v>0</v>
      </c>
      <c r="V7507">
        <v>11</v>
      </c>
      <c r="W7507">
        <v>773.94100000000014</v>
      </c>
    </row>
    <row r="7508" spans="1:23" x14ac:dyDescent="0.35">
      <c r="A7508" t="s">
        <v>9622</v>
      </c>
      <c r="B7508" t="s">
        <v>669</v>
      </c>
      <c r="C7508" t="s">
        <v>592</v>
      </c>
      <c r="D7508" t="s">
        <v>12</v>
      </c>
      <c r="E7508" t="s">
        <v>88</v>
      </c>
      <c r="F7508" t="s">
        <v>89</v>
      </c>
      <c r="G7508">
        <v>11.3</v>
      </c>
      <c r="H7508">
        <v>3</v>
      </c>
      <c r="I7508">
        <v>0.16</v>
      </c>
      <c r="J7508">
        <v>8.81</v>
      </c>
      <c r="K7508" t="s">
        <v>102</v>
      </c>
      <c r="L7508" t="s">
        <v>41</v>
      </c>
      <c r="M7508">
        <v>13.81</v>
      </c>
      <c r="N7508" t="s">
        <v>83</v>
      </c>
      <c r="O7508" t="b">
        <v>0</v>
      </c>
      <c r="P7508">
        <v>28.475999999999999</v>
      </c>
      <c r="Q7508">
        <v>8.1359999999999992</v>
      </c>
      <c r="R7508">
        <v>-14.484</v>
      </c>
      <c r="S7508" t="s">
        <v>183</v>
      </c>
      <c r="T7508">
        <v>0</v>
      </c>
      <c r="U7508">
        <v>0</v>
      </c>
      <c r="V7508">
        <v>13</v>
      </c>
      <c r="W7508">
        <v>968.00819999999999</v>
      </c>
    </row>
    <row r="7509" spans="1:23" x14ac:dyDescent="0.35">
      <c r="A7509" t="s">
        <v>9623</v>
      </c>
      <c r="B7509" t="s">
        <v>507</v>
      </c>
      <c r="C7509" t="s">
        <v>1500</v>
      </c>
      <c r="D7509" t="s">
        <v>24</v>
      </c>
      <c r="E7509" t="s">
        <v>14</v>
      </c>
      <c r="F7509" t="s">
        <v>1113</v>
      </c>
      <c r="G7509">
        <v>141.94</v>
      </c>
      <c r="H7509">
        <v>1</v>
      </c>
      <c r="I7509">
        <v>0.1</v>
      </c>
      <c r="J7509">
        <v>8.89</v>
      </c>
      <c r="K7509" t="s">
        <v>82</v>
      </c>
      <c r="L7509" t="s">
        <v>41</v>
      </c>
      <c r="M7509">
        <v>14.27</v>
      </c>
      <c r="N7509" t="s">
        <v>83</v>
      </c>
      <c r="O7509" t="b">
        <v>1</v>
      </c>
      <c r="P7509">
        <v>127.746</v>
      </c>
      <c r="Q7509">
        <v>42.582000000000001</v>
      </c>
      <c r="R7509">
        <v>19.422000000000001</v>
      </c>
      <c r="S7509" t="s">
        <v>84</v>
      </c>
      <c r="T7509">
        <v>0</v>
      </c>
      <c r="U7509">
        <v>0</v>
      </c>
      <c r="V7509">
        <v>20</v>
      </c>
      <c r="W7509">
        <v>1871.6422</v>
      </c>
    </row>
    <row r="7510" spans="1:23" x14ac:dyDescent="0.35">
      <c r="A7510" t="s">
        <v>9624</v>
      </c>
      <c r="B7510" t="s">
        <v>629</v>
      </c>
      <c r="C7510" t="s">
        <v>80</v>
      </c>
      <c r="D7510" t="s">
        <v>20</v>
      </c>
      <c r="E7510" t="s">
        <v>16</v>
      </c>
      <c r="F7510" t="s">
        <v>409</v>
      </c>
      <c r="G7510">
        <v>40.75</v>
      </c>
      <c r="H7510">
        <v>2</v>
      </c>
      <c r="I7510">
        <v>0.2</v>
      </c>
      <c r="J7510">
        <v>5.98</v>
      </c>
      <c r="K7510" t="s">
        <v>82</v>
      </c>
      <c r="L7510" t="s">
        <v>41</v>
      </c>
      <c r="M7510">
        <v>7.66</v>
      </c>
      <c r="N7510" t="s">
        <v>83</v>
      </c>
      <c r="O7510" t="b">
        <v>0</v>
      </c>
      <c r="P7510">
        <v>65.2</v>
      </c>
      <c r="Q7510">
        <v>16.3</v>
      </c>
      <c r="R7510">
        <v>2.6600000000000041</v>
      </c>
      <c r="S7510" t="s">
        <v>128</v>
      </c>
      <c r="T7510">
        <v>0</v>
      </c>
      <c r="U7510">
        <v>0</v>
      </c>
      <c r="V7510">
        <v>23</v>
      </c>
      <c r="W7510">
        <v>2212.105</v>
      </c>
    </row>
    <row r="7511" spans="1:23" x14ac:dyDescent="0.35">
      <c r="A7511" t="s">
        <v>9625</v>
      </c>
      <c r="B7511" t="s">
        <v>636</v>
      </c>
      <c r="C7511" t="s">
        <v>1532</v>
      </c>
      <c r="D7511" t="s">
        <v>12</v>
      </c>
      <c r="E7511" t="s">
        <v>14</v>
      </c>
      <c r="F7511" t="s">
        <v>1029</v>
      </c>
      <c r="G7511">
        <v>132.79</v>
      </c>
      <c r="H7511">
        <v>3</v>
      </c>
      <c r="I7511">
        <v>0.01</v>
      </c>
      <c r="J7511">
        <v>4.71</v>
      </c>
      <c r="K7511" t="s">
        <v>82</v>
      </c>
      <c r="L7511" t="s">
        <v>43</v>
      </c>
      <c r="M7511">
        <v>6.05</v>
      </c>
      <c r="N7511" t="s">
        <v>279</v>
      </c>
      <c r="O7511" t="b">
        <v>0</v>
      </c>
      <c r="P7511">
        <v>394.38630000000001</v>
      </c>
      <c r="Q7511">
        <v>155.36429999999999</v>
      </c>
      <c r="R7511">
        <v>144.60429999999999</v>
      </c>
      <c r="S7511" t="s">
        <v>103</v>
      </c>
      <c r="T7511">
        <v>0</v>
      </c>
      <c r="U7511">
        <v>1</v>
      </c>
      <c r="V7511">
        <v>13</v>
      </c>
      <c r="W7511">
        <v>1066.0084999999999</v>
      </c>
    </row>
    <row r="7512" spans="1:23" x14ac:dyDescent="0.35">
      <c r="A7512" t="s">
        <v>9626</v>
      </c>
      <c r="B7512" t="s">
        <v>553</v>
      </c>
      <c r="C7512" t="s">
        <v>1074</v>
      </c>
      <c r="D7512" t="s">
        <v>20</v>
      </c>
      <c r="E7512" t="s">
        <v>88</v>
      </c>
      <c r="F7512" t="s">
        <v>1395</v>
      </c>
      <c r="G7512">
        <v>15.02</v>
      </c>
      <c r="H7512">
        <v>1</v>
      </c>
      <c r="I7512">
        <v>0.03</v>
      </c>
      <c r="J7512">
        <v>7.94</v>
      </c>
      <c r="K7512" t="s">
        <v>115</v>
      </c>
      <c r="L7512" t="s">
        <v>45</v>
      </c>
      <c r="M7512">
        <v>1.05</v>
      </c>
      <c r="N7512" t="s">
        <v>83</v>
      </c>
      <c r="O7512" t="b">
        <v>0</v>
      </c>
      <c r="P7512">
        <v>14.5694</v>
      </c>
      <c r="Q7512">
        <v>5.5574000000000012</v>
      </c>
      <c r="R7512">
        <v>-3.432599999999999</v>
      </c>
      <c r="S7512" t="s">
        <v>84</v>
      </c>
      <c r="T7512">
        <v>0</v>
      </c>
      <c r="U7512">
        <v>0</v>
      </c>
      <c r="V7512">
        <v>17</v>
      </c>
      <c r="W7512">
        <v>1548.1164000000001</v>
      </c>
    </row>
    <row r="7513" spans="1:23" x14ac:dyDescent="0.35">
      <c r="A7513" t="s">
        <v>9627</v>
      </c>
      <c r="B7513" t="s">
        <v>491</v>
      </c>
      <c r="C7513" t="s">
        <v>6634</v>
      </c>
      <c r="D7513" t="s">
        <v>12</v>
      </c>
      <c r="E7513" t="s">
        <v>88</v>
      </c>
      <c r="F7513" t="s">
        <v>468</v>
      </c>
      <c r="G7513">
        <v>8.5</v>
      </c>
      <c r="H7513">
        <v>1</v>
      </c>
      <c r="I7513">
        <v>7.0000000000000007E-2</v>
      </c>
      <c r="J7513">
        <v>4.83</v>
      </c>
      <c r="K7513" t="s">
        <v>82</v>
      </c>
      <c r="L7513" t="s">
        <v>43</v>
      </c>
      <c r="M7513">
        <v>6.14</v>
      </c>
      <c r="N7513" t="s">
        <v>83</v>
      </c>
      <c r="O7513" t="b">
        <v>0</v>
      </c>
      <c r="P7513">
        <v>7.9049999999999994</v>
      </c>
      <c r="Q7513">
        <v>2.8050000000000002</v>
      </c>
      <c r="R7513">
        <v>-8.1649999999999991</v>
      </c>
      <c r="S7513" t="s">
        <v>103</v>
      </c>
      <c r="T7513">
        <v>0</v>
      </c>
      <c r="U7513">
        <v>0</v>
      </c>
      <c r="V7513">
        <v>2</v>
      </c>
      <c r="W7513">
        <v>-11.400999999999989</v>
      </c>
    </row>
    <row r="7514" spans="1:23" x14ac:dyDescent="0.35">
      <c r="A7514" t="s">
        <v>9628</v>
      </c>
      <c r="B7514" t="s">
        <v>169</v>
      </c>
      <c r="C7514" t="s">
        <v>4403</v>
      </c>
      <c r="D7514" t="s">
        <v>19</v>
      </c>
      <c r="E7514" t="s">
        <v>16</v>
      </c>
      <c r="F7514" t="s">
        <v>448</v>
      </c>
      <c r="G7514">
        <v>43.2</v>
      </c>
      <c r="H7514">
        <v>3</v>
      </c>
      <c r="I7514">
        <v>0.14000000000000001</v>
      </c>
      <c r="J7514">
        <v>3.66</v>
      </c>
      <c r="K7514" t="s">
        <v>82</v>
      </c>
      <c r="L7514" t="s">
        <v>41</v>
      </c>
      <c r="M7514">
        <v>12.6</v>
      </c>
      <c r="N7514" t="s">
        <v>83</v>
      </c>
      <c r="O7514" t="b">
        <v>0</v>
      </c>
      <c r="P7514">
        <v>111.456</v>
      </c>
      <c r="Q7514">
        <v>33.696000000000012</v>
      </c>
      <c r="R7514">
        <v>17.436000000000011</v>
      </c>
      <c r="S7514" t="s">
        <v>84</v>
      </c>
      <c r="T7514">
        <v>0</v>
      </c>
      <c r="U7514">
        <v>0</v>
      </c>
      <c r="V7514">
        <v>2</v>
      </c>
      <c r="W7514">
        <v>36.758700000000012</v>
      </c>
    </row>
    <row r="7515" spans="1:23" x14ac:dyDescent="0.35">
      <c r="A7515" t="s">
        <v>9629</v>
      </c>
      <c r="B7515" t="s">
        <v>264</v>
      </c>
      <c r="C7515" t="s">
        <v>7043</v>
      </c>
      <c r="D7515" t="s">
        <v>12</v>
      </c>
      <c r="E7515" t="s">
        <v>16</v>
      </c>
      <c r="F7515" t="s">
        <v>145</v>
      </c>
      <c r="G7515">
        <v>65.55</v>
      </c>
      <c r="H7515">
        <v>3</v>
      </c>
      <c r="I7515">
        <v>0.26</v>
      </c>
      <c r="J7515">
        <v>2.6</v>
      </c>
      <c r="K7515" t="s">
        <v>82</v>
      </c>
      <c r="L7515" t="s">
        <v>41</v>
      </c>
      <c r="M7515">
        <v>9.92</v>
      </c>
      <c r="N7515" t="s">
        <v>83</v>
      </c>
      <c r="O7515" t="b">
        <v>0</v>
      </c>
      <c r="P7515">
        <v>145.52099999999999</v>
      </c>
      <c r="Q7515">
        <v>27.531000000000009</v>
      </c>
      <c r="R7515">
        <v>15.01100000000001</v>
      </c>
      <c r="S7515" t="s">
        <v>97</v>
      </c>
      <c r="T7515">
        <v>0</v>
      </c>
      <c r="U7515">
        <v>0</v>
      </c>
      <c r="V7515">
        <v>5</v>
      </c>
      <c r="W7515">
        <v>281.25589999999988</v>
      </c>
    </row>
    <row r="7516" spans="1:23" x14ac:dyDescent="0.35">
      <c r="A7516" t="s">
        <v>9630</v>
      </c>
      <c r="B7516" t="s">
        <v>425</v>
      </c>
      <c r="C7516" t="s">
        <v>310</v>
      </c>
      <c r="D7516" t="s">
        <v>12</v>
      </c>
      <c r="E7516" t="s">
        <v>16</v>
      </c>
      <c r="F7516" t="s">
        <v>351</v>
      </c>
      <c r="G7516">
        <v>32.79</v>
      </c>
      <c r="H7516">
        <v>3</v>
      </c>
      <c r="I7516">
        <v>0.16</v>
      </c>
      <c r="J7516">
        <v>3.16</v>
      </c>
      <c r="K7516" t="s">
        <v>102</v>
      </c>
      <c r="L7516" t="s">
        <v>41</v>
      </c>
      <c r="M7516">
        <v>14.37</v>
      </c>
      <c r="N7516" t="s">
        <v>83</v>
      </c>
      <c r="O7516" t="b">
        <v>0</v>
      </c>
      <c r="P7516">
        <v>82.630800000000008</v>
      </c>
      <c r="Q7516">
        <v>23.608800000000009</v>
      </c>
      <c r="R7516">
        <v>6.0788000000000082</v>
      </c>
      <c r="S7516" t="s">
        <v>84</v>
      </c>
      <c r="T7516">
        <v>0</v>
      </c>
      <c r="U7516">
        <v>0</v>
      </c>
      <c r="V7516">
        <v>16</v>
      </c>
      <c r="W7516">
        <v>1399.8426999999999</v>
      </c>
    </row>
    <row r="7517" spans="1:23" x14ac:dyDescent="0.35">
      <c r="A7517" t="s">
        <v>9631</v>
      </c>
      <c r="B7517" t="s">
        <v>249</v>
      </c>
      <c r="C7517" t="s">
        <v>1601</v>
      </c>
      <c r="D7517" t="s">
        <v>12</v>
      </c>
      <c r="E7517" t="s">
        <v>95</v>
      </c>
      <c r="F7517" t="s">
        <v>1251</v>
      </c>
      <c r="G7517">
        <v>315.25</v>
      </c>
      <c r="H7517">
        <v>2</v>
      </c>
      <c r="I7517">
        <v>0.01</v>
      </c>
      <c r="J7517">
        <v>8.4</v>
      </c>
      <c r="K7517" t="s">
        <v>115</v>
      </c>
      <c r="L7517" t="s">
        <v>45</v>
      </c>
      <c r="M7517">
        <v>0.7</v>
      </c>
      <c r="N7517" t="s">
        <v>83</v>
      </c>
      <c r="O7517" t="b">
        <v>0</v>
      </c>
      <c r="P7517">
        <v>624.19500000000005</v>
      </c>
      <c r="Q7517">
        <v>245.89500000000001</v>
      </c>
      <c r="R7517">
        <v>236.79499999999999</v>
      </c>
      <c r="S7517" t="s">
        <v>91</v>
      </c>
      <c r="T7517">
        <v>0</v>
      </c>
      <c r="U7517">
        <v>0</v>
      </c>
      <c r="V7517">
        <v>3</v>
      </c>
      <c r="W7517">
        <v>730.82100000000014</v>
      </c>
    </row>
    <row r="7518" spans="1:23" x14ac:dyDescent="0.35">
      <c r="A7518" t="s">
        <v>9632</v>
      </c>
      <c r="B7518" t="s">
        <v>442</v>
      </c>
      <c r="C7518" t="s">
        <v>2932</v>
      </c>
      <c r="D7518" t="s">
        <v>17</v>
      </c>
      <c r="E7518" t="s">
        <v>16</v>
      </c>
      <c r="F7518" t="s">
        <v>648</v>
      </c>
      <c r="G7518">
        <v>36.75</v>
      </c>
      <c r="H7518">
        <v>3</v>
      </c>
      <c r="I7518">
        <v>0.28999999999999998</v>
      </c>
      <c r="J7518">
        <v>4.76</v>
      </c>
      <c r="K7518" t="s">
        <v>90</v>
      </c>
      <c r="L7518" t="s">
        <v>48</v>
      </c>
      <c r="M7518">
        <v>8.32</v>
      </c>
      <c r="N7518" t="s">
        <v>83</v>
      </c>
      <c r="O7518" t="b">
        <v>0</v>
      </c>
      <c r="P7518">
        <v>78.277499999999989</v>
      </c>
      <c r="Q7518">
        <v>12.1275</v>
      </c>
      <c r="R7518">
        <v>-0.95250000000000234</v>
      </c>
      <c r="S7518" t="s">
        <v>128</v>
      </c>
      <c r="T7518">
        <v>0</v>
      </c>
      <c r="U7518">
        <v>0</v>
      </c>
      <c r="V7518">
        <v>2</v>
      </c>
      <c r="W7518">
        <v>-13.6989</v>
      </c>
    </row>
    <row r="7519" spans="1:23" x14ac:dyDescent="0.35">
      <c r="A7519" t="s">
        <v>9633</v>
      </c>
      <c r="B7519" t="s">
        <v>610</v>
      </c>
      <c r="C7519" t="s">
        <v>310</v>
      </c>
      <c r="D7519" t="s">
        <v>17</v>
      </c>
      <c r="E7519" t="s">
        <v>88</v>
      </c>
      <c r="F7519" t="s">
        <v>195</v>
      </c>
      <c r="G7519">
        <v>27.22</v>
      </c>
      <c r="H7519">
        <v>3</v>
      </c>
      <c r="I7519">
        <v>0.28999999999999998</v>
      </c>
      <c r="J7519">
        <v>7.17</v>
      </c>
      <c r="K7519" t="s">
        <v>90</v>
      </c>
      <c r="L7519" t="s">
        <v>41</v>
      </c>
      <c r="M7519">
        <v>9.2200000000000006</v>
      </c>
      <c r="N7519" t="s">
        <v>83</v>
      </c>
      <c r="O7519" t="b">
        <v>0</v>
      </c>
      <c r="P7519">
        <v>57.978599999999993</v>
      </c>
      <c r="Q7519">
        <v>8.9825999999999979</v>
      </c>
      <c r="R7519">
        <v>-7.4074000000000026</v>
      </c>
      <c r="S7519" t="s">
        <v>97</v>
      </c>
      <c r="T7519">
        <v>0</v>
      </c>
      <c r="U7519">
        <v>0</v>
      </c>
      <c r="V7519">
        <v>16</v>
      </c>
      <c r="W7519">
        <v>1399.8426999999999</v>
      </c>
    </row>
    <row r="7520" spans="1:23" x14ac:dyDescent="0.35">
      <c r="A7520" t="s">
        <v>9634</v>
      </c>
      <c r="B7520" t="s">
        <v>787</v>
      </c>
      <c r="C7520" t="s">
        <v>3376</v>
      </c>
      <c r="D7520" t="s">
        <v>15</v>
      </c>
      <c r="E7520" t="s">
        <v>88</v>
      </c>
      <c r="F7520" t="s">
        <v>551</v>
      </c>
      <c r="G7520">
        <v>28.63</v>
      </c>
      <c r="H7520">
        <v>2</v>
      </c>
      <c r="I7520">
        <v>0.09</v>
      </c>
      <c r="J7520">
        <v>6.46</v>
      </c>
      <c r="K7520" t="s">
        <v>102</v>
      </c>
      <c r="L7520" t="s">
        <v>43</v>
      </c>
      <c r="M7520">
        <v>7.55</v>
      </c>
      <c r="N7520" t="s">
        <v>83</v>
      </c>
      <c r="O7520" t="b">
        <v>0</v>
      </c>
      <c r="P7520">
        <v>52.1066</v>
      </c>
      <c r="Q7520">
        <v>17.750600000000009</v>
      </c>
      <c r="R7520">
        <v>3.7406000000000059</v>
      </c>
      <c r="S7520" t="s">
        <v>97</v>
      </c>
      <c r="T7520">
        <v>0</v>
      </c>
      <c r="U7520">
        <v>0</v>
      </c>
      <c r="V7520">
        <v>11</v>
      </c>
      <c r="W7520">
        <v>839.05650000000003</v>
      </c>
    </row>
    <row r="7521" spans="1:23" x14ac:dyDescent="0.35">
      <c r="A7521" t="s">
        <v>9635</v>
      </c>
      <c r="B7521" t="s">
        <v>177</v>
      </c>
      <c r="C7521" t="s">
        <v>576</v>
      </c>
      <c r="D7521" t="s">
        <v>15</v>
      </c>
      <c r="E7521" t="s">
        <v>88</v>
      </c>
      <c r="F7521" t="s">
        <v>238</v>
      </c>
      <c r="G7521">
        <v>20.9</v>
      </c>
      <c r="H7521">
        <v>3</v>
      </c>
      <c r="I7521">
        <v>0.08</v>
      </c>
      <c r="J7521">
        <v>2.61</v>
      </c>
      <c r="K7521" t="s">
        <v>102</v>
      </c>
      <c r="L7521" t="s">
        <v>43</v>
      </c>
      <c r="M7521">
        <v>4.95</v>
      </c>
      <c r="N7521" t="s">
        <v>83</v>
      </c>
      <c r="O7521" t="b">
        <v>0</v>
      </c>
      <c r="P7521">
        <v>57.683999999999997</v>
      </c>
      <c r="Q7521">
        <v>20.064</v>
      </c>
      <c r="R7521">
        <v>12.504</v>
      </c>
      <c r="S7521" t="s">
        <v>128</v>
      </c>
      <c r="T7521">
        <v>0</v>
      </c>
      <c r="U7521">
        <v>0</v>
      </c>
      <c r="V7521">
        <v>12</v>
      </c>
      <c r="W7521">
        <v>831.1645000000002</v>
      </c>
    </row>
    <row r="7522" spans="1:23" x14ac:dyDescent="0.35">
      <c r="A7522" t="s">
        <v>9636</v>
      </c>
      <c r="B7522" t="s">
        <v>113</v>
      </c>
      <c r="C7522" t="s">
        <v>369</v>
      </c>
      <c r="D7522" t="s">
        <v>24</v>
      </c>
      <c r="E7522" t="s">
        <v>16</v>
      </c>
      <c r="F7522" t="s">
        <v>231</v>
      </c>
      <c r="G7522">
        <v>38.97</v>
      </c>
      <c r="H7522">
        <v>2</v>
      </c>
      <c r="I7522">
        <v>0.09</v>
      </c>
      <c r="J7522">
        <v>7.13</v>
      </c>
      <c r="K7522" t="s">
        <v>102</v>
      </c>
      <c r="L7522" t="s">
        <v>48</v>
      </c>
      <c r="M7522">
        <v>13.57</v>
      </c>
      <c r="N7522" t="s">
        <v>83</v>
      </c>
      <c r="O7522" t="b">
        <v>0</v>
      </c>
      <c r="P7522">
        <v>70.925399999999996</v>
      </c>
      <c r="Q7522">
        <v>24.1614</v>
      </c>
      <c r="R7522">
        <v>3.4614000000000011</v>
      </c>
      <c r="S7522" t="s">
        <v>84</v>
      </c>
      <c r="T7522">
        <v>0</v>
      </c>
      <c r="U7522">
        <v>0</v>
      </c>
      <c r="V7522">
        <v>20</v>
      </c>
      <c r="W7522">
        <v>1391.7496000000001</v>
      </c>
    </row>
    <row r="7523" spans="1:23" x14ac:dyDescent="0.35">
      <c r="A7523" t="s">
        <v>9637</v>
      </c>
      <c r="B7523" t="s">
        <v>121</v>
      </c>
      <c r="C7523" t="s">
        <v>1512</v>
      </c>
      <c r="D7523" t="s">
        <v>28</v>
      </c>
      <c r="E7523" t="s">
        <v>14</v>
      </c>
      <c r="F7523" t="s">
        <v>1029</v>
      </c>
      <c r="G7523">
        <v>71.2</v>
      </c>
      <c r="H7523">
        <v>3</v>
      </c>
      <c r="I7523">
        <v>0.13</v>
      </c>
      <c r="J7523">
        <v>4.97</v>
      </c>
      <c r="K7523" t="s">
        <v>90</v>
      </c>
      <c r="L7523" t="s">
        <v>41</v>
      </c>
      <c r="M7523">
        <v>11.92</v>
      </c>
      <c r="N7523" t="s">
        <v>83</v>
      </c>
      <c r="O7523" t="b">
        <v>0</v>
      </c>
      <c r="P7523">
        <v>185.83199999999999</v>
      </c>
      <c r="Q7523">
        <v>57.672000000000033</v>
      </c>
      <c r="R7523">
        <v>40.782000000000018</v>
      </c>
      <c r="S7523" t="s">
        <v>103</v>
      </c>
      <c r="T7523">
        <v>0</v>
      </c>
      <c r="U7523">
        <v>0</v>
      </c>
      <c r="V7523">
        <v>15</v>
      </c>
      <c r="W7523">
        <v>614.51190000000008</v>
      </c>
    </row>
    <row r="7524" spans="1:23" x14ac:dyDescent="0.35">
      <c r="A7524" t="s">
        <v>9638</v>
      </c>
      <c r="B7524" t="s">
        <v>1219</v>
      </c>
      <c r="C7524" t="s">
        <v>1761</v>
      </c>
      <c r="D7524" t="s">
        <v>26</v>
      </c>
      <c r="E7524" t="s">
        <v>16</v>
      </c>
      <c r="F7524" t="s">
        <v>854</v>
      </c>
      <c r="G7524">
        <v>50.5</v>
      </c>
      <c r="H7524">
        <v>3</v>
      </c>
      <c r="I7524">
        <v>0.18</v>
      </c>
      <c r="J7524">
        <v>5.75</v>
      </c>
      <c r="K7524" t="s">
        <v>115</v>
      </c>
      <c r="L7524" t="s">
        <v>41</v>
      </c>
      <c r="M7524">
        <v>11.32</v>
      </c>
      <c r="N7524" t="s">
        <v>83</v>
      </c>
      <c r="O7524" t="b">
        <v>0</v>
      </c>
      <c r="P7524">
        <v>124.23</v>
      </c>
      <c r="Q7524">
        <v>33.330000000000013</v>
      </c>
      <c r="R7524">
        <v>16.260000000000009</v>
      </c>
      <c r="S7524" t="s">
        <v>183</v>
      </c>
      <c r="T7524">
        <v>0</v>
      </c>
      <c r="U7524">
        <v>0</v>
      </c>
      <c r="V7524">
        <v>12</v>
      </c>
      <c r="W7524">
        <v>717.49640000000022</v>
      </c>
    </row>
    <row r="7525" spans="1:23" x14ac:dyDescent="0.35">
      <c r="A7525" t="s">
        <v>9639</v>
      </c>
      <c r="B7525" t="s">
        <v>598</v>
      </c>
      <c r="C7525" t="s">
        <v>2514</v>
      </c>
      <c r="D7525" t="s">
        <v>12</v>
      </c>
      <c r="E7525" t="s">
        <v>14</v>
      </c>
      <c r="F7525" t="s">
        <v>617</v>
      </c>
      <c r="G7525">
        <v>168.08</v>
      </c>
      <c r="H7525">
        <v>2</v>
      </c>
      <c r="I7525">
        <v>0.01</v>
      </c>
      <c r="J7525">
        <v>5.57</v>
      </c>
      <c r="K7525" t="s">
        <v>102</v>
      </c>
      <c r="L7525" t="s">
        <v>43</v>
      </c>
      <c r="M7525">
        <v>5.13</v>
      </c>
      <c r="N7525" t="s">
        <v>83</v>
      </c>
      <c r="O7525" t="b">
        <v>0</v>
      </c>
      <c r="P7525">
        <v>332.79840000000002</v>
      </c>
      <c r="Q7525">
        <v>131.10239999999999</v>
      </c>
      <c r="R7525">
        <v>120.4024</v>
      </c>
      <c r="S7525" t="s">
        <v>183</v>
      </c>
      <c r="T7525">
        <v>0</v>
      </c>
      <c r="U7525">
        <v>0</v>
      </c>
      <c r="V7525">
        <v>12</v>
      </c>
      <c r="W7525">
        <v>177.1542</v>
      </c>
    </row>
    <row r="7526" spans="1:23" x14ac:dyDescent="0.35">
      <c r="A7526" t="s">
        <v>9640</v>
      </c>
      <c r="B7526" t="s">
        <v>417</v>
      </c>
      <c r="C7526" t="s">
        <v>87</v>
      </c>
      <c r="D7526" t="s">
        <v>12</v>
      </c>
      <c r="E7526" t="s">
        <v>95</v>
      </c>
      <c r="F7526" t="s">
        <v>370</v>
      </c>
      <c r="G7526">
        <v>428.23</v>
      </c>
      <c r="H7526">
        <v>1</v>
      </c>
      <c r="I7526">
        <v>0.02</v>
      </c>
      <c r="J7526">
        <v>5.63</v>
      </c>
      <c r="K7526" t="s">
        <v>115</v>
      </c>
      <c r="L7526" t="s">
        <v>45</v>
      </c>
      <c r="M7526">
        <v>0.61</v>
      </c>
      <c r="N7526" t="s">
        <v>83</v>
      </c>
      <c r="O7526" t="b">
        <v>0</v>
      </c>
      <c r="P7526">
        <v>419.66539999999998</v>
      </c>
      <c r="Q7526">
        <v>162.72739999999999</v>
      </c>
      <c r="R7526">
        <v>156.48740000000001</v>
      </c>
      <c r="S7526" t="s">
        <v>84</v>
      </c>
      <c r="T7526">
        <v>0</v>
      </c>
      <c r="U7526">
        <v>0</v>
      </c>
      <c r="V7526">
        <v>4</v>
      </c>
      <c r="W7526">
        <v>151.56680000000009</v>
      </c>
    </row>
    <row r="7527" spans="1:23" x14ac:dyDescent="0.35">
      <c r="A7527" t="s">
        <v>9641</v>
      </c>
      <c r="B7527" t="s">
        <v>731</v>
      </c>
      <c r="C7527" t="s">
        <v>1514</v>
      </c>
      <c r="D7527" t="s">
        <v>12</v>
      </c>
      <c r="E7527" t="s">
        <v>16</v>
      </c>
      <c r="F7527" t="s">
        <v>854</v>
      </c>
      <c r="G7527">
        <v>44.58</v>
      </c>
      <c r="H7527">
        <v>2</v>
      </c>
      <c r="I7527">
        <v>0.28000000000000003</v>
      </c>
      <c r="J7527">
        <v>5.36</v>
      </c>
      <c r="K7527" t="s">
        <v>102</v>
      </c>
      <c r="L7527" t="s">
        <v>43</v>
      </c>
      <c r="M7527">
        <v>6.5</v>
      </c>
      <c r="N7527" t="s">
        <v>83</v>
      </c>
      <c r="O7527" t="b">
        <v>0</v>
      </c>
      <c r="P7527">
        <v>64.1952</v>
      </c>
      <c r="Q7527">
        <v>10.699199999999999</v>
      </c>
      <c r="R7527">
        <v>-1.1607999999999949</v>
      </c>
      <c r="S7527" t="s">
        <v>84</v>
      </c>
      <c r="T7527">
        <v>0</v>
      </c>
      <c r="U7527">
        <v>0</v>
      </c>
      <c r="V7527">
        <v>17</v>
      </c>
      <c r="W7527">
        <v>1667.5844</v>
      </c>
    </row>
    <row r="7528" spans="1:23" x14ac:dyDescent="0.35">
      <c r="A7528" t="s">
        <v>9642</v>
      </c>
      <c r="B7528" t="s">
        <v>566</v>
      </c>
      <c r="C7528" t="s">
        <v>517</v>
      </c>
      <c r="D7528" t="s">
        <v>17</v>
      </c>
      <c r="E7528" t="s">
        <v>16</v>
      </c>
      <c r="F7528" t="s">
        <v>1762</v>
      </c>
      <c r="G7528">
        <v>45.61</v>
      </c>
      <c r="H7528">
        <v>1</v>
      </c>
      <c r="I7528">
        <v>0.21</v>
      </c>
      <c r="J7528">
        <v>5.23</v>
      </c>
      <c r="K7528" t="s">
        <v>90</v>
      </c>
      <c r="L7528" t="s">
        <v>41</v>
      </c>
      <c r="M7528">
        <v>12.58</v>
      </c>
      <c r="N7528" t="s">
        <v>83</v>
      </c>
      <c r="O7528" t="b">
        <v>0</v>
      </c>
      <c r="P7528">
        <v>36.0319</v>
      </c>
      <c r="Q7528">
        <v>8.6659000000000006</v>
      </c>
      <c r="R7528">
        <v>-9.1441000000000017</v>
      </c>
      <c r="S7528" t="s">
        <v>103</v>
      </c>
      <c r="T7528">
        <v>0</v>
      </c>
      <c r="U7528">
        <v>0</v>
      </c>
      <c r="V7528">
        <v>15</v>
      </c>
      <c r="W7528">
        <v>842.76920000000007</v>
      </c>
    </row>
    <row r="7529" spans="1:23" x14ac:dyDescent="0.35">
      <c r="A7529" t="s">
        <v>9643</v>
      </c>
      <c r="B7529" t="s">
        <v>437</v>
      </c>
      <c r="C7529" t="s">
        <v>178</v>
      </c>
      <c r="D7529" t="s">
        <v>17</v>
      </c>
      <c r="E7529" t="s">
        <v>95</v>
      </c>
      <c r="F7529" t="s">
        <v>770</v>
      </c>
      <c r="G7529">
        <v>381.33</v>
      </c>
      <c r="H7529">
        <v>3</v>
      </c>
      <c r="I7529">
        <v>0.05</v>
      </c>
      <c r="J7529">
        <v>7.13</v>
      </c>
      <c r="K7529" t="s">
        <v>102</v>
      </c>
      <c r="L7529" t="s">
        <v>45</v>
      </c>
      <c r="M7529">
        <v>1.95</v>
      </c>
      <c r="N7529" t="s">
        <v>279</v>
      </c>
      <c r="O7529" t="b">
        <v>0</v>
      </c>
      <c r="P7529">
        <v>1086.7905000000001</v>
      </c>
      <c r="Q7529">
        <v>400.39650000000012</v>
      </c>
      <c r="R7529">
        <v>391.31650000000008</v>
      </c>
      <c r="S7529" t="s">
        <v>103</v>
      </c>
      <c r="T7529">
        <v>0</v>
      </c>
      <c r="U7529">
        <v>1</v>
      </c>
      <c r="V7529">
        <v>4</v>
      </c>
      <c r="W7529">
        <v>755.68869999999993</v>
      </c>
    </row>
    <row r="7530" spans="1:23" x14ac:dyDescent="0.35">
      <c r="A7530" t="s">
        <v>9644</v>
      </c>
      <c r="B7530" t="s">
        <v>740</v>
      </c>
      <c r="C7530" t="s">
        <v>1416</v>
      </c>
      <c r="D7530" t="s">
        <v>28</v>
      </c>
      <c r="E7530" t="s">
        <v>95</v>
      </c>
      <c r="F7530" t="s">
        <v>844</v>
      </c>
      <c r="G7530">
        <v>555.57000000000005</v>
      </c>
      <c r="H7530">
        <v>2</v>
      </c>
      <c r="I7530">
        <v>0.22</v>
      </c>
      <c r="J7530">
        <v>4.57</v>
      </c>
      <c r="K7530" t="s">
        <v>82</v>
      </c>
      <c r="L7530" t="s">
        <v>41</v>
      </c>
      <c r="M7530">
        <v>7.59</v>
      </c>
      <c r="N7530" t="s">
        <v>83</v>
      </c>
      <c r="O7530" t="b">
        <v>0</v>
      </c>
      <c r="P7530">
        <v>866.68920000000014</v>
      </c>
      <c r="Q7530">
        <v>200.00520000000009</v>
      </c>
      <c r="R7530">
        <v>187.84520000000009</v>
      </c>
      <c r="S7530" t="s">
        <v>128</v>
      </c>
      <c r="T7530">
        <v>0</v>
      </c>
      <c r="U7530">
        <v>0</v>
      </c>
      <c r="V7530">
        <v>12</v>
      </c>
      <c r="W7530">
        <v>537.27520000000027</v>
      </c>
    </row>
    <row r="7531" spans="1:23" x14ac:dyDescent="0.35">
      <c r="A7531" t="s">
        <v>9645</v>
      </c>
      <c r="B7531" t="s">
        <v>99</v>
      </c>
      <c r="C7531" t="s">
        <v>1233</v>
      </c>
      <c r="D7531" t="s">
        <v>12</v>
      </c>
      <c r="E7531" t="s">
        <v>95</v>
      </c>
      <c r="F7531" t="s">
        <v>631</v>
      </c>
      <c r="G7531">
        <v>402.89</v>
      </c>
      <c r="H7531">
        <v>2</v>
      </c>
      <c r="I7531">
        <v>0.02</v>
      </c>
      <c r="J7531">
        <v>5.26</v>
      </c>
      <c r="K7531" t="s">
        <v>102</v>
      </c>
      <c r="L7531" t="s">
        <v>45</v>
      </c>
      <c r="M7531">
        <v>1.31</v>
      </c>
      <c r="N7531" t="s">
        <v>83</v>
      </c>
      <c r="O7531" t="b">
        <v>0</v>
      </c>
      <c r="P7531">
        <v>789.6644</v>
      </c>
      <c r="Q7531">
        <v>306.19639999999998</v>
      </c>
      <c r="R7531">
        <v>299.62639999999999</v>
      </c>
      <c r="S7531" t="s">
        <v>103</v>
      </c>
      <c r="T7531">
        <v>0</v>
      </c>
      <c r="U7531">
        <v>0</v>
      </c>
      <c r="V7531">
        <v>24</v>
      </c>
      <c r="W7531">
        <v>1634.9898000000001</v>
      </c>
    </row>
    <row r="7532" spans="1:23" x14ac:dyDescent="0.35">
      <c r="A7532" t="s">
        <v>9646</v>
      </c>
      <c r="B7532" t="s">
        <v>1268</v>
      </c>
      <c r="C7532" t="s">
        <v>2419</v>
      </c>
      <c r="D7532" t="s">
        <v>26</v>
      </c>
      <c r="E7532" t="s">
        <v>16</v>
      </c>
      <c r="F7532" t="s">
        <v>278</v>
      </c>
      <c r="G7532">
        <v>58.35</v>
      </c>
      <c r="H7532">
        <v>2</v>
      </c>
      <c r="I7532">
        <v>0.09</v>
      </c>
      <c r="J7532">
        <v>7</v>
      </c>
      <c r="K7532" t="s">
        <v>102</v>
      </c>
      <c r="L7532" t="s">
        <v>41</v>
      </c>
      <c r="M7532">
        <v>7.57</v>
      </c>
      <c r="N7532" t="s">
        <v>141</v>
      </c>
      <c r="O7532" t="b">
        <v>0</v>
      </c>
      <c r="P7532">
        <v>106.197</v>
      </c>
      <c r="Q7532">
        <v>36.177000000000007</v>
      </c>
      <c r="R7532">
        <v>21.60700000000001</v>
      </c>
      <c r="S7532" t="s">
        <v>183</v>
      </c>
      <c r="T7532">
        <v>1</v>
      </c>
      <c r="U7532">
        <v>0</v>
      </c>
      <c r="V7532">
        <v>13</v>
      </c>
      <c r="W7532">
        <v>1753.325000000001</v>
      </c>
    </row>
    <row r="7533" spans="1:23" x14ac:dyDescent="0.35">
      <c r="A7533" t="s">
        <v>9647</v>
      </c>
      <c r="B7533" t="s">
        <v>1018</v>
      </c>
      <c r="C7533" t="s">
        <v>2188</v>
      </c>
      <c r="D7533" t="s">
        <v>20</v>
      </c>
      <c r="E7533" t="s">
        <v>88</v>
      </c>
      <c r="F7533" t="s">
        <v>1677</v>
      </c>
      <c r="G7533">
        <v>2.86</v>
      </c>
      <c r="H7533">
        <v>1</v>
      </c>
      <c r="I7533">
        <v>0.06</v>
      </c>
      <c r="J7533">
        <v>7.47</v>
      </c>
      <c r="K7533" t="s">
        <v>102</v>
      </c>
      <c r="L7533" t="s">
        <v>43</v>
      </c>
      <c r="M7533">
        <v>5.39</v>
      </c>
      <c r="N7533" t="s">
        <v>83</v>
      </c>
      <c r="O7533" t="b">
        <v>0</v>
      </c>
      <c r="P7533">
        <v>2.6884000000000001</v>
      </c>
      <c r="Q7533">
        <v>0.9723999999999996</v>
      </c>
      <c r="R7533">
        <v>-11.887600000000001</v>
      </c>
      <c r="S7533" t="s">
        <v>183</v>
      </c>
      <c r="T7533">
        <v>0</v>
      </c>
      <c r="U7533">
        <v>0</v>
      </c>
      <c r="V7533">
        <v>19</v>
      </c>
      <c r="W7533">
        <v>967.64179999999999</v>
      </c>
    </row>
    <row r="7534" spans="1:23" x14ac:dyDescent="0.35">
      <c r="A7534" t="s">
        <v>9648</v>
      </c>
      <c r="B7534" t="s">
        <v>177</v>
      </c>
      <c r="C7534" t="s">
        <v>9649</v>
      </c>
      <c r="D7534" t="s">
        <v>12</v>
      </c>
      <c r="E7534" t="s">
        <v>14</v>
      </c>
      <c r="F7534" t="s">
        <v>1041</v>
      </c>
      <c r="G7534">
        <v>119.86</v>
      </c>
      <c r="H7534">
        <v>3</v>
      </c>
      <c r="I7534">
        <v>0.26</v>
      </c>
      <c r="J7534">
        <v>5.6</v>
      </c>
      <c r="K7534" t="s">
        <v>82</v>
      </c>
      <c r="L7534" t="s">
        <v>41</v>
      </c>
      <c r="M7534">
        <v>7.68</v>
      </c>
      <c r="N7534" t="s">
        <v>83</v>
      </c>
      <c r="O7534" t="b">
        <v>0</v>
      </c>
      <c r="P7534">
        <v>266.08920000000001</v>
      </c>
      <c r="Q7534">
        <v>50.341200000000008</v>
      </c>
      <c r="R7534">
        <v>37.061200000000007</v>
      </c>
      <c r="S7534" t="s">
        <v>128</v>
      </c>
      <c r="T7534">
        <v>0</v>
      </c>
      <c r="U7534">
        <v>0</v>
      </c>
      <c r="V7534">
        <v>1</v>
      </c>
      <c r="W7534">
        <v>37.061200000000007</v>
      </c>
    </row>
    <row r="7535" spans="1:23" x14ac:dyDescent="0.35">
      <c r="A7535" t="s">
        <v>9650</v>
      </c>
      <c r="B7535" t="s">
        <v>320</v>
      </c>
      <c r="C7535" t="s">
        <v>1450</v>
      </c>
      <c r="D7535" t="s">
        <v>15</v>
      </c>
      <c r="E7535" t="s">
        <v>95</v>
      </c>
      <c r="F7535" t="s">
        <v>392</v>
      </c>
      <c r="G7535">
        <v>461.27</v>
      </c>
      <c r="H7535">
        <v>2</v>
      </c>
      <c r="I7535">
        <v>0.08</v>
      </c>
      <c r="J7535">
        <v>5.21</v>
      </c>
      <c r="K7535" t="s">
        <v>90</v>
      </c>
      <c r="L7535" t="s">
        <v>45</v>
      </c>
      <c r="M7535">
        <v>1.42</v>
      </c>
      <c r="N7535" t="s">
        <v>83</v>
      </c>
      <c r="O7535" t="b">
        <v>0</v>
      </c>
      <c r="P7535">
        <v>848.73680000000002</v>
      </c>
      <c r="Q7535">
        <v>295.21280000000002</v>
      </c>
      <c r="R7535">
        <v>288.58280000000002</v>
      </c>
      <c r="S7535" t="s">
        <v>84</v>
      </c>
      <c r="T7535">
        <v>0</v>
      </c>
      <c r="U7535">
        <v>0</v>
      </c>
      <c r="V7535">
        <v>12</v>
      </c>
      <c r="W7535">
        <v>861.80650000000003</v>
      </c>
    </row>
    <row r="7536" spans="1:23" x14ac:dyDescent="0.35">
      <c r="A7536" t="s">
        <v>9651</v>
      </c>
      <c r="B7536" t="s">
        <v>150</v>
      </c>
      <c r="C7536" t="s">
        <v>2018</v>
      </c>
      <c r="D7536" t="s">
        <v>12</v>
      </c>
      <c r="E7536" t="s">
        <v>14</v>
      </c>
      <c r="F7536" t="s">
        <v>187</v>
      </c>
      <c r="G7536">
        <v>111.06</v>
      </c>
      <c r="H7536">
        <v>1</v>
      </c>
      <c r="I7536">
        <v>7.0000000000000007E-2</v>
      </c>
      <c r="J7536">
        <v>4.9800000000000004</v>
      </c>
      <c r="K7536" t="s">
        <v>102</v>
      </c>
      <c r="L7536" t="s">
        <v>43</v>
      </c>
      <c r="M7536">
        <v>5.83</v>
      </c>
      <c r="N7536" t="s">
        <v>83</v>
      </c>
      <c r="O7536" t="b">
        <v>0</v>
      </c>
      <c r="P7536">
        <v>103.28579999999999</v>
      </c>
      <c r="Q7536">
        <v>36.649799999999999</v>
      </c>
      <c r="R7536">
        <v>25.8398</v>
      </c>
      <c r="S7536" t="s">
        <v>128</v>
      </c>
      <c r="T7536">
        <v>0</v>
      </c>
      <c r="U7536">
        <v>0</v>
      </c>
      <c r="V7536">
        <v>21</v>
      </c>
      <c r="W7536">
        <v>1190.9679000000001</v>
      </c>
    </row>
    <row r="7537" spans="1:23" x14ac:dyDescent="0.35">
      <c r="A7537" t="s">
        <v>9652</v>
      </c>
      <c r="B7537" t="s">
        <v>500</v>
      </c>
      <c r="C7537" t="s">
        <v>567</v>
      </c>
      <c r="D7537" t="s">
        <v>15</v>
      </c>
      <c r="E7537" t="s">
        <v>88</v>
      </c>
      <c r="F7537" t="s">
        <v>238</v>
      </c>
      <c r="G7537">
        <v>8.52</v>
      </c>
      <c r="H7537">
        <v>2</v>
      </c>
      <c r="I7537">
        <v>0</v>
      </c>
      <c r="J7537">
        <v>3.45</v>
      </c>
      <c r="K7537" t="s">
        <v>102</v>
      </c>
      <c r="L7537" t="s">
        <v>43</v>
      </c>
      <c r="M7537">
        <v>3.98</v>
      </c>
      <c r="N7537" t="s">
        <v>83</v>
      </c>
      <c r="O7537" t="b">
        <v>0</v>
      </c>
      <c r="P7537">
        <v>17.04</v>
      </c>
      <c r="Q7537">
        <v>6.8160000000000007</v>
      </c>
      <c r="R7537">
        <v>-0.61399999999999899</v>
      </c>
      <c r="S7537" t="s">
        <v>91</v>
      </c>
      <c r="T7537">
        <v>0</v>
      </c>
      <c r="U7537">
        <v>0</v>
      </c>
      <c r="V7537">
        <v>10</v>
      </c>
      <c r="W7537">
        <v>428.73770000000002</v>
      </c>
    </row>
    <row r="7538" spans="1:23" x14ac:dyDescent="0.35">
      <c r="A7538" t="s">
        <v>9653</v>
      </c>
      <c r="B7538" t="s">
        <v>143</v>
      </c>
      <c r="C7538" t="s">
        <v>1174</v>
      </c>
      <c r="D7538" t="s">
        <v>28</v>
      </c>
      <c r="E7538" t="s">
        <v>88</v>
      </c>
      <c r="F7538" t="s">
        <v>219</v>
      </c>
      <c r="G7538">
        <v>22.01</v>
      </c>
      <c r="H7538">
        <v>2</v>
      </c>
      <c r="I7538">
        <v>0.08</v>
      </c>
      <c r="J7538">
        <v>4.6500000000000004</v>
      </c>
      <c r="K7538" t="s">
        <v>90</v>
      </c>
      <c r="L7538" t="s">
        <v>41</v>
      </c>
      <c r="M7538">
        <v>5.05</v>
      </c>
      <c r="N7538" t="s">
        <v>83</v>
      </c>
      <c r="O7538" t="b">
        <v>0</v>
      </c>
      <c r="P7538">
        <v>40.498399999999997</v>
      </c>
      <c r="Q7538">
        <v>14.086399999999999</v>
      </c>
      <c r="R7538">
        <v>4.3864000000000019</v>
      </c>
      <c r="S7538" t="s">
        <v>103</v>
      </c>
      <c r="T7538">
        <v>0</v>
      </c>
      <c r="U7538">
        <v>0</v>
      </c>
      <c r="V7538">
        <v>17</v>
      </c>
      <c r="W7538">
        <v>907.95410000000038</v>
      </c>
    </row>
    <row r="7539" spans="1:23" x14ac:dyDescent="0.35">
      <c r="A7539" t="s">
        <v>9654</v>
      </c>
      <c r="B7539" t="s">
        <v>867</v>
      </c>
      <c r="C7539" t="s">
        <v>1209</v>
      </c>
      <c r="D7539" t="s">
        <v>12</v>
      </c>
      <c r="E7539" t="s">
        <v>95</v>
      </c>
      <c r="F7539" t="s">
        <v>270</v>
      </c>
      <c r="G7539">
        <v>413.87</v>
      </c>
      <c r="H7539">
        <v>3</v>
      </c>
      <c r="I7539">
        <v>0.2</v>
      </c>
      <c r="J7539">
        <v>8.76</v>
      </c>
      <c r="K7539" t="s">
        <v>102</v>
      </c>
      <c r="L7539" t="s">
        <v>41</v>
      </c>
      <c r="M7539">
        <v>7.01</v>
      </c>
      <c r="N7539" t="s">
        <v>83</v>
      </c>
      <c r="O7539" t="b">
        <v>0</v>
      </c>
      <c r="P7539">
        <v>993.28800000000001</v>
      </c>
      <c r="Q7539">
        <v>248.32200000000009</v>
      </c>
      <c r="R7539">
        <v>232.55200000000011</v>
      </c>
      <c r="S7539" t="s">
        <v>103</v>
      </c>
      <c r="T7539">
        <v>0</v>
      </c>
      <c r="U7539">
        <v>0</v>
      </c>
      <c r="V7539">
        <v>23</v>
      </c>
      <c r="W7539">
        <v>1892.7003</v>
      </c>
    </row>
    <row r="7540" spans="1:23" x14ac:dyDescent="0.35">
      <c r="A7540" t="s">
        <v>9655</v>
      </c>
      <c r="B7540" t="s">
        <v>180</v>
      </c>
      <c r="C7540" t="s">
        <v>2197</v>
      </c>
      <c r="D7540" t="s">
        <v>12</v>
      </c>
      <c r="E7540" t="s">
        <v>16</v>
      </c>
      <c r="F7540" t="s">
        <v>107</v>
      </c>
      <c r="G7540">
        <v>29.31</v>
      </c>
      <c r="H7540">
        <v>1</v>
      </c>
      <c r="I7540">
        <v>0.1</v>
      </c>
      <c r="J7540">
        <v>9.98</v>
      </c>
      <c r="K7540" t="s">
        <v>82</v>
      </c>
      <c r="L7540" t="s">
        <v>48</v>
      </c>
      <c r="M7540">
        <v>17.23</v>
      </c>
      <c r="N7540" t="s">
        <v>83</v>
      </c>
      <c r="O7540" t="b">
        <v>0</v>
      </c>
      <c r="P7540">
        <v>26.379000000000001</v>
      </c>
      <c r="Q7540">
        <v>8.7929999999999993</v>
      </c>
      <c r="R7540">
        <v>-18.417000000000002</v>
      </c>
      <c r="S7540" t="s">
        <v>183</v>
      </c>
      <c r="T7540">
        <v>0</v>
      </c>
      <c r="U7540">
        <v>0</v>
      </c>
      <c r="V7540">
        <v>16</v>
      </c>
      <c r="W7540">
        <v>716.67499999999995</v>
      </c>
    </row>
    <row r="7541" spans="1:23" x14ac:dyDescent="0.35">
      <c r="A7541" t="s">
        <v>9656</v>
      </c>
      <c r="B7541" t="s">
        <v>1936</v>
      </c>
      <c r="C7541" t="s">
        <v>9657</v>
      </c>
      <c r="D7541" t="s">
        <v>17</v>
      </c>
      <c r="E7541" t="s">
        <v>95</v>
      </c>
      <c r="F7541" t="s">
        <v>370</v>
      </c>
      <c r="G7541">
        <v>230.08</v>
      </c>
      <c r="H7541">
        <v>1</v>
      </c>
      <c r="I7541">
        <v>0.06</v>
      </c>
      <c r="J7541">
        <v>6.89</v>
      </c>
      <c r="K7541" t="s">
        <v>115</v>
      </c>
      <c r="L7541" t="s">
        <v>41</v>
      </c>
      <c r="M7541">
        <v>9.98</v>
      </c>
      <c r="N7541" t="s">
        <v>279</v>
      </c>
      <c r="O7541" t="b">
        <v>0</v>
      </c>
      <c r="P7541">
        <v>216.27520000000001</v>
      </c>
      <c r="Q7541">
        <v>78.227200000000011</v>
      </c>
      <c r="R7541">
        <v>61.357200000000013</v>
      </c>
      <c r="S7541" t="s">
        <v>103</v>
      </c>
      <c r="T7541">
        <v>0</v>
      </c>
      <c r="U7541">
        <v>1</v>
      </c>
      <c r="V7541">
        <v>1</v>
      </c>
      <c r="W7541">
        <v>61.357200000000013</v>
      </c>
    </row>
    <row r="7542" spans="1:23" x14ac:dyDescent="0.35">
      <c r="A7542" t="s">
        <v>9658</v>
      </c>
      <c r="B7542" t="s">
        <v>1301</v>
      </c>
      <c r="C7542" t="s">
        <v>8547</v>
      </c>
      <c r="D7542" t="s">
        <v>17</v>
      </c>
      <c r="E7542" t="s">
        <v>16</v>
      </c>
      <c r="F7542" t="s">
        <v>241</v>
      </c>
      <c r="G7542">
        <v>63.84</v>
      </c>
      <c r="H7542">
        <v>3</v>
      </c>
      <c r="I7542">
        <v>0.13</v>
      </c>
      <c r="J7542">
        <v>3.13</v>
      </c>
      <c r="K7542" t="s">
        <v>82</v>
      </c>
      <c r="L7542" t="s">
        <v>41</v>
      </c>
      <c r="M7542">
        <v>7.27</v>
      </c>
      <c r="N7542" t="s">
        <v>279</v>
      </c>
      <c r="O7542" t="b">
        <v>0</v>
      </c>
      <c r="P7542">
        <v>166.6224</v>
      </c>
      <c r="Q7542">
        <v>51.710399999999993</v>
      </c>
      <c r="R7542">
        <v>41.310400000000001</v>
      </c>
      <c r="S7542" t="s">
        <v>91</v>
      </c>
      <c r="T7542">
        <v>0</v>
      </c>
      <c r="U7542">
        <v>1</v>
      </c>
      <c r="V7542">
        <v>2</v>
      </c>
      <c r="W7542">
        <v>233.32260000000011</v>
      </c>
    </row>
    <row r="7543" spans="1:23" x14ac:dyDescent="0.35">
      <c r="A7543" t="s">
        <v>9659</v>
      </c>
      <c r="B7543" t="s">
        <v>2158</v>
      </c>
      <c r="C7543" t="s">
        <v>1731</v>
      </c>
      <c r="D7543" t="s">
        <v>12</v>
      </c>
      <c r="E7543" t="s">
        <v>88</v>
      </c>
      <c r="F7543" t="s">
        <v>195</v>
      </c>
      <c r="G7543">
        <v>23.29</v>
      </c>
      <c r="H7543">
        <v>2</v>
      </c>
      <c r="I7543">
        <v>0.03</v>
      </c>
      <c r="J7543">
        <v>6.59</v>
      </c>
      <c r="K7543" t="s">
        <v>102</v>
      </c>
      <c r="L7543" t="s">
        <v>43</v>
      </c>
      <c r="M7543">
        <v>4.2300000000000004</v>
      </c>
      <c r="N7543" t="s">
        <v>83</v>
      </c>
      <c r="O7543" t="b">
        <v>0</v>
      </c>
      <c r="P7543">
        <v>45.182600000000001</v>
      </c>
      <c r="Q7543">
        <v>17.2346</v>
      </c>
      <c r="R7543">
        <v>6.4145999999999974</v>
      </c>
      <c r="S7543" t="s">
        <v>128</v>
      </c>
      <c r="T7543">
        <v>0</v>
      </c>
      <c r="U7543">
        <v>0</v>
      </c>
      <c r="V7543">
        <v>15</v>
      </c>
      <c r="W7543">
        <v>1276.2064</v>
      </c>
    </row>
    <row r="7544" spans="1:23" x14ac:dyDescent="0.35">
      <c r="A7544" t="s">
        <v>9660</v>
      </c>
      <c r="B7544" t="s">
        <v>86</v>
      </c>
      <c r="C7544" t="s">
        <v>310</v>
      </c>
      <c r="D7544" t="s">
        <v>17</v>
      </c>
      <c r="E7544" t="s">
        <v>16</v>
      </c>
      <c r="F7544" t="s">
        <v>311</v>
      </c>
      <c r="G7544">
        <v>37.409999999999997</v>
      </c>
      <c r="H7544">
        <v>3</v>
      </c>
      <c r="I7544">
        <v>0.21</v>
      </c>
      <c r="J7544">
        <v>4.54</v>
      </c>
      <c r="K7544" t="s">
        <v>115</v>
      </c>
      <c r="L7544" t="s">
        <v>45</v>
      </c>
      <c r="M7544">
        <v>0.67</v>
      </c>
      <c r="N7544" t="s">
        <v>83</v>
      </c>
      <c r="O7544" t="b">
        <v>0</v>
      </c>
      <c r="P7544">
        <v>88.661699999999996</v>
      </c>
      <c r="Q7544">
        <v>21.323699999999999</v>
      </c>
      <c r="R7544">
        <v>16.113700000000001</v>
      </c>
      <c r="S7544" t="s">
        <v>91</v>
      </c>
      <c r="T7544">
        <v>0</v>
      </c>
      <c r="U7544">
        <v>0</v>
      </c>
      <c r="V7544">
        <v>16</v>
      </c>
      <c r="W7544">
        <v>1399.8426999999999</v>
      </c>
    </row>
    <row r="7545" spans="1:23" x14ac:dyDescent="0.35">
      <c r="A7545" t="s">
        <v>9661</v>
      </c>
      <c r="B7545" t="s">
        <v>309</v>
      </c>
      <c r="C7545" t="s">
        <v>3376</v>
      </c>
      <c r="D7545" t="s">
        <v>15</v>
      </c>
      <c r="E7545" t="s">
        <v>16</v>
      </c>
      <c r="F7545" t="s">
        <v>1762</v>
      </c>
      <c r="G7545">
        <v>40.79</v>
      </c>
      <c r="H7545">
        <v>1</v>
      </c>
      <c r="I7545">
        <v>0.06</v>
      </c>
      <c r="J7545">
        <v>8.1300000000000008</v>
      </c>
      <c r="K7545" t="s">
        <v>115</v>
      </c>
      <c r="L7545" t="s">
        <v>41</v>
      </c>
      <c r="M7545">
        <v>10.06</v>
      </c>
      <c r="N7545" t="s">
        <v>83</v>
      </c>
      <c r="O7545" t="b">
        <v>0</v>
      </c>
      <c r="P7545">
        <v>38.342599999999997</v>
      </c>
      <c r="Q7545">
        <v>13.868600000000001</v>
      </c>
      <c r="R7545">
        <v>-4.3214000000000041</v>
      </c>
      <c r="S7545" t="s">
        <v>128</v>
      </c>
      <c r="T7545">
        <v>0</v>
      </c>
      <c r="U7545">
        <v>0</v>
      </c>
      <c r="V7545">
        <v>11</v>
      </c>
      <c r="W7545">
        <v>839.05650000000003</v>
      </c>
    </row>
    <row r="7546" spans="1:23" x14ac:dyDescent="0.35">
      <c r="A7546" t="s">
        <v>9662</v>
      </c>
      <c r="B7546" t="s">
        <v>1586</v>
      </c>
      <c r="C7546" t="s">
        <v>7824</v>
      </c>
      <c r="D7546" t="s">
        <v>15</v>
      </c>
      <c r="E7546" t="s">
        <v>16</v>
      </c>
      <c r="F7546" t="s">
        <v>932</v>
      </c>
      <c r="G7546">
        <v>44.53</v>
      </c>
      <c r="H7546">
        <v>1</v>
      </c>
      <c r="I7546">
        <v>0.21</v>
      </c>
      <c r="J7546">
        <v>2.59</v>
      </c>
      <c r="K7546" t="s">
        <v>102</v>
      </c>
      <c r="L7546" t="s">
        <v>41</v>
      </c>
      <c r="M7546">
        <v>9.36</v>
      </c>
      <c r="N7546" t="s">
        <v>83</v>
      </c>
      <c r="O7546" t="b">
        <v>0</v>
      </c>
      <c r="P7546">
        <v>35.178699999999999</v>
      </c>
      <c r="Q7546">
        <v>8.4606999999999992</v>
      </c>
      <c r="R7546">
        <v>-3.4893000000000001</v>
      </c>
      <c r="S7546" t="s">
        <v>183</v>
      </c>
      <c r="T7546">
        <v>0</v>
      </c>
      <c r="U7546">
        <v>0</v>
      </c>
      <c r="V7546">
        <v>2</v>
      </c>
      <c r="W7546">
        <v>433.71789999999999</v>
      </c>
    </row>
    <row r="7547" spans="1:23" x14ac:dyDescent="0.35">
      <c r="A7547" t="s">
        <v>9663</v>
      </c>
      <c r="B7547" t="s">
        <v>940</v>
      </c>
      <c r="C7547" t="s">
        <v>2146</v>
      </c>
      <c r="D7547" t="s">
        <v>12</v>
      </c>
      <c r="E7547" t="s">
        <v>95</v>
      </c>
      <c r="F7547" t="s">
        <v>1709</v>
      </c>
      <c r="G7547">
        <v>247.95</v>
      </c>
      <c r="H7547">
        <v>1</v>
      </c>
      <c r="I7547">
        <v>0.01</v>
      </c>
      <c r="J7547">
        <v>5.91</v>
      </c>
      <c r="K7547" t="s">
        <v>102</v>
      </c>
      <c r="L7547" t="s">
        <v>43</v>
      </c>
      <c r="M7547">
        <v>4.91</v>
      </c>
      <c r="N7547" t="s">
        <v>141</v>
      </c>
      <c r="O7547" t="b">
        <v>0</v>
      </c>
      <c r="P7547">
        <v>245.47049999999999</v>
      </c>
      <c r="Q7547">
        <v>96.700500000000005</v>
      </c>
      <c r="R7547">
        <v>85.880500000000012</v>
      </c>
      <c r="S7547" t="s">
        <v>84</v>
      </c>
      <c r="T7547">
        <v>1</v>
      </c>
      <c r="U7547">
        <v>0</v>
      </c>
      <c r="V7547">
        <v>4</v>
      </c>
      <c r="W7547">
        <v>397.72949999999997</v>
      </c>
    </row>
    <row r="7548" spans="1:23" x14ac:dyDescent="0.35">
      <c r="A7548" t="s">
        <v>9664</v>
      </c>
      <c r="B7548" t="s">
        <v>539</v>
      </c>
      <c r="C7548" t="s">
        <v>166</v>
      </c>
      <c r="D7548" t="s">
        <v>17</v>
      </c>
      <c r="E7548" t="s">
        <v>14</v>
      </c>
      <c r="F7548" t="s">
        <v>1207</v>
      </c>
      <c r="G7548">
        <v>117.09</v>
      </c>
      <c r="H7548">
        <v>1</v>
      </c>
      <c r="I7548">
        <v>0.08</v>
      </c>
      <c r="J7548">
        <v>6.62</v>
      </c>
      <c r="K7548" t="s">
        <v>102</v>
      </c>
      <c r="L7548" t="s">
        <v>41</v>
      </c>
      <c r="M7548">
        <v>7.76</v>
      </c>
      <c r="N7548" t="s">
        <v>279</v>
      </c>
      <c r="O7548" t="b">
        <v>0</v>
      </c>
      <c r="P7548">
        <v>107.72280000000001</v>
      </c>
      <c r="Q7548">
        <v>37.468800000000002</v>
      </c>
      <c r="R7548">
        <v>23.088799999999999</v>
      </c>
      <c r="S7548" t="s">
        <v>183</v>
      </c>
      <c r="T7548">
        <v>0</v>
      </c>
      <c r="U7548">
        <v>1</v>
      </c>
      <c r="V7548">
        <v>20</v>
      </c>
      <c r="W7548">
        <v>1878.5492999999999</v>
      </c>
    </row>
    <row r="7549" spans="1:23" x14ac:dyDescent="0.35">
      <c r="A7549" t="s">
        <v>9665</v>
      </c>
      <c r="B7549" t="s">
        <v>253</v>
      </c>
      <c r="C7549" t="s">
        <v>1766</v>
      </c>
      <c r="D7549" t="s">
        <v>17</v>
      </c>
      <c r="E7549" t="s">
        <v>95</v>
      </c>
      <c r="F7549" t="s">
        <v>123</v>
      </c>
      <c r="G7549">
        <v>369.83</v>
      </c>
      <c r="H7549">
        <v>2</v>
      </c>
      <c r="I7549">
        <v>0.01</v>
      </c>
      <c r="J7549">
        <v>5.19</v>
      </c>
      <c r="K7549" t="s">
        <v>115</v>
      </c>
      <c r="L7549" t="s">
        <v>43</v>
      </c>
      <c r="M7549">
        <v>6.67</v>
      </c>
      <c r="N7549" t="s">
        <v>141</v>
      </c>
      <c r="O7549" t="b">
        <v>0</v>
      </c>
      <c r="P7549">
        <v>732.26339999999993</v>
      </c>
      <c r="Q7549">
        <v>288.46739999999988</v>
      </c>
      <c r="R7549">
        <v>276.60739999999993</v>
      </c>
      <c r="S7549" t="s">
        <v>183</v>
      </c>
      <c r="T7549">
        <v>1</v>
      </c>
      <c r="U7549">
        <v>0</v>
      </c>
      <c r="V7549">
        <v>19</v>
      </c>
      <c r="W7549">
        <v>2240.0264999999999</v>
      </c>
    </row>
    <row r="7550" spans="1:23" x14ac:dyDescent="0.35">
      <c r="A7550" t="s">
        <v>9666</v>
      </c>
      <c r="B7550" t="s">
        <v>545</v>
      </c>
      <c r="C7550" t="s">
        <v>3152</v>
      </c>
      <c r="D7550" t="s">
        <v>19</v>
      </c>
      <c r="E7550" t="s">
        <v>16</v>
      </c>
      <c r="F7550" t="s">
        <v>231</v>
      </c>
      <c r="G7550">
        <v>24.09</v>
      </c>
      <c r="H7550">
        <v>2</v>
      </c>
      <c r="I7550">
        <v>0.21</v>
      </c>
      <c r="J7550">
        <v>7.89</v>
      </c>
      <c r="K7550" t="s">
        <v>102</v>
      </c>
      <c r="L7550" t="s">
        <v>41</v>
      </c>
      <c r="M7550">
        <v>14.1</v>
      </c>
      <c r="N7550" t="s">
        <v>83</v>
      </c>
      <c r="O7550" t="b">
        <v>0</v>
      </c>
      <c r="P7550">
        <v>38.062199999999997</v>
      </c>
      <c r="Q7550">
        <v>9.1542000000000083</v>
      </c>
      <c r="R7550">
        <v>-12.83579999999999</v>
      </c>
      <c r="S7550" t="s">
        <v>91</v>
      </c>
      <c r="T7550">
        <v>0</v>
      </c>
      <c r="U7550">
        <v>0</v>
      </c>
      <c r="V7550">
        <v>4</v>
      </c>
      <c r="W7550">
        <v>238.28260000000009</v>
      </c>
    </row>
    <row r="7551" spans="1:23" x14ac:dyDescent="0.35">
      <c r="A7551" t="s">
        <v>9667</v>
      </c>
      <c r="B7551" t="s">
        <v>268</v>
      </c>
      <c r="C7551" t="s">
        <v>508</v>
      </c>
      <c r="D7551" t="s">
        <v>15</v>
      </c>
      <c r="E7551" t="s">
        <v>16</v>
      </c>
      <c r="F7551" t="s">
        <v>505</v>
      </c>
      <c r="G7551">
        <v>50.13</v>
      </c>
      <c r="H7551">
        <v>2</v>
      </c>
      <c r="I7551">
        <v>0.17</v>
      </c>
      <c r="J7551">
        <v>3.74</v>
      </c>
      <c r="K7551" t="s">
        <v>102</v>
      </c>
      <c r="L7551" t="s">
        <v>45</v>
      </c>
      <c r="M7551">
        <v>1.04</v>
      </c>
      <c r="N7551" t="s">
        <v>83</v>
      </c>
      <c r="O7551" t="b">
        <v>0</v>
      </c>
      <c r="P7551">
        <v>83.215800000000002</v>
      </c>
      <c r="Q7551">
        <v>23.059799999999999</v>
      </c>
      <c r="R7551">
        <v>18.279800000000002</v>
      </c>
      <c r="S7551" t="s">
        <v>91</v>
      </c>
      <c r="T7551">
        <v>0</v>
      </c>
      <c r="U7551">
        <v>0</v>
      </c>
      <c r="V7551">
        <v>21</v>
      </c>
      <c r="W7551">
        <v>1777.9158</v>
      </c>
    </row>
    <row r="7552" spans="1:23" x14ac:dyDescent="0.35">
      <c r="A7552" t="s">
        <v>9668</v>
      </c>
      <c r="B7552" t="s">
        <v>375</v>
      </c>
      <c r="C7552" t="s">
        <v>190</v>
      </c>
      <c r="D7552" t="s">
        <v>24</v>
      </c>
      <c r="E7552" t="s">
        <v>88</v>
      </c>
      <c r="F7552" t="s">
        <v>191</v>
      </c>
      <c r="G7552">
        <v>32.85</v>
      </c>
      <c r="H7552">
        <v>1</v>
      </c>
      <c r="I7552">
        <v>0.23</v>
      </c>
      <c r="J7552">
        <v>8.5399999999999991</v>
      </c>
      <c r="K7552" t="s">
        <v>102</v>
      </c>
      <c r="L7552" t="s">
        <v>41</v>
      </c>
      <c r="M7552">
        <v>12.06</v>
      </c>
      <c r="N7552" t="s">
        <v>83</v>
      </c>
      <c r="O7552" t="b">
        <v>0</v>
      </c>
      <c r="P7552">
        <v>25.294499999999999</v>
      </c>
      <c r="Q7552">
        <v>5.584500000000002</v>
      </c>
      <c r="R7552">
        <v>-15.015499999999999</v>
      </c>
      <c r="S7552" t="s">
        <v>128</v>
      </c>
      <c r="T7552">
        <v>0</v>
      </c>
      <c r="U7552">
        <v>0</v>
      </c>
      <c r="V7552">
        <v>21</v>
      </c>
      <c r="W7552">
        <v>1065.6361999999999</v>
      </c>
    </row>
    <row r="7553" spans="1:23" x14ac:dyDescent="0.35">
      <c r="A7553" t="s">
        <v>9669</v>
      </c>
      <c r="B7553" t="s">
        <v>539</v>
      </c>
      <c r="C7553" t="s">
        <v>695</v>
      </c>
      <c r="D7553" t="s">
        <v>12</v>
      </c>
      <c r="E7553" t="s">
        <v>16</v>
      </c>
      <c r="F7553" t="s">
        <v>505</v>
      </c>
      <c r="G7553">
        <v>12.61</v>
      </c>
      <c r="H7553">
        <v>1</v>
      </c>
      <c r="I7553">
        <v>0.26</v>
      </c>
      <c r="J7553">
        <v>9.42</v>
      </c>
      <c r="K7553" t="s">
        <v>82</v>
      </c>
      <c r="L7553" t="s">
        <v>41</v>
      </c>
      <c r="M7553">
        <v>11.2</v>
      </c>
      <c r="N7553" t="s">
        <v>141</v>
      </c>
      <c r="O7553" t="b">
        <v>0</v>
      </c>
      <c r="P7553">
        <v>9.3314000000000004</v>
      </c>
      <c r="Q7553">
        <v>1.7654000000000001</v>
      </c>
      <c r="R7553">
        <v>-18.854600000000001</v>
      </c>
      <c r="S7553" t="s">
        <v>183</v>
      </c>
      <c r="T7553">
        <v>1</v>
      </c>
      <c r="U7553">
        <v>0</v>
      </c>
      <c r="V7553">
        <v>5</v>
      </c>
      <c r="W7553">
        <v>134.70710000000011</v>
      </c>
    </row>
    <row r="7554" spans="1:23" x14ac:dyDescent="0.35">
      <c r="A7554" t="s">
        <v>9670</v>
      </c>
      <c r="B7554" t="s">
        <v>1831</v>
      </c>
      <c r="C7554" t="s">
        <v>2061</v>
      </c>
      <c r="D7554" t="s">
        <v>15</v>
      </c>
      <c r="E7554" t="s">
        <v>95</v>
      </c>
      <c r="F7554" t="s">
        <v>1251</v>
      </c>
      <c r="G7554">
        <v>343.64</v>
      </c>
      <c r="H7554">
        <v>2</v>
      </c>
      <c r="I7554">
        <v>0.03</v>
      </c>
      <c r="J7554">
        <v>4.25</v>
      </c>
      <c r="K7554" t="s">
        <v>115</v>
      </c>
      <c r="L7554" t="s">
        <v>45</v>
      </c>
      <c r="M7554">
        <v>0.59</v>
      </c>
      <c r="N7554" t="s">
        <v>83</v>
      </c>
      <c r="O7554" t="b">
        <v>0</v>
      </c>
      <c r="P7554">
        <v>666.66159999999991</v>
      </c>
      <c r="Q7554">
        <v>254.29359999999991</v>
      </c>
      <c r="R7554">
        <v>249.45359999999991</v>
      </c>
      <c r="S7554" t="s">
        <v>128</v>
      </c>
      <c r="T7554">
        <v>0</v>
      </c>
      <c r="U7554">
        <v>0</v>
      </c>
      <c r="V7554">
        <v>3</v>
      </c>
      <c r="W7554">
        <v>256.37919999999991</v>
      </c>
    </row>
    <row r="7555" spans="1:23" x14ac:dyDescent="0.35">
      <c r="A7555" t="s">
        <v>9671</v>
      </c>
      <c r="B7555" t="s">
        <v>330</v>
      </c>
      <c r="C7555" t="s">
        <v>899</v>
      </c>
      <c r="D7555" t="s">
        <v>17</v>
      </c>
      <c r="E7555" t="s">
        <v>16</v>
      </c>
      <c r="F7555" t="s">
        <v>472</v>
      </c>
      <c r="G7555">
        <v>25.08</v>
      </c>
      <c r="H7555">
        <v>2</v>
      </c>
      <c r="I7555">
        <v>0.17</v>
      </c>
      <c r="J7555">
        <v>7.76</v>
      </c>
      <c r="K7555" t="s">
        <v>90</v>
      </c>
      <c r="L7555" t="s">
        <v>48</v>
      </c>
      <c r="M7555">
        <v>17.27</v>
      </c>
      <c r="N7555" t="s">
        <v>83</v>
      </c>
      <c r="O7555" t="b">
        <v>0</v>
      </c>
      <c r="P7555">
        <v>41.632800000000003</v>
      </c>
      <c r="Q7555">
        <v>11.536799999999999</v>
      </c>
      <c r="R7555">
        <v>-13.4932</v>
      </c>
      <c r="S7555" t="s">
        <v>183</v>
      </c>
      <c r="T7555">
        <v>0</v>
      </c>
      <c r="U7555">
        <v>0</v>
      </c>
      <c r="V7555">
        <v>11</v>
      </c>
      <c r="W7555">
        <v>439.93500000000012</v>
      </c>
    </row>
    <row r="7556" spans="1:23" x14ac:dyDescent="0.35">
      <c r="A7556" t="s">
        <v>9672</v>
      </c>
      <c r="B7556" t="s">
        <v>819</v>
      </c>
      <c r="C7556" t="s">
        <v>434</v>
      </c>
      <c r="D7556" t="s">
        <v>12</v>
      </c>
      <c r="E7556" t="s">
        <v>16</v>
      </c>
      <c r="F7556" t="s">
        <v>919</v>
      </c>
      <c r="G7556">
        <v>31.47</v>
      </c>
      <c r="H7556">
        <v>1</v>
      </c>
      <c r="I7556">
        <v>0.05</v>
      </c>
      <c r="J7556">
        <v>4.34</v>
      </c>
      <c r="K7556" t="s">
        <v>102</v>
      </c>
      <c r="L7556" t="s">
        <v>41</v>
      </c>
      <c r="M7556">
        <v>10.26</v>
      </c>
      <c r="N7556" t="s">
        <v>83</v>
      </c>
      <c r="O7556" t="b">
        <v>0</v>
      </c>
      <c r="P7556">
        <v>29.8965</v>
      </c>
      <c r="Q7556">
        <v>11.0145</v>
      </c>
      <c r="R7556">
        <v>-3.585500000000001</v>
      </c>
      <c r="S7556" t="s">
        <v>128</v>
      </c>
      <c r="T7556">
        <v>0</v>
      </c>
      <c r="U7556">
        <v>0</v>
      </c>
      <c r="V7556">
        <v>17</v>
      </c>
      <c r="W7556">
        <v>709.66280000000006</v>
      </c>
    </row>
    <row r="7557" spans="1:23" x14ac:dyDescent="0.35">
      <c r="A7557" t="s">
        <v>9673</v>
      </c>
      <c r="B7557" t="s">
        <v>284</v>
      </c>
      <c r="C7557" t="s">
        <v>511</v>
      </c>
      <c r="D7557" t="s">
        <v>20</v>
      </c>
      <c r="E7557" t="s">
        <v>14</v>
      </c>
      <c r="F7557" t="s">
        <v>733</v>
      </c>
      <c r="G7557">
        <v>147.22</v>
      </c>
      <c r="H7557">
        <v>2</v>
      </c>
      <c r="I7557">
        <v>0.09</v>
      </c>
      <c r="J7557">
        <v>5.92</v>
      </c>
      <c r="K7557" t="s">
        <v>102</v>
      </c>
      <c r="L7557" t="s">
        <v>45</v>
      </c>
      <c r="M7557">
        <v>1.79</v>
      </c>
      <c r="N7557" t="s">
        <v>83</v>
      </c>
      <c r="O7557" t="b">
        <v>0</v>
      </c>
      <c r="P7557">
        <v>267.94040000000001</v>
      </c>
      <c r="Q7557">
        <v>91.276400000000024</v>
      </c>
      <c r="R7557">
        <v>83.56640000000003</v>
      </c>
      <c r="S7557" t="s">
        <v>91</v>
      </c>
      <c r="T7557">
        <v>0</v>
      </c>
      <c r="U7557">
        <v>0</v>
      </c>
      <c r="V7557">
        <v>15</v>
      </c>
      <c r="W7557">
        <v>518.36400000000003</v>
      </c>
    </row>
    <row r="7558" spans="1:23" x14ac:dyDescent="0.35">
      <c r="A7558" t="s">
        <v>9674</v>
      </c>
      <c r="B7558" t="s">
        <v>1810</v>
      </c>
      <c r="C7558" t="s">
        <v>1074</v>
      </c>
      <c r="D7558" t="s">
        <v>12</v>
      </c>
      <c r="E7558" t="s">
        <v>95</v>
      </c>
      <c r="F7558" t="s">
        <v>140</v>
      </c>
      <c r="G7558">
        <v>325.32</v>
      </c>
      <c r="H7558">
        <v>2</v>
      </c>
      <c r="I7558">
        <v>0.05</v>
      </c>
      <c r="J7558">
        <v>9.4600000000000009</v>
      </c>
      <c r="K7558" t="s">
        <v>82</v>
      </c>
      <c r="L7558" t="s">
        <v>48</v>
      </c>
      <c r="M7558">
        <v>8.0399999999999991</v>
      </c>
      <c r="N7558" t="s">
        <v>83</v>
      </c>
      <c r="O7558" t="b">
        <v>0</v>
      </c>
      <c r="P7558">
        <v>618.10799999999995</v>
      </c>
      <c r="Q7558">
        <v>227.72399999999999</v>
      </c>
      <c r="R7558">
        <v>210.22399999999999</v>
      </c>
      <c r="S7558" t="s">
        <v>84</v>
      </c>
      <c r="T7558">
        <v>0</v>
      </c>
      <c r="U7558">
        <v>0</v>
      </c>
      <c r="V7558">
        <v>17</v>
      </c>
      <c r="W7558">
        <v>1548.1164000000001</v>
      </c>
    </row>
    <row r="7559" spans="1:23" x14ac:dyDescent="0.35">
      <c r="A7559" t="s">
        <v>9675</v>
      </c>
      <c r="B7559" t="s">
        <v>257</v>
      </c>
      <c r="C7559" t="s">
        <v>1074</v>
      </c>
      <c r="D7559" t="s">
        <v>26</v>
      </c>
      <c r="E7559" t="s">
        <v>16</v>
      </c>
      <c r="F7559" t="s">
        <v>645</v>
      </c>
      <c r="G7559">
        <v>23.39</v>
      </c>
      <c r="H7559">
        <v>3</v>
      </c>
      <c r="I7559">
        <v>0.06</v>
      </c>
      <c r="J7559">
        <v>8.14</v>
      </c>
      <c r="K7559" t="s">
        <v>82</v>
      </c>
      <c r="L7559" t="s">
        <v>43</v>
      </c>
      <c r="M7559">
        <v>7.09</v>
      </c>
      <c r="N7559" t="s">
        <v>141</v>
      </c>
      <c r="O7559" t="b">
        <v>0</v>
      </c>
      <c r="P7559">
        <v>65.959800000000001</v>
      </c>
      <c r="Q7559">
        <v>23.857800000000001</v>
      </c>
      <c r="R7559">
        <v>8.6278000000000041</v>
      </c>
      <c r="S7559" t="s">
        <v>128</v>
      </c>
      <c r="T7559">
        <v>1</v>
      </c>
      <c r="U7559">
        <v>0</v>
      </c>
      <c r="V7559">
        <v>17</v>
      </c>
      <c r="W7559">
        <v>1548.1164000000001</v>
      </c>
    </row>
    <row r="7560" spans="1:23" x14ac:dyDescent="0.35">
      <c r="A7560" t="s">
        <v>9676</v>
      </c>
      <c r="B7560" t="s">
        <v>500</v>
      </c>
      <c r="C7560" t="s">
        <v>94</v>
      </c>
      <c r="D7560" t="s">
        <v>15</v>
      </c>
      <c r="E7560" t="s">
        <v>14</v>
      </c>
      <c r="F7560" t="s">
        <v>396</v>
      </c>
      <c r="G7560">
        <v>71.150000000000006</v>
      </c>
      <c r="H7560">
        <v>2</v>
      </c>
      <c r="I7560">
        <v>7.0000000000000007E-2</v>
      </c>
      <c r="J7560">
        <v>3.12</v>
      </c>
      <c r="K7560" t="s">
        <v>102</v>
      </c>
      <c r="L7560" t="s">
        <v>45</v>
      </c>
      <c r="M7560">
        <v>0.82</v>
      </c>
      <c r="N7560" t="s">
        <v>83</v>
      </c>
      <c r="O7560" t="b">
        <v>0</v>
      </c>
      <c r="P7560">
        <v>132.339</v>
      </c>
      <c r="Q7560">
        <v>46.958999999999989</v>
      </c>
      <c r="R7560">
        <v>43.018999999999991</v>
      </c>
      <c r="S7560" t="s">
        <v>91</v>
      </c>
      <c r="T7560">
        <v>0</v>
      </c>
      <c r="U7560">
        <v>0</v>
      </c>
      <c r="V7560">
        <v>25</v>
      </c>
      <c r="W7560">
        <v>2626.2725</v>
      </c>
    </row>
    <row r="7561" spans="1:23" x14ac:dyDescent="0.35">
      <c r="A7561" t="s">
        <v>9677</v>
      </c>
      <c r="B7561" t="s">
        <v>212</v>
      </c>
      <c r="C7561" t="s">
        <v>463</v>
      </c>
      <c r="D7561" t="s">
        <v>15</v>
      </c>
      <c r="E7561" t="s">
        <v>16</v>
      </c>
      <c r="F7561" t="s">
        <v>1050</v>
      </c>
      <c r="G7561">
        <v>46.42</v>
      </c>
      <c r="H7561">
        <v>2</v>
      </c>
      <c r="I7561">
        <v>0.09</v>
      </c>
      <c r="J7561">
        <v>9.08</v>
      </c>
      <c r="K7561" t="s">
        <v>82</v>
      </c>
      <c r="L7561" t="s">
        <v>43</v>
      </c>
      <c r="M7561">
        <v>4.3600000000000003</v>
      </c>
      <c r="N7561" t="s">
        <v>83</v>
      </c>
      <c r="O7561" t="b">
        <v>0</v>
      </c>
      <c r="P7561">
        <v>84.484400000000008</v>
      </c>
      <c r="Q7561">
        <v>28.780400000000011</v>
      </c>
      <c r="R7561">
        <v>15.34040000000001</v>
      </c>
      <c r="S7561" t="s">
        <v>91</v>
      </c>
      <c r="T7561">
        <v>0</v>
      </c>
      <c r="U7561">
        <v>0</v>
      </c>
      <c r="V7561">
        <v>23</v>
      </c>
      <c r="W7561">
        <v>2182.6779999999999</v>
      </c>
    </row>
    <row r="7562" spans="1:23" x14ac:dyDescent="0.35">
      <c r="A7562" t="s">
        <v>9678</v>
      </c>
      <c r="B7562" t="s">
        <v>925</v>
      </c>
      <c r="C7562" t="s">
        <v>2228</v>
      </c>
      <c r="D7562" t="s">
        <v>12</v>
      </c>
      <c r="E7562" t="s">
        <v>14</v>
      </c>
      <c r="F7562" t="s">
        <v>247</v>
      </c>
      <c r="G7562">
        <v>79.67</v>
      </c>
      <c r="H7562">
        <v>1</v>
      </c>
      <c r="I7562">
        <v>0.1</v>
      </c>
      <c r="J7562">
        <v>7.1</v>
      </c>
      <c r="K7562" t="s">
        <v>115</v>
      </c>
      <c r="L7562" t="s">
        <v>41</v>
      </c>
      <c r="M7562">
        <v>10.89</v>
      </c>
      <c r="N7562" t="s">
        <v>83</v>
      </c>
      <c r="O7562" t="b">
        <v>1</v>
      </c>
      <c r="P7562">
        <v>71.703000000000003</v>
      </c>
      <c r="Q7562">
        <v>23.901</v>
      </c>
      <c r="R7562">
        <v>5.9110000000000014</v>
      </c>
      <c r="S7562" t="s">
        <v>91</v>
      </c>
      <c r="T7562">
        <v>0</v>
      </c>
      <c r="U7562">
        <v>0</v>
      </c>
      <c r="V7562">
        <v>13</v>
      </c>
      <c r="W7562">
        <v>478.67059999999998</v>
      </c>
    </row>
    <row r="7563" spans="1:23" x14ac:dyDescent="0.35">
      <c r="A7563" t="s">
        <v>9679</v>
      </c>
      <c r="B7563" t="s">
        <v>236</v>
      </c>
      <c r="C7563" t="s">
        <v>1160</v>
      </c>
      <c r="D7563" t="s">
        <v>12</v>
      </c>
      <c r="E7563" t="s">
        <v>88</v>
      </c>
      <c r="F7563" t="s">
        <v>227</v>
      </c>
      <c r="G7563">
        <v>24.08</v>
      </c>
      <c r="H7563">
        <v>3</v>
      </c>
      <c r="I7563">
        <v>0.26</v>
      </c>
      <c r="J7563">
        <v>3.26</v>
      </c>
      <c r="K7563" t="s">
        <v>82</v>
      </c>
      <c r="L7563" t="s">
        <v>41</v>
      </c>
      <c r="M7563">
        <v>7.98</v>
      </c>
      <c r="N7563" t="s">
        <v>141</v>
      </c>
      <c r="O7563" t="b">
        <v>0</v>
      </c>
      <c r="P7563">
        <v>53.457599999999992</v>
      </c>
      <c r="Q7563">
        <v>10.1136</v>
      </c>
      <c r="R7563">
        <v>-1.1264000000000021</v>
      </c>
      <c r="S7563" t="s">
        <v>103</v>
      </c>
      <c r="T7563">
        <v>1</v>
      </c>
      <c r="U7563">
        <v>0</v>
      </c>
      <c r="V7563">
        <v>24</v>
      </c>
      <c r="W7563">
        <v>1026.3376000000001</v>
      </c>
    </row>
    <row r="7564" spans="1:23" x14ac:dyDescent="0.35">
      <c r="A7564" t="s">
        <v>9680</v>
      </c>
      <c r="B7564" t="s">
        <v>402</v>
      </c>
      <c r="C7564" t="s">
        <v>9681</v>
      </c>
      <c r="D7564" t="s">
        <v>26</v>
      </c>
      <c r="E7564" t="s">
        <v>95</v>
      </c>
      <c r="F7564" t="s">
        <v>840</v>
      </c>
      <c r="G7564">
        <v>260.37</v>
      </c>
      <c r="H7564">
        <v>3</v>
      </c>
      <c r="I7564">
        <v>7.0000000000000007E-2</v>
      </c>
      <c r="J7564">
        <v>2.31</v>
      </c>
      <c r="K7564" t="s">
        <v>102</v>
      </c>
      <c r="L7564" t="s">
        <v>43</v>
      </c>
      <c r="M7564">
        <v>5.29</v>
      </c>
      <c r="N7564" t="s">
        <v>83</v>
      </c>
      <c r="O7564" t="b">
        <v>0</v>
      </c>
      <c r="P7564">
        <v>726.43229999999994</v>
      </c>
      <c r="Q7564">
        <v>257.76629999999989</v>
      </c>
      <c r="R7564">
        <v>250.16629999999989</v>
      </c>
      <c r="S7564" t="s">
        <v>97</v>
      </c>
      <c r="T7564">
        <v>0</v>
      </c>
      <c r="U7564">
        <v>0</v>
      </c>
      <c r="V7564">
        <v>1</v>
      </c>
      <c r="W7564">
        <v>250.16629999999989</v>
      </c>
    </row>
    <row r="7565" spans="1:23" x14ac:dyDescent="0.35">
      <c r="A7565" t="s">
        <v>9682</v>
      </c>
      <c r="B7565" t="s">
        <v>699</v>
      </c>
      <c r="C7565" t="s">
        <v>1025</v>
      </c>
      <c r="D7565" t="s">
        <v>20</v>
      </c>
      <c r="E7565" t="s">
        <v>14</v>
      </c>
      <c r="F7565" t="s">
        <v>234</v>
      </c>
      <c r="G7565">
        <v>99.15</v>
      </c>
      <c r="H7565">
        <v>3</v>
      </c>
      <c r="I7565">
        <v>0.03</v>
      </c>
      <c r="J7565">
        <v>9.56</v>
      </c>
      <c r="K7565" t="s">
        <v>115</v>
      </c>
      <c r="L7565" t="s">
        <v>48</v>
      </c>
      <c r="M7565">
        <v>16.66</v>
      </c>
      <c r="N7565" t="s">
        <v>83</v>
      </c>
      <c r="O7565" t="b">
        <v>0</v>
      </c>
      <c r="P7565">
        <v>288.52650000000011</v>
      </c>
      <c r="Q7565">
        <v>110.0565</v>
      </c>
      <c r="R7565">
        <v>83.836500000000029</v>
      </c>
      <c r="S7565" t="s">
        <v>91</v>
      </c>
      <c r="T7565">
        <v>0</v>
      </c>
      <c r="U7565">
        <v>0</v>
      </c>
      <c r="V7565">
        <v>13</v>
      </c>
      <c r="W7565">
        <v>817.44529999999997</v>
      </c>
    </row>
    <row r="7566" spans="1:23" x14ac:dyDescent="0.35">
      <c r="A7566" t="s">
        <v>9683</v>
      </c>
      <c r="B7566" t="s">
        <v>462</v>
      </c>
      <c r="C7566" t="s">
        <v>9684</v>
      </c>
      <c r="D7566" t="s">
        <v>24</v>
      </c>
      <c r="E7566" t="s">
        <v>14</v>
      </c>
      <c r="F7566" t="s">
        <v>1113</v>
      </c>
      <c r="G7566">
        <v>76.349999999999994</v>
      </c>
      <c r="H7566">
        <v>2</v>
      </c>
      <c r="I7566">
        <v>0.05</v>
      </c>
      <c r="J7566">
        <v>4.74</v>
      </c>
      <c r="K7566" t="s">
        <v>90</v>
      </c>
      <c r="L7566" t="s">
        <v>45</v>
      </c>
      <c r="M7566">
        <v>1.57</v>
      </c>
      <c r="N7566" t="s">
        <v>83</v>
      </c>
      <c r="O7566" t="b">
        <v>0</v>
      </c>
      <c r="P7566">
        <v>145.065</v>
      </c>
      <c r="Q7566">
        <v>53.444999999999979</v>
      </c>
      <c r="R7566">
        <v>47.134999999999977</v>
      </c>
      <c r="S7566" t="s">
        <v>84</v>
      </c>
      <c r="T7566">
        <v>0</v>
      </c>
      <c r="U7566">
        <v>0</v>
      </c>
      <c r="V7566">
        <v>2</v>
      </c>
      <c r="W7566">
        <v>41.067799999999977</v>
      </c>
    </row>
    <row r="7567" spans="1:23" x14ac:dyDescent="0.35">
      <c r="A7567" t="s">
        <v>9685</v>
      </c>
      <c r="B7567" t="s">
        <v>1597</v>
      </c>
      <c r="C7567" t="s">
        <v>9606</v>
      </c>
      <c r="D7567" t="s">
        <v>20</v>
      </c>
      <c r="E7567" t="s">
        <v>95</v>
      </c>
      <c r="F7567" t="s">
        <v>1363</v>
      </c>
      <c r="G7567">
        <v>433.33</v>
      </c>
      <c r="H7567">
        <v>1</v>
      </c>
      <c r="I7567">
        <v>0.11</v>
      </c>
      <c r="J7567">
        <v>9.26</v>
      </c>
      <c r="K7567" t="s">
        <v>102</v>
      </c>
      <c r="L7567" t="s">
        <v>41</v>
      </c>
      <c r="M7567">
        <v>8.91</v>
      </c>
      <c r="N7567" t="s">
        <v>83</v>
      </c>
      <c r="O7567" t="b">
        <v>0</v>
      </c>
      <c r="P7567">
        <v>385.66370000000001</v>
      </c>
      <c r="Q7567">
        <v>125.6657</v>
      </c>
      <c r="R7567">
        <v>107.4957</v>
      </c>
      <c r="S7567" t="s">
        <v>183</v>
      </c>
      <c r="T7567">
        <v>0</v>
      </c>
      <c r="U7567">
        <v>0</v>
      </c>
      <c r="V7567">
        <v>2</v>
      </c>
      <c r="W7567">
        <v>146.29419999999999</v>
      </c>
    </row>
    <row r="7568" spans="1:23" x14ac:dyDescent="0.35">
      <c r="A7568" t="s">
        <v>9686</v>
      </c>
      <c r="B7568" t="s">
        <v>383</v>
      </c>
      <c r="C7568" t="s">
        <v>1025</v>
      </c>
      <c r="D7568" t="s">
        <v>19</v>
      </c>
      <c r="E7568" t="s">
        <v>16</v>
      </c>
      <c r="F7568" t="s">
        <v>231</v>
      </c>
      <c r="G7568">
        <v>55.8</v>
      </c>
      <c r="H7568">
        <v>3</v>
      </c>
      <c r="I7568">
        <v>0.13</v>
      </c>
      <c r="J7568">
        <v>9.9499999999999993</v>
      </c>
      <c r="K7568" t="s">
        <v>102</v>
      </c>
      <c r="L7568" t="s">
        <v>41</v>
      </c>
      <c r="M7568">
        <v>8.41</v>
      </c>
      <c r="N7568" t="s">
        <v>83</v>
      </c>
      <c r="O7568" t="b">
        <v>0</v>
      </c>
      <c r="P7568">
        <v>145.63800000000001</v>
      </c>
      <c r="Q7568">
        <v>45.197999999999993</v>
      </c>
      <c r="R7568">
        <v>26.838000000000001</v>
      </c>
      <c r="S7568" t="s">
        <v>128</v>
      </c>
      <c r="T7568">
        <v>0</v>
      </c>
      <c r="U7568">
        <v>0</v>
      </c>
      <c r="V7568">
        <v>13</v>
      </c>
      <c r="W7568">
        <v>817.44529999999997</v>
      </c>
    </row>
    <row r="7569" spans="1:23" x14ac:dyDescent="0.35">
      <c r="A7569" t="s">
        <v>9687</v>
      </c>
      <c r="B7569" t="s">
        <v>598</v>
      </c>
      <c r="C7569" t="s">
        <v>1071</v>
      </c>
      <c r="D7569" t="s">
        <v>28</v>
      </c>
      <c r="E7569" t="s">
        <v>88</v>
      </c>
      <c r="F7569" t="s">
        <v>111</v>
      </c>
      <c r="G7569">
        <v>18.77</v>
      </c>
      <c r="H7569">
        <v>2</v>
      </c>
      <c r="I7569">
        <v>0.05</v>
      </c>
      <c r="J7569">
        <v>5.77</v>
      </c>
      <c r="K7569" t="s">
        <v>90</v>
      </c>
      <c r="L7569" t="s">
        <v>43</v>
      </c>
      <c r="M7569">
        <v>6.7</v>
      </c>
      <c r="N7569" t="s">
        <v>83</v>
      </c>
      <c r="O7569" t="b">
        <v>0</v>
      </c>
      <c r="P7569">
        <v>35.662999999999997</v>
      </c>
      <c r="Q7569">
        <v>13.138999999999999</v>
      </c>
      <c r="R7569">
        <v>0.66900000000000048</v>
      </c>
      <c r="S7569" t="s">
        <v>183</v>
      </c>
      <c r="T7569">
        <v>0</v>
      </c>
      <c r="U7569">
        <v>0</v>
      </c>
      <c r="V7569">
        <v>17</v>
      </c>
      <c r="W7569">
        <v>1567.6953000000001</v>
      </c>
    </row>
    <row r="7570" spans="1:23" x14ac:dyDescent="0.35">
      <c r="A7570" t="s">
        <v>9688</v>
      </c>
      <c r="B7570" t="s">
        <v>1576</v>
      </c>
      <c r="C7570" t="s">
        <v>9689</v>
      </c>
      <c r="D7570" t="s">
        <v>24</v>
      </c>
      <c r="E7570" t="s">
        <v>16</v>
      </c>
      <c r="F7570" t="s">
        <v>360</v>
      </c>
      <c r="G7570">
        <v>50.7</v>
      </c>
      <c r="H7570">
        <v>1</v>
      </c>
      <c r="I7570">
        <v>0.1</v>
      </c>
      <c r="J7570">
        <v>3.74</v>
      </c>
      <c r="K7570" t="s">
        <v>102</v>
      </c>
      <c r="L7570" t="s">
        <v>45</v>
      </c>
      <c r="M7570">
        <v>0.9</v>
      </c>
      <c r="N7570" t="s">
        <v>83</v>
      </c>
      <c r="O7570" t="b">
        <v>1</v>
      </c>
      <c r="P7570">
        <v>45.63</v>
      </c>
      <c r="Q7570">
        <v>15.21</v>
      </c>
      <c r="R7570">
        <v>10.57</v>
      </c>
      <c r="S7570" t="s">
        <v>97</v>
      </c>
      <c r="T7570">
        <v>0</v>
      </c>
      <c r="U7570">
        <v>0</v>
      </c>
      <c r="V7570">
        <v>2</v>
      </c>
      <c r="W7570">
        <v>-1.1724000000000001</v>
      </c>
    </row>
    <row r="7571" spans="1:23" x14ac:dyDescent="0.35">
      <c r="A7571" t="s">
        <v>9690</v>
      </c>
      <c r="B7571" t="s">
        <v>161</v>
      </c>
      <c r="C7571" t="s">
        <v>820</v>
      </c>
      <c r="D7571" t="s">
        <v>12</v>
      </c>
      <c r="E7571" t="s">
        <v>14</v>
      </c>
      <c r="F7571" t="s">
        <v>1029</v>
      </c>
      <c r="G7571">
        <v>130.87</v>
      </c>
      <c r="H7571">
        <v>3</v>
      </c>
      <c r="I7571">
        <v>0.04</v>
      </c>
      <c r="J7571">
        <v>5.37</v>
      </c>
      <c r="K7571" t="s">
        <v>82</v>
      </c>
      <c r="L7571" t="s">
        <v>48</v>
      </c>
      <c r="M7571">
        <v>9.84</v>
      </c>
      <c r="N7571" t="s">
        <v>83</v>
      </c>
      <c r="O7571" t="b">
        <v>0</v>
      </c>
      <c r="P7571">
        <v>376.90559999999999</v>
      </c>
      <c r="Q7571">
        <v>141.33959999999999</v>
      </c>
      <c r="R7571">
        <v>126.1296</v>
      </c>
      <c r="S7571" t="s">
        <v>91</v>
      </c>
      <c r="T7571">
        <v>0</v>
      </c>
      <c r="U7571">
        <v>0</v>
      </c>
      <c r="V7571">
        <v>17</v>
      </c>
      <c r="W7571">
        <v>1105.1192000000001</v>
      </c>
    </row>
    <row r="7572" spans="1:23" x14ac:dyDescent="0.35">
      <c r="A7572" t="s">
        <v>9691</v>
      </c>
      <c r="B7572" t="s">
        <v>79</v>
      </c>
      <c r="C7572" t="s">
        <v>9692</v>
      </c>
      <c r="D7572" t="s">
        <v>12</v>
      </c>
      <c r="E7572" t="s">
        <v>14</v>
      </c>
      <c r="F7572" t="s">
        <v>755</v>
      </c>
      <c r="G7572">
        <v>117.57</v>
      </c>
      <c r="H7572">
        <v>1</v>
      </c>
      <c r="I7572">
        <v>0.19</v>
      </c>
      <c r="J7572">
        <v>2.94</v>
      </c>
      <c r="K7572" t="s">
        <v>102</v>
      </c>
      <c r="L7572" t="s">
        <v>41</v>
      </c>
      <c r="M7572">
        <v>11.89</v>
      </c>
      <c r="N7572" t="s">
        <v>83</v>
      </c>
      <c r="O7572" t="b">
        <v>0</v>
      </c>
      <c r="P7572">
        <v>95.231700000000004</v>
      </c>
      <c r="Q7572">
        <v>24.68970000000002</v>
      </c>
      <c r="R7572">
        <v>9.8597000000000161</v>
      </c>
      <c r="S7572" t="s">
        <v>84</v>
      </c>
      <c r="T7572">
        <v>0</v>
      </c>
      <c r="U7572">
        <v>0</v>
      </c>
      <c r="V7572">
        <v>1</v>
      </c>
      <c r="W7572">
        <v>9.8597000000000161</v>
      </c>
    </row>
    <row r="7573" spans="1:23" x14ac:dyDescent="0.35">
      <c r="A7573" t="s">
        <v>9693</v>
      </c>
      <c r="B7573" t="s">
        <v>800</v>
      </c>
      <c r="C7573" t="s">
        <v>5675</v>
      </c>
      <c r="D7573" t="s">
        <v>15</v>
      </c>
      <c r="E7573" t="s">
        <v>88</v>
      </c>
      <c r="F7573" t="s">
        <v>468</v>
      </c>
      <c r="G7573">
        <v>24.44</v>
      </c>
      <c r="H7573">
        <v>2</v>
      </c>
      <c r="I7573">
        <v>0.2</v>
      </c>
      <c r="J7573">
        <v>5.53</v>
      </c>
      <c r="K7573" t="s">
        <v>82</v>
      </c>
      <c r="L7573" t="s">
        <v>41</v>
      </c>
      <c r="M7573">
        <v>7.6</v>
      </c>
      <c r="N7573" t="s">
        <v>83</v>
      </c>
      <c r="O7573" t="b">
        <v>0</v>
      </c>
      <c r="P7573">
        <v>39.104000000000013</v>
      </c>
      <c r="Q7573">
        <v>9.7760000000000087</v>
      </c>
      <c r="R7573">
        <v>-3.3539999999999921</v>
      </c>
      <c r="S7573" t="s">
        <v>84</v>
      </c>
      <c r="T7573">
        <v>0</v>
      </c>
      <c r="U7573">
        <v>0</v>
      </c>
      <c r="V7573">
        <v>4</v>
      </c>
      <c r="W7573">
        <v>49.760600000000011</v>
      </c>
    </row>
    <row r="7574" spans="1:23" x14ac:dyDescent="0.35">
      <c r="A7574" t="s">
        <v>9694</v>
      </c>
      <c r="B7574" t="s">
        <v>619</v>
      </c>
      <c r="C7574" t="s">
        <v>5570</v>
      </c>
      <c r="D7574" t="s">
        <v>28</v>
      </c>
      <c r="E7574" t="s">
        <v>16</v>
      </c>
      <c r="F7574" t="s">
        <v>360</v>
      </c>
      <c r="G7574">
        <v>24.48</v>
      </c>
      <c r="H7574">
        <v>3</v>
      </c>
      <c r="I7574">
        <v>0.12</v>
      </c>
      <c r="J7574">
        <v>5.76</v>
      </c>
      <c r="K7574" t="s">
        <v>115</v>
      </c>
      <c r="L7574" t="s">
        <v>41</v>
      </c>
      <c r="M7574">
        <v>9.35</v>
      </c>
      <c r="N7574" t="s">
        <v>83</v>
      </c>
      <c r="O7574" t="b">
        <v>0</v>
      </c>
      <c r="P7574">
        <v>64.627200000000002</v>
      </c>
      <c r="Q7574">
        <v>20.563199999999998</v>
      </c>
      <c r="R7574">
        <v>5.4532000000000016</v>
      </c>
      <c r="S7574" t="s">
        <v>91</v>
      </c>
      <c r="T7574">
        <v>0</v>
      </c>
      <c r="U7574">
        <v>0</v>
      </c>
      <c r="V7574">
        <v>2</v>
      </c>
      <c r="W7574">
        <v>343.98949999999991</v>
      </c>
    </row>
    <row r="7575" spans="1:23" x14ac:dyDescent="0.35">
      <c r="A7575" t="s">
        <v>9695</v>
      </c>
      <c r="B7575" t="s">
        <v>1622</v>
      </c>
      <c r="C7575" t="s">
        <v>9696</v>
      </c>
      <c r="D7575" t="s">
        <v>15</v>
      </c>
      <c r="E7575" t="s">
        <v>16</v>
      </c>
      <c r="F7575" t="s">
        <v>475</v>
      </c>
      <c r="G7575">
        <v>40.479999999999997</v>
      </c>
      <c r="H7575">
        <v>1</v>
      </c>
      <c r="I7575">
        <v>0.1</v>
      </c>
      <c r="J7575">
        <v>5.68</v>
      </c>
      <c r="K7575" t="s">
        <v>115</v>
      </c>
      <c r="L7575" t="s">
        <v>41</v>
      </c>
      <c r="M7575">
        <v>8.8800000000000008</v>
      </c>
      <c r="N7575" t="s">
        <v>83</v>
      </c>
      <c r="O7575" t="b">
        <v>1</v>
      </c>
      <c r="P7575">
        <v>36.432000000000002</v>
      </c>
      <c r="Q7575">
        <v>12.144</v>
      </c>
      <c r="R7575">
        <v>-2.4160000000000021</v>
      </c>
      <c r="S7575" t="s">
        <v>183</v>
      </c>
      <c r="T7575">
        <v>0</v>
      </c>
      <c r="U7575">
        <v>0</v>
      </c>
      <c r="V7575">
        <v>2</v>
      </c>
      <c r="W7575">
        <v>-14.02039999999999</v>
      </c>
    </row>
    <row r="7576" spans="1:23" x14ac:dyDescent="0.35">
      <c r="A7576" t="s">
        <v>9697</v>
      </c>
      <c r="B7576" t="s">
        <v>1157</v>
      </c>
      <c r="C7576" t="s">
        <v>1057</v>
      </c>
      <c r="D7576" t="s">
        <v>17</v>
      </c>
      <c r="E7576" t="s">
        <v>16</v>
      </c>
      <c r="F7576" t="s">
        <v>605</v>
      </c>
      <c r="G7576">
        <v>13.52</v>
      </c>
      <c r="H7576">
        <v>3</v>
      </c>
      <c r="I7576">
        <v>0.16</v>
      </c>
      <c r="J7576">
        <v>3.12</v>
      </c>
      <c r="K7576" t="s">
        <v>82</v>
      </c>
      <c r="L7576" t="s">
        <v>45</v>
      </c>
      <c r="M7576">
        <v>0.76</v>
      </c>
      <c r="N7576" t="s">
        <v>279</v>
      </c>
      <c r="O7576" t="b">
        <v>0</v>
      </c>
      <c r="P7576">
        <v>34.070399999999999</v>
      </c>
      <c r="Q7576">
        <v>9.7343999999999955</v>
      </c>
      <c r="R7576">
        <v>5.8543999999999974</v>
      </c>
      <c r="S7576" t="s">
        <v>103</v>
      </c>
      <c r="T7576">
        <v>0</v>
      </c>
      <c r="U7576">
        <v>1</v>
      </c>
      <c r="V7576">
        <v>18</v>
      </c>
      <c r="W7576">
        <v>2092.913700000001</v>
      </c>
    </row>
    <row r="7577" spans="1:23" x14ac:dyDescent="0.35">
      <c r="A7577" t="s">
        <v>9698</v>
      </c>
      <c r="B7577" t="s">
        <v>138</v>
      </c>
      <c r="C7577" t="s">
        <v>869</v>
      </c>
      <c r="D7577" t="s">
        <v>19</v>
      </c>
      <c r="E7577" t="s">
        <v>16</v>
      </c>
      <c r="F7577" t="s">
        <v>723</v>
      </c>
      <c r="G7577">
        <v>34.89</v>
      </c>
      <c r="H7577">
        <v>3</v>
      </c>
      <c r="I7577">
        <v>0.25</v>
      </c>
      <c r="J7577">
        <v>6.74</v>
      </c>
      <c r="K7577" t="s">
        <v>90</v>
      </c>
      <c r="L7577" t="s">
        <v>48</v>
      </c>
      <c r="M7577">
        <v>6.47</v>
      </c>
      <c r="N7577" t="s">
        <v>83</v>
      </c>
      <c r="O7577" t="b">
        <v>0</v>
      </c>
      <c r="P7577">
        <v>78.502499999999998</v>
      </c>
      <c r="Q7577">
        <v>15.7005</v>
      </c>
      <c r="R7577">
        <v>2.4904999999999968</v>
      </c>
      <c r="S7577" t="s">
        <v>128</v>
      </c>
      <c r="T7577">
        <v>0</v>
      </c>
      <c r="U7577">
        <v>0</v>
      </c>
      <c r="V7577">
        <v>3</v>
      </c>
      <c r="W7577">
        <v>9.9989000000000097</v>
      </c>
    </row>
    <row r="7578" spans="1:23" x14ac:dyDescent="0.35">
      <c r="A7578" t="s">
        <v>9699</v>
      </c>
      <c r="B7578" t="s">
        <v>960</v>
      </c>
      <c r="C7578" t="s">
        <v>720</v>
      </c>
      <c r="D7578" t="s">
        <v>12</v>
      </c>
      <c r="E7578" t="s">
        <v>14</v>
      </c>
      <c r="F7578" t="s">
        <v>167</v>
      </c>
      <c r="G7578">
        <v>160.38999999999999</v>
      </c>
      <c r="H7578">
        <v>3</v>
      </c>
      <c r="I7578">
        <v>0.09</v>
      </c>
      <c r="J7578">
        <v>3.38</v>
      </c>
      <c r="K7578" t="s">
        <v>90</v>
      </c>
      <c r="L7578" t="s">
        <v>43</v>
      </c>
      <c r="M7578">
        <v>4.4400000000000004</v>
      </c>
      <c r="N7578" t="s">
        <v>83</v>
      </c>
      <c r="O7578" t="b">
        <v>0</v>
      </c>
      <c r="P7578">
        <v>437.86470000000003</v>
      </c>
      <c r="Q7578">
        <v>149.1627</v>
      </c>
      <c r="R7578">
        <v>141.34270000000001</v>
      </c>
      <c r="S7578" t="s">
        <v>84</v>
      </c>
      <c r="T7578">
        <v>0</v>
      </c>
      <c r="U7578">
        <v>0</v>
      </c>
      <c r="V7578">
        <v>20</v>
      </c>
      <c r="W7578">
        <v>2012.6106</v>
      </c>
    </row>
    <row r="7579" spans="1:23" x14ac:dyDescent="0.35">
      <c r="A7579" t="s">
        <v>9700</v>
      </c>
      <c r="B7579" t="s">
        <v>1996</v>
      </c>
      <c r="C7579" t="s">
        <v>2745</v>
      </c>
      <c r="D7579" t="s">
        <v>17</v>
      </c>
      <c r="E7579" t="s">
        <v>95</v>
      </c>
      <c r="F7579" t="s">
        <v>760</v>
      </c>
      <c r="G7579">
        <v>32.770000000000003</v>
      </c>
      <c r="H7579">
        <v>2</v>
      </c>
      <c r="I7579">
        <v>0.3</v>
      </c>
      <c r="J7579">
        <v>8.59</v>
      </c>
      <c r="K7579" t="s">
        <v>115</v>
      </c>
      <c r="L7579" t="s">
        <v>41</v>
      </c>
      <c r="M7579">
        <v>10.64</v>
      </c>
      <c r="N7579" t="s">
        <v>83</v>
      </c>
      <c r="O7579" t="b">
        <v>0</v>
      </c>
      <c r="P7579">
        <v>45.878</v>
      </c>
      <c r="Q7579">
        <v>6.5539999999999949</v>
      </c>
      <c r="R7579">
        <v>-12.676</v>
      </c>
      <c r="S7579" t="s">
        <v>91</v>
      </c>
      <c r="T7579">
        <v>0</v>
      </c>
      <c r="U7579">
        <v>0</v>
      </c>
      <c r="V7579">
        <v>4</v>
      </c>
      <c r="W7579">
        <v>785.1981999999997</v>
      </c>
    </row>
    <row r="7580" spans="1:23" x14ac:dyDescent="0.35">
      <c r="A7580" t="s">
        <v>9701</v>
      </c>
      <c r="B7580" t="s">
        <v>372</v>
      </c>
      <c r="C7580" t="s">
        <v>269</v>
      </c>
      <c r="D7580" t="s">
        <v>17</v>
      </c>
      <c r="E7580" t="s">
        <v>95</v>
      </c>
      <c r="F7580" t="s">
        <v>400</v>
      </c>
      <c r="G7580">
        <v>360.4</v>
      </c>
      <c r="H7580">
        <v>2</v>
      </c>
      <c r="I7580">
        <v>0.08</v>
      </c>
      <c r="J7580">
        <v>6.24</v>
      </c>
      <c r="K7580" t="s">
        <v>90</v>
      </c>
      <c r="L7580" t="s">
        <v>41</v>
      </c>
      <c r="M7580">
        <v>14.92</v>
      </c>
      <c r="N7580" t="s">
        <v>83</v>
      </c>
      <c r="O7580" t="b">
        <v>0</v>
      </c>
      <c r="P7580">
        <v>663.13599999999997</v>
      </c>
      <c r="Q7580">
        <v>230.65600000000001</v>
      </c>
      <c r="R7580">
        <v>209.49600000000001</v>
      </c>
      <c r="S7580" t="s">
        <v>183</v>
      </c>
      <c r="T7580">
        <v>0</v>
      </c>
      <c r="U7580">
        <v>0</v>
      </c>
      <c r="V7580">
        <v>5</v>
      </c>
      <c r="W7580">
        <v>481.6114</v>
      </c>
    </row>
    <row r="7581" spans="1:23" x14ac:dyDescent="0.35">
      <c r="A7581" t="s">
        <v>9702</v>
      </c>
      <c r="B7581" t="s">
        <v>1604</v>
      </c>
      <c r="C7581" t="s">
        <v>1489</v>
      </c>
      <c r="D7581" t="s">
        <v>12</v>
      </c>
      <c r="E7581" t="s">
        <v>14</v>
      </c>
      <c r="F7581" t="s">
        <v>377</v>
      </c>
      <c r="G7581">
        <v>166.58</v>
      </c>
      <c r="H7581">
        <v>1</v>
      </c>
      <c r="I7581">
        <v>0.09</v>
      </c>
      <c r="J7581">
        <v>6</v>
      </c>
      <c r="K7581" t="s">
        <v>90</v>
      </c>
      <c r="L7581" t="s">
        <v>41</v>
      </c>
      <c r="M7581">
        <v>13.45</v>
      </c>
      <c r="N7581" t="s">
        <v>141</v>
      </c>
      <c r="O7581" t="b">
        <v>0</v>
      </c>
      <c r="P7581">
        <v>151.58779999999999</v>
      </c>
      <c r="Q7581">
        <v>51.639800000000008</v>
      </c>
      <c r="R7581">
        <v>32.189800000000012</v>
      </c>
      <c r="S7581" t="s">
        <v>97</v>
      </c>
      <c r="T7581">
        <v>1</v>
      </c>
      <c r="U7581">
        <v>0</v>
      </c>
      <c r="V7581">
        <v>15</v>
      </c>
      <c r="W7581">
        <v>471.47800000000012</v>
      </c>
    </row>
    <row r="7582" spans="1:23" x14ac:dyDescent="0.35">
      <c r="A7582" t="s">
        <v>9703</v>
      </c>
      <c r="B7582" t="s">
        <v>253</v>
      </c>
      <c r="C7582" t="s">
        <v>250</v>
      </c>
      <c r="D7582" t="s">
        <v>17</v>
      </c>
      <c r="E7582" t="s">
        <v>88</v>
      </c>
      <c r="F7582" t="s">
        <v>1195</v>
      </c>
      <c r="G7582">
        <v>24.41</v>
      </c>
      <c r="H7582">
        <v>3</v>
      </c>
      <c r="I7582">
        <v>0.05</v>
      </c>
      <c r="J7582">
        <v>6.26</v>
      </c>
      <c r="K7582" t="s">
        <v>115</v>
      </c>
      <c r="L7582" t="s">
        <v>43</v>
      </c>
      <c r="M7582">
        <v>6.39</v>
      </c>
      <c r="N7582" t="s">
        <v>83</v>
      </c>
      <c r="O7582" t="b">
        <v>0</v>
      </c>
      <c r="P7582">
        <v>69.5685</v>
      </c>
      <c r="Q7582">
        <v>25.630500000000001</v>
      </c>
      <c r="R7582">
        <v>12.980499999999999</v>
      </c>
      <c r="S7582" t="s">
        <v>183</v>
      </c>
      <c r="T7582">
        <v>0</v>
      </c>
      <c r="U7582">
        <v>0</v>
      </c>
      <c r="V7582">
        <v>13</v>
      </c>
      <c r="W7582">
        <v>678.67290000000003</v>
      </c>
    </row>
    <row r="7583" spans="1:23" x14ac:dyDescent="0.35">
      <c r="A7583" t="s">
        <v>9704</v>
      </c>
      <c r="B7583" t="s">
        <v>1572</v>
      </c>
      <c r="C7583" t="s">
        <v>9684</v>
      </c>
      <c r="D7583" t="s">
        <v>19</v>
      </c>
      <c r="E7583" t="s">
        <v>16</v>
      </c>
      <c r="F7583" t="s">
        <v>435</v>
      </c>
      <c r="G7583">
        <v>22.48</v>
      </c>
      <c r="H7583">
        <v>1</v>
      </c>
      <c r="I7583">
        <v>0.28999999999999998</v>
      </c>
      <c r="J7583">
        <v>4.07</v>
      </c>
      <c r="K7583" t="s">
        <v>90</v>
      </c>
      <c r="L7583" t="s">
        <v>43</v>
      </c>
      <c r="M7583">
        <v>4.47</v>
      </c>
      <c r="N7583" t="s">
        <v>83</v>
      </c>
      <c r="O7583" t="b">
        <v>0</v>
      </c>
      <c r="P7583">
        <v>15.960800000000001</v>
      </c>
      <c r="Q7583">
        <v>2.472799999999999</v>
      </c>
      <c r="R7583">
        <v>-6.0671999999999997</v>
      </c>
      <c r="S7583" t="s">
        <v>103</v>
      </c>
      <c r="T7583">
        <v>0</v>
      </c>
      <c r="U7583">
        <v>0</v>
      </c>
      <c r="V7583">
        <v>2</v>
      </c>
      <c r="W7583">
        <v>41.067799999999977</v>
      </c>
    </row>
    <row r="7584" spans="1:23" x14ac:dyDescent="0.35">
      <c r="A7584" t="s">
        <v>9705</v>
      </c>
      <c r="B7584" t="s">
        <v>425</v>
      </c>
      <c r="C7584" t="s">
        <v>977</v>
      </c>
      <c r="D7584" t="s">
        <v>20</v>
      </c>
      <c r="E7584" t="s">
        <v>95</v>
      </c>
      <c r="F7584" t="s">
        <v>782</v>
      </c>
      <c r="G7584">
        <v>457.55</v>
      </c>
      <c r="H7584">
        <v>1</v>
      </c>
      <c r="I7584">
        <v>0.2</v>
      </c>
      <c r="J7584">
        <v>3.57</v>
      </c>
      <c r="K7584" t="s">
        <v>115</v>
      </c>
      <c r="L7584" t="s">
        <v>41</v>
      </c>
      <c r="M7584">
        <v>13.4</v>
      </c>
      <c r="N7584" t="s">
        <v>83</v>
      </c>
      <c r="O7584" t="b">
        <v>0</v>
      </c>
      <c r="P7584">
        <v>366.04</v>
      </c>
      <c r="Q7584">
        <v>91.510000000000034</v>
      </c>
      <c r="R7584">
        <v>74.540000000000049</v>
      </c>
      <c r="S7584" t="s">
        <v>84</v>
      </c>
      <c r="T7584">
        <v>0</v>
      </c>
      <c r="U7584">
        <v>0</v>
      </c>
      <c r="V7584">
        <v>17</v>
      </c>
      <c r="W7584">
        <v>746.17320000000007</v>
      </c>
    </row>
    <row r="7585" spans="1:23" x14ac:dyDescent="0.35">
      <c r="A7585" t="s">
        <v>9706</v>
      </c>
      <c r="B7585" t="s">
        <v>284</v>
      </c>
      <c r="C7585" t="s">
        <v>2230</v>
      </c>
      <c r="D7585" t="s">
        <v>24</v>
      </c>
      <c r="E7585" t="s">
        <v>95</v>
      </c>
      <c r="F7585" t="s">
        <v>489</v>
      </c>
      <c r="G7585">
        <v>418.35</v>
      </c>
      <c r="H7585">
        <v>3</v>
      </c>
      <c r="I7585">
        <v>0.06</v>
      </c>
      <c r="J7585">
        <v>4.41</v>
      </c>
      <c r="K7585" t="s">
        <v>115</v>
      </c>
      <c r="L7585" t="s">
        <v>43</v>
      </c>
      <c r="M7585">
        <v>6.26</v>
      </c>
      <c r="N7585" t="s">
        <v>83</v>
      </c>
      <c r="O7585" t="b">
        <v>0</v>
      </c>
      <c r="P7585">
        <v>1179.7470000000001</v>
      </c>
      <c r="Q7585">
        <v>426.71699999999998</v>
      </c>
      <c r="R7585">
        <v>416.04700000000003</v>
      </c>
      <c r="S7585" t="s">
        <v>91</v>
      </c>
      <c r="T7585">
        <v>0</v>
      </c>
      <c r="U7585">
        <v>0</v>
      </c>
      <c r="V7585">
        <v>11</v>
      </c>
      <c r="W7585">
        <v>1983.5051000000001</v>
      </c>
    </row>
    <row r="7586" spans="1:23" x14ac:dyDescent="0.35">
      <c r="A7586" t="s">
        <v>9707</v>
      </c>
      <c r="B7586" t="s">
        <v>470</v>
      </c>
      <c r="C7586" t="s">
        <v>1209</v>
      </c>
      <c r="D7586" t="s">
        <v>12</v>
      </c>
      <c r="E7586" t="s">
        <v>16</v>
      </c>
      <c r="F7586" t="s">
        <v>723</v>
      </c>
      <c r="G7586">
        <v>57.81</v>
      </c>
      <c r="H7586">
        <v>1</v>
      </c>
      <c r="I7586">
        <v>0.1</v>
      </c>
      <c r="J7586">
        <v>4.51</v>
      </c>
      <c r="K7586" t="s">
        <v>102</v>
      </c>
      <c r="L7586" t="s">
        <v>48</v>
      </c>
      <c r="M7586">
        <v>17.920000000000002</v>
      </c>
      <c r="N7586" t="s">
        <v>83</v>
      </c>
      <c r="O7586" t="b">
        <v>0</v>
      </c>
      <c r="P7586">
        <v>52.029000000000003</v>
      </c>
      <c r="Q7586">
        <v>17.343</v>
      </c>
      <c r="R7586">
        <v>-5.0869999999999962</v>
      </c>
      <c r="S7586" t="s">
        <v>183</v>
      </c>
      <c r="T7586">
        <v>0</v>
      </c>
      <c r="U7586">
        <v>0</v>
      </c>
      <c r="V7586">
        <v>23</v>
      </c>
      <c r="W7586">
        <v>1892.7003</v>
      </c>
    </row>
    <row r="7587" spans="1:23" x14ac:dyDescent="0.35">
      <c r="A7587" t="s">
        <v>9708</v>
      </c>
      <c r="B7587" t="s">
        <v>581</v>
      </c>
      <c r="C7587" t="s">
        <v>7217</v>
      </c>
      <c r="D7587" t="s">
        <v>12</v>
      </c>
      <c r="E7587" t="s">
        <v>88</v>
      </c>
      <c r="F7587" t="s">
        <v>431</v>
      </c>
      <c r="G7587">
        <v>22.1</v>
      </c>
      <c r="H7587">
        <v>2</v>
      </c>
      <c r="I7587">
        <v>7.0000000000000007E-2</v>
      </c>
      <c r="J7587">
        <v>7.98</v>
      </c>
      <c r="K7587" t="s">
        <v>115</v>
      </c>
      <c r="L7587" t="s">
        <v>45</v>
      </c>
      <c r="M7587">
        <v>0.85</v>
      </c>
      <c r="N7587" t="s">
        <v>83</v>
      </c>
      <c r="O7587" t="b">
        <v>0</v>
      </c>
      <c r="P7587">
        <v>41.106000000000002</v>
      </c>
      <c r="Q7587">
        <v>14.586</v>
      </c>
      <c r="R7587">
        <v>5.756000000000002</v>
      </c>
      <c r="S7587" t="s">
        <v>84</v>
      </c>
      <c r="T7587">
        <v>0</v>
      </c>
      <c r="U7587">
        <v>0</v>
      </c>
      <c r="V7587">
        <v>3</v>
      </c>
      <c r="W7587">
        <v>1.867200000000006</v>
      </c>
    </row>
    <row r="7588" spans="1:23" x14ac:dyDescent="0.35">
      <c r="A7588" t="s">
        <v>9709</v>
      </c>
      <c r="B7588" t="s">
        <v>636</v>
      </c>
      <c r="C7588" t="s">
        <v>7319</v>
      </c>
      <c r="D7588" t="s">
        <v>15</v>
      </c>
      <c r="E7588" t="s">
        <v>95</v>
      </c>
      <c r="F7588" t="s">
        <v>2069</v>
      </c>
      <c r="G7588">
        <v>448.79</v>
      </c>
      <c r="H7588">
        <v>3</v>
      </c>
      <c r="I7588">
        <v>0.09</v>
      </c>
      <c r="J7588">
        <v>2.2000000000000002</v>
      </c>
      <c r="K7588" t="s">
        <v>115</v>
      </c>
      <c r="L7588" t="s">
        <v>41</v>
      </c>
      <c r="M7588">
        <v>13.31</v>
      </c>
      <c r="N7588" t="s">
        <v>83</v>
      </c>
      <c r="O7588" t="b">
        <v>0</v>
      </c>
      <c r="P7588">
        <v>1225.1967</v>
      </c>
      <c r="Q7588">
        <v>417.37470000000019</v>
      </c>
      <c r="R7588">
        <v>401.8647000000002</v>
      </c>
      <c r="S7588" t="s">
        <v>103</v>
      </c>
      <c r="T7588">
        <v>0</v>
      </c>
      <c r="U7588">
        <v>0</v>
      </c>
      <c r="V7588">
        <v>2</v>
      </c>
      <c r="W7588">
        <v>404.72710000000018</v>
      </c>
    </row>
    <row r="7589" spans="1:23" x14ac:dyDescent="0.35">
      <c r="A7589" t="s">
        <v>9710</v>
      </c>
      <c r="B7589" t="s">
        <v>610</v>
      </c>
      <c r="C7589" t="s">
        <v>9711</v>
      </c>
      <c r="D7589" t="s">
        <v>15</v>
      </c>
      <c r="E7589" t="s">
        <v>95</v>
      </c>
      <c r="F7589" t="s">
        <v>266</v>
      </c>
      <c r="G7589">
        <v>368.55</v>
      </c>
      <c r="H7589">
        <v>1</v>
      </c>
      <c r="I7589">
        <v>0.09</v>
      </c>
      <c r="J7589">
        <v>4.3899999999999997</v>
      </c>
      <c r="K7589" t="s">
        <v>82</v>
      </c>
      <c r="L7589" t="s">
        <v>48</v>
      </c>
      <c r="M7589">
        <v>6.64</v>
      </c>
      <c r="N7589" t="s">
        <v>141</v>
      </c>
      <c r="O7589" t="b">
        <v>0</v>
      </c>
      <c r="P7589">
        <v>335.38049999999998</v>
      </c>
      <c r="Q7589">
        <v>114.2505</v>
      </c>
      <c r="R7589">
        <v>103.2205</v>
      </c>
      <c r="S7589" t="s">
        <v>97</v>
      </c>
      <c r="T7589">
        <v>1</v>
      </c>
      <c r="U7589">
        <v>0</v>
      </c>
      <c r="V7589">
        <v>1</v>
      </c>
      <c r="W7589">
        <v>103.2205</v>
      </c>
    </row>
    <row r="7590" spans="1:23" x14ac:dyDescent="0.35">
      <c r="A7590" t="s">
        <v>9712</v>
      </c>
      <c r="B7590" t="s">
        <v>497</v>
      </c>
      <c r="C7590" t="s">
        <v>2105</v>
      </c>
      <c r="D7590" t="s">
        <v>12</v>
      </c>
      <c r="E7590" t="s">
        <v>95</v>
      </c>
      <c r="F7590" t="s">
        <v>96</v>
      </c>
      <c r="G7590">
        <v>441.78</v>
      </c>
      <c r="H7590">
        <v>1</v>
      </c>
      <c r="I7590">
        <v>0.03</v>
      </c>
      <c r="J7590">
        <v>3.68</v>
      </c>
      <c r="K7590" t="s">
        <v>115</v>
      </c>
      <c r="L7590" t="s">
        <v>43</v>
      </c>
      <c r="M7590">
        <v>4.63</v>
      </c>
      <c r="N7590" t="s">
        <v>141</v>
      </c>
      <c r="O7590" t="b">
        <v>0</v>
      </c>
      <c r="P7590">
        <v>428.52659999999997</v>
      </c>
      <c r="Q7590">
        <v>163.45859999999999</v>
      </c>
      <c r="R7590">
        <v>155.14859999999999</v>
      </c>
      <c r="S7590" t="s">
        <v>183</v>
      </c>
      <c r="T7590">
        <v>1</v>
      </c>
      <c r="U7590">
        <v>0</v>
      </c>
      <c r="V7590">
        <v>15</v>
      </c>
      <c r="W7590">
        <v>908.25459999999998</v>
      </c>
    </row>
    <row r="7591" spans="1:23" x14ac:dyDescent="0.35">
      <c r="A7591" t="s">
        <v>9713</v>
      </c>
      <c r="B7591" t="s">
        <v>1622</v>
      </c>
      <c r="C7591" t="s">
        <v>1514</v>
      </c>
      <c r="D7591" t="s">
        <v>15</v>
      </c>
      <c r="E7591" t="s">
        <v>88</v>
      </c>
      <c r="F7591" t="s">
        <v>493</v>
      </c>
      <c r="G7591">
        <v>22.81</v>
      </c>
      <c r="H7591">
        <v>3</v>
      </c>
      <c r="I7591">
        <v>0.08</v>
      </c>
      <c r="J7591">
        <v>6.22</v>
      </c>
      <c r="K7591" t="s">
        <v>115</v>
      </c>
      <c r="L7591" t="s">
        <v>41</v>
      </c>
      <c r="M7591">
        <v>12.27</v>
      </c>
      <c r="N7591" t="s">
        <v>83</v>
      </c>
      <c r="O7591" t="b">
        <v>0</v>
      </c>
      <c r="P7591">
        <v>62.955599999999997</v>
      </c>
      <c r="Q7591">
        <v>21.897600000000001</v>
      </c>
      <c r="R7591">
        <v>3.4076000000000062</v>
      </c>
      <c r="S7591" t="s">
        <v>183</v>
      </c>
      <c r="T7591">
        <v>0</v>
      </c>
      <c r="U7591">
        <v>0</v>
      </c>
      <c r="V7591">
        <v>17</v>
      </c>
      <c r="W7591">
        <v>1667.5844</v>
      </c>
    </row>
    <row r="7592" spans="1:23" x14ac:dyDescent="0.35">
      <c r="A7592" t="s">
        <v>9714</v>
      </c>
      <c r="B7592" t="s">
        <v>143</v>
      </c>
      <c r="C7592" t="s">
        <v>1642</v>
      </c>
      <c r="D7592" t="s">
        <v>20</v>
      </c>
      <c r="E7592" t="s">
        <v>95</v>
      </c>
      <c r="F7592" t="s">
        <v>370</v>
      </c>
      <c r="G7592">
        <v>398.27</v>
      </c>
      <c r="H7592">
        <v>2</v>
      </c>
      <c r="I7592">
        <v>0.08</v>
      </c>
      <c r="J7592">
        <v>6.8</v>
      </c>
      <c r="K7592" t="s">
        <v>115</v>
      </c>
      <c r="L7592" t="s">
        <v>43</v>
      </c>
      <c r="M7592">
        <v>5.88</v>
      </c>
      <c r="N7592" t="s">
        <v>83</v>
      </c>
      <c r="O7592" t="b">
        <v>0</v>
      </c>
      <c r="P7592">
        <v>732.81679999999994</v>
      </c>
      <c r="Q7592">
        <v>254.89279999999999</v>
      </c>
      <c r="R7592">
        <v>242.21279999999999</v>
      </c>
      <c r="S7592" t="s">
        <v>103</v>
      </c>
      <c r="T7592">
        <v>0</v>
      </c>
      <c r="U7592">
        <v>0</v>
      </c>
      <c r="V7592">
        <v>11</v>
      </c>
      <c r="W7592">
        <v>828.41820000000007</v>
      </c>
    </row>
    <row r="7593" spans="1:23" x14ac:dyDescent="0.35">
      <c r="A7593" t="s">
        <v>9715</v>
      </c>
      <c r="B7593" t="s">
        <v>349</v>
      </c>
      <c r="C7593" t="s">
        <v>2755</v>
      </c>
      <c r="D7593" t="s">
        <v>15</v>
      </c>
      <c r="E7593" t="s">
        <v>14</v>
      </c>
      <c r="F7593" t="s">
        <v>451</v>
      </c>
      <c r="G7593">
        <v>104.09</v>
      </c>
      <c r="H7593">
        <v>2</v>
      </c>
      <c r="I7593">
        <v>0.1</v>
      </c>
      <c r="J7593">
        <v>8.18</v>
      </c>
      <c r="K7593" t="s">
        <v>90</v>
      </c>
      <c r="L7593" t="s">
        <v>43</v>
      </c>
      <c r="M7593">
        <v>3.02</v>
      </c>
      <c r="N7593" t="s">
        <v>83</v>
      </c>
      <c r="O7593" t="b">
        <v>1</v>
      </c>
      <c r="P7593">
        <v>187.36199999999999</v>
      </c>
      <c r="Q7593">
        <v>62.454000000000022</v>
      </c>
      <c r="R7593">
        <v>51.254000000000019</v>
      </c>
      <c r="S7593" t="s">
        <v>128</v>
      </c>
      <c r="T7593">
        <v>0</v>
      </c>
      <c r="U7593">
        <v>0</v>
      </c>
      <c r="V7593">
        <v>3</v>
      </c>
      <c r="W7593">
        <v>279.30959999999999</v>
      </c>
    </row>
    <row r="7594" spans="1:23" x14ac:dyDescent="0.35">
      <c r="A7594" t="s">
        <v>9716</v>
      </c>
      <c r="B7594" t="s">
        <v>173</v>
      </c>
      <c r="C7594" t="s">
        <v>4913</v>
      </c>
      <c r="D7594" t="s">
        <v>12</v>
      </c>
      <c r="E7594" t="s">
        <v>14</v>
      </c>
      <c r="F7594" t="s">
        <v>203</v>
      </c>
      <c r="G7594">
        <v>181.56</v>
      </c>
      <c r="H7594">
        <v>1</v>
      </c>
      <c r="I7594">
        <v>0.28000000000000003</v>
      </c>
      <c r="J7594">
        <v>7.32</v>
      </c>
      <c r="K7594" t="s">
        <v>115</v>
      </c>
      <c r="L7594" t="s">
        <v>41</v>
      </c>
      <c r="M7594">
        <v>5.54</v>
      </c>
      <c r="N7594" t="s">
        <v>83</v>
      </c>
      <c r="O7594" t="b">
        <v>0</v>
      </c>
      <c r="P7594">
        <v>130.72319999999999</v>
      </c>
      <c r="Q7594">
        <v>21.787199999999999</v>
      </c>
      <c r="R7594">
        <v>8.9271999999999991</v>
      </c>
      <c r="S7594" t="s">
        <v>128</v>
      </c>
      <c r="T7594">
        <v>0</v>
      </c>
      <c r="U7594">
        <v>0</v>
      </c>
      <c r="V7594">
        <v>2</v>
      </c>
      <c r="W7594">
        <v>38.406399999999998</v>
      </c>
    </row>
    <row r="7595" spans="1:23" x14ac:dyDescent="0.35">
      <c r="A7595" t="s">
        <v>9717</v>
      </c>
      <c r="B7595" t="s">
        <v>229</v>
      </c>
      <c r="C7595" t="s">
        <v>359</v>
      </c>
      <c r="D7595" t="s">
        <v>12</v>
      </c>
      <c r="E7595" t="s">
        <v>95</v>
      </c>
      <c r="F7595" t="s">
        <v>840</v>
      </c>
      <c r="G7595">
        <v>490.17</v>
      </c>
      <c r="H7595">
        <v>1</v>
      </c>
      <c r="I7595">
        <v>0.28000000000000003</v>
      </c>
      <c r="J7595">
        <v>4.8099999999999996</v>
      </c>
      <c r="K7595" t="s">
        <v>115</v>
      </c>
      <c r="L7595" t="s">
        <v>41</v>
      </c>
      <c r="M7595">
        <v>6.26</v>
      </c>
      <c r="N7595" t="s">
        <v>141</v>
      </c>
      <c r="O7595" t="b">
        <v>0</v>
      </c>
      <c r="P7595">
        <v>352.92239999999998</v>
      </c>
      <c r="Q7595">
        <v>58.820400000000006</v>
      </c>
      <c r="R7595">
        <v>47.750400000000013</v>
      </c>
      <c r="S7595" t="s">
        <v>103</v>
      </c>
      <c r="T7595">
        <v>1</v>
      </c>
      <c r="U7595">
        <v>0</v>
      </c>
      <c r="V7595">
        <v>18</v>
      </c>
      <c r="W7595">
        <v>1656.8806999999999</v>
      </c>
    </row>
    <row r="7596" spans="1:23" x14ac:dyDescent="0.35">
      <c r="A7596" t="s">
        <v>9718</v>
      </c>
      <c r="B7596" t="s">
        <v>1135</v>
      </c>
      <c r="C7596" t="s">
        <v>296</v>
      </c>
      <c r="D7596" t="s">
        <v>15</v>
      </c>
      <c r="E7596" t="s">
        <v>16</v>
      </c>
      <c r="F7596" t="s">
        <v>278</v>
      </c>
      <c r="G7596">
        <v>40.14</v>
      </c>
      <c r="H7596">
        <v>1</v>
      </c>
      <c r="I7596">
        <v>0.23</v>
      </c>
      <c r="J7596">
        <v>6.72</v>
      </c>
      <c r="K7596" t="s">
        <v>115</v>
      </c>
      <c r="L7596" t="s">
        <v>45</v>
      </c>
      <c r="M7596">
        <v>0.67</v>
      </c>
      <c r="N7596" t="s">
        <v>83</v>
      </c>
      <c r="O7596" t="b">
        <v>0</v>
      </c>
      <c r="P7596">
        <v>30.907800000000002</v>
      </c>
      <c r="Q7596">
        <v>6.8238000000000021</v>
      </c>
      <c r="R7596">
        <v>-0.56619999999999759</v>
      </c>
      <c r="S7596" t="s">
        <v>103</v>
      </c>
      <c r="T7596">
        <v>0</v>
      </c>
      <c r="U7596">
        <v>0</v>
      </c>
      <c r="V7596">
        <v>15</v>
      </c>
      <c r="W7596">
        <v>1772.92</v>
      </c>
    </row>
    <row r="7597" spans="1:23" x14ac:dyDescent="0.35">
      <c r="A7597" t="s">
        <v>9719</v>
      </c>
      <c r="B7597" t="s">
        <v>225</v>
      </c>
      <c r="C7597" t="s">
        <v>2421</v>
      </c>
      <c r="D7597" t="s">
        <v>17</v>
      </c>
      <c r="E7597" t="s">
        <v>16</v>
      </c>
      <c r="F7597" t="s">
        <v>448</v>
      </c>
      <c r="G7597">
        <v>54.96</v>
      </c>
      <c r="H7597">
        <v>3</v>
      </c>
      <c r="I7597">
        <v>0.17</v>
      </c>
      <c r="J7597">
        <v>4.8</v>
      </c>
      <c r="K7597" t="s">
        <v>115</v>
      </c>
      <c r="L7597" t="s">
        <v>41</v>
      </c>
      <c r="M7597">
        <v>11.17</v>
      </c>
      <c r="N7597" t="s">
        <v>83</v>
      </c>
      <c r="O7597" t="b">
        <v>0</v>
      </c>
      <c r="P7597">
        <v>136.85040000000001</v>
      </c>
      <c r="Q7597">
        <v>37.922399999999982</v>
      </c>
      <c r="R7597">
        <v>21.952399999999979</v>
      </c>
      <c r="S7597" t="s">
        <v>183</v>
      </c>
      <c r="T7597">
        <v>0</v>
      </c>
      <c r="U7597">
        <v>0</v>
      </c>
      <c r="V7597">
        <v>4</v>
      </c>
      <c r="W7597">
        <v>559.92859999999985</v>
      </c>
    </row>
    <row r="7598" spans="1:23" x14ac:dyDescent="0.35">
      <c r="A7598" t="s">
        <v>9720</v>
      </c>
      <c r="B7598" t="s">
        <v>562</v>
      </c>
      <c r="C7598" t="s">
        <v>327</v>
      </c>
      <c r="D7598" t="s">
        <v>12</v>
      </c>
      <c r="E7598" t="s">
        <v>95</v>
      </c>
      <c r="F7598" t="s">
        <v>289</v>
      </c>
      <c r="G7598">
        <v>445.69</v>
      </c>
      <c r="H7598">
        <v>1</v>
      </c>
      <c r="I7598">
        <v>0.09</v>
      </c>
      <c r="J7598">
        <v>5.79</v>
      </c>
      <c r="K7598" t="s">
        <v>82</v>
      </c>
      <c r="L7598" t="s">
        <v>43</v>
      </c>
      <c r="M7598">
        <v>6.94</v>
      </c>
      <c r="N7598" t="s">
        <v>83</v>
      </c>
      <c r="O7598" t="b">
        <v>0</v>
      </c>
      <c r="P7598">
        <v>405.5779</v>
      </c>
      <c r="Q7598">
        <v>138.16390000000001</v>
      </c>
      <c r="R7598">
        <v>125.43389999999999</v>
      </c>
      <c r="S7598" t="s">
        <v>103</v>
      </c>
      <c r="T7598">
        <v>0</v>
      </c>
      <c r="U7598">
        <v>0</v>
      </c>
      <c r="V7598">
        <v>20</v>
      </c>
      <c r="W7598">
        <v>1411.9567</v>
      </c>
    </row>
    <row r="7599" spans="1:23" x14ac:dyDescent="0.35">
      <c r="A7599" t="s">
        <v>9721</v>
      </c>
      <c r="B7599" t="s">
        <v>185</v>
      </c>
      <c r="C7599" t="s">
        <v>647</v>
      </c>
      <c r="D7599" t="s">
        <v>12</v>
      </c>
      <c r="E7599" t="s">
        <v>88</v>
      </c>
      <c r="F7599" t="s">
        <v>89</v>
      </c>
      <c r="G7599">
        <v>19.5</v>
      </c>
      <c r="H7599">
        <v>1</v>
      </c>
      <c r="I7599">
        <v>7.0000000000000007E-2</v>
      </c>
      <c r="J7599">
        <v>6.55</v>
      </c>
      <c r="K7599" t="s">
        <v>90</v>
      </c>
      <c r="L7599" t="s">
        <v>45</v>
      </c>
      <c r="M7599">
        <v>1.36</v>
      </c>
      <c r="N7599" t="s">
        <v>83</v>
      </c>
      <c r="O7599" t="b">
        <v>0</v>
      </c>
      <c r="P7599">
        <v>18.135000000000002</v>
      </c>
      <c r="Q7599">
        <v>6.4349999999999987</v>
      </c>
      <c r="R7599">
        <v>-1.475000000000001</v>
      </c>
      <c r="S7599" t="s">
        <v>128</v>
      </c>
      <c r="T7599">
        <v>0</v>
      </c>
      <c r="U7599">
        <v>0</v>
      </c>
      <c r="V7599">
        <v>14</v>
      </c>
      <c r="W7599">
        <v>995.57560000000024</v>
      </c>
    </row>
    <row r="7600" spans="1:23" x14ac:dyDescent="0.35">
      <c r="A7600" t="s">
        <v>9722</v>
      </c>
      <c r="B7600" t="s">
        <v>1268</v>
      </c>
      <c r="C7600" t="s">
        <v>657</v>
      </c>
      <c r="D7600" t="s">
        <v>12</v>
      </c>
      <c r="E7600" t="s">
        <v>88</v>
      </c>
      <c r="F7600" t="s">
        <v>502</v>
      </c>
      <c r="G7600">
        <v>21.65</v>
      </c>
      <c r="H7600">
        <v>2</v>
      </c>
      <c r="I7600">
        <v>0.04</v>
      </c>
      <c r="J7600">
        <v>9.27</v>
      </c>
      <c r="K7600" t="s">
        <v>90</v>
      </c>
      <c r="L7600" t="s">
        <v>43</v>
      </c>
      <c r="M7600">
        <v>7.94</v>
      </c>
      <c r="N7600" t="s">
        <v>83</v>
      </c>
      <c r="O7600" t="b">
        <v>0</v>
      </c>
      <c r="P7600">
        <v>41.567999999999998</v>
      </c>
      <c r="Q7600">
        <v>15.587999999999999</v>
      </c>
      <c r="R7600">
        <v>-1.6220000000000001</v>
      </c>
      <c r="S7600" t="s">
        <v>183</v>
      </c>
      <c r="T7600">
        <v>0</v>
      </c>
      <c r="U7600">
        <v>0</v>
      </c>
      <c r="V7600">
        <v>28</v>
      </c>
      <c r="W7600">
        <v>2965.6505000000002</v>
      </c>
    </row>
    <row r="7601" spans="1:23" x14ac:dyDescent="0.35">
      <c r="A7601" t="s">
        <v>9723</v>
      </c>
      <c r="B7601" t="s">
        <v>1107</v>
      </c>
      <c r="C7601" t="s">
        <v>474</v>
      </c>
      <c r="D7601" t="s">
        <v>12</v>
      </c>
      <c r="E7601" t="s">
        <v>95</v>
      </c>
      <c r="F7601" t="s">
        <v>123</v>
      </c>
      <c r="G7601">
        <v>346.42</v>
      </c>
      <c r="H7601">
        <v>2</v>
      </c>
      <c r="I7601">
        <v>0.06</v>
      </c>
      <c r="J7601">
        <v>4.1900000000000004</v>
      </c>
      <c r="K7601" t="s">
        <v>90</v>
      </c>
      <c r="L7601" t="s">
        <v>43</v>
      </c>
      <c r="M7601">
        <v>4.55</v>
      </c>
      <c r="N7601" t="s">
        <v>83</v>
      </c>
      <c r="O7601" t="b">
        <v>0</v>
      </c>
      <c r="P7601">
        <v>651.26959999999997</v>
      </c>
      <c r="Q7601">
        <v>235.56559999999999</v>
      </c>
      <c r="R7601">
        <v>226.82560000000001</v>
      </c>
      <c r="S7601" t="s">
        <v>97</v>
      </c>
      <c r="T7601">
        <v>0</v>
      </c>
      <c r="U7601">
        <v>0</v>
      </c>
      <c r="V7601">
        <v>18</v>
      </c>
      <c r="W7601">
        <v>2484.4470999999999</v>
      </c>
    </row>
    <row r="7602" spans="1:23" x14ac:dyDescent="0.35">
      <c r="A7602" t="s">
        <v>9724</v>
      </c>
      <c r="B7602" t="s">
        <v>253</v>
      </c>
      <c r="C7602" t="s">
        <v>2319</v>
      </c>
      <c r="D7602" t="s">
        <v>26</v>
      </c>
      <c r="E7602" t="s">
        <v>16</v>
      </c>
      <c r="F7602" t="s">
        <v>444</v>
      </c>
      <c r="G7602">
        <v>77.08</v>
      </c>
      <c r="H7602">
        <v>3</v>
      </c>
      <c r="I7602">
        <v>0.27</v>
      </c>
      <c r="J7602">
        <v>7.1</v>
      </c>
      <c r="K7602" t="s">
        <v>102</v>
      </c>
      <c r="L7602" t="s">
        <v>45</v>
      </c>
      <c r="M7602">
        <v>1.24</v>
      </c>
      <c r="N7602" t="s">
        <v>83</v>
      </c>
      <c r="O7602" t="b">
        <v>0</v>
      </c>
      <c r="P7602">
        <v>168.80520000000001</v>
      </c>
      <c r="Q7602">
        <v>30.06120000000001</v>
      </c>
      <c r="R7602">
        <v>21.72120000000001</v>
      </c>
      <c r="S7602" t="s">
        <v>183</v>
      </c>
      <c r="T7602">
        <v>0</v>
      </c>
      <c r="U7602">
        <v>0</v>
      </c>
      <c r="V7602">
        <v>2</v>
      </c>
      <c r="W7602">
        <v>18.819700000000012</v>
      </c>
    </row>
    <row r="7603" spans="1:23" x14ac:dyDescent="0.35">
      <c r="A7603" t="s">
        <v>9725</v>
      </c>
      <c r="B7603" t="s">
        <v>1052</v>
      </c>
      <c r="C7603" t="s">
        <v>2362</v>
      </c>
      <c r="D7603" t="s">
        <v>12</v>
      </c>
      <c r="E7603" t="s">
        <v>16</v>
      </c>
      <c r="F7603" t="s">
        <v>645</v>
      </c>
      <c r="G7603">
        <v>39.49</v>
      </c>
      <c r="H7603">
        <v>1</v>
      </c>
      <c r="I7603">
        <v>0.27</v>
      </c>
      <c r="J7603">
        <v>4.22</v>
      </c>
      <c r="K7603" t="s">
        <v>82</v>
      </c>
      <c r="L7603" t="s">
        <v>41</v>
      </c>
      <c r="M7603">
        <v>8.3800000000000008</v>
      </c>
      <c r="N7603" t="s">
        <v>83</v>
      </c>
      <c r="O7603" t="b">
        <v>0</v>
      </c>
      <c r="P7603">
        <v>28.8277</v>
      </c>
      <c r="Q7603">
        <v>5.133700000000001</v>
      </c>
      <c r="R7603">
        <v>-7.4663000000000004</v>
      </c>
      <c r="S7603" t="s">
        <v>128</v>
      </c>
      <c r="T7603">
        <v>0</v>
      </c>
      <c r="U7603">
        <v>0</v>
      </c>
      <c r="V7603">
        <v>4</v>
      </c>
      <c r="W7603">
        <v>50.448200000000007</v>
      </c>
    </row>
    <row r="7604" spans="1:23" x14ac:dyDescent="0.35">
      <c r="A7604" t="s">
        <v>9726</v>
      </c>
      <c r="B7604" t="s">
        <v>1011</v>
      </c>
      <c r="C7604" t="s">
        <v>952</v>
      </c>
      <c r="D7604" t="s">
        <v>12</v>
      </c>
      <c r="E7604" t="s">
        <v>88</v>
      </c>
      <c r="F7604" t="s">
        <v>708</v>
      </c>
      <c r="G7604">
        <v>25.07</v>
      </c>
      <c r="H7604">
        <v>2</v>
      </c>
      <c r="I7604">
        <v>0.1</v>
      </c>
      <c r="J7604">
        <v>5.94</v>
      </c>
      <c r="K7604" t="s">
        <v>115</v>
      </c>
      <c r="L7604" t="s">
        <v>41</v>
      </c>
      <c r="M7604">
        <v>7.06</v>
      </c>
      <c r="N7604" t="s">
        <v>83</v>
      </c>
      <c r="O7604" t="b">
        <v>0</v>
      </c>
      <c r="P7604">
        <v>45.125999999999998</v>
      </c>
      <c r="Q7604">
        <v>15.042</v>
      </c>
      <c r="R7604">
        <v>2.0420000000000051</v>
      </c>
      <c r="S7604" t="s">
        <v>91</v>
      </c>
      <c r="T7604">
        <v>0</v>
      </c>
      <c r="U7604">
        <v>0</v>
      </c>
      <c r="V7604">
        <v>14</v>
      </c>
      <c r="W7604">
        <v>1617.7791999999999</v>
      </c>
    </row>
    <row r="7605" spans="1:23" x14ac:dyDescent="0.35">
      <c r="A7605" t="s">
        <v>9727</v>
      </c>
      <c r="B7605" t="s">
        <v>425</v>
      </c>
      <c r="C7605" t="s">
        <v>2464</v>
      </c>
      <c r="D7605" t="s">
        <v>17</v>
      </c>
      <c r="E7605" t="s">
        <v>14</v>
      </c>
      <c r="F7605" t="s">
        <v>733</v>
      </c>
      <c r="G7605">
        <v>52.53</v>
      </c>
      <c r="H7605">
        <v>1</v>
      </c>
      <c r="I7605">
        <v>0.05</v>
      </c>
      <c r="J7605">
        <v>9.52</v>
      </c>
      <c r="K7605" t="s">
        <v>115</v>
      </c>
      <c r="L7605" t="s">
        <v>43</v>
      </c>
      <c r="M7605">
        <v>3.4</v>
      </c>
      <c r="N7605" t="s">
        <v>83</v>
      </c>
      <c r="O7605" t="b">
        <v>0</v>
      </c>
      <c r="P7605">
        <v>49.903500000000001</v>
      </c>
      <c r="Q7605">
        <v>18.3855</v>
      </c>
      <c r="R7605">
        <v>5.4654999999999996</v>
      </c>
      <c r="S7605" t="s">
        <v>84</v>
      </c>
      <c r="T7605">
        <v>0</v>
      </c>
      <c r="U7605">
        <v>0</v>
      </c>
      <c r="V7605">
        <v>14</v>
      </c>
      <c r="W7605">
        <v>1664.0038999999999</v>
      </c>
    </row>
    <row r="7606" spans="1:23" x14ac:dyDescent="0.35">
      <c r="A7606" t="s">
        <v>9728</v>
      </c>
      <c r="B7606" t="s">
        <v>150</v>
      </c>
      <c r="C7606" t="s">
        <v>3523</v>
      </c>
      <c r="D7606" t="s">
        <v>17</v>
      </c>
      <c r="E7606" t="s">
        <v>95</v>
      </c>
      <c r="F7606" t="s">
        <v>266</v>
      </c>
      <c r="G7606">
        <v>325.97000000000003</v>
      </c>
      <c r="H7606">
        <v>1</v>
      </c>
      <c r="I7606">
        <v>0.1</v>
      </c>
      <c r="J7606">
        <v>2.14</v>
      </c>
      <c r="K7606" t="s">
        <v>82</v>
      </c>
      <c r="L7606" t="s">
        <v>41</v>
      </c>
      <c r="M7606">
        <v>8</v>
      </c>
      <c r="N7606" t="s">
        <v>83</v>
      </c>
      <c r="O7606" t="b">
        <v>1</v>
      </c>
      <c r="P7606">
        <v>293.37299999999999</v>
      </c>
      <c r="Q7606">
        <v>97.791000000000039</v>
      </c>
      <c r="R7606">
        <v>87.651000000000025</v>
      </c>
      <c r="S7606" t="s">
        <v>128</v>
      </c>
      <c r="T7606">
        <v>0</v>
      </c>
      <c r="U7606">
        <v>0</v>
      </c>
      <c r="V7606">
        <v>3</v>
      </c>
      <c r="W7606">
        <v>68.925800000000024</v>
      </c>
    </row>
    <row r="7607" spans="1:23" x14ac:dyDescent="0.35">
      <c r="A7607" t="s">
        <v>9729</v>
      </c>
      <c r="B7607" t="s">
        <v>619</v>
      </c>
      <c r="C7607" t="s">
        <v>7084</v>
      </c>
      <c r="D7607" t="s">
        <v>12</v>
      </c>
      <c r="E7607" t="s">
        <v>95</v>
      </c>
      <c r="F7607" t="s">
        <v>715</v>
      </c>
      <c r="G7607">
        <v>343.6</v>
      </c>
      <c r="H7607">
        <v>2</v>
      </c>
      <c r="I7607">
        <v>0.3</v>
      </c>
      <c r="J7607">
        <v>9.81</v>
      </c>
      <c r="K7607" t="s">
        <v>115</v>
      </c>
      <c r="L7607" t="s">
        <v>41</v>
      </c>
      <c r="M7607">
        <v>5.91</v>
      </c>
      <c r="N7607" t="s">
        <v>141</v>
      </c>
      <c r="O7607" t="b">
        <v>0</v>
      </c>
      <c r="P7607">
        <v>481.04</v>
      </c>
      <c r="Q7607">
        <v>68.720000000000027</v>
      </c>
      <c r="R7607">
        <v>53.000000000000028</v>
      </c>
      <c r="S7607" t="s">
        <v>91</v>
      </c>
      <c r="T7607">
        <v>1</v>
      </c>
      <c r="U7607">
        <v>0</v>
      </c>
      <c r="V7607">
        <v>2</v>
      </c>
      <c r="W7607">
        <v>69.666000000000039</v>
      </c>
    </row>
    <row r="7608" spans="1:23" x14ac:dyDescent="0.35">
      <c r="A7608" t="s">
        <v>9730</v>
      </c>
      <c r="B7608" t="s">
        <v>405</v>
      </c>
      <c r="C7608" t="s">
        <v>1491</v>
      </c>
      <c r="D7608" t="s">
        <v>12</v>
      </c>
      <c r="E7608" t="s">
        <v>95</v>
      </c>
      <c r="F7608" t="s">
        <v>541</v>
      </c>
      <c r="G7608">
        <v>394.91</v>
      </c>
      <c r="H7608">
        <v>3</v>
      </c>
      <c r="I7608">
        <v>0.13</v>
      </c>
      <c r="J7608">
        <v>5.48</v>
      </c>
      <c r="K7608" t="s">
        <v>102</v>
      </c>
      <c r="L7608" t="s">
        <v>41</v>
      </c>
      <c r="M7608">
        <v>10.119999999999999</v>
      </c>
      <c r="N7608" t="s">
        <v>83</v>
      </c>
      <c r="O7608" t="b">
        <v>0</v>
      </c>
      <c r="P7608">
        <v>1030.7150999999999</v>
      </c>
      <c r="Q7608">
        <v>319.8771000000001</v>
      </c>
      <c r="R7608">
        <v>304.27710000000008</v>
      </c>
      <c r="S7608" t="s">
        <v>103</v>
      </c>
      <c r="T7608">
        <v>0</v>
      </c>
      <c r="U7608">
        <v>0</v>
      </c>
      <c r="V7608">
        <v>11</v>
      </c>
      <c r="W7608">
        <v>1069.1565000000001</v>
      </c>
    </row>
    <row r="7609" spans="1:23" x14ac:dyDescent="0.35">
      <c r="A7609" t="s">
        <v>9731</v>
      </c>
      <c r="B7609" t="s">
        <v>143</v>
      </c>
      <c r="C7609" t="s">
        <v>2815</v>
      </c>
      <c r="D7609" t="s">
        <v>19</v>
      </c>
      <c r="E7609" t="s">
        <v>16</v>
      </c>
      <c r="F7609" t="s">
        <v>409</v>
      </c>
      <c r="G7609">
        <v>45.09</v>
      </c>
      <c r="H7609">
        <v>3</v>
      </c>
      <c r="I7609">
        <v>0.1</v>
      </c>
      <c r="J7609">
        <v>7.18</v>
      </c>
      <c r="K7609" t="s">
        <v>90</v>
      </c>
      <c r="L7609" t="s">
        <v>41</v>
      </c>
      <c r="M7609">
        <v>9.25</v>
      </c>
      <c r="N7609" t="s">
        <v>141</v>
      </c>
      <c r="O7609" t="b">
        <v>0</v>
      </c>
      <c r="P7609">
        <v>121.74299999999999</v>
      </c>
      <c r="Q7609">
        <v>40.581000000000003</v>
      </c>
      <c r="R7609">
        <v>24.151</v>
      </c>
      <c r="S7609" t="s">
        <v>103</v>
      </c>
      <c r="T7609">
        <v>1</v>
      </c>
      <c r="U7609">
        <v>0</v>
      </c>
      <c r="V7609">
        <v>13</v>
      </c>
      <c r="W7609">
        <v>1150.4376000000011</v>
      </c>
    </row>
    <row r="7610" spans="1:23" x14ac:dyDescent="0.35">
      <c r="A7610" t="s">
        <v>9732</v>
      </c>
      <c r="B7610" t="s">
        <v>349</v>
      </c>
      <c r="C7610" t="s">
        <v>2450</v>
      </c>
      <c r="D7610" t="s">
        <v>17</v>
      </c>
      <c r="E7610" t="s">
        <v>88</v>
      </c>
      <c r="F7610" t="s">
        <v>341</v>
      </c>
      <c r="G7610">
        <v>24.83</v>
      </c>
      <c r="H7610">
        <v>1</v>
      </c>
      <c r="I7610">
        <v>0.08</v>
      </c>
      <c r="J7610">
        <v>2.5099999999999998</v>
      </c>
      <c r="K7610" t="s">
        <v>82</v>
      </c>
      <c r="L7610" t="s">
        <v>48</v>
      </c>
      <c r="M7610">
        <v>9.23</v>
      </c>
      <c r="N7610" t="s">
        <v>279</v>
      </c>
      <c r="O7610" t="b">
        <v>0</v>
      </c>
      <c r="P7610">
        <v>22.843599999999999</v>
      </c>
      <c r="Q7610">
        <v>7.9456000000000007</v>
      </c>
      <c r="R7610">
        <v>-3.7944</v>
      </c>
      <c r="S7610" t="s">
        <v>128</v>
      </c>
      <c r="T7610">
        <v>0</v>
      </c>
      <c r="U7610">
        <v>1</v>
      </c>
      <c r="V7610">
        <v>10</v>
      </c>
      <c r="W7610">
        <v>308.51889999999997</v>
      </c>
    </row>
    <row r="7611" spans="1:23" x14ac:dyDescent="0.35">
      <c r="A7611" t="s">
        <v>9733</v>
      </c>
      <c r="B7611" t="s">
        <v>603</v>
      </c>
      <c r="C7611" t="s">
        <v>380</v>
      </c>
      <c r="D7611" t="s">
        <v>28</v>
      </c>
      <c r="E7611" t="s">
        <v>88</v>
      </c>
      <c r="F7611" t="s">
        <v>944</v>
      </c>
      <c r="G7611">
        <v>16.989999999999998</v>
      </c>
      <c r="H7611">
        <v>2</v>
      </c>
      <c r="I7611">
        <v>0.27</v>
      </c>
      <c r="J7611">
        <v>7.45</v>
      </c>
      <c r="K7611" t="s">
        <v>90</v>
      </c>
      <c r="L7611" t="s">
        <v>41</v>
      </c>
      <c r="M7611">
        <v>14.07</v>
      </c>
      <c r="N7611" t="s">
        <v>83</v>
      </c>
      <c r="O7611" t="b">
        <v>0</v>
      </c>
      <c r="P7611">
        <v>24.805399999999999</v>
      </c>
      <c r="Q7611">
        <v>4.4174000000000007</v>
      </c>
      <c r="R7611">
        <v>-17.102599999999999</v>
      </c>
      <c r="S7611" t="s">
        <v>128</v>
      </c>
      <c r="T7611">
        <v>0</v>
      </c>
      <c r="U7611">
        <v>0</v>
      </c>
      <c r="V7611">
        <v>7</v>
      </c>
      <c r="W7611">
        <v>941.41539999999998</v>
      </c>
    </row>
    <row r="7612" spans="1:23" x14ac:dyDescent="0.35">
      <c r="A7612" t="s">
        <v>9734</v>
      </c>
      <c r="B7612" t="s">
        <v>500</v>
      </c>
      <c r="C7612" t="s">
        <v>511</v>
      </c>
      <c r="D7612" t="s">
        <v>12</v>
      </c>
      <c r="E7612" t="s">
        <v>16</v>
      </c>
      <c r="F7612" t="s">
        <v>547</v>
      </c>
      <c r="G7612">
        <v>24.85</v>
      </c>
      <c r="H7612">
        <v>2</v>
      </c>
      <c r="I7612">
        <v>0.16</v>
      </c>
      <c r="J7612">
        <v>3.73</v>
      </c>
      <c r="K7612" t="s">
        <v>82</v>
      </c>
      <c r="L7612" t="s">
        <v>41</v>
      </c>
      <c r="M7612">
        <v>8.6300000000000008</v>
      </c>
      <c r="N7612" t="s">
        <v>83</v>
      </c>
      <c r="O7612" t="b">
        <v>0</v>
      </c>
      <c r="P7612">
        <v>41.747999999999998</v>
      </c>
      <c r="Q7612">
        <v>11.928000000000001</v>
      </c>
      <c r="R7612">
        <v>-0.43200000000000388</v>
      </c>
      <c r="S7612" t="s">
        <v>91</v>
      </c>
      <c r="T7612">
        <v>0</v>
      </c>
      <c r="U7612">
        <v>0</v>
      </c>
      <c r="V7612">
        <v>15</v>
      </c>
      <c r="W7612">
        <v>518.36400000000003</v>
      </c>
    </row>
    <row r="7613" spans="1:23" x14ac:dyDescent="0.35">
      <c r="A7613" t="s">
        <v>9735</v>
      </c>
      <c r="B7613" t="s">
        <v>1228</v>
      </c>
      <c r="C7613" t="s">
        <v>5780</v>
      </c>
      <c r="D7613" t="s">
        <v>12</v>
      </c>
      <c r="E7613" t="s">
        <v>16</v>
      </c>
      <c r="F7613" t="s">
        <v>311</v>
      </c>
      <c r="G7613">
        <v>48.44</v>
      </c>
      <c r="H7613">
        <v>3</v>
      </c>
      <c r="I7613">
        <v>0.1</v>
      </c>
      <c r="J7613">
        <v>8.76</v>
      </c>
      <c r="K7613" t="s">
        <v>115</v>
      </c>
      <c r="L7613" t="s">
        <v>41</v>
      </c>
      <c r="M7613">
        <v>10.33</v>
      </c>
      <c r="N7613" t="s">
        <v>83</v>
      </c>
      <c r="O7613" t="b">
        <v>1</v>
      </c>
      <c r="P7613">
        <v>130.78800000000001</v>
      </c>
      <c r="Q7613">
        <v>43.596000000000018</v>
      </c>
      <c r="R7613">
        <v>24.506000000000011</v>
      </c>
      <c r="S7613" t="s">
        <v>84</v>
      </c>
      <c r="T7613">
        <v>0</v>
      </c>
      <c r="U7613">
        <v>0</v>
      </c>
      <c r="V7613">
        <v>3</v>
      </c>
      <c r="W7613">
        <v>298.8236</v>
      </c>
    </row>
    <row r="7614" spans="1:23" x14ac:dyDescent="0.35">
      <c r="A7614" t="s">
        <v>9736</v>
      </c>
      <c r="B7614" t="s">
        <v>1831</v>
      </c>
      <c r="C7614" t="s">
        <v>511</v>
      </c>
      <c r="D7614" t="s">
        <v>19</v>
      </c>
      <c r="E7614" t="s">
        <v>14</v>
      </c>
      <c r="F7614" t="s">
        <v>234</v>
      </c>
      <c r="G7614">
        <v>104.21</v>
      </c>
      <c r="H7614">
        <v>2</v>
      </c>
      <c r="I7614">
        <v>0.22</v>
      </c>
      <c r="J7614">
        <v>3.7</v>
      </c>
      <c r="K7614" t="s">
        <v>115</v>
      </c>
      <c r="L7614" t="s">
        <v>41</v>
      </c>
      <c r="M7614">
        <v>5.89</v>
      </c>
      <c r="N7614" t="s">
        <v>83</v>
      </c>
      <c r="O7614" t="b">
        <v>0</v>
      </c>
      <c r="P7614">
        <v>162.5676</v>
      </c>
      <c r="Q7614">
        <v>37.515600000000013</v>
      </c>
      <c r="R7614">
        <v>27.92560000000001</v>
      </c>
      <c r="S7614" t="s">
        <v>128</v>
      </c>
      <c r="T7614">
        <v>0</v>
      </c>
      <c r="U7614">
        <v>0</v>
      </c>
      <c r="V7614">
        <v>15</v>
      </c>
      <c r="W7614">
        <v>518.36400000000003</v>
      </c>
    </row>
    <row r="7615" spans="1:23" x14ac:dyDescent="0.35">
      <c r="A7615" t="s">
        <v>9737</v>
      </c>
      <c r="B7615" t="s">
        <v>121</v>
      </c>
      <c r="C7615" t="s">
        <v>1694</v>
      </c>
      <c r="D7615" t="s">
        <v>28</v>
      </c>
      <c r="E7615" t="s">
        <v>88</v>
      </c>
      <c r="F7615" t="s">
        <v>381</v>
      </c>
      <c r="G7615">
        <v>17.559999999999999</v>
      </c>
      <c r="H7615">
        <v>1</v>
      </c>
      <c r="I7615">
        <v>0.05</v>
      </c>
      <c r="J7615">
        <v>5.48</v>
      </c>
      <c r="K7615" t="s">
        <v>102</v>
      </c>
      <c r="L7615" t="s">
        <v>43</v>
      </c>
      <c r="M7615">
        <v>5.62</v>
      </c>
      <c r="N7615" t="s">
        <v>83</v>
      </c>
      <c r="O7615" t="b">
        <v>0</v>
      </c>
      <c r="P7615">
        <v>16.681999999999999</v>
      </c>
      <c r="Q7615">
        <v>6.145999999999999</v>
      </c>
      <c r="R7615">
        <v>-4.9540000000000024</v>
      </c>
      <c r="S7615" t="s">
        <v>103</v>
      </c>
      <c r="T7615">
        <v>0</v>
      </c>
      <c r="U7615">
        <v>0</v>
      </c>
      <c r="V7615">
        <v>16</v>
      </c>
      <c r="W7615">
        <v>1367.6271999999999</v>
      </c>
    </row>
    <row r="7616" spans="1:23" x14ac:dyDescent="0.35">
      <c r="A7616" t="s">
        <v>9738</v>
      </c>
      <c r="B7616" t="s">
        <v>594</v>
      </c>
      <c r="C7616" t="s">
        <v>1757</v>
      </c>
      <c r="D7616" t="s">
        <v>19</v>
      </c>
      <c r="E7616" t="s">
        <v>16</v>
      </c>
      <c r="F7616" t="s">
        <v>475</v>
      </c>
      <c r="G7616">
        <v>36.409999999999997</v>
      </c>
      <c r="H7616">
        <v>2</v>
      </c>
      <c r="I7616">
        <v>0.21</v>
      </c>
      <c r="J7616">
        <v>4.8899999999999997</v>
      </c>
      <c r="K7616" t="s">
        <v>115</v>
      </c>
      <c r="L7616" t="s">
        <v>43</v>
      </c>
      <c r="M7616">
        <v>4.8</v>
      </c>
      <c r="N7616" t="s">
        <v>83</v>
      </c>
      <c r="O7616" t="b">
        <v>0</v>
      </c>
      <c r="P7616">
        <v>57.527799999999999</v>
      </c>
      <c r="Q7616">
        <v>13.83580000000001</v>
      </c>
      <c r="R7616">
        <v>4.1458000000000066</v>
      </c>
      <c r="S7616" t="s">
        <v>128</v>
      </c>
      <c r="T7616">
        <v>0</v>
      </c>
      <c r="U7616">
        <v>0</v>
      </c>
      <c r="V7616">
        <v>2</v>
      </c>
      <c r="W7616">
        <v>6.3608000000000038</v>
      </c>
    </row>
    <row r="7617" spans="1:23" x14ac:dyDescent="0.35">
      <c r="A7617" t="s">
        <v>9739</v>
      </c>
      <c r="B7617" t="s">
        <v>364</v>
      </c>
      <c r="C7617" t="s">
        <v>873</v>
      </c>
      <c r="D7617" t="s">
        <v>15</v>
      </c>
      <c r="E7617" t="s">
        <v>95</v>
      </c>
      <c r="F7617" t="s">
        <v>266</v>
      </c>
      <c r="G7617">
        <v>252.22</v>
      </c>
      <c r="H7617">
        <v>1</v>
      </c>
      <c r="I7617">
        <v>0.06</v>
      </c>
      <c r="J7617">
        <v>3.11</v>
      </c>
      <c r="K7617" t="s">
        <v>90</v>
      </c>
      <c r="L7617" t="s">
        <v>43</v>
      </c>
      <c r="M7617">
        <v>6.37</v>
      </c>
      <c r="N7617" t="s">
        <v>83</v>
      </c>
      <c r="O7617" t="b">
        <v>0</v>
      </c>
      <c r="P7617">
        <v>237.08680000000001</v>
      </c>
      <c r="Q7617">
        <v>85.754799999999989</v>
      </c>
      <c r="R7617">
        <v>76.274799999999985</v>
      </c>
      <c r="S7617" t="s">
        <v>97</v>
      </c>
      <c r="T7617">
        <v>0</v>
      </c>
      <c r="U7617">
        <v>0</v>
      </c>
      <c r="V7617">
        <v>19</v>
      </c>
      <c r="W7617">
        <v>1610.9115999999999</v>
      </c>
    </row>
    <row r="7618" spans="1:23" x14ac:dyDescent="0.35">
      <c r="A7618" t="s">
        <v>9740</v>
      </c>
      <c r="B7618" t="s">
        <v>2232</v>
      </c>
      <c r="C7618" t="s">
        <v>418</v>
      </c>
      <c r="D7618" t="s">
        <v>17</v>
      </c>
      <c r="E7618" t="s">
        <v>14</v>
      </c>
      <c r="F7618" t="s">
        <v>1740</v>
      </c>
      <c r="G7618">
        <v>234.3</v>
      </c>
      <c r="H7618">
        <v>2</v>
      </c>
      <c r="I7618">
        <v>0.03</v>
      </c>
      <c r="J7618">
        <v>8.41</v>
      </c>
      <c r="K7618" t="s">
        <v>90</v>
      </c>
      <c r="L7618" t="s">
        <v>48</v>
      </c>
      <c r="M7618">
        <v>14.04</v>
      </c>
      <c r="N7618" t="s">
        <v>83</v>
      </c>
      <c r="O7618" t="b">
        <v>0</v>
      </c>
      <c r="P7618">
        <v>454.54199999999997</v>
      </c>
      <c r="Q7618">
        <v>173.38200000000001</v>
      </c>
      <c r="R7618">
        <v>150.93199999999999</v>
      </c>
      <c r="S7618" t="s">
        <v>84</v>
      </c>
      <c r="T7618">
        <v>0</v>
      </c>
      <c r="U7618">
        <v>0</v>
      </c>
      <c r="V7618">
        <v>11</v>
      </c>
      <c r="W7618">
        <v>1394.7299</v>
      </c>
    </row>
    <row r="7619" spans="1:23" x14ac:dyDescent="0.35">
      <c r="A7619" t="s">
        <v>9741</v>
      </c>
      <c r="B7619" t="s">
        <v>125</v>
      </c>
      <c r="C7619" t="s">
        <v>1469</v>
      </c>
      <c r="D7619" t="s">
        <v>28</v>
      </c>
      <c r="E7619" t="s">
        <v>95</v>
      </c>
      <c r="F7619" t="s">
        <v>757</v>
      </c>
      <c r="G7619">
        <v>218.57</v>
      </c>
      <c r="H7619">
        <v>3</v>
      </c>
      <c r="I7619">
        <v>0.1</v>
      </c>
      <c r="J7619">
        <v>5.18</v>
      </c>
      <c r="K7619" t="s">
        <v>115</v>
      </c>
      <c r="L7619" t="s">
        <v>41</v>
      </c>
      <c r="M7619">
        <v>8.18</v>
      </c>
      <c r="N7619" t="s">
        <v>83</v>
      </c>
      <c r="O7619" t="b">
        <v>1</v>
      </c>
      <c r="P7619">
        <v>590.13900000000001</v>
      </c>
      <c r="Q7619">
        <v>196.71299999999999</v>
      </c>
      <c r="R7619">
        <v>183.35300000000001</v>
      </c>
      <c r="S7619" t="s">
        <v>128</v>
      </c>
      <c r="T7619">
        <v>0</v>
      </c>
      <c r="U7619">
        <v>0</v>
      </c>
      <c r="V7619">
        <v>24</v>
      </c>
      <c r="W7619">
        <v>1849.9422999999999</v>
      </c>
    </row>
    <row r="7620" spans="1:23" x14ac:dyDescent="0.35">
      <c r="A7620" t="s">
        <v>9742</v>
      </c>
      <c r="B7620" t="s">
        <v>973</v>
      </c>
      <c r="C7620" t="s">
        <v>2702</v>
      </c>
      <c r="D7620" t="s">
        <v>19</v>
      </c>
      <c r="E7620" t="s">
        <v>95</v>
      </c>
      <c r="F7620" t="s">
        <v>175</v>
      </c>
      <c r="G7620">
        <v>402.08</v>
      </c>
      <c r="H7620">
        <v>1</v>
      </c>
      <c r="I7620">
        <v>0</v>
      </c>
      <c r="J7620">
        <v>5.9</v>
      </c>
      <c r="K7620" t="s">
        <v>115</v>
      </c>
      <c r="L7620" t="s">
        <v>45</v>
      </c>
      <c r="M7620">
        <v>1.07</v>
      </c>
      <c r="N7620" t="s">
        <v>83</v>
      </c>
      <c r="O7620" t="b">
        <v>0</v>
      </c>
      <c r="P7620">
        <v>402.08</v>
      </c>
      <c r="Q7620">
        <v>160.83199999999999</v>
      </c>
      <c r="R7620">
        <v>153.86199999999999</v>
      </c>
      <c r="S7620" t="s">
        <v>183</v>
      </c>
      <c r="T7620">
        <v>0</v>
      </c>
      <c r="U7620">
        <v>0</v>
      </c>
      <c r="V7620">
        <v>19</v>
      </c>
      <c r="W7620">
        <v>1054.8798999999999</v>
      </c>
    </row>
    <row r="7621" spans="1:23" x14ac:dyDescent="0.35">
      <c r="A7621" t="s">
        <v>9743</v>
      </c>
      <c r="B7621" t="s">
        <v>429</v>
      </c>
      <c r="C7621" t="s">
        <v>1459</v>
      </c>
      <c r="D7621" t="s">
        <v>12</v>
      </c>
      <c r="E7621" t="s">
        <v>14</v>
      </c>
      <c r="F7621" t="s">
        <v>1131</v>
      </c>
      <c r="G7621">
        <v>111.86</v>
      </c>
      <c r="H7621">
        <v>3</v>
      </c>
      <c r="I7621">
        <v>0.06</v>
      </c>
      <c r="J7621">
        <v>5.36</v>
      </c>
      <c r="K7621" t="s">
        <v>82</v>
      </c>
      <c r="L7621" t="s">
        <v>43</v>
      </c>
      <c r="M7621">
        <v>7.37</v>
      </c>
      <c r="N7621" t="s">
        <v>83</v>
      </c>
      <c r="O7621" t="b">
        <v>0</v>
      </c>
      <c r="P7621">
        <v>315.44519999999989</v>
      </c>
      <c r="Q7621">
        <v>114.0972</v>
      </c>
      <c r="R7621">
        <v>101.3672</v>
      </c>
      <c r="S7621" t="s">
        <v>128</v>
      </c>
      <c r="T7621">
        <v>0</v>
      </c>
      <c r="U7621">
        <v>0</v>
      </c>
      <c r="V7621">
        <v>21</v>
      </c>
      <c r="W7621">
        <v>2879.7907</v>
      </c>
    </row>
    <row r="7622" spans="1:23" x14ac:dyDescent="0.35">
      <c r="A7622" t="s">
        <v>9744</v>
      </c>
      <c r="B7622" t="s">
        <v>802</v>
      </c>
      <c r="C7622" t="s">
        <v>9745</v>
      </c>
      <c r="D7622" t="s">
        <v>19</v>
      </c>
      <c r="E7622" t="s">
        <v>16</v>
      </c>
      <c r="F7622" t="s">
        <v>351</v>
      </c>
      <c r="G7622">
        <v>60.74</v>
      </c>
      <c r="H7622">
        <v>2</v>
      </c>
      <c r="I7622">
        <v>0.23</v>
      </c>
      <c r="J7622">
        <v>3.98</v>
      </c>
      <c r="K7622" t="s">
        <v>115</v>
      </c>
      <c r="L7622" t="s">
        <v>41</v>
      </c>
      <c r="M7622">
        <v>11.5</v>
      </c>
      <c r="N7622" t="s">
        <v>83</v>
      </c>
      <c r="O7622" t="b">
        <v>0</v>
      </c>
      <c r="P7622">
        <v>93.539599999999993</v>
      </c>
      <c r="Q7622">
        <v>20.651599999999998</v>
      </c>
      <c r="R7622">
        <v>5.1716000000000024</v>
      </c>
      <c r="S7622" t="s">
        <v>84</v>
      </c>
      <c r="T7622">
        <v>0</v>
      </c>
      <c r="U7622">
        <v>0</v>
      </c>
      <c r="V7622">
        <v>1</v>
      </c>
      <c r="W7622">
        <v>5.1716000000000024</v>
      </c>
    </row>
    <row r="7623" spans="1:23" x14ac:dyDescent="0.35">
      <c r="A7623" t="s">
        <v>9746</v>
      </c>
      <c r="B7623" t="s">
        <v>699</v>
      </c>
      <c r="C7623" t="s">
        <v>1764</v>
      </c>
      <c r="D7623" t="s">
        <v>12</v>
      </c>
      <c r="E7623" t="s">
        <v>95</v>
      </c>
      <c r="F7623" t="s">
        <v>127</v>
      </c>
      <c r="G7623">
        <v>158.11000000000001</v>
      </c>
      <c r="H7623">
        <v>2</v>
      </c>
      <c r="I7623">
        <v>7.0000000000000007E-2</v>
      </c>
      <c r="J7623">
        <v>5.54</v>
      </c>
      <c r="K7623" t="s">
        <v>90</v>
      </c>
      <c r="L7623" t="s">
        <v>41</v>
      </c>
      <c r="M7623">
        <v>12.32</v>
      </c>
      <c r="N7623" t="s">
        <v>83</v>
      </c>
      <c r="O7623" t="b">
        <v>0</v>
      </c>
      <c r="P7623">
        <v>294.08460000000002</v>
      </c>
      <c r="Q7623">
        <v>104.3526</v>
      </c>
      <c r="R7623">
        <v>86.492600000000024</v>
      </c>
      <c r="S7623" t="s">
        <v>91</v>
      </c>
      <c r="T7623">
        <v>0</v>
      </c>
      <c r="U7623">
        <v>0</v>
      </c>
      <c r="V7623">
        <v>13</v>
      </c>
      <c r="W7623">
        <v>1140.8431</v>
      </c>
    </row>
    <row r="7624" spans="1:23" x14ac:dyDescent="0.35">
      <c r="A7624" t="s">
        <v>9747</v>
      </c>
      <c r="B7624" t="s">
        <v>946</v>
      </c>
      <c r="C7624" t="s">
        <v>2543</v>
      </c>
      <c r="D7624" t="s">
        <v>20</v>
      </c>
      <c r="E7624" t="s">
        <v>95</v>
      </c>
      <c r="F7624" t="s">
        <v>782</v>
      </c>
      <c r="G7624">
        <v>390.9</v>
      </c>
      <c r="H7624">
        <v>2</v>
      </c>
      <c r="I7624">
        <v>0.25</v>
      </c>
      <c r="J7624">
        <v>7.22</v>
      </c>
      <c r="K7624" t="s">
        <v>82</v>
      </c>
      <c r="L7624" t="s">
        <v>41</v>
      </c>
      <c r="M7624">
        <v>14.8</v>
      </c>
      <c r="N7624" t="s">
        <v>83</v>
      </c>
      <c r="O7624" t="b">
        <v>0</v>
      </c>
      <c r="P7624">
        <v>586.34999999999991</v>
      </c>
      <c r="Q7624">
        <v>117.27</v>
      </c>
      <c r="R7624">
        <v>95.25</v>
      </c>
      <c r="S7624" t="s">
        <v>128</v>
      </c>
      <c r="T7624">
        <v>0</v>
      </c>
      <c r="U7624">
        <v>0</v>
      </c>
      <c r="V7624">
        <v>16</v>
      </c>
      <c r="W7624">
        <v>1076.8631</v>
      </c>
    </row>
    <row r="7625" spans="1:23" x14ac:dyDescent="0.35">
      <c r="A7625" t="s">
        <v>9748</v>
      </c>
      <c r="B7625" t="s">
        <v>819</v>
      </c>
      <c r="C7625" t="s">
        <v>741</v>
      </c>
      <c r="D7625" t="s">
        <v>17</v>
      </c>
      <c r="E7625" t="s">
        <v>95</v>
      </c>
      <c r="F7625" t="s">
        <v>270</v>
      </c>
      <c r="G7625">
        <v>374.03</v>
      </c>
      <c r="H7625">
        <v>2</v>
      </c>
      <c r="I7625">
        <v>0.04</v>
      </c>
      <c r="J7625">
        <v>2.2799999999999998</v>
      </c>
      <c r="K7625" t="s">
        <v>82</v>
      </c>
      <c r="L7625" t="s">
        <v>45</v>
      </c>
      <c r="M7625">
        <v>0.95</v>
      </c>
      <c r="N7625" t="s">
        <v>279</v>
      </c>
      <c r="O7625" t="b">
        <v>0</v>
      </c>
      <c r="P7625">
        <v>718.13759999999991</v>
      </c>
      <c r="Q7625">
        <v>269.30160000000001</v>
      </c>
      <c r="R7625">
        <v>266.07159999999988</v>
      </c>
      <c r="S7625" t="s">
        <v>128</v>
      </c>
      <c r="T7625">
        <v>0</v>
      </c>
      <c r="U7625">
        <v>1</v>
      </c>
      <c r="V7625">
        <v>17</v>
      </c>
      <c r="W7625">
        <v>1802.7335</v>
      </c>
    </row>
    <row r="7626" spans="1:23" x14ac:dyDescent="0.35">
      <c r="A7626" t="s">
        <v>9749</v>
      </c>
      <c r="B7626" t="s">
        <v>402</v>
      </c>
      <c r="C7626" t="s">
        <v>1166</v>
      </c>
      <c r="D7626" t="s">
        <v>15</v>
      </c>
      <c r="E7626" t="s">
        <v>88</v>
      </c>
      <c r="F7626" t="s">
        <v>238</v>
      </c>
      <c r="G7626">
        <v>28.58</v>
      </c>
      <c r="H7626">
        <v>2</v>
      </c>
      <c r="I7626">
        <v>0.02</v>
      </c>
      <c r="J7626">
        <v>2.73</v>
      </c>
      <c r="K7626" t="s">
        <v>102</v>
      </c>
      <c r="L7626" t="s">
        <v>43</v>
      </c>
      <c r="M7626">
        <v>3.4</v>
      </c>
      <c r="N7626" t="s">
        <v>83</v>
      </c>
      <c r="O7626" t="b">
        <v>0</v>
      </c>
      <c r="P7626">
        <v>56.016800000000003</v>
      </c>
      <c r="Q7626">
        <v>21.720800000000001</v>
      </c>
      <c r="R7626">
        <v>15.5908</v>
      </c>
      <c r="S7626" t="s">
        <v>97</v>
      </c>
      <c r="T7626">
        <v>0</v>
      </c>
      <c r="U7626">
        <v>0</v>
      </c>
      <c r="V7626">
        <v>18</v>
      </c>
      <c r="W7626">
        <v>1599.6829</v>
      </c>
    </row>
    <row r="7627" spans="1:23" x14ac:dyDescent="0.35">
      <c r="A7627" t="s">
        <v>9750</v>
      </c>
      <c r="B7627" t="s">
        <v>302</v>
      </c>
      <c r="C7627" t="s">
        <v>1916</v>
      </c>
      <c r="D7627" t="s">
        <v>12</v>
      </c>
      <c r="E7627" t="s">
        <v>14</v>
      </c>
      <c r="F7627" t="s">
        <v>332</v>
      </c>
      <c r="G7627">
        <v>86.18</v>
      </c>
      <c r="H7627">
        <v>1</v>
      </c>
      <c r="I7627">
        <v>0.23</v>
      </c>
      <c r="J7627">
        <v>7.8</v>
      </c>
      <c r="K7627" t="s">
        <v>115</v>
      </c>
      <c r="L7627" t="s">
        <v>41</v>
      </c>
      <c r="M7627">
        <v>8.94</v>
      </c>
      <c r="N7627" t="s">
        <v>83</v>
      </c>
      <c r="O7627" t="b">
        <v>0</v>
      </c>
      <c r="P7627">
        <v>66.35860000000001</v>
      </c>
      <c r="Q7627">
        <v>14.650600000000001</v>
      </c>
      <c r="R7627">
        <v>-2.0893999999999942</v>
      </c>
      <c r="S7627" t="s">
        <v>183</v>
      </c>
      <c r="T7627">
        <v>0</v>
      </c>
      <c r="U7627">
        <v>0</v>
      </c>
      <c r="V7627">
        <v>17</v>
      </c>
      <c r="W7627">
        <v>868.86450000000013</v>
      </c>
    </row>
    <row r="7628" spans="1:23" x14ac:dyDescent="0.35">
      <c r="A7628" t="s">
        <v>9751</v>
      </c>
      <c r="B7628" t="s">
        <v>586</v>
      </c>
      <c r="C7628" t="s">
        <v>2705</v>
      </c>
      <c r="D7628" t="s">
        <v>12</v>
      </c>
      <c r="E7628" t="s">
        <v>95</v>
      </c>
      <c r="F7628" t="s">
        <v>155</v>
      </c>
      <c r="G7628">
        <v>48.4</v>
      </c>
      <c r="H7628">
        <v>3</v>
      </c>
      <c r="I7628">
        <v>0.27</v>
      </c>
      <c r="J7628">
        <v>4.2</v>
      </c>
      <c r="K7628" t="s">
        <v>115</v>
      </c>
      <c r="L7628" t="s">
        <v>43</v>
      </c>
      <c r="M7628">
        <v>5.41</v>
      </c>
      <c r="N7628" t="s">
        <v>83</v>
      </c>
      <c r="O7628" t="b">
        <v>0</v>
      </c>
      <c r="P7628">
        <v>105.996</v>
      </c>
      <c r="Q7628">
        <v>18.876000000000001</v>
      </c>
      <c r="R7628">
        <v>9.2660000000000036</v>
      </c>
      <c r="S7628" t="s">
        <v>91</v>
      </c>
      <c r="T7628">
        <v>0</v>
      </c>
      <c r="U7628">
        <v>0</v>
      </c>
      <c r="V7628">
        <v>3</v>
      </c>
      <c r="W7628">
        <v>17.15890000000001</v>
      </c>
    </row>
    <row r="7629" spans="1:23" x14ac:dyDescent="0.35">
      <c r="A7629" t="s">
        <v>9752</v>
      </c>
      <c r="B7629" t="s">
        <v>826</v>
      </c>
      <c r="C7629" t="s">
        <v>5521</v>
      </c>
      <c r="D7629" t="s">
        <v>12</v>
      </c>
      <c r="E7629" t="s">
        <v>95</v>
      </c>
      <c r="F7629" t="s">
        <v>107</v>
      </c>
      <c r="G7629">
        <v>30.3</v>
      </c>
      <c r="H7629">
        <v>3</v>
      </c>
      <c r="I7629">
        <v>0.11</v>
      </c>
      <c r="J7629">
        <v>4.5599999999999996</v>
      </c>
      <c r="K7629" t="s">
        <v>90</v>
      </c>
      <c r="L7629" t="s">
        <v>41</v>
      </c>
      <c r="M7629">
        <v>12.83</v>
      </c>
      <c r="N7629" t="s">
        <v>141</v>
      </c>
      <c r="O7629" t="b">
        <v>0</v>
      </c>
      <c r="P7629">
        <v>80.90100000000001</v>
      </c>
      <c r="Q7629">
        <v>26.361000000000011</v>
      </c>
      <c r="R7629">
        <v>8.9710000000000107</v>
      </c>
      <c r="S7629" t="s">
        <v>103</v>
      </c>
      <c r="T7629">
        <v>1</v>
      </c>
      <c r="U7629">
        <v>0</v>
      </c>
      <c r="V7629">
        <v>14</v>
      </c>
      <c r="W7629">
        <v>1610.0854999999999</v>
      </c>
    </row>
    <row r="7630" spans="1:23" x14ac:dyDescent="0.35">
      <c r="A7630" t="s">
        <v>9753</v>
      </c>
      <c r="B7630" t="s">
        <v>1563</v>
      </c>
      <c r="C7630" t="s">
        <v>281</v>
      </c>
      <c r="D7630" t="s">
        <v>12</v>
      </c>
      <c r="E7630" t="s">
        <v>16</v>
      </c>
      <c r="F7630" t="s">
        <v>344</v>
      </c>
      <c r="G7630">
        <v>21.39</v>
      </c>
      <c r="H7630">
        <v>3</v>
      </c>
      <c r="I7630">
        <v>0.12</v>
      </c>
      <c r="J7630">
        <v>9.2200000000000006</v>
      </c>
      <c r="K7630" t="s">
        <v>90</v>
      </c>
      <c r="L7630" t="s">
        <v>43</v>
      </c>
      <c r="M7630">
        <v>5.79</v>
      </c>
      <c r="N7630" t="s">
        <v>83</v>
      </c>
      <c r="O7630" t="b">
        <v>0</v>
      </c>
      <c r="P7630">
        <v>56.4696</v>
      </c>
      <c r="Q7630">
        <v>17.967600000000001</v>
      </c>
      <c r="R7630">
        <v>2.9575999999999958</v>
      </c>
      <c r="S7630" t="s">
        <v>91</v>
      </c>
      <c r="T7630">
        <v>0</v>
      </c>
      <c r="U7630">
        <v>0</v>
      </c>
      <c r="V7630">
        <v>15</v>
      </c>
      <c r="W7630">
        <v>1405.4456</v>
      </c>
    </row>
    <row r="7631" spans="1:23" x14ac:dyDescent="0.35">
      <c r="A7631" t="s">
        <v>9754</v>
      </c>
      <c r="B7631" t="s">
        <v>802</v>
      </c>
      <c r="C7631" t="s">
        <v>4726</v>
      </c>
      <c r="D7631" t="s">
        <v>20</v>
      </c>
      <c r="E7631" t="s">
        <v>16</v>
      </c>
      <c r="F7631" t="s">
        <v>293</v>
      </c>
      <c r="G7631">
        <v>65.27</v>
      </c>
      <c r="H7631">
        <v>1</v>
      </c>
      <c r="I7631">
        <v>0.16</v>
      </c>
      <c r="J7631">
        <v>6.76</v>
      </c>
      <c r="K7631" t="s">
        <v>102</v>
      </c>
      <c r="L7631" t="s">
        <v>45</v>
      </c>
      <c r="M7631">
        <v>0.75</v>
      </c>
      <c r="N7631" t="s">
        <v>83</v>
      </c>
      <c r="O7631" t="b">
        <v>0</v>
      </c>
      <c r="P7631">
        <v>54.826799999999992</v>
      </c>
      <c r="Q7631">
        <v>15.664799999999991</v>
      </c>
      <c r="R7631">
        <v>8.1547999999999927</v>
      </c>
      <c r="S7631" t="s">
        <v>84</v>
      </c>
      <c r="T7631">
        <v>0</v>
      </c>
      <c r="U7631">
        <v>0</v>
      </c>
      <c r="V7631">
        <v>15</v>
      </c>
      <c r="W7631">
        <v>405.86239999999998</v>
      </c>
    </row>
    <row r="7632" spans="1:23" x14ac:dyDescent="0.35">
      <c r="A7632" t="s">
        <v>9755</v>
      </c>
      <c r="B7632" t="s">
        <v>746</v>
      </c>
      <c r="C7632" t="s">
        <v>759</v>
      </c>
      <c r="D7632" t="s">
        <v>19</v>
      </c>
      <c r="E7632" t="s">
        <v>16</v>
      </c>
      <c r="F7632" t="s">
        <v>409</v>
      </c>
      <c r="G7632">
        <v>67.430000000000007</v>
      </c>
      <c r="H7632">
        <v>3</v>
      </c>
      <c r="I7632">
        <v>0.17</v>
      </c>
      <c r="J7632">
        <v>7.62</v>
      </c>
      <c r="K7632" t="s">
        <v>102</v>
      </c>
      <c r="L7632" t="s">
        <v>41</v>
      </c>
      <c r="M7632">
        <v>7.56</v>
      </c>
      <c r="N7632" t="s">
        <v>83</v>
      </c>
      <c r="O7632" t="b">
        <v>0</v>
      </c>
      <c r="P7632">
        <v>167.9007</v>
      </c>
      <c r="Q7632">
        <v>46.526699999999991</v>
      </c>
      <c r="R7632">
        <v>31.346699999999991</v>
      </c>
      <c r="S7632" t="s">
        <v>103</v>
      </c>
      <c r="T7632">
        <v>0</v>
      </c>
      <c r="U7632">
        <v>0</v>
      </c>
      <c r="V7632">
        <v>11</v>
      </c>
      <c r="W7632">
        <v>315.32900000000012</v>
      </c>
    </row>
    <row r="7633" spans="1:23" x14ac:dyDescent="0.35">
      <c r="A7633" t="s">
        <v>9756</v>
      </c>
      <c r="B7633" t="s">
        <v>462</v>
      </c>
      <c r="C7633" t="s">
        <v>1388</v>
      </c>
      <c r="D7633" t="s">
        <v>12</v>
      </c>
      <c r="E7633" t="s">
        <v>95</v>
      </c>
      <c r="F7633" t="s">
        <v>1061</v>
      </c>
      <c r="G7633">
        <v>235.7</v>
      </c>
      <c r="H7633">
        <v>3</v>
      </c>
      <c r="I7633">
        <v>0.09</v>
      </c>
      <c r="J7633">
        <v>2.0699999999999998</v>
      </c>
      <c r="K7633" t="s">
        <v>102</v>
      </c>
      <c r="L7633" t="s">
        <v>45</v>
      </c>
      <c r="M7633">
        <v>1.1499999999999999</v>
      </c>
      <c r="N7633" t="s">
        <v>83</v>
      </c>
      <c r="O7633" t="b">
        <v>0</v>
      </c>
      <c r="P7633">
        <v>643.4609999999999</v>
      </c>
      <c r="Q7633">
        <v>219.20099999999999</v>
      </c>
      <c r="R7633">
        <v>215.98099999999999</v>
      </c>
      <c r="S7633" t="s">
        <v>84</v>
      </c>
      <c r="T7633">
        <v>0</v>
      </c>
      <c r="U7633">
        <v>0</v>
      </c>
      <c r="V7633">
        <v>17</v>
      </c>
      <c r="W7633">
        <v>1298.4629</v>
      </c>
    </row>
    <row r="7634" spans="1:23" x14ac:dyDescent="0.35">
      <c r="A7634" t="s">
        <v>9757</v>
      </c>
      <c r="B7634" t="s">
        <v>455</v>
      </c>
      <c r="C7634" t="s">
        <v>2068</v>
      </c>
      <c r="D7634" t="s">
        <v>12</v>
      </c>
      <c r="E7634" t="s">
        <v>88</v>
      </c>
      <c r="F7634" t="s">
        <v>468</v>
      </c>
      <c r="G7634">
        <v>20.41</v>
      </c>
      <c r="H7634">
        <v>2</v>
      </c>
      <c r="I7634">
        <v>0.02</v>
      </c>
      <c r="J7634">
        <v>8.7200000000000006</v>
      </c>
      <c r="K7634" t="s">
        <v>90</v>
      </c>
      <c r="L7634" t="s">
        <v>45</v>
      </c>
      <c r="M7634">
        <v>1.17</v>
      </c>
      <c r="N7634" t="s">
        <v>83</v>
      </c>
      <c r="O7634" t="b">
        <v>0</v>
      </c>
      <c r="P7634">
        <v>40.003599999999999</v>
      </c>
      <c r="Q7634">
        <v>15.5116</v>
      </c>
      <c r="R7634">
        <v>5.6215999999999973</v>
      </c>
      <c r="S7634" t="s">
        <v>128</v>
      </c>
      <c r="T7634">
        <v>0</v>
      </c>
      <c r="U7634">
        <v>0</v>
      </c>
      <c r="V7634">
        <v>11</v>
      </c>
      <c r="W7634">
        <v>980.51310000000001</v>
      </c>
    </row>
    <row r="7635" spans="1:23" x14ac:dyDescent="0.35">
      <c r="A7635" t="s">
        <v>9758</v>
      </c>
      <c r="B7635" t="s">
        <v>1687</v>
      </c>
      <c r="C7635" t="s">
        <v>4678</v>
      </c>
      <c r="D7635" t="s">
        <v>28</v>
      </c>
      <c r="E7635" t="s">
        <v>95</v>
      </c>
      <c r="F7635" t="s">
        <v>568</v>
      </c>
      <c r="G7635">
        <v>415.83</v>
      </c>
      <c r="H7635">
        <v>3</v>
      </c>
      <c r="I7635">
        <v>0.01</v>
      </c>
      <c r="J7635">
        <v>5.14</v>
      </c>
      <c r="K7635" t="s">
        <v>90</v>
      </c>
      <c r="L7635" t="s">
        <v>45</v>
      </c>
      <c r="M7635">
        <v>1.33</v>
      </c>
      <c r="N7635" t="s">
        <v>83</v>
      </c>
      <c r="O7635" t="b">
        <v>0</v>
      </c>
      <c r="P7635">
        <v>1235.0151000000001</v>
      </c>
      <c r="Q7635">
        <v>486.5211000000001</v>
      </c>
      <c r="R7635">
        <v>480.05110000000002</v>
      </c>
      <c r="S7635" t="s">
        <v>97</v>
      </c>
      <c r="T7635">
        <v>0</v>
      </c>
      <c r="U7635">
        <v>0</v>
      </c>
      <c r="V7635">
        <v>3</v>
      </c>
      <c r="W7635">
        <v>774.4045000000001</v>
      </c>
    </row>
    <row r="7636" spans="1:23" x14ac:dyDescent="0.35">
      <c r="A7636" t="s">
        <v>9759</v>
      </c>
      <c r="B7636" t="s">
        <v>272</v>
      </c>
      <c r="C7636" t="s">
        <v>5563</v>
      </c>
      <c r="D7636" t="s">
        <v>12</v>
      </c>
      <c r="E7636" t="s">
        <v>88</v>
      </c>
      <c r="F7636" t="s">
        <v>502</v>
      </c>
      <c r="G7636">
        <v>20.95</v>
      </c>
      <c r="H7636">
        <v>1</v>
      </c>
      <c r="I7636">
        <v>0.06</v>
      </c>
      <c r="J7636">
        <v>2.48</v>
      </c>
      <c r="K7636" t="s">
        <v>102</v>
      </c>
      <c r="L7636" t="s">
        <v>41</v>
      </c>
      <c r="M7636">
        <v>13.65</v>
      </c>
      <c r="N7636" t="s">
        <v>83</v>
      </c>
      <c r="O7636" t="b">
        <v>0</v>
      </c>
      <c r="P7636">
        <v>19.693000000000001</v>
      </c>
      <c r="Q7636">
        <v>7.1229999999999993</v>
      </c>
      <c r="R7636">
        <v>-9.0069999999999997</v>
      </c>
      <c r="S7636" t="s">
        <v>84</v>
      </c>
      <c r="T7636">
        <v>0</v>
      </c>
      <c r="U7636">
        <v>0</v>
      </c>
      <c r="V7636">
        <v>3</v>
      </c>
      <c r="W7636">
        <v>323.81939999999997</v>
      </c>
    </row>
    <row r="7637" spans="1:23" x14ac:dyDescent="0.35">
      <c r="A7637" t="s">
        <v>9760</v>
      </c>
      <c r="B7637" t="s">
        <v>320</v>
      </c>
      <c r="C7637" t="s">
        <v>1276</v>
      </c>
      <c r="D7637" t="s">
        <v>20</v>
      </c>
      <c r="E7637" t="s">
        <v>16</v>
      </c>
      <c r="F7637" t="s">
        <v>448</v>
      </c>
      <c r="G7637">
        <v>7.21</v>
      </c>
      <c r="H7637">
        <v>1</v>
      </c>
      <c r="I7637">
        <v>0.26</v>
      </c>
      <c r="J7637">
        <v>7.47</v>
      </c>
      <c r="K7637" t="s">
        <v>90</v>
      </c>
      <c r="L7637" t="s">
        <v>41</v>
      </c>
      <c r="M7637">
        <v>9.86</v>
      </c>
      <c r="N7637" t="s">
        <v>83</v>
      </c>
      <c r="O7637" t="b">
        <v>0</v>
      </c>
      <c r="P7637">
        <v>5.3353999999999999</v>
      </c>
      <c r="Q7637">
        <v>1.0094000000000001</v>
      </c>
      <c r="R7637">
        <v>-16.320599999999999</v>
      </c>
      <c r="S7637" t="s">
        <v>84</v>
      </c>
      <c r="T7637">
        <v>0</v>
      </c>
      <c r="U7637">
        <v>0</v>
      </c>
      <c r="V7637">
        <v>22</v>
      </c>
      <c r="W7637">
        <v>1844.2474</v>
      </c>
    </row>
    <row r="7638" spans="1:23" x14ac:dyDescent="0.35">
      <c r="A7638" t="s">
        <v>9761</v>
      </c>
      <c r="B7638" t="s">
        <v>1524</v>
      </c>
      <c r="C7638" t="s">
        <v>8091</v>
      </c>
      <c r="D7638" t="s">
        <v>12</v>
      </c>
      <c r="E7638" t="s">
        <v>88</v>
      </c>
      <c r="F7638" t="s">
        <v>680</v>
      </c>
      <c r="G7638">
        <v>25.16</v>
      </c>
      <c r="H7638">
        <v>2</v>
      </c>
      <c r="I7638">
        <v>0.24</v>
      </c>
      <c r="J7638">
        <v>2.99</v>
      </c>
      <c r="K7638" t="s">
        <v>115</v>
      </c>
      <c r="L7638" t="s">
        <v>41</v>
      </c>
      <c r="M7638">
        <v>10.73</v>
      </c>
      <c r="N7638" t="s">
        <v>141</v>
      </c>
      <c r="O7638" t="b">
        <v>0</v>
      </c>
      <c r="P7638">
        <v>38.243200000000002</v>
      </c>
      <c r="Q7638">
        <v>8.0512000000000015</v>
      </c>
      <c r="R7638">
        <v>-5.6687999999999992</v>
      </c>
      <c r="S7638" t="s">
        <v>128</v>
      </c>
      <c r="T7638">
        <v>1</v>
      </c>
      <c r="U7638">
        <v>0</v>
      </c>
      <c r="V7638">
        <v>2</v>
      </c>
      <c r="W7638">
        <v>412.30300000000011</v>
      </c>
    </row>
    <row r="7639" spans="1:23" x14ac:dyDescent="0.35">
      <c r="A7639" t="s">
        <v>9762</v>
      </c>
      <c r="B7639" t="s">
        <v>703</v>
      </c>
      <c r="C7639" t="s">
        <v>2108</v>
      </c>
      <c r="D7639" t="s">
        <v>12</v>
      </c>
      <c r="E7639" t="s">
        <v>16</v>
      </c>
      <c r="F7639" t="s">
        <v>475</v>
      </c>
      <c r="G7639">
        <v>32</v>
      </c>
      <c r="H7639">
        <v>2</v>
      </c>
      <c r="I7639">
        <v>0.1</v>
      </c>
      <c r="J7639">
        <v>8.6999999999999993</v>
      </c>
      <c r="K7639" t="s">
        <v>102</v>
      </c>
      <c r="L7639" t="s">
        <v>45</v>
      </c>
      <c r="M7639">
        <v>0.77</v>
      </c>
      <c r="N7639" t="s">
        <v>83</v>
      </c>
      <c r="O7639" t="b">
        <v>1</v>
      </c>
      <c r="P7639">
        <v>57.6</v>
      </c>
      <c r="Q7639">
        <v>19.2</v>
      </c>
      <c r="R7639">
        <v>9.730000000000004</v>
      </c>
      <c r="S7639" t="s">
        <v>84</v>
      </c>
      <c r="T7639">
        <v>0</v>
      </c>
      <c r="U7639">
        <v>0</v>
      </c>
      <c r="V7639">
        <v>18</v>
      </c>
      <c r="W7639">
        <v>1247.6645000000001</v>
      </c>
    </row>
    <row r="7640" spans="1:23" x14ac:dyDescent="0.35">
      <c r="A7640" t="s">
        <v>9763</v>
      </c>
      <c r="B7640" t="s">
        <v>1687</v>
      </c>
      <c r="C7640" t="s">
        <v>9764</v>
      </c>
      <c r="D7640" t="s">
        <v>17</v>
      </c>
      <c r="E7640" t="s">
        <v>14</v>
      </c>
      <c r="F7640" t="s">
        <v>1332</v>
      </c>
      <c r="G7640">
        <v>80.47</v>
      </c>
      <c r="H7640">
        <v>2</v>
      </c>
      <c r="I7640">
        <v>0.2</v>
      </c>
      <c r="J7640">
        <v>3.49</v>
      </c>
      <c r="K7640" t="s">
        <v>102</v>
      </c>
      <c r="L7640" t="s">
        <v>41</v>
      </c>
      <c r="M7640">
        <v>12.69</v>
      </c>
      <c r="N7640" t="s">
        <v>141</v>
      </c>
      <c r="O7640" t="b">
        <v>0</v>
      </c>
      <c r="P7640">
        <v>128.75200000000001</v>
      </c>
      <c r="Q7640">
        <v>32.188000000000017</v>
      </c>
      <c r="R7640">
        <v>16.00800000000002</v>
      </c>
      <c r="S7640" t="s">
        <v>97</v>
      </c>
      <c r="T7640">
        <v>1</v>
      </c>
      <c r="U7640">
        <v>0</v>
      </c>
      <c r="V7640">
        <v>2</v>
      </c>
      <c r="W7640">
        <v>219.62209999999999</v>
      </c>
    </row>
    <row r="7641" spans="1:23" x14ac:dyDescent="0.35">
      <c r="A7641" t="s">
        <v>9765</v>
      </c>
      <c r="B7641" t="s">
        <v>346</v>
      </c>
      <c r="C7641" t="s">
        <v>5443</v>
      </c>
      <c r="D7641" t="s">
        <v>17</v>
      </c>
      <c r="E7641" t="s">
        <v>14</v>
      </c>
      <c r="F7641" t="s">
        <v>1740</v>
      </c>
      <c r="G7641">
        <v>99.95</v>
      </c>
      <c r="H7641">
        <v>3</v>
      </c>
      <c r="I7641">
        <v>0.02</v>
      </c>
      <c r="J7641">
        <v>4.16</v>
      </c>
      <c r="K7641" t="s">
        <v>82</v>
      </c>
      <c r="L7641" t="s">
        <v>43</v>
      </c>
      <c r="M7641">
        <v>4.88</v>
      </c>
      <c r="N7641" t="s">
        <v>83</v>
      </c>
      <c r="O7641" t="b">
        <v>0</v>
      </c>
      <c r="P7641">
        <v>293.85300000000001</v>
      </c>
      <c r="Q7641">
        <v>113.943</v>
      </c>
      <c r="R7641">
        <v>104.90300000000001</v>
      </c>
      <c r="S7641" t="s">
        <v>97</v>
      </c>
      <c r="T7641">
        <v>0</v>
      </c>
      <c r="U7641">
        <v>0</v>
      </c>
      <c r="V7641">
        <v>2</v>
      </c>
      <c r="W7641">
        <v>97.199799999999996</v>
      </c>
    </row>
    <row r="7642" spans="1:23" x14ac:dyDescent="0.35">
      <c r="A7642" t="s">
        <v>9766</v>
      </c>
      <c r="B7642" t="s">
        <v>1054</v>
      </c>
      <c r="C7642" t="s">
        <v>1469</v>
      </c>
      <c r="D7642" t="s">
        <v>19</v>
      </c>
      <c r="E7642" t="s">
        <v>95</v>
      </c>
      <c r="F7642" t="s">
        <v>701</v>
      </c>
      <c r="G7642">
        <v>411.13</v>
      </c>
      <c r="H7642">
        <v>2</v>
      </c>
      <c r="I7642">
        <v>0.08</v>
      </c>
      <c r="J7642">
        <v>8.34</v>
      </c>
      <c r="K7642" t="s">
        <v>102</v>
      </c>
      <c r="L7642" t="s">
        <v>45</v>
      </c>
      <c r="M7642">
        <v>1.78</v>
      </c>
      <c r="N7642" t="s">
        <v>83</v>
      </c>
      <c r="O7642" t="b">
        <v>0</v>
      </c>
      <c r="P7642">
        <v>756.47919999999999</v>
      </c>
      <c r="Q7642">
        <v>263.1232</v>
      </c>
      <c r="R7642">
        <v>253.00319999999999</v>
      </c>
      <c r="S7642" t="s">
        <v>128</v>
      </c>
      <c r="T7642">
        <v>0</v>
      </c>
      <c r="U7642">
        <v>0</v>
      </c>
      <c r="V7642">
        <v>24</v>
      </c>
      <c r="W7642">
        <v>1849.9422999999999</v>
      </c>
    </row>
    <row r="7643" spans="1:23" x14ac:dyDescent="0.35">
      <c r="A7643" t="s">
        <v>9767</v>
      </c>
      <c r="B7643" t="s">
        <v>134</v>
      </c>
      <c r="C7643" t="s">
        <v>3560</v>
      </c>
      <c r="D7643" t="s">
        <v>19</v>
      </c>
      <c r="E7643" t="s">
        <v>16</v>
      </c>
      <c r="F7643" t="s">
        <v>360</v>
      </c>
      <c r="G7643">
        <v>31.47</v>
      </c>
      <c r="H7643">
        <v>1</v>
      </c>
      <c r="I7643">
        <v>0.11</v>
      </c>
      <c r="J7643">
        <v>2.6</v>
      </c>
      <c r="K7643" t="s">
        <v>90</v>
      </c>
      <c r="L7643" t="s">
        <v>45</v>
      </c>
      <c r="M7643">
        <v>1.3</v>
      </c>
      <c r="N7643" t="s">
        <v>83</v>
      </c>
      <c r="O7643" t="b">
        <v>0</v>
      </c>
      <c r="P7643">
        <v>28.008299999999998</v>
      </c>
      <c r="Q7643">
        <v>9.1263000000000005</v>
      </c>
      <c r="R7643">
        <v>5.2263000000000002</v>
      </c>
      <c r="S7643" t="s">
        <v>128</v>
      </c>
      <c r="T7643">
        <v>0</v>
      </c>
      <c r="U7643">
        <v>0</v>
      </c>
      <c r="V7643">
        <v>2</v>
      </c>
      <c r="W7643">
        <v>315.20929999999993</v>
      </c>
    </row>
    <row r="7644" spans="1:23" x14ac:dyDescent="0.35">
      <c r="A7644" t="s">
        <v>9768</v>
      </c>
      <c r="B7644" t="s">
        <v>773</v>
      </c>
      <c r="C7644" t="s">
        <v>414</v>
      </c>
      <c r="D7644" t="s">
        <v>12</v>
      </c>
      <c r="E7644" t="s">
        <v>14</v>
      </c>
      <c r="F7644" t="s">
        <v>705</v>
      </c>
      <c r="G7644">
        <v>102.09</v>
      </c>
      <c r="H7644">
        <v>1</v>
      </c>
      <c r="I7644">
        <v>0.01</v>
      </c>
      <c r="J7644">
        <v>8.86</v>
      </c>
      <c r="K7644" t="s">
        <v>102</v>
      </c>
      <c r="L7644" t="s">
        <v>48</v>
      </c>
      <c r="M7644">
        <v>12.23</v>
      </c>
      <c r="N7644" t="s">
        <v>83</v>
      </c>
      <c r="O7644" t="b">
        <v>0</v>
      </c>
      <c r="P7644">
        <v>101.06910000000001</v>
      </c>
      <c r="Q7644">
        <v>39.815100000000008</v>
      </c>
      <c r="R7644">
        <v>18.725100000000008</v>
      </c>
      <c r="S7644" t="s">
        <v>97</v>
      </c>
      <c r="T7644">
        <v>0</v>
      </c>
      <c r="U7644">
        <v>0</v>
      </c>
      <c r="V7644">
        <v>15</v>
      </c>
      <c r="W7644">
        <v>1078.7847999999999</v>
      </c>
    </row>
    <row r="7645" spans="1:23" x14ac:dyDescent="0.35">
      <c r="A7645" t="s">
        <v>9769</v>
      </c>
      <c r="B7645" t="s">
        <v>257</v>
      </c>
      <c r="C7645" t="s">
        <v>514</v>
      </c>
      <c r="D7645" t="s">
        <v>17</v>
      </c>
      <c r="E7645" t="s">
        <v>14</v>
      </c>
      <c r="F7645" t="s">
        <v>755</v>
      </c>
      <c r="G7645">
        <v>119.37</v>
      </c>
      <c r="H7645">
        <v>1</v>
      </c>
      <c r="I7645">
        <v>0.1</v>
      </c>
      <c r="J7645">
        <v>2.2400000000000002</v>
      </c>
      <c r="K7645" t="s">
        <v>115</v>
      </c>
      <c r="L7645" t="s">
        <v>43</v>
      </c>
      <c r="M7645">
        <v>3.81</v>
      </c>
      <c r="N7645" t="s">
        <v>83</v>
      </c>
      <c r="O7645" t="b">
        <v>1</v>
      </c>
      <c r="P7645">
        <v>107.43300000000001</v>
      </c>
      <c r="Q7645">
        <v>35.811000000000007</v>
      </c>
      <c r="R7645">
        <v>29.76100000000001</v>
      </c>
      <c r="S7645" t="s">
        <v>128</v>
      </c>
      <c r="T7645">
        <v>0</v>
      </c>
      <c r="U7645">
        <v>0</v>
      </c>
      <c r="V7645">
        <v>26</v>
      </c>
      <c r="W7645">
        <v>3580.811200000001</v>
      </c>
    </row>
    <row r="7646" spans="1:23" x14ac:dyDescent="0.35">
      <c r="A7646" t="s">
        <v>9770</v>
      </c>
      <c r="B7646" t="s">
        <v>1576</v>
      </c>
      <c r="C7646" t="s">
        <v>1160</v>
      </c>
      <c r="D7646" t="s">
        <v>17</v>
      </c>
      <c r="E7646" t="s">
        <v>16</v>
      </c>
      <c r="F7646" t="s">
        <v>1762</v>
      </c>
      <c r="G7646">
        <v>26.3</v>
      </c>
      <c r="H7646">
        <v>1</v>
      </c>
      <c r="I7646">
        <v>0.09</v>
      </c>
      <c r="J7646">
        <v>4.54</v>
      </c>
      <c r="K7646" t="s">
        <v>115</v>
      </c>
      <c r="L7646" t="s">
        <v>43</v>
      </c>
      <c r="M7646">
        <v>7.44</v>
      </c>
      <c r="N7646" t="s">
        <v>279</v>
      </c>
      <c r="O7646" t="b">
        <v>0</v>
      </c>
      <c r="P7646">
        <v>23.933</v>
      </c>
      <c r="Q7646">
        <v>8.1530000000000005</v>
      </c>
      <c r="R7646">
        <v>-3.827</v>
      </c>
      <c r="S7646" t="s">
        <v>97</v>
      </c>
      <c r="T7646">
        <v>0</v>
      </c>
      <c r="U7646">
        <v>1</v>
      </c>
      <c r="V7646">
        <v>24</v>
      </c>
      <c r="W7646">
        <v>1026.3376000000001</v>
      </c>
    </row>
    <row r="7647" spans="1:23" x14ac:dyDescent="0.35">
      <c r="A7647" t="s">
        <v>9771</v>
      </c>
      <c r="B7647" t="s">
        <v>751</v>
      </c>
      <c r="C7647" t="s">
        <v>1407</v>
      </c>
      <c r="D7647" t="s">
        <v>24</v>
      </c>
      <c r="E7647" t="s">
        <v>16</v>
      </c>
      <c r="F7647" t="s">
        <v>435</v>
      </c>
      <c r="G7647">
        <v>28.86</v>
      </c>
      <c r="H7647">
        <v>1</v>
      </c>
      <c r="I7647">
        <v>0.05</v>
      </c>
      <c r="J7647">
        <v>4.88</v>
      </c>
      <c r="K7647" t="s">
        <v>102</v>
      </c>
      <c r="L7647" t="s">
        <v>41</v>
      </c>
      <c r="M7647">
        <v>8.14</v>
      </c>
      <c r="N7647" t="s">
        <v>83</v>
      </c>
      <c r="O7647" t="b">
        <v>0</v>
      </c>
      <c r="P7647">
        <v>27.417000000000002</v>
      </c>
      <c r="Q7647">
        <v>10.101000000000001</v>
      </c>
      <c r="R7647">
        <v>-2.919</v>
      </c>
      <c r="S7647" t="s">
        <v>97</v>
      </c>
      <c r="T7647">
        <v>0</v>
      </c>
      <c r="U7647">
        <v>0</v>
      </c>
      <c r="V7647">
        <v>7</v>
      </c>
      <c r="W7647">
        <v>354.58379999999988</v>
      </c>
    </row>
    <row r="7648" spans="1:23" x14ac:dyDescent="0.35">
      <c r="A7648" t="s">
        <v>9772</v>
      </c>
      <c r="B7648" t="s">
        <v>212</v>
      </c>
      <c r="C7648" t="s">
        <v>3003</v>
      </c>
      <c r="D7648" t="s">
        <v>17</v>
      </c>
      <c r="E7648" t="s">
        <v>16</v>
      </c>
      <c r="F7648" t="s">
        <v>475</v>
      </c>
      <c r="G7648">
        <v>50.07</v>
      </c>
      <c r="H7648">
        <v>2</v>
      </c>
      <c r="I7648">
        <v>0.21</v>
      </c>
      <c r="J7648">
        <v>6.8</v>
      </c>
      <c r="K7648" t="s">
        <v>90</v>
      </c>
      <c r="L7648" t="s">
        <v>41</v>
      </c>
      <c r="M7648">
        <v>13.17</v>
      </c>
      <c r="N7648" t="s">
        <v>83</v>
      </c>
      <c r="O7648" t="b">
        <v>0</v>
      </c>
      <c r="P7648">
        <v>79.110600000000005</v>
      </c>
      <c r="Q7648">
        <v>19.026600000000009</v>
      </c>
      <c r="R7648">
        <v>-0.9433999999999898</v>
      </c>
      <c r="S7648" t="s">
        <v>91</v>
      </c>
      <c r="T7648">
        <v>0</v>
      </c>
      <c r="U7648">
        <v>0</v>
      </c>
      <c r="V7648">
        <v>18</v>
      </c>
      <c r="W7648">
        <v>1081.7529999999999</v>
      </c>
    </row>
    <row r="7649" spans="1:23" x14ac:dyDescent="0.35">
      <c r="A7649" t="s">
        <v>9773</v>
      </c>
      <c r="B7649" t="s">
        <v>699</v>
      </c>
      <c r="C7649" t="s">
        <v>9774</v>
      </c>
      <c r="D7649" t="s">
        <v>19</v>
      </c>
      <c r="E7649" t="s">
        <v>14</v>
      </c>
      <c r="F7649" t="s">
        <v>655</v>
      </c>
      <c r="G7649">
        <v>42.92</v>
      </c>
      <c r="H7649">
        <v>2</v>
      </c>
      <c r="I7649">
        <v>0.03</v>
      </c>
      <c r="J7649">
        <v>9.4499999999999993</v>
      </c>
      <c r="K7649" t="s">
        <v>82</v>
      </c>
      <c r="L7649" t="s">
        <v>45</v>
      </c>
      <c r="M7649">
        <v>0.8</v>
      </c>
      <c r="N7649" t="s">
        <v>83</v>
      </c>
      <c r="O7649" t="b">
        <v>0</v>
      </c>
      <c r="P7649">
        <v>83.264799999999994</v>
      </c>
      <c r="Q7649">
        <v>31.7608</v>
      </c>
      <c r="R7649">
        <v>21.5108</v>
      </c>
      <c r="S7649" t="s">
        <v>91</v>
      </c>
      <c r="T7649">
        <v>0</v>
      </c>
      <c r="U7649">
        <v>0</v>
      </c>
      <c r="V7649">
        <v>1</v>
      </c>
      <c r="W7649">
        <v>21.5108</v>
      </c>
    </row>
    <row r="7650" spans="1:23" x14ac:dyDescent="0.35">
      <c r="A7650" t="s">
        <v>9775</v>
      </c>
      <c r="B7650" t="s">
        <v>1157</v>
      </c>
      <c r="C7650" t="s">
        <v>1694</v>
      </c>
      <c r="D7650" t="s">
        <v>17</v>
      </c>
      <c r="E7650" t="s">
        <v>16</v>
      </c>
      <c r="F7650" t="s">
        <v>1077</v>
      </c>
      <c r="G7650">
        <v>25.24</v>
      </c>
      <c r="H7650">
        <v>3</v>
      </c>
      <c r="I7650">
        <v>0.14000000000000001</v>
      </c>
      <c r="J7650">
        <v>8.98</v>
      </c>
      <c r="K7650" t="s">
        <v>115</v>
      </c>
      <c r="L7650" t="s">
        <v>43</v>
      </c>
      <c r="M7650">
        <v>6.37</v>
      </c>
      <c r="N7650" t="s">
        <v>83</v>
      </c>
      <c r="O7650" t="b">
        <v>0</v>
      </c>
      <c r="P7650">
        <v>65.119199999999992</v>
      </c>
      <c r="Q7650">
        <v>19.687200000000001</v>
      </c>
      <c r="R7650">
        <v>4.3371999999999957</v>
      </c>
      <c r="S7650" t="s">
        <v>103</v>
      </c>
      <c r="T7650">
        <v>0</v>
      </c>
      <c r="U7650">
        <v>0</v>
      </c>
      <c r="V7650">
        <v>16</v>
      </c>
      <c r="W7650">
        <v>1367.6271999999999</v>
      </c>
    </row>
    <row r="7651" spans="1:23" x14ac:dyDescent="0.35">
      <c r="A7651" t="s">
        <v>9776</v>
      </c>
      <c r="B7651" t="s">
        <v>105</v>
      </c>
      <c r="C7651" t="s">
        <v>6368</v>
      </c>
      <c r="D7651" t="s">
        <v>19</v>
      </c>
      <c r="E7651" t="s">
        <v>16</v>
      </c>
      <c r="F7651" t="s">
        <v>895</v>
      </c>
      <c r="G7651">
        <v>43.91</v>
      </c>
      <c r="H7651">
        <v>2</v>
      </c>
      <c r="I7651">
        <v>0.15</v>
      </c>
      <c r="J7651">
        <v>8.52</v>
      </c>
      <c r="K7651" t="s">
        <v>102</v>
      </c>
      <c r="L7651" t="s">
        <v>43</v>
      </c>
      <c r="M7651">
        <v>4.13</v>
      </c>
      <c r="N7651" t="s">
        <v>83</v>
      </c>
      <c r="O7651" t="b">
        <v>0</v>
      </c>
      <c r="P7651">
        <v>74.646999999999991</v>
      </c>
      <c r="Q7651">
        <v>21.954999999999998</v>
      </c>
      <c r="R7651">
        <v>9.3049999999999997</v>
      </c>
      <c r="S7651" t="s">
        <v>91</v>
      </c>
      <c r="T7651">
        <v>0</v>
      </c>
      <c r="U7651">
        <v>0</v>
      </c>
      <c r="V7651">
        <v>5</v>
      </c>
      <c r="W7651">
        <v>173.91010000000011</v>
      </c>
    </row>
    <row r="7652" spans="1:23" x14ac:dyDescent="0.35">
      <c r="A7652" t="s">
        <v>9777</v>
      </c>
      <c r="B7652" t="s">
        <v>491</v>
      </c>
      <c r="C7652" t="s">
        <v>6763</v>
      </c>
      <c r="D7652" t="s">
        <v>19</v>
      </c>
      <c r="E7652" t="s">
        <v>16</v>
      </c>
      <c r="F7652" t="s">
        <v>427</v>
      </c>
      <c r="G7652">
        <v>41.55</v>
      </c>
      <c r="H7652">
        <v>2</v>
      </c>
      <c r="I7652">
        <v>0.21</v>
      </c>
      <c r="J7652">
        <v>9.42</v>
      </c>
      <c r="K7652" t="s">
        <v>82</v>
      </c>
      <c r="L7652" t="s">
        <v>41</v>
      </c>
      <c r="M7652">
        <v>11.02</v>
      </c>
      <c r="N7652" t="s">
        <v>83</v>
      </c>
      <c r="O7652" t="b">
        <v>0</v>
      </c>
      <c r="P7652">
        <v>65.649000000000001</v>
      </c>
      <c r="Q7652">
        <v>15.78900000000001</v>
      </c>
      <c r="R7652">
        <v>-4.6509999999999891</v>
      </c>
      <c r="S7652" t="s">
        <v>103</v>
      </c>
      <c r="T7652">
        <v>0</v>
      </c>
      <c r="U7652">
        <v>0</v>
      </c>
      <c r="V7652">
        <v>3</v>
      </c>
      <c r="W7652">
        <v>-21.780899999999988</v>
      </c>
    </row>
    <row r="7653" spans="1:23" x14ac:dyDescent="0.35">
      <c r="A7653" t="s">
        <v>9778</v>
      </c>
      <c r="B7653" t="s">
        <v>173</v>
      </c>
      <c r="C7653" t="s">
        <v>910</v>
      </c>
      <c r="D7653" t="s">
        <v>12</v>
      </c>
      <c r="E7653" t="s">
        <v>14</v>
      </c>
      <c r="F7653" t="s">
        <v>210</v>
      </c>
      <c r="G7653">
        <v>90.54</v>
      </c>
      <c r="H7653">
        <v>3</v>
      </c>
      <c r="I7653">
        <v>0.27</v>
      </c>
      <c r="J7653">
        <v>3.67</v>
      </c>
      <c r="K7653" t="s">
        <v>102</v>
      </c>
      <c r="L7653" t="s">
        <v>41</v>
      </c>
      <c r="M7653">
        <v>14.03</v>
      </c>
      <c r="N7653" t="s">
        <v>83</v>
      </c>
      <c r="O7653" t="b">
        <v>0</v>
      </c>
      <c r="P7653">
        <v>198.2826</v>
      </c>
      <c r="Q7653">
        <v>35.310599999999987</v>
      </c>
      <c r="R7653">
        <v>17.610599999999991</v>
      </c>
      <c r="S7653" t="s">
        <v>128</v>
      </c>
      <c r="T7653">
        <v>0</v>
      </c>
      <c r="U7653">
        <v>0</v>
      </c>
      <c r="V7653">
        <v>4</v>
      </c>
      <c r="W7653">
        <v>59.77000000000001</v>
      </c>
    </row>
    <row r="7654" spans="1:23" x14ac:dyDescent="0.35">
      <c r="A7654" t="s">
        <v>9779</v>
      </c>
      <c r="B7654" t="s">
        <v>229</v>
      </c>
      <c r="C7654" t="s">
        <v>359</v>
      </c>
      <c r="D7654" t="s">
        <v>12</v>
      </c>
      <c r="E7654" t="s">
        <v>95</v>
      </c>
      <c r="F7654" t="s">
        <v>370</v>
      </c>
      <c r="G7654">
        <v>312.04000000000002</v>
      </c>
      <c r="H7654">
        <v>3</v>
      </c>
      <c r="I7654">
        <v>7.0000000000000007E-2</v>
      </c>
      <c r="J7654">
        <v>6.37</v>
      </c>
      <c r="K7654" t="s">
        <v>102</v>
      </c>
      <c r="L7654" t="s">
        <v>43</v>
      </c>
      <c r="M7654">
        <v>6.8</v>
      </c>
      <c r="N7654" t="s">
        <v>83</v>
      </c>
      <c r="O7654" t="b">
        <v>0</v>
      </c>
      <c r="P7654">
        <v>870.59160000000008</v>
      </c>
      <c r="Q7654">
        <v>308.91960000000012</v>
      </c>
      <c r="R7654">
        <v>295.74959999999999</v>
      </c>
      <c r="S7654" t="s">
        <v>103</v>
      </c>
      <c r="T7654">
        <v>0</v>
      </c>
      <c r="U7654">
        <v>0</v>
      </c>
      <c r="V7654">
        <v>18</v>
      </c>
      <c r="W7654">
        <v>1656.8806999999999</v>
      </c>
    </row>
    <row r="7655" spans="1:23" x14ac:dyDescent="0.35">
      <c r="A7655" t="s">
        <v>9780</v>
      </c>
      <c r="B7655" t="s">
        <v>1572</v>
      </c>
      <c r="C7655" t="s">
        <v>2464</v>
      </c>
      <c r="D7655" t="s">
        <v>19</v>
      </c>
      <c r="E7655" t="s">
        <v>16</v>
      </c>
      <c r="F7655" t="s">
        <v>1316</v>
      </c>
      <c r="G7655">
        <v>44.65</v>
      </c>
      <c r="H7655">
        <v>3</v>
      </c>
      <c r="I7655">
        <v>0.18</v>
      </c>
      <c r="J7655">
        <v>3.56</v>
      </c>
      <c r="K7655" t="s">
        <v>115</v>
      </c>
      <c r="L7655" t="s">
        <v>48</v>
      </c>
      <c r="M7655">
        <v>14.65</v>
      </c>
      <c r="N7655" t="s">
        <v>83</v>
      </c>
      <c r="O7655" t="b">
        <v>0</v>
      </c>
      <c r="P7655">
        <v>109.839</v>
      </c>
      <c r="Q7655">
        <v>29.469000000000008</v>
      </c>
      <c r="R7655">
        <v>11.259000000000009</v>
      </c>
      <c r="S7655" t="s">
        <v>103</v>
      </c>
      <c r="T7655">
        <v>0</v>
      </c>
      <c r="U7655">
        <v>0</v>
      </c>
      <c r="V7655">
        <v>14</v>
      </c>
      <c r="W7655">
        <v>1664.0038999999999</v>
      </c>
    </row>
    <row r="7656" spans="1:23" x14ac:dyDescent="0.35">
      <c r="A7656" t="s">
        <v>9781</v>
      </c>
      <c r="B7656" t="s">
        <v>566</v>
      </c>
      <c r="C7656" t="s">
        <v>4489</v>
      </c>
      <c r="D7656" t="s">
        <v>15</v>
      </c>
      <c r="E7656" t="s">
        <v>95</v>
      </c>
      <c r="F7656" t="s">
        <v>127</v>
      </c>
      <c r="G7656">
        <v>452.08</v>
      </c>
      <c r="H7656">
        <v>1</v>
      </c>
      <c r="I7656">
        <v>0.06</v>
      </c>
      <c r="J7656">
        <v>4.71</v>
      </c>
      <c r="K7656" t="s">
        <v>102</v>
      </c>
      <c r="L7656" t="s">
        <v>41</v>
      </c>
      <c r="M7656">
        <v>10.28</v>
      </c>
      <c r="N7656" t="s">
        <v>83</v>
      </c>
      <c r="O7656" t="b">
        <v>0</v>
      </c>
      <c r="P7656">
        <v>424.95519999999988</v>
      </c>
      <c r="Q7656">
        <v>153.70719999999989</v>
      </c>
      <c r="R7656">
        <v>138.71719999999991</v>
      </c>
      <c r="S7656" t="s">
        <v>103</v>
      </c>
      <c r="T7656">
        <v>0</v>
      </c>
      <c r="U7656">
        <v>0</v>
      </c>
      <c r="V7656">
        <v>4</v>
      </c>
      <c r="W7656">
        <v>443.50889999999998</v>
      </c>
    </row>
    <row r="7657" spans="1:23" x14ac:dyDescent="0.35">
      <c r="A7657" t="s">
        <v>9782</v>
      </c>
      <c r="B7657" t="s">
        <v>147</v>
      </c>
      <c r="C7657" t="s">
        <v>9783</v>
      </c>
      <c r="D7657" t="s">
        <v>15</v>
      </c>
      <c r="E7657" t="s">
        <v>14</v>
      </c>
      <c r="F7657" t="s">
        <v>617</v>
      </c>
      <c r="G7657">
        <v>98.64</v>
      </c>
      <c r="H7657">
        <v>2</v>
      </c>
      <c r="I7657">
        <v>0.16</v>
      </c>
      <c r="J7657">
        <v>2.4500000000000002</v>
      </c>
      <c r="K7657" t="s">
        <v>82</v>
      </c>
      <c r="L7657" t="s">
        <v>41</v>
      </c>
      <c r="M7657">
        <v>9.27</v>
      </c>
      <c r="N7657" t="s">
        <v>83</v>
      </c>
      <c r="O7657" t="b">
        <v>0</v>
      </c>
      <c r="P7657">
        <v>165.71520000000001</v>
      </c>
      <c r="Q7657">
        <v>47.347199999999987</v>
      </c>
      <c r="R7657">
        <v>35.627199999999988</v>
      </c>
      <c r="S7657" t="s">
        <v>84</v>
      </c>
      <c r="T7657">
        <v>0</v>
      </c>
      <c r="U7657">
        <v>0</v>
      </c>
      <c r="V7657">
        <v>1</v>
      </c>
      <c r="W7657">
        <v>35.627199999999988</v>
      </c>
    </row>
    <row r="7658" spans="1:23" x14ac:dyDescent="0.35">
      <c r="A7658" t="s">
        <v>9784</v>
      </c>
      <c r="B7658" t="s">
        <v>1107</v>
      </c>
      <c r="C7658" t="s">
        <v>3267</v>
      </c>
      <c r="D7658" t="s">
        <v>12</v>
      </c>
      <c r="E7658" t="s">
        <v>16</v>
      </c>
      <c r="F7658" t="s">
        <v>435</v>
      </c>
      <c r="G7658">
        <v>47.84</v>
      </c>
      <c r="H7658">
        <v>2</v>
      </c>
      <c r="I7658">
        <v>0.3</v>
      </c>
      <c r="J7658">
        <v>8.89</v>
      </c>
      <c r="K7658" t="s">
        <v>102</v>
      </c>
      <c r="L7658" t="s">
        <v>41</v>
      </c>
      <c r="M7658">
        <v>5.84</v>
      </c>
      <c r="N7658" t="s">
        <v>83</v>
      </c>
      <c r="O7658" t="b">
        <v>0</v>
      </c>
      <c r="P7658">
        <v>66.975999999999999</v>
      </c>
      <c r="Q7658">
        <v>9.5679999999999978</v>
      </c>
      <c r="R7658">
        <v>-5.1620000000000026</v>
      </c>
      <c r="S7658" t="s">
        <v>97</v>
      </c>
      <c r="T7658">
        <v>0</v>
      </c>
      <c r="U7658">
        <v>0</v>
      </c>
      <c r="V7658">
        <v>15</v>
      </c>
      <c r="W7658">
        <v>562.32950000000005</v>
      </c>
    </row>
    <row r="7659" spans="1:23" x14ac:dyDescent="0.35">
      <c r="A7659" t="s">
        <v>9785</v>
      </c>
      <c r="B7659" t="s">
        <v>1219</v>
      </c>
      <c r="C7659" t="s">
        <v>815</v>
      </c>
      <c r="D7659" t="s">
        <v>20</v>
      </c>
      <c r="E7659" t="s">
        <v>16</v>
      </c>
      <c r="F7659" t="s">
        <v>1077</v>
      </c>
      <c r="G7659">
        <v>65.430000000000007</v>
      </c>
      <c r="H7659">
        <v>3</v>
      </c>
      <c r="I7659">
        <v>0.11</v>
      </c>
      <c r="J7659">
        <v>3</v>
      </c>
      <c r="K7659" t="s">
        <v>102</v>
      </c>
      <c r="L7659" t="s">
        <v>41</v>
      </c>
      <c r="M7659">
        <v>10</v>
      </c>
      <c r="N7659" t="s">
        <v>83</v>
      </c>
      <c r="O7659" t="b">
        <v>0</v>
      </c>
      <c r="P7659">
        <v>174.69810000000001</v>
      </c>
      <c r="Q7659">
        <v>56.92410000000001</v>
      </c>
      <c r="R7659">
        <v>43.92410000000001</v>
      </c>
      <c r="S7659" t="s">
        <v>183</v>
      </c>
      <c r="T7659">
        <v>0</v>
      </c>
      <c r="U7659">
        <v>0</v>
      </c>
      <c r="V7659">
        <v>15</v>
      </c>
      <c r="W7659">
        <v>1377.5636</v>
      </c>
    </row>
    <row r="7660" spans="1:23" x14ac:dyDescent="0.35">
      <c r="A7660" t="s">
        <v>9786</v>
      </c>
      <c r="B7660" t="s">
        <v>268</v>
      </c>
      <c r="C7660" t="s">
        <v>2526</v>
      </c>
      <c r="D7660" t="s">
        <v>12</v>
      </c>
      <c r="E7660" t="s">
        <v>88</v>
      </c>
      <c r="F7660" t="s">
        <v>964</v>
      </c>
      <c r="G7660">
        <v>16.79</v>
      </c>
      <c r="H7660">
        <v>1</v>
      </c>
      <c r="I7660">
        <v>0.19</v>
      </c>
      <c r="J7660">
        <v>9.01</v>
      </c>
      <c r="K7660" t="s">
        <v>115</v>
      </c>
      <c r="L7660" t="s">
        <v>41</v>
      </c>
      <c r="M7660">
        <v>10.98</v>
      </c>
      <c r="N7660" t="s">
        <v>83</v>
      </c>
      <c r="O7660" t="b">
        <v>0</v>
      </c>
      <c r="P7660">
        <v>13.5999</v>
      </c>
      <c r="Q7660">
        <v>3.5259</v>
      </c>
      <c r="R7660">
        <v>-16.464099999999998</v>
      </c>
      <c r="S7660" t="s">
        <v>91</v>
      </c>
      <c r="T7660">
        <v>0</v>
      </c>
      <c r="U7660">
        <v>0</v>
      </c>
      <c r="V7660">
        <v>5</v>
      </c>
      <c r="W7660">
        <v>6.7103000000000073</v>
      </c>
    </row>
    <row r="7661" spans="1:23" x14ac:dyDescent="0.35">
      <c r="A7661" t="s">
        <v>9787</v>
      </c>
      <c r="B7661" t="s">
        <v>326</v>
      </c>
      <c r="C7661" t="s">
        <v>1916</v>
      </c>
      <c r="D7661" t="s">
        <v>15</v>
      </c>
      <c r="E7661" t="s">
        <v>16</v>
      </c>
      <c r="F7661" t="s">
        <v>481</v>
      </c>
      <c r="G7661">
        <v>55.01</v>
      </c>
      <c r="H7661">
        <v>1</v>
      </c>
      <c r="I7661">
        <v>7.0000000000000007E-2</v>
      </c>
      <c r="J7661">
        <v>9.44</v>
      </c>
      <c r="K7661" t="s">
        <v>90</v>
      </c>
      <c r="L7661" t="s">
        <v>41</v>
      </c>
      <c r="M7661">
        <v>5.0999999999999996</v>
      </c>
      <c r="N7661" t="s">
        <v>83</v>
      </c>
      <c r="O7661" t="b">
        <v>0</v>
      </c>
      <c r="P7661">
        <v>51.159300000000002</v>
      </c>
      <c r="Q7661">
        <v>18.153299999999991</v>
      </c>
      <c r="R7661">
        <v>3.6132999999999948</v>
      </c>
      <c r="S7661" t="s">
        <v>103</v>
      </c>
      <c r="T7661">
        <v>0</v>
      </c>
      <c r="U7661">
        <v>0</v>
      </c>
      <c r="V7661">
        <v>17</v>
      </c>
      <c r="W7661">
        <v>868.86450000000013</v>
      </c>
    </row>
    <row r="7662" spans="1:23" x14ac:dyDescent="0.35">
      <c r="A7662" t="s">
        <v>9788</v>
      </c>
      <c r="B7662" t="s">
        <v>746</v>
      </c>
      <c r="C7662" t="s">
        <v>913</v>
      </c>
      <c r="D7662" t="s">
        <v>19</v>
      </c>
      <c r="E7662" t="s">
        <v>16</v>
      </c>
      <c r="F7662" t="s">
        <v>448</v>
      </c>
      <c r="G7662">
        <v>25.72</v>
      </c>
      <c r="H7662">
        <v>1</v>
      </c>
      <c r="I7662">
        <v>0.16</v>
      </c>
      <c r="J7662">
        <v>5.28</v>
      </c>
      <c r="K7662" t="s">
        <v>102</v>
      </c>
      <c r="L7662" t="s">
        <v>45</v>
      </c>
      <c r="M7662">
        <v>0.71</v>
      </c>
      <c r="N7662" t="s">
        <v>83</v>
      </c>
      <c r="O7662" t="b">
        <v>0</v>
      </c>
      <c r="P7662">
        <v>21.604800000000001</v>
      </c>
      <c r="Q7662">
        <v>6.1727999999999987</v>
      </c>
      <c r="R7662">
        <v>0.18279999999999849</v>
      </c>
      <c r="S7662" t="s">
        <v>103</v>
      </c>
      <c r="T7662">
        <v>0</v>
      </c>
      <c r="U7662">
        <v>0</v>
      </c>
      <c r="V7662">
        <v>16</v>
      </c>
      <c r="W7662">
        <v>1120.9875</v>
      </c>
    </row>
    <row r="7663" spans="1:23" x14ac:dyDescent="0.35">
      <c r="A7663" t="s">
        <v>9789</v>
      </c>
      <c r="B7663" t="s">
        <v>521</v>
      </c>
      <c r="C7663" t="s">
        <v>1254</v>
      </c>
      <c r="D7663" t="s">
        <v>24</v>
      </c>
      <c r="E7663" t="s">
        <v>14</v>
      </c>
      <c r="F7663" t="s">
        <v>152</v>
      </c>
      <c r="G7663">
        <v>90.95</v>
      </c>
      <c r="H7663">
        <v>3</v>
      </c>
      <c r="I7663">
        <v>0.27</v>
      </c>
      <c r="J7663">
        <v>2.99</v>
      </c>
      <c r="K7663" t="s">
        <v>102</v>
      </c>
      <c r="L7663" t="s">
        <v>41</v>
      </c>
      <c r="M7663">
        <v>9.69</v>
      </c>
      <c r="N7663" t="s">
        <v>83</v>
      </c>
      <c r="O7663" t="b">
        <v>0</v>
      </c>
      <c r="P7663">
        <v>199.18049999999999</v>
      </c>
      <c r="Q7663">
        <v>35.470500000000023</v>
      </c>
      <c r="R7663">
        <v>22.790500000000019</v>
      </c>
      <c r="S7663" t="s">
        <v>84</v>
      </c>
      <c r="T7663">
        <v>0</v>
      </c>
      <c r="U7663">
        <v>0</v>
      </c>
      <c r="V7663">
        <v>13</v>
      </c>
      <c r="W7663">
        <v>1539.1237000000001</v>
      </c>
    </row>
    <row r="7664" spans="1:23" x14ac:dyDescent="0.35">
      <c r="A7664" t="s">
        <v>9790</v>
      </c>
      <c r="B7664" t="s">
        <v>130</v>
      </c>
      <c r="C7664" t="s">
        <v>1019</v>
      </c>
      <c r="D7664" t="s">
        <v>19</v>
      </c>
      <c r="E7664" t="s">
        <v>88</v>
      </c>
      <c r="F7664" t="s">
        <v>182</v>
      </c>
      <c r="G7664">
        <v>20.95</v>
      </c>
      <c r="H7664">
        <v>2</v>
      </c>
      <c r="I7664">
        <v>0.03</v>
      </c>
      <c r="J7664">
        <v>7.34</v>
      </c>
      <c r="K7664" t="s">
        <v>82</v>
      </c>
      <c r="L7664" t="s">
        <v>48</v>
      </c>
      <c r="M7664">
        <v>9.08</v>
      </c>
      <c r="N7664" t="s">
        <v>83</v>
      </c>
      <c r="O7664" t="b">
        <v>0</v>
      </c>
      <c r="P7664">
        <v>40.643000000000001</v>
      </c>
      <c r="Q7664">
        <v>15.503</v>
      </c>
      <c r="R7664">
        <v>-0.91699999999999804</v>
      </c>
      <c r="S7664" t="s">
        <v>84</v>
      </c>
      <c r="T7664">
        <v>0</v>
      </c>
      <c r="U7664">
        <v>0</v>
      </c>
      <c r="V7664">
        <v>5</v>
      </c>
      <c r="W7664">
        <v>208.37760000000009</v>
      </c>
    </row>
    <row r="7665" spans="1:23" x14ac:dyDescent="0.35">
      <c r="A7665" t="s">
        <v>9791</v>
      </c>
      <c r="B7665" t="s">
        <v>562</v>
      </c>
      <c r="C7665" t="s">
        <v>106</v>
      </c>
      <c r="D7665" t="s">
        <v>19</v>
      </c>
      <c r="E7665" t="s">
        <v>88</v>
      </c>
      <c r="F7665" t="s">
        <v>530</v>
      </c>
      <c r="G7665">
        <v>24.36</v>
      </c>
      <c r="H7665">
        <v>3</v>
      </c>
      <c r="I7665">
        <v>0.25</v>
      </c>
      <c r="J7665">
        <v>5.62</v>
      </c>
      <c r="K7665" t="s">
        <v>90</v>
      </c>
      <c r="L7665" t="s">
        <v>41</v>
      </c>
      <c r="M7665">
        <v>11.54</v>
      </c>
      <c r="N7665" t="s">
        <v>83</v>
      </c>
      <c r="O7665" t="b">
        <v>0</v>
      </c>
      <c r="P7665">
        <v>54.81</v>
      </c>
      <c r="Q7665">
        <v>10.962</v>
      </c>
      <c r="R7665">
        <v>-6.1979999999999968</v>
      </c>
      <c r="S7665" t="s">
        <v>103</v>
      </c>
      <c r="T7665">
        <v>0</v>
      </c>
      <c r="U7665">
        <v>0</v>
      </c>
      <c r="V7665">
        <v>14</v>
      </c>
      <c r="W7665">
        <v>687.77050000000008</v>
      </c>
    </row>
    <row r="7666" spans="1:23" x14ac:dyDescent="0.35">
      <c r="A7666" t="s">
        <v>9792</v>
      </c>
      <c r="B7666" t="s">
        <v>177</v>
      </c>
      <c r="C7666" t="s">
        <v>779</v>
      </c>
      <c r="D7666" t="s">
        <v>20</v>
      </c>
      <c r="E7666" t="s">
        <v>95</v>
      </c>
      <c r="F7666" t="s">
        <v>2069</v>
      </c>
      <c r="G7666">
        <v>427.64</v>
      </c>
      <c r="H7666">
        <v>1</v>
      </c>
      <c r="I7666">
        <v>0.02</v>
      </c>
      <c r="J7666">
        <v>5.18</v>
      </c>
      <c r="K7666" t="s">
        <v>115</v>
      </c>
      <c r="L7666" t="s">
        <v>45</v>
      </c>
      <c r="M7666">
        <v>0.94</v>
      </c>
      <c r="N7666" t="s">
        <v>83</v>
      </c>
      <c r="O7666" t="b">
        <v>0</v>
      </c>
      <c r="P7666">
        <v>419.0872</v>
      </c>
      <c r="Q7666">
        <v>162.50319999999999</v>
      </c>
      <c r="R7666">
        <v>156.38319999999999</v>
      </c>
      <c r="S7666" t="s">
        <v>128</v>
      </c>
      <c r="T7666">
        <v>0</v>
      </c>
      <c r="U7666">
        <v>0</v>
      </c>
      <c r="V7666">
        <v>20</v>
      </c>
      <c r="W7666">
        <v>1330.2448999999999</v>
      </c>
    </row>
    <row r="7667" spans="1:23" x14ac:dyDescent="0.35">
      <c r="A7667" t="s">
        <v>9793</v>
      </c>
      <c r="B7667" t="s">
        <v>787</v>
      </c>
      <c r="C7667" t="s">
        <v>630</v>
      </c>
      <c r="D7667" t="s">
        <v>28</v>
      </c>
      <c r="E7667" t="s">
        <v>14</v>
      </c>
      <c r="F7667" t="s">
        <v>203</v>
      </c>
      <c r="G7667">
        <v>144.36000000000001</v>
      </c>
      <c r="H7667">
        <v>2</v>
      </c>
      <c r="I7667">
        <v>0</v>
      </c>
      <c r="J7667">
        <v>2.41</v>
      </c>
      <c r="K7667" t="s">
        <v>82</v>
      </c>
      <c r="L7667" t="s">
        <v>43</v>
      </c>
      <c r="M7667">
        <v>7.53</v>
      </c>
      <c r="N7667" t="s">
        <v>83</v>
      </c>
      <c r="O7667" t="b">
        <v>0</v>
      </c>
      <c r="P7667">
        <v>288.72000000000003</v>
      </c>
      <c r="Q7667">
        <v>115.488</v>
      </c>
      <c r="R7667">
        <v>105.548</v>
      </c>
      <c r="S7667" t="s">
        <v>97</v>
      </c>
      <c r="T7667">
        <v>0</v>
      </c>
      <c r="U7667">
        <v>0</v>
      </c>
      <c r="V7667">
        <v>3</v>
      </c>
      <c r="W7667">
        <v>429.54200000000009</v>
      </c>
    </row>
    <row r="7668" spans="1:23" x14ac:dyDescent="0.35">
      <c r="A7668" t="s">
        <v>9794</v>
      </c>
      <c r="B7668" t="s">
        <v>699</v>
      </c>
      <c r="C7668" t="s">
        <v>1244</v>
      </c>
      <c r="D7668" t="s">
        <v>15</v>
      </c>
      <c r="E7668" t="s">
        <v>95</v>
      </c>
      <c r="F7668" t="s">
        <v>191</v>
      </c>
      <c r="G7668">
        <v>35.159999999999997</v>
      </c>
      <c r="H7668">
        <v>2</v>
      </c>
      <c r="I7668">
        <v>0.1</v>
      </c>
      <c r="J7668">
        <v>2.65</v>
      </c>
      <c r="K7668" t="s">
        <v>102</v>
      </c>
      <c r="L7668" t="s">
        <v>41</v>
      </c>
      <c r="M7668">
        <v>12.27</v>
      </c>
      <c r="N7668" t="s">
        <v>83</v>
      </c>
      <c r="O7668" t="b">
        <v>1</v>
      </c>
      <c r="P7668">
        <v>63.287999999999997</v>
      </c>
      <c r="Q7668">
        <v>21.096</v>
      </c>
      <c r="R7668">
        <v>6.1760000000000037</v>
      </c>
      <c r="S7668" t="s">
        <v>91</v>
      </c>
      <c r="T7668">
        <v>0</v>
      </c>
      <c r="U7668">
        <v>0</v>
      </c>
      <c r="V7668">
        <v>14</v>
      </c>
      <c r="W7668">
        <v>936.87019999999995</v>
      </c>
    </row>
    <row r="7669" spans="1:23" x14ac:dyDescent="0.35">
      <c r="A7669" t="s">
        <v>9795</v>
      </c>
      <c r="B7669" t="s">
        <v>669</v>
      </c>
      <c r="C7669" t="s">
        <v>6935</v>
      </c>
      <c r="D7669" t="s">
        <v>28</v>
      </c>
      <c r="E7669" t="s">
        <v>16</v>
      </c>
      <c r="F7669" t="s">
        <v>307</v>
      </c>
      <c r="G7669">
        <v>39.520000000000003</v>
      </c>
      <c r="H7669">
        <v>1</v>
      </c>
      <c r="I7669">
        <v>0.1</v>
      </c>
      <c r="J7669">
        <v>7.35</v>
      </c>
      <c r="K7669" t="s">
        <v>102</v>
      </c>
      <c r="L7669" t="s">
        <v>43</v>
      </c>
      <c r="M7669">
        <v>7.91</v>
      </c>
      <c r="N7669" t="s">
        <v>83</v>
      </c>
      <c r="O7669" t="b">
        <v>1</v>
      </c>
      <c r="P7669">
        <v>35.567999999999998</v>
      </c>
      <c r="Q7669">
        <v>11.856</v>
      </c>
      <c r="R7669">
        <v>-3.403999999999995</v>
      </c>
      <c r="S7669" t="s">
        <v>183</v>
      </c>
      <c r="T7669">
        <v>0</v>
      </c>
      <c r="U7669">
        <v>0</v>
      </c>
      <c r="V7669">
        <v>4</v>
      </c>
      <c r="W7669">
        <v>38.475000000000009</v>
      </c>
    </row>
    <row r="7670" spans="1:23" x14ac:dyDescent="0.35">
      <c r="A7670" t="s">
        <v>9796</v>
      </c>
      <c r="B7670" t="s">
        <v>1228</v>
      </c>
      <c r="C7670" t="s">
        <v>1315</v>
      </c>
      <c r="D7670" t="s">
        <v>12</v>
      </c>
      <c r="E7670" t="s">
        <v>14</v>
      </c>
      <c r="F7670" t="s">
        <v>377</v>
      </c>
      <c r="G7670">
        <v>139.56</v>
      </c>
      <c r="H7670">
        <v>3</v>
      </c>
      <c r="I7670">
        <v>0.03</v>
      </c>
      <c r="J7670">
        <v>5.39</v>
      </c>
      <c r="K7670" t="s">
        <v>102</v>
      </c>
      <c r="L7670" t="s">
        <v>45</v>
      </c>
      <c r="M7670">
        <v>1.88</v>
      </c>
      <c r="N7670" t="s">
        <v>83</v>
      </c>
      <c r="O7670" t="b">
        <v>0</v>
      </c>
      <c r="P7670">
        <v>406.11959999999999</v>
      </c>
      <c r="Q7670">
        <v>154.91159999999999</v>
      </c>
      <c r="R7670">
        <v>147.64160000000001</v>
      </c>
      <c r="S7670" t="s">
        <v>84</v>
      </c>
      <c r="T7670">
        <v>0</v>
      </c>
      <c r="U7670">
        <v>0</v>
      </c>
      <c r="V7670">
        <v>14</v>
      </c>
      <c r="W7670">
        <v>995.56200000000001</v>
      </c>
    </row>
    <row r="7671" spans="1:23" x14ac:dyDescent="0.35">
      <c r="A7671" t="s">
        <v>9797</v>
      </c>
      <c r="B7671" t="s">
        <v>295</v>
      </c>
      <c r="C7671" t="s">
        <v>250</v>
      </c>
      <c r="D7671" t="s">
        <v>19</v>
      </c>
      <c r="E7671" t="s">
        <v>95</v>
      </c>
      <c r="F7671" t="s">
        <v>1363</v>
      </c>
      <c r="G7671">
        <v>538.33000000000004</v>
      </c>
      <c r="H7671">
        <v>3</v>
      </c>
      <c r="I7671">
        <v>0.05</v>
      </c>
      <c r="J7671">
        <v>2.96</v>
      </c>
      <c r="K7671" t="s">
        <v>90</v>
      </c>
      <c r="L7671" t="s">
        <v>43</v>
      </c>
      <c r="M7671">
        <v>6.85</v>
      </c>
      <c r="N7671" t="s">
        <v>83</v>
      </c>
      <c r="O7671" t="b">
        <v>0</v>
      </c>
      <c r="P7671">
        <v>1534.2405000000001</v>
      </c>
      <c r="Q7671">
        <v>565.24649999999997</v>
      </c>
      <c r="R7671">
        <v>555.43650000000002</v>
      </c>
      <c r="S7671" t="s">
        <v>91</v>
      </c>
      <c r="T7671">
        <v>0</v>
      </c>
      <c r="U7671">
        <v>0</v>
      </c>
      <c r="V7671">
        <v>13</v>
      </c>
      <c r="W7671">
        <v>678.67290000000003</v>
      </c>
    </row>
    <row r="7672" spans="1:23" x14ac:dyDescent="0.35">
      <c r="A7672" t="s">
        <v>9798</v>
      </c>
      <c r="B7672" t="s">
        <v>372</v>
      </c>
      <c r="C7672" t="s">
        <v>423</v>
      </c>
      <c r="D7672" t="s">
        <v>15</v>
      </c>
      <c r="E7672" t="s">
        <v>16</v>
      </c>
      <c r="F7672" t="s">
        <v>278</v>
      </c>
      <c r="G7672">
        <v>32.03</v>
      </c>
      <c r="H7672">
        <v>2</v>
      </c>
      <c r="I7672">
        <v>0.23</v>
      </c>
      <c r="J7672">
        <v>3.76</v>
      </c>
      <c r="K7672" t="s">
        <v>82</v>
      </c>
      <c r="L7672" t="s">
        <v>43</v>
      </c>
      <c r="M7672">
        <v>7.23</v>
      </c>
      <c r="N7672" t="s">
        <v>83</v>
      </c>
      <c r="O7672" t="b">
        <v>0</v>
      </c>
      <c r="P7672">
        <v>49.3262</v>
      </c>
      <c r="Q7672">
        <v>10.8902</v>
      </c>
      <c r="R7672">
        <v>-9.9800000000000097E-2</v>
      </c>
      <c r="S7672" t="s">
        <v>183</v>
      </c>
      <c r="T7672">
        <v>0</v>
      </c>
      <c r="U7672">
        <v>0</v>
      </c>
      <c r="V7672">
        <v>19</v>
      </c>
      <c r="W7672">
        <v>1408.3480999999999</v>
      </c>
    </row>
    <row r="7673" spans="1:23" x14ac:dyDescent="0.35">
      <c r="A7673" t="s">
        <v>9799</v>
      </c>
      <c r="B7673" t="s">
        <v>699</v>
      </c>
      <c r="C7673" t="s">
        <v>1126</v>
      </c>
      <c r="D7673" t="s">
        <v>12</v>
      </c>
      <c r="E7673" t="s">
        <v>95</v>
      </c>
      <c r="F7673" t="s">
        <v>421</v>
      </c>
      <c r="G7673">
        <v>292.61</v>
      </c>
      <c r="H7673">
        <v>3</v>
      </c>
      <c r="I7673">
        <v>0.1</v>
      </c>
      <c r="J7673">
        <v>4.1399999999999997</v>
      </c>
      <c r="K7673" t="s">
        <v>115</v>
      </c>
      <c r="L7673" t="s">
        <v>41</v>
      </c>
      <c r="M7673">
        <v>12.43</v>
      </c>
      <c r="N7673" t="s">
        <v>83</v>
      </c>
      <c r="O7673" t="b">
        <v>1</v>
      </c>
      <c r="P7673">
        <v>790.04700000000003</v>
      </c>
      <c r="Q7673">
        <v>263.34899999999999</v>
      </c>
      <c r="R7673">
        <v>246.77900000000011</v>
      </c>
      <c r="S7673" t="s">
        <v>91</v>
      </c>
      <c r="T7673">
        <v>0</v>
      </c>
      <c r="U7673">
        <v>0</v>
      </c>
      <c r="V7673">
        <v>20</v>
      </c>
      <c r="W7673">
        <v>1687.2603999999999</v>
      </c>
    </row>
    <row r="7674" spans="1:23" x14ac:dyDescent="0.35">
      <c r="A7674" t="s">
        <v>9800</v>
      </c>
      <c r="B7674" t="s">
        <v>784</v>
      </c>
      <c r="C7674" t="s">
        <v>2143</v>
      </c>
      <c r="D7674" t="s">
        <v>19</v>
      </c>
      <c r="E7674" t="s">
        <v>16</v>
      </c>
      <c r="F7674" t="s">
        <v>282</v>
      </c>
      <c r="G7674">
        <v>44.83</v>
      </c>
      <c r="H7674">
        <v>2</v>
      </c>
      <c r="I7674">
        <v>0.28000000000000003</v>
      </c>
      <c r="J7674">
        <v>7.41</v>
      </c>
      <c r="K7674" t="s">
        <v>115</v>
      </c>
      <c r="L7674" t="s">
        <v>41</v>
      </c>
      <c r="M7674">
        <v>10.33</v>
      </c>
      <c r="N7674" t="s">
        <v>83</v>
      </c>
      <c r="O7674" t="b">
        <v>0</v>
      </c>
      <c r="P7674">
        <v>64.555199999999999</v>
      </c>
      <c r="Q7674">
        <v>10.7592</v>
      </c>
      <c r="R7674">
        <v>-6.9808000000000021</v>
      </c>
      <c r="S7674" t="s">
        <v>84</v>
      </c>
      <c r="T7674">
        <v>0</v>
      </c>
      <c r="U7674">
        <v>0</v>
      </c>
      <c r="V7674">
        <v>14</v>
      </c>
      <c r="W7674">
        <v>292.22550000000012</v>
      </c>
    </row>
    <row r="7675" spans="1:23" x14ac:dyDescent="0.35">
      <c r="A7675" t="s">
        <v>9801</v>
      </c>
      <c r="B7675" t="s">
        <v>940</v>
      </c>
      <c r="C7675" t="s">
        <v>889</v>
      </c>
      <c r="D7675" t="s">
        <v>12</v>
      </c>
      <c r="E7675" t="s">
        <v>95</v>
      </c>
      <c r="F7675" t="s">
        <v>328</v>
      </c>
      <c r="G7675">
        <v>236.38</v>
      </c>
      <c r="H7675">
        <v>3</v>
      </c>
      <c r="I7675">
        <v>0.1</v>
      </c>
      <c r="J7675">
        <v>4.1500000000000004</v>
      </c>
      <c r="K7675" t="s">
        <v>102</v>
      </c>
      <c r="L7675" t="s">
        <v>45</v>
      </c>
      <c r="M7675">
        <v>1.44</v>
      </c>
      <c r="N7675" t="s">
        <v>83</v>
      </c>
      <c r="O7675" t="b">
        <v>1</v>
      </c>
      <c r="P7675">
        <v>638.226</v>
      </c>
      <c r="Q7675">
        <v>212.74199999999999</v>
      </c>
      <c r="R7675">
        <v>207.15199999999999</v>
      </c>
      <c r="S7675" t="s">
        <v>84</v>
      </c>
      <c r="T7675">
        <v>0</v>
      </c>
      <c r="U7675">
        <v>0</v>
      </c>
      <c r="V7675">
        <v>17</v>
      </c>
      <c r="W7675">
        <v>599.96180000000004</v>
      </c>
    </row>
    <row r="7676" spans="1:23" x14ac:dyDescent="0.35">
      <c r="A7676" t="s">
        <v>9802</v>
      </c>
      <c r="B7676" t="s">
        <v>598</v>
      </c>
      <c r="C7676" t="s">
        <v>514</v>
      </c>
      <c r="D7676" t="s">
        <v>15</v>
      </c>
      <c r="E7676" t="s">
        <v>95</v>
      </c>
      <c r="F7676" t="s">
        <v>119</v>
      </c>
      <c r="G7676">
        <v>503.58</v>
      </c>
      <c r="H7676">
        <v>3</v>
      </c>
      <c r="I7676">
        <v>0.02</v>
      </c>
      <c r="J7676">
        <v>2.74</v>
      </c>
      <c r="K7676" t="s">
        <v>90</v>
      </c>
      <c r="L7676" t="s">
        <v>45</v>
      </c>
      <c r="M7676">
        <v>0.93</v>
      </c>
      <c r="N7676" t="s">
        <v>83</v>
      </c>
      <c r="O7676" t="b">
        <v>0</v>
      </c>
      <c r="P7676">
        <v>1480.5252</v>
      </c>
      <c r="Q7676">
        <v>574.08120000000008</v>
      </c>
      <c r="R7676">
        <v>570.41120000000012</v>
      </c>
      <c r="S7676" t="s">
        <v>183</v>
      </c>
      <c r="T7676">
        <v>0</v>
      </c>
      <c r="U7676">
        <v>0</v>
      </c>
      <c r="V7676">
        <v>26</v>
      </c>
      <c r="W7676">
        <v>3580.811200000001</v>
      </c>
    </row>
    <row r="7677" spans="1:23" x14ac:dyDescent="0.35">
      <c r="A7677" t="s">
        <v>9803</v>
      </c>
      <c r="B7677" t="s">
        <v>1240</v>
      </c>
      <c r="C7677" t="s">
        <v>2188</v>
      </c>
      <c r="D7677" t="s">
        <v>15</v>
      </c>
      <c r="E7677" t="s">
        <v>16</v>
      </c>
      <c r="F7677" t="s">
        <v>259</v>
      </c>
      <c r="G7677">
        <v>61.91</v>
      </c>
      <c r="H7677">
        <v>1</v>
      </c>
      <c r="I7677">
        <v>0.3</v>
      </c>
      <c r="J7677">
        <v>9.2100000000000009</v>
      </c>
      <c r="K7677" t="s">
        <v>90</v>
      </c>
      <c r="L7677" t="s">
        <v>48</v>
      </c>
      <c r="M7677">
        <v>8.83</v>
      </c>
      <c r="N7677" t="s">
        <v>83</v>
      </c>
      <c r="O7677" t="b">
        <v>0</v>
      </c>
      <c r="P7677">
        <v>43.337000000000003</v>
      </c>
      <c r="Q7677">
        <v>6.1910000000000034</v>
      </c>
      <c r="R7677">
        <v>-11.849</v>
      </c>
      <c r="S7677" t="s">
        <v>91</v>
      </c>
      <c r="T7677">
        <v>0</v>
      </c>
      <c r="U7677">
        <v>0</v>
      </c>
      <c r="V7677">
        <v>19</v>
      </c>
      <c r="W7677">
        <v>967.64179999999999</v>
      </c>
    </row>
    <row r="7678" spans="1:23" x14ac:dyDescent="0.35">
      <c r="A7678" t="s">
        <v>9804</v>
      </c>
      <c r="B7678" t="s">
        <v>161</v>
      </c>
      <c r="C7678" t="s">
        <v>9805</v>
      </c>
      <c r="D7678" t="s">
        <v>19</v>
      </c>
      <c r="E7678" t="s">
        <v>95</v>
      </c>
      <c r="F7678" t="s">
        <v>662</v>
      </c>
      <c r="G7678">
        <v>145.87</v>
      </c>
      <c r="H7678">
        <v>1</v>
      </c>
      <c r="I7678">
        <v>0.21</v>
      </c>
      <c r="J7678">
        <v>6.55</v>
      </c>
      <c r="K7678" t="s">
        <v>90</v>
      </c>
      <c r="L7678" t="s">
        <v>41</v>
      </c>
      <c r="M7678">
        <v>5.07</v>
      </c>
      <c r="N7678" t="s">
        <v>83</v>
      </c>
      <c r="O7678" t="b">
        <v>0</v>
      </c>
      <c r="P7678">
        <v>115.2373</v>
      </c>
      <c r="Q7678">
        <v>27.715299999999999</v>
      </c>
      <c r="R7678">
        <v>16.095300000000002</v>
      </c>
      <c r="S7678" t="s">
        <v>91</v>
      </c>
      <c r="T7678">
        <v>0</v>
      </c>
      <c r="U7678">
        <v>0</v>
      </c>
      <c r="V7678">
        <v>3</v>
      </c>
      <c r="W7678">
        <v>481.37409999999983</v>
      </c>
    </row>
    <row r="7679" spans="1:23" x14ac:dyDescent="0.35">
      <c r="A7679" t="s">
        <v>9806</v>
      </c>
      <c r="B7679" t="s">
        <v>1185</v>
      </c>
      <c r="C7679" t="s">
        <v>4233</v>
      </c>
      <c r="D7679" t="s">
        <v>17</v>
      </c>
      <c r="E7679" t="s">
        <v>95</v>
      </c>
      <c r="F7679" t="s">
        <v>96</v>
      </c>
      <c r="G7679">
        <v>340.08</v>
      </c>
      <c r="H7679">
        <v>2</v>
      </c>
      <c r="I7679">
        <v>0.11</v>
      </c>
      <c r="J7679">
        <v>3.95</v>
      </c>
      <c r="K7679" t="s">
        <v>115</v>
      </c>
      <c r="L7679" t="s">
        <v>41</v>
      </c>
      <c r="M7679">
        <v>13.89</v>
      </c>
      <c r="N7679" t="s">
        <v>141</v>
      </c>
      <c r="O7679" t="b">
        <v>0</v>
      </c>
      <c r="P7679">
        <v>605.3424</v>
      </c>
      <c r="Q7679">
        <v>197.24640000000011</v>
      </c>
      <c r="R7679">
        <v>179.40639999999999</v>
      </c>
      <c r="S7679" t="s">
        <v>183</v>
      </c>
      <c r="T7679">
        <v>1</v>
      </c>
      <c r="U7679">
        <v>0</v>
      </c>
      <c r="V7679">
        <v>3</v>
      </c>
      <c r="W7679">
        <v>296.67849999999999</v>
      </c>
    </row>
    <row r="7680" spans="1:23" x14ac:dyDescent="0.35">
      <c r="A7680" t="s">
        <v>9807</v>
      </c>
      <c r="B7680" t="s">
        <v>79</v>
      </c>
      <c r="C7680" t="s">
        <v>5147</v>
      </c>
      <c r="D7680" t="s">
        <v>17</v>
      </c>
      <c r="E7680" t="s">
        <v>88</v>
      </c>
      <c r="F7680" t="s">
        <v>1195</v>
      </c>
      <c r="G7680">
        <v>26.91</v>
      </c>
      <c r="H7680">
        <v>2</v>
      </c>
      <c r="I7680">
        <v>0.08</v>
      </c>
      <c r="J7680">
        <v>2.48</v>
      </c>
      <c r="K7680" t="s">
        <v>115</v>
      </c>
      <c r="L7680" t="s">
        <v>48</v>
      </c>
      <c r="M7680">
        <v>19.62</v>
      </c>
      <c r="N7680" t="s">
        <v>279</v>
      </c>
      <c r="O7680" t="b">
        <v>0</v>
      </c>
      <c r="P7680">
        <v>49.514400000000002</v>
      </c>
      <c r="Q7680">
        <v>17.2224</v>
      </c>
      <c r="R7680">
        <v>-4.877600000000001</v>
      </c>
      <c r="S7680" t="s">
        <v>84</v>
      </c>
      <c r="T7680">
        <v>0</v>
      </c>
      <c r="U7680">
        <v>1</v>
      </c>
      <c r="V7680">
        <v>2</v>
      </c>
      <c r="W7680">
        <v>189.51040000000009</v>
      </c>
    </row>
    <row r="7681" spans="1:23" x14ac:dyDescent="0.35">
      <c r="A7681" t="s">
        <v>9808</v>
      </c>
      <c r="B7681" t="s">
        <v>99</v>
      </c>
      <c r="C7681" t="s">
        <v>1199</v>
      </c>
      <c r="D7681" t="s">
        <v>19</v>
      </c>
      <c r="E7681" t="s">
        <v>16</v>
      </c>
      <c r="F7681" t="s">
        <v>259</v>
      </c>
      <c r="G7681">
        <v>34.299999999999997</v>
      </c>
      <c r="H7681">
        <v>1</v>
      </c>
      <c r="I7681">
        <v>0.25</v>
      </c>
      <c r="J7681">
        <v>2.66</v>
      </c>
      <c r="K7681" t="s">
        <v>90</v>
      </c>
      <c r="L7681" t="s">
        <v>48</v>
      </c>
      <c r="M7681">
        <v>6.32</v>
      </c>
      <c r="N7681" t="s">
        <v>83</v>
      </c>
      <c r="O7681" t="b">
        <v>0</v>
      </c>
      <c r="P7681">
        <v>25.725000000000001</v>
      </c>
      <c r="Q7681">
        <v>5.1449999999999996</v>
      </c>
      <c r="R7681">
        <v>-3.8350000000000009</v>
      </c>
      <c r="S7681" t="s">
        <v>103</v>
      </c>
      <c r="T7681">
        <v>0</v>
      </c>
      <c r="U7681">
        <v>0</v>
      </c>
      <c r="V7681">
        <v>19</v>
      </c>
      <c r="W7681">
        <v>257.53230000000002</v>
      </c>
    </row>
    <row r="7682" spans="1:23" x14ac:dyDescent="0.35">
      <c r="A7682" t="s">
        <v>9809</v>
      </c>
      <c r="B7682" t="s">
        <v>1572</v>
      </c>
      <c r="C7682" t="s">
        <v>1186</v>
      </c>
      <c r="D7682" t="s">
        <v>19</v>
      </c>
      <c r="E7682" t="s">
        <v>88</v>
      </c>
      <c r="F7682" t="s">
        <v>791</v>
      </c>
      <c r="G7682">
        <v>24.91</v>
      </c>
      <c r="H7682">
        <v>1</v>
      </c>
      <c r="I7682">
        <v>0.06</v>
      </c>
      <c r="J7682">
        <v>4.3899999999999997</v>
      </c>
      <c r="K7682" t="s">
        <v>82</v>
      </c>
      <c r="L7682" t="s">
        <v>45</v>
      </c>
      <c r="M7682">
        <v>1.66</v>
      </c>
      <c r="N7682" t="s">
        <v>83</v>
      </c>
      <c r="O7682" t="b">
        <v>0</v>
      </c>
      <c r="P7682">
        <v>23.415400000000002</v>
      </c>
      <c r="Q7682">
        <v>8.4693999999999985</v>
      </c>
      <c r="R7682">
        <v>2.4193999999999991</v>
      </c>
      <c r="S7682" t="s">
        <v>103</v>
      </c>
      <c r="T7682">
        <v>0</v>
      </c>
      <c r="U7682">
        <v>0</v>
      </c>
      <c r="V7682">
        <v>14</v>
      </c>
      <c r="W7682">
        <v>851.52060000000017</v>
      </c>
    </row>
    <row r="7683" spans="1:23" x14ac:dyDescent="0.35">
      <c r="A7683" t="s">
        <v>9810</v>
      </c>
      <c r="B7683" t="s">
        <v>349</v>
      </c>
      <c r="C7683" t="s">
        <v>354</v>
      </c>
      <c r="D7683" t="s">
        <v>12</v>
      </c>
      <c r="E7683" t="s">
        <v>16</v>
      </c>
      <c r="F7683" t="s">
        <v>409</v>
      </c>
      <c r="G7683">
        <v>38.72</v>
      </c>
      <c r="H7683">
        <v>2</v>
      </c>
      <c r="I7683">
        <v>0.08</v>
      </c>
      <c r="J7683">
        <v>6.18</v>
      </c>
      <c r="K7683" t="s">
        <v>82</v>
      </c>
      <c r="L7683" t="s">
        <v>41</v>
      </c>
      <c r="M7683">
        <v>6.54</v>
      </c>
      <c r="N7683" t="s">
        <v>83</v>
      </c>
      <c r="O7683" t="b">
        <v>0</v>
      </c>
      <c r="P7683">
        <v>71.244799999999998</v>
      </c>
      <c r="Q7683">
        <v>24.780799999999999</v>
      </c>
      <c r="R7683">
        <v>12.0608</v>
      </c>
      <c r="S7683" t="s">
        <v>128</v>
      </c>
      <c r="T7683">
        <v>0</v>
      </c>
      <c r="U7683">
        <v>0</v>
      </c>
      <c r="V7683">
        <v>17</v>
      </c>
      <c r="W7683">
        <v>667.01100000000008</v>
      </c>
    </row>
    <row r="7684" spans="1:23" x14ac:dyDescent="0.35">
      <c r="A7684" t="s">
        <v>9811</v>
      </c>
      <c r="B7684" t="s">
        <v>984</v>
      </c>
      <c r="C7684" t="s">
        <v>902</v>
      </c>
      <c r="D7684" t="s">
        <v>12</v>
      </c>
      <c r="E7684" t="s">
        <v>14</v>
      </c>
      <c r="F7684" t="s">
        <v>1207</v>
      </c>
      <c r="G7684">
        <v>99.66</v>
      </c>
      <c r="H7684">
        <v>1</v>
      </c>
      <c r="I7684">
        <v>0.3</v>
      </c>
      <c r="J7684">
        <v>7.88</v>
      </c>
      <c r="K7684" t="s">
        <v>115</v>
      </c>
      <c r="L7684" t="s">
        <v>41</v>
      </c>
      <c r="M7684">
        <v>5.58</v>
      </c>
      <c r="N7684" t="s">
        <v>83</v>
      </c>
      <c r="O7684" t="b">
        <v>0</v>
      </c>
      <c r="P7684">
        <v>69.761999999999986</v>
      </c>
      <c r="Q7684">
        <v>9.965999999999994</v>
      </c>
      <c r="R7684">
        <v>-3.4940000000000069</v>
      </c>
      <c r="S7684" t="s">
        <v>97</v>
      </c>
      <c r="T7684">
        <v>0</v>
      </c>
      <c r="U7684">
        <v>0</v>
      </c>
      <c r="V7684">
        <v>17</v>
      </c>
      <c r="W7684">
        <v>1078.1324</v>
      </c>
    </row>
    <row r="7685" spans="1:23" x14ac:dyDescent="0.35">
      <c r="A7685" t="s">
        <v>9812</v>
      </c>
      <c r="B7685" t="s">
        <v>1007</v>
      </c>
      <c r="C7685" t="s">
        <v>764</v>
      </c>
      <c r="D7685" t="s">
        <v>12</v>
      </c>
      <c r="E7685" t="s">
        <v>95</v>
      </c>
      <c r="F7685" t="s">
        <v>958</v>
      </c>
      <c r="G7685">
        <v>349.22</v>
      </c>
      <c r="H7685">
        <v>2</v>
      </c>
      <c r="I7685">
        <v>0.21</v>
      </c>
      <c r="J7685">
        <v>5.68</v>
      </c>
      <c r="K7685" t="s">
        <v>102</v>
      </c>
      <c r="L7685" t="s">
        <v>41</v>
      </c>
      <c r="M7685">
        <v>6.8</v>
      </c>
      <c r="N7685" t="s">
        <v>141</v>
      </c>
      <c r="O7685" t="b">
        <v>0</v>
      </c>
      <c r="P7685">
        <v>551.76760000000002</v>
      </c>
      <c r="Q7685">
        <v>132.70359999999999</v>
      </c>
      <c r="R7685">
        <v>120.2236</v>
      </c>
      <c r="S7685" t="s">
        <v>103</v>
      </c>
      <c r="T7685">
        <v>1</v>
      </c>
      <c r="U7685">
        <v>0</v>
      </c>
      <c r="V7685">
        <v>13</v>
      </c>
      <c r="W7685">
        <v>693.52629999999999</v>
      </c>
    </row>
    <row r="7686" spans="1:23" x14ac:dyDescent="0.35">
      <c r="A7686" t="s">
        <v>9813</v>
      </c>
      <c r="B7686" t="s">
        <v>113</v>
      </c>
      <c r="C7686" t="s">
        <v>1479</v>
      </c>
      <c r="D7686" t="s">
        <v>12</v>
      </c>
      <c r="E7686" t="s">
        <v>88</v>
      </c>
      <c r="F7686" t="s">
        <v>415</v>
      </c>
      <c r="G7686">
        <v>18.43</v>
      </c>
      <c r="H7686">
        <v>1</v>
      </c>
      <c r="I7686">
        <v>0.03</v>
      </c>
      <c r="J7686">
        <v>4.1399999999999997</v>
      </c>
      <c r="K7686" t="s">
        <v>90</v>
      </c>
      <c r="L7686" t="s">
        <v>43</v>
      </c>
      <c r="M7686">
        <v>7.17</v>
      </c>
      <c r="N7686" t="s">
        <v>83</v>
      </c>
      <c r="O7686" t="b">
        <v>0</v>
      </c>
      <c r="P7686">
        <v>17.877099999999999</v>
      </c>
      <c r="Q7686">
        <v>6.8190999999999988</v>
      </c>
      <c r="R7686">
        <v>-4.4908999999999999</v>
      </c>
      <c r="S7686" t="s">
        <v>84</v>
      </c>
      <c r="T7686">
        <v>0</v>
      </c>
      <c r="U7686">
        <v>0</v>
      </c>
      <c r="V7686">
        <v>15</v>
      </c>
      <c r="W7686">
        <v>1059.4259</v>
      </c>
    </row>
    <row r="7687" spans="1:23" x14ac:dyDescent="0.35">
      <c r="A7687" t="s">
        <v>9814</v>
      </c>
      <c r="B7687" t="s">
        <v>901</v>
      </c>
      <c r="C7687" t="s">
        <v>1298</v>
      </c>
      <c r="D7687" t="s">
        <v>19</v>
      </c>
      <c r="E7687" t="s">
        <v>95</v>
      </c>
      <c r="F7687" t="s">
        <v>708</v>
      </c>
      <c r="G7687">
        <v>29.35</v>
      </c>
      <c r="H7687">
        <v>2</v>
      </c>
      <c r="I7687">
        <v>0.02</v>
      </c>
      <c r="J7687">
        <v>2</v>
      </c>
      <c r="K7687" t="s">
        <v>90</v>
      </c>
      <c r="L7687" t="s">
        <v>48</v>
      </c>
      <c r="M7687">
        <v>16.05</v>
      </c>
      <c r="N7687" t="s">
        <v>83</v>
      </c>
      <c r="O7687" t="b">
        <v>0</v>
      </c>
      <c r="P7687">
        <v>57.526000000000003</v>
      </c>
      <c r="Q7687">
        <v>22.306000000000001</v>
      </c>
      <c r="R7687">
        <v>4.2560000000000038</v>
      </c>
      <c r="S7687" t="s">
        <v>128</v>
      </c>
      <c r="T7687">
        <v>0</v>
      </c>
      <c r="U7687">
        <v>0</v>
      </c>
      <c r="V7687">
        <v>13</v>
      </c>
      <c r="W7687">
        <v>953.92600000000039</v>
      </c>
    </row>
    <row r="7688" spans="1:23" x14ac:dyDescent="0.35">
      <c r="A7688" t="s">
        <v>9815</v>
      </c>
      <c r="B7688" t="s">
        <v>272</v>
      </c>
      <c r="C7688" t="s">
        <v>9816</v>
      </c>
      <c r="D7688" t="s">
        <v>15</v>
      </c>
      <c r="E7688" t="s">
        <v>95</v>
      </c>
      <c r="F7688" t="s">
        <v>1080</v>
      </c>
      <c r="G7688">
        <v>457.52</v>
      </c>
      <c r="H7688">
        <v>2</v>
      </c>
      <c r="I7688">
        <v>0.08</v>
      </c>
      <c r="J7688">
        <v>4.09</v>
      </c>
      <c r="K7688" t="s">
        <v>90</v>
      </c>
      <c r="L7688" t="s">
        <v>41</v>
      </c>
      <c r="M7688">
        <v>10.119999999999999</v>
      </c>
      <c r="N7688" t="s">
        <v>83</v>
      </c>
      <c r="O7688" t="b">
        <v>0</v>
      </c>
      <c r="P7688">
        <v>841.83680000000004</v>
      </c>
      <c r="Q7688">
        <v>292.81279999999998</v>
      </c>
      <c r="R7688">
        <v>278.60280000000012</v>
      </c>
      <c r="S7688" t="s">
        <v>84</v>
      </c>
      <c r="T7688">
        <v>0</v>
      </c>
      <c r="U7688">
        <v>0</v>
      </c>
      <c r="V7688">
        <v>2</v>
      </c>
      <c r="W7688">
        <v>285.09780000000012</v>
      </c>
    </row>
    <row r="7689" spans="1:23" x14ac:dyDescent="0.35">
      <c r="A7689" t="s">
        <v>9817</v>
      </c>
      <c r="B7689" t="s">
        <v>1497</v>
      </c>
      <c r="C7689" t="s">
        <v>3133</v>
      </c>
      <c r="D7689" t="s">
        <v>15</v>
      </c>
      <c r="E7689" t="s">
        <v>95</v>
      </c>
      <c r="F7689" t="s">
        <v>541</v>
      </c>
      <c r="G7689">
        <v>241.19</v>
      </c>
      <c r="H7689">
        <v>2</v>
      </c>
      <c r="I7689">
        <v>0.25</v>
      </c>
      <c r="J7689">
        <v>3.65</v>
      </c>
      <c r="K7689" t="s">
        <v>82</v>
      </c>
      <c r="L7689" t="s">
        <v>41</v>
      </c>
      <c r="M7689">
        <v>13.16</v>
      </c>
      <c r="N7689" t="s">
        <v>83</v>
      </c>
      <c r="O7689" t="b">
        <v>0</v>
      </c>
      <c r="P7689">
        <v>361.78500000000003</v>
      </c>
      <c r="Q7689">
        <v>72.356999999999971</v>
      </c>
      <c r="R7689">
        <v>55.546999999999969</v>
      </c>
      <c r="S7689" t="s">
        <v>103</v>
      </c>
      <c r="T7689">
        <v>0</v>
      </c>
      <c r="U7689">
        <v>0</v>
      </c>
      <c r="V7689">
        <v>3</v>
      </c>
      <c r="W7689">
        <v>390.96159999999992</v>
      </c>
    </row>
    <row r="7690" spans="1:23" x14ac:dyDescent="0.35">
      <c r="A7690" t="s">
        <v>9818</v>
      </c>
      <c r="B7690" t="s">
        <v>909</v>
      </c>
      <c r="C7690" t="s">
        <v>2105</v>
      </c>
      <c r="D7690" t="s">
        <v>24</v>
      </c>
      <c r="E7690" t="s">
        <v>88</v>
      </c>
      <c r="F7690" t="s">
        <v>916</v>
      </c>
      <c r="G7690">
        <v>20.49</v>
      </c>
      <c r="H7690">
        <v>2</v>
      </c>
      <c r="I7690">
        <v>0.25</v>
      </c>
      <c r="J7690">
        <v>4.16</v>
      </c>
      <c r="K7690" t="s">
        <v>102</v>
      </c>
      <c r="L7690" t="s">
        <v>41</v>
      </c>
      <c r="M7690">
        <v>9.0299999999999994</v>
      </c>
      <c r="N7690" t="s">
        <v>83</v>
      </c>
      <c r="O7690" t="b">
        <v>0</v>
      </c>
      <c r="P7690">
        <v>30.734999999999999</v>
      </c>
      <c r="Q7690">
        <v>6.147000000000002</v>
      </c>
      <c r="R7690">
        <v>-7.0429999999999966</v>
      </c>
      <c r="S7690" t="s">
        <v>183</v>
      </c>
      <c r="T7690">
        <v>0</v>
      </c>
      <c r="U7690">
        <v>0</v>
      </c>
      <c r="V7690">
        <v>15</v>
      </c>
      <c r="W7690">
        <v>908.25459999999998</v>
      </c>
    </row>
    <row r="7691" spans="1:23" x14ac:dyDescent="0.35">
      <c r="A7691" t="s">
        <v>9819</v>
      </c>
      <c r="B7691" t="s">
        <v>442</v>
      </c>
      <c r="C7691" t="s">
        <v>1356</v>
      </c>
      <c r="D7691" t="s">
        <v>15</v>
      </c>
      <c r="E7691" t="s">
        <v>95</v>
      </c>
      <c r="F7691" t="s">
        <v>596</v>
      </c>
      <c r="G7691">
        <v>224.34</v>
      </c>
      <c r="H7691">
        <v>1</v>
      </c>
      <c r="I7691">
        <v>0.2</v>
      </c>
      <c r="J7691">
        <v>7.16</v>
      </c>
      <c r="K7691" t="s">
        <v>102</v>
      </c>
      <c r="L7691" t="s">
        <v>41</v>
      </c>
      <c r="M7691">
        <v>6.69</v>
      </c>
      <c r="N7691" t="s">
        <v>83</v>
      </c>
      <c r="O7691" t="b">
        <v>0</v>
      </c>
      <c r="P7691">
        <v>179.47200000000001</v>
      </c>
      <c r="Q7691">
        <v>44.868000000000023</v>
      </c>
      <c r="R7691">
        <v>31.018000000000029</v>
      </c>
      <c r="S7691" t="s">
        <v>128</v>
      </c>
      <c r="T7691">
        <v>0</v>
      </c>
      <c r="U7691">
        <v>0</v>
      </c>
      <c r="V7691">
        <v>9</v>
      </c>
      <c r="W7691">
        <v>1033.9359999999999</v>
      </c>
    </row>
    <row r="7692" spans="1:23" x14ac:dyDescent="0.35">
      <c r="A7692" t="s">
        <v>9820</v>
      </c>
      <c r="B7692" t="s">
        <v>257</v>
      </c>
      <c r="C7692" t="s">
        <v>1731</v>
      </c>
      <c r="D7692" t="s">
        <v>15</v>
      </c>
      <c r="E7692" t="s">
        <v>88</v>
      </c>
      <c r="F7692" t="s">
        <v>415</v>
      </c>
      <c r="G7692">
        <v>30.47</v>
      </c>
      <c r="H7692">
        <v>3</v>
      </c>
      <c r="I7692">
        <v>0.24</v>
      </c>
      <c r="J7692">
        <v>5.48</v>
      </c>
      <c r="K7692" t="s">
        <v>102</v>
      </c>
      <c r="L7692" t="s">
        <v>41</v>
      </c>
      <c r="M7692">
        <v>7.62</v>
      </c>
      <c r="N7692" t="s">
        <v>83</v>
      </c>
      <c r="O7692" t="b">
        <v>0</v>
      </c>
      <c r="P7692">
        <v>69.471599999999995</v>
      </c>
      <c r="Q7692">
        <v>14.6256</v>
      </c>
      <c r="R7692">
        <v>1.525599999999997</v>
      </c>
      <c r="S7692" t="s">
        <v>128</v>
      </c>
      <c r="T7692">
        <v>0</v>
      </c>
      <c r="U7692">
        <v>0</v>
      </c>
      <c r="V7692">
        <v>15</v>
      </c>
      <c r="W7692">
        <v>1276.2064</v>
      </c>
    </row>
    <row r="7693" spans="1:23" x14ac:dyDescent="0.35">
      <c r="A7693" t="s">
        <v>9821</v>
      </c>
      <c r="B7693" t="s">
        <v>442</v>
      </c>
      <c r="C7693" t="s">
        <v>2098</v>
      </c>
      <c r="D7693" t="s">
        <v>20</v>
      </c>
      <c r="E7693" t="s">
        <v>16</v>
      </c>
      <c r="F7693" t="s">
        <v>464</v>
      </c>
      <c r="G7693">
        <v>69.400000000000006</v>
      </c>
      <c r="H7693">
        <v>1</v>
      </c>
      <c r="I7693">
        <v>0.1</v>
      </c>
      <c r="J7693">
        <v>8.56</v>
      </c>
      <c r="K7693" t="s">
        <v>82</v>
      </c>
      <c r="L7693" t="s">
        <v>45</v>
      </c>
      <c r="M7693">
        <v>1.64</v>
      </c>
      <c r="N7693" t="s">
        <v>83</v>
      </c>
      <c r="O7693" t="b">
        <v>0</v>
      </c>
      <c r="P7693">
        <v>62.460000000000008</v>
      </c>
      <c r="Q7693">
        <v>20.820000000000011</v>
      </c>
      <c r="R7693">
        <v>10.62000000000001</v>
      </c>
      <c r="S7693" t="s">
        <v>128</v>
      </c>
      <c r="T7693">
        <v>0</v>
      </c>
      <c r="U7693">
        <v>0</v>
      </c>
      <c r="V7693">
        <v>4</v>
      </c>
      <c r="W7693">
        <v>135.2782</v>
      </c>
    </row>
    <row r="7694" spans="1:23" x14ac:dyDescent="0.35">
      <c r="A7694" t="s">
        <v>9822</v>
      </c>
      <c r="B7694" t="s">
        <v>1563</v>
      </c>
      <c r="C7694" t="s">
        <v>529</v>
      </c>
      <c r="D7694" t="s">
        <v>12</v>
      </c>
      <c r="E7694" t="s">
        <v>95</v>
      </c>
      <c r="F7694" t="s">
        <v>96</v>
      </c>
      <c r="G7694">
        <v>487.77</v>
      </c>
      <c r="H7694">
        <v>1</v>
      </c>
      <c r="I7694">
        <v>0.02</v>
      </c>
      <c r="J7694">
        <v>2.62</v>
      </c>
      <c r="K7694" t="s">
        <v>102</v>
      </c>
      <c r="L7694" t="s">
        <v>45</v>
      </c>
      <c r="M7694">
        <v>0.78</v>
      </c>
      <c r="N7694" t="s">
        <v>83</v>
      </c>
      <c r="O7694" t="b">
        <v>0</v>
      </c>
      <c r="P7694">
        <v>478.01459999999997</v>
      </c>
      <c r="Q7694">
        <v>185.3526</v>
      </c>
      <c r="R7694">
        <v>181.95259999999999</v>
      </c>
      <c r="S7694" t="s">
        <v>91</v>
      </c>
      <c r="T7694">
        <v>0</v>
      </c>
      <c r="U7694">
        <v>0</v>
      </c>
      <c r="V7694">
        <v>22</v>
      </c>
      <c r="W7694">
        <v>2226.7773000000002</v>
      </c>
    </row>
    <row r="7695" spans="1:23" x14ac:dyDescent="0.35">
      <c r="A7695" t="s">
        <v>9823</v>
      </c>
      <c r="B7695" t="s">
        <v>221</v>
      </c>
      <c r="C7695" t="s">
        <v>1126</v>
      </c>
      <c r="D7695" t="s">
        <v>19</v>
      </c>
      <c r="E7695" t="s">
        <v>95</v>
      </c>
      <c r="F7695" t="s">
        <v>270</v>
      </c>
      <c r="G7695">
        <v>480.76</v>
      </c>
      <c r="H7695">
        <v>3</v>
      </c>
      <c r="I7695">
        <v>0.06</v>
      </c>
      <c r="J7695">
        <v>7.82</v>
      </c>
      <c r="K7695" t="s">
        <v>115</v>
      </c>
      <c r="L7695" t="s">
        <v>45</v>
      </c>
      <c r="M7695">
        <v>0.91</v>
      </c>
      <c r="N7695" t="s">
        <v>83</v>
      </c>
      <c r="O7695" t="b">
        <v>0</v>
      </c>
      <c r="P7695">
        <v>1355.7431999999999</v>
      </c>
      <c r="Q7695">
        <v>490.37520000000001</v>
      </c>
      <c r="R7695">
        <v>481.64519999999987</v>
      </c>
      <c r="S7695" t="s">
        <v>103</v>
      </c>
      <c r="T7695">
        <v>0</v>
      </c>
      <c r="U7695">
        <v>0</v>
      </c>
      <c r="V7695">
        <v>20</v>
      </c>
      <c r="W7695">
        <v>1687.2603999999999</v>
      </c>
    </row>
    <row r="7696" spans="1:23" x14ac:dyDescent="0.35">
      <c r="A7696" t="s">
        <v>9824</v>
      </c>
      <c r="B7696" t="s">
        <v>622</v>
      </c>
      <c r="C7696" t="s">
        <v>2303</v>
      </c>
      <c r="D7696" t="s">
        <v>15</v>
      </c>
      <c r="E7696" t="s">
        <v>95</v>
      </c>
      <c r="F7696" t="s">
        <v>388</v>
      </c>
      <c r="G7696">
        <v>596.52</v>
      </c>
      <c r="H7696">
        <v>3</v>
      </c>
      <c r="I7696">
        <v>0.1</v>
      </c>
      <c r="J7696">
        <v>3.92</v>
      </c>
      <c r="K7696" t="s">
        <v>90</v>
      </c>
      <c r="L7696" t="s">
        <v>48</v>
      </c>
      <c r="M7696">
        <v>7.03</v>
      </c>
      <c r="N7696" t="s">
        <v>83</v>
      </c>
      <c r="O7696" t="b">
        <v>0</v>
      </c>
      <c r="P7696">
        <v>1610.604</v>
      </c>
      <c r="Q7696">
        <v>536.86800000000017</v>
      </c>
      <c r="R7696">
        <v>525.91800000000012</v>
      </c>
      <c r="S7696" t="s">
        <v>97</v>
      </c>
      <c r="T7696">
        <v>0</v>
      </c>
      <c r="U7696">
        <v>0</v>
      </c>
      <c r="V7696">
        <v>16</v>
      </c>
      <c r="W7696">
        <v>1427.3232</v>
      </c>
    </row>
    <row r="7697" spans="1:23" x14ac:dyDescent="0.35">
      <c r="A7697" t="s">
        <v>9825</v>
      </c>
      <c r="B7697" t="s">
        <v>1301</v>
      </c>
      <c r="C7697" t="s">
        <v>991</v>
      </c>
      <c r="D7697" t="s">
        <v>12</v>
      </c>
      <c r="E7697" t="s">
        <v>14</v>
      </c>
      <c r="F7697" t="s">
        <v>324</v>
      </c>
      <c r="G7697">
        <v>92.71</v>
      </c>
      <c r="H7697">
        <v>3</v>
      </c>
      <c r="I7697">
        <v>0.08</v>
      </c>
      <c r="J7697">
        <v>4.7</v>
      </c>
      <c r="K7697" t="s">
        <v>115</v>
      </c>
      <c r="L7697" t="s">
        <v>41</v>
      </c>
      <c r="M7697">
        <v>5.35</v>
      </c>
      <c r="N7697" t="s">
        <v>83</v>
      </c>
      <c r="O7697" t="b">
        <v>0</v>
      </c>
      <c r="P7697">
        <v>255.87960000000001</v>
      </c>
      <c r="Q7697">
        <v>89.001600000000025</v>
      </c>
      <c r="R7697">
        <v>78.951600000000028</v>
      </c>
      <c r="S7697" t="s">
        <v>91</v>
      </c>
      <c r="T7697">
        <v>0</v>
      </c>
      <c r="U7697">
        <v>0</v>
      </c>
      <c r="V7697">
        <v>15</v>
      </c>
      <c r="W7697">
        <v>1013.4441</v>
      </c>
    </row>
    <row r="7698" spans="1:23" x14ac:dyDescent="0.35">
      <c r="A7698" t="s">
        <v>9826</v>
      </c>
      <c r="B7698" t="s">
        <v>826</v>
      </c>
      <c r="C7698" t="s">
        <v>1789</v>
      </c>
      <c r="D7698" t="s">
        <v>12</v>
      </c>
      <c r="E7698" t="s">
        <v>16</v>
      </c>
      <c r="F7698" t="s">
        <v>828</v>
      </c>
      <c r="G7698">
        <v>41.14</v>
      </c>
      <c r="H7698">
        <v>3</v>
      </c>
      <c r="I7698">
        <v>0.18</v>
      </c>
      <c r="J7698">
        <v>9.91</v>
      </c>
      <c r="K7698" t="s">
        <v>82</v>
      </c>
      <c r="L7698" t="s">
        <v>41</v>
      </c>
      <c r="M7698">
        <v>8.83</v>
      </c>
      <c r="N7698" t="s">
        <v>83</v>
      </c>
      <c r="O7698" t="b">
        <v>0</v>
      </c>
      <c r="P7698">
        <v>101.20440000000001</v>
      </c>
      <c r="Q7698">
        <v>27.152400000000011</v>
      </c>
      <c r="R7698">
        <v>8.4124000000000123</v>
      </c>
      <c r="S7698" t="s">
        <v>103</v>
      </c>
      <c r="T7698">
        <v>0</v>
      </c>
      <c r="U7698">
        <v>0</v>
      </c>
      <c r="V7698">
        <v>19</v>
      </c>
      <c r="W7698">
        <v>1747.4513999999999</v>
      </c>
    </row>
    <row r="7699" spans="1:23" x14ac:dyDescent="0.35">
      <c r="A7699" t="s">
        <v>9827</v>
      </c>
      <c r="B7699" t="s">
        <v>1301</v>
      </c>
      <c r="C7699" t="s">
        <v>126</v>
      </c>
      <c r="D7699" t="s">
        <v>12</v>
      </c>
      <c r="E7699" t="s">
        <v>95</v>
      </c>
      <c r="F7699" t="s">
        <v>1251</v>
      </c>
      <c r="G7699">
        <v>176.14</v>
      </c>
      <c r="H7699">
        <v>2</v>
      </c>
      <c r="I7699">
        <v>0.03</v>
      </c>
      <c r="J7699">
        <v>4.88</v>
      </c>
      <c r="K7699" t="s">
        <v>82</v>
      </c>
      <c r="L7699" t="s">
        <v>45</v>
      </c>
      <c r="M7699">
        <v>0.73</v>
      </c>
      <c r="N7699" t="s">
        <v>83</v>
      </c>
      <c r="O7699" t="b">
        <v>0</v>
      </c>
      <c r="P7699">
        <v>341.71159999999998</v>
      </c>
      <c r="Q7699">
        <v>130.34360000000001</v>
      </c>
      <c r="R7699">
        <v>124.7336</v>
      </c>
      <c r="S7699" t="s">
        <v>91</v>
      </c>
      <c r="T7699">
        <v>0</v>
      </c>
      <c r="U7699">
        <v>0</v>
      </c>
      <c r="V7699">
        <v>12</v>
      </c>
      <c r="W7699">
        <v>1206.3514</v>
      </c>
    </row>
    <row r="7700" spans="1:23" x14ac:dyDescent="0.35">
      <c r="A7700" t="s">
        <v>9828</v>
      </c>
      <c r="B7700" t="s">
        <v>946</v>
      </c>
      <c r="C7700" t="s">
        <v>1356</v>
      </c>
      <c r="D7700" t="s">
        <v>17</v>
      </c>
      <c r="E7700" t="s">
        <v>16</v>
      </c>
      <c r="F7700" t="s">
        <v>895</v>
      </c>
      <c r="G7700">
        <v>39.090000000000003</v>
      </c>
      <c r="H7700">
        <v>3</v>
      </c>
      <c r="I7700">
        <v>0.17</v>
      </c>
      <c r="J7700">
        <v>7.01</v>
      </c>
      <c r="K7700" t="s">
        <v>82</v>
      </c>
      <c r="L7700" t="s">
        <v>45</v>
      </c>
      <c r="M7700">
        <v>1.1499999999999999</v>
      </c>
      <c r="N7700" t="s">
        <v>83</v>
      </c>
      <c r="O7700" t="b">
        <v>0</v>
      </c>
      <c r="P7700">
        <v>97.334100000000007</v>
      </c>
      <c r="Q7700">
        <v>26.972100000000001</v>
      </c>
      <c r="R7700">
        <v>18.812100000000001</v>
      </c>
      <c r="S7700" t="s">
        <v>128</v>
      </c>
      <c r="T7700">
        <v>0</v>
      </c>
      <c r="U7700">
        <v>0</v>
      </c>
      <c r="V7700">
        <v>9</v>
      </c>
      <c r="W7700">
        <v>1033.9359999999999</v>
      </c>
    </row>
    <row r="7701" spans="1:23" x14ac:dyDescent="0.35">
      <c r="A7701" t="s">
        <v>9829</v>
      </c>
      <c r="B7701" t="s">
        <v>626</v>
      </c>
      <c r="C7701" t="s">
        <v>720</v>
      </c>
      <c r="D7701" t="s">
        <v>17</v>
      </c>
      <c r="E7701" t="s">
        <v>14</v>
      </c>
      <c r="F7701" t="s">
        <v>396</v>
      </c>
      <c r="G7701">
        <v>148.22</v>
      </c>
      <c r="H7701">
        <v>1</v>
      </c>
      <c r="I7701">
        <v>0.18</v>
      </c>
      <c r="J7701">
        <v>6.94</v>
      </c>
      <c r="K7701" t="s">
        <v>102</v>
      </c>
      <c r="L7701" t="s">
        <v>41</v>
      </c>
      <c r="M7701">
        <v>13.41</v>
      </c>
      <c r="N7701" t="s">
        <v>83</v>
      </c>
      <c r="O7701" t="b">
        <v>0</v>
      </c>
      <c r="P7701">
        <v>121.54040000000001</v>
      </c>
      <c r="Q7701">
        <v>32.608400000000003</v>
      </c>
      <c r="R7701">
        <v>12.2584</v>
      </c>
      <c r="S7701" t="s">
        <v>97</v>
      </c>
      <c r="T7701">
        <v>0</v>
      </c>
      <c r="U7701">
        <v>0</v>
      </c>
      <c r="V7701">
        <v>20</v>
      </c>
      <c r="W7701">
        <v>2012.6106</v>
      </c>
    </row>
    <row r="7702" spans="1:23" x14ac:dyDescent="0.35">
      <c r="A7702" t="s">
        <v>9830</v>
      </c>
      <c r="B7702" t="s">
        <v>349</v>
      </c>
      <c r="C7702" t="s">
        <v>178</v>
      </c>
      <c r="D7702" t="s">
        <v>12</v>
      </c>
      <c r="E7702" t="s">
        <v>95</v>
      </c>
      <c r="F7702" t="s">
        <v>328</v>
      </c>
      <c r="G7702">
        <v>292.72000000000003</v>
      </c>
      <c r="H7702">
        <v>1</v>
      </c>
      <c r="I7702">
        <v>7.0000000000000007E-2</v>
      </c>
      <c r="J7702">
        <v>9.2200000000000006</v>
      </c>
      <c r="K7702" t="s">
        <v>115</v>
      </c>
      <c r="L7702" t="s">
        <v>43</v>
      </c>
      <c r="M7702">
        <v>7.69</v>
      </c>
      <c r="N7702" t="s">
        <v>83</v>
      </c>
      <c r="O7702" t="b">
        <v>0</v>
      </c>
      <c r="P7702">
        <v>272.2296</v>
      </c>
      <c r="Q7702">
        <v>96.5976</v>
      </c>
      <c r="R7702">
        <v>79.687600000000003</v>
      </c>
      <c r="S7702" t="s">
        <v>128</v>
      </c>
      <c r="T7702">
        <v>0</v>
      </c>
      <c r="U7702">
        <v>0</v>
      </c>
      <c r="V7702">
        <v>4</v>
      </c>
      <c r="W7702">
        <v>755.68869999999993</v>
      </c>
    </row>
    <row r="7703" spans="1:23" x14ac:dyDescent="0.35">
      <c r="A7703" t="s">
        <v>9831</v>
      </c>
      <c r="B7703" t="s">
        <v>221</v>
      </c>
      <c r="C7703" t="s">
        <v>3304</v>
      </c>
      <c r="D7703" t="s">
        <v>24</v>
      </c>
      <c r="E7703" t="s">
        <v>95</v>
      </c>
      <c r="F7703" t="s">
        <v>515</v>
      </c>
      <c r="G7703">
        <v>524.73</v>
      </c>
      <c r="H7703">
        <v>2</v>
      </c>
      <c r="I7703">
        <v>0.24</v>
      </c>
      <c r="J7703">
        <v>4.58</v>
      </c>
      <c r="K7703" t="s">
        <v>90</v>
      </c>
      <c r="L7703" t="s">
        <v>41</v>
      </c>
      <c r="M7703">
        <v>11.09</v>
      </c>
      <c r="N7703" t="s">
        <v>83</v>
      </c>
      <c r="O7703" t="b">
        <v>0</v>
      </c>
      <c r="P7703">
        <v>797.58960000000002</v>
      </c>
      <c r="Q7703">
        <v>167.9136</v>
      </c>
      <c r="R7703">
        <v>152.24359999999999</v>
      </c>
      <c r="S7703" t="s">
        <v>103</v>
      </c>
      <c r="T7703">
        <v>0</v>
      </c>
      <c r="U7703">
        <v>0</v>
      </c>
      <c r="V7703">
        <v>10</v>
      </c>
      <c r="W7703">
        <v>541.53330000000005</v>
      </c>
    </row>
    <row r="7704" spans="1:23" x14ac:dyDescent="0.35">
      <c r="A7704" t="s">
        <v>9832</v>
      </c>
      <c r="B7704" t="s">
        <v>466</v>
      </c>
      <c r="C7704" t="s">
        <v>1101</v>
      </c>
      <c r="D7704" t="s">
        <v>12</v>
      </c>
      <c r="E7704" t="s">
        <v>95</v>
      </c>
      <c r="F7704" t="s">
        <v>726</v>
      </c>
      <c r="G7704">
        <v>246.42</v>
      </c>
      <c r="H7704">
        <v>3</v>
      </c>
      <c r="I7704">
        <v>0.16</v>
      </c>
      <c r="J7704">
        <v>4.08</v>
      </c>
      <c r="K7704" t="s">
        <v>115</v>
      </c>
      <c r="L7704" t="s">
        <v>41</v>
      </c>
      <c r="M7704">
        <v>13.67</v>
      </c>
      <c r="N7704" t="s">
        <v>141</v>
      </c>
      <c r="O7704" t="b">
        <v>0</v>
      </c>
      <c r="P7704">
        <v>620.97839999999997</v>
      </c>
      <c r="Q7704">
        <v>177.42240000000001</v>
      </c>
      <c r="R7704">
        <v>159.67240000000001</v>
      </c>
      <c r="S7704" t="s">
        <v>183</v>
      </c>
      <c r="T7704">
        <v>1</v>
      </c>
      <c r="U7704">
        <v>0</v>
      </c>
      <c r="V7704">
        <v>17</v>
      </c>
      <c r="W7704">
        <v>1059.6406999999999</v>
      </c>
    </row>
    <row r="7705" spans="1:23" x14ac:dyDescent="0.35">
      <c r="A7705" t="s">
        <v>9833</v>
      </c>
      <c r="B7705" t="s">
        <v>500</v>
      </c>
      <c r="C7705" t="s">
        <v>1343</v>
      </c>
      <c r="D7705" t="s">
        <v>15</v>
      </c>
      <c r="E7705" t="s">
        <v>14</v>
      </c>
      <c r="F7705" t="s">
        <v>655</v>
      </c>
      <c r="G7705">
        <v>95.4</v>
      </c>
      <c r="H7705">
        <v>1</v>
      </c>
      <c r="I7705">
        <v>0.08</v>
      </c>
      <c r="J7705">
        <v>2.08</v>
      </c>
      <c r="K7705" t="s">
        <v>102</v>
      </c>
      <c r="L7705" t="s">
        <v>41</v>
      </c>
      <c r="M7705">
        <v>14.63</v>
      </c>
      <c r="N7705" t="s">
        <v>83</v>
      </c>
      <c r="O7705" t="b">
        <v>0</v>
      </c>
      <c r="P7705">
        <v>87.768000000000015</v>
      </c>
      <c r="Q7705">
        <v>30.528000000000009</v>
      </c>
      <c r="R7705">
        <v>13.81800000000001</v>
      </c>
      <c r="S7705" t="s">
        <v>91</v>
      </c>
      <c r="T7705">
        <v>0</v>
      </c>
      <c r="U7705">
        <v>0</v>
      </c>
      <c r="V7705">
        <v>17</v>
      </c>
      <c r="W7705">
        <v>1079.2648999999999</v>
      </c>
    </row>
    <row r="7706" spans="1:23" x14ac:dyDescent="0.35">
      <c r="A7706" t="s">
        <v>9834</v>
      </c>
      <c r="B7706" t="s">
        <v>169</v>
      </c>
      <c r="C7706" t="s">
        <v>4368</v>
      </c>
      <c r="D7706" t="s">
        <v>26</v>
      </c>
      <c r="E7706" t="s">
        <v>14</v>
      </c>
      <c r="F7706" t="s">
        <v>159</v>
      </c>
      <c r="G7706">
        <v>107.97</v>
      </c>
      <c r="H7706">
        <v>1</v>
      </c>
      <c r="I7706">
        <v>0.1</v>
      </c>
      <c r="J7706">
        <v>4.6500000000000004</v>
      </c>
      <c r="K7706" t="s">
        <v>90</v>
      </c>
      <c r="L7706" t="s">
        <v>48</v>
      </c>
      <c r="M7706">
        <v>8.17</v>
      </c>
      <c r="N7706" t="s">
        <v>83</v>
      </c>
      <c r="O7706" t="b">
        <v>1</v>
      </c>
      <c r="P7706">
        <v>97.173000000000002</v>
      </c>
      <c r="Q7706">
        <v>32.391000000000012</v>
      </c>
      <c r="R7706">
        <v>19.571000000000009</v>
      </c>
      <c r="S7706" t="s">
        <v>84</v>
      </c>
      <c r="T7706">
        <v>0</v>
      </c>
      <c r="U7706">
        <v>0</v>
      </c>
      <c r="V7706">
        <v>3</v>
      </c>
      <c r="W7706">
        <v>85.774400000000028</v>
      </c>
    </row>
    <row r="7707" spans="1:23" x14ac:dyDescent="0.35">
      <c r="A7707" t="s">
        <v>9835</v>
      </c>
      <c r="B7707" t="s">
        <v>117</v>
      </c>
      <c r="C7707" t="s">
        <v>1754</v>
      </c>
      <c r="D7707" t="s">
        <v>26</v>
      </c>
      <c r="E7707" t="s">
        <v>95</v>
      </c>
      <c r="F7707" t="s">
        <v>274</v>
      </c>
      <c r="G7707">
        <v>297.32</v>
      </c>
      <c r="H7707">
        <v>2</v>
      </c>
      <c r="I7707">
        <v>0.09</v>
      </c>
      <c r="J7707">
        <v>9.1199999999999992</v>
      </c>
      <c r="K7707" t="s">
        <v>82</v>
      </c>
      <c r="L7707" t="s">
        <v>43</v>
      </c>
      <c r="M7707">
        <v>3.11</v>
      </c>
      <c r="N7707" t="s">
        <v>141</v>
      </c>
      <c r="O7707" t="b">
        <v>0</v>
      </c>
      <c r="P7707">
        <v>541.12239999999997</v>
      </c>
      <c r="Q7707">
        <v>184.33840000000001</v>
      </c>
      <c r="R7707">
        <v>172.10839999999999</v>
      </c>
      <c r="S7707" t="s">
        <v>84</v>
      </c>
      <c r="T7707">
        <v>1</v>
      </c>
      <c r="U7707">
        <v>0</v>
      </c>
      <c r="V7707">
        <v>7</v>
      </c>
      <c r="W7707">
        <v>596.16899999999998</v>
      </c>
    </row>
    <row r="7708" spans="1:23" x14ac:dyDescent="0.35">
      <c r="A7708" t="s">
        <v>9836</v>
      </c>
      <c r="B7708" t="s">
        <v>751</v>
      </c>
      <c r="C7708" t="s">
        <v>426</v>
      </c>
      <c r="D7708" t="s">
        <v>20</v>
      </c>
      <c r="E7708" t="s">
        <v>88</v>
      </c>
      <c r="F7708" t="s">
        <v>341</v>
      </c>
      <c r="G7708">
        <v>26.82</v>
      </c>
      <c r="H7708">
        <v>2</v>
      </c>
      <c r="I7708">
        <v>7.0000000000000007E-2</v>
      </c>
      <c r="J7708">
        <v>3.9</v>
      </c>
      <c r="K7708" t="s">
        <v>82</v>
      </c>
      <c r="L7708" t="s">
        <v>48</v>
      </c>
      <c r="M7708">
        <v>14.95</v>
      </c>
      <c r="N7708" t="s">
        <v>83</v>
      </c>
      <c r="O7708" t="b">
        <v>0</v>
      </c>
      <c r="P7708">
        <v>49.885199999999998</v>
      </c>
      <c r="Q7708">
        <v>17.7012</v>
      </c>
      <c r="R7708">
        <v>-1.148799999999998</v>
      </c>
      <c r="S7708" t="s">
        <v>97</v>
      </c>
      <c r="T7708">
        <v>0</v>
      </c>
      <c r="U7708">
        <v>0</v>
      </c>
      <c r="V7708">
        <v>13</v>
      </c>
      <c r="W7708">
        <v>1079.6733999999999</v>
      </c>
    </row>
    <row r="7709" spans="1:23" x14ac:dyDescent="0.35">
      <c r="A7709" t="s">
        <v>9837</v>
      </c>
      <c r="B7709" t="s">
        <v>1576</v>
      </c>
      <c r="C7709" t="s">
        <v>9838</v>
      </c>
      <c r="D7709" t="s">
        <v>24</v>
      </c>
      <c r="E7709" t="s">
        <v>88</v>
      </c>
      <c r="F7709" t="s">
        <v>171</v>
      </c>
      <c r="G7709">
        <v>45.31</v>
      </c>
      <c r="H7709">
        <v>3</v>
      </c>
      <c r="I7709">
        <v>0.09</v>
      </c>
      <c r="J7709">
        <v>9.2100000000000009</v>
      </c>
      <c r="K7709" t="s">
        <v>102</v>
      </c>
      <c r="L7709" t="s">
        <v>48</v>
      </c>
      <c r="M7709">
        <v>14.56</v>
      </c>
      <c r="N7709" t="s">
        <v>83</v>
      </c>
      <c r="O7709" t="b">
        <v>0</v>
      </c>
      <c r="P7709">
        <v>123.69629999999999</v>
      </c>
      <c r="Q7709">
        <v>42.138300000000001</v>
      </c>
      <c r="R7709">
        <v>18.368300000000001</v>
      </c>
      <c r="S7709" t="s">
        <v>97</v>
      </c>
      <c r="T7709">
        <v>0</v>
      </c>
      <c r="U7709">
        <v>0</v>
      </c>
      <c r="V7709">
        <v>1</v>
      </c>
      <c r="W7709">
        <v>18.368300000000001</v>
      </c>
    </row>
    <row r="7710" spans="1:23" x14ac:dyDescent="0.35">
      <c r="A7710" t="s">
        <v>9839</v>
      </c>
      <c r="B7710" t="s">
        <v>276</v>
      </c>
      <c r="C7710" t="s">
        <v>1079</v>
      </c>
      <c r="D7710" t="s">
        <v>12</v>
      </c>
      <c r="E7710" t="s">
        <v>16</v>
      </c>
      <c r="F7710" t="s">
        <v>464</v>
      </c>
      <c r="G7710">
        <v>45.36</v>
      </c>
      <c r="H7710">
        <v>1</v>
      </c>
      <c r="I7710">
        <v>0.12</v>
      </c>
      <c r="J7710">
        <v>6.48</v>
      </c>
      <c r="K7710" t="s">
        <v>115</v>
      </c>
      <c r="L7710" t="s">
        <v>45</v>
      </c>
      <c r="M7710">
        <v>1.24</v>
      </c>
      <c r="N7710" t="s">
        <v>83</v>
      </c>
      <c r="O7710" t="b">
        <v>0</v>
      </c>
      <c r="P7710">
        <v>39.916800000000002</v>
      </c>
      <c r="Q7710">
        <v>12.700799999999999</v>
      </c>
      <c r="R7710">
        <v>4.9808000000000039</v>
      </c>
      <c r="S7710" t="s">
        <v>97</v>
      </c>
      <c r="T7710">
        <v>0</v>
      </c>
      <c r="U7710">
        <v>0</v>
      </c>
      <c r="V7710">
        <v>16</v>
      </c>
      <c r="W7710">
        <v>1067.1288</v>
      </c>
    </row>
    <row r="7711" spans="1:23" x14ac:dyDescent="0.35">
      <c r="A7711" t="s">
        <v>9840</v>
      </c>
      <c r="B7711" t="s">
        <v>583</v>
      </c>
      <c r="C7711" t="s">
        <v>9841</v>
      </c>
      <c r="D7711" t="s">
        <v>12</v>
      </c>
      <c r="E7711" t="s">
        <v>95</v>
      </c>
      <c r="F7711" t="s">
        <v>314</v>
      </c>
      <c r="G7711">
        <v>511.03</v>
      </c>
      <c r="H7711">
        <v>1</v>
      </c>
      <c r="I7711">
        <v>0.14000000000000001</v>
      </c>
      <c r="J7711">
        <v>8.7899999999999991</v>
      </c>
      <c r="K7711" t="s">
        <v>82</v>
      </c>
      <c r="L7711" t="s">
        <v>41</v>
      </c>
      <c r="M7711">
        <v>8.02</v>
      </c>
      <c r="N7711" t="s">
        <v>141</v>
      </c>
      <c r="O7711" t="b">
        <v>0</v>
      </c>
      <c r="P7711">
        <v>439.48579999999998</v>
      </c>
      <c r="Q7711">
        <v>132.86779999999999</v>
      </c>
      <c r="R7711">
        <v>116.0578</v>
      </c>
      <c r="S7711" t="s">
        <v>84</v>
      </c>
      <c r="T7711">
        <v>1</v>
      </c>
      <c r="U7711">
        <v>0</v>
      </c>
      <c r="V7711">
        <v>1</v>
      </c>
      <c r="W7711">
        <v>116.0578</v>
      </c>
    </row>
    <row r="7712" spans="1:23" x14ac:dyDescent="0.35">
      <c r="A7712" t="s">
        <v>9842</v>
      </c>
      <c r="B7712" t="s">
        <v>349</v>
      </c>
      <c r="C7712" t="s">
        <v>9843</v>
      </c>
      <c r="D7712" t="s">
        <v>15</v>
      </c>
      <c r="E7712" t="s">
        <v>88</v>
      </c>
      <c r="F7712" t="s">
        <v>760</v>
      </c>
      <c r="G7712">
        <v>24.96</v>
      </c>
      <c r="H7712">
        <v>2</v>
      </c>
      <c r="I7712">
        <v>0.06</v>
      </c>
      <c r="J7712">
        <v>9.8000000000000007</v>
      </c>
      <c r="K7712" t="s">
        <v>102</v>
      </c>
      <c r="L7712" t="s">
        <v>43</v>
      </c>
      <c r="M7712">
        <v>7.27</v>
      </c>
      <c r="N7712" t="s">
        <v>83</v>
      </c>
      <c r="O7712" t="b">
        <v>0</v>
      </c>
      <c r="P7712">
        <v>46.924799999999998</v>
      </c>
      <c r="Q7712">
        <v>16.972799999999999</v>
      </c>
      <c r="R7712">
        <v>-9.72000000000008E-2</v>
      </c>
      <c r="S7712" t="s">
        <v>128</v>
      </c>
      <c r="T7712">
        <v>0</v>
      </c>
      <c r="U7712">
        <v>0</v>
      </c>
      <c r="V7712">
        <v>2</v>
      </c>
      <c r="W7712">
        <v>3.545200000000003</v>
      </c>
    </row>
    <row r="7713" spans="1:23" x14ac:dyDescent="0.35">
      <c r="A7713" t="s">
        <v>9844</v>
      </c>
      <c r="B7713" t="s">
        <v>784</v>
      </c>
      <c r="C7713" t="s">
        <v>2835</v>
      </c>
      <c r="D7713" t="s">
        <v>12</v>
      </c>
      <c r="E7713" t="s">
        <v>95</v>
      </c>
      <c r="F7713" t="s">
        <v>744</v>
      </c>
      <c r="G7713">
        <v>85.31</v>
      </c>
      <c r="H7713">
        <v>1</v>
      </c>
      <c r="I7713">
        <v>7.0000000000000007E-2</v>
      </c>
      <c r="J7713">
        <v>2.5299999999999998</v>
      </c>
      <c r="K7713" t="s">
        <v>115</v>
      </c>
      <c r="L7713" t="s">
        <v>48</v>
      </c>
      <c r="M7713">
        <v>14.93</v>
      </c>
      <c r="N7713" t="s">
        <v>83</v>
      </c>
      <c r="O7713" t="b">
        <v>0</v>
      </c>
      <c r="P7713">
        <v>79.338300000000004</v>
      </c>
      <c r="Q7713">
        <v>28.1523</v>
      </c>
      <c r="R7713">
        <v>10.692299999999999</v>
      </c>
      <c r="S7713" t="s">
        <v>84</v>
      </c>
      <c r="T7713">
        <v>0</v>
      </c>
      <c r="U7713">
        <v>0</v>
      </c>
      <c r="V7713">
        <v>14</v>
      </c>
      <c r="W7713">
        <v>781.73050000000001</v>
      </c>
    </row>
    <row r="7714" spans="1:23" x14ac:dyDescent="0.35">
      <c r="A7714" t="s">
        <v>9845</v>
      </c>
      <c r="B7714" t="s">
        <v>302</v>
      </c>
      <c r="C7714" t="s">
        <v>3327</v>
      </c>
      <c r="D7714" t="s">
        <v>17</v>
      </c>
      <c r="E7714" t="s">
        <v>16</v>
      </c>
      <c r="F7714" t="s">
        <v>1077</v>
      </c>
      <c r="G7714">
        <v>57.46</v>
      </c>
      <c r="H7714">
        <v>3</v>
      </c>
      <c r="I7714">
        <v>0.14000000000000001</v>
      </c>
      <c r="J7714">
        <v>6.47</v>
      </c>
      <c r="K7714" t="s">
        <v>115</v>
      </c>
      <c r="L7714" t="s">
        <v>41</v>
      </c>
      <c r="M7714">
        <v>14.8</v>
      </c>
      <c r="N7714" t="s">
        <v>83</v>
      </c>
      <c r="O7714" t="b">
        <v>0</v>
      </c>
      <c r="P7714">
        <v>148.24680000000001</v>
      </c>
      <c r="Q7714">
        <v>44.81880000000001</v>
      </c>
      <c r="R7714">
        <v>23.548800000000011</v>
      </c>
      <c r="S7714" t="s">
        <v>183</v>
      </c>
      <c r="T7714">
        <v>0</v>
      </c>
      <c r="U7714">
        <v>0</v>
      </c>
      <c r="V7714">
        <v>13</v>
      </c>
      <c r="W7714">
        <v>819.19979999999998</v>
      </c>
    </row>
    <row r="7715" spans="1:23" x14ac:dyDescent="0.35">
      <c r="A7715" t="s">
        <v>9846</v>
      </c>
      <c r="B7715" t="s">
        <v>984</v>
      </c>
      <c r="C7715" t="s">
        <v>880</v>
      </c>
      <c r="D7715" t="s">
        <v>15</v>
      </c>
      <c r="E7715" t="s">
        <v>16</v>
      </c>
      <c r="F7715" t="s">
        <v>919</v>
      </c>
      <c r="G7715">
        <v>50.39</v>
      </c>
      <c r="H7715">
        <v>3</v>
      </c>
      <c r="I7715">
        <v>0.14000000000000001</v>
      </c>
      <c r="J7715">
        <v>6.92</v>
      </c>
      <c r="K7715" t="s">
        <v>115</v>
      </c>
      <c r="L7715" t="s">
        <v>41</v>
      </c>
      <c r="M7715">
        <v>12.5</v>
      </c>
      <c r="N7715" t="s">
        <v>83</v>
      </c>
      <c r="O7715" t="b">
        <v>0</v>
      </c>
      <c r="P7715">
        <v>130.00620000000001</v>
      </c>
      <c r="Q7715">
        <v>39.304200000000002</v>
      </c>
      <c r="R7715">
        <v>19.8842</v>
      </c>
      <c r="S7715" t="s">
        <v>97</v>
      </c>
      <c r="T7715">
        <v>0</v>
      </c>
      <c r="U7715">
        <v>0</v>
      </c>
      <c r="V7715">
        <v>22</v>
      </c>
      <c r="W7715">
        <v>1415.412</v>
      </c>
    </row>
    <row r="7716" spans="1:23" x14ac:dyDescent="0.35">
      <c r="A7716" t="s">
        <v>9847</v>
      </c>
      <c r="B7716" t="s">
        <v>1524</v>
      </c>
      <c r="C7716" t="s">
        <v>296</v>
      </c>
      <c r="D7716" t="s">
        <v>12</v>
      </c>
      <c r="E7716" t="s">
        <v>88</v>
      </c>
      <c r="F7716" t="s">
        <v>877</v>
      </c>
      <c r="G7716">
        <v>20.67</v>
      </c>
      <c r="H7716">
        <v>1</v>
      </c>
      <c r="I7716">
        <v>0.01</v>
      </c>
      <c r="J7716">
        <v>2.34</v>
      </c>
      <c r="K7716" t="s">
        <v>82</v>
      </c>
      <c r="L7716" t="s">
        <v>48</v>
      </c>
      <c r="M7716">
        <v>9.0399999999999991</v>
      </c>
      <c r="N7716" t="s">
        <v>83</v>
      </c>
      <c r="O7716" t="b">
        <v>0</v>
      </c>
      <c r="P7716">
        <v>20.4633</v>
      </c>
      <c r="Q7716">
        <v>8.0612999999999992</v>
      </c>
      <c r="R7716">
        <v>-3.3187000000000002</v>
      </c>
      <c r="S7716" t="s">
        <v>128</v>
      </c>
      <c r="T7716">
        <v>0</v>
      </c>
      <c r="U7716">
        <v>0</v>
      </c>
      <c r="V7716">
        <v>15</v>
      </c>
      <c r="W7716">
        <v>1772.92</v>
      </c>
    </row>
    <row r="7717" spans="1:23" x14ac:dyDescent="0.35">
      <c r="A7717" t="s">
        <v>9848</v>
      </c>
      <c r="B7717" t="s">
        <v>249</v>
      </c>
      <c r="C7717" t="s">
        <v>4435</v>
      </c>
      <c r="D7717" t="s">
        <v>15</v>
      </c>
      <c r="E7717" t="s">
        <v>95</v>
      </c>
      <c r="F7717" t="s">
        <v>127</v>
      </c>
      <c r="G7717">
        <v>218.9</v>
      </c>
      <c r="H7717">
        <v>3</v>
      </c>
      <c r="I7717">
        <v>0.1</v>
      </c>
      <c r="J7717">
        <v>8.01</v>
      </c>
      <c r="K7717" t="s">
        <v>115</v>
      </c>
      <c r="L7717" t="s">
        <v>45</v>
      </c>
      <c r="M7717">
        <v>1.07</v>
      </c>
      <c r="N7717" t="s">
        <v>83</v>
      </c>
      <c r="O7717" t="b">
        <v>0</v>
      </c>
      <c r="P7717">
        <v>591.03000000000009</v>
      </c>
      <c r="Q7717">
        <v>197.01</v>
      </c>
      <c r="R7717">
        <v>187.93</v>
      </c>
      <c r="S7717" t="s">
        <v>91</v>
      </c>
      <c r="T7717">
        <v>0</v>
      </c>
      <c r="U7717">
        <v>0</v>
      </c>
      <c r="V7717">
        <v>2</v>
      </c>
      <c r="W7717">
        <v>227.51200000000011</v>
      </c>
    </row>
    <row r="7718" spans="1:23" x14ac:dyDescent="0.35">
      <c r="A7718" t="s">
        <v>9849</v>
      </c>
      <c r="B7718" t="s">
        <v>121</v>
      </c>
      <c r="C7718" t="s">
        <v>4389</v>
      </c>
      <c r="D7718" t="s">
        <v>19</v>
      </c>
      <c r="E7718" t="s">
        <v>88</v>
      </c>
      <c r="F7718" t="s">
        <v>182</v>
      </c>
      <c r="G7718">
        <v>32.4</v>
      </c>
      <c r="H7718">
        <v>1</v>
      </c>
      <c r="I7718">
        <v>0.09</v>
      </c>
      <c r="J7718">
        <v>6.72</v>
      </c>
      <c r="K7718" t="s">
        <v>115</v>
      </c>
      <c r="L7718" t="s">
        <v>43</v>
      </c>
      <c r="M7718">
        <v>7.98</v>
      </c>
      <c r="N7718" t="s">
        <v>83</v>
      </c>
      <c r="O7718" t="b">
        <v>0</v>
      </c>
      <c r="P7718">
        <v>29.484000000000002</v>
      </c>
      <c r="Q7718">
        <v>10.044</v>
      </c>
      <c r="R7718">
        <v>-4.6559999999999988</v>
      </c>
      <c r="S7718" t="s">
        <v>103</v>
      </c>
      <c r="T7718">
        <v>0</v>
      </c>
      <c r="U7718">
        <v>0</v>
      </c>
      <c r="V7718">
        <v>4</v>
      </c>
      <c r="W7718">
        <v>82.832300000000004</v>
      </c>
    </row>
    <row r="7719" spans="1:23" x14ac:dyDescent="0.35">
      <c r="A7719" t="s">
        <v>9850</v>
      </c>
      <c r="B7719" t="s">
        <v>586</v>
      </c>
      <c r="C7719" t="s">
        <v>1129</v>
      </c>
      <c r="D7719" t="s">
        <v>15</v>
      </c>
      <c r="E7719" t="s">
        <v>95</v>
      </c>
      <c r="F7719" t="s">
        <v>140</v>
      </c>
      <c r="G7719">
        <v>329.96</v>
      </c>
      <c r="H7719">
        <v>1</v>
      </c>
      <c r="I7719">
        <v>0.26</v>
      </c>
      <c r="J7719">
        <v>6.44</v>
      </c>
      <c r="K7719" t="s">
        <v>90</v>
      </c>
      <c r="L7719" t="s">
        <v>41</v>
      </c>
      <c r="M7719">
        <v>8.52</v>
      </c>
      <c r="N7719" t="s">
        <v>141</v>
      </c>
      <c r="O7719" t="b">
        <v>0</v>
      </c>
      <c r="P7719">
        <v>244.1704</v>
      </c>
      <c r="Q7719">
        <v>46.194400000000002</v>
      </c>
      <c r="R7719">
        <v>31.234400000000001</v>
      </c>
      <c r="S7719" t="s">
        <v>91</v>
      </c>
      <c r="T7719">
        <v>1</v>
      </c>
      <c r="U7719">
        <v>0</v>
      </c>
      <c r="V7719">
        <v>12</v>
      </c>
      <c r="W7719">
        <v>808.49519999999984</v>
      </c>
    </row>
    <row r="7720" spans="1:23" x14ac:dyDescent="0.35">
      <c r="A7720" t="s">
        <v>9851</v>
      </c>
      <c r="B7720" t="s">
        <v>429</v>
      </c>
      <c r="C7720" t="s">
        <v>2804</v>
      </c>
      <c r="D7720" t="s">
        <v>26</v>
      </c>
      <c r="E7720" t="s">
        <v>16</v>
      </c>
      <c r="F7720" t="s">
        <v>932</v>
      </c>
      <c r="G7720">
        <v>38.53</v>
      </c>
      <c r="H7720">
        <v>3</v>
      </c>
      <c r="I7720">
        <v>0.25</v>
      </c>
      <c r="J7720">
        <v>5.38</v>
      </c>
      <c r="K7720" t="s">
        <v>115</v>
      </c>
      <c r="L7720" t="s">
        <v>41</v>
      </c>
      <c r="M7720">
        <v>7.67</v>
      </c>
      <c r="N7720" t="s">
        <v>83</v>
      </c>
      <c r="O7720" t="b">
        <v>0</v>
      </c>
      <c r="P7720">
        <v>86.692499999999995</v>
      </c>
      <c r="Q7720">
        <v>17.3385</v>
      </c>
      <c r="R7720">
        <v>4.2884999999999964</v>
      </c>
      <c r="S7720" t="s">
        <v>128</v>
      </c>
      <c r="T7720">
        <v>0</v>
      </c>
      <c r="U7720">
        <v>0</v>
      </c>
      <c r="V7720">
        <v>14</v>
      </c>
      <c r="W7720">
        <v>128.99529999999999</v>
      </c>
    </row>
    <row r="7721" spans="1:23" x14ac:dyDescent="0.35">
      <c r="A7721" t="s">
        <v>9852</v>
      </c>
      <c r="B7721" t="s">
        <v>295</v>
      </c>
      <c r="C7721" t="s">
        <v>963</v>
      </c>
      <c r="D7721" t="s">
        <v>20</v>
      </c>
      <c r="E7721" t="s">
        <v>16</v>
      </c>
      <c r="F7721" t="s">
        <v>472</v>
      </c>
      <c r="G7721">
        <v>25.81</v>
      </c>
      <c r="H7721">
        <v>1</v>
      </c>
      <c r="I7721">
        <v>0.23</v>
      </c>
      <c r="J7721">
        <v>9.4600000000000009</v>
      </c>
      <c r="K7721" t="s">
        <v>115</v>
      </c>
      <c r="L7721" t="s">
        <v>48</v>
      </c>
      <c r="M7721">
        <v>6.53</v>
      </c>
      <c r="N7721" t="s">
        <v>83</v>
      </c>
      <c r="O7721" t="b">
        <v>0</v>
      </c>
      <c r="P7721">
        <v>19.873699999999999</v>
      </c>
      <c r="Q7721">
        <v>4.3877000000000006</v>
      </c>
      <c r="R7721">
        <v>-11.6023</v>
      </c>
      <c r="S7721" t="s">
        <v>91</v>
      </c>
      <c r="T7721">
        <v>0</v>
      </c>
      <c r="U7721">
        <v>0</v>
      </c>
      <c r="V7721">
        <v>15</v>
      </c>
      <c r="W7721">
        <v>956.32300000000021</v>
      </c>
    </row>
    <row r="7722" spans="1:23" x14ac:dyDescent="0.35">
      <c r="A7722" t="s">
        <v>9853</v>
      </c>
      <c r="B7722" t="s">
        <v>1240</v>
      </c>
      <c r="C7722" t="s">
        <v>863</v>
      </c>
      <c r="D7722" t="s">
        <v>12</v>
      </c>
      <c r="E7722" t="s">
        <v>88</v>
      </c>
      <c r="F7722" t="s">
        <v>1221</v>
      </c>
      <c r="G7722">
        <v>24.12</v>
      </c>
      <c r="H7722">
        <v>1</v>
      </c>
      <c r="I7722">
        <v>0.01</v>
      </c>
      <c r="J7722">
        <v>2.48</v>
      </c>
      <c r="K7722" t="s">
        <v>115</v>
      </c>
      <c r="L7722" t="s">
        <v>43</v>
      </c>
      <c r="M7722">
        <v>3.92</v>
      </c>
      <c r="N7722" t="s">
        <v>83</v>
      </c>
      <c r="O7722" t="b">
        <v>0</v>
      </c>
      <c r="P7722">
        <v>23.878799999999998</v>
      </c>
      <c r="Q7722">
        <v>9.4068000000000023</v>
      </c>
      <c r="R7722">
        <v>3.0068000000000019</v>
      </c>
      <c r="S7722" t="s">
        <v>91</v>
      </c>
      <c r="T7722">
        <v>0</v>
      </c>
      <c r="U7722">
        <v>0</v>
      </c>
      <c r="V7722">
        <v>13</v>
      </c>
      <c r="W7722">
        <v>754.42380000000003</v>
      </c>
    </row>
    <row r="7723" spans="1:23" x14ac:dyDescent="0.35">
      <c r="A7723" t="s">
        <v>9854</v>
      </c>
      <c r="B7723" t="s">
        <v>379</v>
      </c>
      <c r="C7723" t="s">
        <v>1246</v>
      </c>
      <c r="D7723" t="s">
        <v>12</v>
      </c>
      <c r="E7723" t="s">
        <v>88</v>
      </c>
      <c r="F7723" t="s">
        <v>989</v>
      </c>
      <c r="G7723">
        <v>29.91</v>
      </c>
      <c r="H7723">
        <v>1</v>
      </c>
      <c r="I7723">
        <v>0.03</v>
      </c>
      <c r="J7723">
        <v>4.0599999999999996</v>
      </c>
      <c r="K7723" t="s">
        <v>82</v>
      </c>
      <c r="L7723" t="s">
        <v>48</v>
      </c>
      <c r="M7723">
        <v>10.06</v>
      </c>
      <c r="N7723" t="s">
        <v>83</v>
      </c>
      <c r="O7723" t="b">
        <v>0</v>
      </c>
      <c r="P7723">
        <v>29.012699999999999</v>
      </c>
      <c r="Q7723">
        <v>11.066700000000001</v>
      </c>
      <c r="R7723">
        <v>-3.0533000000000001</v>
      </c>
      <c r="S7723" t="s">
        <v>103</v>
      </c>
      <c r="T7723">
        <v>0</v>
      </c>
      <c r="U7723">
        <v>0</v>
      </c>
      <c r="V7723">
        <v>17</v>
      </c>
      <c r="W7723">
        <v>1168.9012</v>
      </c>
    </row>
    <row r="7724" spans="1:23" x14ac:dyDescent="0.35">
      <c r="A7724" t="s">
        <v>9855</v>
      </c>
      <c r="B7724" t="s">
        <v>996</v>
      </c>
      <c r="C7724" t="s">
        <v>5473</v>
      </c>
      <c r="D7724" t="s">
        <v>15</v>
      </c>
      <c r="E7724" t="s">
        <v>16</v>
      </c>
      <c r="F7724" t="s">
        <v>435</v>
      </c>
      <c r="G7724">
        <v>48</v>
      </c>
      <c r="H7724">
        <v>2</v>
      </c>
      <c r="I7724">
        <v>0.17</v>
      </c>
      <c r="J7724">
        <v>8.69</v>
      </c>
      <c r="K7724" t="s">
        <v>115</v>
      </c>
      <c r="L7724" t="s">
        <v>43</v>
      </c>
      <c r="M7724">
        <v>4.75</v>
      </c>
      <c r="N7724" t="s">
        <v>83</v>
      </c>
      <c r="O7724" t="b">
        <v>0</v>
      </c>
      <c r="P7724">
        <v>79.679999999999993</v>
      </c>
      <c r="Q7724">
        <v>22.08</v>
      </c>
      <c r="R7724">
        <v>8.6399999999999988</v>
      </c>
      <c r="S7724" t="s">
        <v>128</v>
      </c>
      <c r="T7724">
        <v>0</v>
      </c>
      <c r="U7724">
        <v>0</v>
      </c>
      <c r="V7724">
        <v>2</v>
      </c>
      <c r="W7724">
        <v>8.1155999999999988</v>
      </c>
    </row>
    <row r="7725" spans="1:23" x14ac:dyDescent="0.35">
      <c r="A7725" t="s">
        <v>9856</v>
      </c>
      <c r="B7725" t="s">
        <v>1810</v>
      </c>
      <c r="C7725" t="s">
        <v>9696</v>
      </c>
      <c r="D7725" t="s">
        <v>19</v>
      </c>
      <c r="E7725" t="s">
        <v>16</v>
      </c>
      <c r="F7725" t="s">
        <v>828</v>
      </c>
      <c r="G7725">
        <v>37.020000000000003</v>
      </c>
      <c r="H7725">
        <v>2</v>
      </c>
      <c r="I7725">
        <v>0.26</v>
      </c>
      <c r="J7725">
        <v>9.3800000000000008</v>
      </c>
      <c r="K7725" t="s">
        <v>82</v>
      </c>
      <c r="L7725" t="s">
        <v>41</v>
      </c>
      <c r="M7725">
        <v>12.59</v>
      </c>
      <c r="N7725" t="s">
        <v>141</v>
      </c>
      <c r="O7725" t="b">
        <v>0</v>
      </c>
      <c r="P7725">
        <v>54.789600000000007</v>
      </c>
      <c r="Q7725">
        <v>10.365600000000009</v>
      </c>
      <c r="R7725">
        <v>-11.604399999999989</v>
      </c>
      <c r="S7725" t="s">
        <v>84</v>
      </c>
      <c r="T7725">
        <v>1</v>
      </c>
      <c r="U7725">
        <v>0</v>
      </c>
      <c r="V7725">
        <v>2</v>
      </c>
      <c r="W7725">
        <v>-14.02039999999999</v>
      </c>
    </row>
    <row r="7726" spans="1:23" x14ac:dyDescent="0.35">
      <c r="A7726" t="s">
        <v>9857</v>
      </c>
      <c r="B7726" t="s">
        <v>1524</v>
      </c>
      <c r="C7726" t="s">
        <v>7404</v>
      </c>
      <c r="D7726" t="s">
        <v>12</v>
      </c>
      <c r="E7726" t="s">
        <v>16</v>
      </c>
      <c r="F7726" t="s">
        <v>136</v>
      </c>
      <c r="G7726">
        <v>45.03</v>
      </c>
      <c r="H7726">
        <v>1</v>
      </c>
      <c r="I7726">
        <v>0.14000000000000001</v>
      </c>
      <c r="J7726">
        <v>7.11</v>
      </c>
      <c r="K7726" t="s">
        <v>102</v>
      </c>
      <c r="L7726" t="s">
        <v>45</v>
      </c>
      <c r="M7726">
        <v>1.29</v>
      </c>
      <c r="N7726" t="s">
        <v>83</v>
      </c>
      <c r="O7726" t="b">
        <v>0</v>
      </c>
      <c r="P7726">
        <v>38.7258</v>
      </c>
      <c r="Q7726">
        <v>11.707800000000001</v>
      </c>
      <c r="R7726">
        <v>3.307799999999999</v>
      </c>
      <c r="S7726" t="s">
        <v>128</v>
      </c>
      <c r="T7726">
        <v>0</v>
      </c>
      <c r="U7726">
        <v>0</v>
      </c>
      <c r="V7726">
        <v>2</v>
      </c>
      <c r="W7726">
        <v>4.1745999999999981</v>
      </c>
    </row>
    <row r="7727" spans="1:23" x14ac:dyDescent="0.35">
      <c r="A7727" t="s">
        <v>9858</v>
      </c>
      <c r="B7727" t="s">
        <v>787</v>
      </c>
      <c r="C7727" t="s">
        <v>700</v>
      </c>
      <c r="D7727" t="s">
        <v>17</v>
      </c>
      <c r="E7727" t="s">
        <v>16</v>
      </c>
      <c r="F7727" t="s">
        <v>1050</v>
      </c>
      <c r="G7727">
        <v>59.3</v>
      </c>
      <c r="H7727">
        <v>3</v>
      </c>
      <c r="I7727">
        <v>0.16</v>
      </c>
      <c r="J7727">
        <v>6.22</v>
      </c>
      <c r="K7727" t="s">
        <v>115</v>
      </c>
      <c r="L7727" t="s">
        <v>45</v>
      </c>
      <c r="M7727">
        <v>0.57999999999999996</v>
      </c>
      <c r="N7727" t="s">
        <v>83</v>
      </c>
      <c r="O7727" t="b">
        <v>0</v>
      </c>
      <c r="P7727">
        <v>149.43600000000001</v>
      </c>
      <c r="Q7727">
        <v>42.695999999999998</v>
      </c>
      <c r="R7727">
        <v>35.896000000000001</v>
      </c>
      <c r="S7727" t="s">
        <v>97</v>
      </c>
      <c r="T7727">
        <v>0</v>
      </c>
      <c r="U7727">
        <v>0</v>
      </c>
      <c r="V7727">
        <v>14</v>
      </c>
      <c r="W7727">
        <v>945.60969999999998</v>
      </c>
    </row>
    <row r="7728" spans="1:23" x14ac:dyDescent="0.35">
      <c r="A7728" t="s">
        <v>9859</v>
      </c>
      <c r="B7728" t="s">
        <v>1576</v>
      </c>
      <c r="C7728" t="s">
        <v>508</v>
      </c>
      <c r="D7728" t="s">
        <v>15</v>
      </c>
      <c r="E7728" t="s">
        <v>16</v>
      </c>
      <c r="F7728" t="s">
        <v>527</v>
      </c>
      <c r="G7728">
        <v>70.73</v>
      </c>
      <c r="H7728">
        <v>1</v>
      </c>
      <c r="I7728">
        <v>0.1</v>
      </c>
      <c r="J7728">
        <v>2.35</v>
      </c>
      <c r="K7728" t="s">
        <v>102</v>
      </c>
      <c r="L7728" t="s">
        <v>43</v>
      </c>
      <c r="M7728">
        <v>6.56</v>
      </c>
      <c r="N7728" t="s">
        <v>83</v>
      </c>
      <c r="O7728" t="b">
        <v>1</v>
      </c>
      <c r="P7728">
        <v>63.656999999999996</v>
      </c>
      <c r="Q7728">
        <v>21.219000000000001</v>
      </c>
      <c r="R7728">
        <v>12.308999999999999</v>
      </c>
      <c r="S7728" t="s">
        <v>97</v>
      </c>
      <c r="T7728">
        <v>0</v>
      </c>
      <c r="U7728">
        <v>0</v>
      </c>
      <c r="V7728">
        <v>21</v>
      </c>
      <c r="W7728">
        <v>1777.9158</v>
      </c>
    </row>
    <row r="7729" spans="1:23" x14ac:dyDescent="0.35">
      <c r="A7729" t="s">
        <v>9860</v>
      </c>
      <c r="B7729" t="s">
        <v>425</v>
      </c>
      <c r="C7729" t="s">
        <v>296</v>
      </c>
      <c r="D7729" t="s">
        <v>17</v>
      </c>
      <c r="E7729" t="s">
        <v>14</v>
      </c>
      <c r="F7729" t="s">
        <v>1321</v>
      </c>
      <c r="G7729">
        <v>103.25</v>
      </c>
      <c r="H7729">
        <v>2</v>
      </c>
      <c r="I7729">
        <v>0.02</v>
      </c>
      <c r="J7729">
        <v>9.9600000000000009</v>
      </c>
      <c r="K7729" t="s">
        <v>90</v>
      </c>
      <c r="L7729" t="s">
        <v>43</v>
      </c>
      <c r="M7729">
        <v>7.57</v>
      </c>
      <c r="N7729" t="s">
        <v>83</v>
      </c>
      <c r="O7729" t="b">
        <v>0</v>
      </c>
      <c r="P7729">
        <v>202.37</v>
      </c>
      <c r="Q7729">
        <v>78.470000000000013</v>
      </c>
      <c r="R7729">
        <v>60.940000000000012</v>
      </c>
      <c r="S7729" t="s">
        <v>84</v>
      </c>
      <c r="T7729">
        <v>0</v>
      </c>
      <c r="U7729">
        <v>0</v>
      </c>
      <c r="V7729">
        <v>15</v>
      </c>
      <c r="W7729">
        <v>1772.92</v>
      </c>
    </row>
    <row r="7730" spans="1:23" x14ac:dyDescent="0.35">
      <c r="A7730" t="s">
        <v>9861</v>
      </c>
      <c r="B7730" t="s">
        <v>521</v>
      </c>
      <c r="C7730" t="s">
        <v>2146</v>
      </c>
      <c r="D7730" t="s">
        <v>15</v>
      </c>
      <c r="E7730" t="s">
        <v>14</v>
      </c>
      <c r="F7730" t="s">
        <v>324</v>
      </c>
      <c r="G7730">
        <v>151.13</v>
      </c>
      <c r="H7730">
        <v>3</v>
      </c>
      <c r="I7730">
        <v>0.25</v>
      </c>
      <c r="J7730">
        <v>4.2300000000000004</v>
      </c>
      <c r="K7730" t="s">
        <v>82</v>
      </c>
      <c r="L7730" t="s">
        <v>41</v>
      </c>
      <c r="M7730">
        <v>14.25</v>
      </c>
      <c r="N7730" t="s">
        <v>83</v>
      </c>
      <c r="O7730" t="b">
        <v>0</v>
      </c>
      <c r="P7730">
        <v>340.04250000000002</v>
      </c>
      <c r="Q7730">
        <v>68.008500000000026</v>
      </c>
      <c r="R7730">
        <v>49.528500000000022</v>
      </c>
      <c r="S7730" t="s">
        <v>84</v>
      </c>
      <c r="T7730">
        <v>0</v>
      </c>
      <c r="U7730">
        <v>0</v>
      </c>
      <c r="V7730">
        <v>4</v>
      </c>
      <c r="W7730">
        <v>397.72949999999997</v>
      </c>
    </row>
    <row r="7731" spans="1:23" x14ac:dyDescent="0.35">
      <c r="A7731" t="s">
        <v>9862</v>
      </c>
      <c r="B7731" t="s">
        <v>1268</v>
      </c>
      <c r="C7731" t="s">
        <v>1209</v>
      </c>
      <c r="D7731" t="s">
        <v>12</v>
      </c>
      <c r="E7731" t="s">
        <v>16</v>
      </c>
      <c r="F7731" t="s">
        <v>427</v>
      </c>
      <c r="G7731">
        <v>68.13</v>
      </c>
      <c r="H7731">
        <v>3</v>
      </c>
      <c r="I7731">
        <v>0.19</v>
      </c>
      <c r="J7731">
        <v>6.95</v>
      </c>
      <c r="K7731" t="s">
        <v>115</v>
      </c>
      <c r="L7731" t="s">
        <v>41</v>
      </c>
      <c r="M7731">
        <v>6.64</v>
      </c>
      <c r="N7731" t="s">
        <v>141</v>
      </c>
      <c r="O7731" t="b">
        <v>0</v>
      </c>
      <c r="P7731">
        <v>165.55590000000001</v>
      </c>
      <c r="Q7731">
        <v>42.921900000000022</v>
      </c>
      <c r="R7731">
        <v>29.331900000000019</v>
      </c>
      <c r="S7731" t="s">
        <v>183</v>
      </c>
      <c r="T7731">
        <v>1</v>
      </c>
      <c r="U7731">
        <v>0</v>
      </c>
      <c r="V7731">
        <v>23</v>
      </c>
      <c r="W7731">
        <v>1892.7003</v>
      </c>
    </row>
    <row r="7732" spans="1:23" x14ac:dyDescent="0.35">
      <c r="A7732" t="s">
        <v>9863</v>
      </c>
      <c r="B7732" t="s">
        <v>848</v>
      </c>
      <c r="C7732" t="s">
        <v>9864</v>
      </c>
      <c r="D7732" t="s">
        <v>12</v>
      </c>
      <c r="E7732" t="s">
        <v>95</v>
      </c>
      <c r="F7732" t="s">
        <v>289</v>
      </c>
      <c r="G7732">
        <v>302.06</v>
      </c>
      <c r="H7732">
        <v>2</v>
      </c>
      <c r="I7732">
        <v>0.27</v>
      </c>
      <c r="J7732">
        <v>3.18</v>
      </c>
      <c r="K7732" t="s">
        <v>115</v>
      </c>
      <c r="L7732" t="s">
        <v>41</v>
      </c>
      <c r="M7732">
        <v>13.89</v>
      </c>
      <c r="N7732" t="s">
        <v>83</v>
      </c>
      <c r="O7732" t="b">
        <v>0</v>
      </c>
      <c r="P7732">
        <v>441.00760000000002</v>
      </c>
      <c r="Q7732">
        <v>78.535599999999988</v>
      </c>
      <c r="R7732">
        <v>61.465599999999988</v>
      </c>
      <c r="S7732" t="s">
        <v>103</v>
      </c>
      <c r="T7732">
        <v>0</v>
      </c>
      <c r="U7732">
        <v>0</v>
      </c>
      <c r="V7732">
        <v>1</v>
      </c>
      <c r="W7732">
        <v>61.465599999999988</v>
      </c>
    </row>
    <row r="7733" spans="1:23" x14ac:dyDescent="0.35">
      <c r="A7733" t="s">
        <v>9865</v>
      </c>
      <c r="B7733" t="s">
        <v>802</v>
      </c>
      <c r="C7733" t="s">
        <v>1829</v>
      </c>
      <c r="D7733" t="s">
        <v>28</v>
      </c>
      <c r="E7733" t="s">
        <v>14</v>
      </c>
      <c r="F7733" t="s">
        <v>1207</v>
      </c>
      <c r="G7733">
        <v>97.03</v>
      </c>
      <c r="H7733">
        <v>1</v>
      </c>
      <c r="I7733">
        <v>7.0000000000000007E-2</v>
      </c>
      <c r="J7733">
        <v>2.93</v>
      </c>
      <c r="K7733" t="s">
        <v>102</v>
      </c>
      <c r="L7733" t="s">
        <v>48</v>
      </c>
      <c r="M7733">
        <v>8.6999999999999993</v>
      </c>
      <c r="N7733" t="s">
        <v>83</v>
      </c>
      <c r="O7733" t="b">
        <v>0</v>
      </c>
      <c r="P7733">
        <v>90.237899999999996</v>
      </c>
      <c r="Q7733">
        <v>32.0199</v>
      </c>
      <c r="R7733">
        <v>20.389900000000001</v>
      </c>
      <c r="S7733" t="s">
        <v>84</v>
      </c>
      <c r="T7733">
        <v>0</v>
      </c>
      <c r="U7733">
        <v>0</v>
      </c>
      <c r="V7733">
        <v>11</v>
      </c>
      <c r="W7733">
        <v>275.77749999999997</v>
      </c>
    </row>
    <row r="7734" spans="1:23" x14ac:dyDescent="0.35">
      <c r="A7734" t="s">
        <v>9866</v>
      </c>
      <c r="B7734" t="s">
        <v>368</v>
      </c>
      <c r="C7734" t="s">
        <v>4003</v>
      </c>
      <c r="D7734" t="s">
        <v>15</v>
      </c>
      <c r="E7734" t="s">
        <v>14</v>
      </c>
      <c r="F7734" t="s">
        <v>1419</v>
      </c>
      <c r="G7734">
        <v>91.24</v>
      </c>
      <c r="H7734">
        <v>1</v>
      </c>
      <c r="I7734">
        <v>0.25</v>
      </c>
      <c r="J7734">
        <v>2.17</v>
      </c>
      <c r="K7734" t="s">
        <v>115</v>
      </c>
      <c r="L7734" t="s">
        <v>41</v>
      </c>
      <c r="M7734">
        <v>12.04</v>
      </c>
      <c r="N7734" t="s">
        <v>83</v>
      </c>
      <c r="O7734" t="b">
        <v>0</v>
      </c>
      <c r="P7734">
        <v>68.429999999999993</v>
      </c>
      <c r="Q7734">
        <v>13.686</v>
      </c>
      <c r="R7734">
        <v>-0.52399999999999913</v>
      </c>
      <c r="S7734" t="s">
        <v>97</v>
      </c>
      <c r="T7734">
        <v>0</v>
      </c>
      <c r="U7734">
        <v>0</v>
      </c>
      <c r="V7734">
        <v>3</v>
      </c>
      <c r="W7734">
        <v>347.35399999999998</v>
      </c>
    </row>
    <row r="7735" spans="1:23" x14ac:dyDescent="0.35">
      <c r="A7735" t="s">
        <v>9867</v>
      </c>
      <c r="B7735" t="s">
        <v>581</v>
      </c>
      <c r="C7735" t="s">
        <v>5794</v>
      </c>
      <c r="D7735" t="s">
        <v>19</v>
      </c>
      <c r="E7735" t="s">
        <v>16</v>
      </c>
      <c r="F7735" t="s">
        <v>107</v>
      </c>
      <c r="G7735">
        <v>15.89</v>
      </c>
      <c r="H7735">
        <v>2</v>
      </c>
      <c r="I7735">
        <v>0.1</v>
      </c>
      <c r="J7735">
        <v>2.42</v>
      </c>
      <c r="K7735" t="s">
        <v>115</v>
      </c>
      <c r="L7735" t="s">
        <v>45</v>
      </c>
      <c r="M7735">
        <v>1.66</v>
      </c>
      <c r="N7735" t="s">
        <v>83</v>
      </c>
      <c r="O7735" t="b">
        <v>0</v>
      </c>
      <c r="P7735">
        <v>28.602</v>
      </c>
      <c r="Q7735">
        <v>9.5340000000000007</v>
      </c>
      <c r="R7735">
        <v>5.4539999999999988</v>
      </c>
      <c r="S7735" t="s">
        <v>84</v>
      </c>
      <c r="T7735">
        <v>0</v>
      </c>
      <c r="U7735">
        <v>0</v>
      </c>
      <c r="V7735">
        <v>3</v>
      </c>
      <c r="W7735">
        <v>151.5857</v>
      </c>
    </row>
    <row r="7736" spans="1:23" x14ac:dyDescent="0.35">
      <c r="A7736" t="s">
        <v>9868</v>
      </c>
      <c r="B7736" t="s">
        <v>201</v>
      </c>
      <c r="C7736" t="s">
        <v>3527</v>
      </c>
      <c r="D7736" t="s">
        <v>17</v>
      </c>
      <c r="E7736" t="s">
        <v>14</v>
      </c>
      <c r="F7736" t="s">
        <v>755</v>
      </c>
      <c r="G7736">
        <v>148.03</v>
      </c>
      <c r="H7736">
        <v>3</v>
      </c>
      <c r="I7736">
        <v>0.05</v>
      </c>
      <c r="J7736">
        <v>5.81</v>
      </c>
      <c r="K7736" t="s">
        <v>115</v>
      </c>
      <c r="L7736" t="s">
        <v>43</v>
      </c>
      <c r="M7736">
        <v>5.46</v>
      </c>
      <c r="N7736" t="s">
        <v>83</v>
      </c>
      <c r="O7736" t="b">
        <v>0</v>
      </c>
      <c r="P7736">
        <v>421.88549999999998</v>
      </c>
      <c r="Q7736">
        <v>155.4315</v>
      </c>
      <c r="R7736">
        <v>144.16149999999999</v>
      </c>
      <c r="S7736" t="s">
        <v>97</v>
      </c>
      <c r="T7736">
        <v>0</v>
      </c>
      <c r="U7736">
        <v>0</v>
      </c>
      <c r="V7736">
        <v>2</v>
      </c>
      <c r="W7736">
        <v>142.3467</v>
      </c>
    </row>
    <row r="7737" spans="1:23" x14ac:dyDescent="0.35">
      <c r="A7737" t="s">
        <v>9869</v>
      </c>
      <c r="B7737" t="s">
        <v>951</v>
      </c>
      <c r="C7737" t="s">
        <v>902</v>
      </c>
      <c r="D7737" t="s">
        <v>24</v>
      </c>
      <c r="E7737" t="s">
        <v>88</v>
      </c>
      <c r="F7737" t="s">
        <v>877</v>
      </c>
      <c r="G7737">
        <v>30.1</v>
      </c>
      <c r="H7737">
        <v>3</v>
      </c>
      <c r="I7737">
        <v>0.17</v>
      </c>
      <c r="J7737">
        <v>9.6999999999999993</v>
      </c>
      <c r="K7737" t="s">
        <v>90</v>
      </c>
      <c r="L7737" t="s">
        <v>41</v>
      </c>
      <c r="M7737">
        <v>12.84</v>
      </c>
      <c r="N7737" t="s">
        <v>83</v>
      </c>
      <c r="O7737" t="b">
        <v>0</v>
      </c>
      <c r="P7737">
        <v>74.949000000000012</v>
      </c>
      <c r="Q7737">
        <v>20.769000000000009</v>
      </c>
      <c r="R7737">
        <v>-1.7709999999999939</v>
      </c>
      <c r="S7737" t="s">
        <v>91</v>
      </c>
      <c r="T7737">
        <v>0</v>
      </c>
      <c r="U7737">
        <v>0</v>
      </c>
      <c r="V7737">
        <v>17</v>
      </c>
      <c r="W7737">
        <v>1078.1324</v>
      </c>
    </row>
    <row r="7738" spans="1:23" x14ac:dyDescent="0.35">
      <c r="A7738" t="s">
        <v>9870</v>
      </c>
      <c r="B7738" t="s">
        <v>169</v>
      </c>
      <c r="C7738" t="s">
        <v>6935</v>
      </c>
      <c r="D7738" t="s">
        <v>17</v>
      </c>
      <c r="E7738" t="s">
        <v>14</v>
      </c>
      <c r="F7738" t="s">
        <v>1419</v>
      </c>
      <c r="G7738">
        <v>176.68</v>
      </c>
      <c r="H7738">
        <v>1</v>
      </c>
      <c r="I7738">
        <v>7.0000000000000007E-2</v>
      </c>
      <c r="J7738">
        <v>6.77</v>
      </c>
      <c r="K7738" t="s">
        <v>90</v>
      </c>
      <c r="L7738" t="s">
        <v>48</v>
      </c>
      <c r="M7738">
        <v>9.59</v>
      </c>
      <c r="N7738" t="s">
        <v>83</v>
      </c>
      <c r="O7738" t="b">
        <v>0</v>
      </c>
      <c r="P7738">
        <v>164.3124</v>
      </c>
      <c r="Q7738">
        <v>58.304400000000001</v>
      </c>
      <c r="R7738">
        <v>41.944400000000002</v>
      </c>
      <c r="S7738" t="s">
        <v>84</v>
      </c>
      <c r="T7738">
        <v>0</v>
      </c>
      <c r="U7738">
        <v>0</v>
      </c>
      <c r="V7738">
        <v>4</v>
      </c>
      <c r="W7738">
        <v>38.475000000000009</v>
      </c>
    </row>
    <row r="7739" spans="1:23" x14ac:dyDescent="0.35">
      <c r="A7739" t="s">
        <v>9871</v>
      </c>
      <c r="B7739" t="s">
        <v>773</v>
      </c>
      <c r="C7739" t="s">
        <v>902</v>
      </c>
      <c r="D7739" t="s">
        <v>15</v>
      </c>
      <c r="E7739" t="s">
        <v>14</v>
      </c>
      <c r="F7739" t="s">
        <v>1419</v>
      </c>
      <c r="G7739">
        <v>94.13</v>
      </c>
      <c r="H7739">
        <v>3</v>
      </c>
      <c r="I7739">
        <v>0.08</v>
      </c>
      <c r="J7739">
        <v>3.06</v>
      </c>
      <c r="K7739" t="s">
        <v>82</v>
      </c>
      <c r="L7739" t="s">
        <v>48</v>
      </c>
      <c r="M7739">
        <v>16.29</v>
      </c>
      <c r="N7739" t="s">
        <v>83</v>
      </c>
      <c r="O7739" t="b">
        <v>0</v>
      </c>
      <c r="P7739">
        <v>259.79880000000003</v>
      </c>
      <c r="Q7739">
        <v>90.36479999999996</v>
      </c>
      <c r="R7739">
        <v>71.01479999999998</v>
      </c>
      <c r="S7739" t="s">
        <v>97</v>
      </c>
      <c r="T7739">
        <v>0</v>
      </c>
      <c r="U7739">
        <v>0</v>
      </c>
      <c r="V7739">
        <v>17</v>
      </c>
      <c r="W7739">
        <v>1078.1324</v>
      </c>
    </row>
    <row r="7740" spans="1:23" x14ac:dyDescent="0.35">
      <c r="A7740" t="s">
        <v>9872</v>
      </c>
      <c r="B7740" t="s">
        <v>925</v>
      </c>
      <c r="C7740" t="s">
        <v>2886</v>
      </c>
      <c r="D7740" t="s">
        <v>12</v>
      </c>
      <c r="E7740" t="s">
        <v>16</v>
      </c>
      <c r="F7740" t="s">
        <v>278</v>
      </c>
      <c r="G7740">
        <v>44.5</v>
      </c>
      <c r="H7740">
        <v>1</v>
      </c>
      <c r="I7740">
        <v>0.27</v>
      </c>
      <c r="J7740">
        <v>6.46</v>
      </c>
      <c r="K7740" t="s">
        <v>115</v>
      </c>
      <c r="L7740" t="s">
        <v>41</v>
      </c>
      <c r="M7740">
        <v>13.35</v>
      </c>
      <c r="N7740" t="s">
        <v>83</v>
      </c>
      <c r="O7740" t="b">
        <v>0</v>
      </c>
      <c r="P7740">
        <v>32.484999999999999</v>
      </c>
      <c r="Q7740">
        <v>5.7850000000000001</v>
      </c>
      <c r="R7740">
        <v>-14.025</v>
      </c>
      <c r="S7740" t="s">
        <v>91</v>
      </c>
      <c r="T7740">
        <v>0</v>
      </c>
      <c r="U7740">
        <v>0</v>
      </c>
      <c r="V7740">
        <v>4</v>
      </c>
      <c r="W7740">
        <v>95.322900000000004</v>
      </c>
    </row>
    <row r="7741" spans="1:23" x14ac:dyDescent="0.35">
      <c r="A7741" t="s">
        <v>9873</v>
      </c>
      <c r="B7741" t="s">
        <v>545</v>
      </c>
      <c r="C7741" t="s">
        <v>467</v>
      </c>
      <c r="D7741" t="s">
        <v>12</v>
      </c>
      <c r="E7741" t="s">
        <v>88</v>
      </c>
      <c r="F7741" t="s">
        <v>415</v>
      </c>
      <c r="G7741">
        <v>35.630000000000003</v>
      </c>
      <c r="H7741">
        <v>2</v>
      </c>
      <c r="I7741">
        <v>0.1</v>
      </c>
      <c r="J7741">
        <v>7.56</v>
      </c>
      <c r="K7741" t="s">
        <v>115</v>
      </c>
      <c r="L7741" t="s">
        <v>41</v>
      </c>
      <c r="M7741">
        <v>6.7</v>
      </c>
      <c r="N7741" t="s">
        <v>83</v>
      </c>
      <c r="O7741" t="b">
        <v>1</v>
      </c>
      <c r="P7741">
        <v>64.134</v>
      </c>
      <c r="Q7741">
        <v>21.378</v>
      </c>
      <c r="R7741">
        <v>7.1180000000000003</v>
      </c>
      <c r="S7741" t="s">
        <v>91</v>
      </c>
      <c r="T7741">
        <v>0</v>
      </c>
      <c r="U7741">
        <v>0</v>
      </c>
      <c r="V7741">
        <v>17</v>
      </c>
      <c r="W7741">
        <v>460.26070000000021</v>
      </c>
    </row>
    <row r="7742" spans="1:23" x14ac:dyDescent="0.35">
      <c r="A7742" t="s">
        <v>9874</v>
      </c>
      <c r="B7742" t="s">
        <v>284</v>
      </c>
      <c r="C7742" t="s">
        <v>3912</v>
      </c>
      <c r="D7742" t="s">
        <v>12</v>
      </c>
      <c r="E7742" t="s">
        <v>14</v>
      </c>
      <c r="F7742" t="s">
        <v>396</v>
      </c>
      <c r="G7742">
        <v>97.32</v>
      </c>
      <c r="H7742">
        <v>3</v>
      </c>
      <c r="I7742">
        <v>0.02</v>
      </c>
      <c r="J7742">
        <v>4.76</v>
      </c>
      <c r="K7742" t="s">
        <v>102</v>
      </c>
      <c r="L7742" t="s">
        <v>48</v>
      </c>
      <c r="M7742">
        <v>17.920000000000002</v>
      </c>
      <c r="N7742" t="s">
        <v>83</v>
      </c>
      <c r="O7742" t="b">
        <v>0</v>
      </c>
      <c r="P7742">
        <v>286.12079999999997</v>
      </c>
      <c r="Q7742">
        <v>110.9448</v>
      </c>
      <c r="R7742">
        <v>88.26479999999998</v>
      </c>
      <c r="S7742" t="s">
        <v>91</v>
      </c>
      <c r="T7742">
        <v>0</v>
      </c>
      <c r="U7742">
        <v>0</v>
      </c>
      <c r="V7742">
        <v>3</v>
      </c>
      <c r="W7742">
        <v>228.39320000000001</v>
      </c>
    </row>
    <row r="7743" spans="1:23" x14ac:dyDescent="0.35">
      <c r="A7743" t="s">
        <v>9875</v>
      </c>
      <c r="B7743" t="s">
        <v>197</v>
      </c>
      <c r="C7743" t="s">
        <v>2322</v>
      </c>
      <c r="D7743" t="s">
        <v>17</v>
      </c>
      <c r="E7743" t="s">
        <v>14</v>
      </c>
      <c r="F7743" t="s">
        <v>1131</v>
      </c>
      <c r="G7743">
        <v>105.58</v>
      </c>
      <c r="H7743">
        <v>3</v>
      </c>
      <c r="I7743">
        <v>0.03</v>
      </c>
      <c r="J7743">
        <v>8.4499999999999993</v>
      </c>
      <c r="K7743" t="s">
        <v>82</v>
      </c>
      <c r="L7743" t="s">
        <v>43</v>
      </c>
      <c r="M7743">
        <v>7.58</v>
      </c>
      <c r="N7743" t="s">
        <v>83</v>
      </c>
      <c r="O7743" t="b">
        <v>0</v>
      </c>
      <c r="P7743">
        <v>307.23779999999999</v>
      </c>
      <c r="Q7743">
        <v>117.1938</v>
      </c>
      <c r="R7743">
        <v>101.16379999999999</v>
      </c>
      <c r="S7743" t="s">
        <v>84</v>
      </c>
      <c r="T7743">
        <v>0</v>
      </c>
      <c r="U7743">
        <v>0</v>
      </c>
      <c r="V7743">
        <v>15</v>
      </c>
      <c r="W7743">
        <v>742.59630000000004</v>
      </c>
    </row>
    <row r="7744" spans="1:23" x14ac:dyDescent="0.35">
      <c r="A7744" t="s">
        <v>9876</v>
      </c>
      <c r="B7744" t="s">
        <v>901</v>
      </c>
      <c r="C7744" t="s">
        <v>704</v>
      </c>
      <c r="D7744" t="s">
        <v>12</v>
      </c>
      <c r="E7744" t="s">
        <v>95</v>
      </c>
      <c r="F7744" t="s">
        <v>874</v>
      </c>
      <c r="G7744">
        <v>382.29</v>
      </c>
      <c r="H7744">
        <v>1</v>
      </c>
      <c r="I7744">
        <v>0.08</v>
      </c>
      <c r="J7744">
        <v>7.88</v>
      </c>
      <c r="K7744" t="s">
        <v>102</v>
      </c>
      <c r="L7744" t="s">
        <v>43</v>
      </c>
      <c r="M7744">
        <v>5.88</v>
      </c>
      <c r="N7744" t="s">
        <v>141</v>
      </c>
      <c r="O7744" t="b">
        <v>0</v>
      </c>
      <c r="P7744">
        <v>351.70679999999999</v>
      </c>
      <c r="Q7744">
        <v>122.33280000000001</v>
      </c>
      <c r="R7744">
        <v>108.5728</v>
      </c>
      <c r="S7744" t="s">
        <v>128</v>
      </c>
      <c r="T7744">
        <v>1</v>
      </c>
      <c r="U7744">
        <v>0</v>
      </c>
      <c r="V7744">
        <v>18</v>
      </c>
      <c r="W7744">
        <v>2368.9762999999998</v>
      </c>
    </row>
    <row r="7745" spans="1:23" x14ac:dyDescent="0.35">
      <c r="A7745" t="s">
        <v>9877</v>
      </c>
      <c r="B7745" t="s">
        <v>138</v>
      </c>
      <c r="C7745" t="s">
        <v>1004</v>
      </c>
      <c r="D7745" t="s">
        <v>12</v>
      </c>
      <c r="E7745" t="s">
        <v>88</v>
      </c>
      <c r="F7745" t="s">
        <v>870</v>
      </c>
      <c r="G7745">
        <v>20.54</v>
      </c>
      <c r="H7745">
        <v>1</v>
      </c>
      <c r="I7745">
        <v>0.06</v>
      </c>
      <c r="J7745">
        <v>6.72</v>
      </c>
      <c r="K7745" t="s">
        <v>90</v>
      </c>
      <c r="L7745" t="s">
        <v>43</v>
      </c>
      <c r="M7745">
        <v>6.69</v>
      </c>
      <c r="N7745" t="s">
        <v>83</v>
      </c>
      <c r="O7745" t="b">
        <v>0</v>
      </c>
      <c r="P7745">
        <v>19.307600000000001</v>
      </c>
      <c r="Q7745">
        <v>6.9835999999999974</v>
      </c>
      <c r="R7745">
        <v>-6.4264000000000028</v>
      </c>
      <c r="S7745" t="s">
        <v>128</v>
      </c>
      <c r="T7745">
        <v>0</v>
      </c>
      <c r="U7745">
        <v>0</v>
      </c>
      <c r="V7745">
        <v>14</v>
      </c>
      <c r="W7745">
        <v>1382.8706999999999</v>
      </c>
    </row>
    <row r="7746" spans="1:23" x14ac:dyDescent="0.35">
      <c r="A7746" t="s">
        <v>9878</v>
      </c>
      <c r="B7746" t="s">
        <v>185</v>
      </c>
      <c r="C7746" t="s">
        <v>9879</v>
      </c>
      <c r="D7746" t="s">
        <v>19</v>
      </c>
      <c r="E7746" t="s">
        <v>95</v>
      </c>
      <c r="F7746" t="s">
        <v>119</v>
      </c>
      <c r="G7746">
        <v>410.95</v>
      </c>
      <c r="H7746">
        <v>2</v>
      </c>
      <c r="I7746">
        <v>0</v>
      </c>
      <c r="J7746">
        <v>8.98</v>
      </c>
      <c r="K7746" t="s">
        <v>102</v>
      </c>
      <c r="L7746" t="s">
        <v>43</v>
      </c>
      <c r="M7746">
        <v>3.4</v>
      </c>
      <c r="N7746" t="s">
        <v>141</v>
      </c>
      <c r="O7746" t="b">
        <v>0</v>
      </c>
      <c r="P7746">
        <v>821.9</v>
      </c>
      <c r="Q7746">
        <v>328.76</v>
      </c>
      <c r="R7746">
        <v>316.38</v>
      </c>
      <c r="S7746" t="s">
        <v>128</v>
      </c>
      <c r="T7746">
        <v>1</v>
      </c>
      <c r="U7746">
        <v>0</v>
      </c>
      <c r="V7746">
        <v>1</v>
      </c>
      <c r="W7746">
        <v>316.38</v>
      </c>
    </row>
    <row r="7747" spans="1:23" x14ac:dyDescent="0.35">
      <c r="A7747" t="s">
        <v>9880</v>
      </c>
      <c r="B7747" t="s">
        <v>291</v>
      </c>
      <c r="C7747" t="s">
        <v>9881</v>
      </c>
      <c r="D7747" t="s">
        <v>15</v>
      </c>
      <c r="E7747" t="s">
        <v>88</v>
      </c>
      <c r="F7747" t="s">
        <v>219</v>
      </c>
      <c r="G7747">
        <v>33.729999999999997</v>
      </c>
      <c r="H7747">
        <v>1</v>
      </c>
      <c r="I7747">
        <v>0.05</v>
      </c>
      <c r="J7747">
        <v>2.4900000000000002</v>
      </c>
      <c r="K7747" t="s">
        <v>90</v>
      </c>
      <c r="L7747" t="s">
        <v>43</v>
      </c>
      <c r="M7747">
        <v>6.59</v>
      </c>
      <c r="N7747" t="s">
        <v>83</v>
      </c>
      <c r="O7747" t="b">
        <v>0</v>
      </c>
      <c r="P7747">
        <v>32.043499999999987</v>
      </c>
      <c r="Q7747">
        <v>11.8055</v>
      </c>
      <c r="R7747">
        <v>2.725499999999998</v>
      </c>
      <c r="S7747" t="s">
        <v>183</v>
      </c>
      <c r="T7747">
        <v>0</v>
      </c>
      <c r="U7747">
        <v>0</v>
      </c>
      <c r="V7747">
        <v>1</v>
      </c>
      <c r="W7747">
        <v>2.725499999999998</v>
      </c>
    </row>
    <row r="7748" spans="1:23" x14ac:dyDescent="0.35">
      <c r="A7748" t="s">
        <v>9882</v>
      </c>
      <c r="B7748" t="s">
        <v>161</v>
      </c>
      <c r="C7748" t="s">
        <v>640</v>
      </c>
      <c r="D7748" t="s">
        <v>15</v>
      </c>
      <c r="E7748" t="s">
        <v>88</v>
      </c>
      <c r="F7748" t="s">
        <v>483</v>
      </c>
      <c r="G7748">
        <v>39.6</v>
      </c>
      <c r="H7748">
        <v>3</v>
      </c>
      <c r="I7748">
        <v>0.05</v>
      </c>
      <c r="J7748">
        <v>3.8</v>
      </c>
      <c r="K7748" t="s">
        <v>82</v>
      </c>
      <c r="L7748" t="s">
        <v>45</v>
      </c>
      <c r="M7748">
        <v>0.82</v>
      </c>
      <c r="N7748" t="s">
        <v>83</v>
      </c>
      <c r="O7748" t="b">
        <v>0</v>
      </c>
      <c r="P7748">
        <v>112.86</v>
      </c>
      <c r="Q7748">
        <v>41.58</v>
      </c>
      <c r="R7748">
        <v>36.96</v>
      </c>
      <c r="S7748" t="s">
        <v>91</v>
      </c>
      <c r="T7748">
        <v>0</v>
      </c>
      <c r="U7748">
        <v>0</v>
      </c>
      <c r="V7748">
        <v>21</v>
      </c>
      <c r="W7748">
        <v>1856.1396999999999</v>
      </c>
    </row>
    <row r="7749" spans="1:23" x14ac:dyDescent="0.35">
      <c r="A7749" t="s">
        <v>9883</v>
      </c>
      <c r="B7749" t="s">
        <v>375</v>
      </c>
      <c r="C7749" t="s">
        <v>1701</v>
      </c>
      <c r="D7749" t="s">
        <v>19</v>
      </c>
      <c r="E7749" t="s">
        <v>16</v>
      </c>
      <c r="F7749" t="s">
        <v>919</v>
      </c>
      <c r="G7749">
        <v>43.5</v>
      </c>
      <c r="H7749">
        <v>2</v>
      </c>
      <c r="I7749">
        <v>0.1</v>
      </c>
      <c r="J7749">
        <v>4.58</v>
      </c>
      <c r="K7749" t="s">
        <v>90</v>
      </c>
      <c r="L7749" t="s">
        <v>45</v>
      </c>
      <c r="M7749">
        <v>1.67</v>
      </c>
      <c r="N7749" t="s">
        <v>83</v>
      </c>
      <c r="O7749" t="b">
        <v>0</v>
      </c>
      <c r="P7749">
        <v>78.3</v>
      </c>
      <c r="Q7749">
        <v>26.1</v>
      </c>
      <c r="R7749">
        <v>19.850000000000001</v>
      </c>
      <c r="S7749" t="s">
        <v>128</v>
      </c>
      <c r="T7749">
        <v>0</v>
      </c>
      <c r="U7749">
        <v>0</v>
      </c>
      <c r="V7749">
        <v>21</v>
      </c>
      <c r="W7749">
        <v>785.52559999999983</v>
      </c>
    </row>
    <row r="7750" spans="1:23" x14ac:dyDescent="0.35">
      <c r="A7750" t="s">
        <v>9884</v>
      </c>
      <c r="B7750" t="s">
        <v>1996</v>
      </c>
      <c r="C7750" t="s">
        <v>514</v>
      </c>
      <c r="D7750" t="s">
        <v>28</v>
      </c>
      <c r="E7750" t="s">
        <v>16</v>
      </c>
      <c r="F7750" t="s">
        <v>259</v>
      </c>
      <c r="G7750">
        <v>31.82</v>
      </c>
      <c r="H7750">
        <v>1</v>
      </c>
      <c r="I7750">
        <v>0.08</v>
      </c>
      <c r="J7750">
        <v>5.37</v>
      </c>
      <c r="K7750" t="s">
        <v>82</v>
      </c>
      <c r="L7750" t="s">
        <v>43</v>
      </c>
      <c r="M7750">
        <v>5.92</v>
      </c>
      <c r="N7750" t="s">
        <v>83</v>
      </c>
      <c r="O7750" t="b">
        <v>0</v>
      </c>
      <c r="P7750">
        <v>29.2744</v>
      </c>
      <c r="Q7750">
        <v>10.182399999999999</v>
      </c>
      <c r="R7750">
        <v>-1.1075999999999979</v>
      </c>
      <c r="S7750" t="s">
        <v>91</v>
      </c>
      <c r="T7750">
        <v>0</v>
      </c>
      <c r="U7750">
        <v>0</v>
      </c>
      <c r="V7750">
        <v>26</v>
      </c>
      <c r="W7750">
        <v>3580.811200000001</v>
      </c>
    </row>
    <row r="7751" spans="1:23" x14ac:dyDescent="0.35">
      <c r="A7751" t="s">
        <v>9885</v>
      </c>
      <c r="B7751" t="s">
        <v>901</v>
      </c>
      <c r="C7751" t="s">
        <v>2029</v>
      </c>
      <c r="D7751" t="s">
        <v>20</v>
      </c>
      <c r="E7751" t="s">
        <v>95</v>
      </c>
      <c r="F7751" t="s">
        <v>631</v>
      </c>
      <c r="G7751">
        <v>415.43</v>
      </c>
      <c r="H7751">
        <v>3</v>
      </c>
      <c r="I7751">
        <v>0.16</v>
      </c>
      <c r="J7751">
        <v>3.46</v>
      </c>
      <c r="K7751" t="s">
        <v>102</v>
      </c>
      <c r="L7751" t="s">
        <v>41</v>
      </c>
      <c r="M7751">
        <v>6.24</v>
      </c>
      <c r="N7751" t="s">
        <v>83</v>
      </c>
      <c r="O7751" t="b">
        <v>0</v>
      </c>
      <c r="P7751">
        <v>1046.8835999999999</v>
      </c>
      <c r="Q7751">
        <v>299.10959999999989</v>
      </c>
      <c r="R7751">
        <v>289.4095999999999</v>
      </c>
      <c r="S7751" t="s">
        <v>128</v>
      </c>
      <c r="T7751">
        <v>0</v>
      </c>
      <c r="U7751">
        <v>0</v>
      </c>
      <c r="V7751">
        <v>17</v>
      </c>
      <c r="W7751">
        <v>1688.6007999999999</v>
      </c>
    </row>
    <row r="7752" spans="1:23" x14ac:dyDescent="0.35">
      <c r="A7752" t="s">
        <v>9886</v>
      </c>
      <c r="B7752" t="s">
        <v>1219</v>
      </c>
      <c r="C7752" t="s">
        <v>2565</v>
      </c>
      <c r="D7752" t="s">
        <v>17</v>
      </c>
      <c r="E7752" t="s">
        <v>16</v>
      </c>
      <c r="F7752" t="s">
        <v>293</v>
      </c>
      <c r="G7752">
        <v>43.59</v>
      </c>
      <c r="H7752">
        <v>2</v>
      </c>
      <c r="I7752">
        <v>0.26</v>
      </c>
      <c r="J7752">
        <v>3.63</v>
      </c>
      <c r="K7752" t="s">
        <v>90</v>
      </c>
      <c r="L7752" t="s">
        <v>41</v>
      </c>
      <c r="M7752">
        <v>7.87</v>
      </c>
      <c r="N7752" t="s">
        <v>83</v>
      </c>
      <c r="O7752" t="b">
        <v>0</v>
      </c>
      <c r="P7752">
        <v>64.513199999999998</v>
      </c>
      <c r="Q7752">
        <v>12.2052</v>
      </c>
      <c r="R7752">
        <v>0.70519999999999783</v>
      </c>
      <c r="S7752" t="s">
        <v>183</v>
      </c>
      <c r="T7752">
        <v>0</v>
      </c>
      <c r="U7752">
        <v>0</v>
      </c>
      <c r="V7752">
        <v>2</v>
      </c>
      <c r="W7752">
        <v>109.224</v>
      </c>
    </row>
    <row r="7753" spans="1:23" x14ac:dyDescent="0.35">
      <c r="A7753" t="s">
        <v>9887</v>
      </c>
      <c r="B7753" t="s">
        <v>940</v>
      </c>
      <c r="C7753" t="s">
        <v>785</v>
      </c>
      <c r="D7753" t="s">
        <v>28</v>
      </c>
      <c r="E7753" t="s">
        <v>88</v>
      </c>
      <c r="F7753" t="s">
        <v>171</v>
      </c>
      <c r="G7753">
        <v>23.29</v>
      </c>
      <c r="H7753">
        <v>2</v>
      </c>
      <c r="I7753">
        <v>0.04</v>
      </c>
      <c r="J7753">
        <v>2.12</v>
      </c>
      <c r="K7753" t="s">
        <v>115</v>
      </c>
      <c r="L7753" t="s">
        <v>48</v>
      </c>
      <c r="M7753">
        <v>7.44</v>
      </c>
      <c r="N7753" t="s">
        <v>83</v>
      </c>
      <c r="O7753" t="b">
        <v>0</v>
      </c>
      <c r="P7753">
        <v>44.716799999999999</v>
      </c>
      <c r="Q7753">
        <v>16.768799999999999</v>
      </c>
      <c r="R7753">
        <v>7.2088000000000019</v>
      </c>
      <c r="S7753" t="s">
        <v>84</v>
      </c>
      <c r="T7753">
        <v>0</v>
      </c>
      <c r="U7753">
        <v>0</v>
      </c>
      <c r="V7753">
        <v>7</v>
      </c>
      <c r="W7753">
        <v>1279.0387000000001</v>
      </c>
    </row>
    <row r="7754" spans="1:23" x14ac:dyDescent="0.35">
      <c r="A7754" t="s">
        <v>9888</v>
      </c>
      <c r="B7754" t="s">
        <v>500</v>
      </c>
      <c r="C7754" t="s">
        <v>899</v>
      </c>
      <c r="D7754" t="s">
        <v>19</v>
      </c>
      <c r="E7754" t="s">
        <v>14</v>
      </c>
      <c r="F7754" t="s">
        <v>1299</v>
      </c>
      <c r="G7754">
        <v>96.67</v>
      </c>
      <c r="H7754">
        <v>1</v>
      </c>
      <c r="I7754">
        <v>7.0000000000000007E-2</v>
      </c>
      <c r="J7754">
        <v>8.73</v>
      </c>
      <c r="K7754" t="s">
        <v>115</v>
      </c>
      <c r="L7754" t="s">
        <v>43</v>
      </c>
      <c r="M7754">
        <v>7.34</v>
      </c>
      <c r="N7754" t="s">
        <v>83</v>
      </c>
      <c r="O7754" t="b">
        <v>0</v>
      </c>
      <c r="P7754">
        <v>89.903099999999995</v>
      </c>
      <c r="Q7754">
        <v>31.9011</v>
      </c>
      <c r="R7754">
        <v>15.831099999999999</v>
      </c>
      <c r="S7754" t="s">
        <v>91</v>
      </c>
      <c r="T7754">
        <v>0</v>
      </c>
      <c r="U7754">
        <v>0</v>
      </c>
      <c r="V7754">
        <v>11</v>
      </c>
      <c r="W7754">
        <v>439.93500000000012</v>
      </c>
    </row>
    <row r="7755" spans="1:23" x14ac:dyDescent="0.35">
      <c r="A7755" t="s">
        <v>9889</v>
      </c>
      <c r="B7755" t="s">
        <v>437</v>
      </c>
      <c r="C7755" t="s">
        <v>599</v>
      </c>
      <c r="D7755" t="s">
        <v>20</v>
      </c>
      <c r="E7755" t="s">
        <v>95</v>
      </c>
      <c r="F7755" t="s">
        <v>111</v>
      </c>
      <c r="G7755">
        <v>26.95</v>
      </c>
      <c r="H7755">
        <v>2</v>
      </c>
      <c r="I7755">
        <v>0.06</v>
      </c>
      <c r="J7755">
        <v>2.15</v>
      </c>
      <c r="K7755" t="s">
        <v>102</v>
      </c>
      <c r="L7755" t="s">
        <v>48</v>
      </c>
      <c r="M7755">
        <v>7.39</v>
      </c>
      <c r="N7755" t="s">
        <v>83</v>
      </c>
      <c r="O7755" t="b">
        <v>0</v>
      </c>
      <c r="P7755">
        <v>50.665999999999997</v>
      </c>
      <c r="Q7755">
        <v>18.326000000000001</v>
      </c>
      <c r="R7755">
        <v>8.7860000000000014</v>
      </c>
      <c r="S7755" t="s">
        <v>103</v>
      </c>
      <c r="T7755">
        <v>0</v>
      </c>
      <c r="U7755">
        <v>0</v>
      </c>
      <c r="V7755">
        <v>18</v>
      </c>
      <c r="W7755">
        <v>1390.7697000000001</v>
      </c>
    </row>
    <row r="7756" spans="1:23" x14ac:dyDescent="0.35">
      <c r="A7756" t="s">
        <v>9890</v>
      </c>
      <c r="B7756" t="s">
        <v>1157</v>
      </c>
      <c r="C7756" t="s">
        <v>9891</v>
      </c>
      <c r="D7756" t="s">
        <v>15</v>
      </c>
      <c r="E7756" t="s">
        <v>95</v>
      </c>
      <c r="F7756" t="s">
        <v>489</v>
      </c>
      <c r="G7756">
        <v>585.99</v>
      </c>
      <c r="H7756">
        <v>3</v>
      </c>
      <c r="I7756">
        <v>0.1</v>
      </c>
      <c r="J7756">
        <v>7.26</v>
      </c>
      <c r="K7756" t="s">
        <v>82</v>
      </c>
      <c r="L7756" t="s">
        <v>41</v>
      </c>
      <c r="M7756">
        <v>13.99</v>
      </c>
      <c r="N7756" t="s">
        <v>83</v>
      </c>
      <c r="O7756" t="b">
        <v>1</v>
      </c>
      <c r="P7756">
        <v>1582.173</v>
      </c>
      <c r="Q7756">
        <v>527.39100000000008</v>
      </c>
      <c r="R7756">
        <v>506.14100000000008</v>
      </c>
      <c r="S7756" t="s">
        <v>103</v>
      </c>
      <c r="T7756">
        <v>0</v>
      </c>
      <c r="U7756">
        <v>0</v>
      </c>
      <c r="V7756">
        <v>1</v>
      </c>
      <c r="W7756">
        <v>506.14100000000008</v>
      </c>
    </row>
    <row r="7757" spans="1:23" x14ac:dyDescent="0.35">
      <c r="A7757" t="s">
        <v>9892</v>
      </c>
      <c r="B7757" t="s">
        <v>455</v>
      </c>
      <c r="C7757" t="s">
        <v>928</v>
      </c>
      <c r="D7757" t="s">
        <v>17</v>
      </c>
      <c r="E7757" t="s">
        <v>95</v>
      </c>
      <c r="F7757" t="s">
        <v>1844</v>
      </c>
      <c r="G7757">
        <v>17.23</v>
      </c>
      <c r="H7757">
        <v>3</v>
      </c>
      <c r="I7757">
        <v>0.05</v>
      </c>
      <c r="J7757">
        <v>8.4499999999999993</v>
      </c>
      <c r="K7757" t="s">
        <v>115</v>
      </c>
      <c r="L7757" t="s">
        <v>43</v>
      </c>
      <c r="M7757">
        <v>7.43</v>
      </c>
      <c r="N7757" t="s">
        <v>83</v>
      </c>
      <c r="O7757" t="b">
        <v>0</v>
      </c>
      <c r="P7757">
        <v>49.105499999999992</v>
      </c>
      <c r="Q7757">
        <v>18.0915</v>
      </c>
      <c r="R7757">
        <v>2.2114999999999969</v>
      </c>
      <c r="S7757" t="s">
        <v>128</v>
      </c>
      <c r="T7757">
        <v>0</v>
      </c>
      <c r="U7757">
        <v>0</v>
      </c>
      <c r="V7757">
        <v>16</v>
      </c>
      <c r="W7757">
        <v>798.92430000000002</v>
      </c>
    </row>
    <row r="7758" spans="1:23" x14ac:dyDescent="0.35">
      <c r="A7758" t="s">
        <v>9893</v>
      </c>
      <c r="B7758" t="s">
        <v>193</v>
      </c>
      <c r="C7758" t="s">
        <v>1349</v>
      </c>
      <c r="D7758" t="s">
        <v>19</v>
      </c>
      <c r="E7758" t="s">
        <v>14</v>
      </c>
      <c r="F7758" t="s">
        <v>755</v>
      </c>
      <c r="G7758">
        <v>102.37</v>
      </c>
      <c r="H7758">
        <v>1</v>
      </c>
      <c r="I7758">
        <v>0.06</v>
      </c>
      <c r="J7758">
        <v>7.85</v>
      </c>
      <c r="K7758" t="s">
        <v>102</v>
      </c>
      <c r="L7758" t="s">
        <v>43</v>
      </c>
      <c r="M7758">
        <v>7.45</v>
      </c>
      <c r="N7758" t="s">
        <v>83</v>
      </c>
      <c r="O7758" t="b">
        <v>0</v>
      </c>
      <c r="P7758">
        <v>96.227800000000002</v>
      </c>
      <c r="Q7758">
        <v>34.805799999999998</v>
      </c>
      <c r="R7758">
        <v>19.505800000000001</v>
      </c>
      <c r="S7758" t="s">
        <v>97</v>
      </c>
      <c r="T7758">
        <v>0</v>
      </c>
      <c r="U7758">
        <v>0</v>
      </c>
      <c r="V7758">
        <v>19</v>
      </c>
      <c r="W7758">
        <v>560.5712000000002</v>
      </c>
    </row>
    <row r="7759" spans="1:23" x14ac:dyDescent="0.35">
      <c r="A7759" t="s">
        <v>9894</v>
      </c>
      <c r="B7759" t="s">
        <v>346</v>
      </c>
      <c r="C7759" t="s">
        <v>6921</v>
      </c>
      <c r="D7759" t="s">
        <v>12</v>
      </c>
      <c r="E7759" t="s">
        <v>95</v>
      </c>
      <c r="F7759" t="s">
        <v>1251</v>
      </c>
      <c r="G7759">
        <v>160.81</v>
      </c>
      <c r="H7759">
        <v>2</v>
      </c>
      <c r="I7759">
        <v>0.25</v>
      </c>
      <c r="J7759">
        <v>7.96</v>
      </c>
      <c r="K7759" t="s">
        <v>115</v>
      </c>
      <c r="L7759" t="s">
        <v>41</v>
      </c>
      <c r="M7759">
        <v>11.14</v>
      </c>
      <c r="N7759" t="s">
        <v>83</v>
      </c>
      <c r="O7759" t="b">
        <v>0</v>
      </c>
      <c r="P7759">
        <v>241.215</v>
      </c>
      <c r="Q7759">
        <v>48.243000000000002</v>
      </c>
      <c r="R7759">
        <v>29.143000000000001</v>
      </c>
      <c r="S7759" t="s">
        <v>97</v>
      </c>
      <c r="T7759">
        <v>0</v>
      </c>
      <c r="U7759">
        <v>0</v>
      </c>
      <c r="V7759">
        <v>5</v>
      </c>
      <c r="W7759">
        <v>359.18950000000001</v>
      </c>
    </row>
    <row r="7760" spans="1:23" x14ac:dyDescent="0.35">
      <c r="A7760" t="s">
        <v>9895</v>
      </c>
      <c r="B7760" t="s">
        <v>921</v>
      </c>
      <c r="C7760" t="s">
        <v>1561</v>
      </c>
      <c r="D7760" t="s">
        <v>12</v>
      </c>
      <c r="E7760" t="s">
        <v>14</v>
      </c>
      <c r="F7760" t="s">
        <v>234</v>
      </c>
      <c r="G7760">
        <v>140.32</v>
      </c>
      <c r="H7760">
        <v>2</v>
      </c>
      <c r="I7760">
        <v>0.08</v>
      </c>
      <c r="J7760">
        <v>2.5</v>
      </c>
      <c r="K7760" t="s">
        <v>102</v>
      </c>
      <c r="L7760" t="s">
        <v>45</v>
      </c>
      <c r="M7760">
        <v>1.33</v>
      </c>
      <c r="N7760" t="s">
        <v>83</v>
      </c>
      <c r="O7760" t="b">
        <v>0</v>
      </c>
      <c r="P7760">
        <v>258.18880000000001</v>
      </c>
      <c r="Q7760">
        <v>89.804800000000029</v>
      </c>
      <c r="R7760">
        <v>85.97480000000003</v>
      </c>
      <c r="S7760" t="s">
        <v>84</v>
      </c>
      <c r="T7760">
        <v>0</v>
      </c>
      <c r="U7760">
        <v>0</v>
      </c>
      <c r="V7760">
        <v>11</v>
      </c>
      <c r="W7760">
        <v>738.87560000000008</v>
      </c>
    </row>
    <row r="7761" spans="1:23" x14ac:dyDescent="0.35">
      <c r="A7761" t="s">
        <v>9896</v>
      </c>
      <c r="B7761" t="s">
        <v>1687</v>
      </c>
      <c r="C7761" t="s">
        <v>7275</v>
      </c>
      <c r="D7761" t="s">
        <v>19</v>
      </c>
      <c r="E7761" t="s">
        <v>95</v>
      </c>
      <c r="F7761" t="s">
        <v>244</v>
      </c>
      <c r="G7761">
        <v>19.07</v>
      </c>
      <c r="H7761">
        <v>1</v>
      </c>
      <c r="I7761">
        <v>0.16</v>
      </c>
      <c r="J7761">
        <v>2.33</v>
      </c>
      <c r="K7761" t="s">
        <v>90</v>
      </c>
      <c r="L7761" t="s">
        <v>45</v>
      </c>
      <c r="M7761">
        <v>1.24</v>
      </c>
      <c r="N7761" t="s">
        <v>83</v>
      </c>
      <c r="O7761" t="b">
        <v>0</v>
      </c>
      <c r="P7761">
        <v>16.018799999999999</v>
      </c>
      <c r="Q7761">
        <v>4.5767999999999986</v>
      </c>
      <c r="R7761">
        <v>1.0067999999999979</v>
      </c>
      <c r="S7761" t="s">
        <v>97</v>
      </c>
      <c r="T7761">
        <v>0</v>
      </c>
      <c r="U7761">
        <v>0</v>
      </c>
      <c r="V7761">
        <v>2</v>
      </c>
      <c r="W7761">
        <v>503.1336</v>
      </c>
    </row>
    <row r="7762" spans="1:23" x14ac:dyDescent="0.35">
      <c r="A7762" t="s">
        <v>9897</v>
      </c>
      <c r="B7762" t="s">
        <v>383</v>
      </c>
      <c r="C7762" t="s">
        <v>4181</v>
      </c>
      <c r="D7762" t="s">
        <v>19</v>
      </c>
      <c r="E7762" t="s">
        <v>14</v>
      </c>
      <c r="F7762" t="s">
        <v>744</v>
      </c>
      <c r="G7762">
        <v>168.11</v>
      </c>
      <c r="H7762">
        <v>3</v>
      </c>
      <c r="I7762">
        <v>0.23</v>
      </c>
      <c r="J7762">
        <v>2.2000000000000002</v>
      </c>
      <c r="K7762" t="s">
        <v>115</v>
      </c>
      <c r="L7762" t="s">
        <v>41</v>
      </c>
      <c r="M7762">
        <v>13.95</v>
      </c>
      <c r="N7762" t="s">
        <v>83</v>
      </c>
      <c r="O7762" t="b">
        <v>0</v>
      </c>
      <c r="P7762">
        <v>388.33409999999998</v>
      </c>
      <c r="Q7762">
        <v>85.736100000000022</v>
      </c>
      <c r="R7762">
        <v>69.586100000000016</v>
      </c>
      <c r="S7762" t="s">
        <v>128</v>
      </c>
      <c r="T7762">
        <v>0</v>
      </c>
      <c r="U7762">
        <v>0</v>
      </c>
      <c r="V7762">
        <v>5</v>
      </c>
      <c r="W7762">
        <v>165.78180000000009</v>
      </c>
    </row>
    <row r="7763" spans="1:23" x14ac:dyDescent="0.35">
      <c r="A7763" t="s">
        <v>9898</v>
      </c>
      <c r="B7763" t="s">
        <v>626</v>
      </c>
      <c r="C7763" t="s">
        <v>3352</v>
      </c>
      <c r="D7763" t="s">
        <v>12</v>
      </c>
      <c r="E7763" t="s">
        <v>14</v>
      </c>
      <c r="F7763" t="s">
        <v>1332</v>
      </c>
      <c r="G7763">
        <v>150.74</v>
      </c>
      <c r="H7763">
        <v>1</v>
      </c>
      <c r="I7763">
        <v>0.18</v>
      </c>
      <c r="J7763">
        <v>5.56</v>
      </c>
      <c r="K7763" t="s">
        <v>115</v>
      </c>
      <c r="L7763" t="s">
        <v>41</v>
      </c>
      <c r="M7763">
        <v>13.5</v>
      </c>
      <c r="N7763" t="s">
        <v>83</v>
      </c>
      <c r="O7763" t="b">
        <v>0</v>
      </c>
      <c r="P7763">
        <v>123.60680000000001</v>
      </c>
      <c r="Q7763">
        <v>33.162800000000018</v>
      </c>
      <c r="R7763">
        <v>14.10280000000002</v>
      </c>
      <c r="S7763" t="s">
        <v>97</v>
      </c>
      <c r="T7763">
        <v>0</v>
      </c>
      <c r="U7763">
        <v>0</v>
      </c>
      <c r="V7763">
        <v>12</v>
      </c>
      <c r="W7763">
        <v>996.85199999999998</v>
      </c>
    </row>
    <row r="7764" spans="1:23" x14ac:dyDescent="0.35">
      <c r="A7764" t="s">
        <v>9899</v>
      </c>
      <c r="B7764" t="s">
        <v>639</v>
      </c>
      <c r="C7764" t="s">
        <v>1223</v>
      </c>
      <c r="D7764" t="s">
        <v>24</v>
      </c>
      <c r="E7764" t="s">
        <v>95</v>
      </c>
      <c r="F7764" t="s">
        <v>123</v>
      </c>
      <c r="G7764">
        <v>258.92</v>
      </c>
      <c r="H7764">
        <v>1</v>
      </c>
      <c r="I7764">
        <v>0.04</v>
      </c>
      <c r="J7764">
        <v>8.6</v>
      </c>
      <c r="K7764" t="s">
        <v>115</v>
      </c>
      <c r="L7764" t="s">
        <v>45</v>
      </c>
      <c r="M7764">
        <v>1</v>
      </c>
      <c r="N7764" t="s">
        <v>83</v>
      </c>
      <c r="O7764" t="b">
        <v>0</v>
      </c>
      <c r="P7764">
        <v>248.56319999999999</v>
      </c>
      <c r="Q7764">
        <v>93.211200000000005</v>
      </c>
      <c r="R7764">
        <v>83.611199999999997</v>
      </c>
      <c r="S7764" t="s">
        <v>103</v>
      </c>
      <c r="T7764">
        <v>0</v>
      </c>
      <c r="U7764">
        <v>0</v>
      </c>
      <c r="V7764">
        <v>17</v>
      </c>
      <c r="W7764">
        <v>1379.4491</v>
      </c>
    </row>
    <row r="7765" spans="1:23" x14ac:dyDescent="0.35">
      <c r="A7765" t="s">
        <v>9900</v>
      </c>
      <c r="B7765" t="s">
        <v>629</v>
      </c>
      <c r="C7765" t="s">
        <v>902</v>
      </c>
      <c r="D7765" t="s">
        <v>12</v>
      </c>
      <c r="E7765" t="s">
        <v>16</v>
      </c>
      <c r="F7765" t="s">
        <v>475</v>
      </c>
      <c r="G7765">
        <v>37.31</v>
      </c>
      <c r="H7765">
        <v>1</v>
      </c>
      <c r="I7765">
        <v>0.11</v>
      </c>
      <c r="J7765">
        <v>5.82</v>
      </c>
      <c r="K7765" t="s">
        <v>102</v>
      </c>
      <c r="L7765" t="s">
        <v>41</v>
      </c>
      <c r="M7765">
        <v>11.32</v>
      </c>
      <c r="N7765" t="s">
        <v>83</v>
      </c>
      <c r="O7765" t="b">
        <v>0</v>
      </c>
      <c r="P7765">
        <v>33.2059</v>
      </c>
      <c r="Q7765">
        <v>10.819900000000001</v>
      </c>
      <c r="R7765">
        <v>-6.3201000000000001</v>
      </c>
      <c r="S7765" t="s">
        <v>128</v>
      </c>
      <c r="T7765">
        <v>0</v>
      </c>
      <c r="U7765">
        <v>0</v>
      </c>
      <c r="V7765">
        <v>17</v>
      </c>
      <c r="W7765">
        <v>1078.1324</v>
      </c>
    </row>
    <row r="7766" spans="1:23" x14ac:dyDescent="0.35">
      <c r="A7766" t="s">
        <v>9901</v>
      </c>
      <c r="B7766" t="s">
        <v>636</v>
      </c>
      <c r="C7766" t="s">
        <v>459</v>
      </c>
      <c r="D7766" t="s">
        <v>17</v>
      </c>
      <c r="E7766" t="s">
        <v>14</v>
      </c>
      <c r="F7766" t="s">
        <v>671</v>
      </c>
      <c r="G7766">
        <v>114.36</v>
      </c>
      <c r="H7766">
        <v>3</v>
      </c>
      <c r="I7766">
        <v>0.06</v>
      </c>
      <c r="J7766">
        <v>2.98</v>
      </c>
      <c r="K7766" t="s">
        <v>82</v>
      </c>
      <c r="L7766" t="s">
        <v>48</v>
      </c>
      <c r="M7766">
        <v>17.97</v>
      </c>
      <c r="N7766" t="s">
        <v>83</v>
      </c>
      <c r="O7766" t="b">
        <v>0</v>
      </c>
      <c r="P7766">
        <v>322.49520000000001</v>
      </c>
      <c r="Q7766">
        <v>116.6472</v>
      </c>
      <c r="R7766">
        <v>95.697199999999967</v>
      </c>
      <c r="S7766" t="s">
        <v>103</v>
      </c>
      <c r="T7766">
        <v>0</v>
      </c>
      <c r="U7766">
        <v>0</v>
      </c>
      <c r="V7766">
        <v>17</v>
      </c>
      <c r="W7766">
        <v>516.81659999999999</v>
      </c>
    </row>
    <row r="7767" spans="1:23" x14ac:dyDescent="0.35">
      <c r="A7767" t="s">
        <v>9902</v>
      </c>
      <c r="B7767" t="s">
        <v>619</v>
      </c>
      <c r="C7767" t="s">
        <v>1298</v>
      </c>
      <c r="D7767" t="s">
        <v>24</v>
      </c>
      <c r="E7767" t="s">
        <v>16</v>
      </c>
      <c r="F7767" t="s">
        <v>409</v>
      </c>
      <c r="G7767">
        <v>15.04</v>
      </c>
      <c r="H7767">
        <v>1</v>
      </c>
      <c r="I7767">
        <v>0.26</v>
      </c>
      <c r="J7767">
        <v>6.29</v>
      </c>
      <c r="K7767" t="s">
        <v>82</v>
      </c>
      <c r="L7767" t="s">
        <v>41</v>
      </c>
      <c r="M7767">
        <v>7.4</v>
      </c>
      <c r="N7767" t="s">
        <v>83</v>
      </c>
      <c r="O7767" t="b">
        <v>0</v>
      </c>
      <c r="P7767">
        <v>11.1296</v>
      </c>
      <c r="Q7767">
        <v>2.1056000000000008</v>
      </c>
      <c r="R7767">
        <v>-11.5844</v>
      </c>
      <c r="S7767" t="s">
        <v>91</v>
      </c>
      <c r="T7767">
        <v>0</v>
      </c>
      <c r="U7767">
        <v>0</v>
      </c>
      <c r="V7767">
        <v>13</v>
      </c>
      <c r="W7767">
        <v>953.92600000000039</v>
      </c>
    </row>
    <row r="7768" spans="1:23" x14ac:dyDescent="0.35">
      <c r="A7768" t="s">
        <v>9903</v>
      </c>
      <c r="B7768" t="s">
        <v>180</v>
      </c>
      <c r="C7768" t="s">
        <v>100</v>
      </c>
      <c r="D7768" t="s">
        <v>15</v>
      </c>
      <c r="E7768" t="s">
        <v>16</v>
      </c>
      <c r="F7768" t="s">
        <v>828</v>
      </c>
      <c r="G7768">
        <v>41.04</v>
      </c>
      <c r="H7768">
        <v>1</v>
      </c>
      <c r="I7768">
        <v>0.28999999999999998</v>
      </c>
      <c r="J7768">
        <v>5.53</v>
      </c>
      <c r="K7768" t="s">
        <v>90</v>
      </c>
      <c r="L7768" t="s">
        <v>43</v>
      </c>
      <c r="M7768">
        <v>7.28</v>
      </c>
      <c r="N7768" t="s">
        <v>83</v>
      </c>
      <c r="O7768" t="b">
        <v>0</v>
      </c>
      <c r="P7768">
        <v>29.138400000000001</v>
      </c>
      <c r="Q7768">
        <v>4.5143999999999984</v>
      </c>
      <c r="R7768">
        <v>-8.2956000000000021</v>
      </c>
      <c r="S7768" t="s">
        <v>183</v>
      </c>
      <c r="T7768">
        <v>0</v>
      </c>
      <c r="U7768">
        <v>0</v>
      </c>
      <c r="V7768">
        <v>16</v>
      </c>
      <c r="W7768">
        <v>909.71600000000001</v>
      </c>
    </row>
    <row r="7769" spans="1:23" x14ac:dyDescent="0.35">
      <c r="A7769" t="s">
        <v>9904</v>
      </c>
      <c r="B7769" t="s">
        <v>379</v>
      </c>
      <c r="C7769" t="s">
        <v>747</v>
      </c>
      <c r="D7769" t="s">
        <v>12</v>
      </c>
      <c r="E7769" t="s">
        <v>88</v>
      </c>
      <c r="F7769" t="s">
        <v>191</v>
      </c>
      <c r="G7769">
        <v>29.93</v>
      </c>
      <c r="H7769">
        <v>1</v>
      </c>
      <c r="I7769">
        <v>0.18</v>
      </c>
      <c r="J7769">
        <v>8.73</v>
      </c>
      <c r="K7769" t="s">
        <v>82</v>
      </c>
      <c r="L7769" t="s">
        <v>41</v>
      </c>
      <c r="M7769">
        <v>14.93</v>
      </c>
      <c r="N7769" t="s">
        <v>83</v>
      </c>
      <c r="O7769" t="b">
        <v>0</v>
      </c>
      <c r="P7769">
        <v>24.5426</v>
      </c>
      <c r="Q7769">
        <v>6.5846000000000018</v>
      </c>
      <c r="R7769">
        <v>-17.075399999999998</v>
      </c>
      <c r="S7769" t="s">
        <v>103</v>
      </c>
      <c r="T7769">
        <v>0</v>
      </c>
      <c r="U7769">
        <v>0</v>
      </c>
      <c r="V7769">
        <v>21</v>
      </c>
      <c r="W7769">
        <v>2461.3791999999999</v>
      </c>
    </row>
    <row r="7770" spans="1:23" x14ac:dyDescent="0.35">
      <c r="A7770" t="s">
        <v>9905</v>
      </c>
      <c r="B7770" t="s">
        <v>173</v>
      </c>
      <c r="C7770" t="s">
        <v>423</v>
      </c>
      <c r="D7770" t="s">
        <v>28</v>
      </c>
      <c r="E7770" t="s">
        <v>95</v>
      </c>
      <c r="F7770" t="s">
        <v>958</v>
      </c>
      <c r="G7770">
        <v>369.05</v>
      </c>
      <c r="H7770">
        <v>1</v>
      </c>
      <c r="I7770">
        <v>7.0000000000000007E-2</v>
      </c>
      <c r="J7770">
        <v>8.57</v>
      </c>
      <c r="K7770" t="s">
        <v>90</v>
      </c>
      <c r="L7770" t="s">
        <v>43</v>
      </c>
      <c r="M7770">
        <v>3.3</v>
      </c>
      <c r="N7770" t="s">
        <v>83</v>
      </c>
      <c r="O7770" t="b">
        <v>0</v>
      </c>
      <c r="P7770">
        <v>343.2165</v>
      </c>
      <c r="Q7770">
        <v>121.7865</v>
      </c>
      <c r="R7770">
        <v>109.9165</v>
      </c>
      <c r="S7770" t="s">
        <v>128</v>
      </c>
      <c r="T7770">
        <v>0</v>
      </c>
      <c r="U7770">
        <v>0</v>
      </c>
      <c r="V7770">
        <v>19</v>
      </c>
      <c r="W7770">
        <v>1408.3480999999999</v>
      </c>
    </row>
    <row r="7771" spans="1:23" x14ac:dyDescent="0.35">
      <c r="A7771" t="s">
        <v>9906</v>
      </c>
      <c r="B7771" t="s">
        <v>1996</v>
      </c>
      <c r="C7771" t="s">
        <v>7609</v>
      </c>
      <c r="D7771" t="s">
        <v>17</v>
      </c>
      <c r="E7771" t="s">
        <v>16</v>
      </c>
      <c r="F7771" t="s">
        <v>155</v>
      </c>
      <c r="G7771">
        <v>27.18</v>
      </c>
      <c r="H7771">
        <v>1</v>
      </c>
      <c r="I7771">
        <v>0.28000000000000003</v>
      </c>
      <c r="J7771">
        <v>3.92</v>
      </c>
      <c r="K7771" t="s">
        <v>102</v>
      </c>
      <c r="L7771" t="s">
        <v>45</v>
      </c>
      <c r="M7771">
        <v>0.96</v>
      </c>
      <c r="N7771" t="s">
        <v>279</v>
      </c>
      <c r="O7771" t="b">
        <v>0</v>
      </c>
      <c r="P7771">
        <v>19.569600000000001</v>
      </c>
      <c r="Q7771">
        <v>3.2615999999999978</v>
      </c>
      <c r="R7771">
        <v>-1.6184000000000021</v>
      </c>
      <c r="S7771" t="s">
        <v>91</v>
      </c>
      <c r="T7771">
        <v>0</v>
      </c>
      <c r="U7771">
        <v>1</v>
      </c>
      <c r="V7771">
        <v>2</v>
      </c>
      <c r="W7771">
        <v>92.597899999999953</v>
      </c>
    </row>
    <row r="7772" spans="1:23" x14ac:dyDescent="0.35">
      <c r="A7772" t="s">
        <v>9907</v>
      </c>
      <c r="B7772" t="s">
        <v>121</v>
      </c>
      <c r="C7772" t="s">
        <v>2410</v>
      </c>
      <c r="D7772" t="s">
        <v>15</v>
      </c>
      <c r="E7772" t="s">
        <v>14</v>
      </c>
      <c r="F7772" t="s">
        <v>1332</v>
      </c>
      <c r="G7772">
        <v>130.41</v>
      </c>
      <c r="H7772">
        <v>3</v>
      </c>
      <c r="I7772">
        <v>0.2</v>
      </c>
      <c r="J7772">
        <v>5.81</v>
      </c>
      <c r="K7772" t="s">
        <v>82</v>
      </c>
      <c r="L7772" t="s">
        <v>41</v>
      </c>
      <c r="M7772">
        <v>12.53</v>
      </c>
      <c r="N7772" t="s">
        <v>83</v>
      </c>
      <c r="O7772" t="b">
        <v>0</v>
      </c>
      <c r="P7772">
        <v>312.98399999999998</v>
      </c>
      <c r="Q7772">
        <v>78.246000000000038</v>
      </c>
      <c r="R7772">
        <v>59.906000000000027</v>
      </c>
      <c r="S7772" t="s">
        <v>103</v>
      </c>
      <c r="T7772">
        <v>0</v>
      </c>
      <c r="U7772">
        <v>0</v>
      </c>
      <c r="V7772">
        <v>11</v>
      </c>
      <c r="W7772">
        <v>239.26870000000011</v>
      </c>
    </row>
    <row r="7773" spans="1:23" x14ac:dyDescent="0.35">
      <c r="A7773" t="s">
        <v>9908</v>
      </c>
      <c r="B7773" t="s">
        <v>814</v>
      </c>
      <c r="C7773" t="s">
        <v>1057</v>
      </c>
      <c r="D7773" t="s">
        <v>28</v>
      </c>
      <c r="E7773" t="s">
        <v>16</v>
      </c>
      <c r="F7773" t="s">
        <v>919</v>
      </c>
      <c r="G7773">
        <v>42.92</v>
      </c>
      <c r="H7773">
        <v>2</v>
      </c>
      <c r="I7773">
        <v>0.08</v>
      </c>
      <c r="J7773">
        <v>2.93</v>
      </c>
      <c r="K7773" t="s">
        <v>115</v>
      </c>
      <c r="L7773" t="s">
        <v>41</v>
      </c>
      <c r="M7773">
        <v>9.8000000000000007</v>
      </c>
      <c r="N7773" t="s">
        <v>83</v>
      </c>
      <c r="O7773" t="b">
        <v>0</v>
      </c>
      <c r="P7773">
        <v>78.972800000000007</v>
      </c>
      <c r="Q7773">
        <v>27.468800000000009</v>
      </c>
      <c r="R7773">
        <v>14.73880000000001</v>
      </c>
      <c r="S7773" t="s">
        <v>183</v>
      </c>
      <c r="T7773">
        <v>0</v>
      </c>
      <c r="U7773">
        <v>0</v>
      </c>
      <c r="V7773">
        <v>18</v>
      </c>
      <c r="W7773">
        <v>2092.913700000001</v>
      </c>
    </row>
    <row r="7774" spans="1:23" x14ac:dyDescent="0.35">
      <c r="A7774" t="s">
        <v>9909</v>
      </c>
      <c r="B7774" t="s">
        <v>1996</v>
      </c>
      <c r="C7774" t="s">
        <v>928</v>
      </c>
      <c r="D7774" t="s">
        <v>17</v>
      </c>
      <c r="E7774" t="s">
        <v>16</v>
      </c>
      <c r="F7774" t="s">
        <v>696</v>
      </c>
      <c r="G7774">
        <v>48.8</v>
      </c>
      <c r="H7774">
        <v>1</v>
      </c>
      <c r="I7774">
        <v>0.05</v>
      </c>
      <c r="J7774">
        <v>5.35</v>
      </c>
      <c r="K7774" t="s">
        <v>82</v>
      </c>
      <c r="L7774" t="s">
        <v>41</v>
      </c>
      <c r="M7774">
        <v>11.77</v>
      </c>
      <c r="N7774" t="s">
        <v>83</v>
      </c>
      <c r="O7774" t="b">
        <v>0</v>
      </c>
      <c r="P7774">
        <v>46.359999999999992</v>
      </c>
      <c r="Q7774">
        <v>17.079999999999991</v>
      </c>
      <c r="R7774">
        <v>-4.00000000000027E-2</v>
      </c>
      <c r="S7774" t="s">
        <v>91</v>
      </c>
      <c r="T7774">
        <v>0</v>
      </c>
      <c r="U7774">
        <v>0</v>
      </c>
      <c r="V7774">
        <v>16</v>
      </c>
      <c r="W7774">
        <v>798.92430000000002</v>
      </c>
    </row>
    <row r="7775" spans="1:23" x14ac:dyDescent="0.35">
      <c r="A7775" t="s">
        <v>9910</v>
      </c>
      <c r="B7775" t="s">
        <v>559</v>
      </c>
      <c r="C7775" t="s">
        <v>904</v>
      </c>
      <c r="D7775" t="s">
        <v>19</v>
      </c>
      <c r="E7775" t="s">
        <v>16</v>
      </c>
      <c r="F7775" t="s">
        <v>648</v>
      </c>
      <c r="G7775">
        <v>43.98</v>
      </c>
      <c r="H7775">
        <v>1</v>
      </c>
      <c r="I7775">
        <v>0.18</v>
      </c>
      <c r="J7775">
        <v>5.57</v>
      </c>
      <c r="K7775" t="s">
        <v>115</v>
      </c>
      <c r="L7775" t="s">
        <v>41</v>
      </c>
      <c r="M7775">
        <v>13.75</v>
      </c>
      <c r="N7775" t="s">
        <v>83</v>
      </c>
      <c r="O7775" t="b">
        <v>0</v>
      </c>
      <c r="P7775">
        <v>36.063600000000001</v>
      </c>
      <c r="Q7775">
        <v>9.6756000000000046</v>
      </c>
      <c r="R7775">
        <v>-9.6443999999999956</v>
      </c>
      <c r="S7775" t="s">
        <v>128</v>
      </c>
      <c r="T7775">
        <v>0</v>
      </c>
      <c r="U7775">
        <v>0</v>
      </c>
      <c r="V7775">
        <v>18</v>
      </c>
      <c r="W7775">
        <v>1454.9709</v>
      </c>
    </row>
    <row r="7776" spans="1:23" x14ac:dyDescent="0.35">
      <c r="A7776" t="s">
        <v>9911</v>
      </c>
      <c r="B7776" t="s">
        <v>375</v>
      </c>
      <c r="C7776" t="s">
        <v>2212</v>
      </c>
      <c r="D7776" t="s">
        <v>19</v>
      </c>
      <c r="E7776" t="s">
        <v>95</v>
      </c>
      <c r="F7776" t="s">
        <v>388</v>
      </c>
      <c r="G7776">
        <v>374.73</v>
      </c>
      <c r="H7776">
        <v>3</v>
      </c>
      <c r="I7776">
        <v>0.09</v>
      </c>
      <c r="J7776">
        <v>4.6500000000000004</v>
      </c>
      <c r="K7776" t="s">
        <v>82</v>
      </c>
      <c r="L7776" t="s">
        <v>43</v>
      </c>
      <c r="M7776">
        <v>3.87</v>
      </c>
      <c r="N7776" t="s">
        <v>141</v>
      </c>
      <c r="O7776" t="b">
        <v>0</v>
      </c>
      <c r="P7776">
        <v>1023.0128999999999</v>
      </c>
      <c r="Q7776">
        <v>348.49889999999999</v>
      </c>
      <c r="R7776">
        <v>339.97890000000012</v>
      </c>
      <c r="S7776" t="s">
        <v>128</v>
      </c>
      <c r="T7776">
        <v>1</v>
      </c>
      <c r="U7776">
        <v>0</v>
      </c>
      <c r="V7776">
        <v>5</v>
      </c>
      <c r="W7776">
        <v>428.51290000000012</v>
      </c>
    </row>
    <row r="7777" spans="1:23" x14ac:dyDescent="0.35">
      <c r="A7777" t="s">
        <v>9912</v>
      </c>
      <c r="B7777" t="s">
        <v>949</v>
      </c>
      <c r="C7777" t="s">
        <v>863</v>
      </c>
      <c r="D7777" t="s">
        <v>17</v>
      </c>
      <c r="E7777" t="s">
        <v>16</v>
      </c>
      <c r="F7777" t="s">
        <v>932</v>
      </c>
      <c r="G7777">
        <v>53</v>
      </c>
      <c r="H7777">
        <v>1</v>
      </c>
      <c r="I7777">
        <v>0.08</v>
      </c>
      <c r="J7777">
        <v>6.6</v>
      </c>
      <c r="K7777" t="s">
        <v>102</v>
      </c>
      <c r="L7777" t="s">
        <v>43</v>
      </c>
      <c r="M7777">
        <v>6.49</v>
      </c>
      <c r="N7777" t="s">
        <v>141</v>
      </c>
      <c r="O7777" t="b">
        <v>0</v>
      </c>
      <c r="P7777">
        <v>48.760000000000012</v>
      </c>
      <c r="Q7777">
        <v>16.960000000000012</v>
      </c>
      <c r="R7777">
        <v>3.8700000000000081</v>
      </c>
      <c r="S7777" t="s">
        <v>103</v>
      </c>
      <c r="T7777">
        <v>1</v>
      </c>
      <c r="U7777">
        <v>0</v>
      </c>
      <c r="V7777">
        <v>13</v>
      </c>
      <c r="W7777">
        <v>754.42380000000003</v>
      </c>
    </row>
    <row r="7778" spans="1:23" x14ac:dyDescent="0.35">
      <c r="A7778" t="s">
        <v>9913</v>
      </c>
      <c r="B7778" t="s">
        <v>1936</v>
      </c>
      <c r="C7778" t="s">
        <v>414</v>
      </c>
      <c r="D7778" t="s">
        <v>17</v>
      </c>
      <c r="E7778" t="s">
        <v>95</v>
      </c>
      <c r="F7778" t="s">
        <v>96</v>
      </c>
      <c r="G7778">
        <v>487.46</v>
      </c>
      <c r="H7778">
        <v>2</v>
      </c>
      <c r="I7778">
        <v>0.22</v>
      </c>
      <c r="J7778">
        <v>4.13</v>
      </c>
      <c r="K7778" t="s">
        <v>90</v>
      </c>
      <c r="L7778" t="s">
        <v>41</v>
      </c>
      <c r="M7778">
        <v>14.58</v>
      </c>
      <c r="N7778" t="s">
        <v>83</v>
      </c>
      <c r="O7778" t="b">
        <v>0</v>
      </c>
      <c r="P7778">
        <v>760.43759999999997</v>
      </c>
      <c r="Q7778">
        <v>175.48560000000001</v>
      </c>
      <c r="R7778">
        <v>156.7756</v>
      </c>
      <c r="S7778" t="s">
        <v>103</v>
      </c>
      <c r="T7778">
        <v>0</v>
      </c>
      <c r="U7778">
        <v>0</v>
      </c>
      <c r="V7778">
        <v>15</v>
      </c>
      <c r="W7778">
        <v>1078.7847999999999</v>
      </c>
    </row>
    <row r="7779" spans="1:23" x14ac:dyDescent="0.35">
      <c r="A7779" t="s">
        <v>9914</v>
      </c>
      <c r="B7779" t="s">
        <v>1379</v>
      </c>
      <c r="C7779" t="s">
        <v>1155</v>
      </c>
      <c r="D7779" t="s">
        <v>15</v>
      </c>
      <c r="E7779" t="s">
        <v>16</v>
      </c>
      <c r="F7779" t="s">
        <v>505</v>
      </c>
      <c r="G7779">
        <v>54.51</v>
      </c>
      <c r="H7779">
        <v>2</v>
      </c>
      <c r="I7779">
        <v>0.27</v>
      </c>
      <c r="J7779">
        <v>5.67</v>
      </c>
      <c r="K7779" t="s">
        <v>102</v>
      </c>
      <c r="L7779" t="s">
        <v>48</v>
      </c>
      <c r="M7779">
        <v>11.39</v>
      </c>
      <c r="N7779" t="s">
        <v>83</v>
      </c>
      <c r="O7779" t="b">
        <v>0</v>
      </c>
      <c r="P7779">
        <v>79.584599999999995</v>
      </c>
      <c r="Q7779">
        <v>14.172599999999999</v>
      </c>
      <c r="R7779">
        <v>-2.8874</v>
      </c>
      <c r="S7779" t="s">
        <v>183</v>
      </c>
      <c r="T7779">
        <v>0</v>
      </c>
      <c r="U7779">
        <v>0</v>
      </c>
      <c r="V7779">
        <v>13</v>
      </c>
      <c r="W7779">
        <v>1050.3983000000001</v>
      </c>
    </row>
    <row r="7780" spans="1:23" x14ac:dyDescent="0.35">
      <c r="A7780" t="s">
        <v>9915</v>
      </c>
      <c r="B7780" t="s">
        <v>161</v>
      </c>
      <c r="C7780" t="s">
        <v>2340</v>
      </c>
      <c r="D7780" t="s">
        <v>17</v>
      </c>
      <c r="E7780" t="s">
        <v>16</v>
      </c>
      <c r="F7780" t="s">
        <v>351</v>
      </c>
      <c r="G7780">
        <v>22.55</v>
      </c>
      <c r="H7780">
        <v>3</v>
      </c>
      <c r="I7780">
        <v>0.22</v>
      </c>
      <c r="J7780">
        <v>6.64</v>
      </c>
      <c r="K7780" t="s">
        <v>102</v>
      </c>
      <c r="L7780" t="s">
        <v>43</v>
      </c>
      <c r="M7780">
        <v>5.65</v>
      </c>
      <c r="N7780" t="s">
        <v>83</v>
      </c>
      <c r="O7780" t="b">
        <v>0</v>
      </c>
      <c r="P7780">
        <v>52.767000000000003</v>
      </c>
      <c r="Q7780">
        <v>12.177</v>
      </c>
      <c r="R7780">
        <v>-0.1129999999999995</v>
      </c>
      <c r="S7780" t="s">
        <v>91</v>
      </c>
      <c r="T7780">
        <v>0</v>
      </c>
      <c r="U7780">
        <v>0</v>
      </c>
      <c r="V7780">
        <v>14</v>
      </c>
      <c r="W7780">
        <v>525.98190000000011</v>
      </c>
    </row>
    <row r="7781" spans="1:23" x14ac:dyDescent="0.35">
      <c r="A7781" t="s">
        <v>9916</v>
      </c>
      <c r="B7781" t="s">
        <v>2232</v>
      </c>
      <c r="C7781" t="s">
        <v>1388</v>
      </c>
      <c r="D7781" t="s">
        <v>15</v>
      </c>
      <c r="E7781" t="s">
        <v>16</v>
      </c>
      <c r="F7781" t="s">
        <v>223</v>
      </c>
      <c r="G7781">
        <v>45.38</v>
      </c>
      <c r="H7781">
        <v>1</v>
      </c>
      <c r="I7781">
        <v>0.22</v>
      </c>
      <c r="J7781">
        <v>6.77</v>
      </c>
      <c r="K7781" t="s">
        <v>90</v>
      </c>
      <c r="L7781" t="s">
        <v>41</v>
      </c>
      <c r="M7781">
        <v>7.41</v>
      </c>
      <c r="N7781" t="s">
        <v>83</v>
      </c>
      <c r="O7781" t="b">
        <v>0</v>
      </c>
      <c r="P7781">
        <v>35.3964</v>
      </c>
      <c r="Q7781">
        <v>8.1683999999999983</v>
      </c>
      <c r="R7781">
        <v>-6.0116000000000014</v>
      </c>
      <c r="S7781" t="s">
        <v>84</v>
      </c>
      <c r="T7781">
        <v>0</v>
      </c>
      <c r="U7781">
        <v>0</v>
      </c>
      <c r="V7781">
        <v>17</v>
      </c>
      <c r="W7781">
        <v>1298.4629</v>
      </c>
    </row>
    <row r="7782" spans="1:23" x14ac:dyDescent="0.35">
      <c r="A7782" t="s">
        <v>9917</v>
      </c>
      <c r="B7782" t="s">
        <v>470</v>
      </c>
      <c r="C7782" t="s">
        <v>833</v>
      </c>
      <c r="D7782" t="s">
        <v>15</v>
      </c>
      <c r="E7782" t="s">
        <v>14</v>
      </c>
      <c r="F7782" t="s">
        <v>203</v>
      </c>
      <c r="G7782">
        <v>113.45</v>
      </c>
      <c r="H7782">
        <v>2</v>
      </c>
      <c r="I7782">
        <v>0.04</v>
      </c>
      <c r="J7782">
        <v>3.33</v>
      </c>
      <c r="K7782" t="s">
        <v>115</v>
      </c>
      <c r="L7782" t="s">
        <v>45</v>
      </c>
      <c r="M7782">
        <v>1.63</v>
      </c>
      <c r="N7782" t="s">
        <v>141</v>
      </c>
      <c r="O7782" t="b">
        <v>0</v>
      </c>
      <c r="P7782">
        <v>217.82400000000001</v>
      </c>
      <c r="Q7782">
        <v>81.683999999999997</v>
      </c>
      <c r="R7782">
        <v>76.724000000000004</v>
      </c>
      <c r="S7782" t="s">
        <v>183</v>
      </c>
      <c r="T7782">
        <v>1</v>
      </c>
      <c r="U7782">
        <v>0</v>
      </c>
      <c r="V7782">
        <v>12</v>
      </c>
      <c r="W7782">
        <v>539.64490000000012</v>
      </c>
    </row>
    <row r="7783" spans="1:23" x14ac:dyDescent="0.35">
      <c r="A7783" t="s">
        <v>9918</v>
      </c>
      <c r="B7783" t="s">
        <v>1996</v>
      </c>
      <c r="C7783" t="s">
        <v>9346</v>
      </c>
      <c r="D7783" t="s">
        <v>17</v>
      </c>
      <c r="E7783" t="s">
        <v>95</v>
      </c>
      <c r="F7783" t="s">
        <v>328</v>
      </c>
      <c r="G7783">
        <v>436.21</v>
      </c>
      <c r="H7783">
        <v>1</v>
      </c>
      <c r="I7783">
        <v>0.16</v>
      </c>
      <c r="J7783">
        <v>9.8699999999999992</v>
      </c>
      <c r="K7783" t="s">
        <v>115</v>
      </c>
      <c r="L7783" t="s">
        <v>41</v>
      </c>
      <c r="M7783">
        <v>10.1</v>
      </c>
      <c r="N7783" t="s">
        <v>83</v>
      </c>
      <c r="O7783" t="b">
        <v>0</v>
      </c>
      <c r="P7783">
        <v>366.41640000000001</v>
      </c>
      <c r="Q7783">
        <v>104.6904</v>
      </c>
      <c r="R7783">
        <v>84.720399999999955</v>
      </c>
      <c r="S7783" t="s">
        <v>91</v>
      </c>
      <c r="T7783">
        <v>0</v>
      </c>
      <c r="U7783">
        <v>0</v>
      </c>
      <c r="V7783">
        <v>3</v>
      </c>
      <c r="W7783">
        <v>230.54900000000001</v>
      </c>
    </row>
    <row r="7784" spans="1:23" x14ac:dyDescent="0.35">
      <c r="A7784" t="s">
        <v>9919</v>
      </c>
      <c r="B7784" t="s">
        <v>594</v>
      </c>
      <c r="C7784" t="s">
        <v>2797</v>
      </c>
      <c r="D7784" t="s">
        <v>12</v>
      </c>
      <c r="E7784" t="s">
        <v>95</v>
      </c>
      <c r="F7784" t="s">
        <v>512</v>
      </c>
      <c r="G7784">
        <v>332.35</v>
      </c>
      <c r="H7784">
        <v>2</v>
      </c>
      <c r="I7784">
        <v>0.06</v>
      </c>
      <c r="J7784">
        <v>2.2200000000000002</v>
      </c>
      <c r="K7784" t="s">
        <v>115</v>
      </c>
      <c r="L7784" t="s">
        <v>43</v>
      </c>
      <c r="M7784">
        <v>6.93</v>
      </c>
      <c r="N7784" t="s">
        <v>141</v>
      </c>
      <c r="O7784" t="b">
        <v>0</v>
      </c>
      <c r="P7784">
        <v>624.81799999999998</v>
      </c>
      <c r="Q7784">
        <v>225.99799999999999</v>
      </c>
      <c r="R7784">
        <v>216.84800000000001</v>
      </c>
      <c r="S7784" t="s">
        <v>128</v>
      </c>
      <c r="T7784">
        <v>1</v>
      </c>
      <c r="U7784">
        <v>0</v>
      </c>
      <c r="V7784">
        <v>13</v>
      </c>
      <c r="W7784">
        <v>922.11009999999999</v>
      </c>
    </row>
    <row r="7785" spans="1:23" x14ac:dyDescent="0.35">
      <c r="A7785" t="s">
        <v>9920</v>
      </c>
      <c r="B7785" t="s">
        <v>1604</v>
      </c>
      <c r="C7785" t="s">
        <v>9921</v>
      </c>
      <c r="D7785" t="s">
        <v>15</v>
      </c>
      <c r="E7785" t="s">
        <v>95</v>
      </c>
      <c r="F7785" t="s">
        <v>512</v>
      </c>
      <c r="G7785">
        <v>581.22</v>
      </c>
      <c r="H7785">
        <v>1</v>
      </c>
      <c r="I7785">
        <v>0.17</v>
      </c>
      <c r="J7785">
        <v>2.2599999999999998</v>
      </c>
      <c r="K7785" t="s">
        <v>102</v>
      </c>
      <c r="L7785" t="s">
        <v>41</v>
      </c>
      <c r="M7785">
        <v>8.18</v>
      </c>
      <c r="N7785" t="s">
        <v>141</v>
      </c>
      <c r="O7785" t="b">
        <v>0</v>
      </c>
      <c r="P7785">
        <v>482.4126</v>
      </c>
      <c r="Q7785">
        <v>133.6806</v>
      </c>
      <c r="R7785">
        <v>123.2406</v>
      </c>
      <c r="S7785" t="s">
        <v>97</v>
      </c>
      <c r="T7785">
        <v>1</v>
      </c>
      <c r="U7785">
        <v>0</v>
      </c>
      <c r="V7785">
        <v>1</v>
      </c>
      <c r="W7785">
        <v>123.2406</v>
      </c>
    </row>
    <row r="7786" spans="1:23" x14ac:dyDescent="0.35">
      <c r="A7786" t="s">
        <v>9922</v>
      </c>
      <c r="B7786" t="s">
        <v>572</v>
      </c>
      <c r="C7786" t="s">
        <v>8322</v>
      </c>
      <c r="D7786" t="s">
        <v>26</v>
      </c>
      <c r="E7786" t="s">
        <v>95</v>
      </c>
      <c r="F7786" t="s">
        <v>217</v>
      </c>
      <c r="G7786">
        <v>396.37</v>
      </c>
      <c r="H7786">
        <v>1</v>
      </c>
      <c r="I7786">
        <v>0.25</v>
      </c>
      <c r="J7786">
        <v>8.91</v>
      </c>
      <c r="K7786" t="s">
        <v>82</v>
      </c>
      <c r="L7786" t="s">
        <v>41</v>
      </c>
      <c r="M7786">
        <v>10.47</v>
      </c>
      <c r="N7786" t="s">
        <v>83</v>
      </c>
      <c r="O7786" t="b">
        <v>0</v>
      </c>
      <c r="P7786">
        <v>297.27749999999997</v>
      </c>
      <c r="Q7786">
        <v>59.455500000000029</v>
      </c>
      <c r="R7786">
        <v>40.075500000000027</v>
      </c>
      <c r="S7786" t="s">
        <v>183</v>
      </c>
      <c r="T7786">
        <v>0</v>
      </c>
      <c r="U7786">
        <v>0</v>
      </c>
      <c r="V7786">
        <v>3</v>
      </c>
      <c r="W7786">
        <v>40.87750000000004</v>
      </c>
    </row>
    <row r="7787" spans="1:23" x14ac:dyDescent="0.35">
      <c r="A7787" t="s">
        <v>9923</v>
      </c>
      <c r="B7787" t="s">
        <v>413</v>
      </c>
      <c r="C7787" t="s">
        <v>934</v>
      </c>
      <c r="D7787" t="s">
        <v>17</v>
      </c>
      <c r="E7787" t="s">
        <v>88</v>
      </c>
      <c r="F7787" t="s">
        <v>1677</v>
      </c>
      <c r="G7787">
        <v>20.11</v>
      </c>
      <c r="H7787">
        <v>3</v>
      </c>
      <c r="I7787">
        <v>0.24</v>
      </c>
      <c r="J7787">
        <v>6.49</v>
      </c>
      <c r="K7787" t="s">
        <v>102</v>
      </c>
      <c r="L7787" t="s">
        <v>41</v>
      </c>
      <c r="M7787">
        <v>5.05</v>
      </c>
      <c r="N7787" t="s">
        <v>83</v>
      </c>
      <c r="O7787" t="b">
        <v>0</v>
      </c>
      <c r="P7787">
        <v>45.8508</v>
      </c>
      <c r="Q7787">
        <v>9.6527999999999992</v>
      </c>
      <c r="R7787">
        <v>-1.8872</v>
      </c>
      <c r="S7787" t="s">
        <v>84</v>
      </c>
      <c r="T7787">
        <v>0</v>
      </c>
      <c r="U7787">
        <v>0</v>
      </c>
      <c r="V7787">
        <v>18</v>
      </c>
      <c r="W7787">
        <v>1386.7229</v>
      </c>
    </row>
    <row r="7788" spans="1:23" x14ac:dyDescent="0.35">
      <c r="A7788" t="s">
        <v>9924</v>
      </c>
      <c r="B7788" t="s">
        <v>497</v>
      </c>
      <c r="C7788" t="s">
        <v>1093</v>
      </c>
      <c r="D7788" t="s">
        <v>26</v>
      </c>
      <c r="E7788" t="s">
        <v>95</v>
      </c>
      <c r="F7788" t="s">
        <v>370</v>
      </c>
      <c r="G7788">
        <v>493.92</v>
      </c>
      <c r="H7788">
        <v>1</v>
      </c>
      <c r="I7788">
        <v>0.04</v>
      </c>
      <c r="J7788">
        <v>5.39</v>
      </c>
      <c r="K7788" t="s">
        <v>90</v>
      </c>
      <c r="L7788" t="s">
        <v>48</v>
      </c>
      <c r="M7788">
        <v>6</v>
      </c>
      <c r="N7788" t="s">
        <v>83</v>
      </c>
      <c r="O7788" t="b">
        <v>0</v>
      </c>
      <c r="P7788">
        <v>474.16320000000002</v>
      </c>
      <c r="Q7788">
        <v>177.81120000000001</v>
      </c>
      <c r="R7788">
        <v>166.42120000000011</v>
      </c>
      <c r="S7788" t="s">
        <v>183</v>
      </c>
      <c r="T7788">
        <v>0</v>
      </c>
      <c r="U7788">
        <v>0</v>
      </c>
      <c r="V7788">
        <v>15</v>
      </c>
      <c r="W7788">
        <v>1159.5474999999999</v>
      </c>
    </row>
    <row r="7789" spans="1:23" x14ac:dyDescent="0.35">
      <c r="A7789" t="s">
        <v>9925</v>
      </c>
      <c r="B7789" t="s">
        <v>2232</v>
      </c>
      <c r="C7789" t="s">
        <v>6956</v>
      </c>
      <c r="D7789" t="s">
        <v>19</v>
      </c>
      <c r="E7789" t="s">
        <v>16</v>
      </c>
      <c r="F7789" t="s">
        <v>293</v>
      </c>
      <c r="G7789">
        <v>54.37</v>
      </c>
      <c r="H7789">
        <v>3</v>
      </c>
      <c r="I7789">
        <v>0.14000000000000001</v>
      </c>
      <c r="J7789">
        <v>4.58</v>
      </c>
      <c r="K7789" t="s">
        <v>102</v>
      </c>
      <c r="L7789" t="s">
        <v>41</v>
      </c>
      <c r="M7789">
        <v>6.24</v>
      </c>
      <c r="N7789" t="s">
        <v>83</v>
      </c>
      <c r="O7789" t="b">
        <v>0</v>
      </c>
      <c r="P7789">
        <v>140.27459999999999</v>
      </c>
      <c r="Q7789">
        <v>42.408600000000007</v>
      </c>
      <c r="R7789">
        <v>31.58860000000001</v>
      </c>
      <c r="S7789" t="s">
        <v>84</v>
      </c>
      <c r="T7789">
        <v>0</v>
      </c>
      <c r="U7789">
        <v>0</v>
      </c>
      <c r="V7789">
        <v>2</v>
      </c>
      <c r="W7789">
        <v>27.604200000000009</v>
      </c>
    </row>
    <row r="7790" spans="1:23" x14ac:dyDescent="0.35">
      <c r="A7790" t="s">
        <v>9926</v>
      </c>
      <c r="B7790" t="s">
        <v>386</v>
      </c>
      <c r="C7790" t="s">
        <v>1166</v>
      </c>
      <c r="D7790" t="s">
        <v>12</v>
      </c>
      <c r="E7790" t="s">
        <v>88</v>
      </c>
      <c r="F7790" t="s">
        <v>227</v>
      </c>
      <c r="G7790">
        <v>18.399999999999999</v>
      </c>
      <c r="H7790">
        <v>3</v>
      </c>
      <c r="I7790">
        <v>0.25</v>
      </c>
      <c r="J7790">
        <v>9.91</v>
      </c>
      <c r="K7790" t="s">
        <v>102</v>
      </c>
      <c r="L7790" t="s">
        <v>41</v>
      </c>
      <c r="M7790">
        <v>6.07</v>
      </c>
      <c r="N7790" t="s">
        <v>83</v>
      </c>
      <c r="O7790" t="b">
        <v>0</v>
      </c>
      <c r="P7790">
        <v>41.4</v>
      </c>
      <c r="Q7790">
        <v>8.2800000000000011</v>
      </c>
      <c r="R7790">
        <v>-7.6999999999999993</v>
      </c>
      <c r="S7790" t="s">
        <v>97</v>
      </c>
      <c r="T7790">
        <v>0</v>
      </c>
      <c r="U7790">
        <v>0</v>
      </c>
      <c r="V7790">
        <v>18</v>
      </c>
      <c r="W7790">
        <v>1599.6829</v>
      </c>
    </row>
    <row r="7791" spans="1:23" x14ac:dyDescent="0.35">
      <c r="A7791" t="s">
        <v>9927</v>
      </c>
      <c r="B7791" t="s">
        <v>1996</v>
      </c>
      <c r="C7791" t="s">
        <v>2464</v>
      </c>
      <c r="D7791" t="s">
        <v>12</v>
      </c>
      <c r="E7791" t="s">
        <v>88</v>
      </c>
      <c r="F7791" t="s">
        <v>195</v>
      </c>
      <c r="G7791">
        <v>28.44</v>
      </c>
      <c r="H7791">
        <v>1</v>
      </c>
      <c r="I7791">
        <v>0.09</v>
      </c>
      <c r="J7791">
        <v>3.02</v>
      </c>
      <c r="K7791" t="s">
        <v>90</v>
      </c>
      <c r="L7791" t="s">
        <v>41</v>
      </c>
      <c r="M7791">
        <v>10.89</v>
      </c>
      <c r="N7791" t="s">
        <v>83</v>
      </c>
      <c r="O7791" t="b">
        <v>0</v>
      </c>
      <c r="P7791">
        <v>25.880400000000002</v>
      </c>
      <c r="Q7791">
        <v>8.8164000000000016</v>
      </c>
      <c r="R7791">
        <v>-5.0935999999999986</v>
      </c>
      <c r="S7791" t="s">
        <v>91</v>
      </c>
      <c r="T7791">
        <v>0</v>
      </c>
      <c r="U7791">
        <v>0</v>
      </c>
      <c r="V7791">
        <v>14</v>
      </c>
      <c r="W7791">
        <v>1664.0038999999999</v>
      </c>
    </row>
    <row r="7792" spans="1:23" x14ac:dyDescent="0.35">
      <c r="A7792" t="s">
        <v>9928</v>
      </c>
      <c r="B7792" t="s">
        <v>372</v>
      </c>
      <c r="C7792" t="s">
        <v>3091</v>
      </c>
      <c r="D7792" t="s">
        <v>19</v>
      </c>
      <c r="E7792" t="s">
        <v>95</v>
      </c>
      <c r="F7792" t="s">
        <v>782</v>
      </c>
      <c r="G7792">
        <v>571.73</v>
      </c>
      <c r="H7792">
        <v>3</v>
      </c>
      <c r="I7792">
        <v>0.27</v>
      </c>
      <c r="J7792">
        <v>9.35</v>
      </c>
      <c r="K7792" t="s">
        <v>102</v>
      </c>
      <c r="L7792" t="s">
        <v>41</v>
      </c>
      <c r="M7792">
        <v>13.31</v>
      </c>
      <c r="N7792" t="s">
        <v>83</v>
      </c>
      <c r="O7792" t="b">
        <v>0</v>
      </c>
      <c r="P7792">
        <v>1252.0887</v>
      </c>
      <c r="Q7792">
        <v>222.97470000000001</v>
      </c>
      <c r="R7792">
        <v>200.31469999999999</v>
      </c>
      <c r="S7792" t="s">
        <v>183</v>
      </c>
      <c r="T7792">
        <v>0</v>
      </c>
      <c r="U7792">
        <v>0</v>
      </c>
      <c r="V7792">
        <v>18</v>
      </c>
      <c r="W7792">
        <v>1465.0103999999999</v>
      </c>
    </row>
    <row r="7793" spans="1:23" x14ac:dyDescent="0.35">
      <c r="A7793" t="s">
        <v>9929</v>
      </c>
      <c r="B7793" t="s">
        <v>429</v>
      </c>
      <c r="C7793" t="s">
        <v>1505</v>
      </c>
      <c r="D7793" t="s">
        <v>19</v>
      </c>
      <c r="E7793" t="s">
        <v>95</v>
      </c>
      <c r="F7793" t="s">
        <v>1251</v>
      </c>
      <c r="G7793">
        <v>343.39</v>
      </c>
      <c r="H7793">
        <v>3</v>
      </c>
      <c r="I7793">
        <v>0.08</v>
      </c>
      <c r="J7793">
        <v>7.22</v>
      </c>
      <c r="K7793" t="s">
        <v>102</v>
      </c>
      <c r="L7793" t="s">
        <v>43</v>
      </c>
      <c r="M7793">
        <v>3.23</v>
      </c>
      <c r="N7793" t="s">
        <v>83</v>
      </c>
      <c r="O7793" t="b">
        <v>0</v>
      </c>
      <c r="P7793">
        <v>947.75639999999999</v>
      </c>
      <c r="Q7793">
        <v>329.65440000000012</v>
      </c>
      <c r="R7793">
        <v>319.20440000000008</v>
      </c>
      <c r="S7793" t="s">
        <v>128</v>
      </c>
      <c r="T7793">
        <v>0</v>
      </c>
      <c r="U7793">
        <v>0</v>
      </c>
      <c r="V7793">
        <v>12</v>
      </c>
      <c r="W7793">
        <v>1051.6015</v>
      </c>
    </row>
    <row r="7794" spans="1:23" x14ac:dyDescent="0.35">
      <c r="A7794" t="s">
        <v>9930</v>
      </c>
      <c r="B7794" t="s">
        <v>751</v>
      </c>
      <c r="C7794" t="s">
        <v>767</v>
      </c>
      <c r="D7794" t="s">
        <v>28</v>
      </c>
      <c r="E7794" t="s">
        <v>95</v>
      </c>
      <c r="F7794" t="s">
        <v>515</v>
      </c>
      <c r="G7794">
        <v>545.80999999999995</v>
      </c>
      <c r="H7794">
        <v>2</v>
      </c>
      <c r="I7794">
        <v>0.1</v>
      </c>
      <c r="J7794">
        <v>2.61</v>
      </c>
      <c r="K7794" t="s">
        <v>82</v>
      </c>
      <c r="L7794" t="s">
        <v>43</v>
      </c>
      <c r="M7794">
        <v>3.28</v>
      </c>
      <c r="N7794" t="s">
        <v>83</v>
      </c>
      <c r="O7794" t="b">
        <v>1</v>
      </c>
      <c r="P7794">
        <v>982.45799999999997</v>
      </c>
      <c r="Q7794">
        <v>327.4860000000001</v>
      </c>
      <c r="R7794">
        <v>321.59600000000012</v>
      </c>
      <c r="S7794" t="s">
        <v>97</v>
      </c>
      <c r="T7794">
        <v>0</v>
      </c>
      <c r="U7794">
        <v>0</v>
      </c>
      <c r="V7794">
        <v>17</v>
      </c>
      <c r="W7794">
        <v>1537.2258999999999</v>
      </c>
    </row>
    <row r="7795" spans="1:23" x14ac:dyDescent="0.35">
      <c r="A7795" t="s">
        <v>9931</v>
      </c>
      <c r="B7795" t="s">
        <v>586</v>
      </c>
      <c r="C7795" t="s">
        <v>5151</v>
      </c>
      <c r="D7795" t="s">
        <v>15</v>
      </c>
      <c r="E7795" t="s">
        <v>95</v>
      </c>
      <c r="F7795" t="s">
        <v>701</v>
      </c>
      <c r="G7795">
        <v>255.41</v>
      </c>
      <c r="H7795">
        <v>1</v>
      </c>
      <c r="I7795">
        <v>0.26</v>
      </c>
      <c r="J7795">
        <v>2.61</v>
      </c>
      <c r="K7795" t="s">
        <v>90</v>
      </c>
      <c r="L7795" t="s">
        <v>41</v>
      </c>
      <c r="M7795">
        <v>7.8</v>
      </c>
      <c r="N7795" t="s">
        <v>83</v>
      </c>
      <c r="O7795" t="b">
        <v>0</v>
      </c>
      <c r="P7795">
        <v>189.0034</v>
      </c>
      <c r="Q7795">
        <v>35.757400000000018</v>
      </c>
      <c r="R7795">
        <v>25.347400000000011</v>
      </c>
      <c r="S7795" t="s">
        <v>91</v>
      </c>
      <c r="T7795">
        <v>0</v>
      </c>
      <c r="U7795">
        <v>0</v>
      </c>
      <c r="V7795">
        <v>2</v>
      </c>
      <c r="W7795">
        <v>68.589400000000012</v>
      </c>
    </row>
    <row r="7796" spans="1:23" x14ac:dyDescent="0.35">
      <c r="A7796" t="s">
        <v>9932</v>
      </c>
      <c r="B7796" t="s">
        <v>295</v>
      </c>
      <c r="C7796" t="s">
        <v>2936</v>
      </c>
      <c r="D7796" t="s">
        <v>15</v>
      </c>
      <c r="E7796" t="s">
        <v>88</v>
      </c>
      <c r="F7796" t="s">
        <v>111</v>
      </c>
      <c r="G7796">
        <v>18.100000000000001</v>
      </c>
      <c r="H7796">
        <v>2</v>
      </c>
      <c r="I7796">
        <v>0.05</v>
      </c>
      <c r="J7796">
        <v>5.82</v>
      </c>
      <c r="K7796" t="s">
        <v>90</v>
      </c>
      <c r="L7796" t="s">
        <v>43</v>
      </c>
      <c r="M7796">
        <v>5.89</v>
      </c>
      <c r="N7796" t="s">
        <v>83</v>
      </c>
      <c r="O7796" t="b">
        <v>0</v>
      </c>
      <c r="P7796">
        <v>34.39</v>
      </c>
      <c r="Q7796">
        <v>12.67</v>
      </c>
      <c r="R7796">
        <v>0.95999999999999719</v>
      </c>
      <c r="S7796" t="s">
        <v>91</v>
      </c>
      <c r="T7796">
        <v>0</v>
      </c>
      <c r="U7796">
        <v>0</v>
      </c>
      <c r="V7796">
        <v>9</v>
      </c>
      <c r="W7796">
        <v>432.25459999999998</v>
      </c>
    </row>
    <row r="7797" spans="1:23" x14ac:dyDescent="0.35">
      <c r="A7797" t="s">
        <v>9933</v>
      </c>
      <c r="B7797" t="s">
        <v>161</v>
      </c>
      <c r="C7797" t="s">
        <v>736</v>
      </c>
      <c r="D7797" t="s">
        <v>28</v>
      </c>
      <c r="E7797" t="s">
        <v>88</v>
      </c>
      <c r="F7797" t="s">
        <v>1395</v>
      </c>
      <c r="G7797">
        <v>20.8</v>
      </c>
      <c r="H7797">
        <v>1</v>
      </c>
      <c r="I7797">
        <v>0.06</v>
      </c>
      <c r="J7797">
        <v>7.97</v>
      </c>
      <c r="K7797" t="s">
        <v>102</v>
      </c>
      <c r="L7797" t="s">
        <v>43</v>
      </c>
      <c r="M7797">
        <v>3.29</v>
      </c>
      <c r="N7797" t="s">
        <v>83</v>
      </c>
      <c r="O7797" t="b">
        <v>0</v>
      </c>
      <c r="P7797">
        <v>19.552</v>
      </c>
      <c r="Q7797">
        <v>7.0719999999999992</v>
      </c>
      <c r="R7797">
        <v>-4.1880000000000006</v>
      </c>
      <c r="S7797" t="s">
        <v>91</v>
      </c>
      <c r="T7797">
        <v>0</v>
      </c>
      <c r="U7797">
        <v>0</v>
      </c>
      <c r="V7797">
        <v>15</v>
      </c>
      <c r="W7797">
        <v>1091.1376</v>
      </c>
    </row>
    <row r="7798" spans="1:23" x14ac:dyDescent="0.35">
      <c r="A7798" t="s">
        <v>9934</v>
      </c>
      <c r="B7798" t="s">
        <v>157</v>
      </c>
      <c r="C7798" t="s">
        <v>837</v>
      </c>
      <c r="D7798" t="s">
        <v>12</v>
      </c>
      <c r="E7798" t="s">
        <v>88</v>
      </c>
      <c r="F7798" t="s">
        <v>964</v>
      </c>
      <c r="G7798">
        <v>36.090000000000003</v>
      </c>
      <c r="H7798">
        <v>1</v>
      </c>
      <c r="I7798">
        <v>0.03</v>
      </c>
      <c r="J7798">
        <v>8.52</v>
      </c>
      <c r="K7798" t="s">
        <v>102</v>
      </c>
      <c r="L7798" t="s">
        <v>45</v>
      </c>
      <c r="M7798">
        <v>1.3</v>
      </c>
      <c r="N7798" t="s">
        <v>83</v>
      </c>
      <c r="O7798" t="b">
        <v>0</v>
      </c>
      <c r="P7798">
        <v>35.007300000000001</v>
      </c>
      <c r="Q7798">
        <v>13.353300000000001</v>
      </c>
      <c r="R7798">
        <v>3.533300000000001</v>
      </c>
      <c r="S7798" t="s">
        <v>91</v>
      </c>
      <c r="T7798">
        <v>0</v>
      </c>
      <c r="U7798">
        <v>0</v>
      </c>
      <c r="V7798">
        <v>15</v>
      </c>
      <c r="W7798">
        <v>634.02250000000004</v>
      </c>
    </row>
    <row r="7799" spans="1:23" x14ac:dyDescent="0.35">
      <c r="A7799" t="s">
        <v>9935</v>
      </c>
      <c r="B7799" t="s">
        <v>751</v>
      </c>
      <c r="C7799" t="s">
        <v>3493</v>
      </c>
      <c r="D7799" t="s">
        <v>15</v>
      </c>
      <c r="E7799" t="s">
        <v>95</v>
      </c>
      <c r="F7799" t="s">
        <v>515</v>
      </c>
      <c r="G7799">
        <v>380.34</v>
      </c>
      <c r="H7799">
        <v>2</v>
      </c>
      <c r="I7799">
        <v>0.06</v>
      </c>
      <c r="J7799">
        <v>7.55</v>
      </c>
      <c r="K7799" t="s">
        <v>82</v>
      </c>
      <c r="L7799" t="s">
        <v>43</v>
      </c>
      <c r="M7799">
        <v>6.97</v>
      </c>
      <c r="N7799" t="s">
        <v>83</v>
      </c>
      <c r="O7799" t="b">
        <v>0</v>
      </c>
      <c r="P7799">
        <v>715.03919999999994</v>
      </c>
      <c r="Q7799">
        <v>258.63119999999998</v>
      </c>
      <c r="R7799">
        <v>244.1112</v>
      </c>
      <c r="S7799" t="s">
        <v>97</v>
      </c>
      <c r="T7799">
        <v>0</v>
      </c>
      <c r="U7799">
        <v>0</v>
      </c>
      <c r="V7799">
        <v>15</v>
      </c>
      <c r="W7799">
        <v>2107.1965</v>
      </c>
    </row>
    <row r="7800" spans="1:23" x14ac:dyDescent="0.35">
      <c r="A7800" t="s">
        <v>9936</v>
      </c>
      <c r="B7800" t="s">
        <v>320</v>
      </c>
      <c r="C7800" t="s">
        <v>3986</v>
      </c>
      <c r="D7800" t="s">
        <v>26</v>
      </c>
      <c r="E7800" t="s">
        <v>88</v>
      </c>
      <c r="F7800" t="s">
        <v>502</v>
      </c>
      <c r="G7800">
        <v>30.48</v>
      </c>
      <c r="H7800">
        <v>3</v>
      </c>
      <c r="I7800">
        <v>0.02</v>
      </c>
      <c r="J7800">
        <v>9.52</v>
      </c>
      <c r="K7800" t="s">
        <v>115</v>
      </c>
      <c r="L7800" t="s">
        <v>43</v>
      </c>
      <c r="M7800">
        <v>4.9000000000000004</v>
      </c>
      <c r="N7800" t="s">
        <v>83</v>
      </c>
      <c r="O7800" t="b">
        <v>0</v>
      </c>
      <c r="P7800">
        <v>89.611199999999997</v>
      </c>
      <c r="Q7800">
        <v>34.747199999999999</v>
      </c>
      <c r="R7800">
        <v>20.327200000000001</v>
      </c>
      <c r="S7800" t="s">
        <v>84</v>
      </c>
      <c r="T7800">
        <v>0</v>
      </c>
      <c r="U7800">
        <v>0</v>
      </c>
      <c r="V7800">
        <v>3</v>
      </c>
      <c r="W7800">
        <v>147.47229999999999</v>
      </c>
    </row>
    <row r="7801" spans="1:23" x14ac:dyDescent="0.35">
      <c r="A7801" t="s">
        <v>9937</v>
      </c>
      <c r="B7801" t="s">
        <v>349</v>
      </c>
      <c r="C7801" t="s">
        <v>661</v>
      </c>
      <c r="D7801" t="s">
        <v>19</v>
      </c>
      <c r="E7801" t="s">
        <v>16</v>
      </c>
      <c r="F7801" t="s">
        <v>919</v>
      </c>
      <c r="G7801">
        <v>42.99</v>
      </c>
      <c r="H7801">
        <v>1</v>
      </c>
      <c r="I7801">
        <v>0.14000000000000001</v>
      </c>
      <c r="J7801">
        <v>4.05</v>
      </c>
      <c r="K7801" t="s">
        <v>90</v>
      </c>
      <c r="L7801" t="s">
        <v>48</v>
      </c>
      <c r="M7801">
        <v>13.16</v>
      </c>
      <c r="N7801" t="s">
        <v>83</v>
      </c>
      <c r="O7801" t="b">
        <v>0</v>
      </c>
      <c r="P7801">
        <v>36.971400000000003</v>
      </c>
      <c r="Q7801">
        <v>11.1774</v>
      </c>
      <c r="R7801">
        <v>-6.0325999999999986</v>
      </c>
      <c r="S7801" t="s">
        <v>128</v>
      </c>
      <c r="T7801">
        <v>0</v>
      </c>
      <c r="U7801">
        <v>0</v>
      </c>
      <c r="V7801">
        <v>20</v>
      </c>
      <c r="W7801">
        <v>715.11930000000018</v>
      </c>
    </row>
    <row r="7802" spans="1:23" x14ac:dyDescent="0.35">
      <c r="A7802" t="s">
        <v>9938</v>
      </c>
      <c r="B7802" t="s">
        <v>549</v>
      </c>
      <c r="C7802" t="s">
        <v>1093</v>
      </c>
      <c r="D7802" t="s">
        <v>12</v>
      </c>
      <c r="E7802" t="s">
        <v>95</v>
      </c>
      <c r="F7802" t="s">
        <v>370</v>
      </c>
      <c r="G7802">
        <v>417.21</v>
      </c>
      <c r="H7802">
        <v>3</v>
      </c>
      <c r="I7802">
        <v>0.03</v>
      </c>
      <c r="J7802">
        <v>4.4800000000000004</v>
      </c>
      <c r="K7802" t="s">
        <v>82</v>
      </c>
      <c r="L7802" t="s">
        <v>45</v>
      </c>
      <c r="M7802">
        <v>0.83</v>
      </c>
      <c r="N7802" t="s">
        <v>83</v>
      </c>
      <c r="O7802" t="b">
        <v>0</v>
      </c>
      <c r="P7802">
        <v>1214.0811000000001</v>
      </c>
      <c r="Q7802">
        <v>463.10309999999993</v>
      </c>
      <c r="R7802">
        <v>457.79309999999992</v>
      </c>
      <c r="S7802" t="s">
        <v>91</v>
      </c>
      <c r="T7802">
        <v>0</v>
      </c>
      <c r="U7802">
        <v>0</v>
      </c>
      <c r="V7802">
        <v>15</v>
      </c>
      <c r="W7802">
        <v>1159.5474999999999</v>
      </c>
    </row>
    <row r="7803" spans="1:23" x14ac:dyDescent="0.35">
      <c r="A7803" t="s">
        <v>9939</v>
      </c>
      <c r="B7803" t="s">
        <v>603</v>
      </c>
      <c r="C7803" t="s">
        <v>1764</v>
      </c>
      <c r="D7803" t="s">
        <v>28</v>
      </c>
      <c r="E7803" t="s">
        <v>16</v>
      </c>
      <c r="F7803" t="s">
        <v>648</v>
      </c>
      <c r="G7803">
        <v>47.04</v>
      </c>
      <c r="H7803">
        <v>3</v>
      </c>
      <c r="I7803">
        <v>0.27</v>
      </c>
      <c r="J7803">
        <v>9.48</v>
      </c>
      <c r="K7803" t="s">
        <v>102</v>
      </c>
      <c r="L7803" t="s">
        <v>41</v>
      </c>
      <c r="M7803">
        <v>12.06</v>
      </c>
      <c r="N7803" t="s">
        <v>83</v>
      </c>
      <c r="O7803" t="b">
        <v>0</v>
      </c>
      <c r="P7803">
        <v>103.0176</v>
      </c>
      <c r="Q7803">
        <v>18.345600000000001</v>
      </c>
      <c r="R7803">
        <v>-3.194399999999995</v>
      </c>
      <c r="S7803" t="s">
        <v>128</v>
      </c>
      <c r="T7803">
        <v>0</v>
      </c>
      <c r="U7803">
        <v>0</v>
      </c>
      <c r="V7803">
        <v>13</v>
      </c>
      <c r="W7803">
        <v>1140.8431</v>
      </c>
    </row>
    <row r="7804" spans="1:23" x14ac:dyDescent="0.35">
      <c r="A7804" t="s">
        <v>9940</v>
      </c>
      <c r="B7804" t="s">
        <v>462</v>
      </c>
      <c r="C7804" t="s">
        <v>657</v>
      </c>
      <c r="D7804" t="s">
        <v>24</v>
      </c>
      <c r="E7804" t="s">
        <v>88</v>
      </c>
      <c r="F7804" t="s">
        <v>989</v>
      </c>
      <c r="G7804">
        <v>19.62</v>
      </c>
      <c r="H7804">
        <v>3</v>
      </c>
      <c r="I7804">
        <v>0.08</v>
      </c>
      <c r="J7804">
        <v>9.6300000000000008</v>
      </c>
      <c r="K7804" t="s">
        <v>82</v>
      </c>
      <c r="L7804" t="s">
        <v>43</v>
      </c>
      <c r="M7804">
        <v>3.79</v>
      </c>
      <c r="N7804" t="s">
        <v>83</v>
      </c>
      <c r="O7804" t="b">
        <v>0</v>
      </c>
      <c r="P7804">
        <v>54.151200000000003</v>
      </c>
      <c r="Q7804">
        <v>18.835200000000011</v>
      </c>
      <c r="R7804">
        <v>5.4152000000000058</v>
      </c>
      <c r="S7804" t="s">
        <v>84</v>
      </c>
      <c r="T7804">
        <v>0</v>
      </c>
      <c r="U7804">
        <v>0</v>
      </c>
      <c r="V7804">
        <v>28</v>
      </c>
      <c r="W7804">
        <v>2965.6505000000002</v>
      </c>
    </row>
    <row r="7805" spans="1:23" x14ac:dyDescent="0.35">
      <c r="A7805" t="s">
        <v>9941</v>
      </c>
      <c r="B7805" t="s">
        <v>130</v>
      </c>
      <c r="C7805" t="s">
        <v>2498</v>
      </c>
      <c r="D7805" t="s">
        <v>19</v>
      </c>
      <c r="E7805" t="s">
        <v>88</v>
      </c>
      <c r="F7805" t="s">
        <v>916</v>
      </c>
      <c r="G7805">
        <v>27.91</v>
      </c>
      <c r="H7805">
        <v>2</v>
      </c>
      <c r="I7805">
        <v>0.04</v>
      </c>
      <c r="J7805">
        <v>3.29</v>
      </c>
      <c r="K7805" t="s">
        <v>115</v>
      </c>
      <c r="L7805" t="s">
        <v>43</v>
      </c>
      <c r="M7805">
        <v>4.87</v>
      </c>
      <c r="N7805" t="s">
        <v>83</v>
      </c>
      <c r="O7805" t="b">
        <v>0</v>
      </c>
      <c r="P7805">
        <v>53.587200000000003</v>
      </c>
      <c r="Q7805">
        <v>20.095199999999998</v>
      </c>
      <c r="R7805">
        <v>11.9352</v>
      </c>
      <c r="S7805" t="s">
        <v>84</v>
      </c>
      <c r="T7805">
        <v>0</v>
      </c>
      <c r="U7805">
        <v>0</v>
      </c>
      <c r="V7805">
        <v>4</v>
      </c>
      <c r="W7805">
        <v>354.04219999999998</v>
      </c>
    </row>
    <row r="7806" spans="1:23" x14ac:dyDescent="0.35">
      <c r="A7806" t="s">
        <v>9942</v>
      </c>
      <c r="B7806" t="s">
        <v>491</v>
      </c>
      <c r="C7806" t="s">
        <v>213</v>
      </c>
      <c r="D7806" t="s">
        <v>15</v>
      </c>
      <c r="E7806" t="s">
        <v>95</v>
      </c>
      <c r="F7806" t="s">
        <v>1251</v>
      </c>
      <c r="G7806">
        <v>227.19</v>
      </c>
      <c r="H7806">
        <v>1</v>
      </c>
      <c r="I7806">
        <v>0.27</v>
      </c>
      <c r="J7806">
        <v>6.53</v>
      </c>
      <c r="K7806" t="s">
        <v>82</v>
      </c>
      <c r="L7806" t="s">
        <v>41</v>
      </c>
      <c r="M7806">
        <v>8.6199999999999992</v>
      </c>
      <c r="N7806" t="s">
        <v>141</v>
      </c>
      <c r="O7806" t="b">
        <v>0</v>
      </c>
      <c r="P7806">
        <v>165.84870000000001</v>
      </c>
      <c r="Q7806">
        <v>29.534700000000011</v>
      </c>
      <c r="R7806">
        <v>14.38470000000002</v>
      </c>
      <c r="S7806" t="s">
        <v>103</v>
      </c>
      <c r="T7806">
        <v>1</v>
      </c>
      <c r="U7806">
        <v>0</v>
      </c>
      <c r="V7806">
        <v>14</v>
      </c>
      <c r="W7806">
        <v>989.94770000000005</v>
      </c>
    </row>
    <row r="7807" spans="1:23" x14ac:dyDescent="0.35">
      <c r="A7807" t="s">
        <v>9943</v>
      </c>
      <c r="B7807" t="s">
        <v>556</v>
      </c>
      <c r="C7807" t="s">
        <v>2088</v>
      </c>
      <c r="D7807" t="s">
        <v>28</v>
      </c>
      <c r="E7807" t="s">
        <v>16</v>
      </c>
      <c r="F7807" t="s">
        <v>214</v>
      </c>
      <c r="G7807">
        <v>47.15</v>
      </c>
      <c r="H7807">
        <v>3</v>
      </c>
      <c r="I7807">
        <v>7.0000000000000007E-2</v>
      </c>
      <c r="J7807">
        <v>2.2599999999999998</v>
      </c>
      <c r="K7807" t="s">
        <v>102</v>
      </c>
      <c r="L7807" t="s">
        <v>45</v>
      </c>
      <c r="M7807">
        <v>0.96</v>
      </c>
      <c r="N7807" t="s">
        <v>83</v>
      </c>
      <c r="O7807" t="b">
        <v>0</v>
      </c>
      <c r="P7807">
        <v>131.54849999999999</v>
      </c>
      <c r="Q7807">
        <v>46.6785</v>
      </c>
      <c r="R7807">
        <v>43.458500000000001</v>
      </c>
      <c r="S7807" t="s">
        <v>128</v>
      </c>
      <c r="T7807">
        <v>0</v>
      </c>
      <c r="U7807">
        <v>0</v>
      </c>
      <c r="V7807">
        <v>2</v>
      </c>
      <c r="W7807">
        <v>27.614000000000001</v>
      </c>
    </row>
    <row r="7808" spans="1:23" x14ac:dyDescent="0.35">
      <c r="A7808" t="s">
        <v>9944</v>
      </c>
      <c r="B7808" t="s">
        <v>699</v>
      </c>
      <c r="C7808" t="s">
        <v>764</v>
      </c>
      <c r="D7808" t="s">
        <v>26</v>
      </c>
      <c r="E7808" t="s">
        <v>88</v>
      </c>
      <c r="F7808" t="s">
        <v>111</v>
      </c>
      <c r="G7808">
        <v>27.08</v>
      </c>
      <c r="H7808">
        <v>2</v>
      </c>
      <c r="I7808">
        <v>0.26</v>
      </c>
      <c r="J7808">
        <v>7.88</v>
      </c>
      <c r="K7808" t="s">
        <v>102</v>
      </c>
      <c r="L7808" t="s">
        <v>41</v>
      </c>
      <c r="M7808">
        <v>8.15</v>
      </c>
      <c r="N7808" t="s">
        <v>83</v>
      </c>
      <c r="O7808" t="b">
        <v>0</v>
      </c>
      <c r="P7808">
        <v>40.078400000000002</v>
      </c>
      <c r="Q7808">
        <v>7.5823999999999998</v>
      </c>
      <c r="R7808">
        <v>-8.4476000000000013</v>
      </c>
      <c r="S7808" t="s">
        <v>91</v>
      </c>
      <c r="T7808">
        <v>0</v>
      </c>
      <c r="U7808">
        <v>0</v>
      </c>
      <c r="V7808">
        <v>13</v>
      </c>
      <c r="W7808">
        <v>693.52629999999999</v>
      </c>
    </row>
    <row r="7809" spans="1:23" x14ac:dyDescent="0.35">
      <c r="A7809" t="s">
        <v>9945</v>
      </c>
      <c r="B7809" t="s">
        <v>79</v>
      </c>
      <c r="C7809" t="s">
        <v>1904</v>
      </c>
      <c r="D7809" t="s">
        <v>17</v>
      </c>
      <c r="E7809" t="s">
        <v>14</v>
      </c>
      <c r="F7809" t="s">
        <v>210</v>
      </c>
      <c r="G7809">
        <v>115.99</v>
      </c>
      <c r="H7809">
        <v>3</v>
      </c>
      <c r="I7809">
        <v>0.11</v>
      </c>
      <c r="J7809">
        <v>2.81</v>
      </c>
      <c r="K7809" t="s">
        <v>115</v>
      </c>
      <c r="L7809" t="s">
        <v>41</v>
      </c>
      <c r="M7809">
        <v>8.7100000000000009</v>
      </c>
      <c r="N7809" t="s">
        <v>279</v>
      </c>
      <c r="O7809" t="b">
        <v>0</v>
      </c>
      <c r="P7809">
        <v>309.69330000000002</v>
      </c>
      <c r="Q7809">
        <v>100.9113</v>
      </c>
      <c r="R7809">
        <v>89.391299999999987</v>
      </c>
      <c r="S7809" t="s">
        <v>84</v>
      </c>
      <c r="T7809">
        <v>0</v>
      </c>
      <c r="U7809">
        <v>1</v>
      </c>
      <c r="V7809">
        <v>15</v>
      </c>
      <c r="W7809">
        <v>513.01609999999994</v>
      </c>
    </row>
    <row r="7810" spans="1:23" x14ac:dyDescent="0.35">
      <c r="A7810" t="s">
        <v>9946</v>
      </c>
      <c r="B7810" t="s">
        <v>193</v>
      </c>
      <c r="C7810" t="s">
        <v>3304</v>
      </c>
      <c r="D7810" t="s">
        <v>20</v>
      </c>
      <c r="E7810" t="s">
        <v>14</v>
      </c>
      <c r="F7810" t="s">
        <v>705</v>
      </c>
      <c r="G7810">
        <v>91.37</v>
      </c>
      <c r="H7810">
        <v>3</v>
      </c>
      <c r="I7810">
        <v>0</v>
      </c>
      <c r="J7810">
        <v>5.97</v>
      </c>
      <c r="K7810" t="s">
        <v>115</v>
      </c>
      <c r="L7810" t="s">
        <v>43</v>
      </c>
      <c r="M7810">
        <v>4.9000000000000004</v>
      </c>
      <c r="N7810" t="s">
        <v>83</v>
      </c>
      <c r="O7810" t="b">
        <v>0</v>
      </c>
      <c r="P7810">
        <v>274.11</v>
      </c>
      <c r="Q7810">
        <v>109.64400000000001</v>
      </c>
      <c r="R7810">
        <v>98.774000000000001</v>
      </c>
      <c r="S7810" t="s">
        <v>97</v>
      </c>
      <c r="T7810">
        <v>0</v>
      </c>
      <c r="U7810">
        <v>0</v>
      </c>
      <c r="V7810">
        <v>10</v>
      </c>
      <c r="W7810">
        <v>541.53330000000005</v>
      </c>
    </row>
    <row r="7811" spans="1:23" x14ac:dyDescent="0.35">
      <c r="A7811" t="s">
        <v>9947</v>
      </c>
      <c r="B7811" t="s">
        <v>1497</v>
      </c>
      <c r="C7811" t="s">
        <v>1223</v>
      </c>
      <c r="D7811" t="s">
        <v>26</v>
      </c>
      <c r="E7811" t="s">
        <v>95</v>
      </c>
      <c r="F7811" t="s">
        <v>175</v>
      </c>
      <c r="G7811">
        <v>547.38</v>
      </c>
      <c r="H7811">
        <v>1</v>
      </c>
      <c r="I7811">
        <v>0.09</v>
      </c>
      <c r="J7811">
        <v>7.57</v>
      </c>
      <c r="K7811" t="s">
        <v>115</v>
      </c>
      <c r="L7811" t="s">
        <v>41</v>
      </c>
      <c r="M7811">
        <v>13.65</v>
      </c>
      <c r="N7811" t="s">
        <v>83</v>
      </c>
      <c r="O7811" t="b">
        <v>0</v>
      </c>
      <c r="P7811">
        <v>498.11579999999998</v>
      </c>
      <c r="Q7811">
        <v>169.68780000000001</v>
      </c>
      <c r="R7811">
        <v>148.46780000000001</v>
      </c>
      <c r="S7811" t="s">
        <v>103</v>
      </c>
      <c r="T7811">
        <v>0</v>
      </c>
      <c r="U7811">
        <v>0</v>
      </c>
      <c r="V7811">
        <v>17</v>
      </c>
      <c r="W7811">
        <v>1379.4491</v>
      </c>
    </row>
    <row r="7812" spans="1:23" x14ac:dyDescent="0.35">
      <c r="A7812" t="s">
        <v>9948</v>
      </c>
      <c r="B7812" t="s">
        <v>1622</v>
      </c>
      <c r="C7812" t="s">
        <v>934</v>
      </c>
      <c r="D7812" t="s">
        <v>15</v>
      </c>
      <c r="E7812" t="s">
        <v>16</v>
      </c>
      <c r="F7812" t="s">
        <v>427</v>
      </c>
      <c r="G7812">
        <v>10.95</v>
      </c>
      <c r="H7812">
        <v>2</v>
      </c>
      <c r="I7812">
        <v>0.17</v>
      </c>
      <c r="J7812">
        <v>3.81</v>
      </c>
      <c r="K7812" t="s">
        <v>90</v>
      </c>
      <c r="L7812" t="s">
        <v>43</v>
      </c>
      <c r="M7812">
        <v>4.8499999999999996</v>
      </c>
      <c r="N7812" t="s">
        <v>83</v>
      </c>
      <c r="O7812" t="b">
        <v>0</v>
      </c>
      <c r="P7812">
        <v>18.177</v>
      </c>
      <c r="Q7812">
        <v>5.0370000000000008</v>
      </c>
      <c r="R7812">
        <v>-3.6229999999999989</v>
      </c>
      <c r="S7812" t="s">
        <v>183</v>
      </c>
      <c r="T7812">
        <v>0</v>
      </c>
      <c r="U7812">
        <v>0</v>
      </c>
      <c r="V7812">
        <v>18</v>
      </c>
      <c r="W7812">
        <v>1386.7229</v>
      </c>
    </row>
    <row r="7813" spans="1:23" x14ac:dyDescent="0.35">
      <c r="A7813" t="s">
        <v>9949</v>
      </c>
      <c r="B7813" t="s">
        <v>86</v>
      </c>
      <c r="C7813" t="s">
        <v>2116</v>
      </c>
      <c r="D7813" t="s">
        <v>20</v>
      </c>
      <c r="E7813" t="s">
        <v>14</v>
      </c>
      <c r="F7813" t="s">
        <v>588</v>
      </c>
      <c r="G7813">
        <v>85.05</v>
      </c>
      <c r="H7813">
        <v>1</v>
      </c>
      <c r="I7813">
        <v>0.1</v>
      </c>
      <c r="J7813">
        <v>7.1</v>
      </c>
      <c r="K7813" t="s">
        <v>102</v>
      </c>
      <c r="L7813" t="s">
        <v>41</v>
      </c>
      <c r="M7813">
        <v>13.99</v>
      </c>
      <c r="N7813" t="s">
        <v>83</v>
      </c>
      <c r="O7813" t="b">
        <v>1</v>
      </c>
      <c r="P7813">
        <v>76.545000000000002</v>
      </c>
      <c r="Q7813">
        <v>25.515000000000011</v>
      </c>
      <c r="R7813">
        <v>4.4250000000000078</v>
      </c>
      <c r="S7813" t="s">
        <v>91</v>
      </c>
      <c r="T7813">
        <v>0</v>
      </c>
      <c r="U7813">
        <v>0</v>
      </c>
      <c r="V7813">
        <v>10</v>
      </c>
      <c r="W7813">
        <v>686.79230000000007</v>
      </c>
    </row>
    <row r="7814" spans="1:23" x14ac:dyDescent="0.35">
      <c r="A7814" t="s">
        <v>9950</v>
      </c>
      <c r="B7814" t="s">
        <v>185</v>
      </c>
      <c r="C7814" t="s">
        <v>1839</v>
      </c>
      <c r="D7814" t="s">
        <v>26</v>
      </c>
      <c r="E7814" t="s">
        <v>95</v>
      </c>
      <c r="F7814" t="s">
        <v>708</v>
      </c>
      <c r="G7814">
        <v>33.020000000000003</v>
      </c>
      <c r="H7814">
        <v>3</v>
      </c>
      <c r="I7814">
        <v>0.16</v>
      </c>
      <c r="J7814">
        <v>5.7</v>
      </c>
      <c r="K7814" t="s">
        <v>82</v>
      </c>
      <c r="L7814" t="s">
        <v>41</v>
      </c>
      <c r="M7814">
        <v>7</v>
      </c>
      <c r="N7814" t="s">
        <v>83</v>
      </c>
      <c r="O7814" t="b">
        <v>0</v>
      </c>
      <c r="P7814">
        <v>83.210399999999993</v>
      </c>
      <c r="Q7814">
        <v>23.7744</v>
      </c>
      <c r="R7814">
        <v>11.07439999999999</v>
      </c>
      <c r="S7814" t="s">
        <v>128</v>
      </c>
      <c r="T7814">
        <v>0</v>
      </c>
      <c r="U7814">
        <v>0</v>
      </c>
      <c r="V7814">
        <v>18</v>
      </c>
      <c r="W7814">
        <v>890.29250000000002</v>
      </c>
    </row>
    <row r="7815" spans="1:23" x14ac:dyDescent="0.35">
      <c r="A7815" t="s">
        <v>9951</v>
      </c>
      <c r="B7815" t="s">
        <v>221</v>
      </c>
      <c r="C7815" t="s">
        <v>529</v>
      </c>
      <c r="D7815" t="s">
        <v>28</v>
      </c>
      <c r="E7815" t="s">
        <v>16</v>
      </c>
      <c r="F7815" t="s">
        <v>475</v>
      </c>
      <c r="G7815">
        <v>53.8</v>
      </c>
      <c r="H7815">
        <v>2</v>
      </c>
      <c r="I7815">
        <v>0.26</v>
      </c>
      <c r="J7815">
        <v>3.11</v>
      </c>
      <c r="K7815" t="s">
        <v>82</v>
      </c>
      <c r="L7815" t="s">
        <v>45</v>
      </c>
      <c r="M7815">
        <v>1.1499999999999999</v>
      </c>
      <c r="N7815" t="s">
        <v>83</v>
      </c>
      <c r="O7815" t="b">
        <v>0</v>
      </c>
      <c r="P7815">
        <v>79.623999999999995</v>
      </c>
      <c r="Q7815">
        <v>15.064000000000011</v>
      </c>
      <c r="R7815">
        <v>10.804000000000009</v>
      </c>
      <c r="S7815" t="s">
        <v>103</v>
      </c>
      <c r="T7815">
        <v>0</v>
      </c>
      <c r="U7815">
        <v>0</v>
      </c>
      <c r="V7815">
        <v>22</v>
      </c>
      <c r="W7815">
        <v>2226.7773000000002</v>
      </c>
    </row>
    <row r="7816" spans="1:23" x14ac:dyDescent="0.35">
      <c r="A7816" t="s">
        <v>9952</v>
      </c>
      <c r="B7816" t="s">
        <v>699</v>
      </c>
      <c r="C7816" t="s">
        <v>3755</v>
      </c>
      <c r="D7816" t="s">
        <v>12</v>
      </c>
      <c r="E7816" t="s">
        <v>88</v>
      </c>
      <c r="F7816" t="s">
        <v>551</v>
      </c>
      <c r="G7816">
        <v>29.24</v>
      </c>
      <c r="H7816">
        <v>2</v>
      </c>
      <c r="I7816">
        <v>0.1</v>
      </c>
      <c r="J7816">
        <v>5.34</v>
      </c>
      <c r="K7816" t="s">
        <v>102</v>
      </c>
      <c r="L7816" t="s">
        <v>45</v>
      </c>
      <c r="M7816">
        <v>1.43</v>
      </c>
      <c r="N7816" t="s">
        <v>83</v>
      </c>
      <c r="O7816" t="b">
        <v>1</v>
      </c>
      <c r="P7816">
        <v>52.631999999999998</v>
      </c>
      <c r="Q7816">
        <v>17.544</v>
      </c>
      <c r="R7816">
        <v>10.773999999999999</v>
      </c>
      <c r="S7816" t="s">
        <v>91</v>
      </c>
      <c r="T7816">
        <v>0</v>
      </c>
      <c r="U7816">
        <v>0</v>
      </c>
      <c r="V7816">
        <v>2</v>
      </c>
      <c r="W7816">
        <v>18.709</v>
      </c>
    </row>
    <row r="7817" spans="1:23" x14ac:dyDescent="0.35">
      <c r="A7817" t="s">
        <v>9953</v>
      </c>
      <c r="B7817" t="s">
        <v>405</v>
      </c>
      <c r="C7817" t="s">
        <v>3118</v>
      </c>
      <c r="D7817" t="s">
        <v>28</v>
      </c>
      <c r="E7817" t="s">
        <v>88</v>
      </c>
      <c r="F7817" t="s">
        <v>493</v>
      </c>
      <c r="G7817">
        <v>14.97</v>
      </c>
      <c r="H7817">
        <v>3</v>
      </c>
      <c r="I7817">
        <v>0</v>
      </c>
      <c r="J7817">
        <v>5.78</v>
      </c>
      <c r="K7817" t="s">
        <v>82</v>
      </c>
      <c r="L7817" t="s">
        <v>48</v>
      </c>
      <c r="M7817">
        <v>13.31</v>
      </c>
      <c r="N7817" t="s">
        <v>83</v>
      </c>
      <c r="O7817" t="b">
        <v>0</v>
      </c>
      <c r="P7817">
        <v>44.91</v>
      </c>
      <c r="Q7817">
        <v>17.963999999999999</v>
      </c>
      <c r="R7817">
        <v>-1.1259999999999979</v>
      </c>
      <c r="S7817" t="s">
        <v>103</v>
      </c>
      <c r="T7817">
        <v>0</v>
      </c>
      <c r="U7817">
        <v>0</v>
      </c>
      <c r="V7817">
        <v>16</v>
      </c>
      <c r="W7817">
        <v>2599.2321999999999</v>
      </c>
    </row>
    <row r="7818" spans="1:23" x14ac:dyDescent="0.35">
      <c r="A7818" t="s">
        <v>9954</v>
      </c>
      <c r="B7818" t="s">
        <v>1586</v>
      </c>
      <c r="C7818" t="s">
        <v>1254</v>
      </c>
      <c r="D7818" t="s">
        <v>19</v>
      </c>
      <c r="E7818" t="s">
        <v>16</v>
      </c>
      <c r="F7818" t="s">
        <v>919</v>
      </c>
      <c r="G7818">
        <v>28.08</v>
      </c>
      <c r="H7818">
        <v>2</v>
      </c>
      <c r="I7818">
        <v>0.21</v>
      </c>
      <c r="J7818">
        <v>6.64</v>
      </c>
      <c r="K7818" t="s">
        <v>82</v>
      </c>
      <c r="L7818" t="s">
        <v>43</v>
      </c>
      <c r="M7818">
        <v>5.92</v>
      </c>
      <c r="N7818" t="s">
        <v>83</v>
      </c>
      <c r="O7818" t="b">
        <v>0</v>
      </c>
      <c r="P7818">
        <v>44.366399999999999</v>
      </c>
      <c r="Q7818">
        <v>10.670400000000001</v>
      </c>
      <c r="R7818">
        <v>-1.8895999999999979</v>
      </c>
      <c r="S7818" t="s">
        <v>183</v>
      </c>
      <c r="T7818">
        <v>0</v>
      </c>
      <c r="U7818">
        <v>0</v>
      </c>
      <c r="V7818">
        <v>13</v>
      </c>
      <c r="W7818">
        <v>1539.1237000000001</v>
      </c>
    </row>
    <row r="7819" spans="1:23" x14ac:dyDescent="0.35">
      <c r="A7819" t="s">
        <v>9955</v>
      </c>
      <c r="B7819" t="s">
        <v>610</v>
      </c>
      <c r="C7819" t="s">
        <v>453</v>
      </c>
      <c r="D7819" t="s">
        <v>19</v>
      </c>
      <c r="E7819" t="s">
        <v>14</v>
      </c>
      <c r="F7819" t="s">
        <v>674</v>
      </c>
      <c r="G7819">
        <v>144.74</v>
      </c>
      <c r="H7819">
        <v>3</v>
      </c>
      <c r="I7819">
        <v>0.09</v>
      </c>
      <c r="J7819">
        <v>3.89</v>
      </c>
      <c r="K7819" t="s">
        <v>82</v>
      </c>
      <c r="L7819" t="s">
        <v>45</v>
      </c>
      <c r="M7819">
        <v>1.58</v>
      </c>
      <c r="N7819" t="s">
        <v>83</v>
      </c>
      <c r="O7819" t="b">
        <v>0</v>
      </c>
      <c r="P7819">
        <v>395.14020000000011</v>
      </c>
      <c r="Q7819">
        <v>134.6082000000001</v>
      </c>
      <c r="R7819">
        <v>129.1382000000001</v>
      </c>
      <c r="S7819" t="s">
        <v>97</v>
      </c>
      <c r="T7819">
        <v>0</v>
      </c>
      <c r="U7819">
        <v>0</v>
      </c>
      <c r="V7819">
        <v>24</v>
      </c>
      <c r="W7819">
        <v>1094.1242999999999</v>
      </c>
    </row>
    <row r="7820" spans="1:23" x14ac:dyDescent="0.35">
      <c r="A7820" t="s">
        <v>9956</v>
      </c>
      <c r="B7820" t="s">
        <v>699</v>
      </c>
      <c r="C7820" t="s">
        <v>1729</v>
      </c>
      <c r="D7820" t="s">
        <v>19</v>
      </c>
      <c r="E7820" t="s">
        <v>16</v>
      </c>
      <c r="F7820" t="s">
        <v>107</v>
      </c>
      <c r="G7820">
        <v>37.42</v>
      </c>
      <c r="H7820">
        <v>3</v>
      </c>
      <c r="I7820">
        <v>0.09</v>
      </c>
      <c r="J7820">
        <v>4.79</v>
      </c>
      <c r="K7820" t="s">
        <v>102</v>
      </c>
      <c r="L7820" t="s">
        <v>45</v>
      </c>
      <c r="M7820">
        <v>1.77</v>
      </c>
      <c r="N7820" t="s">
        <v>83</v>
      </c>
      <c r="O7820" t="b">
        <v>0</v>
      </c>
      <c r="P7820">
        <v>102.1566</v>
      </c>
      <c r="Q7820">
        <v>34.800600000000017</v>
      </c>
      <c r="R7820">
        <v>28.240600000000011</v>
      </c>
      <c r="S7820" t="s">
        <v>91</v>
      </c>
      <c r="T7820">
        <v>0</v>
      </c>
      <c r="U7820">
        <v>0</v>
      </c>
      <c r="V7820">
        <v>16</v>
      </c>
      <c r="W7820">
        <v>1103.1713</v>
      </c>
    </row>
    <row r="7821" spans="1:23" x14ac:dyDescent="0.35">
      <c r="A7821" t="s">
        <v>9957</v>
      </c>
      <c r="B7821" t="s">
        <v>848</v>
      </c>
      <c r="C7821" t="s">
        <v>3621</v>
      </c>
      <c r="D7821" t="s">
        <v>12</v>
      </c>
      <c r="E7821" t="s">
        <v>88</v>
      </c>
      <c r="F7821" t="s">
        <v>760</v>
      </c>
      <c r="G7821">
        <v>23.91</v>
      </c>
      <c r="H7821">
        <v>1</v>
      </c>
      <c r="I7821">
        <v>0.05</v>
      </c>
      <c r="J7821">
        <v>6.67</v>
      </c>
      <c r="K7821" t="s">
        <v>115</v>
      </c>
      <c r="L7821" t="s">
        <v>41</v>
      </c>
      <c r="M7821">
        <v>6.62</v>
      </c>
      <c r="N7821" t="s">
        <v>83</v>
      </c>
      <c r="O7821" t="b">
        <v>0</v>
      </c>
      <c r="P7821">
        <v>22.714500000000001</v>
      </c>
      <c r="Q7821">
        <v>8.3684999999999974</v>
      </c>
      <c r="R7821">
        <v>-4.9215000000000018</v>
      </c>
      <c r="S7821" t="s">
        <v>103</v>
      </c>
      <c r="T7821">
        <v>0</v>
      </c>
      <c r="U7821">
        <v>0</v>
      </c>
      <c r="V7821">
        <v>3</v>
      </c>
      <c r="W7821">
        <v>215.74119999999999</v>
      </c>
    </row>
    <row r="7822" spans="1:23" x14ac:dyDescent="0.35">
      <c r="A7822" t="s">
        <v>9958</v>
      </c>
      <c r="B7822" t="s">
        <v>375</v>
      </c>
      <c r="C7822" t="s">
        <v>2202</v>
      </c>
      <c r="D7822" t="s">
        <v>12</v>
      </c>
      <c r="E7822" t="s">
        <v>95</v>
      </c>
      <c r="F7822" t="s">
        <v>286</v>
      </c>
      <c r="G7822">
        <v>385.5</v>
      </c>
      <c r="H7822">
        <v>3</v>
      </c>
      <c r="I7822">
        <v>0.23</v>
      </c>
      <c r="J7822">
        <v>5.35</v>
      </c>
      <c r="K7822" t="s">
        <v>102</v>
      </c>
      <c r="L7822" t="s">
        <v>41</v>
      </c>
      <c r="M7822">
        <v>10.86</v>
      </c>
      <c r="N7822" t="s">
        <v>83</v>
      </c>
      <c r="O7822" t="b">
        <v>0</v>
      </c>
      <c r="P7822">
        <v>890.505</v>
      </c>
      <c r="Q7822">
        <v>196.60499999999999</v>
      </c>
      <c r="R7822">
        <v>180.39500000000001</v>
      </c>
      <c r="S7822" t="s">
        <v>128</v>
      </c>
      <c r="T7822">
        <v>0</v>
      </c>
      <c r="U7822">
        <v>0</v>
      </c>
      <c r="V7822">
        <v>3</v>
      </c>
      <c r="W7822">
        <v>475.89179999999999</v>
      </c>
    </row>
    <row r="7823" spans="1:23" x14ac:dyDescent="0.35">
      <c r="A7823" t="s">
        <v>9959</v>
      </c>
      <c r="B7823" t="s">
        <v>470</v>
      </c>
      <c r="C7823" t="s">
        <v>1580</v>
      </c>
      <c r="D7823" t="s">
        <v>26</v>
      </c>
      <c r="E7823" t="s">
        <v>14</v>
      </c>
      <c r="F7823" t="s">
        <v>101</v>
      </c>
      <c r="G7823">
        <v>121.69</v>
      </c>
      <c r="H7823">
        <v>1</v>
      </c>
      <c r="I7823">
        <v>0.09</v>
      </c>
      <c r="J7823">
        <v>3.92</v>
      </c>
      <c r="K7823" t="s">
        <v>115</v>
      </c>
      <c r="L7823" t="s">
        <v>48</v>
      </c>
      <c r="M7823">
        <v>6.4</v>
      </c>
      <c r="N7823" t="s">
        <v>83</v>
      </c>
      <c r="O7823" t="b">
        <v>0</v>
      </c>
      <c r="P7823">
        <v>110.7379</v>
      </c>
      <c r="Q7823">
        <v>37.7239</v>
      </c>
      <c r="R7823">
        <v>27.4039</v>
      </c>
      <c r="S7823" t="s">
        <v>183</v>
      </c>
      <c r="T7823">
        <v>0</v>
      </c>
      <c r="U7823">
        <v>0</v>
      </c>
      <c r="V7823">
        <v>9</v>
      </c>
      <c r="W7823">
        <v>1363.6424999999999</v>
      </c>
    </row>
    <row r="7824" spans="1:23" x14ac:dyDescent="0.35">
      <c r="A7824" t="s">
        <v>9960</v>
      </c>
      <c r="B7824" t="s">
        <v>295</v>
      </c>
      <c r="C7824" t="s">
        <v>9961</v>
      </c>
      <c r="D7824" t="s">
        <v>12</v>
      </c>
      <c r="E7824" t="s">
        <v>16</v>
      </c>
      <c r="F7824" t="s">
        <v>107</v>
      </c>
      <c r="G7824">
        <v>42.84</v>
      </c>
      <c r="H7824">
        <v>2</v>
      </c>
      <c r="I7824">
        <v>0.2</v>
      </c>
      <c r="J7824">
        <v>2.89</v>
      </c>
      <c r="K7824" t="s">
        <v>82</v>
      </c>
      <c r="L7824" t="s">
        <v>41</v>
      </c>
      <c r="M7824">
        <v>13.27</v>
      </c>
      <c r="N7824" t="s">
        <v>83</v>
      </c>
      <c r="O7824" t="b">
        <v>0</v>
      </c>
      <c r="P7824">
        <v>68.544000000000011</v>
      </c>
      <c r="Q7824">
        <v>17.13600000000001</v>
      </c>
      <c r="R7824">
        <v>0.97600000000000964</v>
      </c>
      <c r="S7824" t="s">
        <v>91</v>
      </c>
      <c r="T7824">
        <v>0</v>
      </c>
      <c r="U7824">
        <v>0</v>
      </c>
      <c r="V7824">
        <v>1</v>
      </c>
      <c r="W7824">
        <v>0.97600000000000964</v>
      </c>
    </row>
    <row r="7825" spans="1:23" x14ac:dyDescent="0.35">
      <c r="A7825" t="s">
        <v>9962</v>
      </c>
      <c r="B7825" t="s">
        <v>440</v>
      </c>
      <c r="C7825" t="s">
        <v>1327</v>
      </c>
      <c r="D7825" t="s">
        <v>19</v>
      </c>
      <c r="E7825" t="s">
        <v>14</v>
      </c>
      <c r="F7825" t="s">
        <v>1113</v>
      </c>
      <c r="G7825">
        <v>35.9</v>
      </c>
      <c r="H7825">
        <v>3</v>
      </c>
      <c r="I7825">
        <v>0.05</v>
      </c>
      <c r="J7825">
        <v>8.2899999999999991</v>
      </c>
      <c r="K7825" t="s">
        <v>115</v>
      </c>
      <c r="L7825" t="s">
        <v>45</v>
      </c>
      <c r="M7825">
        <v>1.73</v>
      </c>
      <c r="N7825" t="s">
        <v>83</v>
      </c>
      <c r="O7825" t="b">
        <v>0</v>
      </c>
      <c r="P7825">
        <v>102.315</v>
      </c>
      <c r="Q7825">
        <v>37.694999999999993</v>
      </c>
      <c r="R7825">
        <v>27.675000000000001</v>
      </c>
      <c r="S7825" t="s">
        <v>97</v>
      </c>
      <c r="T7825">
        <v>0</v>
      </c>
      <c r="U7825">
        <v>0</v>
      </c>
      <c r="V7825">
        <v>19</v>
      </c>
      <c r="W7825">
        <v>1271.3681999999999</v>
      </c>
    </row>
    <row r="7826" spans="1:23" x14ac:dyDescent="0.35">
      <c r="A7826" t="s">
        <v>9963</v>
      </c>
      <c r="B7826" t="s">
        <v>189</v>
      </c>
      <c r="C7826" t="s">
        <v>2216</v>
      </c>
      <c r="D7826" t="s">
        <v>12</v>
      </c>
      <c r="E7826" t="s">
        <v>14</v>
      </c>
      <c r="F7826" t="s">
        <v>101</v>
      </c>
      <c r="G7826">
        <v>104.1</v>
      </c>
      <c r="H7826">
        <v>3</v>
      </c>
      <c r="I7826">
        <v>0.01</v>
      </c>
      <c r="J7826">
        <v>8.57</v>
      </c>
      <c r="K7826" t="s">
        <v>82</v>
      </c>
      <c r="L7826" t="s">
        <v>45</v>
      </c>
      <c r="M7826">
        <v>1.23</v>
      </c>
      <c r="N7826" t="s">
        <v>83</v>
      </c>
      <c r="O7826" t="b">
        <v>0</v>
      </c>
      <c r="P7826">
        <v>309.17700000000002</v>
      </c>
      <c r="Q7826">
        <v>121.797</v>
      </c>
      <c r="R7826">
        <v>111.997</v>
      </c>
      <c r="S7826" t="s">
        <v>91</v>
      </c>
      <c r="T7826">
        <v>0</v>
      </c>
      <c r="U7826">
        <v>0</v>
      </c>
      <c r="V7826">
        <v>3</v>
      </c>
      <c r="W7826">
        <v>152.04900000000001</v>
      </c>
    </row>
    <row r="7827" spans="1:23" x14ac:dyDescent="0.35">
      <c r="A7827" t="s">
        <v>9964</v>
      </c>
      <c r="B7827" t="s">
        <v>746</v>
      </c>
      <c r="C7827" t="s">
        <v>1285</v>
      </c>
      <c r="D7827" t="s">
        <v>19</v>
      </c>
      <c r="E7827" t="s">
        <v>95</v>
      </c>
      <c r="F7827" t="s">
        <v>388</v>
      </c>
      <c r="G7827">
        <v>228.89</v>
      </c>
      <c r="H7827">
        <v>3</v>
      </c>
      <c r="I7827">
        <v>0.02</v>
      </c>
      <c r="J7827">
        <v>5.6</v>
      </c>
      <c r="K7827" t="s">
        <v>90</v>
      </c>
      <c r="L7827" t="s">
        <v>43</v>
      </c>
      <c r="M7827">
        <v>7.75</v>
      </c>
      <c r="N7827" t="s">
        <v>83</v>
      </c>
      <c r="O7827" t="b">
        <v>0</v>
      </c>
      <c r="P7827">
        <v>672.9366</v>
      </c>
      <c r="Q7827">
        <v>260.93459999999999</v>
      </c>
      <c r="R7827">
        <v>247.58460000000011</v>
      </c>
      <c r="S7827" t="s">
        <v>103</v>
      </c>
      <c r="T7827">
        <v>0</v>
      </c>
      <c r="U7827">
        <v>0</v>
      </c>
      <c r="V7827">
        <v>12</v>
      </c>
      <c r="W7827">
        <v>914.2029</v>
      </c>
    </row>
    <row r="7828" spans="1:23" x14ac:dyDescent="0.35">
      <c r="A7828" t="s">
        <v>9965</v>
      </c>
      <c r="B7828" t="s">
        <v>402</v>
      </c>
      <c r="C7828" t="s">
        <v>1780</v>
      </c>
      <c r="D7828" t="s">
        <v>17</v>
      </c>
      <c r="E7828" t="s">
        <v>95</v>
      </c>
      <c r="F7828" t="s">
        <v>701</v>
      </c>
      <c r="G7828">
        <v>156.65</v>
      </c>
      <c r="H7828">
        <v>3</v>
      </c>
      <c r="I7828">
        <v>0.28000000000000003</v>
      </c>
      <c r="J7828">
        <v>2.29</v>
      </c>
      <c r="K7828" t="s">
        <v>90</v>
      </c>
      <c r="L7828" t="s">
        <v>41</v>
      </c>
      <c r="M7828">
        <v>13.73</v>
      </c>
      <c r="N7828" t="s">
        <v>141</v>
      </c>
      <c r="O7828" t="b">
        <v>0</v>
      </c>
      <c r="P7828">
        <v>338.36399999999998</v>
      </c>
      <c r="Q7828">
        <v>56.394000000000013</v>
      </c>
      <c r="R7828">
        <v>40.374000000000009</v>
      </c>
      <c r="S7828" t="s">
        <v>97</v>
      </c>
      <c r="T7828">
        <v>1</v>
      </c>
      <c r="U7828">
        <v>0</v>
      </c>
      <c r="V7828">
        <v>3</v>
      </c>
      <c r="W7828">
        <v>238.50399999999999</v>
      </c>
    </row>
    <row r="7829" spans="1:23" x14ac:dyDescent="0.35">
      <c r="A7829" t="s">
        <v>9966</v>
      </c>
      <c r="B7829" t="s">
        <v>973</v>
      </c>
      <c r="C7829" t="s">
        <v>1315</v>
      </c>
      <c r="D7829" t="s">
        <v>15</v>
      </c>
      <c r="E7829" t="s">
        <v>14</v>
      </c>
      <c r="F7829" t="s">
        <v>1740</v>
      </c>
      <c r="G7829">
        <v>101.58</v>
      </c>
      <c r="H7829">
        <v>3</v>
      </c>
      <c r="I7829">
        <v>0.26</v>
      </c>
      <c r="J7829">
        <v>7.5</v>
      </c>
      <c r="K7829" t="s">
        <v>82</v>
      </c>
      <c r="L7829" t="s">
        <v>41</v>
      </c>
      <c r="M7829">
        <v>7.2</v>
      </c>
      <c r="N7829" t="s">
        <v>83</v>
      </c>
      <c r="O7829" t="b">
        <v>0</v>
      </c>
      <c r="P7829">
        <v>225.5076</v>
      </c>
      <c r="Q7829">
        <v>42.663600000000002</v>
      </c>
      <c r="R7829">
        <v>27.9636</v>
      </c>
      <c r="S7829" t="s">
        <v>183</v>
      </c>
      <c r="T7829">
        <v>0</v>
      </c>
      <c r="U7829">
        <v>0</v>
      </c>
      <c r="V7829">
        <v>14</v>
      </c>
      <c r="W7829">
        <v>995.56200000000001</v>
      </c>
    </row>
    <row r="7830" spans="1:23" x14ac:dyDescent="0.35">
      <c r="A7830" t="s">
        <v>9967</v>
      </c>
      <c r="B7830" t="s">
        <v>1345</v>
      </c>
      <c r="C7830" t="s">
        <v>3042</v>
      </c>
      <c r="D7830" t="s">
        <v>24</v>
      </c>
      <c r="E7830" t="s">
        <v>16</v>
      </c>
      <c r="F7830" t="s">
        <v>145</v>
      </c>
      <c r="G7830">
        <v>40.15</v>
      </c>
      <c r="H7830">
        <v>1</v>
      </c>
      <c r="I7830">
        <v>0.26</v>
      </c>
      <c r="J7830">
        <v>7.02</v>
      </c>
      <c r="K7830" t="s">
        <v>102</v>
      </c>
      <c r="L7830" t="s">
        <v>41</v>
      </c>
      <c r="M7830">
        <v>7.81</v>
      </c>
      <c r="N7830" t="s">
        <v>83</v>
      </c>
      <c r="O7830" t="b">
        <v>0</v>
      </c>
      <c r="P7830">
        <v>29.710999999999999</v>
      </c>
      <c r="Q7830">
        <v>5.6209999999999987</v>
      </c>
      <c r="R7830">
        <v>-9.2089999999999996</v>
      </c>
      <c r="S7830" t="s">
        <v>183</v>
      </c>
      <c r="T7830">
        <v>0</v>
      </c>
      <c r="U7830">
        <v>0</v>
      </c>
      <c r="V7830">
        <v>10</v>
      </c>
      <c r="W7830">
        <v>197.87870000000001</v>
      </c>
    </row>
    <row r="7831" spans="1:23" x14ac:dyDescent="0.35">
      <c r="A7831" t="s">
        <v>9968</v>
      </c>
      <c r="B7831" t="s">
        <v>249</v>
      </c>
      <c r="C7831" t="s">
        <v>1694</v>
      </c>
      <c r="D7831" t="s">
        <v>12</v>
      </c>
      <c r="E7831" t="s">
        <v>16</v>
      </c>
      <c r="F7831" t="s">
        <v>259</v>
      </c>
      <c r="G7831">
        <v>36.880000000000003</v>
      </c>
      <c r="H7831">
        <v>2</v>
      </c>
      <c r="I7831">
        <v>0.1</v>
      </c>
      <c r="J7831">
        <v>3.73</v>
      </c>
      <c r="K7831" t="s">
        <v>90</v>
      </c>
      <c r="L7831" t="s">
        <v>41</v>
      </c>
      <c r="M7831">
        <v>8.56</v>
      </c>
      <c r="N7831" t="s">
        <v>83</v>
      </c>
      <c r="O7831" t="b">
        <v>0</v>
      </c>
      <c r="P7831">
        <v>66.384</v>
      </c>
      <c r="Q7831">
        <v>22.128</v>
      </c>
      <c r="R7831">
        <v>9.8379999999999992</v>
      </c>
      <c r="S7831" t="s">
        <v>91</v>
      </c>
      <c r="T7831">
        <v>0</v>
      </c>
      <c r="U7831">
        <v>0</v>
      </c>
      <c r="V7831">
        <v>16</v>
      </c>
      <c r="W7831">
        <v>1367.6271999999999</v>
      </c>
    </row>
    <row r="7832" spans="1:23" x14ac:dyDescent="0.35">
      <c r="A7832" t="s">
        <v>9969</v>
      </c>
      <c r="B7832" t="s">
        <v>398</v>
      </c>
      <c r="C7832" t="s">
        <v>1285</v>
      </c>
      <c r="D7832" t="s">
        <v>12</v>
      </c>
      <c r="E7832" t="s">
        <v>16</v>
      </c>
      <c r="F7832" t="s">
        <v>344</v>
      </c>
      <c r="G7832">
        <v>45.8</v>
      </c>
      <c r="H7832">
        <v>1</v>
      </c>
      <c r="I7832">
        <v>7.0000000000000007E-2</v>
      </c>
      <c r="J7832">
        <v>2.9</v>
      </c>
      <c r="K7832" t="s">
        <v>102</v>
      </c>
      <c r="L7832" t="s">
        <v>45</v>
      </c>
      <c r="M7832">
        <v>1.25</v>
      </c>
      <c r="N7832" t="s">
        <v>83</v>
      </c>
      <c r="O7832" t="b">
        <v>0</v>
      </c>
      <c r="P7832">
        <v>42.594000000000001</v>
      </c>
      <c r="Q7832">
        <v>15.114000000000001</v>
      </c>
      <c r="R7832">
        <v>10.964</v>
      </c>
      <c r="S7832" t="s">
        <v>183</v>
      </c>
      <c r="T7832">
        <v>0</v>
      </c>
      <c r="U7832">
        <v>0</v>
      </c>
      <c r="V7832">
        <v>12</v>
      </c>
      <c r="W7832">
        <v>914.2029</v>
      </c>
    </row>
    <row r="7833" spans="1:23" x14ac:dyDescent="0.35">
      <c r="A7833" t="s">
        <v>9970</v>
      </c>
      <c r="B7833" t="s">
        <v>1348</v>
      </c>
      <c r="C7833" t="s">
        <v>2225</v>
      </c>
      <c r="D7833" t="s">
        <v>19</v>
      </c>
      <c r="E7833" t="s">
        <v>14</v>
      </c>
      <c r="F7833" t="s">
        <v>234</v>
      </c>
      <c r="G7833">
        <v>142.75</v>
      </c>
      <c r="H7833">
        <v>2</v>
      </c>
      <c r="I7833">
        <v>0.11</v>
      </c>
      <c r="J7833">
        <v>6.42</v>
      </c>
      <c r="K7833" t="s">
        <v>102</v>
      </c>
      <c r="L7833" t="s">
        <v>41</v>
      </c>
      <c r="M7833">
        <v>13.49</v>
      </c>
      <c r="N7833" t="s">
        <v>83</v>
      </c>
      <c r="O7833" t="b">
        <v>0</v>
      </c>
      <c r="P7833">
        <v>254.095</v>
      </c>
      <c r="Q7833">
        <v>82.795000000000016</v>
      </c>
      <c r="R7833">
        <v>62.885000000000019</v>
      </c>
      <c r="S7833" t="s">
        <v>97</v>
      </c>
      <c r="T7833">
        <v>0</v>
      </c>
      <c r="U7833">
        <v>0</v>
      </c>
      <c r="V7833">
        <v>17</v>
      </c>
      <c r="W7833">
        <v>713.60439999999994</v>
      </c>
    </row>
    <row r="7834" spans="1:23" x14ac:dyDescent="0.35">
      <c r="A7834" t="s">
        <v>9971</v>
      </c>
      <c r="B7834" t="s">
        <v>201</v>
      </c>
      <c r="C7834" t="s">
        <v>216</v>
      </c>
      <c r="D7834" t="s">
        <v>24</v>
      </c>
      <c r="E7834" t="s">
        <v>95</v>
      </c>
      <c r="F7834" t="s">
        <v>96</v>
      </c>
      <c r="G7834">
        <v>529.41</v>
      </c>
      <c r="H7834">
        <v>3</v>
      </c>
      <c r="I7834">
        <v>0.05</v>
      </c>
      <c r="J7834">
        <v>8.65</v>
      </c>
      <c r="K7834" t="s">
        <v>90</v>
      </c>
      <c r="L7834" t="s">
        <v>48</v>
      </c>
      <c r="M7834">
        <v>10.76</v>
      </c>
      <c r="N7834" t="s">
        <v>141</v>
      </c>
      <c r="O7834" t="b">
        <v>0</v>
      </c>
      <c r="P7834">
        <v>1508.8185000000001</v>
      </c>
      <c r="Q7834">
        <v>555.88049999999987</v>
      </c>
      <c r="R7834">
        <v>536.4704999999999</v>
      </c>
      <c r="S7834" t="s">
        <v>97</v>
      </c>
      <c r="T7834">
        <v>1</v>
      </c>
      <c r="U7834">
        <v>0</v>
      </c>
      <c r="V7834">
        <v>20</v>
      </c>
      <c r="W7834">
        <v>2591.3310999999999</v>
      </c>
    </row>
    <row r="7835" spans="1:23" x14ac:dyDescent="0.35">
      <c r="A7835" t="s">
        <v>9972</v>
      </c>
      <c r="B7835" t="s">
        <v>169</v>
      </c>
      <c r="C7835" t="s">
        <v>1525</v>
      </c>
      <c r="D7835" t="s">
        <v>15</v>
      </c>
      <c r="E7835" t="s">
        <v>14</v>
      </c>
      <c r="F7835" t="s">
        <v>677</v>
      </c>
      <c r="G7835">
        <v>169.65</v>
      </c>
      <c r="H7835">
        <v>3</v>
      </c>
      <c r="I7835">
        <v>0.02</v>
      </c>
      <c r="J7835">
        <v>2.66</v>
      </c>
      <c r="K7835" t="s">
        <v>82</v>
      </c>
      <c r="L7835" t="s">
        <v>43</v>
      </c>
      <c r="M7835">
        <v>3.76</v>
      </c>
      <c r="N7835" t="s">
        <v>83</v>
      </c>
      <c r="O7835" t="b">
        <v>0</v>
      </c>
      <c r="P7835">
        <v>498.77100000000002</v>
      </c>
      <c r="Q7835">
        <v>193.40100000000001</v>
      </c>
      <c r="R7835">
        <v>186.98099999999999</v>
      </c>
      <c r="S7835" t="s">
        <v>84</v>
      </c>
      <c r="T7835">
        <v>0</v>
      </c>
      <c r="U7835">
        <v>0</v>
      </c>
      <c r="V7835">
        <v>16</v>
      </c>
      <c r="W7835">
        <v>1013.8551</v>
      </c>
    </row>
    <row r="7836" spans="1:23" x14ac:dyDescent="0.35">
      <c r="A7836" t="s">
        <v>9973</v>
      </c>
      <c r="B7836" t="s">
        <v>205</v>
      </c>
      <c r="C7836" t="s">
        <v>704</v>
      </c>
      <c r="D7836" t="s">
        <v>12</v>
      </c>
      <c r="E7836" t="s">
        <v>95</v>
      </c>
      <c r="F7836" t="s">
        <v>314</v>
      </c>
      <c r="G7836">
        <v>711.56</v>
      </c>
      <c r="H7836">
        <v>2</v>
      </c>
      <c r="I7836">
        <v>0.05</v>
      </c>
      <c r="J7836">
        <v>5.71</v>
      </c>
      <c r="K7836" t="s">
        <v>82</v>
      </c>
      <c r="L7836" t="s">
        <v>45</v>
      </c>
      <c r="M7836">
        <v>0.9</v>
      </c>
      <c r="N7836" t="s">
        <v>141</v>
      </c>
      <c r="O7836" t="b">
        <v>0</v>
      </c>
      <c r="P7836">
        <v>1351.9639999999999</v>
      </c>
      <c r="Q7836">
        <v>498.09199999999998</v>
      </c>
      <c r="R7836">
        <v>491.48200000000003</v>
      </c>
      <c r="S7836" t="s">
        <v>97</v>
      </c>
      <c r="T7836">
        <v>1</v>
      </c>
      <c r="U7836">
        <v>0</v>
      </c>
      <c r="V7836">
        <v>18</v>
      </c>
      <c r="W7836">
        <v>2368.9762999999998</v>
      </c>
    </row>
    <row r="7837" spans="1:23" x14ac:dyDescent="0.35">
      <c r="A7837" t="s">
        <v>9974</v>
      </c>
      <c r="B7837" t="s">
        <v>147</v>
      </c>
      <c r="C7837" t="s">
        <v>1000</v>
      </c>
      <c r="D7837" t="s">
        <v>19</v>
      </c>
      <c r="E7837" t="s">
        <v>14</v>
      </c>
      <c r="F7837" t="s">
        <v>655</v>
      </c>
      <c r="G7837">
        <v>178.06</v>
      </c>
      <c r="H7837">
        <v>3</v>
      </c>
      <c r="I7837">
        <v>7.0000000000000007E-2</v>
      </c>
      <c r="J7837">
        <v>5.67</v>
      </c>
      <c r="K7837" t="s">
        <v>82</v>
      </c>
      <c r="L7837" t="s">
        <v>43</v>
      </c>
      <c r="M7837">
        <v>5.34</v>
      </c>
      <c r="N7837" t="s">
        <v>83</v>
      </c>
      <c r="O7837" t="b">
        <v>0</v>
      </c>
      <c r="P7837">
        <v>496.7874000000001</v>
      </c>
      <c r="Q7837">
        <v>176.27940000000001</v>
      </c>
      <c r="R7837">
        <v>165.26939999999999</v>
      </c>
      <c r="S7837" t="s">
        <v>84</v>
      </c>
      <c r="T7837">
        <v>0</v>
      </c>
      <c r="U7837">
        <v>0</v>
      </c>
      <c r="V7837">
        <v>13</v>
      </c>
      <c r="W7837">
        <v>2039.6865</v>
      </c>
    </row>
    <row r="7838" spans="1:23" x14ac:dyDescent="0.35">
      <c r="A7838" t="s">
        <v>9975</v>
      </c>
      <c r="B7838" t="s">
        <v>364</v>
      </c>
      <c r="C7838" t="s">
        <v>1512</v>
      </c>
      <c r="D7838" t="s">
        <v>15</v>
      </c>
      <c r="E7838" t="s">
        <v>16</v>
      </c>
      <c r="F7838" t="s">
        <v>645</v>
      </c>
      <c r="G7838">
        <v>23.97</v>
      </c>
      <c r="H7838">
        <v>2</v>
      </c>
      <c r="I7838">
        <v>0.23</v>
      </c>
      <c r="J7838">
        <v>9.0299999999999994</v>
      </c>
      <c r="K7838" t="s">
        <v>90</v>
      </c>
      <c r="L7838" t="s">
        <v>41</v>
      </c>
      <c r="M7838">
        <v>12.56</v>
      </c>
      <c r="N7838" t="s">
        <v>83</v>
      </c>
      <c r="O7838" t="b">
        <v>0</v>
      </c>
      <c r="P7838">
        <v>36.913800000000002</v>
      </c>
      <c r="Q7838">
        <v>8.1498000000000026</v>
      </c>
      <c r="R7838">
        <v>-13.440200000000001</v>
      </c>
      <c r="S7838" t="s">
        <v>97</v>
      </c>
      <c r="T7838">
        <v>0</v>
      </c>
      <c r="U7838">
        <v>0</v>
      </c>
      <c r="V7838">
        <v>15</v>
      </c>
      <c r="W7838">
        <v>614.51190000000008</v>
      </c>
    </row>
    <row r="7839" spans="1:23" x14ac:dyDescent="0.35">
      <c r="A7839" t="s">
        <v>9976</v>
      </c>
      <c r="B7839" t="s">
        <v>375</v>
      </c>
      <c r="C7839" t="s">
        <v>767</v>
      </c>
      <c r="D7839" t="s">
        <v>12</v>
      </c>
      <c r="E7839" t="s">
        <v>16</v>
      </c>
      <c r="F7839" t="s">
        <v>337</v>
      </c>
      <c r="G7839">
        <v>31.18</v>
      </c>
      <c r="H7839">
        <v>3</v>
      </c>
      <c r="I7839">
        <v>0.1</v>
      </c>
      <c r="J7839">
        <v>8.57</v>
      </c>
      <c r="K7839" t="s">
        <v>115</v>
      </c>
      <c r="L7839" t="s">
        <v>41</v>
      </c>
      <c r="M7839">
        <v>13.07</v>
      </c>
      <c r="N7839" t="s">
        <v>83</v>
      </c>
      <c r="O7839" t="b">
        <v>0</v>
      </c>
      <c r="P7839">
        <v>84.185999999999993</v>
      </c>
      <c r="Q7839">
        <v>28.062000000000001</v>
      </c>
      <c r="R7839">
        <v>6.421999999999997</v>
      </c>
      <c r="S7839" t="s">
        <v>128</v>
      </c>
      <c r="T7839">
        <v>0</v>
      </c>
      <c r="U7839">
        <v>0</v>
      </c>
      <c r="V7839">
        <v>17</v>
      </c>
      <c r="W7839">
        <v>1537.2258999999999</v>
      </c>
    </row>
    <row r="7840" spans="1:23" x14ac:dyDescent="0.35">
      <c r="A7840" t="s">
        <v>9977</v>
      </c>
      <c r="B7840" t="s">
        <v>147</v>
      </c>
      <c r="C7840" t="s">
        <v>880</v>
      </c>
      <c r="D7840" t="s">
        <v>19</v>
      </c>
      <c r="E7840" t="s">
        <v>88</v>
      </c>
      <c r="F7840" t="s">
        <v>1167</v>
      </c>
      <c r="G7840">
        <v>13.22</v>
      </c>
      <c r="H7840">
        <v>2</v>
      </c>
      <c r="I7840">
        <v>0.14000000000000001</v>
      </c>
      <c r="J7840">
        <v>8.14</v>
      </c>
      <c r="K7840" t="s">
        <v>90</v>
      </c>
      <c r="L7840" t="s">
        <v>41</v>
      </c>
      <c r="M7840">
        <v>14.13</v>
      </c>
      <c r="N7840" t="s">
        <v>83</v>
      </c>
      <c r="O7840" t="b">
        <v>0</v>
      </c>
      <c r="P7840">
        <v>22.738399999999999</v>
      </c>
      <c r="Q7840">
        <v>6.8744000000000014</v>
      </c>
      <c r="R7840">
        <v>-15.3956</v>
      </c>
      <c r="S7840" t="s">
        <v>84</v>
      </c>
      <c r="T7840">
        <v>0</v>
      </c>
      <c r="U7840">
        <v>0</v>
      </c>
      <c r="V7840">
        <v>22</v>
      </c>
      <c r="W7840">
        <v>1415.412</v>
      </c>
    </row>
    <row r="7841" spans="1:23" x14ac:dyDescent="0.35">
      <c r="A7841" t="s">
        <v>9978</v>
      </c>
      <c r="B7841" t="s">
        <v>86</v>
      </c>
      <c r="C7841" t="s">
        <v>467</v>
      </c>
      <c r="D7841" t="s">
        <v>12</v>
      </c>
      <c r="E7841" t="s">
        <v>16</v>
      </c>
      <c r="F7841" t="s">
        <v>81</v>
      </c>
      <c r="G7841">
        <v>61.68</v>
      </c>
      <c r="H7841">
        <v>2</v>
      </c>
      <c r="I7841">
        <v>0.18</v>
      </c>
      <c r="J7841">
        <v>5.65</v>
      </c>
      <c r="K7841" t="s">
        <v>102</v>
      </c>
      <c r="L7841" t="s">
        <v>45</v>
      </c>
      <c r="M7841">
        <v>1.78</v>
      </c>
      <c r="N7841" t="s">
        <v>83</v>
      </c>
      <c r="O7841" t="b">
        <v>0</v>
      </c>
      <c r="P7841">
        <v>101.15519999999999</v>
      </c>
      <c r="Q7841">
        <v>27.13920000000002</v>
      </c>
      <c r="R7841">
        <v>19.70920000000002</v>
      </c>
      <c r="S7841" t="s">
        <v>91</v>
      </c>
      <c r="T7841">
        <v>0</v>
      </c>
      <c r="U7841">
        <v>0</v>
      </c>
      <c r="V7841">
        <v>17</v>
      </c>
      <c r="W7841">
        <v>460.26070000000021</v>
      </c>
    </row>
    <row r="7842" spans="1:23" x14ac:dyDescent="0.35">
      <c r="A7842" t="s">
        <v>9979</v>
      </c>
      <c r="B7842" t="s">
        <v>1936</v>
      </c>
      <c r="C7842" t="s">
        <v>3091</v>
      </c>
      <c r="D7842" t="s">
        <v>15</v>
      </c>
      <c r="E7842" t="s">
        <v>95</v>
      </c>
      <c r="F7842" t="s">
        <v>770</v>
      </c>
      <c r="G7842">
        <v>436.68</v>
      </c>
      <c r="H7842">
        <v>2</v>
      </c>
      <c r="I7842">
        <v>7.0000000000000007E-2</v>
      </c>
      <c r="J7842">
        <v>7.59</v>
      </c>
      <c r="K7842" t="s">
        <v>90</v>
      </c>
      <c r="L7842" t="s">
        <v>43</v>
      </c>
      <c r="M7842">
        <v>3.41</v>
      </c>
      <c r="N7842" t="s">
        <v>83</v>
      </c>
      <c r="O7842" t="b">
        <v>0</v>
      </c>
      <c r="P7842">
        <v>812.22479999999996</v>
      </c>
      <c r="Q7842">
        <v>288.2088</v>
      </c>
      <c r="R7842">
        <v>277.2088</v>
      </c>
      <c r="S7842" t="s">
        <v>103</v>
      </c>
      <c r="T7842">
        <v>0</v>
      </c>
      <c r="U7842">
        <v>0</v>
      </c>
      <c r="V7842">
        <v>18</v>
      </c>
      <c r="W7842">
        <v>1465.0103999999999</v>
      </c>
    </row>
    <row r="7843" spans="1:23" x14ac:dyDescent="0.35">
      <c r="A7843" t="s">
        <v>9980</v>
      </c>
      <c r="B7843" t="s">
        <v>539</v>
      </c>
      <c r="C7843" t="s">
        <v>963</v>
      </c>
      <c r="D7843" t="s">
        <v>26</v>
      </c>
      <c r="E7843" t="s">
        <v>88</v>
      </c>
      <c r="F7843" t="s">
        <v>1844</v>
      </c>
      <c r="G7843">
        <v>30.57</v>
      </c>
      <c r="H7843">
        <v>2</v>
      </c>
      <c r="I7843">
        <v>0.06</v>
      </c>
      <c r="J7843">
        <v>8.4700000000000006</v>
      </c>
      <c r="K7843" t="s">
        <v>115</v>
      </c>
      <c r="L7843" t="s">
        <v>45</v>
      </c>
      <c r="M7843">
        <v>1.76</v>
      </c>
      <c r="N7843" t="s">
        <v>83</v>
      </c>
      <c r="O7843" t="b">
        <v>0</v>
      </c>
      <c r="P7843">
        <v>57.471600000000002</v>
      </c>
      <c r="Q7843">
        <v>20.787600000000001</v>
      </c>
      <c r="R7843">
        <v>10.557600000000001</v>
      </c>
      <c r="S7843" t="s">
        <v>183</v>
      </c>
      <c r="T7843">
        <v>0</v>
      </c>
      <c r="U7843">
        <v>0</v>
      </c>
      <c r="V7843">
        <v>15</v>
      </c>
      <c r="W7843">
        <v>956.32300000000021</v>
      </c>
    </row>
    <row r="7844" spans="1:23" x14ac:dyDescent="0.35">
      <c r="A7844" t="s">
        <v>9981</v>
      </c>
      <c r="B7844" t="s">
        <v>379</v>
      </c>
      <c r="C7844" t="s">
        <v>2669</v>
      </c>
      <c r="D7844" t="s">
        <v>26</v>
      </c>
      <c r="E7844" t="s">
        <v>95</v>
      </c>
      <c r="F7844" t="s">
        <v>388</v>
      </c>
      <c r="G7844">
        <v>345.22</v>
      </c>
      <c r="H7844">
        <v>3</v>
      </c>
      <c r="I7844">
        <v>0.08</v>
      </c>
      <c r="J7844">
        <v>3.99</v>
      </c>
      <c r="K7844" t="s">
        <v>102</v>
      </c>
      <c r="L7844" t="s">
        <v>43</v>
      </c>
      <c r="M7844">
        <v>7.14</v>
      </c>
      <c r="N7844" t="s">
        <v>83</v>
      </c>
      <c r="O7844" t="b">
        <v>0</v>
      </c>
      <c r="P7844">
        <v>952.80719999999997</v>
      </c>
      <c r="Q7844">
        <v>331.41120000000001</v>
      </c>
      <c r="R7844">
        <v>320.28120000000001</v>
      </c>
      <c r="S7844" t="s">
        <v>103</v>
      </c>
      <c r="T7844">
        <v>0</v>
      </c>
      <c r="U7844">
        <v>0</v>
      </c>
      <c r="V7844">
        <v>4</v>
      </c>
      <c r="W7844">
        <v>420.96400000000011</v>
      </c>
    </row>
    <row r="7845" spans="1:23" x14ac:dyDescent="0.35">
      <c r="A7845" t="s">
        <v>9982</v>
      </c>
      <c r="B7845" t="s">
        <v>417</v>
      </c>
      <c r="C7845" t="s">
        <v>1392</v>
      </c>
      <c r="D7845" t="s">
        <v>17</v>
      </c>
      <c r="E7845" t="s">
        <v>16</v>
      </c>
      <c r="F7845" t="s">
        <v>214</v>
      </c>
      <c r="G7845">
        <v>58.85</v>
      </c>
      <c r="H7845">
        <v>1</v>
      </c>
      <c r="I7845">
        <v>0.16</v>
      </c>
      <c r="J7845">
        <v>7.06</v>
      </c>
      <c r="K7845" t="s">
        <v>90</v>
      </c>
      <c r="L7845" t="s">
        <v>41</v>
      </c>
      <c r="M7845">
        <v>10.029999999999999</v>
      </c>
      <c r="N7845" t="s">
        <v>83</v>
      </c>
      <c r="O7845" t="b">
        <v>0</v>
      </c>
      <c r="P7845">
        <v>49.433999999999997</v>
      </c>
      <c r="Q7845">
        <v>14.124000000000001</v>
      </c>
      <c r="R7845">
        <v>-2.9660000000000051</v>
      </c>
      <c r="S7845" t="s">
        <v>84</v>
      </c>
      <c r="T7845">
        <v>0</v>
      </c>
      <c r="U7845">
        <v>0</v>
      </c>
      <c r="V7845">
        <v>13</v>
      </c>
      <c r="W7845">
        <v>487.31659999999999</v>
      </c>
    </row>
    <row r="7846" spans="1:23" x14ac:dyDescent="0.35">
      <c r="A7846" t="s">
        <v>9983</v>
      </c>
      <c r="B7846" t="s">
        <v>413</v>
      </c>
      <c r="C7846" t="s">
        <v>9984</v>
      </c>
      <c r="D7846" t="s">
        <v>20</v>
      </c>
      <c r="E7846" t="s">
        <v>16</v>
      </c>
      <c r="F7846" t="s">
        <v>605</v>
      </c>
      <c r="G7846">
        <v>40.74</v>
      </c>
      <c r="H7846">
        <v>3</v>
      </c>
      <c r="I7846">
        <v>0.19</v>
      </c>
      <c r="J7846">
        <v>7.7</v>
      </c>
      <c r="K7846" t="s">
        <v>115</v>
      </c>
      <c r="L7846" t="s">
        <v>41</v>
      </c>
      <c r="M7846">
        <v>8.2899999999999991</v>
      </c>
      <c r="N7846" t="s">
        <v>83</v>
      </c>
      <c r="O7846" t="b">
        <v>0</v>
      </c>
      <c r="P7846">
        <v>98.998199999999997</v>
      </c>
      <c r="Q7846">
        <v>25.666200000000021</v>
      </c>
      <c r="R7846">
        <v>9.6762000000000192</v>
      </c>
      <c r="S7846" t="s">
        <v>84</v>
      </c>
      <c r="T7846">
        <v>0</v>
      </c>
      <c r="U7846">
        <v>0</v>
      </c>
      <c r="V7846">
        <v>1</v>
      </c>
      <c r="W7846">
        <v>9.6762000000000192</v>
      </c>
    </row>
    <row r="7847" spans="1:23" x14ac:dyDescent="0.35">
      <c r="A7847" t="s">
        <v>9985</v>
      </c>
      <c r="B7847" t="s">
        <v>323</v>
      </c>
      <c r="C7847" t="s">
        <v>4296</v>
      </c>
      <c r="D7847" t="s">
        <v>12</v>
      </c>
      <c r="E7847" t="s">
        <v>14</v>
      </c>
      <c r="F7847" t="s">
        <v>1306</v>
      </c>
      <c r="G7847">
        <v>125.19</v>
      </c>
      <c r="H7847">
        <v>1</v>
      </c>
      <c r="I7847">
        <v>0.1</v>
      </c>
      <c r="J7847">
        <v>4.9400000000000004</v>
      </c>
      <c r="K7847" t="s">
        <v>90</v>
      </c>
      <c r="L7847" t="s">
        <v>48</v>
      </c>
      <c r="M7847">
        <v>7.35</v>
      </c>
      <c r="N7847" t="s">
        <v>83</v>
      </c>
      <c r="O7847" t="b">
        <v>0</v>
      </c>
      <c r="P7847">
        <v>112.67100000000001</v>
      </c>
      <c r="Q7847">
        <v>37.557000000000023</v>
      </c>
      <c r="R7847">
        <v>25.267000000000021</v>
      </c>
      <c r="S7847" t="s">
        <v>91</v>
      </c>
      <c r="T7847">
        <v>0</v>
      </c>
      <c r="U7847">
        <v>0</v>
      </c>
      <c r="V7847">
        <v>2</v>
      </c>
      <c r="W7847">
        <v>14.533000000000021</v>
      </c>
    </row>
    <row r="7848" spans="1:23" x14ac:dyDescent="0.35">
      <c r="A7848" t="s">
        <v>9986</v>
      </c>
      <c r="B7848" t="s">
        <v>398</v>
      </c>
      <c r="C7848" t="s">
        <v>2141</v>
      </c>
      <c r="D7848" t="s">
        <v>19</v>
      </c>
      <c r="E7848" t="s">
        <v>16</v>
      </c>
      <c r="F7848" t="s">
        <v>448</v>
      </c>
      <c r="G7848">
        <v>53.29</v>
      </c>
      <c r="H7848">
        <v>2</v>
      </c>
      <c r="I7848">
        <v>0.16</v>
      </c>
      <c r="J7848">
        <v>4.4800000000000004</v>
      </c>
      <c r="K7848" t="s">
        <v>115</v>
      </c>
      <c r="L7848" t="s">
        <v>41</v>
      </c>
      <c r="M7848">
        <v>7.07</v>
      </c>
      <c r="N7848" t="s">
        <v>83</v>
      </c>
      <c r="O7848" t="b">
        <v>0</v>
      </c>
      <c r="P7848">
        <v>89.527199999999993</v>
      </c>
      <c r="Q7848">
        <v>25.5792</v>
      </c>
      <c r="R7848">
        <v>14.029199999999999</v>
      </c>
      <c r="S7848" t="s">
        <v>183</v>
      </c>
      <c r="T7848">
        <v>0</v>
      </c>
      <c r="U7848">
        <v>0</v>
      </c>
      <c r="V7848">
        <v>2</v>
      </c>
      <c r="W7848">
        <v>157.51040000000009</v>
      </c>
    </row>
    <row r="7849" spans="1:23" x14ac:dyDescent="0.35">
      <c r="A7849" t="s">
        <v>9987</v>
      </c>
      <c r="B7849" t="s">
        <v>165</v>
      </c>
      <c r="C7849" t="s">
        <v>974</v>
      </c>
      <c r="D7849" t="s">
        <v>12</v>
      </c>
      <c r="E7849" t="s">
        <v>16</v>
      </c>
      <c r="F7849" t="s">
        <v>444</v>
      </c>
      <c r="G7849">
        <v>42.33</v>
      </c>
      <c r="H7849">
        <v>1</v>
      </c>
      <c r="I7849">
        <v>0.27</v>
      </c>
      <c r="J7849">
        <v>7.91</v>
      </c>
      <c r="K7849" t="s">
        <v>82</v>
      </c>
      <c r="L7849" t="s">
        <v>45</v>
      </c>
      <c r="M7849">
        <v>1.7</v>
      </c>
      <c r="N7849" t="s">
        <v>83</v>
      </c>
      <c r="O7849" t="b">
        <v>0</v>
      </c>
      <c r="P7849">
        <v>30.9009</v>
      </c>
      <c r="Q7849">
        <v>5.5028999999999968</v>
      </c>
      <c r="R7849">
        <v>-4.1071000000000026</v>
      </c>
      <c r="S7849" t="s">
        <v>91</v>
      </c>
      <c r="T7849">
        <v>0</v>
      </c>
      <c r="U7849">
        <v>0</v>
      </c>
      <c r="V7849">
        <v>13</v>
      </c>
      <c r="W7849">
        <v>1473.0153</v>
      </c>
    </row>
    <row r="7850" spans="1:23" x14ac:dyDescent="0.35">
      <c r="A7850" t="s">
        <v>9988</v>
      </c>
      <c r="B7850" t="s">
        <v>689</v>
      </c>
      <c r="C7850" t="s">
        <v>2972</v>
      </c>
      <c r="D7850" t="s">
        <v>17</v>
      </c>
      <c r="E7850" t="s">
        <v>88</v>
      </c>
      <c r="F7850" t="s">
        <v>1195</v>
      </c>
      <c r="G7850">
        <v>30.7</v>
      </c>
      <c r="H7850">
        <v>2</v>
      </c>
      <c r="I7850">
        <v>0.09</v>
      </c>
      <c r="J7850">
        <v>4.0199999999999996</v>
      </c>
      <c r="K7850" t="s">
        <v>102</v>
      </c>
      <c r="L7850" t="s">
        <v>48</v>
      </c>
      <c r="M7850">
        <v>16.29</v>
      </c>
      <c r="N7850" t="s">
        <v>83</v>
      </c>
      <c r="O7850" t="b">
        <v>0</v>
      </c>
      <c r="P7850">
        <v>55.874000000000002</v>
      </c>
      <c r="Q7850">
        <v>19.03400000000001</v>
      </c>
      <c r="R7850">
        <v>-1.2759999999999929</v>
      </c>
      <c r="S7850" t="s">
        <v>103</v>
      </c>
      <c r="T7850">
        <v>0</v>
      </c>
      <c r="U7850">
        <v>0</v>
      </c>
      <c r="V7850">
        <v>4</v>
      </c>
      <c r="W7850">
        <v>376.32259999999991</v>
      </c>
    </row>
    <row r="7851" spans="1:23" x14ac:dyDescent="0.35">
      <c r="A7851" t="s">
        <v>9989</v>
      </c>
      <c r="B7851" t="s">
        <v>165</v>
      </c>
      <c r="C7851" t="s">
        <v>3003</v>
      </c>
      <c r="D7851" t="s">
        <v>15</v>
      </c>
      <c r="E7851" t="s">
        <v>95</v>
      </c>
      <c r="F7851" t="s">
        <v>1709</v>
      </c>
      <c r="G7851">
        <v>564.30999999999995</v>
      </c>
      <c r="H7851">
        <v>3</v>
      </c>
      <c r="I7851">
        <v>0.02</v>
      </c>
      <c r="J7851">
        <v>9.9700000000000006</v>
      </c>
      <c r="K7851" t="s">
        <v>102</v>
      </c>
      <c r="L7851" t="s">
        <v>43</v>
      </c>
      <c r="M7851">
        <v>6.43</v>
      </c>
      <c r="N7851" t="s">
        <v>83</v>
      </c>
      <c r="O7851" t="b">
        <v>0</v>
      </c>
      <c r="P7851">
        <v>1659.0714</v>
      </c>
      <c r="Q7851">
        <v>643.3134</v>
      </c>
      <c r="R7851">
        <v>626.91340000000002</v>
      </c>
      <c r="S7851" t="s">
        <v>91</v>
      </c>
      <c r="T7851">
        <v>0</v>
      </c>
      <c r="U7851">
        <v>0</v>
      </c>
      <c r="V7851">
        <v>18</v>
      </c>
      <c r="W7851">
        <v>1081.7529999999999</v>
      </c>
    </row>
    <row r="7852" spans="1:23" x14ac:dyDescent="0.35">
      <c r="A7852" t="s">
        <v>9990</v>
      </c>
      <c r="B7852" t="s">
        <v>1240</v>
      </c>
      <c r="C7852" t="s">
        <v>2091</v>
      </c>
      <c r="D7852" t="s">
        <v>17</v>
      </c>
      <c r="E7852" t="s">
        <v>88</v>
      </c>
      <c r="F7852" t="s">
        <v>191</v>
      </c>
      <c r="G7852">
        <v>37.450000000000003</v>
      </c>
      <c r="H7852">
        <v>3</v>
      </c>
      <c r="I7852">
        <v>0.02</v>
      </c>
      <c r="J7852">
        <v>6.76</v>
      </c>
      <c r="K7852" t="s">
        <v>90</v>
      </c>
      <c r="L7852" t="s">
        <v>43</v>
      </c>
      <c r="M7852">
        <v>4.04</v>
      </c>
      <c r="N7852" t="s">
        <v>83</v>
      </c>
      <c r="O7852" t="b">
        <v>0</v>
      </c>
      <c r="P7852">
        <v>110.10299999999999</v>
      </c>
      <c r="Q7852">
        <v>42.693000000000012</v>
      </c>
      <c r="R7852">
        <v>31.893000000000011</v>
      </c>
      <c r="S7852" t="s">
        <v>91</v>
      </c>
      <c r="T7852">
        <v>0</v>
      </c>
      <c r="U7852">
        <v>0</v>
      </c>
      <c r="V7852">
        <v>14</v>
      </c>
      <c r="W7852">
        <v>1586.2324000000001</v>
      </c>
    </row>
    <row r="7853" spans="1:23" x14ac:dyDescent="0.35">
      <c r="A7853" t="s">
        <v>9991</v>
      </c>
      <c r="B7853" t="s">
        <v>1185</v>
      </c>
      <c r="C7853" t="s">
        <v>880</v>
      </c>
      <c r="D7853" t="s">
        <v>17</v>
      </c>
      <c r="E7853" t="s">
        <v>16</v>
      </c>
      <c r="F7853" t="s">
        <v>155</v>
      </c>
      <c r="G7853">
        <v>18.37</v>
      </c>
      <c r="H7853">
        <v>2</v>
      </c>
      <c r="I7853">
        <v>0.17</v>
      </c>
      <c r="J7853">
        <v>4.6100000000000003</v>
      </c>
      <c r="K7853" t="s">
        <v>115</v>
      </c>
      <c r="L7853" t="s">
        <v>41</v>
      </c>
      <c r="M7853">
        <v>12.26</v>
      </c>
      <c r="N7853" t="s">
        <v>83</v>
      </c>
      <c r="O7853" t="b">
        <v>0</v>
      </c>
      <c r="P7853">
        <v>30.494199999999999</v>
      </c>
      <c r="Q7853">
        <v>8.4501999999999988</v>
      </c>
      <c r="R7853">
        <v>-8.4198000000000022</v>
      </c>
      <c r="S7853" t="s">
        <v>183</v>
      </c>
      <c r="T7853">
        <v>0</v>
      </c>
      <c r="U7853">
        <v>0</v>
      </c>
      <c r="V7853">
        <v>22</v>
      </c>
      <c r="W7853">
        <v>1415.412</v>
      </c>
    </row>
    <row r="7854" spans="1:23" x14ac:dyDescent="0.35">
      <c r="A7854" t="s">
        <v>9992</v>
      </c>
      <c r="B7854" t="s">
        <v>268</v>
      </c>
      <c r="C7854" t="s">
        <v>1327</v>
      </c>
      <c r="D7854" t="s">
        <v>20</v>
      </c>
      <c r="E7854" t="s">
        <v>88</v>
      </c>
      <c r="F7854" t="s">
        <v>791</v>
      </c>
      <c r="G7854">
        <v>21.28</v>
      </c>
      <c r="H7854">
        <v>1</v>
      </c>
      <c r="I7854">
        <v>0.04</v>
      </c>
      <c r="J7854">
        <v>4.0199999999999996</v>
      </c>
      <c r="K7854" t="s">
        <v>115</v>
      </c>
      <c r="L7854" t="s">
        <v>45</v>
      </c>
      <c r="M7854">
        <v>1.74</v>
      </c>
      <c r="N7854" t="s">
        <v>83</v>
      </c>
      <c r="O7854" t="b">
        <v>0</v>
      </c>
      <c r="P7854">
        <v>20.428799999999999</v>
      </c>
      <c r="Q7854">
        <v>7.6607999999999983</v>
      </c>
      <c r="R7854">
        <v>1.900799999999998</v>
      </c>
      <c r="S7854" t="s">
        <v>91</v>
      </c>
      <c r="T7854">
        <v>0</v>
      </c>
      <c r="U7854">
        <v>0</v>
      </c>
      <c r="V7854">
        <v>19</v>
      </c>
      <c r="W7854">
        <v>1271.3681999999999</v>
      </c>
    </row>
    <row r="7855" spans="1:23" x14ac:dyDescent="0.35">
      <c r="A7855" t="s">
        <v>9993</v>
      </c>
      <c r="B7855" t="s">
        <v>1524</v>
      </c>
      <c r="C7855" t="s">
        <v>587</v>
      </c>
      <c r="D7855" t="s">
        <v>20</v>
      </c>
      <c r="E7855" t="s">
        <v>95</v>
      </c>
      <c r="F7855" t="s">
        <v>2069</v>
      </c>
      <c r="G7855">
        <v>342.81</v>
      </c>
      <c r="H7855">
        <v>1</v>
      </c>
      <c r="I7855">
        <v>0.1</v>
      </c>
      <c r="J7855">
        <v>9.7100000000000009</v>
      </c>
      <c r="K7855" t="s">
        <v>82</v>
      </c>
      <c r="L7855" t="s">
        <v>41</v>
      </c>
      <c r="M7855">
        <v>8.9600000000000009</v>
      </c>
      <c r="N7855" t="s">
        <v>83</v>
      </c>
      <c r="O7855" t="b">
        <v>1</v>
      </c>
      <c r="P7855">
        <v>308.529</v>
      </c>
      <c r="Q7855">
        <v>102.843</v>
      </c>
      <c r="R7855">
        <v>84.172999999999988</v>
      </c>
      <c r="S7855" t="s">
        <v>128</v>
      </c>
      <c r="T7855">
        <v>0</v>
      </c>
      <c r="U7855">
        <v>0</v>
      </c>
      <c r="V7855">
        <v>17</v>
      </c>
      <c r="W7855">
        <v>1791.7837</v>
      </c>
    </row>
    <row r="7856" spans="1:23" x14ac:dyDescent="0.35">
      <c r="A7856" t="s">
        <v>9994</v>
      </c>
      <c r="B7856" t="s">
        <v>500</v>
      </c>
      <c r="C7856" t="s">
        <v>1129</v>
      </c>
      <c r="D7856" t="s">
        <v>12</v>
      </c>
      <c r="E7856" t="s">
        <v>16</v>
      </c>
      <c r="F7856" t="s">
        <v>81</v>
      </c>
      <c r="G7856">
        <v>28.6</v>
      </c>
      <c r="H7856">
        <v>1</v>
      </c>
      <c r="I7856">
        <v>0.26</v>
      </c>
      <c r="J7856">
        <v>3.35</v>
      </c>
      <c r="K7856" t="s">
        <v>82</v>
      </c>
      <c r="L7856" t="s">
        <v>43</v>
      </c>
      <c r="M7856">
        <v>3.78</v>
      </c>
      <c r="N7856" t="s">
        <v>83</v>
      </c>
      <c r="O7856" t="b">
        <v>0</v>
      </c>
      <c r="P7856">
        <v>21.164000000000001</v>
      </c>
      <c r="Q7856">
        <v>4.0040000000000013</v>
      </c>
      <c r="R7856">
        <v>-3.125999999999999</v>
      </c>
      <c r="S7856" t="s">
        <v>91</v>
      </c>
      <c r="T7856">
        <v>0</v>
      </c>
      <c r="U7856">
        <v>0</v>
      </c>
      <c r="V7856">
        <v>12</v>
      </c>
      <c r="W7856">
        <v>808.49519999999984</v>
      </c>
    </row>
    <row r="7857" spans="1:23" x14ac:dyDescent="0.35">
      <c r="A7857" t="s">
        <v>9995</v>
      </c>
      <c r="B7857" t="s">
        <v>320</v>
      </c>
      <c r="C7857" t="s">
        <v>1766</v>
      </c>
      <c r="D7857" t="s">
        <v>17</v>
      </c>
      <c r="E7857" t="s">
        <v>95</v>
      </c>
      <c r="F7857" t="s">
        <v>1251</v>
      </c>
      <c r="G7857">
        <v>394.13</v>
      </c>
      <c r="H7857">
        <v>1</v>
      </c>
      <c r="I7857">
        <v>0.11</v>
      </c>
      <c r="J7857">
        <v>3.27</v>
      </c>
      <c r="K7857" t="s">
        <v>90</v>
      </c>
      <c r="L7857" t="s">
        <v>41</v>
      </c>
      <c r="M7857">
        <v>5.12</v>
      </c>
      <c r="N7857" t="s">
        <v>83</v>
      </c>
      <c r="O7857" t="b">
        <v>0</v>
      </c>
      <c r="P7857">
        <v>350.77569999999997</v>
      </c>
      <c r="Q7857">
        <v>114.29770000000001</v>
      </c>
      <c r="R7857">
        <v>105.90770000000001</v>
      </c>
      <c r="S7857" t="s">
        <v>84</v>
      </c>
      <c r="T7857">
        <v>0</v>
      </c>
      <c r="U7857">
        <v>0</v>
      </c>
      <c r="V7857">
        <v>19</v>
      </c>
      <c r="W7857">
        <v>2240.0264999999999</v>
      </c>
    </row>
    <row r="7858" spans="1:23" x14ac:dyDescent="0.35">
      <c r="A7858" t="s">
        <v>9996</v>
      </c>
      <c r="B7858" t="s">
        <v>1135</v>
      </c>
      <c r="C7858" t="s">
        <v>2357</v>
      </c>
      <c r="D7858" t="s">
        <v>12</v>
      </c>
      <c r="E7858" t="s">
        <v>95</v>
      </c>
      <c r="F7858" t="s">
        <v>123</v>
      </c>
      <c r="G7858">
        <v>594.04999999999995</v>
      </c>
      <c r="H7858">
        <v>2</v>
      </c>
      <c r="I7858">
        <v>0.06</v>
      </c>
      <c r="J7858">
        <v>3.85</v>
      </c>
      <c r="K7858" t="s">
        <v>90</v>
      </c>
      <c r="L7858" t="s">
        <v>43</v>
      </c>
      <c r="M7858">
        <v>3.59</v>
      </c>
      <c r="N7858" t="s">
        <v>141</v>
      </c>
      <c r="O7858" t="b">
        <v>0</v>
      </c>
      <c r="P7858">
        <v>1116.8140000000001</v>
      </c>
      <c r="Q7858">
        <v>403.95400000000001</v>
      </c>
      <c r="R7858">
        <v>396.51400000000001</v>
      </c>
      <c r="S7858" t="s">
        <v>103</v>
      </c>
      <c r="T7858">
        <v>1</v>
      </c>
      <c r="U7858">
        <v>0</v>
      </c>
      <c r="V7858">
        <v>3</v>
      </c>
      <c r="W7858">
        <v>777.0009</v>
      </c>
    </row>
    <row r="7859" spans="1:23" x14ac:dyDescent="0.35">
      <c r="A7859" t="s">
        <v>9997</v>
      </c>
      <c r="B7859" t="s">
        <v>773</v>
      </c>
      <c r="C7859" t="s">
        <v>5805</v>
      </c>
      <c r="D7859" t="s">
        <v>12</v>
      </c>
      <c r="E7859" t="s">
        <v>14</v>
      </c>
      <c r="F7859" t="s">
        <v>733</v>
      </c>
      <c r="G7859">
        <v>93.58</v>
      </c>
      <c r="H7859">
        <v>1</v>
      </c>
      <c r="I7859">
        <v>0.18</v>
      </c>
      <c r="J7859">
        <v>5.6</v>
      </c>
      <c r="K7859" t="s">
        <v>90</v>
      </c>
      <c r="L7859" t="s">
        <v>41</v>
      </c>
      <c r="M7859">
        <v>14.73</v>
      </c>
      <c r="N7859" t="s">
        <v>83</v>
      </c>
      <c r="O7859" t="b">
        <v>0</v>
      </c>
      <c r="P7859">
        <v>76.735600000000005</v>
      </c>
      <c r="Q7859">
        <v>20.587600000000009</v>
      </c>
      <c r="R7859">
        <v>0.25760000000001071</v>
      </c>
      <c r="S7859" t="s">
        <v>97</v>
      </c>
      <c r="T7859">
        <v>0</v>
      </c>
      <c r="U7859">
        <v>0</v>
      </c>
      <c r="V7859">
        <v>3</v>
      </c>
      <c r="W7859">
        <v>253.41319999999999</v>
      </c>
    </row>
    <row r="7860" spans="1:23" x14ac:dyDescent="0.35">
      <c r="A7860" t="s">
        <v>9998</v>
      </c>
      <c r="B7860" t="s">
        <v>536</v>
      </c>
      <c r="C7860" t="s">
        <v>2686</v>
      </c>
      <c r="D7860" t="s">
        <v>12</v>
      </c>
      <c r="E7860" t="s">
        <v>14</v>
      </c>
      <c r="F7860" t="s">
        <v>1332</v>
      </c>
      <c r="G7860">
        <v>125.69</v>
      </c>
      <c r="H7860">
        <v>3</v>
      </c>
      <c r="I7860">
        <v>0.06</v>
      </c>
      <c r="J7860">
        <v>9.06</v>
      </c>
      <c r="K7860" t="s">
        <v>102</v>
      </c>
      <c r="L7860" t="s">
        <v>43</v>
      </c>
      <c r="M7860">
        <v>7.26</v>
      </c>
      <c r="N7860" t="s">
        <v>83</v>
      </c>
      <c r="O7860" t="b">
        <v>0</v>
      </c>
      <c r="P7860">
        <v>354.44580000000002</v>
      </c>
      <c r="Q7860">
        <v>128.2038</v>
      </c>
      <c r="R7860">
        <v>111.88379999999999</v>
      </c>
      <c r="S7860" t="s">
        <v>97</v>
      </c>
      <c r="T7860">
        <v>0</v>
      </c>
      <c r="U7860">
        <v>0</v>
      </c>
      <c r="V7860">
        <v>11</v>
      </c>
      <c r="W7860">
        <v>487.95159999999998</v>
      </c>
    </row>
    <row r="7861" spans="1:23" x14ac:dyDescent="0.35">
      <c r="A7861" t="s">
        <v>9999</v>
      </c>
      <c r="B7861" t="s">
        <v>346</v>
      </c>
      <c r="C7861" t="s">
        <v>2075</v>
      </c>
      <c r="D7861" t="s">
        <v>20</v>
      </c>
      <c r="E7861" t="s">
        <v>88</v>
      </c>
      <c r="F7861" t="s">
        <v>1195</v>
      </c>
      <c r="G7861">
        <v>22.32</v>
      </c>
      <c r="H7861">
        <v>3</v>
      </c>
      <c r="I7861">
        <v>0.23</v>
      </c>
      <c r="J7861">
        <v>3.22</v>
      </c>
      <c r="K7861" t="s">
        <v>82</v>
      </c>
      <c r="L7861" t="s">
        <v>41</v>
      </c>
      <c r="M7861">
        <v>6.53</v>
      </c>
      <c r="N7861" t="s">
        <v>83</v>
      </c>
      <c r="O7861" t="b">
        <v>0</v>
      </c>
      <c r="P7861">
        <v>51.559199999999997</v>
      </c>
      <c r="Q7861">
        <v>11.3832</v>
      </c>
      <c r="R7861">
        <v>1.633200000000002</v>
      </c>
      <c r="S7861" t="s">
        <v>97</v>
      </c>
      <c r="T7861">
        <v>0</v>
      </c>
      <c r="U7861">
        <v>0</v>
      </c>
      <c r="V7861">
        <v>12</v>
      </c>
      <c r="W7861">
        <v>626.32769999999994</v>
      </c>
    </row>
    <row r="7862" spans="1:23" x14ac:dyDescent="0.35">
      <c r="A7862" t="s">
        <v>10000</v>
      </c>
      <c r="B7862" t="s">
        <v>130</v>
      </c>
      <c r="C7862" t="s">
        <v>1101</v>
      </c>
      <c r="D7862" t="s">
        <v>17</v>
      </c>
      <c r="E7862" t="s">
        <v>95</v>
      </c>
      <c r="F7862" t="s">
        <v>958</v>
      </c>
      <c r="G7862">
        <v>447.66</v>
      </c>
      <c r="H7862">
        <v>3</v>
      </c>
      <c r="I7862">
        <v>0.08</v>
      </c>
      <c r="J7862">
        <v>5.48</v>
      </c>
      <c r="K7862" t="s">
        <v>90</v>
      </c>
      <c r="L7862" t="s">
        <v>43</v>
      </c>
      <c r="M7862">
        <v>7.29</v>
      </c>
      <c r="N7862" t="s">
        <v>83</v>
      </c>
      <c r="O7862" t="b">
        <v>0</v>
      </c>
      <c r="P7862">
        <v>1235.5416</v>
      </c>
      <c r="Q7862">
        <v>429.75360000000001</v>
      </c>
      <c r="R7862">
        <v>416.98360000000002</v>
      </c>
      <c r="S7862" t="s">
        <v>84</v>
      </c>
      <c r="T7862">
        <v>0</v>
      </c>
      <c r="U7862">
        <v>0</v>
      </c>
      <c r="V7862">
        <v>17</v>
      </c>
      <c r="W7862">
        <v>1059.6406999999999</v>
      </c>
    </row>
    <row r="7863" spans="1:23" x14ac:dyDescent="0.35">
      <c r="A7863" t="s">
        <v>10001</v>
      </c>
      <c r="B7863" t="s">
        <v>221</v>
      </c>
      <c r="C7863" t="s">
        <v>859</v>
      </c>
      <c r="D7863" t="s">
        <v>24</v>
      </c>
      <c r="E7863" t="s">
        <v>16</v>
      </c>
      <c r="F7863" t="s">
        <v>481</v>
      </c>
      <c r="G7863">
        <v>44.93</v>
      </c>
      <c r="H7863">
        <v>1</v>
      </c>
      <c r="I7863">
        <v>0.15</v>
      </c>
      <c r="J7863">
        <v>8.09</v>
      </c>
      <c r="K7863" t="s">
        <v>115</v>
      </c>
      <c r="L7863" t="s">
        <v>48</v>
      </c>
      <c r="M7863">
        <v>14.04</v>
      </c>
      <c r="N7863" t="s">
        <v>141</v>
      </c>
      <c r="O7863" t="b">
        <v>0</v>
      </c>
      <c r="P7863">
        <v>38.1905</v>
      </c>
      <c r="Q7863">
        <v>11.2325</v>
      </c>
      <c r="R7863">
        <v>-10.897500000000001</v>
      </c>
      <c r="S7863" t="s">
        <v>103</v>
      </c>
      <c r="T7863">
        <v>1</v>
      </c>
      <c r="U7863">
        <v>0</v>
      </c>
      <c r="V7863">
        <v>12</v>
      </c>
      <c r="W7863">
        <v>810.99489999999992</v>
      </c>
    </row>
    <row r="7864" spans="1:23" x14ac:dyDescent="0.35">
      <c r="A7864" t="s">
        <v>10002</v>
      </c>
      <c r="B7864" t="s">
        <v>1379</v>
      </c>
      <c r="C7864" t="s">
        <v>4797</v>
      </c>
      <c r="D7864" t="s">
        <v>26</v>
      </c>
      <c r="E7864" t="s">
        <v>16</v>
      </c>
      <c r="F7864" t="s">
        <v>351</v>
      </c>
      <c r="G7864">
        <v>51.91</v>
      </c>
      <c r="H7864">
        <v>3</v>
      </c>
      <c r="I7864">
        <v>0.17</v>
      </c>
      <c r="J7864">
        <v>6.39</v>
      </c>
      <c r="K7864" t="s">
        <v>115</v>
      </c>
      <c r="L7864" t="s">
        <v>43</v>
      </c>
      <c r="M7864">
        <v>7.78</v>
      </c>
      <c r="N7864" t="s">
        <v>83</v>
      </c>
      <c r="O7864" t="b">
        <v>0</v>
      </c>
      <c r="P7864">
        <v>129.2559</v>
      </c>
      <c r="Q7864">
        <v>35.817900000000009</v>
      </c>
      <c r="R7864">
        <v>21.647900000000011</v>
      </c>
      <c r="S7864" t="s">
        <v>183</v>
      </c>
      <c r="T7864">
        <v>0</v>
      </c>
      <c r="U7864">
        <v>0</v>
      </c>
      <c r="V7864">
        <v>4</v>
      </c>
      <c r="W7864">
        <v>217.9454999999999</v>
      </c>
    </row>
    <row r="7865" spans="1:23" x14ac:dyDescent="0.35">
      <c r="A7865" t="s">
        <v>10003</v>
      </c>
      <c r="B7865" t="s">
        <v>302</v>
      </c>
      <c r="C7865" t="s">
        <v>2650</v>
      </c>
      <c r="D7865" t="s">
        <v>19</v>
      </c>
      <c r="E7865" t="s">
        <v>95</v>
      </c>
      <c r="F7865" t="s">
        <v>481</v>
      </c>
      <c r="G7865">
        <v>36.15</v>
      </c>
      <c r="H7865">
        <v>1</v>
      </c>
      <c r="I7865">
        <v>0.21</v>
      </c>
      <c r="J7865">
        <v>7.98</v>
      </c>
      <c r="K7865" t="s">
        <v>102</v>
      </c>
      <c r="L7865" t="s">
        <v>41</v>
      </c>
      <c r="M7865">
        <v>8.58</v>
      </c>
      <c r="N7865" t="s">
        <v>83</v>
      </c>
      <c r="O7865" t="b">
        <v>0</v>
      </c>
      <c r="P7865">
        <v>28.558499999999999</v>
      </c>
      <c r="Q7865">
        <v>6.8685000000000009</v>
      </c>
      <c r="R7865">
        <v>-9.6914999999999996</v>
      </c>
      <c r="S7865" t="s">
        <v>183</v>
      </c>
      <c r="T7865">
        <v>0</v>
      </c>
      <c r="U7865">
        <v>0</v>
      </c>
      <c r="V7865">
        <v>2</v>
      </c>
      <c r="W7865">
        <v>-5.0054999999999961</v>
      </c>
    </row>
    <row r="7866" spans="1:23" x14ac:dyDescent="0.35">
      <c r="A7866" t="s">
        <v>10004</v>
      </c>
      <c r="B7866" t="s">
        <v>390</v>
      </c>
      <c r="C7866" t="s">
        <v>10005</v>
      </c>
      <c r="D7866" t="s">
        <v>12</v>
      </c>
      <c r="E7866" t="s">
        <v>95</v>
      </c>
      <c r="F7866" t="s">
        <v>515</v>
      </c>
      <c r="G7866">
        <v>408.79</v>
      </c>
      <c r="H7866">
        <v>1</v>
      </c>
      <c r="I7866">
        <v>0.03</v>
      </c>
      <c r="J7866">
        <v>8.61</v>
      </c>
      <c r="K7866" t="s">
        <v>82</v>
      </c>
      <c r="L7866" t="s">
        <v>45</v>
      </c>
      <c r="M7866">
        <v>1.1299999999999999</v>
      </c>
      <c r="N7866" t="s">
        <v>141</v>
      </c>
      <c r="O7866" t="b">
        <v>0</v>
      </c>
      <c r="P7866">
        <v>396.52629999999999</v>
      </c>
      <c r="Q7866">
        <v>151.25229999999999</v>
      </c>
      <c r="R7866">
        <v>141.51230000000001</v>
      </c>
      <c r="S7866" t="s">
        <v>91</v>
      </c>
      <c r="T7866">
        <v>1</v>
      </c>
      <c r="U7866">
        <v>0</v>
      </c>
      <c r="V7866">
        <v>1</v>
      </c>
      <c r="W7866">
        <v>141.51230000000001</v>
      </c>
    </row>
    <row r="7867" spans="1:23" x14ac:dyDescent="0.35">
      <c r="A7867" t="s">
        <v>10006</v>
      </c>
      <c r="B7867" t="s">
        <v>1563</v>
      </c>
      <c r="C7867" t="s">
        <v>1233</v>
      </c>
      <c r="D7867" t="s">
        <v>15</v>
      </c>
      <c r="E7867" t="s">
        <v>16</v>
      </c>
      <c r="F7867" t="s">
        <v>241</v>
      </c>
      <c r="G7867">
        <v>57.23</v>
      </c>
      <c r="H7867">
        <v>3</v>
      </c>
      <c r="I7867">
        <v>0.2</v>
      </c>
      <c r="J7867">
        <v>4.7699999999999996</v>
      </c>
      <c r="K7867" t="s">
        <v>90</v>
      </c>
      <c r="L7867" t="s">
        <v>41</v>
      </c>
      <c r="M7867">
        <v>5.8</v>
      </c>
      <c r="N7867" t="s">
        <v>83</v>
      </c>
      <c r="O7867" t="b">
        <v>0</v>
      </c>
      <c r="P7867">
        <v>137.352</v>
      </c>
      <c r="Q7867">
        <v>34.338000000000008</v>
      </c>
      <c r="R7867">
        <v>23.768000000000011</v>
      </c>
      <c r="S7867" t="s">
        <v>91</v>
      </c>
      <c r="T7867">
        <v>0</v>
      </c>
      <c r="U7867">
        <v>0</v>
      </c>
      <c r="V7867">
        <v>24</v>
      </c>
      <c r="W7867">
        <v>1634.9898000000001</v>
      </c>
    </row>
    <row r="7868" spans="1:23" x14ac:dyDescent="0.35">
      <c r="A7868" t="s">
        <v>10007</v>
      </c>
      <c r="B7868" t="s">
        <v>689</v>
      </c>
      <c r="C7868" t="s">
        <v>8996</v>
      </c>
      <c r="D7868" t="s">
        <v>12</v>
      </c>
      <c r="E7868" t="s">
        <v>95</v>
      </c>
      <c r="F7868" t="s">
        <v>2069</v>
      </c>
      <c r="G7868">
        <v>256.27</v>
      </c>
      <c r="H7868">
        <v>3</v>
      </c>
      <c r="I7868">
        <v>0.06</v>
      </c>
      <c r="J7868">
        <v>7.21</v>
      </c>
      <c r="K7868" t="s">
        <v>82</v>
      </c>
      <c r="L7868" t="s">
        <v>45</v>
      </c>
      <c r="M7868">
        <v>1.25</v>
      </c>
      <c r="N7868" t="s">
        <v>83</v>
      </c>
      <c r="O7868" t="b">
        <v>0</v>
      </c>
      <c r="P7868">
        <v>722.68139999999994</v>
      </c>
      <c r="Q7868">
        <v>261.3954</v>
      </c>
      <c r="R7868">
        <v>252.93539999999999</v>
      </c>
      <c r="S7868" t="s">
        <v>103</v>
      </c>
      <c r="T7868">
        <v>0</v>
      </c>
      <c r="U7868">
        <v>0</v>
      </c>
      <c r="V7868">
        <v>2</v>
      </c>
      <c r="W7868">
        <v>267.03140000000002</v>
      </c>
    </row>
    <row r="7869" spans="1:23" x14ac:dyDescent="0.35">
      <c r="A7869" t="s">
        <v>10008</v>
      </c>
      <c r="B7869" t="s">
        <v>598</v>
      </c>
      <c r="C7869" t="s">
        <v>9292</v>
      </c>
      <c r="D7869" t="s">
        <v>12</v>
      </c>
      <c r="E7869" t="s">
        <v>16</v>
      </c>
      <c r="F7869" t="s">
        <v>932</v>
      </c>
      <c r="G7869">
        <v>51.46</v>
      </c>
      <c r="H7869">
        <v>2</v>
      </c>
      <c r="I7869">
        <v>0.09</v>
      </c>
      <c r="J7869">
        <v>4.07</v>
      </c>
      <c r="K7869" t="s">
        <v>102</v>
      </c>
      <c r="L7869" t="s">
        <v>45</v>
      </c>
      <c r="M7869">
        <v>0.67</v>
      </c>
      <c r="N7869" t="s">
        <v>83</v>
      </c>
      <c r="O7869" t="b">
        <v>0</v>
      </c>
      <c r="P7869">
        <v>93.657200000000003</v>
      </c>
      <c r="Q7869">
        <v>31.905200000000011</v>
      </c>
      <c r="R7869">
        <v>27.165200000000009</v>
      </c>
      <c r="S7869" t="s">
        <v>183</v>
      </c>
      <c r="T7869">
        <v>0</v>
      </c>
      <c r="U7869">
        <v>0</v>
      </c>
      <c r="V7869">
        <v>2</v>
      </c>
      <c r="W7869">
        <v>19.785600000000009</v>
      </c>
    </row>
    <row r="7870" spans="1:23" x14ac:dyDescent="0.35">
      <c r="A7870" t="s">
        <v>10009</v>
      </c>
      <c r="B7870" t="s">
        <v>138</v>
      </c>
      <c r="C7870" t="s">
        <v>1503</v>
      </c>
      <c r="D7870" t="s">
        <v>17</v>
      </c>
      <c r="E7870" t="s">
        <v>14</v>
      </c>
      <c r="F7870" t="s">
        <v>366</v>
      </c>
      <c r="G7870">
        <v>167.42</v>
      </c>
      <c r="H7870">
        <v>3</v>
      </c>
      <c r="I7870">
        <v>0.28000000000000003</v>
      </c>
      <c r="J7870">
        <v>4.43</v>
      </c>
      <c r="K7870" t="s">
        <v>82</v>
      </c>
      <c r="L7870" t="s">
        <v>41</v>
      </c>
      <c r="M7870">
        <v>7.03</v>
      </c>
      <c r="N7870" t="s">
        <v>83</v>
      </c>
      <c r="O7870" t="b">
        <v>0</v>
      </c>
      <c r="P7870">
        <v>361.62720000000002</v>
      </c>
      <c r="Q7870">
        <v>60.271199999999958</v>
      </c>
      <c r="R7870">
        <v>48.811199999999971</v>
      </c>
      <c r="S7870" t="s">
        <v>128</v>
      </c>
      <c r="T7870">
        <v>0</v>
      </c>
      <c r="U7870">
        <v>0</v>
      </c>
      <c r="V7870">
        <v>9</v>
      </c>
      <c r="W7870">
        <v>580.17960000000005</v>
      </c>
    </row>
    <row r="7871" spans="1:23" x14ac:dyDescent="0.35">
      <c r="A7871" t="s">
        <v>10010</v>
      </c>
      <c r="B7871" t="s">
        <v>150</v>
      </c>
      <c r="C7871" t="s">
        <v>4043</v>
      </c>
      <c r="D7871" t="s">
        <v>24</v>
      </c>
      <c r="E7871" t="s">
        <v>16</v>
      </c>
      <c r="F7871" t="s">
        <v>464</v>
      </c>
      <c r="G7871">
        <v>46.9</v>
      </c>
      <c r="H7871">
        <v>1</v>
      </c>
      <c r="I7871">
        <v>7.0000000000000007E-2</v>
      </c>
      <c r="J7871">
        <v>9.6999999999999993</v>
      </c>
      <c r="K7871" t="s">
        <v>90</v>
      </c>
      <c r="L7871" t="s">
        <v>45</v>
      </c>
      <c r="M7871">
        <v>1.48</v>
      </c>
      <c r="N7871" t="s">
        <v>83</v>
      </c>
      <c r="O7871" t="b">
        <v>0</v>
      </c>
      <c r="P7871">
        <v>43.616999999999997</v>
      </c>
      <c r="Q7871">
        <v>15.477</v>
      </c>
      <c r="R7871">
        <v>4.2970000000000006</v>
      </c>
      <c r="S7871" t="s">
        <v>128</v>
      </c>
      <c r="T7871">
        <v>0</v>
      </c>
      <c r="U7871">
        <v>0</v>
      </c>
      <c r="V7871">
        <v>3</v>
      </c>
      <c r="W7871">
        <v>123.685</v>
      </c>
    </row>
    <row r="7872" spans="1:23" x14ac:dyDescent="0.35">
      <c r="A7872" t="s">
        <v>10011</v>
      </c>
      <c r="B7872" t="s">
        <v>610</v>
      </c>
      <c r="C7872" t="s">
        <v>4272</v>
      </c>
      <c r="D7872" t="s">
        <v>15</v>
      </c>
      <c r="E7872" t="s">
        <v>95</v>
      </c>
      <c r="F7872" t="s">
        <v>612</v>
      </c>
      <c r="G7872">
        <v>513.49</v>
      </c>
      <c r="H7872">
        <v>1</v>
      </c>
      <c r="I7872">
        <v>0</v>
      </c>
      <c r="J7872">
        <v>7.65</v>
      </c>
      <c r="K7872" t="s">
        <v>102</v>
      </c>
      <c r="L7872" t="s">
        <v>48</v>
      </c>
      <c r="M7872">
        <v>7.52</v>
      </c>
      <c r="N7872" t="s">
        <v>83</v>
      </c>
      <c r="O7872" t="b">
        <v>0</v>
      </c>
      <c r="P7872">
        <v>513.49</v>
      </c>
      <c r="Q7872">
        <v>205.39599999999999</v>
      </c>
      <c r="R7872">
        <v>190.226</v>
      </c>
      <c r="S7872" t="s">
        <v>97</v>
      </c>
      <c r="T7872">
        <v>0</v>
      </c>
      <c r="U7872">
        <v>0</v>
      </c>
      <c r="V7872">
        <v>2</v>
      </c>
      <c r="W7872">
        <v>264.20389999999998</v>
      </c>
    </row>
    <row r="7873" spans="1:23" x14ac:dyDescent="0.35">
      <c r="A7873" t="s">
        <v>10012</v>
      </c>
      <c r="B7873" t="s">
        <v>802</v>
      </c>
      <c r="C7873" t="s">
        <v>824</v>
      </c>
      <c r="D7873" t="s">
        <v>19</v>
      </c>
      <c r="E7873" t="s">
        <v>16</v>
      </c>
      <c r="F7873" t="s">
        <v>351</v>
      </c>
      <c r="G7873">
        <v>31.58</v>
      </c>
      <c r="H7873">
        <v>1</v>
      </c>
      <c r="I7873">
        <v>0.08</v>
      </c>
      <c r="J7873">
        <v>9.2200000000000006</v>
      </c>
      <c r="K7873" t="s">
        <v>102</v>
      </c>
      <c r="L7873" t="s">
        <v>45</v>
      </c>
      <c r="M7873">
        <v>1.82</v>
      </c>
      <c r="N7873" t="s">
        <v>83</v>
      </c>
      <c r="O7873" t="b">
        <v>0</v>
      </c>
      <c r="P7873">
        <v>29.053599999999999</v>
      </c>
      <c r="Q7873">
        <v>10.105600000000001</v>
      </c>
      <c r="R7873">
        <v>-0.93439999999999845</v>
      </c>
      <c r="S7873" t="s">
        <v>84</v>
      </c>
      <c r="T7873">
        <v>0</v>
      </c>
      <c r="U7873">
        <v>0</v>
      </c>
      <c r="V7873">
        <v>13</v>
      </c>
      <c r="W7873">
        <v>341.28570000000002</v>
      </c>
    </row>
    <row r="7874" spans="1:23" x14ac:dyDescent="0.35">
      <c r="A7874" t="s">
        <v>10013</v>
      </c>
      <c r="B7874" t="s">
        <v>626</v>
      </c>
      <c r="C7874" t="s">
        <v>2999</v>
      </c>
      <c r="D7874" t="s">
        <v>15</v>
      </c>
      <c r="E7874" t="s">
        <v>88</v>
      </c>
      <c r="F7874" t="s">
        <v>530</v>
      </c>
      <c r="G7874">
        <v>13</v>
      </c>
      <c r="H7874">
        <v>3</v>
      </c>
      <c r="I7874">
        <v>7.0000000000000007E-2</v>
      </c>
      <c r="J7874">
        <v>2.0499999999999998</v>
      </c>
      <c r="K7874" t="s">
        <v>115</v>
      </c>
      <c r="L7874" t="s">
        <v>43</v>
      </c>
      <c r="M7874">
        <v>5.35</v>
      </c>
      <c r="N7874" t="s">
        <v>83</v>
      </c>
      <c r="O7874" t="b">
        <v>0</v>
      </c>
      <c r="P7874">
        <v>36.270000000000003</v>
      </c>
      <c r="Q7874">
        <v>12.87</v>
      </c>
      <c r="R7874">
        <v>5.469999999999998</v>
      </c>
      <c r="S7874" t="s">
        <v>97</v>
      </c>
      <c r="T7874">
        <v>0</v>
      </c>
      <c r="U7874">
        <v>0</v>
      </c>
      <c r="V7874">
        <v>11</v>
      </c>
      <c r="W7874">
        <v>1274.9931999999999</v>
      </c>
    </row>
    <row r="7875" spans="1:23" x14ac:dyDescent="0.35">
      <c r="A7875" t="s">
        <v>10014</v>
      </c>
      <c r="B7875" t="s">
        <v>626</v>
      </c>
      <c r="C7875" t="s">
        <v>833</v>
      </c>
      <c r="D7875" t="s">
        <v>28</v>
      </c>
      <c r="E7875" t="s">
        <v>16</v>
      </c>
      <c r="F7875" t="s">
        <v>1316</v>
      </c>
      <c r="G7875">
        <v>48.05</v>
      </c>
      <c r="H7875">
        <v>3</v>
      </c>
      <c r="I7875">
        <v>0.12</v>
      </c>
      <c r="J7875">
        <v>5.18</v>
      </c>
      <c r="K7875" t="s">
        <v>115</v>
      </c>
      <c r="L7875" t="s">
        <v>41</v>
      </c>
      <c r="M7875">
        <v>7.2</v>
      </c>
      <c r="N7875" t="s">
        <v>83</v>
      </c>
      <c r="O7875" t="b">
        <v>0</v>
      </c>
      <c r="P7875">
        <v>126.852</v>
      </c>
      <c r="Q7875">
        <v>40.362000000000002</v>
      </c>
      <c r="R7875">
        <v>27.981999999999999</v>
      </c>
      <c r="S7875" t="s">
        <v>97</v>
      </c>
      <c r="T7875">
        <v>0</v>
      </c>
      <c r="U7875">
        <v>0</v>
      </c>
      <c r="V7875">
        <v>12</v>
      </c>
      <c r="W7875">
        <v>539.64490000000012</v>
      </c>
    </row>
    <row r="7876" spans="1:23" x14ac:dyDescent="0.35">
      <c r="A7876" t="s">
        <v>10015</v>
      </c>
      <c r="B7876" t="s">
        <v>433</v>
      </c>
      <c r="C7876" t="s">
        <v>1530</v>
      </c>
      <c r="D7876" t="s">
        <v>19</v>
      </c>
      <c r="E7876" t="s">
        <v>16</v>
      </c>
      <c r="F7876" t="s">
        <v>300</v>
      </c>
      <c r="G7876">
        <v>59.65</v>
      </c>
      <c r="H7876">
        <v>3</v>
      </c>
      <c r="I7876">
        <v>0.25</v>
      </c>
      <c r="J7876">
        <v>5.4</v>
      </c>
      <c r="K7876" t="s">
        <v>82</v>
      </c>
      <c r="L7876" t="s">
        <v>45</v>
      </c>
      <c r="M7876">
        <v>0.66</v>
      </c>
      <c r="N7876" t="s">
        <v>83</v>
      </c>
      <c r="O7876" t="b">
        <v>0</v>
      </c>
      <c r="P7876">
        <v>134.21250000000001</v>
      </c>
      <c r="Q7876">
        <v>26.84249999999999</v>
      </c>
      <c r="R7876">
        <v>20.782499999999981</v>
      </c>
      <c r="S7876" t="s">
        <v>97</v>
      </c>
      <c r="T7876">
        <v>0</v>
      </c>
      <c r="U7876">
        <v>0</v>
      </c>
      <c r="V7876">
        <v>15</v>
      </c>
      <c r="W7876">
        <v>971.28840000000002</v>
      </c>
    </row>
    <row r="7877" spans="1:23" x14ac:dyDescent="0.35">
      <c r="A7877" t="s">
        <v>10016</v>
      </c>
      <c r="B7877" t="s">
        <v>572</v>
      </c>
      <c r="C7877" t="s">
        <v>474</v>
      </c>
      <c r="D7877" t="s">
        <v>15</v>
      </c>
      <c r="E7877" t="s">
        <v>16</v>
      </c>
      <c r="F7877" t="s">
        <v>132</v>
      </c>
      <c r="G7877">
        <v>77.989999999999995</v>
      </c>
      <c r="H7877">
        <v>3</v>
      </c>
      <c r="I7877">
        <v>0.05</v>
      </c>
      <c r="J7877">
        <v>6.72</v>
      </c>
      <c r="K7877" t="s">
        <v>82</v>
      </c>
      <c r="L7877" t="s">
        <v>45</v>
      </c>
      <c r="M7877">
        <v>1.79</v>
      </c>
      <c r="N7877" t="s">
        <v>83</v>
      </c>
      <c r="O7877" t="b">
        <v>0</v>
      </c>
      <c r="P7877">
        <v>222.2715</v>
      </c>
      <c r="Q7877">
        <v>81.889499999999998</v>
      </c>
      <c r="R7877">
        <v>73.379499999999993</v>
      </c>
      <c r="S7877" t="s">
        <v>183</v>
      </c>
      <c r="T7877">
        <v>0</v>
      </c>
      <c r="U7877">
        <v>0</v>
      </c>
      <c r="V7877">
        <v>18</v>
      </c>
      <c r="W7877">
        <v>2484.4470999999999</v>
      </c>
    </row>
    <row r="7878" spans="1:23" x14ac:dyDescent="0.35">
      <c r="A7878" t="s">
        <v>10017</v>
      </c>
      <c r="B7878" t="s">
        <v>276</v>
      </c>
      <c r="C7878" t="s">
        <v>1162</v>
      </c>
      <c r="D7878" t="s">
        <v>19</v>
      </c>
      <c r="E7878" t="s">
        <v>14</v>
      </c>
      <c r="F7878" t="s">
        <v>674</v>
      </c>
      <c r="G7878">
        <v>184.52</v>
      </c>
      <c r="H7878">
        <v>3</v>
      </c>
      <c r="I7878">
        <v>0.16</v>
      </c>
      <c r="J7878">
        <v>8.69</v>
      </c>
      <c r="K7878" t="s">
        <v>90</v>
      </c>
      <c r="L7878" t="s">
        <v>41</v>
      </c>
      <c r="M7878">
        <v>9.9499999999999993</v>
      </c>
      <c r="N7878" t="s">
        <v>83</v>
      </c>
      <c r="O7878" t="b">
        <v>0</v>
      </c>
      <c r="P7878">
        <v>464.99040000000002</v>
      </c>
      <c r="Q7878">
        <v>132.8544</v>
      </c>
      <c r="R7878">
        <v>114.2144</v>
      </c>
      <c r="S7878" t="s">
        <v>97</v>
      </c>
      <c r="T7878">
        <v>0</v>
      </c>
      <c r="U7878">
        <v>0</v>
      </c>
      <c r="V7878">
        <v>10</v>
      </c>
      <c r="W7878">
        <v>644.64019999999982</v>
      </c>
    </row>
    <row r="7879" spans="1:23" x14ac:dyDescent="0.35">
      <c r="A7879" t="s">
        <v>10018</v>
      </c>
      <c r="B7879" t="s">
        <v>1379</v>
      </c>
      <c r="C7879" t="s">
        <v>2188</v>
      </c>
      <c r="D7879" t="s">
        <v>12</v>
      </c>
      <c r="E7879" t="s">
        <v>88</v>
      </c>
      <c r="F7879" t="s">
        <v>870</v>
      </c>
      <c r="G7879">
        <v>27.12</v>
      </c>
      <c r="H7879">
        <v>3</v>
      </c>
      <c r="I7879">
        <v>0.08</v>
      </c>
      <c r="J7879">
        <v>8.43</v>
      </c>
      <c r="K7879" t="s">
        <v>82</v>
      </c>
      <c r="L7879" t="s">
        <v>48</v>
      </c>
      <c r="M7879">
        <v>9.9499999999999993</v>
      </c>
      <c r="N7879" t="s">
        <v>83</v>
      </c>
      <c r="O7879" t="b">
        <v>0</v>
      </c>
      <c r="P7879">
        <v>74.851200000000006</v>
      </c>
      <c r="Q7879">
        <v>26.03520000000001</v>
      </c>
      <c r="R7879">
        <v>7.6552000000000113</v>
      </c>
      <c r="S7879" t="s">
        <v>183</v>
      </c>
      <c r="T7879">
        <v>0</v>
      </c>
      <c r="U7879">
        <v>0</v>
      </c>
      <c r="V7879">
        <v>19</v>
      </c>
      <c r="W7879">
        <v>967.64179999999999</v>
      </c>
    </row>
    <row r="7880" spans="1:23" x14ac:dyDescent="0.35">
      <c r="A7880" t="s">
        <v>10019</v>
      </c>
      <c r="B7880" t="s">
        <v>1054</v>
      </c>
      <c r="C7880" t="s">
        <v>3175</v>
      </c>
      <c r="D7880" t="s">
        <v>28</v>
      </c>
      <c r="E7880" t="s">
        <v>16</v>
      </c>
      <c r="F7880" t="s">
        <v>307</v>
      </c>
      <c r="G7880">
        <v>39.49</v>
      </c>
      <c r="H7880">
        <v>1</v>
      </c>
      <c r="I7880">
        <v>0.21</v>
      </c>
      <c r="J7880">
        <v>3.02</v>
      </c>
      <c r="K7880" t="s">
        <v>82</v>
      </c>
      <c r="L7880" t="s">
        <v>41</v>
      </c>
      <c r="M7880">
        <v>9.58</v>
      </c>
      <c r="N7880" t="s">
        <v>83</v>
      </c>
      <c r="O7880" t="b">
        <v>0</v>
      </c>
      <c r="P7880">
        <v>31.197099999999999</v>
      </c>
      <c r="Q7880">
        <v>7.5031000000000034</v>
      </c>
      <c r="R7880">
        <v>-5.0968999999999962</v>
      </c>
      <c r="S7880" t="s">
        <v>128</v>
      </c>
      <c r="T7880">
        <v>0</v>
      </c>
      <c r="U7880">
        <v>0</v>
      </c>
      <c r="V7880">
        <v>12</v>
      </c>
      <c r="W7880">
        <v>454.81139999999999</v>
      </c>
    </row>
    <row r="7881" spans="1:23" x14ac:dyDescent="0.35">
      <c r="A7881" t="s">
        <v>10020</v>
      </c>
      <c r="B7881" t="s">
        <v>1379</v>
      </c>
      <c r="C7881" t="s">
        <v>764</v>
      </c>
      <c r="D7881" t="s">
        <v>19</v>
      </c>
      <c r="E7881" t="s">
        <v>95</v>
      </c>
      <c r="F7881" t="s">
        <v>1709</v>
      </c>
      <c r="G7881">
        <v>367.91</v>
      </c>
      <c r="H7881">
        <v>2</v>
      </c>
      <c r="I7881">
        <v>0.04</v>
      </c>
      <c r="J7881">
        <v>9.16</v>
      </c>
      <c r="K7881" t="s">
        <v>115</v>
      </c>
      <c r="L7881" t="s">
        <v>48</v>
      </c>
      <c r="M7881">
        <v>19.940000000000001</v>
      </c>
      <c r="N7881" t="s">
        <v>83</v>
      </c>
      <c r="O7881" t="b">
        <v>0</v>
      </c>
      <c r="P7881">
        <v>706.38720000000001</v>
      </c>
      <c r="Q7881">
        <v>264.89519999999999</v>
      </c>
      <c r="R7881">
        <v>235.79519999999999</v>
      </c>
      <c r="S7881" t="s">
        <v>183</v>
      </c>
      <c r="T7881">
        <v>0</v>
      </c>
      <c r="U7881">
        <v>0</v>
      </c>
      <c r="V7881">
        <v>13</v>
      </c>
      <c r="W7881">
        <v>693.52629999999999</v>
      </c>
    </row>
    <row r="7882" spans="1:23" x14ac:dyDescent="0.35">
      <c r="A7882" t="s">
        <v>10021</v>
      </c>
      <c r="B7882" t="s">
        <v>553</v>
      </c>
      <c r="C7882" t="s">
        <v>5660</v>
      </c>
      <c r="D7882" t="s">
        <v>24</v>
      </c>
      <c r="E7882" t="s">
        <v>16</v>
      </c>
      <c r="F7882" t="s">
        <v>895</v>
      </c>
      <c r="G7882">
        <v>25.37</v>
      </c>
      <c r="H7882">
        <v>1</v>
      </c>
      <c r="I7882">
        <v>0.28000000000000003</v>
      </c>
      <c r="J7882">
        <v>8.7799999999999994</v>
      </c>
      <c r="K7882" t="s">
        <v>115</v>
      </c>
      <c r="L7882" t="s">
        <v>41</v>
      </c>
      <c r="M7882">
        <v>14.79</v>
      </c>
      <c r="N7882" t="s">
        <v>83</v>
      </c>
      <c r="O7882" t="b">
        <v>0</v>
      </c>
      <c r="P7882">
        <v>18.266400000000001</v>
      </c>
      <c r="Q7882">
        <v>3.0444000000000009</v>
      </c>
      <c r="R7882">
        <v>-20.525600000000001</v>
      </c>
      <c r="S7882" t="s">
        <v>84</v>
      </c>
      <c r="T7882">
        <v>0</v>
      </c>
      <c r="U7882">
        <v>0</v>
      </c>
      <c r="V7882">
        <v>2</v>
      </c>
      <c r="W7882">
        <v>-9.3594999999999899</v>
      </c>
    </row>
    <row r="7883" spans="1:23" x14ac:dyDescent="0.35">
      <c r="A7883" t="s">
        <v>10022</v>
      </c>
      <c r="B7883" t="s">
        <v>390</v>
      </c>
      <c r="C7883" t="s">
        <v>679</v>
      </c>
      <c r="D7883" t="s">
        <v>17</v>
      </c>
      <c r="E7883" t="s">
        <v>16</v>
      </c>
      <c r="F7883" t="s">
        <v>472</v>
      </c>
      <c r="G7883">
        <v>38.39</v>
      </c>
      <c r="H7883">
        <v>1</v>
      </c>
      <c r="I7883">
        <v>0.27</v>
      </c>
      <c r="J7883">
        <v>9.09</v>
      </c>
      <c r="K7883" t="s">
        <v>102</v>
      </c>
      <c r="L7883" t="s">
        <v>45</v>
      </c>
      <c r="M7883">
        <v>1.38</v>
      </c>
      <c r="N7883" t="s">
        <v>83</v>
      </c>
      <c r="O7883" t="b">
        <v>0</v>
      </c>
      <c r="P7883">
        <v>28.024699999999999</v>
      </c>
      <c r="Q7883">
        <v>4.9907000000000004</v>
      </c>
      <c r="R7883">
        <v>-5.4792999999999994</v>
      </c>
      <c r="S7883" t="s">
        <v>91</v>
      </c>
      <c r="T7883">
        <v>0</v>
      </c>
      <c r="U7883">
        <v>0</v>
      </c>
      <c r="V7883">
        <v>10</v>
      </c>
      <c r="W7883">
        <v>1466.404</v>
      </c>
    </row>
    <row r="7884" spans="1:23" x14ac:dyDescent="0.35">
      <c r="A7884" t="s">
        <v>10023</v>
      </c>
      <c r="B7884" t="s">
        <v>1018</v>
      </c>
      <c r="C7884" t="s">
        <v>459</v>
      </c>
      <c r="D7884" t="s">
        <v>17</v>
      </c>
      <c r="E7884" t="s">
        <v>88</v>
      </c>
      <c r="F7884" t="s">
        <v>680</v>
      </c>
      <c r="G7884">
        <v>22.12</v>
      </c>
      <c r="H7884">
        <v>2</v>
      </c>
      <c r="I7884">
        <v>0.08</v>
      </c>
      <c r="J7884">
        <v>5.08</v>
      </c>
      <c r="K7884" t="s">
        <v>102</v>
      </c>
      <c r="L7884" t="s">
        <v>43</v>
      </c>
      <c r="M7884">
        <v>3.74</v>
      </c>
      <c r="N7884" t="s">
        <v>83</v>
      </c>
      <c r="O7884" t="b">
        <v>0</v>
      </c>
      <c r="P7884">
        <v>40.700800000000001</v>
      </c>
      <c r="Q7884">
        <v>14.1568</v>
      </c>
      <c r="R7884">
        <v>5.3368000000000002</v>
      </c>
      <c r="S7884" t="s">
        <v>183</v>
      </c>
      <c r="T7884">
        <v>0</v>
      </c>
      <c r="U7884">
        <v>0</v>
      </c>
      <c r="V7884">
        <v>17</v>
      </c>
      <c r="W7884">
        <v>516.81659999999999</v>
      </c>
    </row>
    <row r="7885" spans="1:23" x14ac:dyDescent="0.35">
      <c r="A7885" t="s">
        <v>10024</v>
      </c>
      <c r="B7885" t="s">
        <v>185</v>
      </c>
      <c r="C7885" t="s">
        <v>6763</v>
      </c>
      <c r="D7885" t="s">
        <v>19</v>
      </c>
      <c r="E7885" t="s">
        <v>88</v>
      </c>
      <c r="F7885" t="s">
        <v>1844</v>
      </c>
      <c r="G7885">
        <v>21.99</v>
      </c>
      <c r="H7885">
        <v>3</v>
      </c>
      <c r="I7885">
        <v>0.28999999999999998</v>
      </c>
      <c r="J7885">
        <v>4.68</v>
      </c>
      <c r="K7885" t="s">
        <v>90</v>
      </c>
      <c r="L7885" t="s">
        <v>41</v>
      </c>
      <c r="M7885">
        <v>9.34</v>
      </c>
      <c r="N7885" t="s">
        <v>83</v>
      </c>
      <c r="O7885" t="b">
        <v>0</v>
      </c>
      <c r="P7885">
        <v>46.838700000000003</v>
      </c>
      <c r="Q7885">
        <v>7.256699999999995</v>
      </c>
      <c r="R7885">
        <v>-6.7633000000000054</v>
      </c>
      <c r="S7885" t="s">
        <v>128</v>
      </c>
      <c r="T7885">
        <v>0</v>
      </c>
      <c r="U7885">
        <v>0</v>
      </c>
      <c r="V7885">
        <v>3</v>
      </c>
      <c r="W7885">
        <v>-21.780899999999988</v>
      </c>
    </row>
    <row r="7886" spans="1:23" x14ac:dyDescent="0.35">
      <c r="A7886" t="s">
        <v>10025</v>
      </c>
      <c r="B7886" t="s">
        <v>946</v>
      </c>
      <c r="C7886" t="s">
        <v>3100</v>
      </c>
      <c r="D7886" t="s">
        <v>28</v>
      </c>
      <c r="E7886" t="s">
        <v>95</v>
      </c>
      <c r="F7886" t="s">
        <v>677</v>
      </c>
      <c r="G7886">
        <v>39.57</v>
      </c>
      <c r="H7886">
        <v>3</v>
      </c>
      <c r="I7886">
        <v>0.02</v>
      </c>
      <c r="J7886">
        <v>5.3</v>
      </c>
      <c r="K7886" t="s">
        <v>115</v>
      </c>
      <c r="L7886" t="s">
        <v>43</v>
      </c>
      <c r="M7886">
        <v>3.46</v>
      </c>
      <c r="N7886" t="s">
        <v>83</v>
      </c>
      <c r="O7886" t="b">
        <v>0</v>
      </c>
      <c r="P7886">
        <v>116.33580000000001</v>
      </c>
      <c r="Q7886">
        <v>45.109800000000007</v>
      </c>
      <c r="R7886">
        <v>36.349800000000009</v>
      </c>
      <c r="S7886" t="s">
        <v>128</v>
      </c>
      <c r="T7886">
        <v>0</v>
      </c>
      <c r="U7886">
        <v>0</v>
      </c>
      <c r="V7886">
        <v>2</v>
      </c>
      <c r="W7886">
        <v>61.269400000000019</v>
      </c>
    </row>
    <row r="7887" spans="1:23" x14ac:dyDescent="0.35">
      <c r="A7887" t="s">
        <v>10026</v>
      </c>
      <c r="B7887" t="s">
        <v>1240</v>
      </c>
      <c r="C7887" t="s">
        <v>1162</v>
      </c>
      <c r="D7887" t="s">
        <v>19</v>
      </c>
      <c r="E7887" t="s">
        <v>16</v>
      </c>
      <c r="F7887" t="s">
        <v>244</v>
      </c>
      <c r="G7887">
        <v>41.19</v>
      </c>
      <c r="H7887">
        <v>1</v>
      </c>
      <c r="I7887">
        <v>0.13</v>
      </c>
      <c r="J7887">
        <v>2.83</v>
      </c>
      <c r="K7887" t="s">
        <v>90</v>
      </c>
      <c r="L7887" t="s">
        <v>41</v>
      </c>
      <c r="M7887">
        <v>11.56</v>
      </c>
      <c r="N7887" t="s">
        <v>83</v>
      </c>
      <c r="O7887" t="b">
        <v>0</v>
      </c>
      <c r="P7887">
        <v>35.835299999999997</v>
      </c>
      <c r="Q7887">
        <v>11.1213</v>
      </c>
      <c r="R7887">
        <v>-3.268700000000003</v>
      </c>
      <c r="S7887" t="s">
        <v>91</v>
      </c>
      <c r="T7887">
        <v>0</v>
      </c>
      <c r="U7887">
        <v>0</v>
      </c>
      <c r="V7887">
        <v>10</v>
      </c>
      <c r="W7887">
        <v>644.64019999999982</v>
      </c>
    </row>
    <row r="7888" spans="1:23" x14ac:dyDescent="0.35">
      <c r="A7888" t="s">
        <v>10027</v>
      </c>
      <c r="B7888" t="s">
        <v>466</v>
      </c>
      <c r="C7888" t="s">
        <v>1632</v>
      </c>
      <c r="D7888" t="s">
        <v>12</v>
      </c>
      <c r="E7888" t="s">
        <v>95</v>
      </c>
      <c r="F7888" t="s">
        <v>392</v>
      </c>
      <c r="G7888">
        <v>326.17</v>
      </c>
      <c r="H7888">
        <v>3</v>
      </c>
      <c r="I7888">
        <v>0.18</v>
      </c>
      <c r="J7888">
        <v>9.6</v>
      </c>
      <c r="K7888" t="s">
        <v>115</v>
      </c>
      <c r="L7888" t="s">
        <v>41</v>
      </c>
      <c r="M7888">
        <v>9.7799999999999994</v>
      </c>
      <c r="N7888" t="s">
        <v>83</v>
      </c>
      <c r="O7888" t="b">
        <v>0</v>
      </c>
      <c r="P7888">
        <v>802.37820000000011</v>
      </c>
      <c r="Q7888">
        <v>215.27220000000011</v>
      </c>
      <c r="R7888">
        <v>195.89220000000009</v>
      </c>
      <c r="S7888" t="s">
        <v>183</v>
      </c>
      <c r="T7888">
        <v>0</v>
      </c>
      <c r="U7888">
        <v>0</v>
      </c>
      <c r="V7888">
        <v>13</v>
      </c>
      <c r="W7888">
        <v>796.03620000000024</v>
      </c>
    </row>
    <row r="7889" spans="1:23" x14ac:dyDescent="0.35">
      <c r="A7889" t="s">
        <v>10028</v>
      </c>
      <c r="B7889" t="s">
        <v>173</v>
      </c>
      <c r="C7889" t="s">
        <v>10029</v>
      </c>
      <c r="D7889" t="s">
        <v>20</v>
      </c>
      <c r="E7889" t="s">
        <v>95</v>
      </c>
      <c r="F7889" t="s">
        <v>840</v>
      </c>
      <c r="G7889">
        <v>239.13</v>
      </c>
      <c r="H7889">
        <v>3</v>
      </c>
      <c r="I7889">
        <v>0.28999999999999998</v>
      </c>
      <c r="J7889">
        <v>6.69</v>
      </c>
      <c r="K7889" t="s">
        <v>115</v>
      </c>
      <c r="L7889" t="s">
        <v>41</v>
      </c>
      <c r="M7889">
        <v>13.92</v>
      </c>
      <c r="N7889" t="s">
        <v>83</v>
      </c>
      <c r="O7889" t="b">
        <v>0</v>
      </c>
      <c r="P7889">
        <v>509.34690000000001</v>
      </c>
      <c r="Q7889">
        <v>78.912899999999979</v>
      </c>
      <c r="R7889">
        <v>58.30289999999998</v>
      </c>
      <c r="S7889" t="s">
        <v>128</v>
      </c>
      <c r="T7889">
        <v>0</v>
      </c>
      <c r="U7889">
        <v>0</v>
      </c>
      <c r="V7889">
        <v>1</v>
      </c>
      <c r="W7889">
        <v>58.30289999999998</v>
      </c>
    </row>
    <row r="7890" spans="1:23" x14ac:dyDescent="0.35">
      <c r="A7890" t="s">
        <v>10030</v>
      </c>
      <c r="B7890" t="s">
        <v>566</v>
      </c>
      <c r="C7890" t="s">
        <v>2296</v>
      </c>
      <c r="D7890" t="s">
        <v>19</v>
      </c>
      <c r="E7890" t="s">
        <v>88</v>
      </c>
      <c r="F7890" t="s">
        <v>227</v>
      </c>
      <c r="G7890">
        <v>33.35</v>
      </c>
      <c r="H7890">
        <v>1</v>
      </c>
      <c r="I7890">
        <v>0.09</v>
      </c>
      <c r="J7890">
        <v>4.45</v>
      </c>
      <c r="K7890" t="s">
        <v>102</v>
      </c>
      <c r="L7890" t="s">
        <v>41</v>
      </c>
      <c r="M7890">
        <v>12.41</v>
      </c>
      <c r="N7890" t="s">
        <v>83</v>
      </c>
      <c r="O7890" t="b">
        <v>0</v>
      </c>
      <c r="P7890">
        <v>30.348500000000001</v>
      </c>
      <c r="Q7890">
        <v>10.3385</v>
      </c>
      <c r="R7890">
        <v>-6.5214999999999996</v>
      </c>
      <c r="S7890" t="s">
        <v>103</v>
      </c>
      <c r="T7890">
        <v>0</v>
      </c>
      <c r="U7890">
        <v>0</v>
      </c>
      <c r="V7890">
        <v>2</v>
      </c>
      <c r="W7890">
        <v>-24.458500000000001</v>
      </c>
    </row>
    <row r="7891" spans="1:23" x14ac:dyDescent="0.35">
      <c r="A7891" t="s">
        <v>10031</v>
      </c>
      <c r="B7891" t="s">
        <v>1124</v>
      </c>
      <c r="C7891" t="s">
        <v>1186</v>
      </c>
      <c r="D7891" t="s">
        <v>12</v>
      </c>
      <c r="E7891" t="s">
        <v>16</v>
      </c>
      <c r="F7891" t="s">
        <v>1077</v>
      </c>
      <c r="G7891">
        <v>21.79</v>
      </c>
      <c r="H7891">
        <v>2</v>
      </c>
      <c r="I7891">
        <v>0.14000000000000001</v>
      </c>
      <c r="J7891">
        <v>7.67</v>
      </c>
      <c r="K7891" t="s">
        <v>102</v>
      </c>
      <c r="L7891" t="s">
        <v>45</v>
      </c>
      <c r="M7891">
        <v>1.38</v>
      </c>
      <c r="N7891" t="s">
        <v>83</v>
      </c>
      <c r="O7891" t="b">
        <v>0</v>
      </c>
      <c r="P7891">
        <v>37.4788</v>
      </c>
      <c r="Q7891">
        <v>11.3308</v>
      </c>
      <c r="R7891">
        <v>2.2808000000000002</v>
      </c>
      <c r="S7891" t="s">
        <v>103</v>
      </c>
      <c r="T7891">
        <v>0</v>
      </c>
      <c r="U7891">
        <v>0</v>
      </c>
      <c r="V7891">
        <v>14</v>
      </c>
      <c r="W7891">
        <v>851.52060000000017</v>
      </c>
    </row>
    <row r="7892" spans="1:23" x14ac:dyDescent="0.35">
      <c r="A7892" t="s">
        <v>10032</v>
      </c>
      <c r="B7892" t="s">
        <v>113</v>
      </c>
      <c r="C7892" t="s">
        <v>5263</v>
      </c>
      <c r="D7892" t="s">
        <v>17</v>
      </c>
      <c r="E7892" t="s">
        <v>95</v>
      </c>
      <c r="F7892" t="s">
        <v>1549</v>
      </c>
      <c r="G7892">
        <v>465.43</v>
      </c>
      <c r="H7892">
        <v>2</v>
      </c>
      <c r="I7892">
        <v>0.03</v>
      </c>
      <c r="J7892">
        <v>5.71</v>
      </c>
      <c r="K7892" t="s">
        <v>90</v>
      </c>
      <c r="L7892" t="s">
        <v>45</v>
      </c>
      <c r="M7892">
        <v>1.61</v>
      </c>
      <c r="N7892" t="s">
        <v>83</v>
      </c>
      <c r="O7892" t="b">
        <v>0</v>
      </c>
      <c r="P7892">
        <v>902.93420000000003</v>
      </c>
      <c r="Q7892">
        <v>344.41820000000013</v>
      </c>
      <c r="R7892">
        <v>337.09820000000008</v>
      </c>
      <c r="S7892" t="s">
        <v>84</v>
      </c>
      <c r="T7892">
        <v>0</v>
      </c>
      <c r="U7892">
        <v>0</v>
      </c>
      <c r="V7892">
        <v>3</v>
      </c>
      <c r="W7892">
        <v>331.95720000000011</v>
      </c>
    </row>
    <row r="7893" spans="1:23" x14ac:dyDescent="0.35">
      <c r="A7893" t="s">
        <v>10033</v>
      </c>
      <c r="B7893" t="s">
        <v>386</v>
      </c>
      <c r="C7893" t="s">
        <v>1530</v>
      </c>
      <c r="D7893" t="s">
        <v>12</v>
      </c>
      <c r="E7893" t="s">
        <v>14</v>
      </c>
      <c r="F7893" t="s">
        <v>755</v>
      </c>
      <c r="G7893">
        <v>167.08</v>
      </c>
      <c r="H7893">
        <v>2</v>
      </c>
      <c r="I7893">
        <v>0.01</v>
      </c>
      <c r="J7893">
        <v>6.26</v>
      </c>
      <c r="K7893" t="s">
        <v>82</v>
      </c>
      <c r="L7893" t="s">
        <v>43</v>
      </c>
      <c r="M7893">
        <v>4.18</v>
      </c>
      <c r="N7893" t="s">
        <v>83</v>
      </c>
      <c r="O7893" t="b">
        <v>0</v>
      </c>
      <c r="P7893">
        <v>330.8184</v>
      </c>
      <c r="Q7893">
        <v>130.32239999999999</v>
      </c>
      <c r="R7893">
        <v>119.8824</v>
      </c>
      <c r="S7893" t="s">
        <v>97</v>
      </c>
      <c r="T7893">
        <v>0</v>
      </c>
      <c r="U7893">
        <v>0</v>
      </c>
      <c r="V7893">
        <v>15</v>
      </c>
      <c r="W7893">
        <v>971.28840000000002</v>
      </c>
    </row>
    <row r="7894" spans="1:23" x14ac:dyDescent="0.35">
      <c r="A7894" t="s">
        <v>10034</v>
      </c>
      <c r="B7894" t="s">
        <v>1124</v>
      </c>
      <c r="C7894" t="s">
        <v>463</v>
      </c>
      <c r="D7894" t="s">
        <v>12</v>
      </c>
      <c r="E7894" t="s">
        <v>95</v>
      </c>
      <c r="F7894" t="s">
        <v>874</v>
      </c>
      <c r="G7894">
        <v>363.92</v>
      </c>
      <c r="H7894">
        <v>2</v>
      </c>
      <c r="I7894">
        <v>7.0000000000000007E-2</v>
      </c>
      <c r="J7894">
        <v>5.29</v>
      </c>
      <c r="K7894" t="s">
        <v>102</v>
      </c>
      <c r="L7894" t="s">
        <v>41</v>
      </c>
      <c r="M7894">
        <v>6.93</v>
      </c>
      <c r="N7894" t="s">
        <v>83</v>
      </c>
      <c r="O7894" t="b">
        <v>0</v>
      </c>
      <c r="P7894">
        <v>676.89120000000003</v>
      </c>
      <c r="Q7894">
        <v>240.18719999999999</v>
      </c>
      <c r="R7894">
        <v>227.96719999999999</v>
      </c>
      <c r="S7894" t="s">
        <v>103</v>
      </c>
      <c r="T7894">
        <v>0</v>
      </c>
      <c r="U7894">
        <v>0</v>
      </c>
      <c r="V7894">
        <v>23</v>
      </c>
      <c r="W7894">
        <v>2182.6779999999999</v>
      </c>
    </row>
    <row r="7895" spans="1:23" x14ac:dyDescent="0.35">
      <c r="A7895" t="s">
        <v>10035</v>
      </c>
      <c r="B7895" t="s">
        <v>86</v>
      </c>
      <c r="C7895" t="s">
        <v>1582</v>
      </c>
      <c r="D7895" t="s">
        <v>19</v>
      </c>
      <c r="E7895" t="s">
        <v>14</v>
      </c>
      <c r="F7895" t="s">
        <v>247</v>
      </c>
      <c r="G7895">
        <v>125.15</v>
      </c>
      <c r="H7895">
        <v>1</v>
      </c>
      <c r="I7895">
        <v>0.01</v>
      </c>
      <c r="J7895">
        <v>7.59</v>
      </c>
      <c r="K7895" t="s">
        <v>115</v>
      </c>
      <c r="L7895" t="s">
        <v>45</v>
      </c>
      <c r="M7895">
        <v>0.78</v>
      </c>
      <c r="N7895" t="s">
        <v>83</v>
      </c>
      <c r="O7895" t="b">
        <v>0</v>
      </c>
      <c r="P7895">
        <v>123.8985</v>
      </c>
      <c r="Q7895">
        <v>48.808500000000002</v>
      </c>
      <c r="R7895">
        <v>40.438499999999998</v>
      </c>
      <c r="S7895" t="s">
        <v>91</v>
      </c>
      <c r="T7895">
        <v>0</v>
      </c>
      <c r="U7895">
        <v>0</v>
      </c>
      <c r="V7895">
        <v>2</v>
      </c>
      <c r="W7895">
        <v>130.4487</v>
      </c>
    </row>
    <row r="7896" spans="1:23" x14ac:dyDescent="0.35">
      <c r="A7896" t="s">
        <v>10036</v>
      </c>
      <c r="B7896" t="s">
        <v>996</v>
      </c>
      <c r="C7896" t="s">
        <v>3493</v>
      </c>
      <c r="D7896" t="s">
        <v>17</v>
      </c>
      <c r="E7896" t="s">
        <v>95</v>
      </c>
      <c r="F7896" t="s">
        <v>1549</v>
      </c>
      <c r="G7896">
        <v>660.94</v>
      </c>
      <c r="H7896">
        <v>2</v>
      </c>
      <c r="I7896">
        <v>0.24</v>
      </c>
      <c r="J7896">
        <v>5.53</v>
      </c>
      <c r="K7896" t="s">
        <v>115</v>
      </c>
      <c r="L7896" t="s">
        <v>41</v>
      </c>
      <c r="M7896">
        <v>14.53</v>
      </c>
      <c r="N7896" t="s">
        <v>83</v>
      </c>
      <c r="O7896" t="b">
        <v>0</v>
      </c>
      <c r="P7896">
        <v>1004.6288</v>
      </c>
      <c r="Q7896">
        <v>211.5008</v>
      </c>
      <c r="R7896">
        <v>191.4408</v>
      </c>
      <c r="S7896" t="s">
        <v>128</v>
      </c>
      <c r="T7896">
        <v>0</v>
      </c>
      <c r="U7896">
        <v>0</v>
      </c>
      <c r="V7896">
        <v>15</v>
      </c>
      <c r="W7896">
        <v>2107.1965</v>
      </c>
    </row>
    <row r="7897" spans="1:23" x14ac:dyDescent="0.35">
      <c r="A7897" t="s">
        <v>10037</v>
      </c>
      <c r="B7897" t="s">
        <v>134</v>
      </c>
      <c r="C7897" t="s">
        <v>3634</v>
      </c>
      <c r="D7897" t="s">
        <v>15</v>
      </c>
      <c r="E7897" t="s">
        <v>88</v>
      </c>
      <c r="F7897" t="s">
        <v>975</v>
      </c>
      <c r="G7897">
        <v>20.6</v>
      </c>
      <c r="H7897">
        <v>1</v>
      </c>
      <c r="I7897">
        <v>0.06</v>
      </c>
      <c r="J7897">
        <v>6.52</v>
      </c>
      <c r="K7897" t="s">
        <v>82</v>
      </c>
      <c r="L7897" t="s">
        <v>41</v>
      </c>
      <c r="M7897">
        <v>7.86</v>
      </c>
      <c r="N7897" t="s">
        <v>83</v>
      </c>
      <c r="O7897" t="b">
        <v>0</v>
      </c>
      <c r="P7897">
        <v>19.364000000000001</v>
      </c>
      <c r="Q7897">
        <v>7.0039999999999996</v>
      </c>
      <c r="R7897">
        <v>-7.3759999999999986</v>
      </c>
      <c r="S7897" t="s">
        <v>128</v>
      </c>
      <c r="T7897">
        <v>0</v>
      </c>
      <c r="U7897">
        <v>0</v>
      </c>
      <c r="V7897">
        <v>5</v>
      </c>
      <c r="W7897">
        <v>163.5519000000001</v>
      </c>
    </row>
    <row r="7898" spans="1:23" x14ac:dyDescent="0.35">
      <c r="A7898" t="s">
        <v>10038</v>
      </c>
      <c r="B7898" t="s">
        <v>1379</v>
      </c>
      <c r="C7898" t="s">
        <v>2143</v>
      </c>
      <c r="D7898" t="s">
        <v>15</v>
      </c>
      <c r="E7898" t="s">
        <v>88</v>
      </c>
      <c r="F7898" t="s">
        <v>944</v>
      </c>
      <c r="G7898">
        <v>21.14</v>
      </c>
      <c r="H7898">
        <v>3</v>
      </c>
      <c r="I7898">
        <v>0.26</v>
      </c>
      <c r="J7898">
        <v>5.18</v>
      </c>
      <c r="K7898" t="s">
        <v>115</v>
      </c>
      <c r="L7898" t="s">
        <v>41</v>
      </c>
      <c r="M7898">
        <v>11.88</v>
      </c>
      <c r="N7898" t="s">
        <v>83</v>
      </c>
      <c r="O7898" t="b">
        <v>0</v>
      </c>
      <c r="P7898">
        <v>46.930799999999998</v>
      </c>
      <c r="Q7898">
        <v>8.8787999999999982</v>
      </c>
      <c r="R7898">
        <v>-8.181200000000004</v>
      </c>
      <c r="S7898" t="s">
        <v>183</v>
      </c>
      <c r="T7898">
        <v>0</v>
      </c>
      <c r="U7898">
        <v>0</v>
      </c>
      <c r="V7898">
        <v>14</v>
      </c>
      <c r="W7898">
        <v>292.22550000000012</v>
      </c>
    </row>
    <row r="7899" spans="1:23" x14ac:dyDescent="0.35">
      <c r="A7899" t="s">
        <v>10039</v>
      </c>
      <c r="B7899" t="s">
        <v>402</v>
      </c>
      <c r="C7899" t="s">
        <v>793</v>
      </c>
      <c r="D7899" t="s">
        <v>15</v>
      </c>
      <c r="E7899" t="s">
        <v>16</v>
      </c>
      <c r="F7899" t="s">
        <v>214</v>
      </c>
      <c r="G7899">
        <v>58.72</v>
      </c>
      <c r="H7899">
        <v>3</v>
      </c>
      <c r="I7899">
        <v>0.15</v>
      </c>
      <c r="J7899">
        <v>9.2100000000000009</v>
      </c>
      <c r="K7899" t="s">
        <v>115</v>
      </c>
      <c r="L7899" t="s">
        <v>41</v>
      </c>
      <c r="M7899">
        <v>7.77</v>
      </c>
      <c r="N7899" t="s">
        <v>83</v>
      </c>
      <c r="O7899" t="b">
        <v>0</v>
      </c>
      <c r="P7899">
        <v>149.73599999999999</v>
      </c>
      <c r="Q7899">
        <v>44.039999999999992</v>
      </c>
      <c r="R7899">
        <v>27.059999999999992</v>
      </c>
      <c r="S7899" t="s">
        <v>97</v>
      </c>
      <c r="T7899">
        <v>0</v>
      </c>
      <c r="U7899">
        <v>0</v>
      </c>
      <c r="V7899">
        <v>16</v>
      </c>
      <c r="W7899">
        <v>1121.5859</v>
      </c>
    </row>
    <row r="7900" spans="1:23" x14ac:dyDescent="0.35">
      <c r="A7900" t="s">
        <v>10040</v>
      </c>
      <c r="B7900" t="s">
        <v>960</v>
      </c>
      <c r="C7900" t="s">
        <v>640</v>
      </c>
      <c r="D7900" t="s">
        <v>24</v>
      </c>
      <c r="E7900" t="s">
        <v>14</v>
      </c>
      <c r="F7900" t="s">
        <v>101</v>
      </c>
      <c r="G7900">
        <v>110.01</v>
      </c>
      <c r="H7900">
        <v>3</v>
      </c>
      <c r="I7900">
        <v>0.09</v>
      </c>
      <c r="J7900">
        <v>2.44</v>
      </c>
      <c r="K7900" t="s">
        <v>82</v>
      </c>
      <c r="L7900" t="s">
        <v>48</v>
      </c>
      <c r="M7900">
        <v>17.079999999999998</v>
      </c>
      <c r="N7900" t="s">
        <v>83</v>
      </c>
      <c r="O7900" t="b">
        <v>0</v>
      </c>
      <c r="P7900">
        <v>300.32729999999998</v>
      </c>
      <c r="Q7900">
        <v>102.30929999999999</v>
      </c>
      <c r="R7900">
        <v>82.78930000000004</v>
      </c>
      <c r="S7900" t="s">
        <v>84</v>
      </c>
      <c r="T7900">
        <v>0</v>
      </c>
      <c r="U7900">
        <v>0</v>
      </c>
      <c r="V7900">
        <v>21</v>
      </c>
      <c r="W7900">
        <v>1856.1396999999999</v>
      </c>
    </row>
    <row r="7901" spans="1:23" x14ac:dyDescent="0.35">
      <c r="A7901" t="s">
        <v>10041</v>
      </c>
      <c r="B7901" t="s">
        <v>1185</v>
      </c>
      <c r="C7901" t="s">
        <v>2574</v>
      </c>
      <c r="D7901" t="s">
        <v>19</v>
      </c>
      <c r="E7901" t="s">
        <v>95</v>
      </c>
      <c r="F7901" t="s">
        <v>217</v>
      </c>
      <c r="G7901">
        <v>459.73</v>
      </c>
      <c r="H7901">
        <v>1</v>
      </c>
      <c r="I7901">
        <v>0.16</v>
      </c>
      <c r="J7901">
        <v>5.53</v>
      </c>
      <c r="K7901" t="s">
        <v>82</v>
      </c>
      <c r="L7901" t="s">
        <v>41</v>
      </c>
      <c r="M7901">
        <v>9.5399999999999991</v>
      </c>
      <c r="N7901" t="s">
        <v>141</v>
      </c>
      <c r="O7901" t="b">
        <v>0</v>
      </c>
      <c r="P7901">
        <v>386.17320000000001</v>
      </c>
      <c r="Q7901">
        <v>110.3352</v>
      </c>
      <c r="R7901">
        <v>95.265199999999993</v>
      </c>
      <c r="S7901" t="s">
        <v>183</v>
      </c>
      <c r="T7901">
        <v>1</v>
      </c>
      <c r="U7901">
        <v>0</v>
      </c>
      <c r="V7901">
        <v>3</v>
      </c>
      <c r="W7901">
        <v>78.165500000000009</v>
      </c>
    </row>
    <row r="7902" spans="1:23" x14ac:dyDescent="0.35">
      <c r="A7902" t="s">
        <v>10042</v>
      </c>
      <c r="B7902" t="s">
        <v>1586</v>
      </c>
      <c r="C7902" t="s">
        <v>1527</v>
      </c>
      <c r="D7902" t="s">
        <v>19</v>
      </c>
      <c r="E7902" t="s">
        <v>16</v>
      </c>
      <c r="F7902" t="s">
        <v>854</v>
      </c>
      <c r="G7902">
        <v>49.65</v>
      </c>
      <c r="H7902">
        <v>2</v>
      </c>
      <c r="I7902">
        <v>0.26</v>
      </c>
      <c r="J7902">
        <v>3.66</v>
      </c>
      <c r="K7902" t="s">
        <v>82</v>
      </c>
      <c r="L7902" t="s">
        <v>45</v>
      </c>
      <c r="M7902">
        <v>1.1399999999999999</v>
      </c>
      <c r="N7902" t="s">
        <v>83</v>
      </c>
      <c r="O7902" t="b">
        <v>0</v>
      </c>
      <c r="P7902">
        <v>73.481999999999999</v>
      </c>
      <c r="Q7902">
        <v>13.901999999999999</v>
      </c>
      <c r="R7902">
        <v>9.1020000000000003</v>
      </c>
      <c r="S7902" t="s">
        <v>183</v>
      </c>
      <c r="T7902">
        <v>0</v>
      </c>
      <c r="U7902">
        <v>0</v>
      </c>
      <c r="V7902">
        <v>19</v>
      </c>
      <c r="W7902">
        <v>1549.5698</v>
      </c>
    </row>
    <row r="7903" spans="1:23" x14ac:dyDescent="0.35">
      <c r="A7903" t="s">
        <v>10043</v>
      </c>
      <c r="B7903" t="s">
        <v>185</v>
      </c>
      <c r="C7903" t="s">
        <v>418</v>
      </c>
      <c r="D7903" t="s">
        <v>28</v>
      </c>
      <c r="E7903" t="s">
        <v>14</v>
      </c>
      <c r="F7903" t="s">
        <v>396</v>
      </c>
      <c r="G7903">
        <v>161.07</v>
      </c>
      <c r="H7903">
        <v>2</v>
      </c>
      <c r="I7903">
        <v>0</v>
      </c>
      <c r="J7903">
        <v>6.76</v>
      </c>
      <c r="K7903" t="s">
        <v>90</v>
      </c>
      <c r="L7903" t="s">
        <v>43</v>
      </c>
      <c r="M7903">
        <v>3.47</v>
      </c>
      <c r="N7903" t="s">
        <v>83</v>
      </c>
      <c r="O7903" t="b">
        <v>0</v>
      </c>
      <c r="P7903">
        <v>322.14</v>
      </c>
      <c r="Q7903">
        <v>128.85599999999999</v>
      </c>
      <c r="R7903">
        <v>118.626</v>
      </c>
      <c r="S7903" t="s">
        <v>128</v>
      </c>
      <c r="T7903">
        <v>0</v>
      </c>
      <c r="U7903">
        <v>0</v>
      </c>
      <c r="V7903">
        <v>11</v>
      </c>
      <c r="W7903">
        <v>1394.7299</v>
      </c>
    </row>
    <row r="7904" spans="1:23" x14ac:dyDescent="0.35">
      <c r="A7904" t="s">
        <v>10044</v>
      </c>
      <c r="B7904" t="s">
        <v>302</v>
      </c>
      <c r="C7904" t="s">
        <v>4495</v>
      </c>
      <c r="D7904" t="s">
        <v>12</v>
      </c>
      <c r="E7904" t="s">
        <v>16</v>
      </c>
      <c r="F7904" t="s">
        <v>505</v>
      </c>
      <c r="G7904">
        <v>35.880000000000003</v>
      </c>
      <c r="H7904">
        <v>1</v>
      </c>
      <c r="I7904">
        <v>0.28000000000000003</v>
      </c>
      <c r="J7904">
        <v>5.14</v>
      </c>
      <c r="K7904" t="s">
        <v>82</v>
      </c>
      <c r="L7904" t="s">
        <v>48</v>
      </c>
      <c r="M7904">
        <v>5.35</v>
      </c>
      <c r="N7904" t="s">
        <v>83</v>
      </c>
      <c r="O7904" t="b">
        <v>0</v>
      </c>
      <c r="P7904">
        <v>25.833600000000001</v>
      </c>
      <c r="Q7904">
        <v>4.3055999999999983</v>
      </c>
      <c r="R7904">
        <v>-6.1844000000000001</v>
      </c>
      <c r="S7904" t="s">
        <v>183</v>
      </c>
      <c r="T7904">
        <v>0</v>
      </c>
      <c r="U7904">
        <v>0</v>
      </c>
      <c r="V7904">
        <v>3</v>
      </c>
      <c r="W7904">
        <v>79.684400000000011</v>
      </c>
    </row>
    <row r="7905" spans="1:23" x14ac:dyDescent="0.35">
      <c r="A7905" t="s">
        <v>10045</v>
      </c>
      <c r="B7905" t="s">
        <v>784</v>
      </c>
      <c r="C7905" t="s">
        <v>373</v>
      </c>
      <c r="D7905" t="s">
        <v>17</v>
      </c>
      <c r="E7905" t="s">
        <v>14</v>
      </c>
      <c r="F7905" t="s">
        <v>775</v>
      </c>
      <c r="G7905">
        <v>127.1</v>
      </c>
      <c r="H7905">
        <v>3</v>
      </c>
      <c r="I7905">
        <v>0.17</v>
      </c>
      <c r="J7905">
        <v>4</v>
      </c>
      <c r="K7905" t="s">
        <v>115</v>
      </c>
      <c r="L7905" t="s">
        <v>41</v>
      </c>
      <c r="M7905">
        <v>14.13</v>
      </c>
      <c r="N7905" t="s">
        <v>83</v>
      </c>
      <c r="O7905" t="b">
        <v>0</v>
      </c>
      <c r="P7905">
        <v>316.47899999999993</v>
      </c>
      <c r="Q7905">
        <v>87.698999999999955</v>
      </c>
      <c r="R7905">
        <v>69.56899999999996</v>
      </c>
      <c r="S7905" t="s">
        <v>84</v>
      </c>
      <c r="T7905">
        <v>0</v>
      </c>
      <c r="U7905">
        <v>0</v>
      </c>
      <c r="V7905">
        <v>16</v>
      </c>
      <c r="W7905">
        <v>819.02729999999997</v>
      </c>
    </row>
    <row r="7906" spans="1:23" x14ac:dyDescent="0.35">
      <c r="A7906" t="s">
        <v>10046</v>
      </c>
      <c r="B7906" t="s">
        <v>1097</v>
      </c>
      <c r="C7906" t="s">
        <v>2689</v>
      </c>
      <c r="D7906" t="s">
        <v>12</v>
      </c>
      <c r="E7906" t="s">
        <v>14</v>
      </c>
      <c r="F7906" t="s">
        <v>203</v>
      </c>
      <c r="G7906">
        <v>140.78</v>
      </c>
      <c r="H7906">
        <v>2</v>
      </c>
      <c r="I7906">
        <v>0.17</v>
      </c>
      <c r="J7906">
        <v>4.7</v>
      </c>
      <c r="K7906" t="s">
        <v>102</v>
      </c>
      <c r="L7906" t="s">
        <v>41</v>
      </c>
      <c r="M7906">
        <v>6.35</v>
      </c>
      <c r="N7906" t="s">
        <v>83</v>
      </c>
      <c r="O7906" t="b">
        <v>0</v>
      </c>
      <c r="P7906">
        <v>233.69479999999999</v>
      </c>
      <c r="Q7906">
        <v>64.758799999999979</v>
      </c>
      <c r="R7906">
        <v>53.708799999999982</v>
      </c>
      <c r="S7906" t="s">
        <v>183</v>
      </c>
      <c r="T7906">
        <v>0</v>
      </c>
      <c r="U7906">
        <v>0</v>
      </c>
      <c r="V7906">
        <v>4</v>
      </c>
      <c r="W7906">
        <v>370.79399999999998</v>
      </c>
    </row>
    <row r="7907" spans="1:23" x14ac:dyDescent="0.35">
      <c r="A7907" t="s">
        <v>10047</v>
      </c>
      <c r="B7907" t="s">
        <v>583</v>
      </c>
      <c r="C7907" t="s">
        <v>106</v>
      </c>
      <c r="D7907" t="s">
        <v>24</v>
      </c>
      <c r="E7907" t="s">
        <v>16</v>
      </c>
      <c r="F7907" t="s">
        <v>444</v>
      </c>
      <c r="G7907">
        <v>38.17</v>
      </c>
      <c r="H7907">
        <v>1</v>
      </c>
      <c r="I7907">
        <v>0.22</v>
      </c>
      <c r="J7907">
        <v>8.7200000000000006</v>
      </c>
      <c r="K7907" t="s">
        <v>82</v>
      </c>
      <c r="L7907" t="s">
        <v>41</v>
      </c>
      <c r="M7907">
        <v>8.26</v>
      </c>
      <c r="N7907" t="s">
        <v>83</v>
      </c>
      <c r="O7907" t="b">
        <v>0</v>
      </c>
      <c r="P7907">
        <v>29.772600000000001</v>
      </c>
      <c r="Q7907">
        <v>6.8705999999999996</v>
      </c>
      <c r="R7907">
        <v>-10.109400000000001</v>
      </c>
      <c r="S7907" t="s">
        <v>84</v>
      </c>
      <c r="T7907">
        <v>0</v>
      </c>
      <c r="U7907">
        <v>0</v>
      </c>
      <c r="V7907">
        <v>14</v>
      </c>
      <c r="W7907">
        <v>687.77050000000008</v>
      </c>
    </row>
    <row r="7908" spans="1:23" x14ac:dyDescent="0.35">
      <c r="A7908" t="s">
        <v>10048</v>
      </c>
      <c r="B7908" t="s">
        <v>79</v>
      </c>
      <c r="C7908" t="s">
        <v>10049</v>
      </c>
      <c r="D7908" t="s">
        <v>15</v>
      </c>
      <c r="E7908" t="s">
        <v>16</v>
      </c>
      <c r="F7908" t="s">
        <v>1050</v>
      </c>
      <c r="G7908">
        <v>74.11</v>
      </c>
      <c r="H7908">
        <v>1</v>
      </c>
      <c r="I7908">
        <v>0.25</v>
      </c>
      <c r="J7908">
        <v>2.56</v>
      </c>
      <c r="K7908" t="s">
        <v>102</v>
      </c>
      <c r="L7908" t="s">
        <v>45</v>
      </c>
      <c r="M7908">
        <v>0.99</v>
      </c>
      <c r="N7908" t="s">
        <v>83</v>
      </c>
      <c r="O7908" t="b">
        <v>0</v>
      </c>
      <c r="P7908">
        <v>55.582500000000003</v>
      </c>
      <c r="Q7908">
        <v>11.1165</v>
      </c>
      <c r="R7908">
        <v>7.5664999999999951</v>
      </c>
      <c r="S7908" t="s">
        <v>84</v>
      </c>
      <c r="T7908">
        <v>0</v>
      </c>
      <c r="U7908">
        <v>0</v>
      </c>
      <c r="V7908">
        <v>1</v>
      </c>
      <c r="W7908">
        <v>7.5664999999999951</v>
      </c>
    </row>
    <row r="7909" spans="1:23" x14ac:dyDescent="0.35">
      <c r="A7909" t="s">
        <v>10050</v>
      </c>
      <c r="B7909" t="s">
        <v>316</v>
      </c>
      <c r="C7909" t="s">
        <v>1489</v>
      </c>
      <c r="D7909" t="s">
        <v>12</v>
      </c>
      <c r="E7909" t="s">
        <v>95</v>
      </c>
      <c r="F7909" t="s">
        <v>96</v>
      </c>
      <c r="G7909">
        <v>351.34</v>
      </c>
      <c r="H7909">
        <v>2</v>
      </c>
      <c r="I7909">
        <v>0.12</v>
      </c>
      <c r="J7909">
        <v>4.03</v>
      </c>
      <c r="K7909" t="s">
        <v>82</v>
      </c>
      <c r="L7909" t="s">
        <v>41</v>
      </c>
      <c r="M7909">
        <v>10.16</v>
      </c>
      <c r="N7909" t="s">
        <v>83</v>
      </c>
      <c r="O7909" t="b">
        <v>0</v>
      </c>
      <c r="P7909">
        <v>618.35839999999996</v>
      </c>
      <c r="Q7909">
        <v>196.75040000000001</v>
      </c>
      <c r="R7909">
        <v>182.56039999999999</v>
      </c>
      <c r="S7909" t="s">
        <v>91</v>
      </c>
      <c r="T7909">
        <v>0</v>
      </c>
      <c r="U7909">
        <v>0</v>
      </c>
      <c r="V7909">
        <v>15</v>
      </c>
      <c r="W7909">
        <v>471.47800000000012</v>
      </c>
    </row>
    <row r="7910" spans="1:23" x14ac:dyDescent="0.35">
      <c r="A7910" t="s">
        <v>10051</v>
      </c>
      <c r="B7910" t="s">
        <v>521</v>
      </c>
      <c r="C7910" t="s">
        <v>661</v>
      </c>
      <c r="D7910" t="s">
        <v>12</v>
      </c>
      <c r="E7910" t="s">
        <v>16</v>
      </c>
      <c r="F7910" t="s">
        <v>932</v>
      </c>
      <c r="G7910">
        <v>30.19</v>
      </c>
      <c r="H7910">
        <v>1</v>
      </c>
      <c r="I7910">
        <v>0.13</v>
      </c>
      <c r="J7910">
        <v>7.88</v>
      </c>
      <c r="K7910" t="s">
        <v>82</v>
      </c>
      <c r="L7910" t="s">
        <v>43</v>
      </c>
      <c r="M7910">
        <v>3.37</v>
      </c>
      <c r="N7910" t="s">
        <v>83</v>
      </c>
      <c r="O7910" t="b">
        <v>0</v>
      </c>
      <c r="P7910">
        <v>26.2653</v>
      </c>
      <c r="Q7910">
        <v>8.1512999999999991</v>
      </c>
      <c r="R7910">
        <v>-3.0987000000000009</v>
      </c>
      <c r="S7910" t="s">
        <v>84</v>
      </c>
      <c r="T7910">
        <v>0</v>
      </c>
      <c r="U7910">
        <v>0</v>
      </c>
      <c r="V7910">
        <v>20</v>
      </c>
      <c r="W7910">
        <v>715.11930000000018</v>
      </c>
    </row>
    <row r="7911" spans="1:23" x14ac:dyDescent="0.35">
      <c r="A7911" t="s">
        <v>10052</v>
      </c>
      <c r="B7911" t="s">
        <v>660</v>
      </c>
      <c r="C7911" t="s">
        <v>1789</v>
      </c>
      <c r="D7911" t="s">
        <v>15</v>
      </c>
      <c r="E7911" t="s">
        <v>88</v>
      </c>
      <c r="F7911" t="s">
        <v>791</v>
      </c>
      <c r="G7911">
        <v>31.9</v>
      </c>
      <c r="H7911">
        <v>3</v>
      </c>
      <c r="I7911">
        <v>0.01</v>
      </c>
      <c r="J7911">
        <v>3.74</v>
      </c>
      <c r="K7911" t="s">
        <v>115</v>
      </c>
      <c r="L7911" t="s">
        <v>43</v>
      </c>
      <c r="M7911">
        <v>3.46</v>
      </c>
      <c r="N7911" t="s">
        <v>83</v>
      </c>
      <c r="O7911" t="b">
        <v>0</v>
      </c>
      <c r="P7911">
        <v>94.742999999999995</v>
      </c>
      <c r="Q7911">
        <v>37.323</v>
      </c>
      <c r="R7911">
        <v>30.123000000000001</v>
      </c>
      <c r="S7911" t="s">
        <v>84</v>
      </c>
      <c r="T7911">
        <v>0</v>
      </c>
      <c r="U7911">
        <v>0</v>
      </c>
      <c r="V7911">
        <v>19</v>
      </c>
      <c r="W7911">
        <v>1747.4513999999999</v>
      </c>
    </row>
    <row r="7912" spans="1:23" x14ac:dyDescent="0.35">
      <c r="A7912" t="s">
        <v>10053</v>
      </c>
      <c r="B7912" t="s">
        <v>346</v>
      </c>
      <c r="C7912" t="s">
        <v>8445</v>
      </c>
      <c r="D7912" t="s">
        <v>12</v>
      </c>
      <c r="E7912" t="s">
        <v>16</v>
      </c>
      <c r="F7912" t="s">
        <v>932</v>
      </c>
      <c r="G7912">
        <v>30.96</v>
      </c>
      <c r="H7912">
        <v>3</v>
      </c>
      <c r="I7912">
        <v>0.22</v>
      </c>
      <c r="J7912">
        <v>6.48</v>
      </c>
      <c r="K7912" t="s">
        <v>90</v>
      </c>
      <c r="L7912" t="s">
        <v>41</v>
      </c>
      <c r="M7912">
        <v>11.94</v>
      </c>
      <c r="N7912" t="s">
        <v>83</v>
      </c>
      <c r="O7912" t="b">
        <v>0</v>
      </c>
      <c r="P7912">
        <v>72.446399999999997</v>
      </c>
      <c r="Q7912">
        <v>16.718399999999999</v>
      </c>
      <c r="R7912">
        <v>-1.7015999999999989</v>
      </c>
      <c r="S7912" t="s">
        <v>97</v>
      </c>
      <c r="T7912">
        <v>0</v>
      </c>
      <c r="U7912">
        <v>0</v>
      </c>
      <c r="V7912">
        <v>2</v>
      </c>
      <c r="W7912">
        <v>19.657599999999999</v>
      </c>
    </row>
    <row r="7913" spans="1:23" x14ac:dyDescent="0.35">
      <c r="A7913" t="s">
        <v>10054</v>
      </c>
      <c r="B7913" t="s">
        <v>507</v>
      </c>
      <c r="C7913" t="s">
        <v>4088</v>
      </c>
      <c r="D7913" t="s">
        <v>12</v>
      </c>
      <c r="E7913" t="s">
        <v>16</v>
      </c>
      <c r="F7913" t="s">
        <v>895</v>
      </c>
      <c r="G7913">
        <v>69.599999999999994</v>
      </c>
      <c r="H7913">
        <v>2</v>
      </c>
      <c r="I7913">
        <v>0.13</v>
      </c>
      <c r="J7913">
        <v>8.1</v>
      </c>
      <c r="K7913" t="s">
        <v>115</v>
      </c>
      <c r="L7913" t="s">
        <v>45</v>
      </c>
      <c r="M7913">
        <v>1.25</v>
      </c>
      <c r="N7913" t="s">
        <v>83</v>
      </c>
      <c r="O7913" t="b">
        <v>0</v>
      </c>
      <c r="P7913">
        <v>121.104</v>
      </c>
      <c r="Q7913">
        <v>37.583999999999989</v>
      </c>
      <c r="R7913">
        <v>28.233999999999991</v>
      </c>
      <c r="S7913" t="s">
        <v>84</v>
      </c>
      <c r="T7913">
        <v>0</v>
      </c>
      <c r="U7913">
        <v>0</v>
      </c>
      <c r="V7913">
        <v>2</v>
      </c>
      <c r="W7913">
        <v>111.8848</v>
      </c>
    </row>
    <row r="7914" spans="1:23" x14ac:dyDescent="0.35">
      <c r="A7914" t="s">
        <v>10055</v>
      </c>
      <c r="B7914" t="s">
        <v>1345</v>
      </c>
      <c r="C7914" t="s">
        <v>170</v>
      </c>
      <c r="D7914" t="s">
        <v>15</v>
      </c>
      <c r="E7914" t="s">
        <v>95</v>
      </c>
      <c r="F7914" t="s">
        <v>119</v>
      </c>
      <c r="G7914">
        <v>300.64999999999998</v>
      </c>
      <c r="H7914">
        <v>1</v>
      </c>
      <c r="I7914">
        <v>0.02</v>
      </c>
      <c r="J7914">
        <v>7.2</v>
      </c>
      <c r="K7914" t="s">
        <v>82</v>
      </c>
      <c r="L7914" t="s">
        <v>45</v>
      </c>
      <c r="M7914">
        <v>1.32</v>
      </c>
      <c r="N7914" t="s">
        <v>83</v>
      </c>
      <c r="O7914" t="b">
        <v>0</v>
      </c>
      <c r="P7914">
        <v>294.637</v>
      </c>
      <c r="Q7914">
        <v>114.247</v>
      </c>
      <c r="R7914">
        <v>105.727</v>
      </c>
      <c r="S7914" t="s">
        <v>183</v>
      </c>
      <c r="T7914">
        <v>0</v>
      </c>
      <c r="U7914">
        <v>0</v>
      </c>
      <c r="V7914">
        <v>14</v>
      </c>
      <c r="W7914">
        <v>1066.5287000000001</v>
      </c>
    </row>
    <row r="7915" spans="1:23" x14ac:dyDescent="0.35">
      <c r="A7915" t="s">
        <v>10056</v>
      </c>
      <c r="B7915" t="s">
        <v>429</v>
      </c>
      <c r="C7915" t="s">
        <v>131</v>
      </c>
      <c r="D7915" t="s">
        <v>17</v>
      </c>
      <c r="E7915" t="s">
        <v>16</v>
      </c>
      <c r="F7915" t="s">
        <v>624</v>
      </c>
      <c r="G7915">
        <v>25.35</v>
      </c>
      <c r="H7915">
        <v>3</v>
      </c>
      <c r="I7915">
        <v>0.09</v>
      </c>
      <c r="J7915">
        <v>7.47</v>
      </c>
      <c r="K7915" t="s">
        <v>82</v>
      </c>
      <c r="L7915" t="s">
        <v>43</v>
      </c>
      <c r="M7915">
        <v>7.88</v>
      </c>
      <c r="N7915" t="s">
        <v>83</v>
      </c>
      <c r="O7915" t="b">
        <v>0</v>
      </c>
      <c r="P7915">
        <v>69.205500000000015</v>
      </c>
      <c r="Q7915">
        <v>23.575500000000009</v>
      </c>
      <c r="R7915">
        <v>8.2255000000000127</v>
      </c>
      <c r="S7915" t="s">
        <v>128</v>
      </c>
      <c r="T7915">
        <v>0</v>
      </c>
      <c r="U7915">
        <v>0</v>
      </c>
      <c r="V7915">
        <v>18</v>
      </c>
      <c r="W7915">
        <v>988.7876</v>
      </c>
    </row>
    <row r="7916" spans="1:23" x14ac:dyDescent="0.35">
      <c r="A7916" t="s">
        <v>10057</v>
      </c>
      <c r="B7916" t="s">
        <v>867</v>
      </c>
      <c r="C7916" t="s">
        <v>1459</v>
      </c>
      <c r="D7916" t="s">
        <v>17</v>
      </c>
      <c r="E7916" t="s">
        <v>16</v>
      </c>
      <c r="F7916" t="s">
        <v>696</v>
      </c>
      <c r="G7916">
        <v>10.86</v>
      </c>
      <c r="H7916">
        <v>1</v>
      </c>
      <c r="I7916">
        <v>7.0000000000000007E-2</v>
      </c>
      <c r="J7916">
        <v>9.2200000000000006</v>
      </c>
      <c r="K7916" t="s">
        <v>90</v>
      </c>
      <c r="L7916" t="s">
        <v>45</v>
      </c>
      <c r="M7916">
        <v>1.06</v>
      </c>
      <c r="N7916" t="s">
        <v>83</v>
      </c>
      <c r="O7916" t="b">
        <v>0</v>
      </c>
      <c r="P7916">
        <v>10.0998</v>
      </c>
      <c r="Q7916">
        <v>3.5837999999999992</v>
      </c>
      <c r="R7916">
        <v>-6.6962000000000019</v>
      </c>
      <c r="S7916" t="s">
        <v>103</v>
      </c>
      <c r="T7916">
        <v>0</v>
      </c>
      <c r="U7916">
        <v>0</v>
      </c>
      <c r="V7916">
        <v>21</v>
      </c>
      <c r="W7916">
        <v>2879.7907</v>
      </c>
    </row>
    <row r="7917" spans="1:23" x14ac:dyDescent="0.35">
      <c r="A7917" t="s">
        <v>10058</v>
      </c>
      <c r="B7917" t="s">
        <v>689</v>
      </c>
      <c r="C7917" t="s">
        <v>2940</v>
      </c>
      <c r="D7917" t="s">
        <v>12</v>
      </c>
      <c r="E7917" t="s">
        <v>16</v>
      </c>
      <c r="F7917" t="s">
        <v>132</v>
      </c>
      <c r="G7917">
        <v>58.59</v>
      </c>
      <c r="H7917">
        <v>3</v>
      </c>
      <c r="I7917">
        <v>0.06</v>
      </c>
      <c r="J7917">
        <v>6.43</v>
      </c>
      <c r="K7917" t="s">
        <v>82</v>
      </c>
      <c r="L7917" t="s">
        <v>48</v>
      </c>
      <c r="M7917">
        <v>11.24</v>
      </c>
      <c r="N7917" t="s">
        <v>83</v>
      </c>
      <c r="O7917" t="b">
        <v>0</v>
      </c>
      <c r="P7917">
        <v>165.22380000000001</v>
      </c>
      <c r="Q7917">
        <v>59.761800000000008</v>
      </c>
      <c r="R7917">
        <v>42.091800000000013</v>
      </c>
      <c r="S7917" t="s">
        <v>103</v>
      </c>
      <c r="T7917">
        <v>0</v>
      </c>
      <c r="U7917">
        <v>0</v>
      </c>
      <c r="V7917">
        <v>3</v>
      </c>
      <c r="W7917">
        <v>105.8518</v>
      </c>
    </row>
    <row r="7918" spans="1:23" x14ac:dyDescent="0.35">
      <c r="A7918" t="s">
        <v>10059</v>
      </c>
      <c r="B7918" t="s">
        <v>1497</v>
      </c>
      <c r="C7918" t="s">
        <v>1503</v>
      </c>
      <c r="D7918" t="s">
        <v>24</v>
      </c>
      <c r="E7918" t="s">
        <v>14</v>
      </c>
      <c r="F7918" t="s">
        <v>733</v>
      </c>
      <c r="G7918">
        <v>105</v>
      </c>
      <c r="H7918">
        <v>1</v>
      </c>
      <c r="I7918">
        <v>0.3</v>
      </c>
      <c r="J7918">
        <v>9.35</v>
      </c>
      <c r="K7918" t="s">
        <v>90</v>
      </c>
      <c r="L7918" t="s">
        <v>41</v>
      </c>
      <c r="M7918">
        <v>8.4700000000000006</v>
      </c>
      <c r="N7918" t="s">
        <v>83</v>
      </c>
      <c r="O7918" t="b">
        <v>0</v>
      </c>
      <c r="P7918">
        <v>73.5</v>
      </c>
      <c r="Q7918">
        <v>10.5</v>
      </c>
      <c r="R7918">
        <v>-7.32</v>
      </c>
      <c r="S7918" t="s">
        <v>103</v>
      </c>
      <c r="T7918">
        <v>0</v>
      </c>
      <c r="U7918">
        <v>0</v>
      </c>
      <c r="V7918">
        <v>9</v>
      </c>
      <c r="W7918">
        <v>580.17960000000005</v>
      </c>
    </row>
    <row r="7919" spans="1:23" x14ac:dyDescent="0.35">
      <c r="A7919" t="s">
        <v>10060</v>
      </c>
      <c r="B7919" t="s">
        <v>491</v>
      </c>
      <c r="C7919" t="s">
        <v>3685</v>
      </c>
      <c r="D7919" t="s">
        <v>12</v>
      </c>
      <c r="E7919" t="s">
        <v>16</v>
      </c>
      <c r="F7919" t="s">
        <v>505</v>
      </c>
      <c r="G7919">
        <v>52.73</v>
      </c>
      <c r="H7919">
        <v>2</v>
      </c>
      <c r="I7919">
        <v>0.16</v>
      </c>
      <c r="J7919">
        <v>5.18</v>
      </c>
      <c r="K7919" t="s">
        <v>82</v>
      </c>
      <c r="L7919" t="s">
        <v>45</v>
      </c>
      <c r="M7919">
        <v>0.9</v>
      </c>
      <c r="N7919" t="s">
        <v>83</v>
      </c>
      <c r="O7919" t="b">
        <v>0</v>
      </c>
      <c r="P7919">
        <v>88.586399999999998</v>
      </c>
      <c r="Q7919">
        <v>25.310400000000001</v>
      </c>
      <c r="R7919">
        <v>19.230399999999999</v>
      </c>
      <c r="S7919" t="s">
        <v>103</v>
      </c>
      <c r="T7919">
        <v>0</v>
      </c>
      <c r="U7919">
        <v>0</v>
      </c>
      <c r="V7919">
        <v>3</v>
      </c>
      <c r="W7919">
        <v>29.572600000000008</v>
      </c>
    </row>
    <row r="7920" spans="1:23" x14ac:dyDescent="0.35">
      <c r="A7920" t="s">
        <v>10061</v>
      </c>
      <c r="B7920" t="s">
        <v>598</v>
      </c>
      <c r="C7920" t="s">
        <v>2683</v>
      </c>
      <c r="D7920" t="s">
        <v>28</v>
      </c>
      <c r="E7920" t="s">
        <v>88</v>
      </c>
      <c r="F7920" t="s">
        <v>171</v>
      </c>
      <c r="G7920">
        <v>17.02</v>
      </c>
      <c r="H7920">
        <v>1</v>
      </c>
      <c r="I7920">
        <v>0.05</v>
      </c>
      <c r="J7920">
        <v>3.7</v>
      </c>
      <c r="K7920" t="s">
        <v>102</v>
      </c>
      <c r="L7920" t="s">
        <v>45</v>
      </c>
      <c r="M7920">
        <v>1.53</v>
      </c>
      <c r="N7920" t="s">
        <v>83</v>
      </c>
      <c r="O7920" t="b">
        <v>0</v>
      </c>
      <c r="P7920">
        <v>16.169</v>
      </c>
      <c r="Q7920">
        <v>5.9570000000000007</v>
      </c>
      <c r="R7920">
        <v>0.72700000000000031</v>
      </c>
      <c r="S7920" t="s">
        <v>183</v>
      </c>
      <c r="T7920">
        <v>0</v>
      </c>
      <c r="U7920">
        <v>0</v>
      </c>
      <c r="V7920">
        <v>11</v>
      </c>
      <c r="W7920">
        <v>785.52650000000006</v>
      </c>
    </row>
    <row r="7921" spans="1:23" x14ac:dyDescent="0.35">
      <c r="A7921" t="s">
        <v>10062</v>
      </c>
      <c r="B7921" t="s">
        <v>826</v>
      </c>
      <c r="C7921" t="s">
        <v>717</v>
      </c>
      <c r="D7921" t="s">
        <v>19</v>
      </c>
      <c r="E7921" t="s">
        <v>16</v>
      </c>
      <c r="F7921" t="s">
        <v>696</v>
      </c>
      <c r="G7921">
        <v>29.22</v>
      </c>
      <c r="H7921">
        <v>3</v>
      </c>
      <c r="I7921">
        <v>0.27</v>
      </c>
      <c r="J7921">
        <v>2.62</v>
      </c>
      <c r="K7921" t="s">
        <v>102</v>
      </c>
      <c r="L7921" t="s">
        <v>45</v>
      </c>
      <c r="M7921">
        <v>1.77</v>
      </c>
      <c r="N7921" t="s">
        <v>83</v>
      </c>
      <c r="O7921" t="b">
        <v>0</v>
      </c>
      <c r="P7921">
        <v>63.991799999999998</v>
      </c>
      <c r="Q7921">
        <v>11.395799999999999</v>
      </c>
      <c r="R7921">
        <v>7.0058000000000007</v>
      </c>
      <c r="S7921" t="s">
        <v>103</v>
      </c>
      <c r="T7921">
        <v>0</v>
      </c>
      <c r="U7921">
        <v>0</v>
      </c>
      <c r="V7921">
        <v>17</v>
      </c>
      <c r="W7921">
        <v>684.79100000000005</v>
      </c>
    </row>
    <row r="7922" spans="1:23" x14ac:dyDescent="0.35">
      <c r="A7922" t="s">
        <v>10063</v>
      </c>
      <c r="B7922" t="s">
        <v>264</v>
      </c>
      <c r="C7922" t="s">
        <v>158</v>
      </c>
      <c r="D7922" t="s">
        <v>17</v>
      </c>
      <c r="E7922" t="s">
        <v>14</v>
      </c>
      <c r="F7922" t="s">
        <v>643</v>
      </c>
      <c r="G7922">
        <v>108.01</v>
      </c>
      <c r="H7922">
        <v>2</v>
      </c>
      <c r="I7922">
        <v>0.05</v>
      </c>
      <c r="J7922">
        <v>6.74</v>
      </c>
      <c r="K7922" t="s">
        <v>115</v>
      </c>
      <c r="L7922" t="s">
        <v>43</v>
      </c>
      <c r="M7922">
        <v>4.76</v>
      </c>
      <c r="N7922" t="s">
        <v>83</v>
      </c>
      <c r="O7922" t="b">
        <v>0</v>
      </c>
      <c r="P7922">
        <v>205.21899999999999</v>
      </c>
      <c r="Q7922">
        <v>75.606999999999999</v>
      </c>
      <c r="R7922">
        <v>64.106999999999999</v>
      </c>
      <c r="S7922" t="s">
        <v>97</v>
      </c>
      <c r="T7922">
        <v>0</v>
      </c>
      <c r="U7922">
        <v>0</v>
      </c>
      <c r="V7922">
        <v>22</v>
      </c>
      <c r="W7922">
        <v>1549.7446</v>
      </c>
    </row>
    <row r="7923" spans="1:23" x14ac:dyDescent="0.35">
      <c r="A7923" t="s">
        <v>10064</v>
      </c>
      <c r="B7923" t="s">
        <v>1124</v>
      </c>
      <c r="C7923" t="s">
        <v>7119</v>
      </c>
      <c r="D7923" t="s">
        <v>12</v>
      </c>
      <c r="E7923" t="s">
        <v>16</v>
      </c>
      <c r="F7923" t="s">
        <v>527</v>
      </c>
      <c r="G7923">
        <v>20.010000000000002</v>
      </c>
      <c r="H7923">
        <v>1</v>
      </c>
      <c r="I7923">
        <v>0.08</v>
      </c>
      <c r="J7923">
        <v>9.43</v>
      </c>
      <c r="K7923" t="s">
        <v>90</v>
      </c>
      <c r="L7923" t="s">
        <v>45</v>
      </c>
      <c r="M7923">
        <v>1.75</v>
      </c>
      <c r="N7923" t="s">
        <v>83</v>
      </c>
      <c r="O7923" t="b">
        <v>0</v>
      </c>
      <c r="P7923">
        <v>18.409199999999998</v>
      </c>
      <c r="Q7923">
        <v>6.4032000000000018</v>
      </c>
      <c r="R7923">
        <v>-4.7767999999999979</v>
      </c>
      <c r="S7923" t="s">
        <v>103</v>
      </c>
      <c r="T7923">
        <v>0</v>
      </c>
      <c r="U7923">
        <v>0</v>
      </c>
      <c r="V7923">
        <v>2</v>
      </c>
      <c r="W7923">
        <v>82.235800000000054</v>
      </c>
    </row>
    <row r="7924" spans="1:23" x14ac:dyDescent="0.35">
      <c r="A7924" t="s">
        <v>10065</v>
      </c>
      <c r="B7924" t="s">
        <v>545</v>
      </c>
      <c r="C7924" t="s">
        <v>3379</v>
      </c>
      <c r="D7924" t="s">
        <v>26</v>
      </c>
      <c r="E7924" t="s">
        <v>95</v>
      </c>
      <c r="F7924" t="s">
        <v>175</v>
      </c>
      <c r="G7924">
        <v>444.73</v>
      </c>
      <c r="H7924">
        <v>3</v>
      </c>
      <c r="I7924">
        <v>0.08</v>
      </c>
      <c r="J7924">
        <v>7.87</v>
      </c>
      <c r="K7924" t="s">
        <v>82</v>
      </c>
      <c r="L7924" t="s">
        <v>43</v>
      </c>
      <c r="M7924">
        <v>6.66</v>
      </c>
      <c r="N7924" t="s">
        <v>141</v>
      </c>
      <c r="O7924" t="b">
        <v>0</v>
      </c>
      <c r="P7924">
        <v>1227.4548</v>
      </c>
      <c r="Q7924">
        <v>426.94080000000019</v>
      </c>
      <c r="R7924">
        <v>412.41080000000022</v>
      </c>
      <c r="S7924" t="s">
        <v>91</v>
      </c>
      <c r="T7924">
        <v>1</v>
      </c>
      <c r="U7924">
        <v>0</v>
      </c>
      <c r="V7924">
        <v>2</v>
      </c>
      <c r="W7924">
        <v>489.01380000000017</v>
      </c>
    </row>
    <row r="7925" spans="1:23" x14ac:dyDescent="0.35">
      <c r="A7925" t="s">
        <v>10066</v>
      </c>
      <c r="B7925" t="s">
        <v>633</v>
      </c>
      <c r="C7925" t="s">
        <v>2018</v>
      </c>
      <c r="D7925" t="s">
        <v>12</v>
      </c>
      <c r="E7925" t="s">
        <v>95</v>
      </c>
      <c r="F7925" t="s">
        <v>140</v>
      </c>
      <c r="G7925">
        <v>420.91</v>
      </c>
      <c r="H7925">
        <v>1</v>
      </c>
      <c r="I7925">
        <v>7.0000000000000007E-2</v>
      </c>
      <c r="J7925">
        <v>6</v>
      </c>
      <c r="K7925" t="s">
        <v>102</v>
      </c>
      <c r="L7925" t="s">
        <v>48</v>
      </c>
      <c r="M7925">
        <v>8.74</v>
      </c>
      <c r="N7925" t="s">
        <v>83</v>
      </c>
      <c r="O7925" t="b">
        <v>0</v>
      </c>
      <c r="P7925">
        <v>391.44630000000001</v>
      </c>
      <c r="Q7925">
        <v>138.90029999999999</v>
      </c>
      <c r="R7925">
        <v>124.16030000000001</v>
      </c>
      <c r="S7925" t="s">
        <v>103</v>
      </c>
      <c r="T7925">
        <v>0</v>
      </c>
      <c r="U7925">
        <v>0</v>
      </c>
      <c r="V7925">
        <v>21</v>
      </c>
      <c r="W7925">
        <v>1190.9679000000001</v>
      </c>
    </row>
    <row r="7926" spans="1:23" x14ac:dyDescent="0.35">
      <c r="A7926" t="s">
        <v>10067</v>
      </c>
      <c r="B7926" t="s">
        <v>1011</v>
      </c>
      <c r="C7926" t="s">
        <v>519</v>
      </c>
      <c r="D7926" t="s">
        <v>12</v>
      </c>
      <c r="E7926" t="s">
        <v>88</v>
      </c>
      <c r="F7926" t="s">
        <v>944</v>
      </c>
      <c r="G7926">
        <v>27.13</v>
      </c>
      <c r="H7926">
        <v>1</v>
      </c>
      <c r="I7926">
        <v>0.06</v>
      </c>
      <c r="J7926">
        <v>6.43</v>
      </c>
      <c r="K7926" t="s">
        <v>102</v>
      </c>
      <c r="L7926" t="s">
        <v>43</v>
      </c>
      <c r="M7926">
        <v>5.47</v>
      </c>
      <c r="N7926" t="s">
        <v>83</v>
      </c>
      <c r="O7926" t="b">
        <v>0</v>
      </c>
      <c r="P7926">
        <v>25.502199999999998</v>
      </c>
      <c r="Q7926">
        <v>9.2241999999999997</v>
      </c>
      <c r="R7926">
        <v>-2.6757999999999988</v>
      </c>
      <c r="S7926" t="s">
        <v>91</v>
      </c>
      <c r="T7926">
        <v>0</v>
      </c>
      <c r="U7926">
        <v>0</v>
      </c>
      <c r="V7926">
        <v>18</v>
      </c>
      <c r="W7926">
        <v>828.07060000000013</v>
      </c>
    </row>
    <row r="7927" spans="1:23" x14ac:dyDescent="0.35">
      <c r="A7927" t="s">
        <v>10068</v>
      </c>
      <c r="B7927" t="s">
        <v>1097</v>
      </c>
      <c r="C7927" t="s">
        <v>10069</v>
      </c>
      <c r="D7927" t="s">
        <v>17</v>
      </c>
      <c r="E7927" t="s">
        <v>95</v>
      </c>
      <c r="F7927" t="s">
        <v>270</v>
      </c>
      <c r="G7927">
        <v>322.06</v>
      </c>
      <c r="H7927">
        <v>2</v>
      </c>
      <c r="I7927">
        <v>0.23</v>
      </c>
      <c r="J7927">
        <v>6.26</v>
      </c>
      <c r="K7927" t="s">
        <v>102</v>
      </c>
      <c r="L7927" t="s">
        <v>41</v>
      </c>
      <c r="M7927">
        <v>7.11</v>
      </c>
      <c r="N7927" t="s">
        <v>83</v>
      </c>
      <c r="O7927" t="b">
        <v>0</v>
      </c>
      <c r="P7927">
        <v>495.97239999999999</v>
      </c>
      <c r="Q7927">
        <v>109.5004</v>
      </c>
      <c r="R7927">
        <v>96.130399999999995</v>
      </c>
      <c r="S7927" t="s">
        <v>183</v>
      </c>
      <c r="T7927">
        <v>0</v>
      </c>
      <c r="U7927">
        <v>0</v>
      </c>
      <c r="V7927">
        <v>1</v>
      </c>
      <c r="W7927">
        <v>96.130399999999995</v>
      </c>
    </row>
    <row r="7928" spans="1:23" x14ac:dyDescent="0.35">
      <c r="A7928" t="s">
        <v>10070</v>
      </c>
      <c r="B7928" t="s">
        <v>1524</v>
      </c>
      <c r="C7928" t="s">
        <v>806</v>
      </c>
      <c r="D7928" t="s">
        <v>15</v>
      </c>
      <c r="E7928" t="s">
        <v>16</v>
      </c>
      <c r="F7928" t="s">
        <v>696</v>
      </c>
      <c r="G7928">
        <v>34.18</v>
      </c>
      <c r="H7928">
        <v>2</v>
      </c>
      <c r="I7928">
        <v>0.22</v>
      </c>
      <c r="J7928">
        <v>7.09</v>
      </c>
      <c r="K7928" t="s">
        <v>102</v>
      </c>
      <c r="L7928" t="s">
        <v>48</v>
      </c>
      <c r="M7928">
        <v>18.12</v>
      </c>
      <c r="N7928" t="s">
        <v>83</v>
      </c>
      <c r="O7928" t="b">
        <v>0</v>
      </c>
      <c r="P7928">
        <v>53.320799999999998</v>
      </c>
      <c r="Q7928">
        <v>12.3048</v>
      </c>
      <c r="R7928">
        <v>-12.905200000000001</v>
      </c>
      <c r="S7928" t="s">
        <v>128</v>
      </c>
      <c r="T7928">
        <v>0</v>
      </c>
      <c r="U7928">
        <v>0</v>
      </c>
      <c r="V7928">
        <v>11</v>
      </c>
      <c r="W7928">
        <v>660.6268</v>
      </c>
    </row>
    <row r="7929" spans="1:23" x14ac:dyDescent="0.35">
      <c r="A7929" t="s">
        <v>10071</v>
      </c>
      <c r="B7929" t="s">
        <v>1052</v>
      </c>
      <c r="C7929" t="s">
        <v>1229</v>
      </c>
      <c r="D7929" t="s">
        <v>20</v>
      </c>
      <c r="E7929" t="s">
        <v>16</v>
      </c>
      <c r="F7929" t="s">
        <v>337</v>
      </c>
      <c r="G7929">
        <v>32.76</v>
      </c>
      <c r="H7929">
        <v>2</v>
      </c>
      <c r="I7929">
        <v>0.23</v>
      </c>
      <c r="J7929">
        <v>8.5399999999999991</v>
      </c>
      <c r="K7929" t="s">
        <v>102</v>
      </c>
      <c r="L7929" t="s">
        <v>43</v>
      </c>
      <c r="M7929">
        <v>4.0199999999999996</v>
      </c>
      <c r="N7929" t="s">
        <v>83</v>
      </c>
      <c r="O7929" t="b">
        <v>0</v>
      </c>
      <c r="P7929">
        <v>50.450400000000002</v>
      </c>
      <c r="Q7929">
        <v>11.138400000000001</v>
      </c>
      <c r="R7929">
        <v>-1.421600000000002</v>
      </c>
      <c r="S7929" t="s">
        <v>128</v>
      </c>
      <c r="T7929">
        <v>0</v>
      </c>
      <c r="U7929">
        <v>0</v>
      </c>
      <c r="V7929">
        <v>18</v>
      </c>
      <c r="W7929">
        <v>1211.7243000000001</v>
      </c>
    </row>
    <row r="7930" spans="1:23" x14ac:dyDescent="0.35">
      <c r="A7930" t="s">
        <v>10072</v>
      </c>
      <c r="B7930" t="s">
        <v>1268</v>
      </c>
      <c r="C7930" t="s">
        <v>1804</v>
      </c>
      <c r="D7930" t="s">
        <v>15</v>
      </c>
      <c r="E7930" t="s">
        <v>88</v>
      </c>
      <c r="F7930" t="s">
        <v>989</v>
      </c>
      <c r="G7930">
        <v>37.15</v>
      </c>
      <c r="H7930">
        <v>3</v>
      </c>
      <c r="I7930">
        <v>0.25</v>
      </c>
      <c r="J7930">
        <v>8.01</v>
      </c>
      <c r="K7930" t="s">
        <v>102</v>
      </c>
      <c r="L7930" t="s">
        <v>41</v>
      </c>
      <c r="M7930">
        <v>10.86</v>
      </c>
      <c r="N7930" t="s">
        <v>83</v>
      </c>
      <c r="O7930" t="b">
        <v>0</v>
      </c>
      <c r="P7930">
        <v>83.587499999999991</v>
      </c>
      <c r="Q7930">
        <v>16.717500000000001</v>
      </c>
      <c r="R7930">
        <v>-2.1524999999999959</v>
      </c>
      <c r="S7930" t="s">
        <v>183</v>
      </c>
      <c r="T7930">
        <v>0</v>
      </c>
      <c r="U7930">
        <v>0</v>
      </c>
      <c r="V7930">
        <v>11</v>
      </c>
      <c r="W7930">
        <v>347.0933</v>
      </c>
    </row>
    <row r="7931" spans="1:23" x14ac:dyDescent="0.35">
      <c r="A7931" t="s">
        <v>10073</v>
      </c>
      <c r="B7931" t="s">
        <v>185</v>
      </c>
      <c r="C7931" t="s">
        <v>759</v>
      </c>
      <c r="D7931" t="s">
        <v>12</v>
      </c>
      <c r="E7931" t="s">
        <v>16</v>
      </c>
      <c r="F7931" t="s">
        <v>919</v>
      </c>
      <c r="G7931">
        <v>18.260000000000002</v>
      </c>
      <c r="H7931">
        <v>2</v>
      </c>
      <c r="I7931">
        <v>0.1</v>
      </c>
      <c r="J7931">
        <v>2.0099999999999998</v>
      </c>
      <c r="K7931" t="s">
        <v>82</v>
      </c>
      <c r="L7931" t="s">
        <v>41</v>
      </c>
      <c r="M7931">
        <v>14.56</v>
      </c>
      <c r="N7931" t="s">
        <v>83</v>
      </c>
      <c r="O7931" t="b">
        <v>1</v>
      </c>
      <c r="P7931">
        <v>32.868000000000002</v>
      </c>
      <c r="Q7931">
        <v>10.956</v>
      </c>
      <c r="R7931">
        <v>-5.6140000000000008</v>
      </c>
      <c r="S7931" t="s">
        <v>128</v>
      </c>
      <c r="T7931">
        <v>0</v>
      </c>
      <c r="U7931">
        <v>0</v>
      </c>
      <c r="V7931">
        <v>11</v>
      </c>
      <c r="W7931">
        <v>315.32900000000012</v>
      </c>
    </row>
    <row r="7932" spans="1:23" x14ac:dyDescent="0.35">
      <c r="A7932" t="s">
        <v>10074</v>
      </c>
      <c r="B7932" t="s">
        <v>909</v>
      </c>
      <c r="C7932" t="s">
        <v>1829</v>
      </c>
      <c r="D7932" t="s">
        <v>26</v>
      </c>
      <c r="E7932" t="s">
        <v>16</v>
      </c>
      <c r="F7932" t="s">
        <v>344</v>
      </c>
      <c r="G7932">
        <v>68.58</v>
      </c>
      <c r="H7932">
        <v>1</v>
      </c>
      <c r="I7932">
        <v>0.15</v>
      </c>
      <c r="J7932">
        <v>8.9499999999999993</v>
      </c>
      <c r="K7932" t="s">
        <v>90</v>
      </c>
      <c r="L7932" t="s">
        <v>43</v>
      </c>
      <c r="M7932">
        <v>7.92</v>
      </c>
      <c r="N7932" t="s">
        <v>83</v>
      </c>
      <c r="O7932" t="b">
        <v>0</v>
      </c>
      <c r="P7932">
        <v>58.292999999999999</v>
      </c>
      <c r="Q7932">
        <v>17.145</v>
      </c>
      <c r="R7932">
        <v>0.27500000000000568</v>
      </c>
      <c r="S7932" t="s">
        <v>183</v>
      </c>
      <c r="T7932">
        <v>0</v>
      </c>
      <c r="U7932">
        <v>0</v>
      </c>
      <c r="V7932">
        <v>11</v>
      </c>
      <c r="W7932">
        <v>275.77749999999997</v>
      </c>
    </row>
    <row r="7933" spans="1:23" x14ac:dyDescent="0.35">
      <c r="A7933" t="s">
        <v>10075</v>
      </c>
      <c r="B7933" t="s">
        <v>470</v>
      </c>
      <c r="C7933" t="s">
        <v>6921</v>
      </c>
      <c r="D7933" t="s">
        <v>17</v>
      </c>
      <c r="E7933" t="s">
        <v>14</v>
      </c>
      <c r="F7933" t="s">
        <v>366</v>
      </c>
      <c r="G7933">
        <v>141.75</v>
      </c>
      <c r="H7933">
        <v>1</v>
      </c>
      <c r="I7933">
        <v>0</v>
      </c>
      <c r="J7933">
        <v>5.19</v>
      </c>
      <c r="K7933" t="s">
        <v>102</v>
      </c>
      <c r="L7933" t="s">
        <v>48</v>
      </c>
      <c r="M7933">
        <v>7.73</v>
      </c>
      <c r="N7933" t="s">
        <v>83</v>
      </c>
      <c r="O7933" t="b">
        <v>0</v>
      </c>
      <c r="P7933">
        <v>141.75</v>
      </c>
      <c r="Q7933">
        <v>56.7</v>
      </c>
      <c r="R7933">
        <v>43.78</v>
      </c>
      <c r="S7933" t="s">
        <v>183</v>
      </c>
      <c r="T7933">
        <v>0</v>
      </c>
      <c r="U7933">
        <v>0</v>
      </c>
      <c r="V7933">
        <v>5</v>
      </c>
      <c r="W7933">
        <v>359.18950000000001</v>
      </c>
    </row>
    <row r="7934" spans="1:23" x14ac:dyDescent="0.35">
      <c r="A7934" t="s">
        <v>10076</v>
      </c>
      <c r="B7934" t="s">
        <v>622</v>
      </c>
      <c r="C7934" t="s">
        <v>1469</v>
      </c>
      <c r="D7934" t="s">
        <v>20</v>
      </c>
      <c r="E7934" t="s">
        <v>14</v>
      </c>
      <c r="F7934" t="s">
        <v>577</v>
      </c>
      <c r="G7934">
        <v>108.15</v>
      </c>
      <c r="H7934">
        <v>1</v>
      </c>
      <c r="I7934">
        <v>0.04</v>
      </c>
      <c r="J7934">
        <v>3.43</v>
      </c>
      <c r="K7934" t="s">
        <v>90</v>
      </c>
      <c r="L7934" t="s">
        <v>43</v>
      </c>
      <c r="M7934">
        <v>7.62</v>
      </c>
      <c r="N7934" t="s">
        <v>83</v>
      </c>
      <c r="O7934" t="b">
        <v>0</v>
      </c>
      <c r="P7934">
        <v>103.824</v>
      </c>
      <c r="Q7934">
        <v>38.933999999999997</v>
      </c>
      <c r="R7934">
        <v>27.884</v>
      </c>
      <c r="S7934" t="s">
        <v>97</v>
      </c>
      <c r="T7934">
        <v>0</v>
      </c>
      <c r="U7934">
        <v>0</v>
      </c>
      <c r="V7934">
        <v>24</v>
      </c>
      <c r="W7934">
        <v>1849.9422999999999</v>
      </c>
    </row>
    <row r="7935" spans="1:23" x14ac:dyDescent="0.35">
      <c r="A7935" t="s">
        <v>10077</v>
      </c>
      <c r="B7935" t="s">
        <v>150</v>
      </c>
      <c r="C7935" t="s">
        <v>2797</v>
      </c>
      <c r="D7935" t="s">
        <v>15</v>
      </c>
      <c r="E7935" t="s">
        <v>88</v>
      </c>
      <c r="F7935" t="s">
        <v>870</v>
      </c>
      <c r="G7935">
        <v>19.739999999999998</v>
      </c>
      <c r="H7935">
        <v>3</v>
      </c>
      <c r="I7935">
        <v>0</v>
      </c>
      <c r="J7935">
        <v>5.14</v>
      </c>
      <c r="K7935" t="s">
        <v>82</v>
      </c>
      <c r="L7935" t="s">
        <v>48</v>
      </c>
      <c r="M7935">
        <v>17.100000000000001</v>
      </c>
      <c r="N7935" t="s">
        <v>83</v>
      </c>
      <c r="O7935" t="b">
        <v>0</v>
      </c>
      <c r="P7935">
        <v>59.22</v>
      </c>
      <c r="Q7935">
        <v>23.687999999999999</v>
      </c>
      <c r="R7935">
        <v>1.448</v>
      </c>
      <c r="S7935" t="s">
        <v>128</v>
      </c>
      <c r="T7935">
        <v>0</v>
      </c>
      <c r="U7935">
        <v>0</v>
      </c>
      <c r="V7935">
        <v>13</v>
      </c>
      <c r="W7935">
        <v>922.11009999999999</v>
      </c>
    </row>
    <row r="7936" spans="1:23" x14ac:dyDescent="0.35">
      <c r="A7936" t="s">
        <v>10078</v>
      </c>
      <c r="B7936" t="s">
        <v>375</v>
      </c>
      <c r="C7936" t="s">
        <v>564</v>
      </c>
      <c r="D7936" t="s">
        <v>19</v>
      </c>
      <c r="E7936" t="s">
        <v>14</v>
      </c>
      <c r="F7936" t="s">
        <v>355</v>
      </c>
      <c r="G7936">
        <v>131.13999999999999</v>
      </c>
      <c r="H7936">
        <v>2</v>
      </c>
      <c r="I7936">
        <v>0.1</v>
      </c>
      <c r="J7936">
        <v>5.73</v>
      </c>
      <c r="K7936" t="s">
        <v>82</v>
      </c>
      <c r="L7936" t="s">
        <v>45</v>
      </c>
      <c r="M7936">
        <v>0.59</v>
      </c>
      <c r="N7936" t="s">
        <v>83</v>
      </c>
      <c r="O7936" t="b">
        <v>1</v>
      </c>
      <c r="P7936">
        <v>236.05199999999999</v>
      </c>
      <c r="Q7936">
        <v>78.684000000000026</v>
      </c>
      <c r="R7936">
        <v>72.364000000000033</v>
      </c>
      <c r="S7936" t="s">
        <v>128</v>
      </c>
      <c r="T7936">
        <v>0</v>
      </c>
      <c r="U7936">
        <v>0</v>
      </c>
      <c r="V7936">
        <v>5</v>
      </c>
      <c r="W7936">
        <v>418.61610000000007</v>
      </c>
    </row>
    <row r="7937" spans="1:23" x14ac:dyDescent="0.35">
      <c r="A7937" t="s">
        <v>10079</v>
      </c>
      <c r="B7937" t="s">
        <v>581</v>
      </c>
      <c r="C7937" t="s">
        <v>2835</v>
      </c>
      <c r="D7937" t="s">
        <v>20</v>
      </c>
      <c r="E7937" t="s">
        <v>95</v>
      </c>
      <c r="F7937" t="s">
        <v>119</v>
      </c>
      <c r="G7937">
        <v>497.56</v>
      </c>
      <c r="H7937">
        <v>2</v>
      </c>
      <c r="I7937">
        <v>0.04</v>
      </c>
      <c r="J7937">
        <v>3.92</v>
      </c>
      <c r="K7937" t="s">
        <v>90</v>
      </c>
      <c r="L7937" t="s">
        <v>48</v>
      </c>
      <c r="M7937">
        <v>10.47</v>
      </c>
      <c r="N7937" t="s">
        <v>83</v>
      </c>
      <c r="O7937" t="b">
        <v>0</v>
      </c>
      <c r="P7937">
        <v>955.3152</v>
      </c>
      <c r="Q7937">
        <v>358.2432</v>
      </c>
      <c r="R7937">
        <v>343.85320000000002</v>
      </c>
      <c r="S7937" t="s">
        <v>84</v>
      </c>
      <c r="T7937">
        <v>0</v>
      </c>
      <c r="U7937">
        <v>0</v>
      </c>
      <c r="V7937">
        <v>14</v>
      </c>
      <c r="W7937">
        <v>781.73050000000001</v>
      </c>
    </row>
    <row r="7938" spans="1:23" x14ac:dyDescent="0.35">
      <c r="A7938" t="s">
        <v>10080</v>
      </c>
      <c r="B7938" t="s">
        <v>497</v>
      </c>
      <c r="C7938" t="s">
        <v>1441</v>
      </c>
      <c r="D7938" t="s">
        <v>12</v>
      </c>
      <c r="E7938" t="s">
        <v>88</v>
      </c>
      <c r="F7938" t="s">
        <v>431</v>
      </c>
      <c r="G7938">
        <v>5.62</v>
      </c>
      <c r="H7938">
        <v>3</v>
      </c>
      <c r="I7938">
        <v>0.05</v>
      </c>
      <c r="J7938">
        <v>8.7799999999999994</v>
      </c>
      <c r="K7938" t="s">
        <v>102</v>
      </c>
      <c r="L7938" t="s">
        <v>45</v>
      </c>
      <c r="M7938">
        <v>1.1499999999999999</v>
      </c>
      <c r="N7938" t="s">
        <v>83</v>
      </c>
      <c r="O7938" t="b">
        <v>0</v>
      </c>
      <c r="P7938">
        <v>16.016999999999999</v>
      </c>
      <c r="Q7938">
        <v>5.9009999999999998</v>
      </c>
      <c r="R7938">
        <v>-4.0289999999999999</v>
      </c>
      <c r="S7938" t="s">
        <v>183</v>
      </c>
      <c r="T7938">
        <v>0</v>
      </c>
      <c r="U7938">
        <v>0</v>
      </c>
      <c r="V7938">
        <v>3</v>
      </c>
      <c r="W7938">
        <v>13.884800000000009</v>
      </c>
    </row>
    <row r="7939" spans="1:23" x14ac:dyDescent="0.35">
      <c r="A7939" t="s">
        <v>10081</v>
      </c>
      <c r="B7939" t="s">
        <v>466</v>
      </c>
      <c r="C7939" t="s">
        <v>2066</v>
      </c>
      <c r="D7939" t="s">
        <v>19</v>
      </c>
      <c r="E7939" t="s">
        <v>88</v>
      </c>
      <c r="F7939" t="s">
        <v>509</v>
      </c>
      <c r="G7939">
        <v>31.5</v>
      </c>
      <c r="H7939">
        <v>2</v>
      </c>
      <c r="I7939">
        <v>0.19</v>
      </c>
      <c r="J7939">
        <v>7.53</v>
      </c>
      <c r="K7939" t="s">
        <v>115</v>
      </c>
      <c r="L7939" t="s">
        <v>41</v>
      </c>
      <c r="M7939">
        <v>13.72</v>
      </c>
      <c r="N7939" t="s">
        <v>83</v>
      </c>
      <c r="O7939" t="b">
        <v>0</v>
      </c>
      <c r="P7939">
        <v>51.03</v>
      </c>
      <c r="Q7939">
        <v>13.23</v>
      </c>
      <c r="R7939">
        <v>-8.019999999999996</v>
      </c>
      <c r="S7939" t="s">
        <v>183</v>
      </c>
      <c r="T7939">
        <v>0</v>
      </c>
      <c r="U7939">
        <v>0</v>
      </c>
      <c r="V7939">
        <v>3</v>
      </c>
      <c r="W7939">
        <v>344.90899999999999</v>
      </c>
    </row>
    <row r="7940" spans="1:23" x14ac:dyDescent="0.35">
      <c r="A7940" t="s">
        <v>10082</v>
      </c>
      <c r="B7940" t="s">
        <v>731</v>
      </c>
      <c r="C7940" t="s">
        <v>550</v>
      </c>
      <c r="D7940" t="s">
        <v>19</v>
      </c>
      <c r="E7940" t="s">
        <v>95</v>
      </c>
      <c r="F7940" t="s">
        <v>127</v>
      </c>
      <c r="G7940">
        <v>477.19</v>
      </c>
      <c r="H7940">
        <v>2</v>
      </c>
      <c r="I7940">
        <v>0.1</v>
      </c>
      <c r="J7940">
        <v>2.82</v>
      </c>
      <c r="K7940" t="s">
        <v>82</v>
      </c>
      <c r="L7940" t="s">
        <v>43</v>
      </c>
      <c r="M7940">
        <v>6.84</v>
      </c>
      <c r="N7940" t="s">
        <v>83</v>
      </c>
      <c r="O7940" t="b">
        <v>0</v>
      </c>
      <c r="P7940">
        <v>858.94200000000001</v>
      </c>
      <c r="Q7940">
        <v>286.31400000000008</v>
      </c>
      <c r="R7940">
        <v>276.65400000000011</v>
      </c>
      <c r="S7940" t="s">
        <v>84</v>
      </c>
      <c r="T7940">
        <v>0</v>
      </c>
      <c r="U7940">
        <v>0</v>
      </c>
      <c r="V7940">
        <v>20</v>
      </c>
      <c r="W7940">
        <v>1632.1878999999999</v>
      </c>
    </row>
    <row r="7941" spans="1:23" x14ac:dyDescent="0.35">
      <c r="A7941" t="s">
        <v>10083</v>
      </c>
      <c r="B7941" t="s">
        <v>173</v>
      </c>
      <c r="C7941" t="s">
        <v>657</v>
      </c>
      <c r="D7941" t="s">
        <v>17</v>
      </c>
      <c r="E7941" t="s">
        <v>95</v>
      </c>
      <c r="F7941" t="s">
        <v>1363</v>
      </c>
      <c r="G7941">
        <v>704.36</v>
      </c>
      <c r="H7941">
        <v>3</v>
      </c>
      <c r="I7941">
        <v>0.05</v>
      </c>
      <c r="J7941">
        <v>4.46</v>
      </c>
      <c r="K7941" t="s">
        <v>90</v>
      </c>
      <c r="L7941" t="s">
        <v>45</v>
      </c>
      <c r="M7941">
        <v>1</v>
      </c>
      <c r="N7941" t="s">
        <v>141</v>
      </c>
      <c r="O7941" t="b">
        <v>0</v>
      </c>
      <c r="P7941">
        <v>2007.4259999999999</v>
      </c>
      <c r="Q7941">
        <v>739.57799999999997</v>
      </c>
      <c r="R7941">
        <v>734.11799999999994</v>
      </c>
      <c r="S7941" t="s">
        <v>128</v>
      </c>
      <c r="T7941">
        <v>1</v>
      </c>
      <c r="U7941">
        <v>0</v>
      </c>
      <c r="V7941">
        <v>28</v>
      </c>
      <c r="W7941">
        <v>2965.6505000000002</v>
      </c>
    </row>
    <row r="7942" spans="1:23" x14ac:dyDescent="0.35">
      <c r="A7942" t="s">
        <v>10084</v>
      </c>
      <c r="B7942" t="s">
        <v>1597</v>
      </c>
      <c r="C7942" t="s">
        <v>743</v>
      </c>
      <c r="D7942" t="s">
        <v>17</v>
      </c>
      <c r="E7942" t="s">
        <v>88</v>
      </c>
      <c r="F7942" t="s">
        <v>341</v>
      </c>
      <c r="G7942">
        <v>39.590000000000003</v>
      </c>
      <c r="H7942">
        <v>2</v>
      </c>
      <c r="I7942">
        <v>0.28999999999999998</v>
      </c>
      <c r="J7942">
        <v>7.85</v>
      </c>
      <c r="K7942" t="s">
        <v>90</v>
      </c>
      <c r="L7942" t="s">
        <v>41</v>
      </c>
      <c r="M7942">
        <v>6.83</v>
      </c>
      <c r="N7942" t="s">
        <v>83</v>
      </c>
      <c r="O7942" t="b">
        <v>0</v>
      </c>
      <c r="P7942">
        <v>56.217799999999997</v>
      </c>
      <c r="Q7942">
        <v>8.7098000000000013</v>
      </c>
      <c r="R7942">
        <v>-5.9701999999999984</v>
      </c>
      <c r="S7942" t="s">
        <v>183</v>
      </c>
      <c r="T7942">
        <v>0</v>
      </c>
      <c r="U7942">
        <v>0</v>
      </c>
      <c r="V7942">
        <v>14</v>
      </c>
      <c r="W7942">
        <v>775.56020000000001</v>
      </c>
    </row>
    <row r="7943" spans="1:23" x14ac:dyDescent="0.35">
      <c r="A7943" t="s">
        <v>10085</v>
      </c>
      <c r="B7943" t="s">
        <v>253</v>
      </c>
      <c r="C7943" t="s">
        <v>10086</v>
      </c>
      <c r="D7943" t="s">
        <v>20</v>
      </c>
      <c r="E7943" t="s">
        <v>88</v>
      </c>
      <c r="F7943" t="s">
        <v>718</v>
      </c>
      <c r="G7943">
        <v>15.28</v>
      </c>
      <c r="H7943">
        <v>2</v>
      </c>
      <c r="I7943">
        <v>0.08</v>
      </c>
      <c r="J7943">
        <v>5.57</v>
      </c>
      <c r="K7943" t="s">
        <v>82</v>
      </c>
      <c r="L7943" t="s">
        <v>48</v>
      </c>
      <c r="M7943">
        <v>8.9700000000000006</v>
      </c>
      <c r="N7943" t="s">
        <v>83</v>
      </c>
      <c r="O7943" t="b">
        <v>0</v>
      </c>
      <c r="P7943">
        <v>28.115200000000002</v>
      </c>
      <c r="Q7943">
        <v>9.7792000000000048</v>
      </c>
      <c r="R7943">
        <v>-4.7607999999999979</v>
      </c>
      <c r="S7943" t="s">
        <v>183</v>
      </c>
      <c r="T7943">
        <v>0</v>
      </c>
      <c r="U7943">
        <v>0</v>
      </c>
      <c r="V7943">
        <v>2</v>
      </c>
      <c r="W7943">
        <v>30.606900000000032</v>
      </c>
    </row>
    <row r="7944" spans="1:23" x14ac:dyDescent="0.35">
      <c r="A7944" t="s">
        <v>10087</v>
      </c>
      <c r="B7944" t="s">
        <v>349</v>
      </c>
      <c r="C7944" t="s">
        <v>10088</v>
      </c>
      <c r="D7944" t="s">
        <v>17</v>
      </c>
      <c r="E7944" t="s">
        <v>88</v>
      </c>
      <c r="F7944" t="s">
        <v>227</v>
      </c>
      <c r="G7944">
        <v>13.9</v>
      </c>
      <c r="H7944">
        <v>1</v>
      </c>
      <c r="I7944">
        <v>0.1</v>
      </c>
      <c r="J7944">
        <v>5.94</v>
      </c>
      <c r="K7944" t="s">
        <v>82</v>
      </c>
      <c r="L7944" t="s">
        <v>48</v>
      </c>
      <c r="M7944">
        <v>10.71</v>
      </c>
      <c r="N7944" t="s">
        <v>279</v>
      </c>
      <c r="O7944" t="b">
        <v>0</v>
      </c>
      <c r="P7944">
        <v>12.51</v>
      </c>
      <c r="Q7944">
        <v>4.17</v>
      </c>
      <c r="R7944">
        <v>-12.48</v>
      </c>
      <c r="S7944" t="s">
        <v>128</v>
      </c>
      <c r="T7944">
        <v>0</v>
      </c>
      <c r="U7944">
        <v>1</v>
      </c>
      <c r="V7944">
        <v>1</v>
      </c>
      <c r="W7944">
        <v>-12.48</v>
      </c>
    </row>
    <row r="7945" spans="1:23" x14ac:dyDescent="0.35">
      <c r="A7945" t="s">
        <v>10089</v>
      </c>
      <c r="B7945" t="s">
        <v>594</v>
      </c>
      <c r="C7945" t="s">
        <v>1249</v>
      </c>
      <c r="D7945" t="s">
        <v>28</v>
      </c>
      <c r="E7945" t="s">
        <v>16</v>
      </c>
      <c r="F7945" t="s">
        <v>605</v>
      </c>
      <c r="G7945">
        <v>50.39</v>
      </c>
      <c r="H7945">
        <v>1</v>
      </c>
      <c r="I7945">
        <v>0.27</v>
      </c>
      <c r="J7945">
        <v>6.8</v>
      </c>
      <c r="K7945" t="s">
        <v>115</v>
      </c>
      <c r="L7945" t="s">
        <v>48</v>
      </c>
      <c r="M7945">
        <v>14.35</v>
      </c>
      <c r="N7945" t="s">
        <v>83</v>
      </c>
      <c r="O7945" t="b">
        <v>0</v>
      </c>
      <c r="P7945">
        <v>36.784700000000001</v>
      </c>
      <c r="Q7945">
        <v>6.5507000000000026</v>
      </c>
      <c r="R7945">
        <v>-14.599299999999999</v>
      </c>
      <c r="S7945" t="s">
        <v>128</v>
      </c>
      <c r="T7945">
        <v>0</v>
      </c>
      <c r="U7945">
        <v>0</v>
      </c>
      <c r="V7945">
        <v>24</v>
      </c>
      <c r="W7945">
        <v>2451.8616000000002</v>
      </c>
    </row>
    <row r="7946" spans="1:23" x14ac:dyDescent="0.35">
      <c r="A7946" t="s">
        <v>10090</v>
      </c>
      <c r="B7946" t="s">
        <v>746</v>
      </c>
      <c r="C7946" t="s">
        <v>2091</v>
      </c>
      <c r="D7946" t="s">
        <v>17</v>
      </c>
      <c r="E7946" t="s">
        <v>16</v>
      </c>
      <c r="F7946" t="s">
        <v>259</v>
      </c>
      <c r="G7946">
        <v>38.700000000000003</v>
      </c>
      <c r="H7946">
        <v>1</v>
      </c>
      <c r="I7946">
        <v>0.05</v>
      </c>
      <c r="J7946">
        <v>7.01</v>
      </c>
      <c r="K7946" t="s">
        <v>102</v>
      </c>
      <c r="L7946" t="s">
        <v>48</v>
      </c>
      <c r="M7946">
        <v>17.45</v>
      </c>
      <c r="N7946" t="s">
        <v>83</v>
      </c>
      <c r="O7946" t="b">
        <v>0</v>
      </c>
      <c r="P7946">
        <v>36.765000000000001</v>
      </c>
      <c r="Q7946">
        <v>13.545</v>
      </c>
      <c r="R7946">
        <v>-10.914999999999999</v>
      </c>
      <c r="S7946" t="s">
        <v>103</v>
      </c>
      <c r="T7946">
        <v>0</v>
      </c>
      <c r="U7946">
        <v>0</v>
      </c>
      <c r="V7946">
        <v>14</v>
      </c>
      <c r="W7946">
        <v>1586.2324000000001</v>
      </c>
    </row>
    <row r="7947" spans="1:23" x14ac:dyDescent="0.35">
      <c r="A7947" t="s">
        <v>10091</v>
      </c>
      <c r="B7947" t="s">
        <v>417</v>
      </c>
      <c r="C7947" t="s">
        <v>5651</v>
      </c>
      <c r="D7947" t="s">
        <v>26</v>
      </c>
      <c r="E7947" t="s">
        <v>95</v>
      </c>
      <c r="F7947" t="s">
        <v>844</v>
      </c>
      <c r="G7947">
        <v>400.81</v>
      </c>
      <c r="H7947">
        <v>2</v>
      </c>
      <c r="I7947">
        <v>0.02</v>
      </c>
      <c r="J7947">
        <v>7.14</v>
      </c>
      <c r="K7947" t="s">
        <v>115</v>
      </c>
      <c r="L7947" t="s">
        <v>45</v>
      </c>
      <c r="M7947">
        <v>1.0900000000000001</v>
      </c>
      <c r="N7947" t="s">
        <v>83</v>
      </c>
      <c r="O7947" t="b">
        <v>0</v>
      </c>
      <c r="P7947">
        <v>785.58759999999995</v>
      </c>
      <c r="Q7947">
        <v>304.61559999999997</v>
      </c>
      <c r="R7947">
        <v>296.38560000000001</v>
      </c>
      <c r="S7947" t="s">
        <v>84</v>
      </c>
      <c r="T7947">
        <v>0</v>
      </c>
      <c r="U7947">
        <v>0</v>
      </c>
      <c r="V7947">
        <v>3</v>
      </c>
      <c r="W7947">
        <v>535.05960000000005</v>
      </c>
    </row>
    <row r="7948" spans="1:23" x14ac:dyDescent="0.35">
      <c r="A7948" t="s">
        <v>10092</v>
      </c>
      <c r="B7948" t="s">
        <v>636</v>
      </c>
      <c r="C7948" t="s">
        <v>321</v>
      </c>
      <c r="D7948" t="s">
        <v>15</v>
      </c>
      <c r="E7948" t="s">
        <v>16</v>
      </c>
      <c r="F7948" t="s">
        <v>723</v>
      </c>
      <c r="G7948">
        <v>41.18</v>
      </c>
      <c r="H7948">
        <v>3</v>
      </c>
      <c r="I7948">
        <v>0.23</v>
      </c>
      <c r="J7948">
        <v>7.91</v>
      </c>
      <c r="K7948" t="s">
        <v>82</v>
      </c>
      <c r="L7948" t="s">
        <v>41</v>
      </c>
      <c r="M7948">
        <v>10.07</v>
      </c>
      <c r="N7948" t="s">
        <v>83</v>
      </c>
      <c r="O7948" t="b">
        <v>0</v>
      </c>
      <c r="P7948">
        <v>95.125799999999998</v>
      </c>
      <c r="Q7948">
        <v>21.001799999999999</v>
      </c>
      <c r="R7948">
        <v>3.021800000000002</v>
      </c>
      <c r="S7948" t="s">
        <v>103</v>
      </c>
      <c r="T7948">
        <v>0</v>
      </c>
      <c r="U7948">
        <v>0</v>
      </c>
      <c r="V7948">
        <v>15</v>
      </c>
      <c r="W7948">
        <v>1951.8117999999999</v>
      </c>
    </row>
    <row r="7949" spans="1:23" x14ac:dyDescent="0.35">
      <c r="A7949" t="s">
        <v>10093</v>
      </c>
      <c r="B7949" t="s">
        <v>500</v>
      </c>
      <c r="C7949" t="s">
        <v>1729</v>
      </c>
      <c r="D7949" t="s">
        <v>12</v>
      </c>
      <c r="E7949" t="s">
        <v>16</v>
      </c>
      <c r="F7949" t="s">
        <v>475</v>
      </c>
      <c r="G7949">
        <v>41.19</v>
      </c>
      <c r="H7949">
        <v>1</v>
      </c>
      <c r="I7949">
        <v>0.09</v>
      </c>
      <c r="J7949">
        <v>8.92</v>
      </c>
      <c r="K7949" t="s">
        <v>90</v>
      </c>
      <c r="L7949" t="s">
        <v>41</v>
      </c>
      <c r="M7949">
        <v>10.08</v>
      </c>
      <c r="N7949" t="s">
        <v>83</v>
      </c>
      <c r="O7949" t="b">
        <v>0</v>
      </c>
      <c r="P7949">
        <v>37.482900000000001</v>
      </c>
      <c r="Q7949">
        <v>12.7689</v>
      </c>
      <c r="R7949">
        <v>-6.2310999999999979</v>
      </c>
      <c r="S7949" t="s">
        <v>91</v>
      </c>
      <c r="T7949">
        <v>0</v>
      </c>
      <c r="U7949">
        <v>0</v>
      </c>
      <c r="V7949">
        <v>16</v>
      </c>
      <c r="W7949">
        <v>1103.1713</v>
      </c>
    </row>
    <row r="7950" spans="1:23" x14ac:dyDescent="0.35">
      <c r="A7950" t="s">
        <v>10094</v>
      </c>
      <c r="B7950" t="s">
        <v>147</v>
      </c>
      <c r="C7950" t="s">
        <v>812</v>
      </c>
      <c r="D7950" t="s">
        <v>12</v>
      </c>
      <c r="E7950" t="s">
        <v>95</v>
      </c>
      <c r="F7950" t="s">
        <v>612</v>
      </c>
      <c r="G7950">
        <v>378.28</v>
      </c>
      <c r="H7950">
        <v>2</v>
      </c>
      <c r="I7950">
        <v>0.28999999999999998</v>
      </c>
      <c r="J7950">
        <v>8.58</v>
      </c>
      <c r="K7950" t="s">
        <v>102</v>
      </c>
      <c r="L7950" t="s">
        <v>41</v>
      </c>
      <c r="M7950">
        <v>7.98</v>
      </c>
      <c r="N7950" t="s">
        <v>83</v>
      </c>
      <c r="O7950" t="b">
        <v>0</v>
      </c>
      <c r="P7950">
        <v>537.15759999999989</v>
      </c>
      <c r="Q7950">
        <v>83.22159999999991</v>
      </c>
      <c r="R7950">
        <v>66.661599999999908</v>
      </c>
      <c r="S7950" t="s">
        <v>84</v>
      </c>
      <c r="T7950">
        <v>0</v>
      </c>
      <c r="U7950">
        <v>0</v>
      </c>
      <c r="V7950">
        <v>19</v>
      </c>
      <c r="W7950">
        <v>617.94619999999986</v>
      </c>
    </row>
    <row r="7951" spans="1:23" x14ac:dyDescent="0.35">
      <c r="A7951" t="s">
        <v>10095</v>
      </c>
      <c r="B7951" t="s">
        <v>193</v>
      </c>
      <c r="C7951" t="s">
        <v>2367</v>
      </c>
      <c r="D7951" t="s">
        <v>19</v>
      </c>
      <c r="E7951" t="s">
        <v>16</v>
      </c>
      <c r="F7951" t="s">
        <v>472</v>
      </c>
      <c r="G7951">
        <v>41.47</v>
      </c>
      <c r="H7951">
        <v>3</v>
      </c>
      <c r="I7951">
        <v>0.28999999999999998</v>
      </c>
      <c r="J7951">
        <v>6.16</v>
      </c>
      <c r="K7951" t="s">
        <v>90</v>
      </c>
      <c r="L7951" t="s">
        <v>43</v>
      </c>
      <c r="M7951">
        <v>6.04</v>
      </c>
      <c r="N7951" t="s">
        <v>83</v>
      </c>
      <c r="O7951" t="b">
        <v>0</v>
      </c>
      <c r="P7951">
        <v>88.331099999999992</v>
      </c>
      <c r="Q7951">
        <v>13.68509999999999</v>
      </c>
      <c r="R7951">
        <v>1.4850999999999921</v>
      </c>
      <c r="S7951" t="s">
        <v>97</v>
      </c>
      <c r="T7951">
        <v>0</v>
      </c>
      <c r="U7951">
        <v>0</v>
      </c>
      <c r="V7951">
        <v>8</v>
      </c>
      <c r="W7951">
        <v>559.90920000000006</v>
      </c>
    </row>
    <row r="7952" spans="1:23" x14ac:dyDescent="0.35">
      <c r="A7952" t="s">
        <v>10096</v>
      </c>
      <c r="B7952" t="s">
        <v>746</v>
      </c>
      <c r="C7952" t="s">
        <v>7304</v>
      </c>
      <c r="D7952" t="s">
        <v>24</v>
      </c>
      <c r="E7952" t="s">
        <v>88</v>
      </c>
      <c r="F7952" t="s">
        <v>857</v>
      </c>
      <c r="G7952">
        <v>25.19</v>
      </c>
      <c r="H7952">
        <v>1</v>
      </c>
      <c r="I7952">
        <v>0.06</v>
      </c>
      <c r="J7952">
        <v>2.5</v>
      </c>
      <c r="K7952" t="s">
        <v>115</v>
      </c>
      <c r="L7952" t="s">
        <v>41</v>
      </c>
      <c r="M7952">
        <v>5.76</v>
      </c>
      <c r="N7952" t="s">
        <v>83</v>
      </c>
      <c r="O7952" t="b">
        <v>0</v>
      </c>
      <c r="P7952">
        <v>23.678599999999999</v>
      </c>
      <c r="Q7952">
        <v>8.5645999999999987</v>
      </c>
      <c r="R7952">
        <v>0.30459999999999882</v>
      </c>
      <c r="S7952" t="s">
        <v>103</v>
      </c>
      <c r="T7952">
        <v>0</v>
      </c>
      <c r="U7952">
        <v>0</v>
      </c>
      <c r="V7952">
        <v>2</v>
      </c>
      <c r="W7952">
        <v>21.3294</v>
      </c>
    </row>
    <row r="7953" spans="1:23" x14ac:dyDescent="0.35">
      <c r="A7953" t="s">
        <v>10097</v>
      </c>
      <c r="B7953" t="s">
        <v>157</v>
      </c>
      <c r="C7953" t="s">
        <v>2815</v>
      </c>
      <c r="D7953" t="s">
        <v>17</v>
      </c>
      <c r="E7953" t="s">
        <v>16</v>
      </c>
      <c r="F7953" t="s">
        <v>527</v>
      </c>
      <c r="G7953">
        <v>32.1</v>
      </c>
      <c r="H7953">
        <v>1</v>
      </c>
      <c r="I7953">
        <v>0.23</v>
      </c>
      <c r="J7953">
        <v>9.91</v>
      </c>
      <c r="K7953" t="s">
        <v>82</v>
      </c>
      <c r="L7953" t="s">
        <v>43</v>
      </c>
      <c r="M7953">
        <v>6.66</v>
      </c>
      <c r="N7953" t="s">
        <v>141</v>
      </c>
      <c r="O7953" t="b">
        <v>0</v>
      </c>
      <c r="P7953">
        <v>24.716999999999999</v>
      </c>
      <c r="Q7953">
        <v>5.4570000000000007</v>
      </c>
      <c r="R7953">
        <v>-11.113</v>
      </c>
      <c r="S7953" t="s">
        <v>91</v>
      </c>
      <c r="T7953">
        <v>1</v>
      </c>
      <c r="U7953">
        <v>0</v>
      </c>
      <c r="V7953">
        <v>13</v>
      </c>
      <c r="W7953">
        <v>1150.4376000000011</v>
      </c>
    </row>
    <row r="7954" spans="1:23" x14ac:dyDescent="0.35">
      <c r="A7954" t="s">
        <v>10098</v>
      </c>
      <c r="B7954" t="s">
        <v>1563</v>
      </c>
      <c r="C7954" t="s">
        <v>2678</v>
      </c>
      <c r="D7954" t="s">
        <v>12</v>
      </c>
      <c r="E7954" t="s">
        <v>16</v>
      </c>
      <c r="F7954" t="s">
        <v>828</v>
      </c>
      <c r="G7954">
        <v>48.44</v>
      </c>
      <c r="H7954">
        <v>2</v>
      </c>
      <c r="I7954">
        <v>0.11</v>
      </c>
      <c r="J7954">
        <v>2.33</v>
      </c>
      <c r="K7954" t="s">
        <v>115</v>
      </c>
      <c r="L7954" t="s">
        <v>43</v>
      </c>
      <c r="M7954">
        <v>5.79</v>
      </c>
      <c r="N7954" t="s">
        <v>83</v>
      </c>
      <c r="O7954" t="b">
        <v>0</v>
      </c>
      <c r="P7954">
        <v>86.223199999999991</v>
      </c>
      <c r="Q7954">
        <v>28.095199999999998</v>
      </c>
      <c r="R7954">
        <v>19.975200000000001</v>
      </c>
      <c r="S7954" t="s">
        <v>91</v>
      </c>
      <c r="T7954">
        <v>0</v>
      </c>
      <c r="U7954">
        <v>0</v>
      </c>
      <c r="V7954">
        <v>2</v>
      </c>
      <c r="W7954">
        <v>17.054200000000002</v>
      </c>
    </row>
    <row r="7955" spans="1:23" x14ac:dyDescent="0.35">
      <c r="A7955" t="s">
        <v>10099</v>
      </c>
      <c r="B7955" t="s">
        <v>386</v>
      </c>
      <c r="C7955" t="s">
        <v>1564</v>
      </c>
      <c r="D7955" t="s">
        <v>12</v>
      </c>
      <c r="E7955" t="s">
        <v>16</v>
      </c>
      <c r="F7955" t="s">
        <v>1050</v>
      </c>
      <c r="G7955">
        <v>42.68</v>
      </c>
      <c r="H7955">
        <v>1</v>
      </c>
      <c r="I7955">
        <v>0.28999999999999998</v>
      </c>
      <c r="J7955">
        <v>4</v>
      </c>
      <c r="K7955" t="s">
        <v>115</v>
      </c>
      <c r="L7955" t="s">
        <v>41</v>
      </c>
      <c r="M7955">
        <v>6.9</v>
      </c>
      <c r="N7955" t="s">
        <v>141</v>
      </c>
      <c r="O7955" t="b">
        <v>0</v>
      </c>
      <c r="P7955">
        <v>30.302800000000001</v>
      </c>
      <c r="Q7955">
        <v>4.6947999999999972</v>
      </c>
      <c r="R7955">
        <v>-6.2052000000000032</v>
      </c>
      <c r="S7955" t="s">
        <v>97</v>
      </c>
      <c r="T7955">
        <v>1</v>
      </c>
      <c r="U7955">
        <v>0</v>
      </c>
      <c r="V7955">
        <v>12</v>
      </c>
      <c r="W7955">
        <v>854.08709999999985</v>
      </c>
    </row>
    <row r="7956" spans="1:23" x14ac:dyDescent="0.35">
      <c r="A7956" t="s">
        <v>10100</v>
      </c>
      <c r="B7956" t="s">
        <v>921</v>
      </c>
      <c r="C7956" t="s">
        <v>209</v>
      </c>
      <c r="D7956" t="s">
        <v>15</v>
      </c>
      <c r="E7956" t="s">
        <v>14</v>
      </c>
      <c r="F7956" t="s">
        <v>332</v>
      </c>
      <c r="G7956">
        <v>102.62</v>
      </c>
      <c r="H7956">
        <v>2</v>
      </c>
      <c r="I7956">
        <v>0.02</v>
      </c>
      <c r="J7956">
        <v>7.01</v>
      </c>
      <c r="K7956" t="s">
        <v>102</v>
      </c>
      <c r="L7956" t="s">
        <v>48</v>
      </c>
      <c r="M7956">
        <v>9.7200000000000006</v>
      </c>
      <c r="N7956" t="s">
        <v>83</v>
      </c>
      <c r="O7956" t="b">
        <v>0</v>
      </c>
      <c r="P7956">
        <v>201.1352</v>
      </c>
      <c r="Q7956">
        <v>77.991199999999992</v>
      </c>
      <c r="R7956">
        <v>61.261199999999988</v>
      </c>
      <c r="S7956" t="s">
        <v>84</v>
      </c>
      <c r="T7956">
        <v>0</v>
      </c>
      <c r="U7956">
        <v>0</v>
      </c>
      <c r="V7956">
        <v>10</v>
      </c>
      <c r="W7956">
        <v>1035.8068000000001</v>
      </c>
    </row>
    <row r="7957" spans="1:23" x14ac:dyDescent="0.35">
      <c r="A7957" t="s">
        <v>10101</v>
      </c>
      <c r="B7957" t="s">
        <v>572</v>
      </c>
      <c r="C7957" t="s">
        <v>3154</v>
      </c>
      <c r="D7957" t="s">
        <v>19</v>
      </c>
      <c r="E7957" t="s">
        <v>95</v>
      </c>
      <c r="F7957" t="s">
        <v>409</v>
      </c>
      <c r="G7957">
        <v>47.45</v>
      </c>
      <c r="H7957">
        <v>1</v>
      </c>
      <c r="I7957">
        <v>0.05</v>
      </c>
      <c r="J7957">
        <v>5.09</v>
      </c>
      <c r="K7957" t="s">
        <v>115</v>
      </c>
      <c r="L7957" t="s">
        <v>48</v>
      </c>
      <c r="M7957">
        <v>14.71</v>
      </c>
      <c r="N7957" t="s">
        <v>83</v>
      </c>
      <c r="O7957" t="b">
        <v>0</v>
      </c>
      <c r="P7957">
        <v>45.077500000000001</v>
      </c>
      <c r="Q7957">
        <v>16.607500000000002</v>
      </c>
      <c r="R7957">
        <v>-3.192500000000003</v>
      </c>
      <c r="S7957" t="s">
        <v>183</v>
      </c>
      <c r="T7957">
        <v>0</v>
      </c>
      <c r="U7957">
        <v>0</v>
      </c>
      <c r="V7957">
        <v>17</v>
      </c>
      <c r="W7957">
        <v>1115.5671</v>
      </c>
    </row>
    <row r="7958" spans="1:23" x14ac:dyDescent="0.35">
      <c r="A7958" t="s">
        <v>10102</v>
      </c>
      <c r="B7958" t="s">
        <v>800</v>
      </c>
      <c r="C7958" t="s">
        <v>5267</v>
      </c>
      <c r="D7958" t="s">
        <v>12</v>
      </c>
      <c r="E7958" t="s">
        <v>95</v>
      </c>
      <c r="F7958" t="s">
        <v>140</v>
      </c>
      <c r="G7958">
        <v>603.37</v>
      </c>
      <c r="H7958">
        <v>3</v>
      </c>
      <c r="I7958">
        <v>0</v>
      </c>
      <c r="J7958">
        <v>3.27</v>
      </c>
      <c r="K7958" t="s">
        <v>102</v>
      </c>
      <c r="L7958" t="s">
        <v>45</v>
      </c>
      <c r="M7958">
        <v>0.8</v>
      </c>
      <c r="N7958" t="s">
        <v>83</v>
      </c>
      <c r="O7958" t="b">
        <v>0</v>
      </c>
      <c r="P7958">
        <v>1810.11</v>
      </c>
      <c r="Q7958">
        <v>724.0440000000001</v>
      </c>
      <c r="R7958">
        <v>719.97400000000005</v>
      </c>
      <c r="S7958" t="s">
        <v>84</v>
      </c>
      <c r="T7958">
        <v>0</v>
      </c>
      <c r="U7958">
        <v>0</v>
      </c>
      <c r="V7958">
        <v>4</v>
      </c>
      <c r="W7958">
        <v>785.90290000000005</v>
      </c>
    </row>
    <row r="7959" spans="1:23" x14ac:dyDescent="0.35">
      <c r="A7959" t="s">
        <v>10103</v>
      </c>
      <c r="B7959" t="s">
        <v>1124</v>
      </c>
      <c r="C7959" t="s">
        <v>2300</v>
      </c>
      <c r="D7959" t="s">
        <v>17</v>
      </c>
      <c r="E7959" t="s">
        <v>95</v>
      </c>
      <c r="F7959" t="s">
        <v>844</v>
      </c>
      <c r="G7959">
        <v>479.27</v>
      </c>
      <c r="H7959">
        <v>2</v>
      </c>
      <c r="I7959">
        <v>0.05</v>
      </c>
      <c r="J7959">
        <v>8.4700000000000006</v>
      </c>
      <c r="K7959" t="s">
        <v>82</v>
      </c>
      <c r="L7959" t="s">
        <v>43</v>
      </c>
      <c r="M7959">
        <v>6.91</v>
      </c>
      <c r="N7959" t="s">
        <v>83</v>
      </c>
      <c r="O7959" t="b">
        <v>0</v>
      </c>
      <c r="P7959">
        <v>910.61300000000006</v>
      </c>
      <c r="Q7959">
        <v>335.48899999999998</v>
      </c>
      <c r="R7959">
        <v>320.10899999999998</v>
      </c>
      <c r="S7959" t="s">
        <v>103</v>
      </c>
      <c r="T7959">
        <v>0</v>
      </c>
      <c r="U7959">
        <v>0</v>
      </c>
      <c r="V7959">
        <v>3</v>
      </c>
      <c r="W7959">
        <v>448.19720000000012</v>
      </c>
    </row>
    <row r="7960" spans="1:23" x14ac:dyDescent="0.35">
      <c r="A7960" t="s">
        <v>10104</v>
      </c>
      <c r="B7960" t="s">
        <v>909</v>
      </c>
      <c r="C7960" t="s">
        <v>1308</v>
      </c>
      <c r="D7960" t="s">
        <v>24</v>
      </c>
      <c r="E7960" t="s">
        <v>88</v>
      </c>
      <c r="F7960" t="s">
        <v>191</v>
      </c>
      <c r="G7960">
        <v>32.979999999999997</v>
      </c>
      <c r="H7960">
        <v>1</v>
      </c>
      <c r="I7960">
        <v>0.28000000000000003</v>
      </c>
      <c r="J7960">
        <v>9.09</v>
      </c>
      <c r="K7960" t="s">
        <v>102</v>
      </c>
      <c r="L7960" t="s">
        <v>41</v>
      </c>
      <c r="M7960">
        <v>10.51</v>
      </c>
      <c r="N7960" t="s">
        <v>83</v>
      </c>
      <c r="O7960" t="b">
        <v>0</v>
      </c>
      <c r="P7960">
        <v>23.7456</v>
      </c>
      <c r="Q7960">
        <v>3.9575999999999989</v>
      </c>
      <c r="R7960">
        <v>-15.6424</v>
      </c>
      <c r="S7960" t="s">
        <v>183</v>
      </c>
      <c r="T7960">
        <v>0</v>
      </c>
      <c r="U7960">
        <v>0</v>
      </c>
      <c r="V7960">
        <v>7</v>
      </c>
      <c r="W7960">
        <v>7.4411999999999843</v>
      </c>
    </row>
    <row r="7961" spans="1:23" x14ac:dyDescent="0.35">
      <c r="A7961" t="s">
        <v>10105</v>
      </c>
      <c r="B7961" t="s">
        <v>491</v>
      </c>
      <c r="C7961" t="s">
        <v>2250</v>
      </c>
      <c r="D7961" t="s">
        <v>15</v>
      </c>
      <c r="E7961" t="s">
        <v>88</v>
      </c>
      <c r="F7961" t="s">
        <v>944</v>
      </c>
      <c r="G7961">
        <v>24.32</v>
      </c>
      <c r="H7961">
        <v>2</v>
      </c>
      <c r="I7961">
        <v>0.04</v>
      </c>
      <c r="J7961">
        <v>7.51</v>
      </c>
      <c r="K7961" t="s">
        <v>82</v>
      </c>
      <c r="L7961" t="s">
        <v>45</v>
      </c>
      <c r="M7961">
        <v>1.43</v>
      </c>
      <c r="N7961" t="s">
        <v>83</v>
      </c>
      <c r="O7961" t="b">
        <v>0</v>
      </c>
      <c r="P7961">
        <v>46.694400000000002</v>
      </c>
      <c r="Q7961">
        <v>17.510400000000001</v>
      </c>
      <c r="R7961">
        <v>8.5704000000000047</v>
      </c>
      <c r="S7961" t="s">
        <v>103</v>
      </c>
      <c r="T7961">
        <v>0</v>
      </c>
      <c r="U7961">
        <v>0</v>
      </c>
      <c r="V7961">
        <v>17</v>
      </c>
      <c r="W7961">
        <v>920.29610000000002</v>
      </c>
    </row>
    <row r="7962" spans="1:23" x14ac:dyDescent="0.35">
      <c r="A7962" t="s">
        <v>10106</v>
      </c>
      <c r="B7962" t="s">
        <v>909</v>
      </c>
      <c r="C7962" t="s">
        <v>438</v>
      </c>
      <c r="D7962" t="s">
        <v>17</v>
      </c>
      <c r="E7962" t="s">
        <v>16</v>
      </c>
      <c r="F7962" t="s">
        <v>214</v>
      </c>
      <c r="G7962">
        <v>40.51</v>
      </c>
      <c r="H7962">
        <v>2</v>
      </c>
      <c r="I7962">
        <v>0.18</v>
      </c>
      <c r="J7962">
        <v>9.81</v>
      </c>
      <c r="K7962" t="s">
        <v>102</v>
      </c>
      <c r="L7962" t="s">
        <v>43</v>
      </c>
      <c r="M7962">
        <v>7.26</v>
      </c>
      <c r="N7962" t="s">
        <v>83</v>
      </c>
      <c r="O7962" t="b">
        <v>0</v>
      </c>
      <c r="P7962">
        <v>66.436400000000006</v>
      </c>
      <c r="Q7962">
        <v>17.824400000000011</v>
      </c>
      <c r="R7962">
        <v>0.75440000000001106</v>
      </c>
      <c r="S7962" t="s">
        <v>183</v>
      </c>
      <c r="T7962">
        <v>0</v>
      </c>
      <c r="U7962">
        <v>0</v>
      </c>
      <c r="V7962">
        <v>13</v>
      </c>
      <c r="W7962">
        <v>1209.8108</v>
      </c>
    </row>
    <row r="7963" spans="1:23" x14ac:dyDescent="0.35">
      <c r="A7963" t="s">
        <v>10107</v>
      </c>
      <c r="B7963" t="s">
        <v>173</v>
      </c>
      <c r="C7963" t="s">
        <v>1512</v>
      </c>
      <c r="D7963" t="s">
        <v>28</v>
      </c>
      <c r="E7963" t="s">
        <v>16</v>
      </c>
      <c r="F7963" t="s">
        <v>241</v>
      </c>
      <c r="G7963">
        <v>30.64</v>
      </c>
      <c r="H7963">
        <v>2</v>
      </c>
      <c r="I7963">
        <v>0.08</v>
      </c>
      <c r="J7963">
        <v>2.4500000000000002</v>
      </c>
      <c r="K7963" t="s">
        <v>82</v>
      </c>
      <c r="L7963" t="s">
        <v>41</v>
      </c>
      <c r="M7963">
        <v>10.93</v>
      </c>
      <c r="N7963" t="s">
        <v>83</v>
      </c>
      <c r="O7963" t="b">
        <v>0</v>
      </c>
      <c r="P7963">
        <v>56.377600000000001</v>
      </c>
      <c r="Q7963">
        <v>19.6096</v>
      </c>
      <c r="R7963">
        <v>6.2296000000000014</v>
      </c>
      <c r="S7963" t="s">
        <v>128</v>
      </c>
      <c r="T7963">
        <v>0</v>
      </c>
      <c r="U7963">
        <v>0</v>
      </c>
      <c r="V7963">
        <v>15</v>
      </c>
      <c r="W7963">
        <v>614.51190000000008</v>
      </c>
    </row>
    <row r="7964" spans="1:23" x14ac:dyDescent="0.35">
      <c r="A7964" t="s">
        <v>10108</v>
      </c>
      <c r="B7964" t="s">
        <v>549</v>
      </c>
      <c r="C7964" t="s">
        <v>2781</v>
      </c>
      <c r="D7964" t="s">
        <v>15</v>
      </c>
      <c r="E7964" t="s">
        <v>95</v>
      </c>
      <c r="F7964" t="s">
        <v>1202</v>
      </c>
      <c r="G7964">
        <v>611.70000000000005</v>
      </c>
      <c r="H7964">
        <v>3</v>
      </c>
      <c r="I7964">
        <v>7.0000000000000007E-2</v>
      </c>
      <c r="J7964">
        <v>2.66</v>
      </c>
      <c r="K7964" t="s">
        <v>82</v>
      </c>
      <c r="L7964" t="s">
        <v>43</v>
      </c>
      <c r="M7964">
        <v>6.86</v>
      </c>
      <c r="N7964" t="s">
        <v>83</v>
      </c>
      <c r="O7964" t="b">
        <v>0</v>
      </c>
      <c r="P7964">
        <v>1706.643</v>
      </c>
      <c r="Q7964">
        <v>605.58300000000008</v>
      </c>
      <c r="R7964">
        <v>596.0630000000001</v>
      </c>
      <c r="S7964" t="s">
        <v>91</v>
      </c>
      <c r="T7964">
        <v>0</v>
      </c>
      <c r="U7964">
        <v>0</v>
      </c>
      <c r="V7964">
        <v>5</v>
      </c>
      <c r="W7964">
        <v>785.54840000000013</v>
      </c>
    </row>
    <row r="7965" spans="1:23" x14ac:dyDescent="0.35">
      <c r="A7965" t="s">
        <v>10109</v>
      </c>
      <c r="B7965" t="s">
        <v>559</v>
      </c>
      <c r="C7965" t="s">
        <v>5368</v>
      </c>
      <c r="D7965" t="s">
        <v>15</v>
      </c>
      <c r="E7965" t="s">
        <v>16</v>
      </c>
      <c r="F7965" t="s">
        <v>155</v>
      </c>
      <c r="G7965">
        <v>27.49</v>
      </c>
      <c r="H7965">
        <v>2</v>
      </c>
      <c r="I7965">
        <v>7.0000000000000007E-2</v>
      </c>
      <c r="J7965">
        <v>4.8600000000000003</v>
      </c>
      <c r="K7965" t="s">
        <v>115</v>
      </c>
      <c r="L7965" t="s">
        <v>41</v>
      </c>
      <c r="M7965">
        <v>10.52</v>
      </c>
      <c r="N7965" t="s">
        <v>83</v>
      </c>
      <c r="O7965" t="b">
        <v>0</v>
      </c>
      <c r="P7965">
        <v>51.131399999999992</v>
      </c>
      <c r="Q7965">
        <v>18.1434</v>
      </c>
      <c r="R7965">
        <v>2.7633999999999941</v>
      </c>
      <c r="S7965" t="s">
        <v>128</v>
      </c>
      <c r="T7965">
        <v>0</v>
      </c>
      <c r="U7965">
        <v>0</v>
      </c>
      <c r="V7965">
        <v>4</v>
      </c>
      <c r="W7965">
        <v>88.129599999999982</v>
      </c>
    </row>
    <row r="7966" spans="1:23" x14ac:dyDescent="0.35">
      <c r="A7966" t="s">
        <v>10110</v>
      </c>
      <c r="B7966" t="s">
        <v>553</v>
      </c>
      <c r="C7966" t="s">
        <v>524</v>
      </c>
      <c r="D7966" t="s">
        <v>12</v>
      </c>
      <c r="E7966" t="s">
        <v>14</v>
      </c>
      <c r="F7966" t="s">
        <v>101</v>
      </c>
      <c r="G7966">
        <v>80.290000000000006</v>
      </c>
      <c r="H7966">
        <v>2</v>
      </c>
      <c r="I7966">
        <v>0.1</v>
      </c>
      <c r="J7966">
        <v>9.75</v>
      </c>
      <c r="K7966" t="s">
        <v>82</v>
      </c>
      <c r="L7966" t="s">
        <v>45</v>
      </c>
      <c r="M7966">
        <v>0.83</v>
      </c>
      <c r="N7966" t="s">
        <v>83</v>
      </c>
      <c r="O7966" t="b">
        <v>0</v>
      </c>
      <c r="P7966">
        <v>144.52199999999999</v>
      </c>
      <c r="Q7966">
        <v>48.174000000000021</v>
      </c>
      <c r="R7966">
        <v>37.594000000000023</v>
      </c>
      <c r="S7966" t="s">
        <v>84</v>
      </c>
      <c r="T7966">
        <v>0</v>
      </c>
      <c r="U7966">
        <v>0</v>
      </c>
      <c r="V7966">
        <v>2</v>
      </c>
      <c r="W7966">
        <v>40.439000000000021</v>
      </c>
    </row>
    <row r="7967" spans="1:23" x14ac:dyDescent="0.35">
      <c r="A7967" t="s">
        <v>10111</v>
      </c>
      <c r="B7967" t="s">
        <v>583</v>
      </c>
      <c r="C7967" t="s">
        <v>2652</v>
      </c>
      <c r="D7967" t="s">
        <v>15</v>
      </c>
      <c r="E7967" t="s">
        <v>14</v>
      </c>
      <c r="F7967" t="s">
        <v>1131</v>
      </c>
      <c r="G7967">
        <v>142.88999999999999</v>
      </c>
      <c r="H7967">
        <v>3</v>
      </c>
      <c r="I7967">
        <v>0.02</v>
      </c>
      <c r="J7967">
        <v>4.51</v>
      </c>
      <c r="K7967" t="s">
        <v>90</v>
      </c>
      <c r="L7967" t="s">
        <v>43</v>
      </c>
      <c r="M7967">
        <v>7.29</v>
      </c>
      <c r="N7967" t="s">
        <v>83</v>
      </c>
      <c r="O7967" t="b">
        <v>0</v>
      </c>
      <c r="P7967">
        <v>420.09660000000002</v>
      </c>
      <c r="Q7967">
        <v>162.89460000000011</v>
      </c>
      <c r="R7967">
        <v>151.09460000000001</v>
      </c>
      <c r="S7967" t="s">
        <v>84</v>
      </c>
      <c r="T7967">
        <v>0</v>
      </c>
      <c r="U7967">
        <v>0</v>
      </c>
      <c r="V7967">
        <v>19</v>
      </c>
      <c r="W7967">
        <v>1022.5201</v>
      </c>
    </row>
    <row r="7968" spans="1:23" x14ac:dyDescent="0.35">
      <c r="A7968" t="s">
        <v>10112</v>
      </c>
      <c r="B7968" t="s">
        <v>586</v>
      </c>
      <c r="C7968" t="s">
        <v>1098</v>
      </c>
      <c r="D7968" t="s">
        <v>19</v>
      </c>
      <c r="E7968" t="s">
        <v>14</v>
      </c>
      <c r="F7968" t="s">
        <v>1207</v>
      </c>
      <c r="G7968">
        <v>110.09</v>
      </c>
      <c r="H7968">
        <v>2</v>
      </c>
      <c r="I7968">
        <v>7.0000000000000007E-2</v>
      </c>
      <c r="J7968">
        <v>9.27</v>
      </c>
      <c r="K7968" t="s">
        <v>115</v>
      </c>
      <c r="L7968" t="s">
        <v>43</v>
      </c>
      <c r="M7968">
        <v>4.43</v>
      </c>
      <c r="N7968" t="s">
        <v>83</v>
      </c>
      <c r="O7968" t="b">
        <v>0</v>
      </c>
      <c r="P7968">
        <v>204.76740000000001</v>
      </c>
      <c r="Q7968">
        <v>72.659399999999977</v>
      </c>
      <c r="R7968">
        <v>58.959399999999967</v>
      </c>
      <c r="S7968" t="s">
        <v>91</v>
      </c>
      <c r="T7968">
        <v>0</v>
      </c>
      <c r="U7968">
        <v>0</v>
      </c>
      <c r="V7968">
        <v>16</v>
      </c>
      <c r="W7968">
        <v>1224.8809000000001</v>
      </c>
    </row>
    <row r="7969" spans="1:23" x14ac:dyDescent="0.35">
      <c r="A7969" t="s">
        <v>10113</v>
      </c>
      <c r="B7969" t="s">
        <v>1240</v>
      </c>
      <c r="C7969" t="s">
        <v>8171</v>
      </c>
      <c r="D7969" t="s">
        <v>19</v>
      </c>
      <c r="E7969" t="s">
        <v>95</v>
      </c>
      <c r="F7969" t="s">
        <v>512</v>
      </c>
      <c r="G7969">
        <v>303.02</v>
      </c>
      <c r="H7969">
        <v>2</v>
      </c>
      <c r="I7969">
        <v>0.09</v>
      </c>
      <c r="J7969">
        <v>2.04</v>
      </c>
      <c r="K7969" t="s">
        <v>115</v>
      </c>
      <c r="L7969" t="s">
        <v>48</v>
      </c>
      <c r="M7969">
        <v>17.43</v>
      </c>
      <c r="N7969" t="s">
        <v>141</v>
      </c>
      <c r="O7969" t="b">
        <v>0</v>
      </c>
      <c r="P7969">
        <v>551.49639999999999</v>
      </c>
      <c r="Q7969">
        <v>187.8724</v>
      </c>
      <c r="R7969">
        <v>168.4024</v>
      </c>
      <c r="S7969" t="s">
        <v>91</v>
      </c>
      <c r="T7969">
        <v>1</v>
      </c>
      <c r="U7969">
        <v>0</v>
      </c>
      <c r="V7969">
        <v>2</v>
      </c>
      <c r="W7969">
        <v>274.78930000000003</v>
      </c>
    </row>
    <row r="7970" spans="1:23" x14ac:dyDescent="0.35">
      <c r="A7970" t="s">
        <v>10114</v>
      </c>
      <c r="B7970" t="s">
        <v>1185</v>
      </c>
      <c r="C7970" t="s">
        <v>10115</v>
      </c>
      <c r="D7970" t="s">
        <v>12</v>
      </c>
      <c r="E7970" t="s">
        <v>16</v>
      </c>
      <c r="F7970" t="s">
        <v>932</v>
      </c>
      <c r="G7970">
        <v>42.36</v>
      </c>
      <c r="H7970">
        <v>1</v>
      </c>
      <c r="I7970">
        <v>0.22</v>
      </c>
      <c r="J7970">
        <v>5.16</v>
      </c>
      <c r="K7970" t="s">
        <v>90</v>
      </c>
      <c r="L7970" t="s">
        <v>41</v>
      </c>
      <c r="M7970">
        <v>14.96</v>
      </c>
      <c r="N7970" t="s">
        <v>83</v>
      </c>
      <c r="O7970" t="b">
        <v>0</v>
      </c>
      <c r="P7970">
        <v>33.040799999999997</v>
      </c>
      <c r="Q7970">
        <v>7.6247999999999969</v>
      </c>
      <c r="R7970">
        <v>-12.495200000000001</v>
      </c>
      <c r="S7970" t="s">
        <v>183</v>
      </c>
      <c r="T7970">
        <v>0</v>
      </c>
      <c r="U7970">
        <v>0</v>
      </c>
      <c r="V7970">
        <v>1</v>
      </c>
      <c r="W7970">
        <v>-12.495200000000001</v>
      </c>
    </row>
    <row r="7971" spans="1:23" x14ac:dyDescent="0.35">
      <c r="A7971" t="s">
        <v>10116</v>
      </c>
      <c r="B7971" t="s">
        <v>960</v>
      </c>
      <c r="C7971" t="s">
        <v>94</v>
      </c>
      <c r="D7971" t="s">
        <v>28</v>
      </c>
      <c r="E7971" t="s">
        <v>95</v>
      </c>
      <c r="F7971" t="s">
        <v>328</v>
      </c>
      <c r="G7971">
        <v>267.29000000000002</v>
      </c>
      <c r="H7971">
        <v>1</v>
      </c>
      <c r="I7971">
        <v>0.05</v>
      </c>
      <c r="J7971">
        <v>4.43</v>
      </c>
      <c r="K7971" t="s">
        <v>82</v>
      </c>
      <c r="L7971" t="s">
        <v>43</v>
      </c>
      <c r="M7971">
        <v>3.48</v>
      </c>
      <c r="N7971" t="s">
        <v>83</v>
      </c>
      <c r="O7971" t="b">
        <v>0</v>
      </c>
      <c r="P7971">
        <v>253.9255</v>
      </c>
      <c r="Q7971">
        <v>93.551500000000004</v>
      </c>
      <c r="R7971">
        <v>85.641500000000008</v>
      </c>
      <c r="S7971" t="s">
        <v>84</v>
      </c>
      <c r="T7971">
        <v>0</v>
      </c>
      <c r="U7971">
        <v>0</v>
      </c>
      <c r="V7971">
        <v>25</v>
      </c>
      <c r="W7971">
        <v>2626.2725</v>
      </c>
    </row>
    <row r="7972" spans="1:23" x14ac:dyDescent="0.35">
      <c r="A7972" t="s">
        <v>10117</v>
      </c>
      <c r="B7972" t="s">
        <v>594</v>
      </c>
      <c r="C7972" t="s">
        <v>2120</v>
      </c>
      <c r="D7972" t="s">
        <v>19</v>
      </c>
      <c r="E7972" t="s">
        <v>14</v>
      </c>
      <c r="F7972" t="s">
        <v>588</v>
      </c>
      <c r="G7972">
        <v>113.45</v>
      </c>
      <c r="H7972">
        <v>3</v>
      </c>
      <c r="I7972">
        <v>0.08</v>
      </c>
      <c r="J7972">
        <v>3.37</v>
      </c>
      <c r="K7972" t="s">
        <v>102</v>
      </c>
      <c r="L7972" t="s">
        <v>43</v>
      </c>
      <c r="M7972">
        <v>6.33</v>
      </c>
      <c r="N7972" t="s">
        <v>83</v>
      </c>
      <c r="O7972" t="b">
        <v>0</v>
      </c>
      <c r="P7972">
        <v>313.12200000000001</v>
      </c>
      <c r="Q7972">
        <v>108.91200000000001</v>
      </c>
      <c r="R7972">
        <v>99.212000000000003</v>
      </c>
      <c r="S7972" t="s">
        <v>128</v>
      </c>
      <c r="T7972">
        <v>0</v>
      </c>
      <c r="U7972">
        <v>0</v>
      </c>
      <c r="V7972">
        <v>16</v>
      </c>
      <c r="W7972">
        <v>1044.1976</v>
      </c>
    </row>
    <row r="7973" spans="1:23" x14ac:dyDescent="0.35">
      <c r="A7973" t="s">
        <v>10118</v>
      </c>
      <c r="B7973" t="s">
        <v>349</v>
      </c>
      <c r="C7973" t="s">
        <v>1115</v>
      </c>
      <c r="D7973" t="s">
        <v>17</v>
      </c>
      <c r="E7973" t="s">
        <v>95</v>
      </c>
      <c r="F7973" t="s">
        <v>701</v>
      </c>
      <c r="G7973">
        <v>423.54</v>
      </c>
      <c r="H7973">
        <v>2</v>
      </c>
      <c r="I7973">
        <v>0.21</v>
      </c>
      <c r="J7973">
        <v>4.97</v>
      </c>
      <c r="K7973" t="s">
        <v>82</v>
      </c>
      <c r="L7973" t="s">
        <v>41</v>
      </c>
      <c r="M7973">
        <v>14.29</v>
      </c>
      <c r="N7973" t="s">
        <v>83</v>
      </c>
      <c r="O7973" t="b">
        <v>0</v>
      </c>
      <c r="P7973">
        <v>669.19320000000005</v>
      </c>
      <c r="Q7973">
        <v>160.94520000000011</v>
      </c>
      <c r="R7973">
        <v>141.68520000000009</v>
      </c>
      <c r="S7973" t="s">
        <v>128</v>
      </c>
      <c r="T7973">
        <v>0</v>
      </c>
      <c r="U7973">
        <v>0</v>
      </c>
      <c r="V7973">
        <v>13</v>
      </c>
      <c r="W7973">
        <v>590.20570000000009</v>
      </c>
    </row>
    <row r="7974" spans="1:23" x14ac:dyDescent="0.35">
      <c r="A7974" t="s">
        <v>10119</v>
      </c>
      <c r="B7974" t="s">
        <v>2158</v>
      </c>
      <c r="C7974" t="s">
        <v>3737</v>
      </c>
      <c r="D7974" t="s">
        <v>15</v>
      </c>
      <c r="E7974" t="s">
        <v>16</v>
      </c>
      <c r="F7974" t="s">
        <v>444</v>
      </c>
      <c r="G7974">
        <v>34.630000000000003</v>
      </c>
      <c r="H7974">
        <v>2</v>
      </c>
      <c r="I7974">
        <v>0.11</v>
      </c>
      <c r="J7974">
        <v>5.8</v>
      </c>
      <c r="K7974" t="s">
        <v>90</v>
      </c>
      <c r="L7974" t="s">
        <v>45</v>
      </c>
      <c r="M7974">
        <v>1.93</v>
      </c>
      <c r="N7974" t="s">
        <v>83</v>
      </c>
      <c r="O7974" t="b">
        <v>0</v>
      </c>
      <c r="P7974">
        <v>61.641399999999997</v>
      </c>
      <c r="Q7974">
        <v>20.0854</v>
      </c>
      <c r="R7974">
        <v>12.355399999999999</v>
      </c>
      <c r="S7974" t="s">
        <v>128</v>
      </c>
      <c r="T7974">
        <v>0</v>
      </c>
      <c r="U7974">
        <v>0</v>
      </c>
      <c r="V7974">
        <v>2</v>
      </c>
      <c r="W7974">
        <v>-0.50380000000000003</v>
      </c>
    </row>
    <row r="7975" spans="1:23" x14ac:dyDescent="0.35">
      <c r="A7975" t="s">
        <v>10120</v>
      </c>
      <c r="B7975" t="s">
        <v>117</v>
      </c>
      <c r="C7975" t="s">
        <v>1812</v>
      </c>
      <c r="D7975" t="s">
        <v>17</v>
      </c>
      <c r="E7975" t="s">
        <v>14</v>
      </c>
      <c r="F7975" t="s">
        <v>1332</v>
      </c>
      <c r="G7975">
        <v>101.76</v>
      </c>
      <c r="H7975">
        <v>1</v>
      </c>
      <c r="I7975">
        <v>0.17</v>
      </c>
      <c r="J7975">
        <v>8.2899999999999991</v>
      </c>
      <c r="K7975" t="s">
        <v>82</v>
      </c>
      <c r="L7975" t="s">
        <v>41</v>
      </c>
      <c r="M7975">
        <v>8.75</v>
      </c>
      <c r="N7975" t="s">
        <v>83</v>
      </c>
      <c r="O7975" t="b">
        <v>0</v>
      </c>
      <c r="P7975">
        <v>84.460800000000006</v>
      </c>
      <c r="Q7975">
        <v>23.404800000000009</v>
      </c>
      <c r="R7975">
        <v>6.3648000000000096</v>
      </c>
      <c r="S7975" t="s">
        <v>84</v>
      </c>
      <c r="T7975">
        <v>0</v>
      </c>
      <c r="U7975">
        <v>0</v>
      </c>
      <c r="V7975">
        <v>12</v>
      </c>
      <c r="W7975">
        <v>754.26030000000003</v>
      </c>
    </row>
    <row r="7976" spans="1:23" x14ac:dyDescent="0.35">
      <c r="A7976" t="s">
        <v>10121</v>
      </c>
      <c r="B7976" t="s">
        <v>1018</v>
      </c>
      <c r="C7976" t="s">
        <v>1101</v>
      </c>
      <c r="D7976" t="s">
        <v>19</v>
      </c>
      <c r="E7976" t="s">
        <v>16</v>
      </c>
      <c r="F7976" t="s">
        <v>409</v>
      </c>
      <c r="G7976">
        <v>19.53</v>
      </c>
      <c r="H7976">
        <v>3</v>
      </c>
      <c r="I7976">
        <v>0.28999999999999998</v>
      </c>
      <c r="J7976">
        <v>3.03</v>
      </c>
      <c r="K7976" t="s">
        <v>115</v>
      </c>
      <c r="L7976" t="s">
        <v>43</v>
      </c>
      <c r="M7976">
        <v>7.32</v>
      </c>
      <c r="N7976" t="s">
        <v>83</v>
      </c>
      <c r="O7976" t="b">
        <v>0</v>
      </c>
      <c r="P7976">
        <v>41.5989</v>
      </c>
      <c r="Q7976">
        <v>6.444899999999997</v>
      </c>
      <c r="R7976">
        <v>-3.9051000000000018</v>
      </c>
      <c r="S7976" t="s">
        <v>183</v>
      </c>
      <c r="T7976">
        <v>0</v>
      </c>
      <c r="U7976">
        <v>0</v>
      </c>
      <c r="V7976">
        <v>17</v>
      </c>
      <c r="W7976">
        <v>1059.6406999999999</v>
      </c>
    </row>
    <row r="7977" spans="1:23" x14ac:dyDescent="0.35">
      <c r="A7977" t="s">
        <v>10122</v>
      </c>
      <c r="B7977" t="s">
        <v>185</v>
      </c>
      <c r="C7977" t="s">
        <v>1276</v>
      </c>
      <c r="D7977" t="s">
        <v>17</v>
      </c>
      <c r="E7977" t="s">
        <v>16</v>
      </c>
      <c r="F7977" t="s">
        <v>351</v>
      </c>
      <c r="G7977">
        <v>32.14</v>
      </c>
      <c r="H7977">
        <v>2</v>
      </c>
      <c r="I7977">
        <v>0.18</v>
      </c>
      <c r="J7977">
        <v>5.36</v>
      </c>
      <c r="K7977" t="s">
        <v>82</v>
      </c>
      <c r="L7977" t="s">
        <v>43</v>
      </c>
      <c r="M7977">
        <v>6.96</v>
      </c>
      <c r="N7977" t="s">
        <v>141</v>
      </c>
      <c r="O7977" t="b">
        <v>0</v>
      </c>
      <c r="P7977">
        <v>52.709600000000002</v>
      </c>
      <c r="Q7977">
        <v>14.1416</v>
      </c>
      <c r="R7977">
        <v>1.8216000000000041</v>
      </c>
      <c r="S7977" t="s">
        <v>128</v>
      </c>
      <c r="T7977">
        <v>1</v>
      </c>
      <c r="U7977">
        <v>0</v>
      </c>
      <c r="V7977">
        <v>22</v>
      </c>
      <c r="W7977">
        <v>1844.2474</v>
      </c>
    </row>
    <row r="7978" spans="1:23" x14ac:dyDescent="0.35">
      <c r="A7978" t="s">
        <v>10123</v>
      </c>
      <c r="B7978" t="s">
        <v>521</v>
      </c>
      <c r="C7978" t="s">
        <v>3267</v>
      </c>
      <c r="D7978" t="s">
        <v>19</v>
      </c>
      <c r="E7978" t="s">
        <v>16</v>
      </c>
      <c r="F7978" t="s">
        <v>351</v>
      </c>
      <c r="G7978">
        <v>34.06</v>
      </c>
      <c r="H7978">
        <v>3</v>
      </c>
      <c r="I7978">
        <v>0.22</v>
      </c>
      <c r="J7978">
        <v>2.77</v>
      </c>
      <c r="K7978" t="s">
        <v>90</v>
      </c>
      <c r="L7978" t="s">
        <v>45</v>
      </c>
      <c r="M7978">
        <v>1.36</v>
      </c>
      <c r="N7978" t="s">
        <v>83</v>
      </c>
      <c r="O7978" t="b">
        <v>0</v>
      </c>
      <c r="P7978">
        <v>79.700400000000002</v>
      </c>
      <c r="Q7978">
        <v>18.392399999999999</v>
      </c>
      <c r="R7978">
        <v>14.2624</v>
      </c>
      <c r="S7978" t="s">
        <v>84</v>
      </c>
      <c r="T7978">
        <v>0</v>
      </c>
      <c r="U7978">
        <v>0</v>
      </c>
      <c r="V7978">
        <v>15</v>
      </c>
      <c r="W7978">
        <v>562.32950000000005</v>
      </c>
    </row>
    <row r="7979" spans="1:23" x14ac:dyDescent="0.35">
      <c r="A7979" t="s">
        <v>10124</v>
      </c>
      <c r="B7979" t="s">
        <v>372</v>
      </c>
      <c r="C7979" t="s">
        <v>10125</v>
      </c>
      <c r="D7979" t="s">
        <v>12</v>
      </c>
      <c r="E7979" t="s">
        <v>88</v>
      </c>
      <c r="F7979" t="s">
        <v>1618</v>
      </c>
      <c r="G7979">
        <v>17.12</v>
      </c>
      <c r="H7979">
        <v>3</v>
      </c>
      <c r="I7979">
        <v>0.12</v>
      </c>
      <c r="J7979">
        <v>4.22</v>
      </c>
      <c r="K7979" t="s">
        <v>115</v>
      </c>
      <c r="L7979" t="s">
        <v>41</v>
      </c>
      <c r="M7979">
        <v>14.25</v>
      </c>
      <c r="N7979" t="s">
        <v>83</v>
      </c>
      <c r="O7979" t="b">
        <v>0</v>
      </c>
      <c r="P7979">
        <v>45.196800000000003</v>
      </c>
      <c r="Q7979">
        <v>14.380800000000001</v>
      </c>
      <c r="R7979">
        <v>-4.0891999999999946</v>
      </c>
      <c r="S7979" t="s">
        <v>183</v>
      </c>
      <c r="T7979">
        <v>0</v>
      </c>
      <c r="U7979">
        <v>0</v>
      </c>
      <c r="V7979">
        <v>2</v>
      </c>
      <c r="W7979">
        <v>95.373599999999996</v>
      </c>
    </row>
    <row r="7980" spans="1:23" x14ac:dyDescent="0.35">
      <c r="A7980" t="s">
        <v>10126</v>
      </c>
      <c r="B7980" t="s">
        <v>379</v>
      </c>
      <c r="C7980" t="s">
        <v>10127</v>
      </c>
      <c r="D7980" t="s">
        <v>19</v>
      </c>
      <c r="E7980" t="s">
        <v>14</v>
      </c>
      <c r="F7980" t="s">
        <v>451</v>
      </c>
      <c r="G7980">
        <v>164.04</v>
      </c>
      <c r="H7980">
        <v>3</v>
      </c>
      <c r="I7980">
        <v>0.05</v>
      </c>
      <c r="J7980">
        <v>8.09</v>
      </c>
      <c r="K7980" t="s">
        <v>82</v>
      </c>
      <c r="L7980" t="s">
        <v>45</v>
      </c>
      <c r="M7980">
        <v>0.96</v>
      </c>
      <c r="N7980" t="s">
        <v>83</v>
      </c>
      <c r="O7980" t="b">
        <v>0</v>
      </c>
      <c r="P7980">
        <v>467.51400000000001</v>
      </c>
      <c r="Q7980">
        <v>172.24199999999999</v>
      </c>
      <c r="R7980">
        <v>163.19200000000001</v>
      </c>
      <c r="S7980" t="s">
        <v>103</v>
      </c>
      <c r="T7980">
        <v>0</v>
      </c>
      <c r="U7980">
        <v>0</v>
      </c>
      <c r="V7980">
        <v>1</v>
      </c>
      <c r="W7980">
        <v>163.19200000000001</v>
      </c>
    </row>
    <row r="7981" spans="1:23" x14ac:dyDescent="0.35">
      <c r="A7981" t="s">
        <v>10128</v>
      </c>
      <c r="B7981" t="s">
        <v>1379</v>
      </c>
      <c r="C7981" t="s">
        <v>2274</v>
      </c>
      <c r="D7981" t="s">
        <v>12</v>
      </c>
      <c r="E7981" t="s">
        <v>16</v>
      </c>
      <c r="F7981" t="s">
        <v>282</v>
      </c>
      <c r="G7981">
        <v>43.11</v>
      </c>
      <c r="H7981">
        <v>1</v>
      </c>
      <c r="I7981">
        <v>0.25</v>
      </c>
      <c r="J7981">
        <v>5.46</v>
      </c>
      <c r="K7981" t="s">
        <v>102</v>
      </c>
      <c r="L7981" t="s">
        <v>43</v>
      </c>
      <c r="M7981">
        <v>4.8899999999999997</v>
      </c>
      <c r="N7981" t="s">
        <v>83</v>
      </c>
      <c r="O7981" t="b">
        <v>0</v>
      </c>
      <c r="P7981">
        <v>32.332500000000003</v>
      </c>
      <c r="Q7981">
        <v>6.4664999999999964</v>
      </c>
      <c r="R7981">
        <v>-3.8835000000000028</v>
      </c>
      <c r="S7981" t="s">
        <v>183</v>
      </c>
      <c r="T7981">
        <v>0</v>
      </c>
      <c r="U7981">
        <v>0</v>
      </c>
      <c r="V7981">
        <v>16</v>
      </c>
      <c r="W7981">
        <v>1447.4284</v>
      </c>
    </row>
    <row r="7982" spans="1:23" x14ac:dyDescent="0.35">
      <c r="A7982" t="s">
        <v>10129</v>
      </c>
      <c r="B7982" t="s">
        <v>773</v>
      </c>
      <c r="C7982" t="s">
        <v>4551</v>
      </c>
      <c r="D7982" t="s">
        <v>12</v>
      </c>
      <c r="E7982" t="s">
        <v>88</v>
      </c>
      <c r="F7982" t="s">
        <v>1167</v>
      </c>
      <c r="G7982">
        <v>28.48</v>
      </c>
      <c r="H7982">
        <v>3</v>
      </c>
      <c r="I7982">
        <v>0.14000000000000001</v>
      </c>
      <c r="J7982">
        <v>2.92</v>
      </c>
      <c r="K7982" t="s">
        <v>102</v>
      </c>
      <c r="L7982" t="s">
        <v>41</v>
      </c>
      <c r="M7982">
        <v>12</v>
      </c>
      <c r="N7982" t="s">
        <v>83</v>
      </c>
      <c r="O7982" t="b">
        <v>0</v>
      </c>
      <c r="P7982">
        <v>73.478399999999993</v>
      </c>
      <c r="Q7982">
        <v>22.214400000000001</v>
      </c>
      <c r="R7982">
        <v>7.2943999999999978</v>
      </c>
      <c r="S7982" t="s">
        <v>97</v>
      </c>
      <c r="T7982">
        <v>0</v>
      </c>
      <c r="U7982">
        <v>0</v>
      </c>
      <c r="V7982">
        <v>2</v>
      </c>
      <c r="W7982">
        <v>448.53020000000009</v>
      </c>
    </row>
    <row r="7983" spans="1:23" x14ac:dyDescent="0.35">
      <c r="A7983" t="s">
        <v>10130</v>
      </c>
      <c r="B7983" t="s">
        <v>1524</v>
      </c>
      <c r="C7983" t="s">
        <v>2997</v>
      </c>
      <c r="D7983" t="s">
        <v>19</v>
      </c>
      <c r="E7983" t="s">
        <v>95</v>
      </c>
      <c r="F7983" t="s">
        <v>985</v>
      </c>
      <c r="G7983">
        <v>552.20000000000005</v>
      </c>
      <c r="H7983">
        <v>1</v>
      </c>
      <c r="I7983">
        <v>0.06</v>
      </c>
      <c r="J7983">
        <v>3.29</v>
      </c>
      <c r="K7983" t="s">
        <v>115</v>
      </c>
      <c r="L7983" t="s">
        <v>43</v>
      </c>
      <c r="M7983">
        <v>6.52</v>
      </c>
      <c r="N7983" t="s">
        <v>83</v>
      </c>
      <c r="O7983" t="b">
        <v>0</v>
      </c>
      <c r="P7983">
        <v>519.06799999999998</v>
      </c>
      <c r="Q7983">
        <v>187.74799999999999</v>
      </c>
      <c r="R7983">
        <v>177.93799999999999</v>
      </c>
      <c r="S7983" t="s">
        <v>128</v>
      </c>
      <c r="T7983">
        <v>0</v>
      </c>
      <c r="U7983">
        <v>0</v>
      </c>
      <c r="V7983">
        <v>4</v>
      </c>
      <c r="W7983">
        <v>436.82920000000001</v>
      </c>
    </row>
    <row r="7984" spans="1:23" x14ac:dyDescent="0.35">
      <c r="A7984" t="s">
        <v>10131</v>
      </c>
      <c r="B7984" t="s">
        <v>349</v>
      </c>
      <c r="C7984" t="s">
        <v>514</v>
      </c>
      <c r="D7984" t="s">
        <v>12</v>
      </c>
      <c r="E7984" t="s">
        <v>16</v>
      </c>
      <c r="F7984" t="s">
        <v>645</v>
      </c>
      <c r="G7984">
        <v>53.08</v>
      </c>
      <c r="H7984">
        <v>2</v>
      </c>
      <c r="I7984">
        <v>0.1</v>
      </c>
      <c r="J7984">
        <v>3</v>
      </c>
      <c r="K7984" t="s">
        <v>102</v>
      </c>
      <c r="L7984" t="s">
        <v>43</v>
      </c>
      <c r="M7984">
        <v>7.78</v>
      </c>
      <c r="N7984" t="s">
        <v>83</v>
      </c>
      <c r="O7984" t="b">
        <v>0</v>
      </c>
      <c r="P7984">
        <v>95.543999999999997</v>
      </c>
      <c r="Q7984">
        <v>31.847999999999999</v>
      </c>
      <c r="R7984">
        <v>21.068000000000001</v>
      </c>
      <c r="S7984" t="s">
        <v>128</v>
      </c>
      <c r="T7984">
        <v>0</v>
      </c>
      <c r="U7984">
        <v>0</v>
      </c>
      <c r="V7984">
        <v>26</v>
      </c>
      <c r="W7984">
        <v>3580.811200000001</v>
      </c>
    </row>
    <row r="7985" spans="1:23" x14ac:dyDescent="0.35">
      <c r="A7985" t="s">
        <v>10132</v>
      </c>
      <c r="B7985" t="s">
        <v>1576</v>
      </c>
      <c r="C7985" t="s">
        <v>1407</v>
      </c>
      <c r="D7985" t="s">
        <v>17</v>
      </c>
      <c r="E7985" t="s">
        <v>88</v>
      </c>
      <c r="F7985" t="s">
        <v>171</v>
      </c>
      <c r="G7985">
        <v>13.79</v>
      </c>
      <c r="H7985">
        <v>1</v>
      </c>
      <c r="I7985">
        <v>0.01</v>
      </c>
      <c r="J7985">
        <v>8.11</v>
      </c>
      <c r="K7985" t="s">
        <v>90</v>
      </c>
      <c r="L7985" t="s">
        <v>43</v>
      </c>
      <c r="M7985">
        <v>4.4800000000000004</v>
      </c>
      <c r="N7985" t="s">
        <v>83</v>
      </c>
      <c r="O7985" t="b">
        <v>0</v>
      </c>
      <c r="P7985">
        <v>13.652100000000001</v>
      </c>
      <c r="Q7985">
        <v>5.3780999999999999</v>
      </c>
      <c r="R7985">
        <v>-7.2119</v>
      </c>
      <c r="S7985" t="s">
        <v>97</v>
      </c>
      <c r="T7985">
        <v>0</v>
      </c>
      <c r="U7985">
        <v>0</v>
      </c>
      <c r="V7985">
        <v>7</v>
      </c>
      <c r="W7985">
        <v>354.58379999999988</v>
      </c>
    </row>
    <row r="7986" spans="1:23" x14ac:dyDescent="0.35">
      <c r="A7986" t="s">
        <v>10133</v>
      </c>
      <c r="B7986" t="s">
        <v>225</v>
      </c>
      <c r="C7986" t="s">
        <v>3493</v>
      </c>
      <c r="D7986" t="s">
        <v>19</v>
      </c>
      <c r="E7986" t="s">
        <v>95</v>
      </c>
      <c r="F7986" t="s">
        <v>1080</v>
      </c>
      <c r="G7986">
        <v>494.45</v>
      </c>
      <c r="H7986">
        <v>2</v>
      </c>
      <c r="I7986">
        <v>0.21</v>
      </c>
      <c r="J7986">
        <v>3.77</v>
      </c>
      <c r="K7986" t="s">
        <v>90</v>
      </c>
      <c r="L7986" t="s">
        <v>41</v>
      </c>
      <c r="M7986">
        <v>7.4</v>
      </c>
      <c r="N7986" t="s">
        <v>141</v>
      </c>
      <c r="O7986" t="b">
        <v>0</v>
      </c>
      <c r="P7986">
        <v>781.23099999999999</v>
      </c>
      <c r="Q7986">
        <v>187.8910000000001</v>
      </c>
      <c r="R7986">
        <v>176.72100000000009</v>
      </c>
      <c r="S7986" t="s">
        <v>183</v>
      </c>
      <c r="T7986">
        <v>1</v>
      </c>
      <c r="U7986">
        <v>0</v>
      </c>
      <c r="V7986">
        <v>15</v>
      </c>
      <c r="W7986">
        <v>2107.1965</v>
      </c>
    </row>
    <row r="7987" spans="1:23" x14ac:dyDescent="0.35">
      <c r="A7987" t="s">
        <v>10134</v>
      </c>
      <c r="B7987" t="s">
        <v>383</v>
      </c>
      <c r="C7987" t="s">
        <v>418</v>
      </c>
      <c r="D7987" t="s">
        <v>26</v>
      </c>
      <c r="E7987" t="s">
        <v>95</v>
      </c>
      <c r="F7987" t="s">
        <v>370</v>
      </c>
      <c r="G7987">
        <v>440.99</v>
      </c>
      <c r="H7987">
        <v>2</v>
      </c>
      <c r="I7987">
        <v>0.02</v>
      </c>
      <c r="J7987">
        <v>6.84</v>
      </c>
      <c r="K7987" t="s">
        <v>102</v>
      </c>
      <c r="L7987" t="s">
        <v>43</v>
      </c>
      <c r="M7987">
        <v>4.07</v>
      </c>
      <c r="N7987" t="s">
        <v>141</v>
      </c>
      <c r="O7987" t="b">
        <v>0</v>
      </c>
      <c r="P7987">
        <v>864.34040000000005</v>
      </c>
      <c r="Q7987">
        <v>335.15240000000011</v>
      </c>
      <c r="R7987">
        <v>324.24239999999998</v>
      </c>
      <c r="S7987" t="s">
        <v>128</v>
      </c>
      <c r="T7987">
        <v>1</v>
      </c>
      <c r="U7987">
        <v>0</v>
      </c>
      <c r="V7987">
        <v>11</v>
      </c>
      <c r="W7987">
        <v>1394.7299</v>
      </c>
    </row>
    <row r="7988" spans="1:23" x14ac:dyDescent="0.35">
      <c r="A7988" t="s">
        <v>10135</v>
      </c>
      <c r="B7988" t="s">
        <v>583</v>
      </c>
      <c r="C7988" t="s">
        <v>1525</v>
      </c>
      <c r="D7988" t="s">
        <v>12</v>
      </c>
      <c r="E7988" t="s">
        <v>14</v>
      </c>
      <c r="F7988" t="s">
        <v>817</v>
      </c>
      <c r="G7988">
        <v>125.4</v>
      </c>
      <c r="H7988">
        <v>3</v>
      </c>
      <c r="I7988">
        <v>0.16</v>
      </c>
      <c r="J7988">
        <v>5.45</v>
      </c>
      <c r="K7988" t="s">
        <v>115</v>
      </c>
      <c r="L7988" t="s">
        <v>41</v>
      </c>
      <c r="M7988">
        <v>10.34</v>
      </c>
      <c r="N7988" t="s">
        <v>83</v>
      </c>
      <c r="O7988" t="b">
        <v>0</v>
      </c>
      <c r="P7988">
        <v>316.00799999999998</v>
      </c>
      <c r="Q7988">
        <v>90.287999999999997</v>
      </c>
      <c r="R7988">
        <v>74.498000000000019</v>
      </c>
      <c r="S7988" t="s">
        <v>84</v>
      </c>
      <c r="T7988">
        <v>0</v>
      </c>
      <c r="U7988">
        <v>0</v>
      </c>
      <c r="V7988">
        <v>16</v>
      </c>
      <c r="W7988">
        <v>1013.8551</v>
      </c>
    </row>
    <row r="7989" spans="1:23" x14ac:dyDescent="0.35">
      <c r="A7989" t="s">
        <v>10136</v>
      </c>
      <c r="B7989" t="s">
        <v>909</v>
      </c>
      <c r="C7989" t="s">
        <v>865</v>
      </c>
      <c r="D7989" t="s">
        <v>19</v>
      </c>
      <c r="E7989" t="s">
        <v>16</v>
      </c>
      <c r="F7989" t="s">
        <v>300</v>
      </c>
      <c r="G7989">
        <v>32.68</v>
      </c>
      <c r="H7989">
        <v>2</v>
      </c>
      <c r="I7989">
        <v>0.13</v>
      </c>
      <c r="J7989">
        <v>5.56</v>
      </c>
      <c r="K7989" t="s">
        <v>115</v>
      </c>
      <c r="L7989" t="s">
        <v>41</v>
      </c>
      <c r="M7989">
        <v>8.73</v>
      </c>
      <c r="N7989" t="s">
        <v>83</v>
      </c>
      <c r="O7989" t="b">
        <v>0</v>
      </c>
      <c r="P7989">
        <v>56.863199999999999</v>
      </c>
      <c r="Q7989">
        <v>17.647200000000002</v>
      </c>
      <c r="R7989">
        <v>3.3571999999999989</v>
      </c>
      <c r="S7989" t="s">
        <v>183</v>
      </c>
      <c r="T7989">
        <v>0</v>
      </c>
      <c r="U7989">
        <v>0</v>
      </c>
      <c r="V7989">
        <v>22</v>
      </c>
      <c r="W7989">
        <v>1199.3414</v>
      </c>
    </row>
    <row r="7990" spans="1:23" x14ac:dyDescent="0.35">
      <c r="A7990" t="s">
        <v>10137</v>
      </c>
      <c r="B7990" t="s">
        <v>79</v>
      </c>
      <c r="C7990" t="s">
        <v>310</v>
      </c>
      <c r="D7990" t="s">
        <v>17</v>
      </c>
      <c r="E7990" t="s">
        <v>95</v>
      </c>
      <c r="F7990" t="s">
        <v>631</v>
      </c>
      <c r="G7990">
        <v>379.26</v>
      </c>
      <c r="H7990">
        <v>2</v>
      </c>
      <c r="I7990">
        <v>0.2</v>
      </c>
      <c r="J7990">
        <v>9.27</v>
      </c>
      <c r="K7990" t="s">
        <v>82</v>
      </c>
      <c r="L7990" t="s">
        <v>41</v>
      </c>
      <c r="M7990">
        <v>10</v>
      </c>
      <c r="N7990" t="s">
        <v>141</v>
      </c>
      <c r="O7990" t="b">
        <v>0</v>
      </c>
      <c r="P7990">
        <v>606.81600000000003</v>
      </c>
      <c r="Q7990">
        <v>151.70400000000009</v>
      </c>
      <c r="R7990">
        <v>132.434</v>
      </c>
      <c r="S7990" t="s">
        <v>84</v>
      </c>
      <c r="T7990">
        <v>1</v>
      </c>
      <c r="U7990">
        <v>0</v>
      </c>
      <c r="V7990">
        <v>16</v>
      </c>
      <c r="W7990">
        <v>1399.8426999999999</v>
      </c>
    </row>
    <row r="7991" spans="1:23" x14ac:dyDescent="0.35">
      <c r="A7991" t="s">
        <v>10138</v>
      </c>
      <c r="B7991" t="s">
        <v>1576</v>
      </c>
      <c r="C7991" t="s">
        <v>1025</v>
      </c>
      <c r="D7991" t="s">
        <v>12</v>
      </c>
      <c r="E7991" t="s">
        <v>95</v>
      </c>
      <c r="F7991" t="s">
        <v>140</v>
      </c>
      <c r="G7991">
        <v>422.92</v>
      </c>
      <c r="H7991">
        <v>3</v>
      </c>
      <c r="I7991">
        <v>0.05</v>
      </c>
      <c r="J7991">
        <v>2.08</v>
      </c>
      <c r="K7991" t="s">
        <v>90</v>
      </c>
      <c r="L7991" t="s">
        <v>48</v>
      </c>
      <c r="M7991">
        <v>14.46</v>
      </c>
      <c r="N7991" t="s">
        <v>83</v>
      </c>
      <c r="O7991" t="b">
        <v>0</v>
      </c>
      <c r="P7991">
        <v>1205.3219999999999</v>
      </c>
      <c r="Q7991">
        <v>444.06599999999992</v>
      </c>
      <c r="R7991">
        <v>427.5259999999999</v>
      </c>
      <c r="S7991" t="s">
        <v>97</v>
      </c>
      <c r="T7991">
        <v>0</v>
      </c>
      <c r="U7991">
        <v>0</v>
      </c>
      <c r="V7991">
        <v>13</v>
      </c>
      <c r="W7991">
        <v>817.44529999999997</v>
      </c>
    </row>
    <row r="7992" spans="1:23" x14ac:dyDescent="0.35">
      <c r="A7992" t="s">
        <v>10139</v>
      </c>
      <c r="B7992" t="s">
        <v>594</v>
      </c>
      <c r="C7992" t="s">
        <v>166</v>
      </c>
      <c r="D7992" t="s">
        <v>28</v>
      </c>
      <c r="E7992" t="s">
        <v>88</v>
      </c>
      <c r="F7992" t="s">
        <v>680</v>
      </c>
      <c r="G7992">
        <v>25.47</v>
      </c>
      <c r="H7992">
        <v>2</v>
      </c>
      <c r="I7992">
        <v>0.02</v>
      </c>
      <c r="J7992">
        <v>8.4499999999999993</v>
      </c>
      <c r="K7992" t="s">
        <v>82</v>
      </c>
      <c r="L7992" t="s">
        <v>48</v>
      </c>
      <c r="M7992">
        <v>16.09</v>
      </c>
      <c r="N7992" t="s">
        <v>83</v>
      </c>
      <c r="O7992" t="b">
        <v>0</v>
      </c>
      <c r="P7992">
        <v>49.921199999999999</v>
      </c>
      <c r="Q7992">
        <v>19.357199999999999</v>
      </c>
      <c r="R7992">
        <v>-5.1827999999999967</v>
      </c>
      <c r="S7992" t="s">
        <v>128</v>
      </c>
      <c r="T7992">
        <v>0</v>
      </c>
      <c r="U7992">
        <v>0</v>
      </c>
      <c r="V7992">
        <v>20</v>
      </c>
      <c r="W7992">
        <v>1878.5492999999999</v>
      </c>
    </row>
    <row r="7993" spans="1:23" x14ac:dyDescent="0.35">
      <c r="A7993" t="s">
        <v>10140</v>
      </c>
      <c r="B7993" t="s">
        <v>257</v>
      </c>
      <c r="C7993" t="s">
        <v>1323</v>
      </c>
      <c r="D7993" t="s">
        <v>12</v>
      </c>
      <c r="E7993" t="s">
        <v>16</v>
      </c>
      <c r="F7993" t="s">
        <v>919</v>
      </c>
      <c r="G7993">
        <v>15.81</v>
      </c>
      <c r="H7993">
        <v>1</v>
      </c>
      <c r="I7993">
        <v>0.06</v>
      </c>
      <c r="J7993">
        <v>7.76</v>
      </c>
      <c r="K7993" t="s">
        <v>82</v>
      </c>
      <c r="L7993" t="s">
        <v>41</v>
      </c>
      <c r="M7993">
        <v>5.2</v>
      </c>
      <c r="N7993" t="s">
        <v>83</v>
      </c>
      <c r="O7993" t="b">
        <v>0</v>
      </c>
      <c r="P7993">
        <v>14.8614</v>
      </c>
      <c r="Q7993">
        <v>5.3753999999999991</v>
      </c>
      <c r="R7993">
        <v>-7.5846000000000018</v>
      </c>
      <c r="S7993" t="s">
        <v>128</v>
      </c>
      <c r="T7993">
        <v>0</v>
      </c>
      <c r="U7993">
        <v>0</v>
      </c>
      <c r="V7993">
        <v>14</v>
      </c>
      <c r="W7993">
        <v>693.67319999999995</v>
      </c>
    </row>
    <row r="7994" spans="1:23" x14ac:dyDescent="0.35">
      <c r="A7994" t="s">
        <v>10141</v>
      </c>
      <c r="B7994" t="s">
        <v>398</v>
      </c>
      <c r="C7994" t="s">
        <v>2108</v>
      </c>
      <c r="D7994" t="s">
        <v>15</v>
      </c>
      <c r="E7994" t="s">
        <v>88</v>
      </c>
      <c r="F7994" t="s">
        <v>199</v>
      </c>
      <c r="G7994">
        <v>16.29</v>
      </c>
      <c r="H7994">
        <v>2</v>
      </c>
      <c r="I7994">
        <v>0.15</v>
      </c>
      <c r="J7994">
        <v>8.14</v>
      </c>
      <c r="K7994" t="s">
        <v>82</v>
      </c>
      <c r="L7994" t="s">
        <v>41</v>
      </c>
      <c r="M7994">
        <v>7.34</v>
      </c>
      <c r="N7994" t="s">
        <v>83</v>
      </c>
      <c r="O7994" t="b">
        <v>0</v>
      </c>
      <c r="P7994">
        <v>27.693000000000001</v>
      </c>
      <c r="Q7994">
        <v>8.1449999999999996</v>
      </c>
      <c r="R7994">
        <v>-7.3350000000000009</v>
      </c>
      <c r="S7994" t="s">
        <v>183</v>
      </c>
      <c r="T7994">
        <v>0</v>
      </c>
      <c r="U7994">
        <v>0</v>
      </c>
      <c r="V7994">
        <v>18</v>
      </c>
      <c r="W7994">
        <v>1247.6645000000001</v>
      </c>
    </row>
    <row r="7995" spans="1:23" x14ac:dyDescent="0.35">
      <c r="A7995" t="s">
        <v>10142</v>
      </c>
      <c r="B7995" t="s">
        <v>429</v>
      </c>
      <c r="C7995" t="s">
        <v>1262</v>
      </c>
      <c r="D7995" t="s">
        <v>12</v>
      </c>
      <c r="E7995" t="s">
        <v>16</v>
      </c>
      <c r="F7995" t="s">
        <v>478</v>
      </c>
      <c r="G7995">
        <v>37.97</v>
      </c>
      <c r="H7995">
        <v>1</v>
      </c>
      <c r="I7995">
        <v>0.24</v>
      </c>
      <c r="J7995">
        <v>2.1800000000000002</v>
      </c>
      <c r="K7995" t="s">
        <v>82</v>
      </c>
      <c r="L7995" t="s">
        <v>45</v>
      </c>
      <c r="M7995">
        <v>0.9</v>
      </c>
      <c r="N7995" t="s">
        <v>83</v>
      </c>
      <c r="O7995" t="b">
        <v>0</v>
      </c>
      <c r="P7995">
        <v>28.857199999999999</v>
      </c>
      <c r="Q7995">
        <v>6.0751999999999988</v>
      </c>
      <c r="R7995">
        <v>2.9951999999999992</v>
      </c>
      <c r="S7995" t="s">
        <v>128</v>
      </c>
      <c r="T7995">
        <v>0</v>
      </c>
      <c r="U7995">
        <v>0</v>
      </c>
      <c r="V7995">
        <v>18</v>
      </c>
      <c r="W7995">
        <v>1561.0561</v>
      </c>
    </row>
    <row r="7996" spans="1:23" x14ac:dyDescent="0.35">
      <c r="A7996" t="s">
        <v>10143</v>
      </c>
      <c r="B7996" t="s">
        <v>2232</v>
      </c>
      <c r="C7996" t="s">
        <v>4457</v>
      </c>
      <c r="D7996" t="s">
        <v>15</v>
      </c>
      <c r="E7996" t="s">
        <v>95</v>
      </c>
      <c r="F7996" t="s">
        <v>400</v>
      </c>
      <c r="G7996">
        <v>409.04</v>
      </c>
      <c r="H7996">
        <v>3</v>
      </c>
      <c r="I7996">
        <v>0.1</v>
      </c>
      <c r="J7996">
        <v>5.62</v>
      </c>
      <c r="K7996" t="s">
        <v>102</v>
      </c>
      <c r="L7996" t="s">
        <v>41</v>
      </c>
      <c r="M7996">
        <v>11.3</v>
      </c>
      <c r="N7996" t="s">
        <v>83</v>
      </c>
      <c r="O7996" t="b">
        <v>1</v>
      </c>
      <c r="P7996">
        <v>1104.4079999999999</v>
      </c>
      <c r="Q7996">
        <v>368.13600000000008</v>
      </c>
      <c r="R7996">
        <v>351.21600000000012</v>
      </c>
      <c r="S7996" t="s">
        <v>84</v>
      </c>
      <c r="T7996">
        <v>0</v>
      </c>
      <c r="U7996">
        <v>0</v>
      </c>
      <c r="V7996">
        <v>4</v>
      </c>
      <c r="W7996">
        <v>390.96690000000012</v>
      </c>
    </row>
    <row r="7997" spans="1:23" x14ac:dyDescent="0.35">
      <c r="A7997" t="s">
        <v>10144</v>
      </c>
      <c r="B7997" t="s">
        <v>298</v>
      </c>
      <c r="C7997" t="s">
        <v>952</v>
      </c>
      <c r="D7997" t="s">
        <v>17</v>
      </c>
      <c r="E7997" t="s">
        <v>16</v>
      </c>
      <c r="F7997" t="s">
        <v>605</v>
      </c>
      <c r="G7997">
        <v>19.670000000000002</v>
      </c>
      <c r="H7997">
        <v>1</v>
      </c>
      <c r="I7997">
        <v>0.24</v>
      </c>
      <c r="J7997">
        <v>7.72</v>
      </c>
      <c r="K7997" t="s">
        <v>115</v>
      </c>
      <c r="L7997" t="s">
        <v>41</v>
      </c>
      <c r="M7997">
        <v>11.06</v>
      </c>
      <c r="N7997" t="s">
        <v>83</v>
      </c>
      <c r="O7997" t="b">
        <v>0</v>
      </c>
      <c r="P7997">
        <v>14.949199999999999</v>
      </c>
      <c r="Q7997">
        <v>3.1472000000000002</v>
      </c>
      <c r="R7997">
        <v>-15.6328</v>
      </c>
      <c r="S7997" t="s">
        <v>183</v>
      </c>
      <c r="T7997">
        <v>0</v>
      </c>
      <c r="U7997">
        <v>0</v>
      </c>
      <c r="V7997">
        <v>14</v>
      </c>
      <c r="W7997">
        <v>1617.7791999999999</v>
      </c>
    </row>
    <row r="7998" spans="1:23" x14ac:dyDescent="0.35">
      <c r="A7998" t="s">
        <v>10145</v>
      </c>
      <c r="B7998" t="s">
        <v>1348</v>
      </c>
      <c r="C7998" t="s">
        <v>963</v>
      </c>
      <c r="D7998" t="s">
        <v>20</v>
      </c>
      <c r="E7998" t="s">
        <v>14</v>
      </c>
      <c r="F7998" t="s">
        <v>355</v>
      </c>
      <c r="G7998">
        <v>81.16</v>
      </c>
      <c r="H7998">
        <v>1</v>
      </c>
      <c r="I7998">
        <v>0.04</v>
      </c>
      <c r="J7998">
        <v>4.42</v>
      </c>
      <c r="K7998" t="s">
        <v>102</v>
      </c>
      <c r="L7998" t="s">
        <v>43</v>
      </c>
      <c r="M7998">
        <v>3.38</v>
      </c>
      <c r="N7998" t="s">
        <v>83</v>
      </c>
      <c r="O7998" t="b">
        <v>0</v>
      </c>
      <c r="P7998">
        <v>77.913599999999988</v>
      </c>
      <c r="Q7998">
        <v>29.21759999999999</v>
      </c>
      <c r="R7998">
        <v>21.41759999999999</v>
      </c>
      <c r="S7998" t="s">
        <v>97</v>
      </c>
      <c r="T7998">
        <v>0</v>
      </c>
      <c r="U7998">
        <v>0</v>
      </c>
      <c r="V7998">
        <v>15</v>
      </c>
      <c r="W7998">
        <v>956.32300000000021</v>
      </c>
    </row>
    <row r="7999" spans="1:23" x14ac:dyDescent="0.35">
      <c r="A7999" t="s">
        <v>10146</v>
      </c>
      <c r="B7999" t="s">
        <v>633</v>
      </c>
      <c r="C7999" t="s">
        <v>4043</v>
      </c>
      <c r="D7999" t="s">
        <v>19</v>
      </c>
      <c r="E7999" t="s">
        <v>16</v>
      </c>
      <c r="F7999" t="s">
        <v>155</v>
      </c>
      <c r="G7999">
        <v>55.43</v>
      </c>
      <c r="H7999">
        <v>2</v>
      </c>
      <c r="I7999">
        <v>0.06</v>
      </c>
      <c r="J7999">
        <v>4.93</v>
      </c>
      <c r="K7999" t="s">
        <v>82</v>
      </c>
      <c r="L7999" t="s">
        <v>41</v>
      </c>
      <c r="M7999">
        <v>6.35</v>
      </c>
      <c r="N7999" t="s">
        <v>83</v>
      </c>
      <c r="O7999" t="b">
        <v>0</v>
      </c>
      <c r="P7999">
        <v>104.2084</v>
      </c>
      <c r="Q7999">
        <v>37.692400000000013</v>
      </c>
      <c r="R7999">
        <v>26.412400000000009</v>
      </c>
      <c r="S7999" t="s">
        <v>103</v>
      </c>
      <c r="T7999">
        <v>0</v>
      </c>
      <c r="U7999">
        <v>0</v>
      </c>
      <c r="V7999">
        <v>3</v>
      </c>
      <c r="W7999">
        <v>123.685</v>
      </c>
    </row>
    <row r="8000" spans="1:23" x14ac:dyDescent="0.35">
      <c r="A8000" t="s">
        <v>10147</v>
      </c>
      <c r="B8000" t="s">
        <v>689</v>
      </c>
      <c r="C8000" t="s">
        <v>7574</v>
      </c>
      <c r="D8000" t="s">
        <v>17</v>
      </c>
      <c r="E8000" t="s">
        <v>16</v>
      </c>
      <c r="F8000" t="s">
        <v>293</v>
      </c>
      <c r="G8000">
        <v>24.54</v>
      </c>
      <c r="H8000">
        <v>2</v>
      </c>
      <c r="I8000">
        <v>0.21</v>
      </c>
      <c r="J8000">
        <v>6.72</v>
      </c>
      <c r="K8000" t="s">
        <v>102</v>
      </c>
      <c r="L8000" t="s">
        <v>41</v>
      </c>
      <c r="M8000">
        <v>6.65</v>
      </c>
      <c r="N8000" t="s">
        <v>83</v>
      </c>
      <c r="O8000" t="b">
        <v>0</v>
      </c>
      <c r="P8000">
        <v>38.773200000000003</v>
      </c>
      <c r="Q8000">
        <v>9.3252000000000059</v>
      </c>
      <c r="R8000">
        <v>-4.0447999999999951</v>
      </c>
      <c r="S8000" t="s">
        <v>103</v>
      </c>
      <c r="T8000">
        <v>0</v>
      </c>
      <c r="U8000">
        <v>0</v>
      </c>
      <c r="V8000">
        <v>2</v>
      </c>
      <c r="W8000">
        <v>85.107199999999992</v>
      </c>
    </row>
    <row r="8001" spans="1:23" x14ac:dyDescent="0.35">
      <c r="A8001" t="s">
        <v>10148</v>
      </c>
      <c r="B8001" t="s">
        <v>2158</v>
      </c>
      <c r="C8001" t="s">
        <v>288</v>
      </c>
      <c r="D8001" t="s">
        <v>15</v>
      </c>
      <c r="E8001" t="s">
        <v>16</v>
      </c>
      <c r="F8001" t="s">
        <v>645</v>
      </c>
      <c r="G8001">
        <v>25.39</v>
      </c>
      <c r="H8001">
        <v>2</v>
      </c>
      <c r="I8001">
        <v>0.08</v>
      </c>
      <c r="J8001">
        <v>4.38</v>
      </c>
      <c r="K8001" t="s">
        <v>102</v>
      </c>
      <c r="L8001" t="s">
        <v>41</v>
      </c>
      <c r="M8001">
        <v>12.08</v>
      </c>
      <c r="N8001" t="s">
        <v>83</v>
      </c>
      <c r="O8001" t="b">
        <v>0</v>
      </c>
      <c r="P8001">
        <v>46.717599999999997</v>
      </c>
      <c r="Q8001">
        <v>16.249600000000001</v>
      </c>
      <c r="R8001">
        <v>-0.21039999999999631</v>
      </c>
      <c r="S8001" t="s">
        <v>128</v>
      </c>
      <c r="T8001">
        <v>0</v>
      </c>
      <c r="U8001">
        <v>0</v>
      </c>
      <c r="V8001">
        <v>3</v>
      </c>
      <c r="W8001">
        <v>394.75799999999998</v>
      </c>
    </row>
    <row r="8002" spans="1:23" x14ac:dyDescent="0.35">
      <c r="A8002" t="s">
        <v>10149</v>
      </c>
      <c r="B8002" t="s">
        <v>867</v>
      </c>
      <c r="C8002" t="s">
        <v>106</v>
      </c>
      <c r="D8002" t="s">
        <v>28</v>
      </c>
      <c r="E8002" t="s">
        <v>16</v>
      </c>
      <c r="F8002" t="s">
        <v>136</v>
      </c>
      <c r="G8002">
        <v>26.52</v>
      </c>
      <c r="H8002">
        <v>3</v>
      </c>
      <c r="I8002">
        <v>0.09</v>
      </c>
      <c r="J8002">
        <v>8.56</v>
      </c>
      <c r="K8002" t="s">
        <v>102</v>
      </c>
      <c r="L8002" t="s">
        <v>41</v>
      </c>
      <c r="M8002">
        <v>12.13</v>
      </c>
      <c r="N8002" t="s">
        <v>83</v>
      </c>
      <c r="O8002" t="b">
        <v>0</v>
      </c>
      <c r="P8002">
        <v>72.399600000000007</v>
      </c>
      <c r="Q8002">
        <v>24.66360000000001</v>
      </c>
      <c r="R8002">
        <v>3.9736000000000078</v>
      </c>
      <c r="S8002" t="s">
        <v>103</v>
      </c>
      <c r="T8002">
        <v>0</v>
      </c>
      <c r="U8002">
        <v>0</v>
      </c>
      <c r="V8002">
        <v>14</v>
      </c>
      <c r="W8002">
        <v>687.77050000000008</v>
      </c>
    </row>
    <row r="8003" spans="1:23" x14ac:dyDescent="0.35">
      <c r="A8003" t="s">
        <v>10150</v>
      </c>
      <c r="B8003" t="s">
        <v>536</v>
      </c>
      <c r="C8003" t="s">
        <v>1103</v>
      </c>
      <c r="D8003" t="s">
        <v>19</v>
      </c>
      <c r="E8003" t="s">
        <v>95</v>
      </c>
      <c r="F8003" t="s">
        <v>123</v>
      </c>
      <c r="G8003">
        <v>611.72</v>
      </c>
      <c r="H8003">
        <v>2</v>
      </c>
      <c r="I8003">
        <v>7.0000000000000007E-2</v>
      </c>
      <c r="J8003">
        <v>8.07</v>
      </c>
      <c r="K8003" t="s">
        <v>90</v>
      </c>
      <c r="L8003" t="s">
        <v>48</v>
      </c>
      <c r="M8003">
        <v>13.46</v>
      </c>
      <c r="N8003" t="s">
        <v>83</v>
      </c>
      <c r="O8003" t="b">
        <v>0</v>
      </c>
      <c r="P8003">
        <v>1137.7991999999999</v>
      </c>
      <c r="Q8003">
        <v>403.73520000000002</v>
      </c>
      <c r="R8003">
        <v>382.20519999999999</v>
      </c>
      <c r="S8003" t="s">
        <v>97</v>
      </c>
      <c r="T8003">
        <v>0</v>
      </c>
      <c r="U8003">
        <v>0</v>
      </c>
      <c r="V8003">
        <v>23</v>
      </c>
      <c r="W8003">
        <v>2031.5921000000001</v>
      </c>
    </row>
    <row r="8004" spans="1:23" x14ac:dyDescent="0.35">
      <c r="A8004" t="s">
        <v>10151</v>
      </c>
      <c r="B8004" t="s">
        <v>951</v>
      </c>
      <c r="C8004" t="s">
        <v>2450</v>
      </c>
      <c r="D8004" t="s">
        <v>12</v>
      </c>
      <c r="E8004" t="s">
        <v>14</v>
      </c>
      <c r="F8004" t="s">
        <v>1740</v>
      </c>
      <c r="G8004">
        <v>80.12</v>
      </c>
      <c r="H8004">
        <v>2</v>
      </c>
      <c r="I8004">
        <v>0.18</v>
      </c>
      <c r="J8004">
        <v>4.3600000000000003</v>
      </c>
      <c r="K8004" t="s">
        <v>90</v>
      </c>
      <c r="L8004" t="s">
        <v>41</v>
      </c>
      <c r="M8004">
        <v>11.55</v>
      </c>
      <c r="N8004" t="s">
        <v>83</v>
      </c>
      <c r="O8004" t="b">
        <v>0</v>
      </c>
      <c r="P8004">
        <v>131.39680000000001</v>
      </c>
      <c r="Q8004">
        <v>35.252800000000008</v>
      </c>
      <c r="R8004">
        <v>19.342800000000011</v>
      </c>
      <c r="S8004" t="s">
        <v>91</v>
      </c>
      <c r="T8004">
        <v>0</v>
      </c>
      <c r="U8004">
        <v>0</v>
      </c>
      <c r="V8004">
        <v>10</v>
      </c>
      <c r="W8004">
        <v>308.51889999999997</v>
      </c>
    </row>
    <row r="8005" spans="1:23" x14ac:dyDescent="0.35">
      <c r="A8005" t="s">
        <v>10152</v>
      </c>
      <c r="B8005" t="s">
        <v>921</v>
      </c>
      <c r="C8005" t="s">
        <v>1036</v>
      </c>
      <c r="D8005" t="s">
        <v>19</v>
      </c>
      <c r="E8005" t="s">
        <v>16</v>
      </c>
      <c r="F8005" t="s">
        <v>435</v>
      </c>
      <c r="G8005">
        <v>26.23</v>
      </c>
      <c r="H8005">
        <v>3</v>
      </c>
      <c r="I8005">
        <v>0.28999999999999998</v>
      </c>
      <c r="J8005">
        <v>6.22</v>
      </c>
      <c r="K8005" t="s">
        <v>90</v>
      </c>
      <c r="L8005" t="s">
        <v>45</v>
      </c>
      <c r="M8005">
        <v>1.4</v>
      </c>
      <c r="N8005" t="s">
        <v>83</v>
      </c>
      <c r="O8005" t="b">
        <v>0</v>
      </c>
      <c r="P8005">
        <v>55.869900000000001</v>
      </c>
      <c r="Q8005">
        <v>8.6558999999999955</v>
      </c>
      <c r="R8005">
        <v>1.035899999999996</v>
      </c>
      <c r="S8005" t="s">
        <v>84</v>
      </c>
      <c r="T8005">
        <v>0</v>
      </c>
      <c r="U8005">
        <v>0</v>
      </c>
      <c r="V8005">
        <v>16</v>
      </c>
      <c r="W8005">
        <v>1151.5438999999999</v>
      </c>
    </row>
    <row r="8006" spans="1:23" x14ac:dyDescent="0.35">
      <c r="A8006" t="s">
        <v>10153</v>
      </c>
      <c r="B8006" t="s">
        <v>349</v>
      </c>
      <c r="C8006" t="s">
        <v>3307</v>
      </c>
      <c r="D8006" t="s">
        <v>26</v>
      </c>
      <c r="E8006" t="s">
        <v>16</v>
      </c>
      <c r="F8006" t="s">
        <v>351</v>
      </c>
      <c r="G8006">
        <v>65.64</v>
      </c>
      <c r="H8006">
        <v>1</v>
      </c>
      <c r="I8006">
        <v>0.19</v>
      </c>
      <c r="J8006">
        <v>7.86</v>
      </c>
      <c r="K8006" t="s">
        <v>90</v>
      </c>
      <c r="L8006" t="s">
        <v>48</v>
      </c>
      <c r="M8006">
        <v>19.22</v>
      </c>
      <c r="N8006" t="s">
        <v>83</v>
      </c>
      <c r="O8006" t="b">
        <v>0</v>
      </c>
      <c r="P8006">
        <v>53.168400000000013</v>
      </c>
      <c r="Q8006">
        <v>13.7844</v>
      </c>
      <c r="R8006">
        <v>-13.29559999999999</v>
      </c>
      <c r="S8006" t="s">
        <v>128</v>
      </c>
      <c r="T8006">
        <v>0</v>
      </c>
      <c r="U8006">
        <v>0</v>
      </c>
      <c r="V8006">
        <v>3</v>
      </c>
      <c r="W8006">
        <v>272.75319999999999</v>
      </c>
    </row>
    <row r="8007" spans="1:23" x14ac:dyDescent="0.35">
      <c r="A8007" t="s">
        <v>10154</v>
      </c>
      <c r="B8007" t="s">
        <v>594</v>
      </c>
      <c r="C8007" t="s">
        <v>131</v>
      </c>
      <c r="D8007" t="s">
        <v>28</v>
      </c>
      <c r="E8007" t="s">
        <v>95</v>
      </c>
      <c r="F8007" t="s">
        <v>96</v>
      </c>
      <c r="G8007">
        <v>239.87</v>
      </c>
      <c r="H8007">
        <v>2</v>
      </c>
      <c r="I8007">
        <v>0.05</v>
      </c>
      <c r="J8007">
        <v>5.82</v>
      </c>
      <c r="K8007" t="s">
        <v>102</v>
      </c>
      <c r="L8007" t="s">
        <v>41</v>
      </c>
      <c r="M8007">
        <v>11.62</v>
      </c>
      <c r="N8007" t="s">
        <v>83</v>
      </c>
      <c r="O8007" t="b">
        <v>0</v>
      </c>
      <c r="P8007">
        <v>455.75299999999999</v>
      </c>
      <c r="Q8007">
        <v>167.90899999999999</v>
      </c>
      <c r="R8007">
        <v>150.46899999999999</v>
      </c>
      <c r="S8007" t="s">
        <v>128</v>
      </c>
      <c r="T8007">
        <v>0</v>
      </c>
      <c r="U8007">
        <v>0</v>
      </c>
      <c r="V8007">
        <v>18</v>
      </c>
      <c r="W8007">
        <v>988.7876</v>
      </c>
    </row>
    <row r="8008" spans="1:23" x14ac:dyDescent="0.35">
      <c r="A8008" t="s">
        <v>10155</v>
      </c>
      <c r="B8008" t="s">
        <v>848</v>
      </c>
      <c r="C8008" t="s">
        <v>94</v>
      </c>
      <c r="D8008" t="s">
        <v>19</v>
      </c>
      <c r="E8008" t="s">
        <v>88</v>
      </c>
      <c r="F8008" t="s">
        <v>1677</v>
      </c>
      <c r="G8008">
        <v>3.71</v>
      </c>
      <c r="H8008">
        <v>1</v>
      </c>
      <c r="I8008">
        <v>0.11</v>
      </c>
      <c r="J8008">
        <v>4.53</v>
      </c>
      <c r="K8008" t="s">
        <v>90</v>
      </c>
      <c r="L8008" t="s">
        <v>41</v>
      </c>
      <c r="M8008">
        <v>14.38</v>
      </c>
      <c r="N8008" t="s">
        <v>83</v>
      </c>
      <c r="O8008" t="b">
        <v>0</v>
      </c>
      <c r="P8008">
        <v>3.3018999999999998</v>
      </c>
      <c r="Q8008">
        <v>1.0759000000000001</v>
      </c>
      <c r="R8008">
        <v>-17.834099999999999</v>
      </c>
      <c r="S8008" t="s">
        <v>103</v>
      </c>
      <c r="T8008">
        <v>0</v>
      </c>
      <c r="U8008">
        <v>0</v>
      </c>
      <c r="V8008">
        <v>25</v>
      </c>
      <c r="W8008">
        <v>2626.2725</v>
      </c>
    </row>
    <row r="8009" spans="1:23" x14ac:dyDescent="0.35">
      <c r="A8009" t="s">
        <v>10156</v>
      </c>
      <c r="B8009" t="s">
        <v>368</v>
      </c>
      <c r="C8009" t="s">
        <v>8122</v>
      </c>
      <c r="D8009" t="s">
        <v>19</v>
      </c>
      <c r="E8009" t="s">
        <v>14</v>
      </c>
      <c r="F8009" t="s">
        <v>1306</v>
      </c>
      <c r="G8009">
        <v>169.09</v>
      </c>
      <c r="H8009">
        <v>2</v>
      </c>
      <c r="I8009">
        <v>0.09</v>
      </c>
      <c r="J8009">
        <v>8.27</v>
      </c>
      <c r="K8009" t="s">
        <v>102</v>
      </c>
      <c r="L8009" t="s">
        <v>43</v>
      </c>
      <c r="M8009">
        <v>4</v>
      </c>
      <c r="N8009" t="s">
        <v>83</v>
      </c>
      <c r="O8009" t="b">
        <v>0</v>
      </c>
      <c r="P8009">
        <v>307.74380000000002</v>
      </c>
      <c r="Q8009">
        <v>104.83580000000001</v>
      </c>
      <c r="R8009">
        <v>92.565800000000038</v>
      </c>
      <c r="S8009" t="s">
        <v>97</v>
      </c>
      <c r="T8009">
        <v>0</v>
      </c>
      <c r="U8009">
        <v>0</v>
      </c>
      <c r="V8009">
        <v>2</v>
      </c>
      <c r="W8009">
        <v>98.368800000000036</v>
      </c>
    </row>
    <row r="8010" spans="1:23" x14ac:dyDescent="0.35">
      <c r="A8010" t="s">
        <v>10157</v>
      </c>
      <c r="B8010" t="s">
        <v>425</v>
      </c>
      <c r="C8010" t="s">
        <v>2108</v>
      </c>
      <c r="D8010" t="s">
        <v>12</v>
      </c>
      <c r="E8010" t="s">
        <v>16</v>
      </c>
      <c r="F8010" t="s">
        <v>448</v>
      </c>
      <c r="G8010">
        <v>24.7</v>
      </c>
      <c r="H8010">
        <v>3</v>
      </c>
      <c r="I8010">
        <v>0.08</v>
      </c>
      <c r="J8010">
        <v>5.44</v>
      </c>
      <c r="K8010" t="s">
        <v>90</v>
      </c>
      <c r="L8010" t="s">
        <v>45</v>
      </c>
      <c r="M8010">
        <v>0.66</v>
      </c>
      <c r="N8010" t="s">
        <v>83</v>
      </c>
      <c r="O8010" t="b">
        <v>0</v>
      </c>
      <c r="P8010">
        <v>68.171999999999997</v>
      </c>
      <c r="Q8010">
        <v>23.712</v>
      </c>
      <c r="R8010">
        <v>17.611999999999998</v>
      </c>
      <c r="S8010" t="s">
        <v>84</v>
      </c>
      <c r="T8010">
        <v>0</v>
      </c>
      <c r="U8010">
        <v>0</v>
      </c>
      <c r="V8010">
        <v>18</v>
      </c>
      <c r="W8010">
        <v>1247.6645000000001</v>
      </c>
    </row>
    <row r="8011" spans="1:23" x14ac:dyDescent="0.35">
      <c r="A8011" t="s">
        <v>10158</v>
      </c>
      <c r="B8011" t="s">
        <v>921</v>
      </c>
      <c r="C8011" t="s">
        <v>2050</v>
      </c>
      <c r="D8011" t="s">
        <v>15</v>
      </c>
      <c r="E8011" t="s">
        <v>88</v>
      </c>
      <c r="F8011" t="s">
        <v>964</v>
      </c>
      <c r="G8011">
        <v>21.73</v>
      </c>
      <c r="H8011">
        <v>2</v>
      </c>
      <c r="I8011">
        <v>0.3</v>
      </c>
      <c r="J8011">
        <v>7.44</v>
      </c>
      <c r="K8011" t="s">
        <v>82</v>
      </c>
      <c r="L8011" t="s">
        <v>41</v>
      </c>
      <c r="M8011">
        <v>7.85</v>
      </c>
      <c r="N8011" t="s">
        <v>83</v>
      </c>
      <c r="O8011" t="b">
        <v>0</v>
      </c>
      <c r="P8011">
        <v>30.422000000000001</v>
      </c>
      <c r="Q8011">
        <v>4.3459999999999974</v>
      </c>
      <c r="R8011">
        <v>-10.944000000000001</v>
      </c>
      <c r="S8011" t="s">
        <v>84</v>
      </c>
      <c r="T8011">
        <v>0</v>
      </c>
      <c r="U8011">
        <v>0</v>
      </c>
      <c r="V8011">
        <v>12</v>
      </c>
      <c r="W8011">
        <v>744.12109999999984</v>
      </c>
    </row>
    <row r="8012" spans="1:23" x14ac:dyDescent="0.35">
      <c r="A8012" t="s">
        <v>10159</v>
      </c>
      <c r="B8012" t="s">
        <v>1018</v>
      </c>
      <c r="C8012" t="s">
        <v>1343</v>
      </c>
      <c r="D8012" t="s">
        <v>28</v>
      </c>
      <c r="E8012" t="s">
        <v>88</v>
      </c>
      <c r="F8012" t="s">
        <v>251</v>
      </c>
      <c r="G8012">
        <v>24.13</v>
      </c>
      <c r="H8012">
        <v>1</v>
      </c>
      <c r="I8012">
        <v>0.03</v>
      </c>
      <c r="J8012">
        <v>3.16</v>
      </c>
      <c r="K8012" t="s">
        <v>102</v>
      </c>
      <c r="L8012" t="s">
        <v>43</v>
      </c>
      <c r="M8012">
        <v>3.88</v>
      </c>
      <c r="N8012" t="s">
        <v>83</v>
      </c>
      <c r="O8012" t="b">
        <v>0</v>
      </c>
      <c r="P8012">
        <v>23.406099999999999</v>
      </c>
      <c r="Q8012">
        <v>8.9281000000000006</v>
      </c>
      <c r="R8012">
        <v>1.888100000000001</v>
      </c>
      <c r="S8012" t="s">
        <v>183</v>
      </c>
      <c r="T8012">
        <v>0</v>
      </c>
      <c r="U8012">
        <v>0</v>
      </c>
      <c r="V8012">
        <v>17</v>
      </c>
      <c r="W8012">
        <v>1079.2648999999999</v>
      </c>
    </row>
    <row r="8013" spans="1:23" x14ac:dyDescent="0.35">
      <c r="A8013" t="s">
        <v>10160</v>
      </c>
      <c r="B8013" t="s">
        <v>462</v>
      </c>
      <c r="C8013" t="s">
        <v>7473</v>
      </c>
      <c r="D8013" t="s">
        <v>12</v>
      </c>
      <c r="E8013" t="s">
        <v>14</v>
      </c>
      <c r="F8013" t="s">
        <v>775</v>
      </c>
      <c r="G8013">
        <v>113.23</v>
      </c>
      <c r="H8013">
        <v>1</v>
      </c>
      <c r="I8013">
        <v>0.06</v>
      </c>
      <c r="J8013">
        <v>8.81</v>
      </c>
      <c r="K8013" t="s">
        <v>90</v>
      </c>
      <c r="L8013" t="s">
        <v>45</v>
      </c>
      <c r="M8013">
        <v>0.59</v>
      </c>
      <c r="N8013" t="s">
        <v>83</v>
      </c>
      <c r="O8013" t="b">
        <v>0</v>
      </c>
      <c r="P8013">
        <v>106.4362</v>
      </c>
      <c r="Q8013">
        <v>38.498199999999997</v>
      </c>
      <c r="R8013">
        <v>29.098199999999999</v>
      </c>
      <c r="S8013" t="s">
        <v>84</v>
      </c>
      <c r="T8013">
        <v>0</v>
      </c>
      <c r="U8013">
        <v>0</v>
      </c>
      <c r="V8013">
        <v>2</v>
      </c>
      <c r="W8013">
        <v>18.422000000000001</v>
      </c>
    </row>
    <row r="8014" spans="1:23" x14ac:dyDescent="0.35">
      <c r="A8014" t="s">
        <v>10161</v>
      </c>
      <c r="B8014" t="s">
        <v>442</v>
      </c>
      <c r="C8014" t="s">
        <v>453</v>
      </c>
      <c r="D8014" t="s">
        <v>15</v>
      </c>
      <c r="E8014" t="s">
        <v>88</v>
      </c>
      <c r="F8014" t="s">
        <v>551</v>
      </c>
      <c r="G8014">
        <v>28.19</v>
      </c>
      <c r="H8014">
        <v>2</v>
      </c>
      <c r="I8014">
        <v>0.1</v>
      </c>
      <c r="J8014">
        <v>4.9400000000000004</v>
      </c>
      <c r="K8014" t="s">
        <v>102</v>
      </c>
      <c r="L8014" t="s">
        <v>41</v>
      </c>
      <c r="M8014">
        <v>9.64</v>
      </c>
      <c r="N8014" t="s">
        <v>83</v>
      </c>
      <c r="O8014" t="b">
        <v>0</v>
      </c>
      <c r="P8014">
        <v>50.741999999999997</v>
      </c>
      <c r="Q8014">
        <v>16.914000000000001</v>
      </c>
      <c r="R8014">
        <v>2.3340000000000001</v>
      </c>
      <c r="S8014" t="s">
        <v>128</v>
      </c>
      <c r="T8014">
        <v>0</v>
      </c>
      <c r="U8014">
        <v>0</v>
      </c>
      <c r="V8014">
        <v>24</v>
      </c>
      <c r="W8014">
        <v>1094.1242999999999</v>
      </c>
    </row>
    <row r="8015" spans="1:23" x14ac:dyDescent="0.35">
      <c r="A8015" t="s">
        <v>10162</v>
      </c>
      <c r="B8015" t="s">
        <v>619</v>
      </c>
      <c r="C8015" t="s">
        <v>162</v>
      </c>
      <c r="D8015" t="s">
        <v>15</v>
      </c>
      <c r="E8015" t="s">
        <v>95</v>
      </c>
      <c r="F8015" t="s">
        <v>123</v>
      </c>
      <c r="G8015">
        <v>285.54000000000002</v>
      </c>
      <c r="H8015">
        <v>3</v>
      </c>
      <c r="I8015">
        <v>0.08</v>
      </c>
      <c r="J8015">
        <v>8.61</v>
      </c>
      <c r="K8015" t="s">
        <v>102</v>
      </c>
      <c r="L8015" t="s">
        <v>45</v>
      </c>
      <c r="M8015">
        <v>1.06</v>
      </c>
      <c r="N8015" t="s">
        <v>83</v>
      </c>
      <c r="O8015" t="b">
        <v>0</v>
      </c>
      <c r="P8015">
        <v>788.09040000000016</v>
      </c>
      <c r="Q8015">
        <v>274.11840000000012</v>
      </c>
      <c r="R8015">
        <v>264.44839999999999</v>
      </c>
      <c r="S8015" t="s">
        <v>91</v>
      </c>
      <c r="T8015">
        <v>0</v>
      </c>
      <c r="U8015">
        <v>0</v>
      </c>
      <c r="V8015">
        <v>16</v>
      </c>
      <c r="W8015">
        <v>1644.6956</v>
      </c>
    </row>
    <row r="8016" spans="1:23" x14ac:dyDescent="0.35">
      <c r="A8016" t="s">
        <v>10163</v>
      </c>
      <c r="B8016" t="s">
        <v>787</v>
      </c>
      <c r="C8016" t="s">
        <v>131</v>
      </c>
      <c r="D8016" t="s">
        <v>15</v>
      </c>
      <c r="E8016" t="s">
        <v>16</v>
      </c>
      <c r="F8016" t="s">
        <v>300</v>
      </c>
      <c r="G8016">
        <v>70.39</v>
      </c>
      <c r="H8016">
        <v>2</v>
      </c>
      <c r="I8016">
        <v>0.11</v>
      </c>
      <c r="J8016">
        <v>4.09</v>
      </c>
      <c r="K8016" t="s">
        <v>102</v>
      </c>
      <c r="L8016" t="s">
        <v>41</v>
      </c>
      <c r="M8016">
        <v>6.35</v>
      </c>
      <c r="N8016" t="s">
        <v>83</v>
      </c>
      <c r="O8016" t="b">
        <v>0</v>
      </c>
      <c r="P8016">
        <v>125.2942</v>
      </c>
      <c r="Q8016">
        <v>40.8262</v>
      </c>
      <c r="R8016">
        <v>30.386199999999999</v>
      </c>
      <c r="S8016" t="s">
        <v>97</v>
      </c>
      <c r="T8016">
        <v>0</v>
      </c>
      <c r="U8016">
        <v>0</v>
      </c>
      <c r="V8016">
        <v>18</v>
      </c>
      <c r="W8016">
        <v>988.7876</v>
      </c>
    </row>
    <row r="8017" spans="1:23" x14ac:dyDescent="0.35">
      <c r="A8017" t="s">
        <v>10164</v>
      </c>
      <c r="B8017" t="s">
        <v>1810</v>
      </c>
      <c r="C8017" t="s">
        <v>1808</v>
      </c>
      <c r="D8017" t="s">
        <v>20</v>
      </c>
      <c r="E8017" t="s">
        <v>95</v>
      </c>
      <c r="F8017" t="s">
        <v>715</v>
      </c>
      <c r="G8017">
        <v>443.58</v>
      </c>
      <c r="H8017">
        <v>3</v>
      </c>
      <c r="I8017">
        <v>0.1</v>
      </c>
      <c r="J8017">
        <v>6.94</v>
      </c>
      <c r="K8017" t="s">
        <v>102</v>
      </c>
      <c r="L8017" t="s">
        <v>41</v>
      </c>
      <c r="M8017">
        <v>6.6</v>
      </c>
      <c r="N8017" t="s">
        <v>83</v>
      </c>
      <c r="O8017" t="b">
        <v>0</v>
      </c>
      <c r="P8017">
        <v>1197.6659999999999</v>
      </c>
      <c r="Q8017">
        <v>399.22199999999998</v>
      </c>
      <c r="R8017">
        <v>385.68200000000002</v>
      </c>
      <c r="S8017" t="s">
        <v>84</v>
      </c>
      <c r="T8017">
        <v>0</v>
      </c>
      <c r="U8017">
        <v>0</v>
      </c>
      <c r="V8017">
        <v>2</v>
      </c>
      <c r="W8017">
        <v>641.17859999999996</v>
      </c>
    </row>
    <row r="8018" spans="1:23" x14ac:dyDescent="0.35">
      <c r="A8018" t="s">
        <v>10165</v>
      </c>
      <c r="B8018" t="s">
        <v>320</v>
      </c>
      <c r="C8018" t="s">
        <v>6577</v>
      </c>
      <c r="D8018" t="s">
        <v>15</v>
      </c>
      <c r="E8018" t="s">
        <v>88</v>
      </c>
      <c r="F8018" t="s">
        <v>509</v>
      </c>
      <c r="G8018">
        <v>41.22</v>
      </c>
      <c r="H8018">
        <v>1</v>
      </c>
      <c r="I8018">
        <v>0.02</v>
      </c>
      <c r="J8018">
        <v>7.29</v>
      </c>
      <c r="K8018" t="s">
        <v>115</v>
      </c>
      <c r="L8018" t="s">
        <v>43</v>
      </c>
      <c r="M8018">
        <v>5.7</v>
      </c>
      <c r="N8018" t="s">
        <v>83</v>
      </c>
      <c r="O8018" t="b">
        <v>0</v>
      </c>
      <c r="P8018">
        <v>40.395600000000002</v>
      </c>
      <c r="Q8018">
        <v>15.663600000000001</v>
      </c>
      <c r="R8018">
        <v>2.6735999999999951</v>
      </c>
      <c r="S8018" t="s">
        <v>84</v>
      </c>
      <c r="T8018">
        <v>0</v>
      </c>
      <c r="U8018">
        <v>0</v>
      </c>
      <c r="V8018">
        <v>2</v>
      </c>
      <c r="W8018">
        <v>25.2592</v>
      </c>
    </row>
    <row r="8019" spans="1:23" x14ac:dyDescent="0.35">
      <c r="A8019" t="s">
        <v>10166</v>
      </c>
      <c r="B8019" t="s">
        <v>402</v>
      </c>
      <c r="C8019" t="s">
        <v>1766</v>
      </c>
      <c r="D8019" t="s">
        <v>12</v>
      </c>
      <c r="E8019" t="s">
        <v>16</v>
      </c>
      <c r="F8019" t="s">
        <v>244</v>
      </c>
      <c r="G8019">
        <v>39.83</v>
      </c>
      <c r="H8019">
        <v>3</v>
      </c>
      <c r="I8019">
        <v>0.25</v>
      </c>
      <c r="J8019">
        <v>8.33</v>
      </c>
      <c r="K8019" t="s">
        <v>102</v>
      </c>
      <c r="L8019" t="s">
        <v>41</v>
      </c>
      <c r="M8019">
        <v>12.17</v>
      </c>
      <c r="N8019" t="s">
        <v>83</v>
      </c>
      <c r="O8019" t="b">
        <v>0</v>
      </c>
      <c r="P8019">
        <v>89.617499999999993</v>
      </c>
      <c r="Q8019">
        <v>17.923500000000001</v>
      </c>
      <c r="R8019">
        <v>-2.5764999999999958</v>
      </c>
      <c r="S8019" t="s">
        <v>97</v>
      </c>
      <c r="T8019">
        <v>0</v>
      </c>
      <c r="U8019">
        <v>0</v>
      </c>
      <c r="V8019">
        <v>19</v>
      </c>
      <c r="W8019">
        <v>2240.0264999999999</v>
      </c>
    </row>
    <row r="8020" spans="1:23" x14ac:dyDescent="0.35">
      <c r="A8020" t="s">
        <v>10167</v>
      </c>
      <c r="B8020" t="s">
        <v>1219</v>
      </c>
      <c r="C8020" t="s">
        <v>941</v>
      </c>
      <c r="D8020" t="s">
        <v>17</v>
      </c>
      <c r="E8020" t="s">
        <v>95</v>
      </c>
      <c r="F8020" t="s">
        <v>985</v>
      </c>
      <c r="G8020">
        <v>282.86</v>
      </c>
      <c r="H8020">
        <v>3</v>
      </c>
      <c r="I8020">
        <v>0.01</v>
      </c>
      <c r="J8020">
        <v>4.8</v>
      </c>
      <c r="K8020" t="s">
        <v>82</v>
      </c>
      <c r="L8020" t="s">
        <v>45</v>
      </c>
      <c r="M8020">
        <v>1.48</v>
      </c>
      <c r="N8020" t="s">
        <v>83</v>
      </c>
      <c r="O8020" t="b">
        <v>0</v>
      </c>
      <c r="P8020">
        <v>840.0942</v>
      </c>
      <c r="Q8020">
        <v>330.94619999999998</v>
      </c>
      <c r="R8020">
        <v>324.6662</v>
      </c>
      <c r="S8020" t="s">
        <v>183</v>
      </c>
      <c r="T8020">
        <v>0</v>
      </c>
      <c r="U8020">
        <v>0</v>
      </c>
      <c r="V8020">
        <v>16</v>
      </c>
      <c r="W8020">
        <v>2262.3416999999999</v>
      </c>
    </row>
    <row r="8021" spans="1:23" x14ac:dyDescent="0.35">
      <c r="A8021" t="s">
        <v>10168</v>
      </c>
      <c r="B8021" t="s">
        <v>610</v>
      </c>
      <c r="C8021" t="s">
        <v>1380</v>
      </c>
      <c r="D8021" t="s">
        <v>15</v>
      </c>
      <c r="E8021" t="s">
        <v>16</v>
      </c>
      <c r="F8021" t="s">
        <v>214</v>
      </c>
      <c r="G8021">
        <v>31.63</v>
      </c>
      <c r="H8021">
        <v>3</v>
      </c>
      <c r="I8021">
        <v>0.16</v>
      </c>
      <c r="J8021">
        <v>5.51</v>
      </c>
      <c r="K8021" t="s">
        <v>90</v>
      </c>
      <c r="L8021" t="s">
        <v>45</v>
      </c>
      <c r="M8021">
        <v>1.5</v>
      </c>
      <c r="N8021" t="s">
        <v>83</v>
      </c>
      <c r="O8021" t="b">
        <v>0</v>
      </c>
      <c r="P8021">
        <v>79.707599999999999</v>
      </c>
      <c r="Q8021">
        <v>22.773599999999998</v>
      </c>
      <c r="R8021">
        <v>15.7636</v>
      </c>
      <c r="S8021" t="s">
        <v>97</v>
      </c>
      <c r="T8021">
        <v>0</v>
      </c>
      <c r="U8021">
        <v>0</v>
      </c>
      <c r="V8021">
        <v>20</v>
      </c>
      <c r="W8021">
        <v>1665.5569</v>
      </c>
    </row>
    <row r="8022" spans="1:23" x14ac:dyDescent="0.35">
      <c r="A8022" t="s">
        <v>10169</v>
      </c>
      <c r="B8022" t="s">
        <v>429</v>
      </c>
      <c r="C8022" t="s">
        <v>10170</v>
      </c>
      <c r="D8022" t="s">
        <v>12</v>
      </c>
      <c r="E8022" t="s">
        <v>16</v>
      </c>
      <c r="F8022" t="s">
        <v>919</v>
      </c>
      <c r="G8022">
        <v>40.72</v>
      </c>
      <c r="H8022">
        <v>3</v>
      </c>
      <c r="I8022">
        <v>0.25</v>
      </c>
      <c r="J8022">
        <v>6.45</v>
      </c>
      <c r="K8022" t="s">
        <v>115</v>
      </c>
      <c r="L8022" t="s">
        <v>45</v>
      </c>
      <c r="M8022">
        <v>0.72</v>
      </c>
      <c r="N8022" t="s">
        <v>83</v>
      </c>
      <c r="O8022" t="b">
        <v>0</v>
      </c>
      <c r="P8022">
        <v>91.62</v>
      </c>
      <c r="Q8022">
        <v>18.324000000000009</v>
      </c>
      <c r="R8022">
        <v>11.154000000000011</v>
      </c>
      <c r="S8022" t="s">
        <v>128</v>
      </c>
      <c r="T8022">
        <v>0</v>
      </c>
      <c r="U8022">
        <v>0</v>
      </c>
      <c r="V8022">
        <v>1</v>
      </c>
      <c r="W8022">
        <v>11.154000000000011</v>
      </c>
    </row>
    <row r="8023" spans="1:23" x14ac:dyDescent="0.35">
      <c r="A8023" t="s">
        <v>10171</v>
      </c>
      <c r="B8023" t="s">
        <v>249</v>
      </c>
      <c r="C8023" t="s">
        <v>1469</v>
      </c>
      <c r="D8023" t="s">
        <v>15</v>
      </c>
      <c r="E8023" t="s">
        <v>95</v>
      </c>
      <c r="F8023" t="s">
        <v>318</v>
      </c>
      <c r="G8023">
        <v>157.57</v>
      </c>
      <c r="H8023">
        <v>1</v>
      </c>
      <c r="I8023">
        <v>0.06</v>
      </c>
      <c r="J8023">
        <v>7.11</v>
      </c>
      <c r="K8023" t="s">
        <v>82</v>
      </c>
      <c r="L8023" t="s">
        <v>43</v>
      </c>
      <c r="M8023">
        <v>6.94</v>
      </c>
      <c r="N8023" t="s">
        <v>83</v>
      </c>
      <c r="O8023" t="b">
        <v>0</v>
      </c>
      <c r="P8023">
        <v>148.11580000000001</v>
      </c>
      <c r="Q8023">
        <v>53.573799999999991</v>
      </c>
      <c r="R8023">
        <v>39.523800000000001</v>
      </c>
      <c r="S8023" t="s">
        <v>91</v>
      </c>
      <c r="T8023">
        <v>0</v>
      </c>
      <c r="U8023">
        <v>0</v>
      </c>
      <c r="V8023">
        <v>24</v>
      </c>
      <c r="W8023">
        <v>1849.9422999999999</v>
      </c>
    </row>
    <row r="8024" spans="1:23" x14ac:dyDescent="0.35">
      <c r="A8024" t="s">
        <v>10172</v>
      </c>
      <c r="B8024" t="s">
        <v>295</v>
      </c>
      <c r="C8024" t="s">
        <v>1985</v>
      </c>
      <c r="D8024" t="s">
        <v>12</v>
      </c>
      <c r="E8024" t="s">
        <v>16</v>
      </c>
      <c r="F8024" t="s">
        <v>527</v>
      </c>
      <c r="G8024">
        <v>29.32</v>
      </c>
      <c r="H8024">
        <v>3</v>
      </c>
      <c r="I8024">
        <v>0.17</v>
      </c>
      <c r="J8024">
        <v>7.56</v>
      </c>
      <c r="K8024" t="s">
        <v>115</v>
      </c>
      <c r="L8024" t="s">
        <v>41</v>
      </c>
      <c r="M8024">
        <v>5.22</v>
      </c>
      <c r="N8024" t="s">
        <v>83</v>
      </c>
      <c r="O8024" t="b">
        <v>0</v>
      </c>
      <c r="P8024">
        <v>73.006799999999998</v>
      </c>
      <c r="Q8024">
        <v>20.230799999999999</v>
      </c>
      <c r="R8024">
        <v>7.4507999999999956</v>
      </c>
      <c r="S8024" t="s">
        <v>91</v>
      </c>
      <c r="T8024">
        <v>0</v>
      </c>
      <c r="U8024">
        <v>0</v>
      </c>
      <c r="V8024">
        <v>21</v>
      </c>
      <c r="W8024">
        <v>694.11470000000008</v>
      </c>
    </row>
    <row r="8025" spans="1:23" x14ac:dyDescent="0.35">
      <c r="A8025" t="s">
        <v>10173</v>
      </c>
      <c r="B8025" t="s">
        <v>417</v>
      </c>
      <c r="C8025" t="s">
        <v>1160</v>
      </c>
      <c r="D8025" t="s">
        <v>17</v>
      </c>
      <c r="E8025" t="s">
        <v>14</v>
      </c>
      <c r="F8025" t="s">
        <v>617</v>
      </c>
      <c r="G8025">
        <v>124.03</v>
      </c>
      <c r="H8025">
        <v>3</v>
      </c>
      <c r="I8025">
        <v>0.11</v>
      </c>
      <c r="J8025">
        <v>7.97</v>
      </c>
      <c r="K8025" t="s">
        <v>90</v>
      </c>
      <c r="L8025" t="s">
        <v>41</v>
      </c>
      <c r="M8025">
        <v>5.48</v>
      </c>
      <c r="N8025" t="s">
        <v>83</v>
      </c>
      <c r="O8025" t="b">
        <v>0</v>
      </c>
      <c r="P8025">
        <v>331.16010000000011</v>
      </c>
      <c r="Q8025">
        <v>107.9061</v>
      </c>
      <c r="R8025">
        <v>94.456100000000035</v>
      </c>
      <c r="S8025" t="s">
        <v>84</v>
      </c>
      <c r="T8025">
        <v>0</v>
      </c>
      <c r="U8025">
        <v>0</v>
      </c>
      <c r="V8025">
        <v>24</v>
      </c>
      <c r="W8025">
        <v>1026.3376000000001</v>
      </c>
    </row>
    <row r="8026" spans="1:23" x14ac:dyDescent="0.35">
      <c r="A8026" t="s">
        <v>10174</v>
      </c>
      <c r="B8026" t="s">
        <v>86</v>
      </c>
      <c r="C8026" t="s">
        <v>7143</v>
      </c>
      <c r="D8026" t="s">
        <v>12</v>
      </c>
      <c r="E8026" t="s">
        <v>95</v>
      </c>
      <c r="F8026" t="s">
        <v>770</v>
      </c>
      <c r="G8026">
        <v>234.44</v>
      </c>
      <c r="H8026">
        <v>2</v>
      </c>
      <c r="I8026">
        <v>0.25</v>
      </c>
      <c r="J8026">
        <v>8.0299999999999994</v>
      </c>
      <c r="K8026" t="s">
        <v>102</v>
      </c>
      <c r="L8026" t="s">
        <v>41</v>
      </c>
      <c r="M8026">
        <v>5.15</v>
      </c>
      <c r="N8026" t="s">
        <v>83</v>
      </c>
      <c r="O8026" t="b">
        <v>0</v>
      </c>
      <c r="P8026">
        <v>351.66</v>
      </c>
      <c r="Q8026">
        <v>70.331999999999994</v>
      </c>
      <c r="R8026">
        <v>57.152000000000001</v>
      </c>
      <c r="S8026" t="s">
        <v>91</v>
      </c>
      <c r="T8026">
        <v>0</v>
      </c>
      <c r="U8026">
        <v>0</v>
      </c>
      <c r="V8026">
        <v>2</v>
      </c>
      <c r="W8026">
        <v>73.951999999999998</v>
      </c>
    </row>
    <row r="8027" spans="1:23" x14ac:dyDescent="0.35">
      <c r="A8027" t="s">
        <v>10175</v>
      </c>
      <c r="B8027" t="s">
        <v>394</v>
      </c>
      <c r="C8027" t="s">
        <v>3150</v>
      </c>
      <c r="D8027" t="s">
        <v>19</v>
      </c>
      <c r="E8027" t="s">
        <v>14</v>
      </c>
      <c r="F8027" t="s">
        <v>167</v>
      </c>
      <c r="G8027">
        <v>196.2</v>
      </c>
      <c r="H8027">
        <v>3</v>
      </c>
      <c r="I8027">
        <v>0.19</v>
      </c>
      <c r="J8027">
        <v>8.57</v>
      </c>
      <c r="K8027" t="s">
        <v>102</v>
      </c>
      <c r="L8027" t="s">
        <v>41</v>
      </c>
      <c r="M8027">
        <v>9.5500000000000007</v>
      </c>
      <c r="N8027" t="s">
        <v>83</v>
      </c>
      <c r="O8027" t="b">
        <v>0</v>
      </c>
      <c r="P8027">
        <v>476.76600000000002</v>
      </c>
      <c r="Q8027">
        <v>123.60599999999999</v>
      </c>
      <c r="R8027">
        <v>105.486</v>
      </c>
      <c r="S8027" t="s">
        <v>91</v>
      </c>
      <c r="T8027">
        <v>0</v>
      </c>
      <c r="U8027">
        <v>0</v>
      </c>
      <c r="V8027">
        <v>5</v>
      </c>
      <c r="W8027">
        <v>134.0380000000001</v>
      </c>
    </row>
    <row r="8028" spans="1:23" x14ac:dyDescent="0.35">
      <c r="A8028" t="s">
        <v>10176</v>
      </c>
      <c r="B8028" t="s">
        <v>773</v>
      </c>
      <c r="C8028" t="s">
        <v>1160</v>
      </c>
      <c r="D8028" t="s">
        <v>12</v>
      </c>
      <c r="E8028" t="s">
        <v>95</v>
      </c>
      <c r="F8028" t="s">
        <v>127</v>
      </c>
      <c r="G8028">
        <v>442.89</v>
      </c>
      <c r="H8028">
        <v>2</v>
      </c>
      <c r="I8028">
        <v>0.23</v>
      </c>
      <c r="J8028">
        <v>4.93</v>
      </c>
      <c r="K8028" t="s">
        <v>102</v>
      </c>
      <c r="L8028" t="s">
        <v>41</v>
      </c>
      <c r="M8028">
        <v>10.93</v>
      </c>
      <c r="N8028" t="s">
        <v>83</v>
      </c>
      <c r="O8028" t="b">
        <v>0</v>
      </c>
      <c r="P8028">
        <v>682.05060000000003</v>
      </c>
      <c r="Q8028">
        <v>150.5826000000001</v>
      </c>
      <c r="R8028">
        <v>134.72260000000011</v>
      </c>
      <c r="S8028" t="s">
        <v>97</v>
      </c>
      <c r="T8028">
        <v>0</v>
      </c>
      <c r="U8028">
        <v>0</v>
      </c>
      <c r="V8028">
        <v>24</v>
      </c>
      <c r="W8028">
        <v>1026.3376000000001</v>
      </c>
    </row>
    <row r="8029" spans="1:23" x14ac:dyDescent="0.35">
      <c r="A8029" t="s">
        <v>10177</v>
      </c>
      <c r="B8029" t="s">
        <v>134</v>
      </c>
      <c r="C8029" t="s">
        <v>2452</v>
      </c>
      <c r="D8029" t="s">
        <v>17</v>
      </c>
      <c r="E8029" t="s">
        <v>16</v>
      </c>
      <c r="F8029" t="s">
        <v>696</v>
      </c>
      <c r="G8029">
        <v>36.130000000000003</v>
      </c>
      <c r="H8029">
        <v>1</v>
      </c>
      <c r="I8029">
        <v>0.06</v>
      </c>
      <c r="J8029">
        <v>7.88</v>
      </c>
      <c r="K8029" t="s">
        <v>102</v>
      </c>
      <c r="L8029" t="s">
        <v>43</v>
      </c>
      <c r="M8029">
        <v>5.08</v>
      </c>
      <c r="N8029" t="s">
        <v>83</v>
      </c>
      <c r="O8029" t="b">
        <v>0</v>
      </c>
      <c r="P8029">
        <v>33.962200000000003</v>
      </c>
      <c r="Q8029">
        <v>12.2842</v>
      </c>
      <c r="R8029">
        <v>-0.67579999999999885</v>
      </c>
      <c r="S8029" t="s">
        <v>128</v>
      </c>
      <c r="T8029">
        <v>0</v>
      </c>
      <c r="U8029">
        <v>0</v>
      </c>
      <c r="V8029">
        <v>13</v>
      </c>
      <c r="W8029">
        <v>820.09640000000013</v>
      </c>
    </row>
    <row r="8030" spans="1:23" x14ac:dyDescent="0.35">
      <c r="A8030" t="s">
        <v>10178</v>
      </c>
      <c r="B8030" t="s">
        <v>346</v>
      </c>
      <c r="C8030" t="s">
        <v>2197</v>
      </c>
      <c r="D8030" t="s">
        <v>12</v>
      </c>
      <c r="E8030" t="s">
        <v>95</v>
      </c>
      <c r="F8030" t="s">
        <v>140</v>
      </c>
      <c r="G8030">
        <v>273.95999999999998</v>
      </c>
      <c r="H8030">
        <v>2</v>
      </c>
      <c r="I8030">
        <v>0.28000000000000003</v>
      </c>
      <c r="J8030">
        <v>9.94</v>
      </c>
      <c r="K8030" t="s">
        <v>90</v>
      </c>
      <c r="L8030" t="s">
        <v>41</v>
      </c>
      <c r="M8030">
        <v>8.6300000000000008</v>
      </c>
      <c r="N8030" t="s">
        <v>83</v>
      </c>
      <c r="O8030" t="b">
        <v>0</v>
      </c>
      <c r="P8030">
        <v>394.50240000000002</v>
      </c>
      <c r="Q8030">
        <v>65.750400000000013</v>
      </c>
      <c r="R8030">
        <v>47.180400000000013</v>
      </c>
      <c r="S8030" t="s">
        <v>97</v>
      </c>
      <c r="T8030">
        <v>0</v>
      </c>
      <c r="U8030">
        <v>0</v>
      </c>
      <c r="V8030">
        <v>16</v>
      </c>
      <c r="W8030">
        <v>716.67499999999995</v>
      </c>
    </row>
    <row r="8031" spans="1:23" x14ac:dyDescent="0.35">
      <c r="A8031" t="s">
        <v>10179</v>
      </c>
      <c r="B8031" t="s">
        <v>383</v>
      </c>
      <c r="C8031" t="s">
        <v>1069</v>
      </c>
      <c r="D8031" t="s">
        <v>24</v>
      </c>
      <c r="E8031" t="s">
        <v>95</v>
      </c>
      <c r="F8031" t="s">
        <v>541</v>
      </c>
      <c r="G8031">
        <v>250.84</v>
      </c>
      <c r="H8031">
        <v>1</v>
      </c>
      <c r="I8031">
        <v>0.06</v>
      </c>
      <c r="J8031">
        <v>3.95</v>
      </c>
      <c r="K8031" t="s">
        <v>102</v>
      </c>
      <c r="L8031" t="s">
        <v>41</v>
      </c>
      <c r="M8031">
        <v>5.35</v>
      </c>
      <c r="N8031" t="s">
        <v>83</v>
      </c>
      <c r="O8031" t="b">
        <v>0</v>
      </c>
      <c r="P8031">
        <v>235.78960000000001</v>
      </c>
      <c r="Q8031">
        <v>85.285599999999988</v>
      </c>
      <c r="R8031">
        <v>75.985599999999991</v>
      </c>
      <c r="S8031" t="s">
        <v>128</v>
      </c>
      <c r="T8031">
        <v>0</v>
      </c>
      <c r="U8031">
        <v>0</v>
      </c>
      <c r="V8031">
        <v>18</v>
      </c>
      <c r="W8031">
        <v>2032.4559999999999</v>
      </c>
    </row>
    <row r="8032" spans="1:23" x14ac:dyDescent="0.35">
      <c r="A8032" t="s">
        <v>10180</v>
      </c>
      <c r="B8032" t="s">
        <v>320</v>
      </c>
      <c r="C8032" t="s">
        <v>2804</v>
      </c>
      <c r="D8032" t="s">
        <v>12</v>
      </c>
      <c r="E8032" t="s">
        <v>88</v>
      </c>
      <c r="F8032" t="s">
        <v>708</v>
      </c>
      <c r="G8032">
        <v>27.22</v>
      </c>
      <c r="H8032">
        <v>2</v>
      </c>
      <c r="I8032">
        <v>0.24</v>
      </c>
      <c r="J8032">
        <v>3.53</v>
      </c>
      <c r="K8032" t="s">
        <v>90</v>
      </c>
      <c r="L8032" t="s">
        <v>41</v>
      </c>
      <c r="M8032">
        <v>12.15</v>
      </c>
      <c r="N8032" t="s">
        <v>83</v>
      </c>
      <c r="O8032" t="b">
        <v>0</v>
      </c>
      <c r="P8032">
        <v>41.374400000000001</v>
      </c>
      <c r="Q8032">
        <v>8.710400000000007</v>
      </c>
      <c r="R8032">
        <v>-6.9695999999999927</v>
      </c>
      <c r="S8032" t="s">
        <v>84</v>
      </c>
      <c r="T8032">
        <v>0</v>
      </c>
      <c r="U8032">
        <v>0</v>
      </c>
      <c r="V8032">
        <v>14</v>
      </c>
      <c r="W8032">
        <v>128.99529999999999</v>
      </c>
    </row>
    <row r="8033" spans="1:23" x14ac:dyDescent="0.35">
      <c r="A8033" t="s">
        <v>10181</v>
      </c>
      <c r="B8033" t="s">
        <v>1936</v>
      </c>
      <c r="C8033" t="s">
        <v>1679</v>
      </c>
      <c r="D8033" t="s">
        <v>15</v>
      </c>
      <c r="E8033" t="s">
        <v>95</v>
      </c>
      <c r="F8033" t="s">
        <v>328</v>
      </c>
      <c r="G8033">
        <v>144.84</v>
      </c>
      <c r="H8033">
        <v>1</v>
      </c>
      <c r="I8033">
        <v>0.1</v>
      </c>
      <c r="J8033">
        <v>8.36</v>
      </c>
      <c r="K8033" t="s">
        <v>90</v>
      </c>
      <c r="L8033" t="s">
        <v>43</v>
      </c>
      <c r="M8033">
        <v>6.85</v>
      </c>
      <c r="N8033" t="s">
        <v>83</v>
      </c>
      <c r="O8033" t="b">
        <v>0</v>
      </c>
      <c r="P8033">
        <v>130.35599999999999</v>
      </c>
      <c r="Q8033">
        <v>43.451999999999998</v>
      </c>
      <c r="R8033">
        <v>28.242000000000001</v>
      </c>
      <c r="S8033" t="s">
        <v>103</v>
      </c>
      <c r="T8033">
        <v>0</v>
      </c>
      <c r="U8033">
        <v>0</v>
      </c>
      <c r="V8033">
        <v>3</v>
      </c>
      <c r="W8033">
        <v>121.7034000000001</v>
      </c>
    </row>
    <row r="8034" spans="1:23" x14ac:dyDescent="0.35">
      <c r="A8034" t="s">
        <v>10182</v>
      </c>
      <c r="B8034" t="s">
        <v>394</v>
      </c>
      <c r="C8034" t="s">
        <v>10183</v>
      </c>
      <c r="D8034" t="s">
        <v>12</v>
      </c>
      <c r="E8034" t="s">
        <v>95</v>
      </c>
      <c r="F8034" t="s">
        <v>2069</v>
      </c>
      <c r="G8034">
        <v>566.04999999999995</v>
      </c>
      <c r="H8034">
        <v>3</v>
      </c>
      <c r="I8034">
        <v>0.08</v>
      </c>
      <c r="J8034">
        <v>2.46</v>
      </c>
      <c r="K8034" t="s">
        <v>90</v>
      </c>
      <c r="L8034" t="s">
        <v>45</v>
      </c>
      <c r="M8034">
        <v>1.21</v>
      </c>
      <c r="N8034" t="s">
        <v>83</v>
      </c>
      <c r="O8034" t="b">
        <v>0</v>
      </c>
      <c r="P8034">
        <v>1562.298</v>
      </c>
      <c r="Q8034">
        <v>543.40800000000013</v>
      </c>
      <c r="R8034">
        <v>539.73800000000017</v>
      </c>
      <c r="S8034" t="s">
        <v>91</v>
      </c>
      <c r="T8034">
        <v>0</v>
      </c>
      <c r="U8034">
        <v>0</v>
      </c>
      <c r="V8034">
        <v>2</v>
      </c>
      <c r="W8034">
        <v>573.10340000000019</v>
      </c>
    </row>
    <row r="8035" spans="1:23" x14ac:dyDescent="0.35">
      <c r="A8035" t="s">
        <v>10184</v>
      </c>
      <c r="B8035" t="s">
        <v>556</v>
      </c>
      <c r="C8035" t="s">
        <v>3003</v>
      </c>
      <c r="D8035" t="s">
        <v>24</v>
      </c>
      <c r="E8035" t="s">
        <v>14</v>
      </c>
      <c r="F8035" t="s">
        <v>234</v>
      </c>
      <c r="G8035">
        <v>137.85</v>
      </c>
      <c r="H8035">
        <v>1</v>
      </c>
      <c r="I8035">
        <v>0.03</v>
      </c>
      <c r="J8035">
        <v>3.81</v>
      </c>
      <c r="K8035" t="s">
        <v>115</v>
      </c>
      <c r="L8035" t="s">
        <v>45</v>
      </c>
      <c r="M8035">
        <v>0.93</v>
      </c>
      <c r="N8035" t="s">
        <v>83</v>
      </c>
      <c r="O8035" t="b">
        <v>0</v>
      </c>
      <c r="P8035">
        <v>133.71449999999999</v>
      </c>
      <c r="Q8035">
        <v>51.004499999999993</v>
      </c>
      <c r="R8035">
        <v>46.264499999999991</v>
      </c>
      <c r="S8035" t="s">
        <v>128</v>
      </c>
      <c r="T8035">
        <v>0</v>
      </c>
      <c r="U8035">
        <v>0</v>
      </c>
      <c r="V8035">
        <v>18</v>
      </c>
      <c r="W8035">
        <v>1081.7529999999999</v>
      </c>
    </row>
    <row r="8036" spans="1:23" x14ac:dyDescent="0.35">
      <c r="A8036" t="s">
        <v>10185</v>
      </c>
      <c r="B8036" t="s">
        <v>201</v>
      </c>
      <c r="C8036" t="s">
        <v>2702</v>
      </c>
      <c r="D8036" t="s">
        <v>20</v>
      </c>
      <c r="E8036" t="s">
        <v>16</v>
      </c>
      <c r="F8036" t="s">
        <v>307</v>
      </c>
      <c r="G8036">
        <v>53.1</v>
      </c>
      <c r="H8036">
        <v>2</v>
      </c>
      <c r="I8036">
        <v>0.15</v>
      </c>
      <c r="J8036">
        <v>3.81</v>
      </c>
      <c r="K8036" t="s">
        <v>102</v>
      </c>
      <c r="L8036" t="s">
        <v>41</v>
      </c>
      <c r="M8036">
        <v>9.69</v>
      </c>
      <c r="N8036" t="s">
        <v>83</v>
      </c>
      <c r="O8036" t="b">
        <v>0</v>
      </c>
      <c r="P8036">
        <v>90.27</v>
      </c>
      <c r="Q8036">
        <v>26.55</v>
      </c>
      <c r="R8036">
        <v>13.05</v>
      </c>
      <c r="S8036" t="s">
        <v>97</v>
      </c>
      <c r="T8036">
        <v>0</v>
      </c>
      <c r="U8036">
        <v>0</v>
      </c>
      <c r="V8036">
        <v>19</v>
      </c>
      <c r="W8036">
        <v>1054.8798999999999</v>
      </c>
    </row>
    <row r="8037" spans="1:23" x14ac:dyDescent="0.35">
      <c r="A8037" t="s">
        <v>10186</v>
      </c>
      <c r="B8037" t="s">
        <v>405</v>
      </c>
      <c r="C8037" t="s">
        <v>961</v>
      </c>
      <c r="D8037" t="s">
        <v>19</v>
      </c>
      <c r="E8037" t="s">
        <v>88</v>
      </c>
      <c r="F8037" t="s">
        <v>195</v>
      </c>
      <c r="G8037">
        <v>28.3</v>
      </c>
      <c r="H8037">
        <v>1</v>
      </c>
      <c r="I8037">
        <v>0.1</v>
      </c>
      <c r="J8037">
        <v>3.7</v>
      </c>
      <c r="K8037" t="s">
        <v>82</v>
      </c>
      <c r="L8037" t="s">
        <v>45</v>
      </c>
      <c r="M8037">
        <v>1.78</v>
      </c>
      <c r="N8037" t="s">
        <v>83</v>
      </c>
      <c r="O8037" t="b">
        <v>0</v>
      </c>
      <c r="P8037">
        <v>25.47</v>
      </c>
      <c r="Q8037">
        <v>8.490000000000002</v>
      </c>
      <c r="R8037">
        <v>3.010000000000002</v>
      </c>
      <c r="S8037" t="s">
        <v>103</v>
      </c>
      <c r="T8037">
        <v>0</v>
      </c>
      <c r="U8037">
        <v>0</v>
      </c>
      <c r="V8037">
        <v>2</v>
      </c>
      <c r="W8037">
        <v>172.09059999999999</v>
      </c>
    </row>
    <row r="8038" spans="1:23" x14ac:dyDescent="0.35">
      <c r="A8038" t="s">
        <v>10187</v>
      </c>
      <c r="B8038" t="s">
        <v>491</v>
      </c>
      <c r="C8038" t="s">
        <v>1150</v>
      </c>
      <c r="D8038" t="s">
        <v>12</v>
      </c>
      <c r="E8038" t="s">
        <v>95</v>
      </c>
      <c r="F8038" t="s">
        <v>568</v>
      </c>
      <c r="G8038">
        <v>480.91</v>
      </c>
      <c r="H8038">
        <v>2</v>
      </c>
      <c r="I8038">
        <v>0.1</v>
      </c>
      <c r="J8038">
        <v>3.19</v>
      </c>
      <c r="K8038" t="s">
        <v>102</v>
      </c>
      <c r="L8038" t="s">
        <v>41</v>
      </c>
      <c r="M8038">
        <v>5.75</v>
      </c>
      <c r="N8038" t="s">
        <v>141</v>
      </c>
      <c r="O8038" t="b">
        <v>0</v>
      </c>
      <c r="P8038">
        <v>865.63800000000003</v>
      </c>
      <c r="Q8038">
        <v>288.54599999999999</v>
      </c>
      <c r="R8038">
        <v>279.60600000000011</v>
      </c>
      <c r="S8038" t="s">
        <v>103</v>
      </c>
      <c r="T8038">
        <v>1</v>
      </c>
      <c r="U8038">
        <v>0</v>
      </c>
      <c r="V8038">
        <v>18</v>
      </c>
      <c r="W8038">
        <v>2077.6332000000002</v>
      </c>
    </row>
    <row r="8039" spans="1:23" x14ac:dyDescent="0.35">
      <c r="A8039" t="s">
        <v>10188</v>
      </c>
      <c r="B8039" t="s">
        <v>487</v>
      </c>
      <c r="C8039" t="s">
        <v>8281</v>
      </c>
      <c r="D8039" t="s">
        <v>12</v>
      </c>
      <c r="E8039" t="s">
        <v>95</v>
      </c>
      <c r="F8039" t="s">
        <v>318</v>
      </c>
      <c r="G8039">
        <v>220.98</v>
      </c>
      <c r="H8039">
        <v>3</v>
      </c>
      <c r="I8039">
        <v>0.09</v>
      </c>
      <c r="J8039">
        <v>7.45</v>
      </c>
      <c r="K8039" t="s">
        <v>115</v>
      </c>
      <c r="L8039" t="s">
        <v>45</v>
      </c>
      <c r="M8039">
        <v>1.81</v>
      </c>
      <c r="N8039" t="s">
        <v>83</v>
      </c>
      <c r="O8039" t="b">
        <v>0</v>
      </c>
      <c r="P8039">
        <v>603.27539999999999</v>
      </c>
      <c r="Q8039">
        <v>205.51140000000001</v>
      </c>
      <c r="R8039">
        <v>196.25139999999999</v>
      </c>
      <c r="S8039" t="s">
        <v>97</v>
      </c>
      <c r="T8039">
        <v>0</v>
      </c>
      <c r="U8039">
        <v>0</v>
      </c>
      <c r="V8039">
        <v>2</v>
      </c>
      <c r="W8039">
        <v>233.52380000000011</v>
      </c>
    </row>
    <row r="8040" spans="1:23" x14ac:dyDescent="0.35">
      <c r="A8040" t="s">
        <v>10189</v>
      </c>
      <c r="B8040" t="s">
        <v>925</v>
      </c>
      <c r="C8040" t="s">
        <v>3553</v>
      </c>
      <c r="D8040" t="s">
        <v>12</v>
      </c>
      <c r="E8040" t="s">
        <v>88</v>
      </c>
      <c r="F8040" t="s">
        <v>483</v>
      </c>
      <c r="G8040">
        <v>24.17</v>
      </c>
      <c r="H8040">
        <v>3</v>
      </c>
      <c r="I8040">
        <v>0.05</v>
      </c>
      <c r="J8040">
        <v>4.63</v>
      </c>
      <c r="K8040" t="s">
        <v>90</v>
      </c>
      <c r="L8040" t="s">
        <v>43</v>
      </c>
      <c r="M8040">
        <v>6.74</v>
      </c>
      <c r="N8040" t="s">
        <v>83</v>
      </c>
      <c r="O8040" t="b">
        <v>0</v>
      </c>
      <c r="P8040">
        <v>68.884500000000003</v>
      </c>
      <c r="Q8040">
        <v>25.378499999999999</v>
      </c>
      <c r="R8040">
        <v>14.0085</v>
      </c>
      <c r="S8040" t="s">
        <v>91</v>
      </c>
      <c r="T8040">
        <v>0</v>
      </c>
      <c r="U8040">
        <v>0</v>
      </c>
      <c r="V8040">
        <v>3</v>
      </c>
      <c r="W8040">
        <v>13.2433</v>
      </c>
    </row>
    <row r="8041" spans="1:23" x14ac:dyDescent="0.35">
      <c r="A8041" t="s">
        <v>10190</v>
      </c>
      <c r="B8041" t="s">
        <v>954</v>
      </c>
      <c r="C8041" t="s">
        <v>684</v>
      </c>
      <c r="D8041" t="s">
        <v>17</v>
      </c>
      <c r="E8041" t="s">
        <v>95</v>
      </c>
      <c r="F8041" t="s">
        <v>612</v>
      </c>
      <c r="G8041">
        <v>479.74</v>
      </c>
      <c r="H8041">
        <v>2</v>
      </c>
      <c r="I8041">
        <v>0.09</v>
      </c>
      <c r="J8041">
        <v>3.62</v>
      </c>
      <c r="K8041" t="s">
        <v>82</v>
      </c>
      <c r="L8041" t="s">
        <v>43</v>
      </c>
      <c r="M8041">
        <v>3.92</v>
      </c>
      <c r="N8041" t="s">
        <v>83</v>
      </c>
      <c r="O8041" t="b">
        <v>0</v>
      </c>
      <c r="P8041">
        <v>873.1268</v>
      </c>
      <c r="Q8041">
        <v>297.43880000000001</v>
      </c>
      <c r="R8041">
        <v>289.89879999999999</v>
      </c>
      <c r="S8041" t="s">
        <v>91</v>
      </c>
      <c r="T8041">
        <v>0</v>
      </c>
      <c r="U8041">
        <v>0</v>
      </c>
      <c r="V8041">
        <v>19</v>
      </c>
      <c r="W8041">
        <v>2541.4793</v>
      </c>
    </row>
    <row r="8042" spans="1:23" x14ac:dyDescent="0.35">
      <c r="A8042" t="s">
        <v>10191</v>
      </c>
      <c r="B8042" t="s">
        <v>2232</v>
      </c>
      <c r="C8042" t="s">
        <v>8839</v>
      </c>
      <c r="D8042" t="s">
        <v>19</v>
      </c>
      <c r="E8042" t="s">
        <v>88</v>
      </c>
      <c r="F8042" t="s">
        <v>341</v>
      </c>
      <c r="G8042">
        <v>19.57</v>
      </c>
      <c r="H8042">
        <v>3</v>
      </c>
      <c r="I8042">
        <v>0.05</v>
      </c>
      <c r="J8042">
        <v>3.94</v>
      </c>
      <c r="K8042" t="s">
        <v>90</v>
      </c>
      <c r="L8042" t="s">
        <v>43</v>
      </c>
      <c r="M8042">
        <v>3.67</v>
      </c>
      <c r="N8042" t="s">
        <v>83</v>
      </c>
      <c r="O8042" t="b">
        <v>0</v>
      </c>
      <c r="P8042">
        <v>55.774500000000003</v>
      </c>
      <c r="Q8042">
        <v>20.548500000000001</v>
      </c>
      <c r="R8042">
        <v>12.938499999999999</v>
      </c>
      <c r="S8042" t="s">
        <v>84</v>
      </c>
      <c r="T8042">
        <v>0</v>
      </c>
      <c r="U8042">
        <v>0</v>
      </c>
      <c r="V8042">
        <v>2</v>
      </c>
      <c r="W8042">
        <v>10.4369</v>
      </c>
    </row>
    <row r="8043" spans="1:23" x14ac:dyDescent="0.35">
      <c r="A8043" t="s">
        <v>10192</v>
      </c>
      <c r="B8043" t="s">
        <v>1996</v>
      </c>
      <c r="C8043" t="s">
        <v>1178</v>
      </c>
      <c r="D8043" t="s">
        <v>17</v>
      </c>
      <c r="E8043" t="s">
        <v>16</v>
      </c>
      <c r="F8043" t="s">
        <v>223</v>
      </c>
      <c r="G8043">
        <v>24.53</v>
      </c>
      <c r="H8043">
        <v>3</v>
      </c>
      <c r="I8043">
        <v>0.2</v>
      </c>
      <c r="J8043">
        <v>5.08</v>
      </c>
      <c r="K8043" t="s">
        <v>102</v>
      </c>
      <c r="L8043" t="s">
        <v>45</v>
      </c>
      <c r="M8043">
        <v>1.18</v>
      </c>
      <c r="N8043" t="s">
        <v>83</v>
      </c>
      <c r="O8043" t="b">
        <v>0</v>
      </c>
      <c r="P8043">
        <v>58.872000000000007</v>
      </c>
      <c r="Q8043">
        <v>14.718</v>
      </c>
      <c r="R8043">
        <v>8.4580000000000037</v>
      </c>
      <c r="S8043" t="s">
        <v>91</v>
      </c>
      <c r="T8043">
        <v>0</v>
      </c>
      <c r="U8043">
        <v>0</v>
      </c>
      <c r="V8043">
        <v>19</v>
      </c>
      <c r="W8043">
        <v>1242.4645</v>
      </c>
    </row>
    <row r="8044" spans="1:23" x14ac:dyDescent="0.35">
      <c r="A8044" t="s">
        <v>10193</v>
      </c>
      <c r="B8044" t="s">
        <v>787</v>
      </c>
      <c r="C8044" t="s">
        <v>122</v>
      </c>
      <c r="D8044" t="s">
        <v>15</v>
      </c>
      <c r="E8044" t="s">
        <v>14</v>
      </c>
      <c r="F8044" t="s">
        <v>655</v>
      </c>
      <c r="G8044">
        <v>136.83000000000001</v>
      </c>
      <c r="H8044">
        <v>1</v>
      </c>
      <c r="I8044">
        <v>0.03</v>
      </c>
      <c r="J8044">
        <v>9.64</v>
      </c>
      <c r="K8044" t="s">
        <v>82</v>
      </c>
      <c r="L8044" t="s">
        <v>45</v>
      </c>
      <c r="M8044">
        <v>1.24</v>
      </c>
      <c r="N8044" t="s">
        <v>83</v>
      </c>
      <c r="O8044" t="b">
        <v>0</v>
      </c>
      <c r="P8044">
        <v>132.7251</v>
      </c>
      <c r="Q8044">
        <v>50.627099999999999</v>
      </c>
      <c r="R8044">
        <v>39.747100000000003</v>
      </c>
      <c r="S8044" t="s">
        <v>97</v>
      </c>
      <c r="T8044">
        <v>0</v>
      </c>
      <c r="U8044">
        <v>0</v>
      </c>
      <c r="V8044">
        <v>14</v>
      </c>
      <c r="W8044">
        <v>711.66880000000003</v>
      </c>
    </row>
    <row r="8045" spans="1:23" x14ac:dyDescent="0.35">
      <c r="A8045" t="s">
        <v>10194</v>
      </c>
      <c r="B8045" t="s">
        <v>1135</v>
      </c>
      <c r="C8045" t="s">
        <v>2797</v>
      </c>
      <c r="D8045" t="s">
        <v>17</v>
      </c>
      <c r="E8045" t="s">
        <v>14</v>
      </c>
      <c r="F8045" t="s">
        <v>187</v>
      </c>
      <c r="G8045">
        <v>56.43</v>
      </c>
      <c r="H8045">
        <v>2</v>
      </c>
      <c r="I8045">
        <v>0.05</v>
      </c>
      <c r="J8045">
        <v>5.54</v>
      </c>
      <c r="K8045" t="s">
        <v>115</v>
      </c>
      <c r="L8045" t="s">
        <v>45</v>
      </c>
      <c r="M8045">
        <v>0.95</v>
      </c>
      <c r="N8045" t="s">
        <v>83</v>
      </c>
      <c r="O8045" t="b">
        <v>0</v>
      </c>
      <c r="P8045">
        <v>107.217</v>
      </c>
      <c r="Q8045">
        <v>39.500999999999998</v>
      </c>
      <c r="R8045">
        <v>33.011000000000003</v>
      </c>
      <c r="S8045" t="s">
        <v>103</v>
      </c>
      <c r="T8045">
        <v>0</v>
      </c>
      <c r="U8045">
        <v>0</v>
      </c>
      <c r="V8045">
        <v>13</v>
      </c>
      <c r="W8045">
        <v>922.11009999999999</v>
      </c>
    </row>
    <row r="8046" spans="1:23" x14ac:dyDescent="0.35">
      <c r="A8046" t="s">
        <v>10195</v>
      </c>
      <c r="B8046" t="s">
        <v>201</v>
      </c>
      <c r="C8046" t="s">
        <v>1780</v>
      </c>
      <c r="D8046" t="s">
        <v>17</v>
      </c>
      <c r="E8046" t="s">
        <v>95</v>
      </c>
      <c r="F8046" t="s">
        <v>541</v>
      </c>
      <c r="G8046">
        <v>537.54</v>
      </c>
      <c r="H8046">
        <v>1</v>
      </c>
      <c r="I8046">
        <v>0.01</v>
      </c>
      <c r="J8046">
        <v>8.11</v>
      </c>
      <c r="K8046" t="s">
        <v>115</v>
      </c>
      <c r="L8046" t="s">
        <v>43</v>
      </c>
      <c r="M8046">
        <v>4.55</v>
      </c>
      <c r="N8046" t="s">
        <v>83</v>
      </c>
      <c r="O8046" t="b">
        <v>0</v>
      </c>
      <c r="P8046">
        <v>532.16459999999995</v>
      </c>
      <c r="Q8046">
        <v>209.64060000000001</v>
      </c>
      <c r="R8046">
        <v>196.98060000000001</v>
      </c>
      <c r="S8046" t="s">
        <v>97</v>
      </c>
      <c r="T8046">
        <v>0</v>
      </c>
      <c r="U8046">
        <v>0</v>
      </c>
      <c r="V8046">
        <v>3</v>
      </c>
      <c r="W8046">
        <v>238.50399999999999</v>
      </c>
    </row>
    <row r="8047" spans="1:23" x14ac:dyDescent="0.35">
      <c r="A8047" t="s">
        <v>10196</v>
      </c>
      <c r="B8047" t="s">
        <v>787</v>
      </c>
      <c r="C8047" t="s">
        <v>354</v>
      </c>
      <c r="D8047" t="s">
        <v>12</v>
      </c>
      <c r="E8047" t="s">
        <v>95</v>
      </c>
      <c r="F8047" t="s">
        <v>541</v>
      </c>
      <c r="G8047">
        <v>33.799999999999997</v>
      </c>
      <c r="H8047">
        <v>1</v>
      </c>
      <c r="I8047">
        <v>0.08</v>
      </c>
      <c r="J8047">
        <v>8.31</v>
      </c>
      <c r="K8047" t="s">
        <v>115</v>
      </c>
      <c r="L8047" t="s">
        <v>45</v>
      </c>
      <c r="M8047">
        <v>0.76</v>
      </c>
      <c r="N8047" t="s">
        <v>83</v>
      </c>
      <c r="O8047" t="b">
        <v>0</v>
      </c>
      <c r="P8047">
        <v>31.096</v>
      </c>
      <c r="Q8047">
        <v>10.816000000000001</v>
      </c>
      <c r="R8047">
        <v>1.746000000000002</v>
      </c>
      <c r="S8047" t="s">
        <v>97</v>
      </c>
      <c r="T8047">
        <v>0</v>
      </c>
      <c r="U8047">
        <v>0</v>
      </c>
      <c r="V8047">
        <v>17</v>
      </c>
      <c r="W8047">
        <v>667.01100000000008</v>
      </c>
    </row>
    <row r="8048" spans="1:23" x14ac:dyDescent="0.35">
      <c r="A8048" t="s">
        <v>10197</v>
      </c>
      <c r="B8048" t="s">
        <v>973</v>
      </c>
      <c r="C8048" t="s">
        <v>941</v>
      </c>
      <c r="D8048" t="s">
        <v>12</v>
      </c>
      <c r="E8048" t="s">
        <v>95</v>
      </c>
      <c r="F8048" t="s">
        <v>1202</v>
      </c>
      <c r="G8048">
        <v>669.68</v>
      </c>
      <c r="H8048">
        <v>1</v>
      </c>
      <c r="I8048">
        <v>0</v>
      </c>
      <c r="J8048">
        <v>9.94</v>
      </c>
      <c r="K8048" t="s">
        <v>82</v>
      </c>
      <c r="L8048" t="s">
        <v>45</v>
      </c>
      <c r="M8048">
        <v>1.27</v>
      </c>
      <c r="N8048" t="s">
        <v>83</v>
      </c>
      <c r="O8048" t="b">
        <v>0</v>
      </c>
      <c r="P8048">
        <v>669.68</v>
      </c>
      <c r="Q8048">
        <v>267.87200000000001</v>
      </c>
      <c r="R8048">
        <v>256.66199999999998</v>
      </c>
      <c r="S8048" t="s">
        <v>183</v>
      </c>
      <c r="T8048">
        <v>0</v>
      </c>
      <c r="U8048">
        <v>0</v>
      </c>
      <c r="V8048">
        <v>16</v>
      </c>
      <c r="W8048">
        <v>2262.3416999999999</v>
      </c>
    </row>
    <row r="8049" spans="1:23" x14ac:dyDescent="0.35">
      <c r="A8049" t="s">
        <v>10198</v>
      </c>
      <c r="B8049" t="s">
        <v>302</v>
      </c>
      <c r="C8049" t="s">
        <v>657</v>
      </c>
      <c r="D8049" t="s">
        <v>17</v>
      </c>
      <c r="E8049" t="s">
        <v>16</v>
      </c>
      <c r="F8049" t="s">
        <v>435</v>
      </c>
      <c r="G8049">
        <v>23.76</v>
      </c>
      <c r="H8049">
        <v>3</v>
      </c>
      <c r="I8049">
        <v>0.09</v>
      </c>
      <c r="J8049">
        <v>4.8499999999999996</v>
      </c>
      <c r="K8049" t="s">
        <v>90</v>
      </c>
      <c r="L8049" t="s">
        <v>41</v>
      </c>
      <c r="M8049">
        <v>12.93</v>
      </c>
      <c r="N8049" t="s">
        <v>83</v>
      </c>
      <c r="O8049" t="b">
        <v>0</v>
      </c>
      <c r="P8049">
        <v>64.864800000000002</v>
      </c>
      <c r="Q8049">
        <v>22.096800000000002</v>
      </c>
      <c r="R8049">
        <v>4.3168000000000006</v>
      </c>
      <c r="S8049" t="s">
        <v>183</v>
      </c>
      <c r="T8049">
        <v>0</v>
      </c>
      <c r="U8049">
        <v>0</v>
      </c>
      <c r="V8049">
        <v>28</v>
      </c>
      <c r="W8049">
        <v>2965.6505000000002</v>
      </c>
    </row>
    <row r="8050" spans="1:23" x14ac:dyDescent="0.35">
      <c r="A8050" t="s">
        <v>10199</v>
      </c>
      <c r="B8050" t="s">
        <v>417</v>
      </c>
      <c r="C8050" t="s">
        <v>1479</v>
      </c>
      <c r="D8050" t="s">
        <v>17</v>
      </c>
      <c r="E8050" t="s">
        <v>95</v>
      </c>
      <c r="F8050" t="s">
        <v>840</v>
      </c>
      <c r="G8050">
        <v>556.35</v>
      </c>
      <c r="H8050">
        <v>3</v>
      </c>
      <c r="I8050">
        <v>0.14000000000000001</v>
      </c>
      <c r="J8050">
        <v>5.93</v>
      </c>
      <c r="K8050" t="s">
        <v>90</v>
      </c>
      <c r="L8050" t="s">
        <v>41</v>
      </c>
      <c r="M8050">
        <v>6.68</v>
      </c>
      <c r="N8050" t="s">
        <v>141</v>
      </c>
      <c r="O8050" t="b">
        <v>0</v>
      </c>
      <c r="P8050">
        <v>1435.383</v>
      </c>
      <c r="Q8050">
        <v>433.95299999999997</v>
      </c>
      <c r="R8050">
        <v>421.34300000000002</v>
      </c>
      <c r="S8050" t="s">
        <v>84</v>
      </c>
      <c r="T8050">
        <v>1</v>
      </c>
      <c r="U8050">
        <v>0</v>
      </c>
      <c r="V8050">
        <v>15</v>
      </c>
      <c r="W8050">
        <v>1059.4259</v>
      </c>
    </row>
    <row r="8051" spans="1:23" x14ac:dyDescent="0.35">
      <c r="A8051" t="s">
        <v>10200</v>
      </c>
      <c r="B8051" t="s">
        <v>921</v>
      </c>
      <c r="C8051" t="s">
        <v>1590</v>
      </c>
      <c r="D8051" t="s">
        <v>12</v>
      </c>
      <c r="E8051" t="s">
        <v>88</v>
      </c>
      <c r="F8051" t="s">
        <v>468</v>
      </c>
      <c r="G8051">
        <v>28.43</v>
      </c>
      <c r="H8051">
        <v>3</v>
      </c>
      <c r="I8051">
        <v>0.09</v>
      </c>
      <c r="J8051">
        <v>4.54</v>
      </c>
      <c r="K8051" t="s">
        <v>115</v>
      </c>
      <c r="L8051" t="s">
        <v>43</v>
      </c>
      <c r="M8051">
        <v>4.78</v>
      </c>
      <c r="N8051" t="s">
        <v>83</v>
      </c>
      <c r="O8051" t="b">
        <v>0</v>
      </c>
      <c r="P8051">
        <v>77.613900000000001</v>
      </c>
      <c r="Q8051">
        <v>26.439900000000009</v>
      </c>
      <c r="R8051">
        <v>17.119900000000008</v>
      </c>
      <c r="S8051" t="s">
        <v>84</v>
      </c>
      <c r="T8051">
        <v>0</v>
      </c>
      <c r="U8051">
        <v>0</v>
      </c>
      <c r="V8051">
        <v>4</v>
      </c>
      <c r="W8051">
        <v>-0.19569999999998439</v>
      </c>
    </row>
    <row r="8052" spans="1:23" x14ac:dyDescent="0.35">
      <c r="A8052" t="s">
        <v>10201</v>
      </c>
      <c r="B8052" t="s">
        <v>521</v>
      </c>
      <c r="C8052" t="s">
        <v>865</v>
      </c>
      <c r="D8052" t="s">
        <v>17</v>
      </c>
      <c r="E8052" t="s">
        <v>14</v>
      </c>
      <c r="F8052" t="s">
        <v>674</v>
      </c>
      <c r="G8052">
        <v>123.63</v>
      </c>
      <c r="H8052">
        <v>3</v>
      </c>
      <c r="I8052">
        <v>0.16</v>
      </c>
      <c r="J8052">
        <v>4.8099999999999996</v>
      </c>
      <c r="K8052" t="s">
        <v>82</v>
      </c>
      <c r="L8052" t="s">
        <v>41</v>
      </c>
      <c r="M8052">
        <v>5.84</v>
      </c>
      <c r="N8052" t="s">
        <v>83</v>
      </c>
      <c r="O8052" t="b">
        <v>0</v>
      </c>
      <c r="P8052">
        <v>311.54759999999999</v>
      </c>
      <c r="Q8052">
        <v>89.013599999999997</v>
      </c>
      <c r="R8052">
        <v>78.363599999999991</v>
      </c>
      <c r="S8052" t="s">
        <v>84</v>
      </c>
      <c r="T8052">
        <v>0</v>
      </c>
      <c r="U8052">
        <v>0</v>
      </c>
      <c r="V8052">
        <v>22</v>
      </c>
      <c r="W8052">
        <v>1199.3414</v>
      </c>
    </row>
    <row r="8053" spans="1:23" x14ac:dyDescent="0.35">
      <c r="A8053" t="s">
        <v>10202</v>
      </c>
      <c r="B8053" t="s">
        <v>951</v>
      </c>
      <c r="C8053" t="s">
        <v>859</v>
      </c>
      <c r="D8053" t="s">
        <v>12</v>
      </c>
      <c r="E8053" t="s">
        <v>95</v>
      </c>
      <c r="F8053" t="s">
        <v>140</v>
      </c>
      <c r="G8053">
        <v>392.26</v>
      </c>
      <c r="H8053">
        <v>2</v>
      </c>
      <c r="I8053">
        <v>0.05</v>
      </c>
      <c r="J8053">
        <v>6.19</v>
      </c>
      <c r="K8053" t="s">
        <v>82</v>
      </c>
      <c r="L8053" t="s">
        <v>43</v>
      </c>
      <c r="M8053">
        <v>7.55</v>
      </c>
      <c r="N8053" t="s">
        <v>83</v>
      </c>
      <c r="O8053" t="b">
        <v>0</v>
      </c>
      <c r="P8053">
        <v>745.29399999999998</v>
      </c>
      <c r="Q8053">
        <v>274.58199999999999</v>
      </c>
      <c r="R8053">
        <v>260.84199999999998</v>
      </c>
      <c r="S8053" t="s">
        <v>91</v>
      </c>
      <c r="T8053">
        <v>0</v>
      </c>
      <c r="U8053">
        <v>0</v>
      </c>
      <c r="V8053">
        <v>12</v>
      </c>
      <c r="W8053">
        <v>810.99489999999992</v>
      </c>
    </row>
    <row r="8054" spans="1:23" x14ac:dyDescent="0.35">
      <c r="A8054" t="s">
        <v>10203</v>
      </c>
      <c r="B8054" t="s">
        <v>819</v>
      </c>
      <c r="C8054" t="s">
        <v>1632</v>
      </c>
      <c r="D8054" t="s">
        <v>17</v>
      </c>
      <c r="E8054" t="s">
        <v>16</v>
      </c>
      <c r="F8054" t="s">
        <v>241</v>
      </c>
      <c r="G8054">
        <v>47.4</v>
      </c>
      <c r="H8054">
        <v>2</v>
      </c>
      <c r="I8054">
        <v>0.16</v>
      </c>
      <c r="J8054">
        <v>5.31</v>
      </c>
      <c r="K8054" t="s">
        <v>115</v>
      </c>
      <c r="L8054" t="s">
        <v>45</v>
      </c>
      <c r="M8054">
        <v>1.55</v>
      </c>
      <c r="N8054" t="s">
        <v>279</v>
      </c>
      <c r="O8054" t="b">
        <v>0</v>
      </c>
      <c r="P8054">
        <v>79.631999999999991</v>
      </c>
      <c r="Q8054">
        <v>22.751999999999999</v>
      </c>
      <c r="R8054">
        <v>15.891999999999999</v>
      </c>
      <c r="S8054" t="s">
        <v>128</v>
      </c>
      <c r="T8054">
        <v>0</v>
      </c>
      <c r="U8054">
        <v>1</v>
      </c>
      <c r="V8054">
        <v>13</v>
      </c>
      <c r="W8054">
        <v>796.03620000000024</v>
      </c>
    </row>
    <row r="8055" spans="1:23" x14ac:dyDescent="0.35">
      <c r="A8055" t="s">
        <v>10204</v>
      </c>
      <c r="B8055" t="s">
        <v>1147</v>
      </c>
      <c r="C8055" t="s">
        <v>1331</v>
      </c>
      <c r="D8055" t="s">
        <v>17</v>
      </c>
      <c r="E8055" t="s">
        <v>16</v>
      </c>
      <c r="F8055" t="s">
        <v>475</v>
      </c>
      <c r="G8055">
        <v>31.11</v>
      </c>
      <c r="H8055">
        <v>1</v>
      </c>
      <c r="I8055">
        <v>0.25</v>
      </c>
      <c r="J8055">
        <v>9.26</v>
      </c>
      <c r="K8055" t="s">
        <v>115</v>
      </c>
      <c r="L8055" t="s">
        <v>45</v>
      </c>
      <c r="M8055">
        <v>1.96</v>
      </c>
      <c r="N8055" t="s">
        <v>83</v>
      </c>
      <c r="O8055" t="b">
        <v>0</v>
      </c>
      <c r="P8055">
        <v>23.3325</v>
      </c>
      <c r="Q8055">
        <v>4.6664999999999992</v>
      </c>
      <c r="R8055">
        <v>-6.5534999999999997</v>
      </c>
      <c r="S8055" t="s">
        <v>183</v>
      </c>
      <c r="T8055">
        <v>0</v>
      </c>
      <c r="U8055">
        <v>0</v>
      </c>
      <c r="V8055">
        <v>3</v>
      </c>
      <c r="W8055">
        <v>47.323600000000013</v>
      </c>
    </row>
    <row r="8056" spans="1:23" x14ac:dyDescent="0.35">
      <c r="A8056" t="s">
        <v>10205</v>
      </c>
      <c r="B8056" t="s">
        <v>1810</v>
      </c>
      <c r="C8056" t="s">
        <v>170</v>
      </c>
      <c r="D8056" t="s">
        <v>15</v>
      </c>
      <c r="E8056" t="s">
        <v>14</v>
      </c>
      <c r="F8056" t="s">
        <v>1321</v>
      </c>
      <c r="G8056">
        <v>34.090000000000003</v>
      </c>
      <c r="H8056">
        <v>3</v>
      </c>
      <c r="I8056">
        <v>7.0000000000000007E-2</v>
      </c>
      <c r="J8056">
        <v>5.19</v>
      </c>
      <c r="K8056" t="s">
        <v>102</v>
      </c>
      <c r="L8056" t="s">
        <v>45</v>
      </c>
      <c r="M8056">
        <v>1.85</v>
      </c>
      <c r="N8056" t="s">
        <v>83</v>
      </c>
      <c r="O8056" t="b">
        <v>0</v>
      </c>
      <c r="P8056">
        <v>95.111099999999993</v>
      </c>
      <c r="Q8056">
        <v>33.749100000000013</v>
      </c>
      <c r="R8056">
        <v>26.70910000000001</v>
      </c>
      <c r="S8056" t="s">
        <v>84</v>
      </c>
      <c r="T8056">
        <v>0</v>
      </c>
      <c r="U8056">
        <v>0</v>
      </c>
      <c r="V8056">
        <v>14</v>
      </c>
      <c r="W8056">
        <v>1066.5287000000001</v>
      </c>
    </row>
    <row r="8057" spans="1:23" x14ac:dyDescent="0.35">
      <c r="A8057" t="s">
        <v>10206</v>
      </c>
      <c r="B8057" t="s">
        <v>619</v>
      </c>
      <c r="C8057" t="s">
        <v>504</v>
      </c>
      <c r="D8057" t="s">
        <v>24</v>
      </c>
      <c r="E8057" t="s">
        <v>95</v>
      </c>
      <c r="F8057" t="s">
        <v>175</v>
      </c>
      <c r="G8057">
        <v>313.37</v>
      </c>
      <c r="H8057">
        <v>1</v>
      </c>
      <c r="I8057">
        <v>0.26</v>
      </c>
      <c r="J8057">
        <v>2.91</v>
      </c>
      <c r="K8057" t="s">
        <v>82</v>
      </c>
      <c r="L8057" t="s">
        <v>41</v>
      </c>
      <c r="M8057">
        <v>12.12</v>
      </c>
      <c r="N8057" t="s">
        <v>141</v>
      </c>
      <c r="O8057" t="b">
        <v>0</v>
      </c>
      <c r="P8057">
        <v>231.8938</v>
      </c>
      <c r="Q8057">
        <v>43.871800000000007</v>
      </c>
      <c r="R8057">
        <v>28.84180000000001</v>
      </c>
      <c r="S8057" t="s">
        <v>91</v>
      </c>
      <c r="T8057">
        <v>1</v>
      </c>
      <c r="U8057">
        <v>0</v>
      </c>
      <c r="V8057">
        <v>11</v>
      </c>
      <c r="W8057">
        <v>869.23220000000015</v>
      </c>
    </row>
    <row r="8058" spans="1:23" x14ac:dyDescent="0.35">
      <c r="A8058" t="s">
        <v>10207</v>
      </c>
      <c r="B8058" t="s">
        <v>619</v>
      </c>
      <c r="C8058" t="s">
        <v>2464</v>
      </c>
      <c r="D8058" t="s">
        <v>28</v>
      </c>
      <c r="E8058" t="s">
        <v>95</v>
      </c>
      <c r="F8058" t="s">
        <v>266</v>
      </c>
      <c r="G8058">
        <v>339.07</v>
      </c>
      <c r="H8058">
        <v>1</v>
      </c>
      <c r="I8058">
        <v>0.1</v>
      </c>
      <c r="J8058">
        <v>3.39</v>
      </c>
      <c r="K8058" t="s">
        <v>82</v>
      </c>
      <c r="L8058" t="s">
        <v>41</v>
      </c>
      <c r="M8058">
        <v>13.02</v>
      </c>
      <c r="N8058" t="s">
        <v>83</v>
      </c>
      <c r="O8058" t="b">
        <v>1</v>
      </c>
      <c r="P8058">
        <v>305.16300000000001</v>
      </c>
      <c r="Q8058">
        <v>101.721</v>
      </c>
      <c r="R8058">
        <v>85.311000000000035</v>
      </c>
      <c r="S8058" t="s">
        <v>91</v>
      </c>
      <c r="T8058">
        <v>0</v>
      </c>
      <c r="U8058">
        <v>0</v>
      </c>
      <c r="V8058">
        <v>14</v>
      </c>
      <c r="W8058">
        <v>1664.0038999999999</v>
      </c>
    </row>
    <row r="8059" spans="1:23" x14ac:dyDescent="0.35">
      <c r="A8059" t="s">
        <v>10208</v>
      </c>
      <c r="B8059" t="s">
        <v>212</v>
      </c>
      <c r="C8059" t="s">
        <v>1014</v>
      </c>
      <c r="D8059" t="s">
        <v>19</v>
      </c>
      <c r="E8059" t="s">
        <v>88</v>
      </c>
      <c r="F8059" t="s">
        <v>877</v>
      </c>
      <c r="G8059">
        <v>23.85</v>
      </c>
      <c r="H8059">
        <v>2</v>
      </c>
      <c r="I8059">
        <v>7.0000000000000007E-2</v>
      </c>
      <c r="J8059">
        <v>6.65</v>
      </c>
      <c r="K8059" t="s">
        <v>90</v>
      </c>
      <c r="L8059" t="s">
        <v>41</v>
      </c>
      <c r="M8059">
        <v>10.08</v>
      </c>
      <c r="N8059" t="s">
        <v>83</v>
      </c>
      <c r="O8059" t="b">
        <v>0</v>
      </c>
      <c r="P8059">
        <v>44.360999999999997</v>
      </c>
      <c r="Q8059">
        <v>15.741</v>
      </c>
      <c r="R8059">
        <v>-0.98900000000000443</v>
      </c>
      <c r="S8059" t="s">
        <v>91</v>
      </c>
      <c r="T8059">
        <v>0</v>
      </c>
      <c r="U8059">
        <v>0</v>
      </c>
      <c r="V8059">
        <v>13</v>
      </c>
      <c r="W8059">
        <v>805.16080000000011</v>
      </c>
    </row>
    <row r="8060" spans="1:23" x14ac:dyDescent="0.35">
      <c r="A8060" t="s">
        <v>10209</v>
      </c>
      <c r="B8060" t="s">
        <v>1586</v>
      </c>
      <c r="C8060" t="s">
        <v>664</v>
      </c>
      <c r="D8060" t="s">
        <v>28</v>
      </c>
      <c r="E8060" t="s">
        <v>16</v>
      </c>
      <c r="F8060" t="s">
        <v>300</v>
      </c>
      <c r="G8060">
        <v>28.35</v>
      </c>
      <c r="H8060">
        <v>2</v>
      </c>
      <c r="I8060">
        <v>0.22</v>
      </c>
      <c r="J8060">
        <v>4.0199999999999996</v>
      </c>
      <c r="K8060" t="s">
        <v>82</v>
      </c>
      <c r="L8060" t="s">
        <v>41</v>
      </c>
      <c r="M8060">
        <v>11.22</v>
      </c>
      <c r="N8060" t="s">
        <v>83</v>
      </c>
      <c r="O8060" t="b">
        <v>0</v>
      </c>
      <c r="P8060">
        <v>44.226000000000013</v>
      </c>
      <c r="Q8060">
        <v>10.206</v>
      </c>
      <c r="R8060">
        <v>-5.0339999999999971</v>
      </c>
      <c r="S8060" t="s">
        <v>183</v>
      </c>
      <c r="T8060">
        <v>0</v>
      </c>
      <c r="U8060">
        <v>0</v>
      </c>
      <c r="V8060">
        <v>15</v>
      </c>
      <c r="W8060">
        <v>1753.1386</v>
      </c>
    </row>
    <row r="8061" spans="1:23" x14ac:dyDescent="0.35">
      <c r="A8061" t="s">
        <v>10210</v>
      </c>
      <c r="B8061" t="s">
        <v>442</v>
      </c>
      <c r="C8061" t="s">
        <v>1548</v>
      </c>
      <c r="D8061" t="s">
        <v>20</v>
      </c>
      <c r="E8061" t="s">
        <v>88</v>
      </c>
      <c r="F8061" t="s">
        <v>551</v>
      </c>
      <c r="G8061">
        <v>25.57</v>
      </c>
      <c r="H8061">
        <v>2</v>
      </c>
      <c r="I8061">
        <v>0.06</v>
      </c>
      <c r="J8061">
        <v>3.53</v>
      </c>
      <c r="K8061" t="s">
        <v>90</v>
      </c>
      <c r="L8061" t="s">
        <v>45</v>
      </c>
      <c r="M8061">
        <v>0.98</v>
      </c>
      <c r="N8061" t="s">
        <v>83</v>
      </c>
      <c r="O8061" t="b">
        <v>0</v>
      </c>
      <c r="P8061">
        <v>48.071599999999997</v>
      </c>
      <c r="Q8061">
        <v>17.387599999999999</v>
      </c>
      <c r="R8061">
        <v>12.877599999999999</v>
      </c>
      <c r="S8061" t="s">
        <v>128</v>
      </c>
      <c r="T8061">
        <v>0</v>
      </c>
      <c r="U8061">
        <v>0</v>
      </c>
      <c r="V8061">
        <v>7</v>
      </c>
      <c r="W8061">
        <v>601.35070000000019</v>
      </c>
    </row>
    <row r="8062" spans="1:23" x14ac:dyDescent="0.35">
      <c r="A8062" t="s">
        <v>10211</v>
      </c>
      <c r="B8062" t="s">
        <v>180</v>
      </c>
      <c r="C8062" t="s">
        <v>1976</v>
      </c>
      <c r="D8062" t="s">
        <v>12</v>
      </c>
      <c r="E8062" t="s">
        <v>88</v>
      </c>
      <c r="F8062" t="s">
        <v>870</v>
      </c>
      <c r="G8062">
        <v>33.36</v>
      </c>
      <c r="H8062">
        <v>1</v>
      </c>
      <c r="I8062">
        <v>0.09</v>
      </c>
      <c r="J8062">
        <v>7.02</v>
      </c>
      <c r="K8062" t="s">
        <v>102</v>
      </c>
      <c r="L8062" t="s">
        <v>45</v>
      </c>
      <c r="M8062">
        <v>1.91</v>
      </c>
      <c r="N8062" t="s">
        <v>83</v>
      </c>
      <c r="O8062" t="b">
        <v>0</v>
      </c>
      <c r="P8062">
        <v>30.357600000000001</v>
      </c>
      <c r="Q8062">
        <v>10.3416</v>
      </c>
      <c r="R8062">
        <v>1.411600000000004</v>
      </c>
      <c r="S8062" t="s">
        <v>183</v>
      </c>
      <c r="T8062">
        <v>0</v>
      </c>
      <c r="U8062">
        <v>0</v>
      </c>
      <c r="V8062">
        <v>23</v>
      </c>
      <c r="W8062">
        <v>1284.9342999999999</v>
      </c>
    </row>
    <row r="8063" spans="1:23" x14ac:dyDescent="0.35">
      <c r="A8063" t="s">
        <v>10212</v>
      </c>
      <c r="B8063" t="s">
        <v>800</v>
      </c>
      <c r="C8063" t="s">
        <v>7068</v>
      </c>
      <c r="D8063" t="s">
        <v>26</v>
      </c>
      <c r="E8063" t="s">
        <v>88</v>
      </c>
      <c r="F8063" t="s">
        <v>1167</v>
      </c>
      <c r="G8063">
        <v>22.98</v>
      </c>
      <c r="H8063">
        <v>3</v>
      </c>
      <c r="I8063">
        <v>0.05</v>
      </c>
      <c r="J8063">
        <v>8.3800000000000008</v>
      </c>
      <c r="K8063" t="s">
        <v>90</v>
      </c>
      <c r="L8063" t="s">
        <v>43</v>
      </c>
      <c r="M8063">
        <v>6.11</v>
      </c>
      <c r="N8063" t="s">
        <v>83</v>
      </c>
      <c r="O8063" t="b">
        <v>0</v>
      </c>
      <c r="P8063">
        <v>65.492999999999995</v>
      </c>
      <c r="Q8063">
        <v>24.129000000000001</v>
      </c>
      <c r="R8063">
        <v>9.6389999999999958</v>
      </c>
      <c r="S8063" t="s">
        <v>84</v>
      </c>
      <c r="T8063">
        <v>0</v>
      </c>
      <c r="U8063">
        <v>0</v>
      </c>
      <c r="V8063">
        <v>2</v>
      </c>
      <c r="W8063">
        <v>333.8546</v>
      </c>
    </row>
    <row r="8064" spans="1:23" x14ac:dyDescent="0.35">
      <c r="A8064" t="s">
        <v>10213</v>
      </c>
      <c r="B8064" t="s">
        <v>636</v>
      </c>
      <c r="C8064" t="s">
        <v>10214</v>
      </c>
      <c r="D8064" t="s">
        <v>12</v>
      </c>
      <c r="E8064" t="s">
        <v>16</v>
      </c>
      <c r="F8064" t="s">
        <v>132</v>
      </c>
      <c r="G8064">
        <v>49.12</v>
      </c>
      <c r="H8064">
        <v>1</v>
      </c>
      <c r="I8064">
        <v>0.18</v>
      </c>
      <c r="J8064">
        <v>4.24</v>
      </c>
      <c r="K8064" t="s">
        <v>115</v>
      </c>
      <c r="L8064" t="s">
        <v>48</v>
      </c>
      <c r="M8064">
        <v>9.0399999999999991</v>
      </c>
      <c r="N8064" t="s">
        <v>83</v>
      </c>
      <c r="O8064" t="b">
        <v>0</v>
      </c>
      <c r="P8064">
        <v>40.278399999999998</v>
      </c>
      <c r="Q8064">
        <v>10.8064</v>
      </c>
      <c r="R8064">
        <v>-2.4735999999999998</v>
      </c>
      <c r="S8064" t="s">
        <v>103</v>
      </c>
      <c r="T8064">
        <v>0</v>
      </c>
      <c r="U8064">
        <v>0</v>
      </c>
      <c r="V8064">
        <v>2</v>
      </c>
      <c r="W8064">
        <v>-3.008399999999996</v>
      </c>
    </row>
    <row r="8065" spans="1:23" x14ac:dyDescent="0.35">
      <c r="A8065" t="s">
        <v>10215</v>
      </c>
      <c r="B8065" t="s">
        <v>814</v>
      </c>
      <c r="C8065" t="s">
        <v>892</v>
      </c>
      <c r="D8065" t="s">
        <v>17</v>
      </c>
      <c r="E8065" t="s">
        <v>95</v>
      </c>
      <c r="F8065" t="s">
        <v>318</v>
      </c>
      <c r="G8065">
        <v>146.52000000000001</v>
      </c>
      <c r="H8065">
        <v>3</v>
      </c>
      <c r="I8065">
        <v>0.1</v>
      </c>
      <c r="J8065">
        <v>5.65</v>
      </c>
      <c r="K8065" t="s">
        <v>90</v>
      </c>
      <c r="L8065" t="s">
        <v>45</v>
      </c>
      <c r="M8065">
        <v>1.89</v>
      </c>
      <c r="N8065" t="s">
        <v>141</v>
      </c>
      <c r="O8065" t="b">
        <v>1</v>
      </c>
      <c r="P8065">
        <v>395.60399999999998</v>
      </c>
      <c r="Q8065">
        <v>131.86799999999999</v>
      </c>
      <c r="R8065">
        <v>124.328</v>
      </c>
      <c r="S8065" t="s">
        <v>183</v>
      </c>
      <c r="T8065">
        <v>1</v>
      </c>
      <c r="U8065">
        <v>0</v>
      </c>
      <c r="V8065">
        <v>5</v>
      </c>
      <c r="W8065">
        <v>662.32820000000004</v>
      </c>
    </row>
    <row r="8066" spans="1:23" x14ac:dyDescent="0.35">
      <c r="A8066" t="s">
        <v>10216</v>
      </c>
      <c r="B8066" t="s">
        <v>559</v>
      </c>
      <c r="C8066" t="s">
        <v>6765</v>
      </c>
      <c r="D8066" t="s">
        <v>12</v>
      </c>
      <c r="E8066" t="s">
        <v>95</v>
      </c>
      <c r="F8066" t="s">
        <v>568</v>
      </c>
      <c r="G8066">
        <v>723.25</v>
      </c>
      <c r="H8066">
        <v>3</v>
      </c>
      <c r="I8066">
        <v>0.06</v>
      </c>
      <c r="J8066">
        <v>3.01</v>
      </c>
      <c r="K8066" t="s">
        <v>82</v>
      </c>
      <c r="L8066" t="s">
        <v>41</v>
      </c>
      <c r="M8066">
        <v>11.41</v>
      </c>
      <c r="N8066" t="s">
        <v>83</v>
      </c>
      <c r="O8066" t="b">
        <v>0</v>
      </c>
      <c r="P8066">
        <v>2039.5650000000001</v>
      </c>
      <c r="Q8066">
        <v>737.71499999999992</v>
      </c>
      <c r="R8066">
        <v>723.29499999999996</v>
      </c>
      <c r="S8066" t="s">
        <v>128</v>
      </c>
      <c r="T8066">
        <v>0</v>
      </c>
      <c r="U8066">
        <v>0</v>
      </c>
      <c r="V8066">
        <v>3</v>
      </c>
      <c r="W8066">
        <v>821.80869999999993</v>
      </c>
    </row>
    <row r="8067" spans="1:23" x14ac:dyDescent="0.35">
      <c r="A8067" t="s">
        <v>10217</v>
      </c>
      <c r="B8067" t="s">
        <v>291</v>
      </c>
      <c r="C8067" t="s">
        <v>1241</v>
      </c>
      <c r="D8067" t="s">
        <v>12</v>
      </c>
      <c r="E8067" t="s">
        <v>88</v>
      </c>
      <c r="F8067" t="s">
        <v>191</v>
      </c>
      <c r="G8067">
        <v>18.87</v>
      </c>
      <c r="H8067">
        <v>2</v>
      </c>
      <c r="I8067">
        <v>0.21</v>
      </c>
      <c r="J8067">
        <v>9.2899999999999991</v>
      </c>
      <c r="K8067" t="s">
        <v>82</v>
      </c>
      <c r="L8067" t="s">
        <v>41</v>
      </c>
      <c r="M8067">
        <v>6.68</v>
      </c>
      <c r="N8067" t="s">
        <v>83</v>
      </c>
      <c r="O8067" t="b">
        <v>0</v>
      </c>
      <c r="P8067">
        <v>29.814599999999999</v>
      </c>
      <c r="Q8067">
        <v>7.1706000000000003</v>
      </c>
      <c r="R8067">
        <v>-8.7993999999999986</v>
      </c>
      <c r="S8067" t="s">
        <v>183</v>
      </c>
      <c r="T8067">
        <v>0</v>
      </c>
      <c r="U8067">
        <v>0</v>
      </c>
      <c r="V8067">
        <v>11</v>
      </c>
      <c r="W8067">
        <v>1331.6206</v>
      </c>
    </row>
    <row r="8068" spans="1:23" x14ac:dyDescent="0.35">
      <c r="A8068" t="s">
        <v>10218</v>
      </c>
      <c r="B8068" t="s">
        <v>375</v>
      </c>
      <c r="C8068" t="s">
        <v>795</v>
      </c>
      <c r="D8068" t="s">
        <v>15</v>
      </c>
      <c r="E8068" t="s">
        <v>95</v>
      </c>
      <c r="F8068" t="s">
        <v>266</v>
      </c>
      <c r="G8068">
        <v>241.32</v>
      </c>
      <c r="H8068">
        <v>2</v>
      </c>
      <c r="I8068">
        <v>0.1</v>
      </c>
      <c r="J8068">
        <v>5.93</v>
      </c>
      <c r="K8068" t="s">
        <v>102</v>
      </c>
      <c r="L8068" t="s">
        <v>43</v>
      </c>
      <c r="M8068">
        <v>7.43</v>
      </c>
      <c r="N8068" t="s">
        <v>141</v>
      </c>
      <c r="O8068" t="b">
        <v>1</v>
      </c>
      <c r="P8068">
        <v>434.37599999999998</v>
      </c>
      <c r="Q8068">
        <v>144.792</v>
      </c>
      <c r="R8068">
        <v>131.43199999999999</v>
      </c>
      <c r="S8068" t="s">
        <v>128</v>
      </c>
      <c r="T8068">
        <v>1</v>
      </c>
      <c r="U8068">
        <v>0</v>
      </c>
      <c r="V8068">
        <v>15</v>
      </c>
      <c r="W8068">
        <v>2662.0149999999999</v>
      </c>
    </row>
    <row r="8069" spans="1:23" x14ac:dyDescent="0.35">
      <c r="A8069" t="s">
        <v>10219</v>
      </c>
      <c r="B8069" t="s">
        <v>320</v>
      </c>
      <c r="C8069" t="s">
        <v>1493</v>
      </c>
      <c r="D8069" t="s">
        <v>20</v>
      </c>
      <c r="E8069" t="s">
        <v>16</v>
      </c>
      <c r="F8069" t="s">
        <v>311</v>
      </c>
      <c r="G8069">
        <v>43.77</v>
      </c>
      <c r="H8069">
        <v>2</v>
      </c>
      <c r="I8069">
        <v>0.19</v>
      </c>
      <c r="J8069">
        <v>3.09</v>
      </c>
      <c r="K8069" t="s">
        <v>102</v>
      </c>
      <c r="L8069" t="s">
        <v>43</v>
      </c>
      <c r="M8069">
        <v>6.49</v>
      </c>
      <c r="N8069" t="s">
        <v>83</v>
      </c>
      <c r="O8069" t="b">
        <v>0</v>
      </c>
      <c r="P8069">
        <v>70.90740000000001</v>
      </c>
      <c r="Q8069">
        <v>18.383400000000009</v>
      </c>
      <c r="R8069">
        <v>8.8034000000000088</v>
      </c>
      <c r="S8069" t="s">
        <v>84</v>
      </c>
      <c r="T8069">
        <v>0</v>
      </c>
      <c r="U8069">
        <v>0</v>
      </c>
      <c r="V8069">
        <v>13</v>
      </c>
      <c r="W8069">
        <v>2570.383800000001</v>
      </c>
    </row>
    <row r="8070" spans="1:23" x14ac:dyDescent="0.35">
      <c r="A8070" t="s">
        <v>10220</v>
      </c>
      <c r="B8070" t="s">
        <v>402</v>
      </c>
      <c r="C8070" t="s">
        <v>2815</v>
      </c>
      <c r="D8070" t="s">
        <v>12</v>
      </c>
      <c r="E8070" t="s">
        <v>14</v>
      </c>
      <c r="F8070" t="s">
        <v>677</v>
      </c>
      <c r="G8070">
        <v>93.53</v>
      </c>
      <c r="H8070">
        <v>2</v>
      </c>
      <c r="I8070">
        <v>0.09</v>
      </c>
      <c r="J8070">
        <v>4</v>
      </c>
      <c r="K8070" t="s">
        <v>102</v>
      </c>
      <c r="L8070" t="s">
        <v>41</v>
      </c>
      <c r="M8070">
        <v>7.92</v>
      </c>
      <c r="N8070" t="s">
        <v>83</v>
      </c>
      <c r="O8070" t="b">
        <v>0</v>
      </c>
      <c r="P8070">
        <v>170.22460000000001</v>
      </c>
      <c r="Q8070">
        <v>57.988600000000012</v>
      </c>
      <c r="R8070">
        <v>46.068600000000004</v>
      </c>
      <c r="S8070" t="s">
        <v>97</v>
      </c>
      <c r="T8070">
        <v>0</v>
      </c>
      <c r="U8070">
        <v>0</v>
      </c>
      <c r="V8070">
        <v>13</v>
      </c>
      <c r="W8070">
        <v>1150.4376000000011</v>
      </c>
    </row>
    <row r="8071" spans="1:23" x14ac:dyDescent="0.35">
      <c r="A8071" t="s">
        <v>10221</v>
      </c>
      <c r="B8071" t="s">
        <v>1576</v>
      </c>
      <c r="C8071" t="s">
        <v>827</v>
      </c>
      <c r="D8071" t="s">
        <v>15</v>
      </c>
      <c r="E8071" t="s">
        <v>95</v>
      </c>
      <c r="F8071" t="s">
        <v>1131</v>
      </c>
      <c r="G8071">
        <v>170.76</v>
      </c>
      <c r="H8071">
        <v>1</v>
      </c>
      <c r="I8071">
        <v>0.28000000000000003</v>
      </c>
      <c r="J8071">
        <v>6.5</v>
      </c>
      <c r="K8071" t="s">
        <v>82</v>
      </c>
      <c r="L8071" t="s">
        <v>41</v>
      </c>
      <c r="M8071">
        <v>14.31</v>
      </c>
      <c r="N8071" t="s">
        <v>83</v>
      </c>
      <c r="O8071" t="b">
        <v>0</v>
      </c>
      <c r="P8071">
        <v>122.9472</v>
      </c>
      <c r="Q8071">
        <v>20.49120000000001</v>
      </c>
      <c r="R8071">
        <v>-0.31879999999999598</v>
      </c>
      <c r="S8071" t="s">
        <v>97</v>
      </c>
      <c r="T8071">
        <v>0</v>
      </c>
      <c r="U8071">
        <v>0</v>
      </c>
      <c r="V8071">
        <v>17</v>
      </c>
      <c r="W8071">
        <v>797.77100000000007</v>
      </c>
    </row>
    <row r="8072" spans="1:23" x14ac:dyDescent="0.35">
      <c r="A8072" t="s">
        <v>10222</v>
      </c>
      <c r="B8072" t="s">
        <v>189</v>
      </c>
      <c r="C8072" t="s">
        <v>616</v>
      </c>
      <c r="D8072" t="s">
        <v>12</v>
      </c>
      <c r="E8072" t="s">
        <v>88</v>
      </c>
      <c r="F8072" t="s">
        <v>195</v>
      </c>
      <c r="G8072">
        <v>23.38</v>
      </c>
      <c r="H8072">
        <v>2</v>
      </c>
      <c r="I8072">
        <v>0.01</v>
      </c>
      <c r="J8072">
        <v>2.91</v>
      </c>
      <c r="K8072" t="s">
        <v>102</v>
      </c>
      <c r="L8072" t="s">
        <v>48</v>
      </c>
      <c r="M8072">
        <v>4.4000000000000004</v>
      </c>
      <c r="N8072" t="s">
        <v>83</v>
      </c>
      <c r="O8072" t="b">
        <v>0</v>
      </c>
      <c r="P8072">
        <v>46.292400000000001</v>
      </c>
      <c r="Q8072">
        <v>18.2364</v>
      </c>
      <c r="R8072">
        <v>10.926399999999999</v>
      </c>
      <c r="S8072" t="s">
        <v>91</v>
      </c>
      <c r="T8072">
        <v>0</v>
      </c>
      <c r="U8072">
        <v>0</v>
      </c>
      <c r="V8072">
        <v>15</v>
      </c>
      <c r="W8072">
        <v>1090.9683</v>
      </c>
    </row>
    <row r="8073" spans="1:23" x14ac:dyDescent="0.35">
      <c r="A8073" t="s">
        <v>10223</v>
      </c>
      <c r="B8073" t="s">
        <v>802</v>
      </c>
      <c r="C8073" t="s">
        <v>474</v>
      </c>
      <c r="D8073" t="s">
        <v>17</v>
      </c>
      <c r="E8073" t="s">
        <v>95</v>
      </c>
      <c r="F8073" t="s">
        <v>251</v>
      </c>
      <c r="G8073">
        <v>25.65</v>
      </c>
      <c r="H8073">
        <v>2</v>
      </c>
      <c r="I8073">
        <v>0.04</v>
      </c>
      <c r="J8073">
        <v>7.88</v>
      </c>
      <c r="K8073" t="s">
        <v>115</v>
      </c>
      <c r="L8073" t="s">
        <v>48</v>
      </c>
      <c r="M8073">
        <v>7.56</v>
      </c>
      <c r="N8073" t="s">
        <v>83</v>
      </c>
      <c r="O8073" t="b">
        <v>0</v>
      </c>
      <c r="P8073">
        <v>49.247999999999998</v>
      </c>
      <c r="Q8073">
        <v>18.468</v>
      </c>
      <c r="R8073">
        <v>3.028</v>
      </c>
      <c r="S8073" t="s">
        <v>84</v>
      </c>
      <c r="T8073">
        <v>0</v>
      </c>
      <c r="U8073">
        <v>0</v>
      </c>
      <c r="V8073">
        <v>18</v>
      </c>
      <c r="W8073">
        <v>2484.4470999999999</v>
      </c>
    </row>
    <row r="8074" spans="1:23" x14ac:dyDescent="0.35">
      <c r="A8074" t="s">
        <v>10224</v>
      </c>
      <c r="B8074" t="s">
        <v>379</v>
      </c>
      <c r="C8074" t="s">
        <v>213</v>
      </c>
      <c r="D8074" t="s">
        <v>19</v>
      </c>
      <c r="E8074" t="s">
        <v>16</v>
      </c>
      <c r="F8074" t="s">
        <v>293</v>
      </c>
      <c r="G8074">
        <v>48.73</v>
      </c>
      <c r="H8074">
        <v>1</v>
      </c>
      <c r="I8074">
        <v>0.24</v>
      </c>
      <c r="J8074">
        <v>4.92</v>
      </c>
      <c r="K8074" t="s">
        <v>102</v>
      </c>
      <c r="L8074" t="s">
        <v>43</v>
      </c>
      <c r="M8074">
        <v>4.29</v>
      </c>
      <c r="N8074" t="s">
        <v>83</v>
      </c>
      <c r="O8074" t="b">
        <v>0</v>
      </c>
      <c r="P8074">
        <v>37.034799999999997</v>
      </c>
      <c r="Q8074">
        <v>7.7968000000000011</v>
      </c>
      <c r="R8074">
        <v>-1.4132</v>
      </c>
      <c r="S8074" t="s">
        <v>103</v>
      </c>
      <c r="T8074">
        <v>0</v>
      </c>
      <c r="U8074">
        <v>0</v>
      </c>
      <c r="V8074">
        <v>14</v>
      </c>
      <c r="W8074">
        <v>989.94770000000005</v>
      </c>
    </row>
    <row r="8075" spans="1:23" x14ac:dyDescent="0.35">
      <c r="A8075" t="s">
        <v>10225</v>
      </c>
      <c r="B8075" t="s">
        <v>581</v>
      </c>
      <c r="C8075" t="s">
        <v>4358</v>
      </c>
      <c r="D8075" t="s">
        <v>17</v>
      </c>
      <c r="E8075" t="s">
        <v>16</v>
      </c>
      <c r="F8075" t="s">
        <v>854</v>
      </c>
      <c r="G8075">
        <v>41.47</v>
      </c>
      <c r="H8075">
        <v>3</v>
      </c>
      <c r="I8075">
        <v>0.15</v>
      </c>
      <c r="J8075">
        <v>6.49</v>
      </c>
      <c r="K8075" t="s">
        <v>102</v>
      </c>
      <c r="L8075" t="s">
        <v>43</v>
      </c>
      <c r="M8075">
        <v>4.68</v>
      </c>
      <c r="N8075" t="s">
        <v>141</v>
      </c>
      <c r="O8075" t="b">
        <v>0</v>
      </c>
      <c r="P8075">
        <v>105.74850000000001</v>
      </c>
      <c r="Q8075">
        <v>31.102499999999988</v>
      </c>
      <c r="R8075">
        <v>19.93249999999999</v>
      </c>
      <c r="S8075" t="s">
        <v>84</v>
      </c>
      <c r="T8075">
        <v>1</v>
      </c>
      <c r="U8075">
        <v>0</v>
      </c>
      <c r="V8075">
        <v>2</v>
      </c>
      <c r="W8075">
        <v>109.5333</v>
      </c>
    </row>
    <row r="8076" spans="1:23" x14ac:dyDescent="0.35">
      <c r="A8076" t="s">
        <v>10226</v>
      </c>
      <c r="B8076" t="s">
        <v>121</v>
      </c>
      <c r="C8076" t="s">
        <v>2452</v>
      </c>
      <c r="D8076" t="s">
        <v>12</v>
      </c>
      <c r="E8076" t="s">
        <v>14</v>
      </c>
      <c r="F8076" t="s">
        <v>817</v>
      </c>
      <c r="G8076">
        <v>44.68</v>
      </c>
      <c r="H8076">
        <v>1</v>
      </c>
      <c r="I8076">
        <v>0.02</v>
      </c>
      <c r="J8076">
        <v>2.0299999999999998</v>
      </c>
      <c r="K8076" t="s">
        <v>82</v>
      </c>
      <c r="L8076" t="s">
        <v>45</v>
      </c>
      <c r="M8076">
        <v>1.03</v>
      </c>
      <c r="N8076" t="s">
        <v>83</v>
      </c>
      <c r="O8076" t="b">
        <v>0</v>
      </c>
      <c r="P8076">
        <v>43.7864</v>
      </c>
      <c r="Q8076">
        <v>16.978400000000001</v>
      </c>
      <c r="R8076">
        <v>13.9184</v>
      </c>
      <c r="S8076" t="s">
        <v>103</v>
      </c>
      <c r="T8076">
        <v>0</v>
      </c>
      <c r="U8076">
        <v>0</v>
      </c>
      <c r="V8076">
        <v>13</v>
      </c>
      <c r="W8076">
        <v>820.09640000000013</v>
      </c>
    </row>
    <row r="8077" spans="1:23" x14ac:dyDescent="0.35">
      <c r="A8077" t="s">
        <v>10227</v>
      </c>
      <c r="B8077" t="s">
        <v>901</v>
      </c>
      <c r="C8077" t="s">
        <v>2272</v>
      </c>
      <c r="D8077" t="s">
        <v>19</v>
      </c>
      <c r="E8077" t="s">
        <v>88</v>
      </c>
      <c r="F8077" t="s">
        <v>870</v>
      </c>
      <c r="G8077">
        <v>13.74</v>
      </c>
      <c r="H8077">
        <v>3</v>
      </c>
      <c r="I8077">
        <v>0.06</v>
      </c>
      <c r="J8077">
        <v>6.56</v>
      </c>
      <c r="K8077" t="s">
        <v>102</v>
      </c>
      <c r="L8077" t="s">
        <v>48</v>
      </c>
      <c r="M8077">
        <v>11.94</v>
      </c>
      <c r="N8077" t="s">
        <v>83</v>
      </c>
      <c r="O8077" t="b">
        <v>0</v>
      </c>
      <c r="P8077">
        <v>38.746799999999993</v>
      </c>
      <c r="Q8077">
        <v>14.01479999999999</v>
      </c>
      <c r="R8077">
        <v>-4.4852000000000061</v>
      </c>
      <c r="S8077" t="s">
        <v>128</v>
      </c>
      <c r="T8077">
        <v>0</v>
      </c>
      <c r="U8077">
        <v>0</v>
      </c>
      <c r="V8077">
        <v>12</v>
      </c>
      <c r="W8077">
        <v>462.84010000000012</v>
      </c>
    </row>
    <row r="8078" spans="1:23" x14ac:dyDescent="0.35">
      <c r="A8078" t="s">
        <v>10228</v>
      </c>
      <c r="B8078" t="s">
        <v>500</v>
      </c>
      <c r="C8078" t="s">
        <v>162</v>
      </c>
      <c r="D8078" t="s">
        <v>19</v>
      </c>
      <c r="E8078" t="s">
        <v>95</v>
      </c>
      <c r="F8078" t="s">
        <v>744</v>
      </c>
      <c r="G8078">
        <v>85.6</v>
      </c>
      <c r="H8078">
        <v>1</v>
      </c>
      <c r="I8078">
        <v>0.23</v>
      </c>
      <c r="J8078">
        <v>9.83</v>
      </c>
      <c r="K8078" t="s">
        <v>90</v>
      </c>
      <c r="L8078" t="s">
        <v>41</v>
      </c>
      <c r="M8078">
        <v>6.23</v>
      </c>
      <c r="N8078" t="s">
        <v>83</v>
      </c>
      <c r="O8078" t="b">
        <v>0</v>
      </c>
      <c r="P8078">
        <v>65.911999999999992</v>
      </c>
      <c r="Q8078">
        <v>14.552</v>
      </c>
      <c r="R8078">
        <v>-1.5080000000000029</v>
      </c>
      <c r="S8078" t="s">
        <v>91</v>
      </c>
      <c r="T8078">
        <v>0</v>
      </c>
      <c r="U8078">
        <v>0</v>
      </c>
      <c r="V8078">
        <v>16</v>
      </c>
      <c r="W8078">
        <v>1644.6956</v>
      </c>
    </row>
    <row r="8079" spans="1:23" x14ac:dyDescent="0.35">
      <c r="A8079" t="s">
        <v>10229</v>
      </c>
      <c r="B8079" t="s">
        <v>320</v>
      </c>
      <c r="C8079" t="s">
        <v>2298</v>
      </c>
      <c r="D8079" t="s">
        <v>12</v>
      </c>
      <c r="E8079" t="s">
        <v>14</v>
      </c>
      <c r="F8079" t="s">
        <v>366</v>
      </c>
      <c r="G8079">
        <v>96.78</v>
      </c>
      <c r="H8079">
        <v>2</v>
      </c>
      <c r="I8079">
        <v>0.15</v>
      </c>
      <c r="J8079">
        <v>6.97</v>
      </c>
      <c r="K8079" t="s">
        <v>82</v>
      </c>
      <c r="L8079" t="s">
        <v>41</v>
      </c>
      <c r="M8079">
        <v>12.12</v>
      </c>
      <c r="N8079" t="s">
        <v>83</v>
      </c>
      <c r="O8079" t="b">
        <v>0</v>
      </c>
      <c r="P8079">
        <v>164.52600000000001</v>
      </c>
      <c r="Q8079">
        <v>48.390000000000008</v>
      </c>
      <c r="R8079">
        <v>29.300000000000011</v>
      </c>
      <c r="S8079" t="s">
        <v>84</v>
      </c>
      <c r="T8079">
        <v>0</v>
      </c>
      <c r="U8079">
        <v>0</v>
      </c>
      <c r="V8079">
        <v>4</v>
      </c>
      <c r="W8079">
        <v>616.21180000000004</v>
      </c>
    </row>
    <row r="8080" spans="1:23" x14ac:dyDescent="0.35">
      <c r="A8080" t="s">
        <v>10230</v>
      </c>
      <c r="B8080" t="s">
        <v>497</v>
      </c>
      <c r="C8080" t="s">
        <v>554</v>
      </c>
      <c r="D8080" t="s">
        <v>19</v>
      </c>
      <c r="E8080" t="s">
        <v>14</v>
      </c>
      <c r="F8080" t="s">
        <v>247</v>
      </c>
      <c r="G8080">
        <v>74.81</v>
      </c>
      <c r="H8080">
        <v>2</v>
      </c>
      <c r="I8080">
        <v>0.1</v>
      </c>
      <c r="J8080">
        <v>8.7799999999999994</v>
      </c>
      <c r="K8080" t="s">
        <v>82</v>
      </c>
      <c r="L8080" t="s">
        <v>48</v>
      </c>
      <c r="M8080">
        <v>11.91</v>
      </c>
      <c r="N8080" t="s">
        <v>83</v>
      </c>
      <c r="O8080" t="b">
        <v>1</v>
      </c>
      <c r="P8080">
        <v>134.65799999999999</v>
      </c>
      <c r="Q8080">
        <v>44.88600000000001</v>
      </c>
      <c r="R8080">
        <v>24.196000000000009</v>
      </c>
      <c r="S8080" t="s">
        <v>183</v>
      </c>
      <c r="T8080">
        <v>0</v>
      </c>
      <c r="U8080">
        <v>0</v>
      </c>
      <c r="V8080">
        <v>10</v>
      </c>
      <c r="W8080">
        <v>708.31779999999981</v>
      </c>
    </row>
    <row r="8081" spans="1:23" x14ac:dyDescent="0.35">
      <c r="A8081" t="s">
        <v>10231</v>
      </c>
      <c r="B8081" t="s">
        <v>261</v>
      </c>
      <c r="C8081" t="s">
        <v>3150</v>
      </c>
      <c r="D8081" t="s">
        <v>12</v>
      </c>
      <c r="E8081" t="s">
        <v>16</v>
      </c>
      <c r="F8081" t="s">
        <v>259</v>
      </c>
      <c r="G8081">
        <v>36.86</v>
      </c>
      <c r="H8081">
        <v>3</v>
      </c>
      <c r="I8081">
        <v>0.11</v>
      </c>
      <c r="J8081">
        <v>7.6</v>
      </c>
      <c r="K8081" t="s">
        <v>82</v>
      </c>
      <c r="L8081" t="s">
        <v>48</v>
      </c>
      <c r="M8081">
        <v>6.04</v>
      </c>
      <c r="N8081" t="s">
        <v>83</v>
      </c>
      <c r="O8081" t="b">
        <v>0</v>
      </c>
      <c r="P8081">
        <v>98.416200000000003</v>
      </c>
      <c r="Q8081">
        <v>32.068199999999997</v>
      </c>
      <c r="R8081">
        <v>18.4282</v>
      </c>
      <c r="S8081" t="s">
        <v>103</v>
      </c>
      <c r="T8081">
        <v>0</v>
      </c>
      <c r="U8081">
        <v>0</v>
      </c>
      <c r="V8081">
        <v>5</v>
      </c>
      <c r="W8081">
        <v>134.0380000000001</v>
      </c>
    </row>
    <row r="8082" spans="1:23" x14ac:dyDescent="0.35">
      <c r="A8082" t="s">
        <v>10232</v>
      </c>
      <c r="B8082" t="s">
        <v>819</v>
      </c>
      <c r="C8082" t="s">
        <v>2120</v>
      </c>
      <c r="D8082" t="s">
        <v>17</v>
      </c>
      <c r="E8082" t="s">
        <v>95</v>
      </c>
      <c r="F8082" t="s">
        <v>1363</v>
      </c>
      <c r="G8082">
        <v>360.55</v>
      </c>
      <c r="H8082">
        <v>1</v>
      </c>
      <c r="I8082">
        <v>0.05</v>
      </c>
      <c r="J8082">
        <v>6.78</v>
      </c>
      <c r="K8082" t="s">
        <v>115</v>
      </c>
      <c r="L8082" t="s">
        <v>45</v>
      </c>
      <c r="M8082">
        <v>1.58</v>
      </c>
      <c r="N8082" t="s">
        <v>83</v>
      </c>
      <c r="O8082" t="b">
        <v>0</v>
      </c>
      <c r="P8082">
        <v>342.52249999999998</v>
      </c>
      <c r="Q8082">
        <v>126.1925</v>
      </c>
      <c r="R8082">
        <v>117.8325</v>
      </c>
      <c r="S8082" t="s">
        <v>128</v>
      </c>
      <c r="T8082">
        <v>0</v>
      </c>
      <c r="U8082">
        <v>0</v>
      </c>
      <c r="V8082">
        <v>16</v>
      </c>
      <c r="W8082">
        <v>1044.1976</v>
      </c>
    </row>
    <row r="8083" spans="1:23" x14ac:dyDescent="0.35">
      <c r="A8083" t="s">
        <v>10233</v>
      </c>
      <c r="B8083" t="s">
        <v>253</v>
      </c>
      <c r="C8083" t="s">
        <v>8241</v>
      </c>
      <c r="D8083" t="s">
        <v>12</v>
      </c>
      <c r="E8083" t="s">
        <v>95</v>
      </c>
      <c r="F8083" t="s">
        <v>757</v>
      </c>
      <c r="G8083">
        <v>398.05</v>
      </c>
      <c r="H8083">
        <v>1</v>
      </c>
      <c r="I8083">
        <v>7.0000000000000007E-2</v>
      </c>
      <c r="J8083">
        <v>6.41</v>
      </c>
      <c r="K8083" t="s">
        <v>115</v>
      </c>
      <c r="L8083" t="s">
        <v>41</v>
      </c>
      <c r="M8083">
        <v>14.99</v>
      </c>
      <c r="N8083" t="s">
        <v>83</v>
      </c>
      <c r="O8083" t="b">
        <v>0</v>
      </c>
      <c r="P8083">
        <v>370.18650000000002</v>
      </c>
      <c r="Q8083">
        <v>131.35650000000001</v>
      </c>
      <c r="R8083">
        <v>109.95650000000001</v>
      </c>
      <c r="S8083" t="s">
        <v>183</v>
      </c>
      <c r="T8083">
        <v>0</v>
      </c>
      <c r="U8083">
        <v>0</v>
      </c>
      <c r="V8083">
        <v>3</v>
      </c>
      <c r="W8083">
        <v>184.71360000000001</v>
      </c>
    </row>
    <row r="8084" spans="1:23" x14ac:dyDescent="0.35">
      <c r="A8084" t="s">
        <v>10234</v>
      </c>
      <c r="B8084" t="s">
        <v>603</v>
      </c>
      <c r="C8084" t="s">
        <v>1694</v>
      </c>
      <c r="D8084" t="s">
        <v>20</v>
      </c>
      <c r="E8084" t="s">
        <v>95</v>
      </c>
      <c r="F8084" t="s">
        <v>512</v>
      </c>
      <c r="G8084">
        <v>326.31</v>
      </c>
      <c r="H8084">
        <v>2</v>
      </c>
      <c r="I8084">
        <v>0.13</v>
      </c>
      <c r="J8084">
        <v>3.93</v>
      </c>
      <c r="K8084" t="s">
        <v>90</v>
      </c>
      <c r="L8084" t="s">
        <v>41</v>
      </c>
      <c r="M8084">
        <v>10.050000000000001</v>
      </c>
      <c r="N8084" t="s">
        <v>83</v>
      </c>
      <c r="O8084" t="b">
        <v>0</v>
      </c>
      <c r="P8084">
        <v>567.77940000000001</v>
      </c>
      <c r="Q8084">
        <v>176.20740000000001</v>
      </c>
      <c r="R8084">
        <v>162.22739999999999</v>
      </c>
      <c r="S8084" t="s">
        <v>128</v>
      </c>
      <c r="T8084">
        <v>0</v>
      </c>
      <c r="U8084">
        <v>0</v>
      </c>
      <c r="V8084">
        <v>16</v>
      </c>
      <c r="W8084">
        <v>1367.6271999999999</v>
      </c>
    </row>
    <row r="8085" spans="1:23" x14ac:dyDescent="0.35">
      <c r="A8085" t="s">
        <v>10235</v>
      </c>
      <c r="B8085" t="s">
        <v>323</v>
      </c>
      <c r="C8085" t="s">
        <v>3376</v>
      </c>
      <c r="D8085" t="s">
        <v>26</v>
      </c>
      <c r="E8085" t="s">
        <v>95</v>
      </c>
      <c r="F8085" t="s">
        <v>1202</v>
      </c>
      <c r="G8085">
        <v>404.53</v>
      </c>
      <c r="H8085">
        <v>2</v>
      </c>
      <c r="I8085">
        <v>0.1</v>
      </c>
      <c r="J8085">
        <v>9.32</v>
      </c>
      <c r="K8085" t="s">
        <v>102</v>
      </c>
      <c r="L8085" t="s">
        <v>41</v>
      </c>
      <c r="M8085">
        <v>12.18</v>
      </c>
      <c r="N8085" t="s">
        <v>83</v>
      </c>
      <c r="O8085" t="b">
        <v>1</v>
      </c>
      <c r="P8085">
        <v>728.154</v>
      </c>
      <c r="Q8085">
        <v>242.7180000000001</v>
      </c>
      <c r="R8085">
        <v>221.2180000000001</v>
      </c>
      <c r="S8085" t="s">
        <v>91</v>
      </c>
      <c r="T8085">
        <v>0</v>
      </c>
      <c r="U8085">
        <v>0</v>
      </c>
      <c r="V8085">
        <v>11</v>
      </c>
      <c r="W8085">
        <v>839.05650000000003</v>
      </c>
    </row>
    <row r="8086" spans="1:23" x14ac:dyDescent="0.35">
      <c r="A8086" t="s">
        <v>10236</v>
      </c>
      <c r="B8086" t="s">
        <v>1135</v>
      </c>
      <c r="C8086" t="s">
        <v>1532</v>
      </c>
      <c r="D8086" t="s">
        <v>26</v>
      </c>
      <c r="E8086" t="s">
        <v>88</v>
      </c>
      <c r="F8086" t="s">
        <v>415</v>
      </c>
      <c r="G8086">
        <v>39.19</v>
      </c>
      <c r="H8086">
        <v>1</v>
      </c>
      <c r="I8086">
        <v>0.26</v>
      </c>
      <c r="J8086">
        <v>4.96</v>
      </c>
      <c r="K8086" t="s">
        <v>90</v>
      </c>
      <c r="L8086" t="s">
        <v>41</v>
      </c>
      <c r="M8086">
        <v>5.76</v>
      </c>
      <c r="N8086" t="s">
        <v>83</v>
      </c>
      <c r="O8086" t="b">
        <v>0</v>
      </c>
      <c r="P8086">
        <v>29.000599999999999</v>
      </c>
      <c r="Q8086">
        <v>5.4865999999999993</v>
      </c>
      <c r="R8086">
        <v>-5.2333999999999996</v>
      </c>
      <c r="S8086" t="s">
        <v>103</v>
      </c>
      <c r="T8086">
        <v>0</v>
      </c>
      <c r="U8086">
        <v>0</v>
      </c>
      <c r="V8086">
        <v>13</v>
      </c>
      <c r="W8086">
        <v>1066.0084999999999</v>
      </c>
    </row>
    <row r="8087" spans="1:23" x14ac:dyDescent="0.35">
      <c r="A8087" t="s">
        <v>10237</v>
      </c>
      <c r="B8087" t="s">
        <v>180</v>
      </c>
      <c r="C8087" t="s">
        <v>2303</v>
      </c>
      <c r="D8087" t="s">
        <v>12</v>
      </c>
      <c r="E8087" t="s">
        <v>88</v>
      </c>
      <c r="F8087" t="s">
        <v>680</v>
      </c>
      <c r="G8087">
        <v>26.47</v>
      </c>
      <c r="H8087">
        <v>2</v>
      </c>
      <c r="I8087">
        <v>0.22</v>
      </c>
      <c r="J8087">
        <v>5.04</v>
      </c>
      <c r="K8087" t="s">
        <v>90</v>
      </c>
      <c r="L8087" t="s">
        <v>41</v>
      </c>
      <c r="M8087">
        <v>7.86</v>
      </c>
      <c r="N8087" t="s">
        <v>83</v>
      </c>
      <c r="O8087" t="b">
        <v>0</v>
      </c>
      <c r="P8087">
        <v>41.293199999999999</v>
      </c>
      <c r="Q8087">
        <v>9.5292000000000048</v>
      </c>
      <c r="R8087">
        <v>-3.3707999999999969</v>
      </c>
      <c r="S8087" t="s">
        <v>183</v>
      </c>
      <c r="T8087">
        <v>0</v>
      </c>
      <c r="U8087">
        <v>0</v>
      </c>
      <c r="V8087">
        <v>16</v>
      </c>
      <c r="W8087">
        <v>1427.3232</v>
      </c>
    </row>
    <row r="8088" spans="1:23" x14ac:dyDescent="0.35">
      <c r="A8088" t="s">
        <v>10238</v>
      </c>
      <c r="B8088" t="s">
        <v>909</v>
      </c>
      <c r="C8088" t="s">
        <v>2410</v>
      </c>
      <c r="D8088" t="s">
        <v>17</v>
      </c>
      <c r="E8088" t="s">
        <v>88</v>
      </c>
      <c r="F8088" t="s">
        <v>1066</v>
      </c>
      <c r="G8088">
        <v>26.97</v>
      </c>
      <c r="H8088">
        <v>2</v>
      </c>
      <c r="I8088">
        <v>0.28999999999999998</v>
      </c>
      <c r="J8088">
        <v>8.5399999999999991</v>
      </c>
      <c r="K8088" t="s">
        <v>102</v>
      </c>
      <c r="L8088" t="s">
        <v>41</v>
      </c>
      <c r="M8088">
        <v>14.24</v>
      </c>
      <c r="N8088" t="s">
        <v>83</v>
      </c>
      <c r="O8088" t="b">
        <v>0</v>
      </c>
      <c r="P8088">
        <v>38.297400000000003</v>
      </c>
      <c r="Q8088">
        <v>5.9333999999999989</v>
      </c>
      <c r="R8088">
        <v>-16.846599999999999</v>
      </c>
      <c r="S8088" t="s">
        <v>183</v>
      </c>
      <c r="T8088">
        <v>0</v>
      </c>
      <c r="U8088">
        <v>0</v>
      </c>
      <c r="V8088">
        <v>11</v>
      </c>
      <c r="W8088">
        <v>239.26870000000011</v>
      </c>
    </row>
    <row r="8089" spans="1:23" x14ac:dyDescent="0.35">
      <c r="A8089" t="s">
        <v>10239</v>
      </c>
      <c r="B8089" t="s">
        <v>225</v>
      </c>
      <c r="C8089" t="s">
        <v>303</v>
      </c>
      <c r="D8089" t="s">
        <v>12</v>
      </c>
      <c r="E8089" t="s">
        <v>16</v>
      </c>
      <c r="F8089" t="s">
        <v>293</v>
      </c>
      <c r="G8089">
        <v>48.81</v>
      </c>
      <c r="H8089">
        <v>2</v>
      </c>
      <c r="I8089">
        <v>0.23</v>
      </c>
      <c r="J8089">
        <v>9.64</v>
      </c>
      <c r="K8089" t="s">
        <v>82</v>
      </c>
      <c r="L8089" t="s">
        <v>41</v>
      </c>
      <c r="M8089">
        <v>14.14</v>
      </c>
      <c r="N8089" t="s">
        <v>83</v>
      </c>
      <c r="O8089" t="b">
        <v>0</v>
      </c>
      <c r="P8089">
        <v>75.167400000000001</v>
      </c>
      <c r="Q8089">
        <v>16.595400000000001</v>
      </c>
      <c r="R8089">
        <v>-7.1846000000000032</v>
      </c>
      <c r="S8089" t="s">
        <v>183</v>
      </c>
      <c r="T8089">
        <v>0</v>
      </c>
      <c r="U8089">
        <v>0</v>
      </c>
      <c r="V8089">
        <v>4</v>
      </c>
      <c r="W8089">
        <v>93.928399999999996</v>
      </c>
    </row>
    <row r="8090" spans="1:23" x14ac:dyDescent="0.35">
      <c r="A8090" t="s">
        <v>10240</v>
      </c>
      <c r="B8090" t="s">
        <v>636</v>
      </c>
      <c r="C8090" t="s">
        <v>7043</v>
      </c>
      <c r="D8090" t="s">
        <v>15</v>
      </c>
      <c r="E8090" t="s">
        <v>95</v>
      </c>
      <c r="F8090" t="s">
        <v>631</v>
      </c>
      <c r="G8090">
        <v>232.57</v>
      </c>
      <c r="H8090">
        <v>2</v>
      </c>
      <c r="I8090">
        <v>0.01</v>
      </c>
      <c r="J8090">
        <v>2.08</v>
      </c>
      <c r="K8090" t="s">
        <v>102</v>
      </c>
      <c r="L8090" t="s">
        <v>48</v>
      </c>
      <c r="M8090">
        <v>12.75</v>
      </c>
      <c r="N8090" t="s">
        <v>141</v>
      </c>
      <c r="O8090" t="b">
        <v>0</v>
      </c>
      <c r="P8090">
        <v>460.48860000000002</v>
      </c>
      <c r="Q8090">
        <v>181.40459999999999</v>
      </c>
      <c r="R8090">
        <v>166.57459999999989</v>
      </c>
      <c r="S8090" t="s">
        <v>103</v>
      </c>
      <c r="T8090">
        <v>1</v>
      </c>
      <c r="U8090">
        <v>0</v>
      </c>
      <c r="V8090">
        <v>5</v>
      </c>
      <c r="W8090">
        <v>281.25589999999988</v>
      </c>
    </row>
    <row r="8091" spans="1:23" x14ac:dyDescent="0.35">
      <c r="A8091" t="s">
        <v>10241</v>
      </c>
      <c r="B8091" t="s">
        <v>368</v>
      </c>
      <c r="C8091" t="s">
        <v>1493</v>
      </c>
      <c r="D8091" t="s">
        <v>12</v>
      </c>
      <c r="E8091" t="s">
        <v>88</v>
      </c>
      <c r="F8091" t="s">
        <v>1066</v>
      </c>
      <c r="G8091">
        <v>31.87</v>
      </c>
      <c r="H8091">
        <v>2</v>
      </c>
      <c r="I8091">
        <v>0.12</v>
      </c>
      <c r="J8091">
        <v>3.7</v>
      </c>
      <c r="K8091" t="s">
        <v>115</v>
      </c>
      <c r="L8091" t="s">
        <v>41</v>
      </c>
      <c r="M8091">
        <v>12.2</v>
      </c>
      <c r="N8091" t="s">
        <v>83</v>
      </c>
      <c r="O8091" t="b">
        <v>0</v>
      </c>
      <c r="P8091">
        <v>56.091200000000001</v>
      </c>
      <c r="Q8091">
        <v>17.847200000000001</v>
      </c>
      <c r="R8091">
        <v>1.947200000000002</v>
      </c>
      <c r="S8091" t="s">
        <v>97</v>
      </c>
      <c r="T8091">
        <v>0</v>
      </c>
      <c r="U8091">
        <v>0</v>
      </c>
      <c r="V8091">
        <v>13</v>
      </c>
      <c r="W8091">
        <v>2570.383800000001</v>
      </c>
    </row>
    <row r="8092" spans="1:23" x14ac:dyDescent="0.35">
      <c r="A8092" t="s">
        <v>10242</v>
      </c>
      <c r="B8092" t="s">
        <v>787</v>
      </c>
      <c r="C8092" t="s">
        <v>899</v>
      </c>
      <c r="D8092" t="s">
        <v>26</v>
      </c>
      <c r="E8092" t="s">
        <v>95</v>
      </c>
      <c r="F8092" t="s">
        <v>286</v>
      </c>
      <c r="G8092">
        <v>532.55999999999995</v>
      </c>
      <c r="H8092">
        <v>3</v>
      </c>
      <c r="I8092">
        <v>0.27</v>
      </c>
      <c r="J8092">
        <v>6.03</v>
      </c>
      <c r="K8092" t="s">
        <v>102</v>
      </c>
      <c r="L8092" t="s">
        <v>41</v>
      </c>
      <c r="M8092">
        <v>6.1</v>
      </c>
      <c r="N8092" t="s">
        <v>83</v>
      </c>
      <c r="O8092" t="b">
        <v>0</v>
      </c>
      <c r="P8092">
        <v>1166.3063999999999</v>
      </c>
      <c r="Q8092">
        <v>207.69840000000011</v>
      </c>
      <c r="R8092">
        <v>195.56840000000011</v>
      </c>
      <c r="S8092" t="s">
        <v>97</v>
      </c>
      <c r="T8092">
        <v>0</v>
      </c>
      <c r="U8092">
        <v>0</v>
      </c>
      <c r="V8092">
        <v>11</v>
      </c>
      <c r="W8092">
        <v>439.93500000000012</v>
      </c>
    </row>
    <row r="8093" spans="1:23" x14ac:dyDescent="0.35">
      <c r="A8093" t="s">
        <v>10243</v>
      </c>
      <c r="B8093" t="s">
        <v>169</v>
      </c>
      <c r="C8093" t="s">
        <v>1701</v>
      </c>
      <c r="D8093" t="s">
        <v>15</v>
      </c>
      <c r="E8093" t="s">
        <v>16</v>
      </c>
      <c r="F8093" t="s">
        <v>448</v>
      </c>
      <c r="G8093">
        <v>28.11</v>
      </c>
      <c r="H8093">
        <v>3</v>
      </c>
      <c r="I8093">
        <v>0.26</v>
      </c>
      <c r="J8093">
        <v>7.57</v>
      </c>
      <c r="K8093" t="s">
        <v>102</v>
      </c>
      <c r="L8093" t="s">
        <v>41</v>
      </c>
      <c r="M8093">
        <v>10.210000000000001</v>
      </c>
      <c r="N8093" t="s">
        <v>83</v>
      </c>
      <c r="O8093" t="b">
        <v>0</v>
      </c>
      <c r="P8093">
        <v>62.404200000000003</v>
      </c>
      <c r="Q8093">
        <v>11.8062</v>
      </c>
      <c r="R8093">
        <v>-5.9738000000000042</v>
      </c>
      <c r="S8093" t="s">
        <v>84</v>
      </c>
      <c r="T8093">
        <v>0</v>
      </c>
      <c r="U8093">
        <v>0</v>
      </c>
      <c r="V8093">
        <v>21</v>
      </c>
      <c r="W8093">
        <v>785.52559999999983</v>
      </c>
    </row>
    <row r="8094" spans="1:23" x14ac:dyDescent="0.35">
      <c r="A8094" t="s">
        <v>10244</v>
      </c>
      <c r="B8094" t="s">
        <v>225</v>
      </c>
      <c r="C8094" t="s">
        <v>2689</v>
      </c>
      <c r="D8094" t="s">
        <v>12</v>
      </c>
      <c r="E8094" t="s">
        <v>16</v>
      </c>
      <c r="F8094" t="s">
        <v>475</v>
      </c>
      <c r="G8094">
        <v>34.6</v>
      </c>
      <c r="H8094">
        <v>2</v>
      </c>
      <c r="I8094">
        <v>0.28000000000000003</v>
      </c>
      <c r="J8094">
        <v>8.3699999999999992</v>
      </c>
      <c r="K8094" t="s">
        <v>90</v>
      </c>
      <c r="L8094" t="s">
        <v>48</v>
      </c>
      <c r="M8094">
        <v>18.63</v>
      </c>
      <c r="N8094" t="s">
        <v>83</v>
      </c>
      <c r="O8094" t="b">
        <v>0</v>
      </c>
      <c r="P8094">
        <v>49.823999999999998</v>
      </c>
      <c r="Q8094">
        <v>8.3039999999999949</v>
      </c>
      <c r="R8094">
        <v>-18.696000000000009</v>
      </c>
      <c r="S8094" t="s">
        <v>183</v>
      </c>
      <c r="T8094">
        <v>0</v>
      </c>
      <c r="U8094">
        <v>0</v>
      </c>
      <c r="V8094">
        <v>4</v>
      </c>
      <c r="W8094">
        <v>370.79399999999998</v>
      </c>
    </row>
    <row r="8095" spans="1:23" x14ac:dyDescent="0.35">
      <c r="A8095" t="s">
        <v>10245</v>
      </c>
      <c r="B8095" t="s">
        <v>575</v>
      </c>
      <c r="C8095" t="s">
        <v>6584</v>
      </c>
      <c r="D8095" t="s">
        <v>17</v>
      </c>
      <c r="E8095" t="s">
        <v>16</v>
      </c>
      <c r="F8095" t="s">
        <v>932</v>
      </c>
      <c r="G8095">
        <v>33.72</v>
      </c>
      <c r="H8095">
        <v>2</v>
      </c>
      <c r="I8095">
        <v>0.1</v>
      </c>
      <c r="J8095">
        <v>4.9800000000000004</v>
      </c>
      <c r="K8095" t="s">
        <v>115</v>
      </c>
      <c r="L8095" t="s">
        <v>48</v>
      </c>
      <c r="M8095">
        <v>16.23</v>
      </c>
      <c r="N8095" t="s">
        <v>141</v>
      </c>
      <c r="O8095" t="b">
        <v>0</v>
      </c>
      <c r="P8095">
        <v>60.695999999999998</v>
      </c>
      <c r="Q8095">
        <v>20.231999999999999</v>
      </c>
      <c r="R8095">
        <v>-0.97800000000000165</v>
      </c>
      <c r="S8095" t="s">
        <v>91</v>
      </c>
      <c r="T8095">
        <v>1</v>
      </c>
      <c r="U8095">
        <v>0</v>
      </c>
      <c r="V8095">
        <v>2</v>
      </c>
      <c r="W8095">
        <v>1.424499999999995</v>
      </c>
    </row>
    <row r="8096" spans="1:23" x14ac:dyDescent="0.35">
      <c r="A8096" t="s">
        <v>10246</v>
      </c>
      <c r="B8096" t="s">
        <v>521</v>
      </c>
      <c r="C8096" t="s">
        <v>80</v>
      </c>
      <c r="D8096" t="s">
        <v>15</v>
      </c>
      <c r="E8096" t="s">
        <v>88</v>
      </c>
      <c r="F8096" t="s">
        <v>964</v>
      </c>
      <c r="G8096">
        <v>17.920000000000002</v>
      </c>
      <c r="H8096">
        <v>2</v>
      </c>
      <c r="I8096">
        <v>7.0000000000000007E-2</v>
      </c>
      <c r="J8096">
        <v>7.9</v>
      </c>
      <c r="K8096" t="s">
        <v>102</v>
      </c>
      <c r="L8096" t="s">
        <v>48</v>
      </c>
      <c r="M8096">
        <v>15.36</v>
      </c>
      <c r="N8096" t="s">
        <v>83</v>
      </c>
      <c r="O8096" t="b">
        <v>0</v>
      </c>
      <c r="P8096">
        <v>33.331200000000003</v>
      </c>
      <c r="Q8096">
        <v>11.827199999999999</v>
      </c>
      <c r="R8096">
        <v>-11.4328</v>
      </c>
      <c r="S8096" t="s">
        <v>84</v>
      </c>
      <c r="T8096">
        <v>0</v>
      </c>
      <c r="U8096">
        <v>0</v>
      </c>
      <c r="V8096">
        <v>23</v>
      </c>
      <c r="W8096">
        <v>2212.105</v>
      </c>
    </row>
    <row r="8097" spans="1:23" x14ac:dyDescent="0.35">
      <c r="A8097" t="s">
        <v>10247</v>
      </c>
      <c r="B8097" t="s">
        <v>1268</v>
      </c>
      <c r="C8097" t="s">
        <v>3485</v>
      </c>
      <c r="D8097" t="s">
        <v>26</v>
      </c>
      <c r="E8097" t="s">
        <v>88</v>
      </c>
      <c r="F8097" t="s">
        <v>1618</v>
      </c>
      <c r="G8097">
        <v>9.33</v>
      </c>
      <c r="H8097">
        <v>2</v>
      </c>
      <c r="I8097">
        <v>0.04</v>
      </c>
      <c r="J8097">
        <v>6.63</v>
      </c>
      <c r="K8097" t="s">
        <v>115</v>
      </c>
      <c r="L8097" t="s">
        <v>43</v>
      </c>
      <c r="M8097">
        <v>3.33</v>
      </c>
      <c r="N8097" t="s">
        <v>83</v>
      </c>
      <c r="O8097" t="b">
        <v>0</v>
      </c>
      <c r="P8097">
        <v>17.913599999999999</v>
      </c>
      <c r="Q8097">
        <v>6.7175999999999991</v>
      </c>
      <c r="R8097">
        <v>-3.2424000000000022</v>
      </c>
      <c r="S8097" t="s">
        <v>183</v>
      </c>
      <c r="T8097">
        <v>0</v>
      </c>
      <c r="U8097">
        <v>0</v>
      </c>
      <c r="V8097">
        <v>5</v>
      </c>
      <c r="W8097">
        <v>266.5677</v>
      </c>
    </row>
    <row r="8098" spans="1:23" x14ac:dyDescent="0.35">
      <c r="A8098" t="s">
        <v>10248</v>
      </c>
      <c r="B8098" t="s">
        <v>800</v>
      </c>
      <c r="C8098" t="s">
        <v>3137</v>
      </c>
      <c r="D8098" t="s">
        <v>24</v>
      </c>
      <c r="E8098" t="s">
        <v>88</v>
      </c>
      <c r="F8098" t="s">
        <v>1677</v>
      </c>
      <c r="G8098">
        <v>11.36</v>
      </c>
      <c r="H8098">
        <v>3</v>
      </c>
      <c r="I8098">
        <v>0.06</v>
      </c>
      <c r="J8098">
        <v>8.14</v>
      </c>
      <c r="K8098" t="s">
        <v>90</v>
      </c>
      <c r="L8098" t="s">
        <v>45</v>
      </c>
      <c r="M8098">
        <v>0.56000000000000005</v>
      </c>
      <c r="N8098" t="s">
        <v>83</v>
      </c>
      <c r="O8098" t="b">
        <v>0</v>
      </c>
      <c r="P8098">
        <v>32.035200000000003</v>
      </c>
      <c r="Q8098">
        <v>11.587199999999999</v>
      </c>
      <c r="R8098">
        <v>2.8871999999999982</v>
      </c>
      <c r="S8098" t="s">
        <v>84</v>
      </c>
      <c r="T8098">
        <v>0</v>
      </c>
      <c r="U8098">
        <v>0</v>
      </c>
      <c r="V8098">
        <v>4</v>
      </c>
      <c r="W8098">
        <v>-2.0891000000000051</v>
      </c>
    </row>
    <row r="8099" spans="1:23" x14ac:dyDescent="0.35">
      <c r="A8099" t="s">
        <v>10249</v>
      </c>
      <c r="B8099" t="s">
        <v>1996</v>
      </c>
      <c r="C8099" t="s">
        <v>897</v>
      </c>
      <c r="D8099" t="s">
        <v>19</v>
      </c>
      <c r="E8099" t="s">
        <v>88</v>
      </c>
      <c r="F8099" t="s">
        <v>171</v>
      </c>
      <c r="G8099">
        <v>38.25</v>
      </c>
      <c r="H8099">
        <v>3</v>
      </c>
      <c r="I8099">
        <v>0.01</v>
      </c>
      <c r="J8099">
        <v>3.75</v>
      </c>
      <c r="K8099" t="s">
        <v>82</v>
      </c>
      <c r="L8099" t="s">
        <v>48</v>
      </c>
      <c r="M8099">
        <v>10.44</v>
      </c>
      <c r="N8099" t="s">
        <v>83</v>
      </c>
      <c r="O8099" t="b">
        <v>0</v>
      </c>
      <c r="P8099">
        <v>113.60250000000001</v>
      </c>
      <c r="Q8099">
        <v>44.752499999999998</v>
      </c>
      <c r="R8099">
        <v>30.5625</v>
      </c>
      <c r="S8099" t="s">
        <v>91</v>
      </c>
      <c r="T8099">
        <v>0</v>
      </c>
      <c r="U8099">
        <v>0</v>
      </c>
      <c r="V8099">
        <v>10</v>
      </c>
      <c r="W8099">
        <v>412.57940000000008</v>
      </c>
    </row>
    <row r="8100" spans="1:23" x14ac:dyDescent="0.35">
      <c r="A8100" t="s">
        <v>10250</v>
      </c>
      <c r="B8100" t="s">
        <v>197</v>
      </c>
      <c r="C8100" t="s">
        <v>327</v>
      </c>
      <c r="D8100" t="s">
        <v>12</v>
      </c>
      <c r="E8100" t="s">
        <v>95</v>
      </c>
      <c r="F8100" t="s">
        <v>421</v>
      </c>
      <c r="G8100">
        <v>347.96</v>
      </c>
      <c r="H8100">
        <v>1</v>
      </c>
      <c r="I8100">
        <v>0.1</v>
      </c>
      <c r="J8100">
        <v>5.69</v>
      </c>
      <c r="K8100" t="s">
        <v>82</v>
      </c>
      <c r="L8100" t="s">
        <v>41</v>
      </c>
      <c r="M8100">
        <v>5.04</v>
      </c>
      <c r="N8100" t="s">
        <v>83</v>
      </c>
      <c r="O8100" t="b">
        <v>0</v>
      </c>
      <c r="P8100">
        <v>313.16399999999999</v>
      </c>
      <c r="Q8100">
        <v>104.38800000000001</v>
      </c>
      <c r="R8100">
        <v>93.658000000000001</v>
      </c>
      <c r="S8100" t="s">
        <v>84</v>
      </c>
      <c r="T8100">
        <v>0</v>
      </c>
      <c r="U8100">
        <v>0</v>
      </c>
      <c r="V8100">
        <v>20</v>
      </c>
      <c r="W8100">
        <v>1411.9567</v>
      </c>
    </row>
    <row r="8101" spans="1:23" x14ac:dyDescent="0.35">
      <c r="A8101" t="s">
        <v>10251</v>
      </c>
      <c r="B8101" t="s">
        <v>819</v>
      </c>
      <c r="C8101" t="s">
        <v>1244</v>
      </c>
      <c r="D8101" t="s">
        <v>15</v>
      </c>
      <c r="E8101" t="s">
        <v>16</v>
      </c>
      <c r="F8101" t="s">
        <v>645</v>
      </c>
      <c r="G8101">
        <v>35.94</v>
      </c>
      <c r="H8101">
        <v>2</v>
      </c>
      <c r="I8101">
        <v>0.24</v>
      </c>
      <c r="J8101">
        <v>3.22</v>
      </c>
      <c r="K8101" t="s">
        <v>115</v>
      </c>
      <c r="L8101" t="s">
        <v>45</v>
      </c>
      <c r="M8101">
        <v>1.26</v>
      </c>
      <c r="N8101" t="s">
        <v>83</v>
      </c>
      <c r="O8101" t="b">
        <v>0</v>
      </c>
      <c r="P8101">
        <v>54.628799999999998</v>
      </c>
      <c r="Q8101">
        <v>11.5008</v>
      </c>
      <c r="R8101">
        <v>7.0208000000000048</v>
      </c>
      <c r="S8101" t="s">
        <v>128</v>
      </c>
      <c r="T8101">
        <v>0</v>
      </c>
      <c r="U8101">
        <v>0</v>
      </c>
      <c r="V8101">
        <v>14</v>
      </c>
      <c r="W8101">
        <v>936.87019999999995</v>
      </c>
    </row>
    <row r="8102" spans="1:23" x14ac:dyDescent="0.35">
      <c r="A8102" t="s">
        <v>10252</v>
      </c>
      <c r="B8102" t="s">
        <v>549</v>
      </c>
      <c r="C8102" t="s">
        <v>2050</v>
      </c>
      <c r="D8102" t="s">
        <v>15</v>
      </c>
      <c r="E8102" t="s">
        <v>88</v>
      </c>
      <c r="F8102" t="s">
        <v>693</v>
      </c>
      <c r="G8102">
        <v>45.44</v>
      </c>
      <c r="H8102">
        <v>2</v>
      </c>
      <c r="I8102">
        <v>0.1</v>
      </c>
      <c r="J8102">
        <v>6.99</v>
      </c>
      <c r="K8102" t="s">
        <v>82</v>
      </c>
      <c r="L8102" t="s">
        <v>43</v>
      </c>
      <c r="M8102">
        <v>4.32</v>
      </c>
      <c r="N8102" t="s">
        <v>83</v>
      </c>
      <c r="O8102" t="b">
        <v>1</v>
      </c>
      <c r="P8102">
        <v>81.792000000000002</v>
      </c>
      <c r="Q8102">
        <v>27.263999999999999</v>
      </c>
      <c r="R8102">
        <v>15.954000000000001</v>
      </c>
      <c r="S8102" t="s">
        <v>91</v>
      </c>
      <c r="T8102">
        <v>0</v>
      </c>
      <c r="U8102">
        <v>0</v>
      </c>
      <c r="V8102">
        <v>12</v>
      </c>
      <c r="W8102">
        <v>744.12109999999984</v>
      </c>
    </row>
    <row r="8103" spans="1:23" x14ac:dyDescent="0.35">
      <c r="A8103" t="s">
        <v>10253</v>
      </c>
      <c r="B8103" t="s">
        <v>984</v>
      </c>
      <c r="C8103" t="s">
        <v>2061</v>
      </c>
      <c r="D8103" t="s">
        <v>12</v>
      </c>
      <c r="E8103" t="s">
        <v>16</v>
      </c>
      <c r="F8103" t="s">
        <v>1316</v>
      </c>
      <c r="G8103">
        <v>26.64</v>
      </c>
      <c r="H8103">
        <v>3</v>
      </c>
      <c r="I8103">
        <v>0.05</v>
      </c>
      <c r="J8103">
        <v>5.52</v>
      </c>
      <c r="K8103" t="s">
        <v>90</v>
      </c>
      <c r="L8103" t="s">
        <v>43</v>
      </c>
      <c r="M8103">
        <v>4.18</v>
      </c>
      <c r="N8103" t="s">
        <v>83</v>
      </c>
      <c r="O8103" t="b">
        <v>0</v>
      </c>
      <c r="P8103">
        <v>75.923999999999992</v>
      </c>
      <c r="Q8103">
        <v>27.972000000000001</v>
      </c>
      <c r="R8103">
        <v>18.271999999999991</v>
      </c>
      <c r="S8103" t="s">
        <v>97</v>
      </c>
      <c r="T8103">
        <v>0</v>
      </c>
      <c r="U8103">
        <v>0</v>
      </c>
      <c r="V8103">
        <v>3</v>
      </c>
      <c r="W8103">
        <v>256.37919999999991</v>
      </c>
    </row>
    <row r="8104" spans="1:23" x14ac:dyDescent="0.35">
      <c r="A8104" t="s">
        <v>10254</v>
      </c>
      <c r="B8104" t="s">
        <v>500</v>
      </c>
      <c r="C8104" t="s">
        <v>517</v>
      </c>
      <c r="D8104" t="s">
        <v>15</v>
      </c>
      <c r="E8104" t="s">
        <v>16</v>
      </c>
      <c r="F8104" t="s">
        <v>481</v>
      </c>
      <c r="G8104">
        <v>26.96</v>
      </c>
      <c r="H8104">
        <v>2</v>
      </c>
      <c r="I8104">
        <v>0.16</v>
      </c>
      <c r="J8104">
        <v>2.4900000000000002</v>
      </c>
      <c r="K8104" t="s">
        <v>82</v>
      </c>
      <c r="L8104" t="s">
        <v>41</v>
      </c>
      <c r="M8104">
        <v>7.69</v>
      </c>
      <c r="N8104" t="s">
        <v>83</v>
      </c>
      <c r="O8104" t="b">
        <v>0</v>
      </c>
      <c r="P8104">
        <v>45.2928</v>
      </c>
      <c r="Q8104">
        <v>12.940799999999999</v>
      </c>
      <c r="R8104">
        <v>2.7608000000000041</v>
      </c>
      <c r="S8104" t="s">
        <v>91</v>
      </c>
      <c r="T8104">
        <v>0</v>
      </c>
      <c r="U8104">
        <v>0</v>
      </c>
      <c r="V8104">
        <v>15</v>
      </c>
      <c r="W8104">
        <v>842.76920000000007</v>
      </c>
    </row>
    <row r="8105" spans="1:23" x14ac:dyDescent="0.35">
      <c r="A8105" t="s">
        <v>10255</v>
      </c>
      <c r="B8105" t="s">
        <v>180</v>
      </c>
      <c r="C8105" t="s">
        <v>3006</v>
      </c>
      <c r="D8105" t="s">
        <v>19</v>
      </c>
      <c r="E8105" t="s">
        <v>88</v>
      </c>
      <c r="F8105" t="s">
        <v>791</v>
      </c>
      <c r="G8105">
        <v>38.28</v>
      </c>
      <c r="H8105">
        <v>3</v>
      </c>
      <c r="I8105">
        <v>0.01</v>
      </c>
      <c r="J8105">
        <v>9.94</v>
      </c>
      <c r="K8105" t="s">
        <v>102</v>
      </c>
      <c r="L8105" t="s">
        <v>43</v>
      </c>
      <c r="M8105">
        <v>4.67</v>
      </c>
      <c r="N8105" t="s">
        <v>83</v>
      </c>
      <c r="O8105" t="b">
        <v>0</v>
      </c>
      <c r="P8105">
        <v>113.69159999999999</v>
      </c>
      <c r="Q8105">
        <v>44.787600000000012</v>
      </c>
      <c r="R8105">
        <v>30.177600000000009</v>
      </c>
      <c r="S8105" t="s">
        <v>183</v>
      </c>
      <c r="T8105">
        <v>0</v>
      </c>
      <c r="U8105">
        <v>0</v>
      </c>
      <c r="V8105">
        <v>2</v>
      </c>
      <c r="W8105">
        <v>66.445600000000013</v>
      </c>
    </row>
    <row r="8106" spans="1:23" x14ac:dyDescent="0.35">
      <c r="A8106" t="s">
        <v>10256</v>
      </c>
      <c r="B8106" t="s">
        <v>284</v>
      </c>
      <c r="C8106" t="s">
        <v>2250</v>
      </c>
      <c r="D8106" t="s">
        <v>19</v>
      </c>
      <c r="E8106" t="s">
        <v>16</v>
      </c>
      <c r="F8106" t="s">
        <v>1077</v>
      </c>
      <c r="G8106">
        <v>48.47</v>
      </c>
      <c r="H8106">
        <v>1</v>
      </c>
      <c r="I8106">
        <v>0.18</v>
      </c>
      <c r="J8106">
        <v>4.83</v>
      </c>
      <c r="K8106" t="s">
        <v>115</v>
      </c>
      <c r="L8106" t="s">
        <v>41</v>
      </c>
      <c r="M8106">
        <v>13.27</v>
      </c>
      <c r="N8106" t="s">
        <v>83</v>
      </c>
      <c r="O8106" t="b">
        <v>0</v>
      </c>
      <c r="P8106">
        <v>39.745399999999997</v>
      </c>
      <c r="Q8106">
        <v>10.66340000000001</v>
      </c>
      <c r="R8106">
        <v>-7.436599999999995</v>
      </c>
      <c r="S8106" t="s">
        <v>91</v>
      </c>
      <c r="T8106">
        <v>0</v>
      </c>
      <c r="U8106">
        <v>0</v>
      </c>
      <c r="V8106">
        <v>17</v>
      </c>
      <c r="W8106">
        <v>920.29610000000002</v>
      </c>
    </row>
    <row r="8107" spans="1:23" x14ac:dyDescent="0.35">
      <c r="A8107" t="s">
        <v>10257</v>
      </c>
      <c r="B8107" t="s">
        <v>1147</v>
      </c>
      <c r="C8107" t="s">
        <v>4942</v>
      </c>
      <c r="D8107" t="s">
        <v>15</v>
      </c>
      <c r="E8107" t="s">
        <v>14</v>
      </c>
      <c r="F8107" t="s">
        <v>167</v>
      </c>
      <c r="G8107">
        <v>92.08</v>
      </c>
      <c r="H8107">
        <v>2</v>
      </c>
      <c r="I8107">
        <v>0.06</v>
      </c>
      <c r="J8107">
        <v>2.4</v>
      </c>
      <c r="K8107" t="s">
        <v>115</v>
      </c>
      <c r="L8107" t="s">
        <v>45</v>
      </c>
      <c r="M8107">
        <v>0.82</v>
      </c>
      <c r="N8107" t="s">
        <v>83</v>
      </c>
      <c r="O8107" t="b">
        <v>0</v>
      </c>
      <c r="P8107">
        <v>173.1104</v>
      </c>
      <c r="Q8107">
        <v>62.614400000000003</v>
      </c>
      <c r="R8107">
        <v>59.394399999999997</v>
      </c>
      <c r="S8107" t="s">
        <v>183</v>
      </c>
      <c r="T8107">
        <v>0</v>
      </c>
      <c r="U8107">
        <v>0</v>
      </c>
      <c r="V8107">
        <v>5</v>
      </c>
      <c r="W8107">
        <v>837.68239999999992</v>
      </c>
    </row>
    <row r="8108" spans="1:23" x14ac:dyDescent="0.35">
      <c r="A8108" t="s">
        <v>10258</v>
      </c>
      <c r="B8108" t="s">
        <v>487</v>
      </c>
      <c r="C8108" t="s">
        <v>833</v>
      </c>
      <c r="D8108" t="s">
        <v>24</v>
      </c>
      <c r="E8108" t="s">
        <v>88</v>
      </c>
      <c r="F8108" t="s">
        <v>509</v>
      </c>
      <c r="G8108">
        <v>31.21</v>
      </c>
      <c r="H8108">
        <v>2</v>
      </c>
      <c r="I8108">
        <v>0.3</v>
      </c>
      <c r="J8108">
        <v>5.97</v>
      </c>
      <c r="K8108" t="s">
        <v>115</v>
      </c>
      <c r="L8108" t="s">
        <v>41</v>
      </c>
      <c r="M8108">
        <v>6.4</v>
      </c>
      <c r="N8108" t="s">
        <v>83</v>
      </c>
      <c r="O8108" t="b">
        <v>0</v>
      </c>
      <c r="P8108">
        <v>43.694000000000003</v>
      </c>
      <c r="Q8108">
        <v>6.2419999999999973</v>
      </c>
      <c r="R8108">
        <v>-6.1280000000000037</v>
      </c>
      <c r="S8108" t="s">
        <v>97</v>
      </c>
      <c r="T8108">
        <v>0</v>
      </c>
      <c r="U8108">
        <v>0</v>
      </c>
      <c r="V8108">
        <v>12</v>
      </c>
      <c r="W8108">
        <v>539.64490000000012</v>
      </c>
    </row>
    <row r="8109" spans="1:23" x14ac:dyDescent="0.35">
      <c r="A8109" t="s">
        <v>10259</v>
      </c>
      <c r="B8109" t="s">
        <v>221</v>
      </c>
      <c r="C8109" t="s">
        <v>1254</v>
      </c>
      <c r="D8109" t="s">
        <v>24</v>
      </c>
      <c r="E8109" t="s">
        <v>88</v>
      </c>
      <c r="F8109" t="s">
        <v>219</v>
      </c>
      <c r="G8109">
        <v>32.22</v>
      </c>
      <c r="H8109">
        <v>3</v>
      </c>
      <c r="I8109">
        <v>0.04</v>
      </c>
      <c r="J8109">
        <v>7.96</v>
      </c>
      <c r="K8109" t="s">
        <v>115</v>
      </c>
      <c r="L8109" t="s">
        <v>43</v>
      </c>
      <c r="M8109">
        <v>6.57</v>
      </c>
      <c r="N8109" t="s">
        <v>83</v>
      </c>
      <c r="O8109" t="b">
        <v>0</v>
      </c>
      <c r="P8109">
        <v>92.793599999999998</v>
      </c>
      <c r="Q8109">
        <v>34.797600000000003</v>
      </c>
      <c r="R8109">
        <v>20.267600000000002</v>
      </c>
      <c r="S8109" t="s">
        <v>103</v>
      </c>
      <c r="T8109">
        <v>0</v>
      </c>
      <c r="U8109">
        <v>0</v>
      </c>
      <c r="V8109">
        <v>13</v>
      </c>
      <c r="W8109">
        <v>1539.1237000000001</v>
      </c>
    </row>
    <row r="8110" spans="1:23" x14ac:dyDescent="0.35">
      <c r="A8110" t="s">
        <v>10260</v>
      </c>
      <c r="B8110" t="s">
        <v>639</v>
      </c>
      <c r="C8110" t="s">
        <v>977</v>
      </c>
      <c r="D8110" t="s">
        <v>19</v>
      </c>
      <c r="E8110" t="s">
        <v>88</v>
      </c>
      <c r="F8110" t="s">
        <v>493</v>
      </c>
      <c r="G8110">
        <v>19.989999999999998</v>
      </c>
      <c r="H8110">
        <v>2</v>
      </c>
      <c r="I8110">
        <v>0.13</v>
      </c>
      <c r="J8110">
        <v>7.35</v>
      </c>
      <c r="K8110" t="s">
        <v>90</v>
      </c>
      <c r="L8110" t="s">
        <v>41</v>
      </c>
      <c r="M8110">
        <v>9.14</v>
      </c>
      <c r="N8110" t="s">
        <v>83</v>
      </c>
      <c r="O8110" t="b">
        <v>0</v>
      </c>
      <c r="P8110">
        <v>34.782600000000002</v>
      </c>
      <c r="Q8110">
        <v>10.794600000000001</v>
      </c>
      <c r="R8110">
        <v>-5.6954000000000029</v>
      </c>
      <c r="S8110" t="s">
        <v>103</v>
      </c>
      <c r="T8110">
        <v>0</v>
      </c>
      <c r="U8110">
        <v>0</v>
      </c>
      <c r="V8110">
        <v>17</v>
      </c>
      <c r="W8110">
        <v>746.17320000000007</v>
      </c>
    </row>
    <row r="8111" spans="1:23" x14ac:dyDescent="0.35">
      <c r="A8111" t="s">
        <v>10261</v>
      </c>
      <c r="B8111" t="s">
        <v>1157</v>
      </c>
      <c r="C8111" t="s">
        <v>327</v>
      </c>
      <c r="D8111" t="s">
        <v>12</v>
      </c>
      <c r="E8111" t="s">
        <v>14</v>
      </c>
      <c r="F8111" t="s">
        <v>101</v>
      </c>
      <c r="G8111">
        <v>48.52</v>
      </c>
      <c r="H8111">
        <v>3</v>
      </c>
      <c r="I8111">
        <v>0.01</v>
      </c>
      <c r="J8111">
        <v>7.18</v>
      </c>
      <c r="K8111" t="s">
        <v>82</v>
      </c>
      <c r="L8111" t="s">
        <v>43</v>
      </c>
      <c r="M8111">
        <v>6.94</v>
      </c>
      <c r="N8111" t="s">
        <v>83</v>
      </c>
      <c r="O8111" t="b">
        <v>0</v>
      </c>
      <c r="P8111">
        <v>144.1044</v>
      </c>
      <c r="Q8111">
        <v>56.7684</v>
      </c>
      <c r="R8111">
        <v>42.648400000000002</v>
      </c>
      <c r="S8111" t="s">
        <v>103</v>
      </c>
      <c r="T8111">
        <v>0</v>
      </c>
      <c r="U8111">
        <v>0</v>
      </c>
      <c r="V8111">
        <v>20</v>
      </c>
      <c r="W8111">
        <v>1411.9567</v>
      </c>
    </row>
    <row r="8112" spans="1:23" x14ac:dyDescent="0.35">
      <c r="A8112" t="s">
        <v>10262</v>
      </c>
      <c r="B8112" t="s">
        <v>1157</v>
      </c>
      <c r="C8112" t="s">
        <v>815</v>
      </c>
      <c r="D8112" t="s">
        <v>12</v>
      </c>
      <c r="E8112" t="s">
        <v>16</v>
      </c>
      <c r="F8112" t="s">
        <v>107</v>
      </c>
      <c r="G8112">
        <v>37.94</v>
      </c>
      <c r="H8112">
        <v>2</v>
      </c>
      <c r="I8112">
        <v>0.08</v>
      </c>
      <c r="J8112">
        <v>8.1</v>
      </c>
      <c r="K8112" t="s">
        <v>115</v>
      </c>
      <c r="L8112" t="s">
        <v>43</v>
      </c>
      <c r="M8112">
        <v>5.39</v>
      </c>
      <c r="N8112" t="s">
        <v>83</v>
      </c>
      <c r="O8112" t="b">
        <v>0</v>
      </c>
      <c r="P8112">
        <v>69.809600000000003</v>
      </c>
      <c r="Q8112">
        <v>24.281600000000001</v>
      </c>
      <c r="R8112">
        <v>10.79160000000001</v>
      </c>
      <c r="S8112" t="s">
        <v>103</v>
      </c>
      <c r="T8112">
        <v>0</v>
      </c>
      <c r="U8112">
        <v>0</v>
      </c>
      <c r="V8112">
        <v>15</v>
      </c>
      <c r="W8112">
        <v>1377.5636</v>
      </c>
    </row>
    <row r="8113" spans="1:23" x14ac:dyDescent="0.35">
      <c r="A8113" t="s">
        <v>10263</v>
      </c>
      <c r="B8113" t="s">
        <v>954</v>
      </c>
      <c r="C8113" t="s">
        <v>1489</v>
      </c>
      <c r="D8113" t="s">
        <v>12</v>
      </c>
      <c r="E8113" t="s">
        <v>88</v>
      </c>
      <c r="F8113" t="s">
        <v>457</v>
      </c>
      <c r="G8113">
        <v>25.92</v>
      </c>
      <c r="H8113">
        <v>2</v>
      </c>
      <c r="I8113">
        <v>0.21</v>
      </c>
      <c r="J8113">
        <v>4.0199999999999996</v>
      </c>
      <c r="K8113" t="s">
        <v>102</v>
      </c>
      <c r="L8113" t="s">
        <v>41</v>
      </c>
      <c r="M8113">
        <v>13.95</v>
      </c>
      <c r="N8113" t="s">
        <v>83</v>
      </c>
      <c r="O8113" t="b">
        <v>0</v>
      </c>
      <c r="P8113">
        <v>40.953600000000002</v>
      </c>
      <c r="Q8113">
        <v>9.8496000000000024</v>
      </c>
      <c r="R8113">
        <v>-8.1203999999999965</v>
      </c>
      <c r="S8113" t="s">
        <v>91</v>
      </c>
      <c r="T8113">
        <v>0</v>
      </c>
      <c r="U8113">
        <v>0</v>
      </c>
      <c r="V8113">
        <v>15</v>
      </c>
      <c r="W8113">
        <v>471.47800000000012</v>
      </c>
    </row>
    <row r="8114" spans="1:23" x14ac:dyDescent="0.35">
      <c r="A8114" t="s">
        <v>10264</v>
      </c>
      <c r="B8114" t="s">
        <v>349</v>
      </c>
      <c r="C8114" t="s">
        <v>181</v>
      </c>
      <c r="D8114" t="s">
        <v>19</v>
      </c>
      <c r="E8114" t="s">
        <v>14</v>
      </c>
      <c r="F8114" t="s">
        <v>643</v>
      </c>
      <c r="G8114">
        <v>233.59</v>
      </c>
      <c r="H8114">
        <v>2</v>
      </c>
      <c r="I8114">
        <v>0.21</v>
      </c>
      <c r="J8114">
        <v>9.8699999999999992</v>
      </c>
      <c r="K8114" t="s">
        <v>90</v>
      </c>
      <c r="L8114" t="s">
        <v>41</v>
      </c>
      <c r="M8114">
        <v>13.02</v>
      </c>
      <c r="N8114" t="s">
        <v>83</v>
      </c>
      <c r="O8114" t="b">
        <v>0</v>
      </c>
      <c r="P8114">
        <v>369.07220000000001</v>
      </c>
      <c r="Q8114">
        <v>88.764200000000017</v>
      </c>
      <c r="R8114">
        <v>65.874200000000016</v>
      </c>
      <c r="S8114" t="s">
        <v>128</v>
      </c>
      <c r="T8114">
        <v>0</v>
      </c>
      <c r="U8114">
        <v>0</v>
      </c>
      <c r="V8114">
        <v>12</v>
      </c>
      <c r="W8114">
        <v>799.51400000000012</v>
      </c>
    </row>
    <row r="8115" spans="1:23" x14ac:dyDescent="0.35">
      <c r="A8115" t="s">
        <v>10265</v>
      </c>
      <c r="B8115" t="s">
        <v>1185</v>
      </c>
      <c r="C8115" t="s">
        <v>2345</v>
      </c>
      <c r="D8115" t="s">
        <v>12</v>
      </c>
      <c r="E8115" t="s">
        <v>95</v>
      </c>
      <c r="F8115" t="s">
        <v>370</v>
      </c>
      <c r="G8115">
        <v>324.37</v>
      </c>
      <c r="H8115">
        <v>1</v>
      </c>
      <c r="I8115">
        <v>7.0000000000000007E-2</v>
      </c>
      <c r="J8115">
        <v>7.41</v>
      </c>
      <c r="K8115" t="s">
        <v>115</v>
      </c>
      <c r="L8115" t="s">
        <v>45</v>
      </c>
      <c r="M8115">
        <v>1.36</v>
      </c>
      <c r="N8115" t="s">
        <v>83</v>
      </c>
      <c r="O8115" t="b">
        <v>0</v>
      </c>
      <c r="P8115">
        <v>301.66410000000002</v>
      </c>
      <c r="Q8115">
        <v>107.0421</v>
      </c>
      <c r="R8115">
        <v>98.27209999999998</v>
      </c>
      <c r="S8115" t="s">
        <v>183</v>
      </c>
      <c r="T8115">
        <v>0</v>
      </c>
      <c r="U8115">
        <v>0</v>
      </c>
      <c r="V8115">
        <v>13</v>
      </c>
      <c r="W8115">
        <v>2024.7270000000001</v>
      </c>
    </row>
    <row r="8116" spans="1:23" x14ac:dyDescent="0.35">
      <c r="A8116" t="s">
        <v>10266</v>
      </c>
      <c r="B8116" t="s">
        <v>581</v>
      </c>
      <c r="C8116" t="s">
        <v>1461</v>
      </c>
      <c r="D8116" t="s">
        <v>17</v>
      </c>
      <c r="E8116" t="s">
        <v>95</v>
      </c>
      <c r="F8116" t="s">
        <v>770</v>
      </c>
      <c r="G8116">
        <v>326.27</v>
      </c>
      <c r="H8116">
        <v>1</v>
      </c>
      <c r="I8116">
        <v>0.14000000000000001</v>
      </c>
      <c r="J8116">
        <v>4.1100000000000003</v>
      </c>
      <c r="K8116" t="s">
        <v>82</v>
      </c>
      <c r="L8116" t="s">
        <v>41</v>
      </c>
      <c r="M8116">
        <v>8.9499999999999993</v>
      </c>
      <c r="N8116" t="s">
        <v>83</v>
      </c>
      <c r="O8116" t="b">
        <v>0</v>
      </c>
      <c r="P8116">
        <v>280.59219999999999</v>
      </c>
      <c r="Q8116">
        <v>84.830200000000019</v>
      </c>
      <c r="R8116">
        <v>71.770200000000017</v>
      </c>
      <c r="S8116" t="s">
        <v>84</v>
      </c>
      <c r="T8116">
        <v>0</v>
      </c>
      <c r="U8116">
        <v>0</v>
      </c>
      <c r="V8116">
        <v>13</v>
      </c>
      <c r="W8116">
        <v>1727.3852999999999</v>
      </c>
    </row>
    <row r="8117" spans="1:23" x14ac:dyDescent="0.35">
      <c r="A8117" t="s">
        <v>10267</v>
      </c>
      <c r="B8117" t="s">
        <v>1345</v>
      </c>
      <c r="C8117" t="s">
        <v>426</v>
      </c>
      <c r="D8117" t="s">
        <v>26</v>
      </c>
      <c r="E8117" t="s">
        <v>16</v>
      </c>
      <c r="F8117" t="s">
        <v>223</v>
      </c>
      <c r="G8117">
        <v>53.09</v>
      </c>
      <c r="H8117">
        <v>2</v>
      </c>
      <c r="I8117">
        <v>7.0000000000000007E-2</v>
      </c>
      <c r="J8117">
        <v>5.87</v>
      </c>
      <c r="K8117" t="s">
        <v>82</v>
      </c>
      <c r="L8117" t="s">
        <v>41</v>
      </c>
      <c r="M8117">
        <v>14.8</v>
      </c>
      <c r="N8117" t="s">
        <v>83</v>
      </c>
      <c r="O8117" t="b">
        <v>0</v>
      </c>
      <c r="P8117">
        <v>98.747399999999999</v>
      </c>
      <c r="Q8117">
        <v>35.039400000000001</v>
      </c>
      <c r="R8117">
        <v>14.369400000000001</v>
      </c>
      <c r="S8117" t="s">
        <v>183</v>
      </c>
      <c r="T8117">
        <v>0</v>
      </c>
      <c r="U8117">
        <v>0</v>
      </c>
      <c r="V8117">
        <v>13</v>
      </c>
      <c r="W8117">
        <v>1079.6733999999999</v>
      </c>
    </row>
    <row r="8118" spans="1:23" x14ac:dyDescent="0.35">
      <c r="A8118" t="s">
        <v>10268</v>
      </c>
      <c r="B8118" t="s">
        <v>236</v>
      </c>
      <c r="C8118" t="s">
        <v>941</v>
      </c>
      <c r="D8118" t="s">
        <v>15</v>
      </c>
      <c r="E8118" t="s">
        <v>88</v>
      </c>
      <c r="F8118" t="s">
        <v>483</v>
      </c>
      <c r="G8118">
        <v>20.36</v>
      </c>
      <c r="H8118">
        <v>2</v>
      </c>
      <c r="I8118">
        <v>0.05</v>
      </c>
      <c r="J8118">
        <v>2.64</v>
      </c>
      <c r="K8118" t="s">
        <v>102</v>
      </c>
      <c r="L8118" t="s">
        <v>43</v>
      </c>
      <c r="M8118">
        <v>6.93</v>
      </c>
      <c r="N8118" t="s">
        <v>83</v>
      </c>
      <c r="O8118" t="b">
        <v>0</v>
      </c>
      <c r="P8118">
        <v>38.683999999999997</v>
      </c>
      <c r="Q8118">
        <v>14.252000000000001</v>
      </c>
      <c r="R8118">
        <v>4.6819999999999986</v>
      </c>
      <c r="S8118" t="s">
        <v>103</v>
      </c>
      <c r="T8118">
        <v>0</v>
      </c>
      <c r="U8118">
        <v>0</v>
      </c>
      <c r="V8118">
        <v>16</v>
      </c>
      <c r="W8118">
        <v>2262.3416999999999</v>
      </c>
    </row>
    <row r="8119" spans="1:23" x14ac:dyDescent="0.35">
      <c r="A8119" t="s">
        <v>10269</v>
      </c>
      <c r="B8119" t="s">
        <v>105</v>
      </c>
      <c r="C8119" t="s">
        <v>265</v>
      </c>
      <c r="D8119" t="s">
        <v>19</v>
      </c>
      <c r="E8119" t="s">
        <v>14</v>
      </c>
      <c r="F8119" t="s">
        <v>247</v>
      </c>
      <c r="G8119">
        <v>122.15</v>
      </c>
      <c r="H8119">
        <v>1</v>
      </c>
      <c r="I8119">
        <v>0.1</v>
      </c>
      <c r="J8119">
        <v>5.68</v>
      </c>
      <c r="K8119" t="s">
        <v>115</v>
      </c>
      <c r="L8119" t="s">
        <v>41</v>
      </c>
      <c r="M8119">
        <v>6.09</v>
      </c>
      <c r="N8119" t="s">
        <v>83</v>
      </c>
      <c r="O8119" t="b">
        <v>1</v>
      </c>
      <c r="P8119">
        <v>109.935</v>
      </c>
      <c r="Q8119">
        <v>36.645000000000003</v>
      </c>
      <c r="R8119">
        <v>24.875</v>
      </c>
      <c r="S8119" t="s">
        <v>91</v>
      </c>
      <c r="T8119">
        <v>0</v>
      </c>
      <c r="U8119">
        <v>0</v>
      </c>
      <c r="V8119">
        <v>16</v>
      </c>
      <c r="W8119">
        <v>1097.520600000001</v>
      </c>
    </row>
    <row r="8120" spans="1:23" x14ac:dyDescent="0.35">
      <c r="A8120" t="s">
        <v>10270</v>
      </c>
      <c r="B8120" t="s">
        <v>253</v>
      </c>
      <c r="C8120" t="s">
        <v>3244</v>
      </c>
      <c r="D8120" t="s">
        <v>19</v>
      </c>
      <c r="E8120" t="s">
        <v>95</v>
      </c>
      <c r="F8120" t="s">
        <v>568</v>
      </c>
      <c r="G8120">
        <v>259.08</v>
      </c>
      <c r="H8120">
        <v>3</v>
      </c>
      <c r="I8120">
        <v>0.06</v>
      </c>
      <c r="J8120">
        <v>2.57</v>
      </c>
      <c r="K8120" t="s">
        <v>82</v>
      </c>
      <c r="L8120" t="s">
        <v>48</v>
      </c>
      <c r="M8120">
        <v>6.47</v>
      </c>
      <c r="N8120" t="s">
        <v>141</v>
      </c>
      <c r="O8120" t="b">
        <v>0</v>
      </c>
      <c r="P8120">
        <v>730.60559999999998</v>
      </c>
      <c r="Q8120">
        <v>264.26159999999999</v>
      </c>
      <c r="R8120">
        <v>255.2216</v>
      </c>
      <c r="S8120" t="s">
        <v>183</v>
      </c>
      <c r="T8120">
        <v>1</v>
      </c>
      <c r="U8120">
        <v>0</v>
      </c>
      <c r="V8120">
        <v>2</v>
      </c>
      <c r="W8120">
        <v>253.37690000000001</v>
      </c>
    </row>
    <row r="8121" spans="1:23" x14ac:dyDescent="0.35">
      <c r="A8121" t="s">
        <v>10271</v>
      </c>
      <c r="B8121" t="s">
        <v>291</v>
      </c>
      <c r="C8121" t="s">
        <v>1527</v>
      </c>
      <c r="D8121" t="s">
        <v>12</v>
      </c>
      <c r="E8121" t="s">
        <v>88</v>
      </c>
      <c r="F8121" t="s">
        <v>680</v>
      </c>
      <c r="G8121">
        <v>26.87</v>
      </c>
      <c r="H8121">
        <v>1</v>
      </c>
      <c r="I8121">
        <v>0</v>
      </c>
      <c r="J8121">
        <v>6.7</v>
      </c>
      <c r="K8121" t="s">
        <v>90</v>
      </c>
      <c r="L8121" t="s">
        <v>43</v>
      </c>
      <c r="M8121">
        <v>6.75</v>
      </c>
      <c r="N8121" t="s">
        <v>83</v>
      </c>
      <c r="O8121" t="b">
        <v>0</v>
      </c>
      <c r="P8121">
        <v>26.87</v>
      </c>
      <c r="Q8121">
        <v>10.747999999999999</v>
      </c>
      <c r="R8121">
        <v>-2.7019999999999982</v>
      </c>
      <c r="S8121" t="s">
        <v>183</v>
      </c>
      <c r="T8121">
        <v>0</v>
      </c>
      <c r="U8121">
        <v>0</v>
      </c>
      <c r="V8121">
        <v>19</v>
      </c>
      <c r="W8121">
        <v>1549.5698</v>
      </c>
    </row>
    <row r="8122" spans="1:23" x14ac:dyDescent="0.35">
      <c r="A8122" t="s">
        <v>10272</v>
      </c>
      <c r="B8122" t="s">
        <v>521</v>
      </c>
      <c r="C8122" t="s">
        <v>1916</v>
      </c>
      <c r="D8122" t="s">
        <v>15</v>
      </c>
      <c r="E8122" t="s">
        <v>88</v>
      </c>
      <c r="F8122" t="s">
        <v>238</v>
      </c>
      <c r="G8122">
        <v>37.81</v>
      </c>
      <c r="H8122">
        <v>3</v>
      </c>
      <c r="I8122">
        <v>0.09</v>
      </c>
      <c r="J8122">
        <v>2.57</v>
      </c>
      <c r="K8122" t="s">
        <v>102</v>
      </c>
      <c r="L8122" t="s">
        <v>48</v>
      </c>
      <c r="M8122">
        <v>19.3</v>
      </c>
      <c r="N8122" t="s">
        <v>83</v>
      </c>
      <c r="O8122" t="b">
        <v>0</v>
      </c>
      <c r="P8122">
        <v>103.2213</v>
      </c>
      <c r="Q8122">
        <v>35.163300000000007</v>
      </c>
      <c r="R8122">
        <v>13.293300000000009</v>
      </c>
      <c r="S8122" t="s">
        <v>84</v>
      </c>
      <c r="T8122">
        <v>0</v>
      </c>
      <c r="U8122">
        <v>0</v>
      </c>
      <c r="V8122">
        <v>17</v>
      </c>
      <c r="W8122">
        <v>868.86450000000013</v>
      </c>
    </row>
    <row r="8123" spans="1:23" x14ac:dyDescent="0.35">
      <c r="A8123" t="s">
        <v>10273</v>
      </c>
      <c r="B8123" t="s">
        <v>291</v>
      </c>
      <c r="C8123" t="s">
        <v>743</v>
      </c>
      <c r="D8123" t="s">
        <v>24</v>
      </c>
      <c r="E8123" t="s">
        <v>16</v>
      </c>
      <c r="F8123" t="s">
        <v>448</v>
      </c>
      <c r="G8123">
        <v>56.49</v>
      </c>
      <c r="H8123">
        <v>1</v>
      </c>
      <c r="I8123">
        <v>0.09</v>
      </c>
      <c r="J8123">
        <v>3.65</v>
      </c>
      <c r="K8123" t="s">
        <v>90</v>
      </c>
      <c r="L8123" t="s">
        <v>41</v>
      </c>
      <c r="M8123">
        <v>10.77</v>
      </c>
      <c r="N8123" t="s">
        <v>83</v>
      </c>
      <c r="O8123" t="b">
        <v>0</v>
      </c>
      <c r="P8123">
        <v>51.405900000000003</v>
      </c>
      <c r="Q8123">
        <v>17.511900000000001</v>
      </c>
      <c r="R8123">
        <v>3.0919000000000039</v>
      </c>
      <c r="S8123" t="s">
        <v>183</v>
      </c>
      <c r="T8123">
        <v>0</v>
      </c>
      <c r="U8123">
        <v>0</v>
      </c>
      <c r="V8123">
        <v>14</v>
      </c>
      <c r="W8123">
        <v>775.56020000000001</v>
      </c>
    </row>
    <row r="8124" spans="1:23" x14ac:dyDescent="0.35">
      <c r="A8124" t="s">
        <v>10274</v>
      </c>
      <c r="B8124" t="s">
        <v>553</v>
      </c>
      <c r="C8124" t="s">
        <v>5267</v>
      </c>
      <c r="D8124" t="s">
        <v>15</v>
      </c>
      <c r="E8124" t="s">
        <v>88</v>
      </c>
      <c r="F8124" t="s">
        <v>509</v>
      </c>
      <c r="G8124">
        <v>48.09</v>
      </c>
      <c r="H8124">
        <v>3</v>
      </c>
      <c r="I8124">
        <v>0.09</v>
      </c>
      <c r="J8124">
        <v>4.9400000000000004</v>
      </c>
      <c r="K8124" t="s">
        <v>115</v>
      </c>
      <c r="L8124" t="s">
        <v>45</v>
      </c>
      <c r="M8124">
        <v>1.68</v>
      </c>
      <c r="N8124" t="s">
        <v>83</v>
      </c>
      <c r="O8124" t="b">
        <v>0</v>
      </c>
      <c r="P8124">
        <v>131.28569999999999</v>
      </c>
      <c r="Q8124">
        <v>44.723700000000022</v>
      </c>
      <c r="R8124">
        <v>38.103700000000018</v>
      </c>
      <c r="S8124" t="s">
        <v>84</v>
      </c>
      <c r="T8124">
        <v>0</v>
      </c>
      <c r="U8124">
        <v>0</v>
      </c>
      <c r="V8124">
        <v>4</v>
      </c>
      <c r="W8124">
        <v>785.90290000000005</v>
      </c>
    </row>
    <row r="8125" spans="1:23" x14ac:dyDescent="0.35">
      <c r="A8125" t="s">
        <v>10275</v>
      </c>
      <c r="B8125" t="s">
        <v>272</v>
      </c>
      <c r="C8125" t="s">
        <v>434</v>
      </c>
      <c r="D8125" t="s">
        <v>12</v>
      </c>
      <c r="E8125" t="s">
        <v>14</v>
      </c>
      <c r="F8125" t="s">
        <v>655</v>
      </c>
      <c r="G8125">
        <v>154.88</v>
      </c>
      <c r="H8125">
        <v>3</v>
      </c>
      <c r="I8125">
        <v>0.21</v>
      </c>
      <c r="J8125">
        <v>9.2799999999999994</v>
      </c>
      <c r="K8125" t="s">
        <v>115</v>
      </c>
      <c r="L8125" t="s">
        <v>41</v>
      </c>
      <c r="M8125">
        <v>12.11</v>
      </c>
      <c r="N8125" t="s">
        <v>83</v>
      </c>
      <c r="O8125" t="b">
        <v>0</v>
      </c>
      <c r="P8125">
        <v>367.06560000000002</v>
      </c>
      <c r="Q8125">
        <v>88.281600000000026</v>
      </c>
      <c r="R8125">
        <v>66.891600000000025</v>
      </c>
      <c r="S8125" t="s">
        <v>84</v>
      </c>
      <c r="T8125">
        <v>0</v>
      </c>
      <c r="U8125">
        <v>0</v>
      </c>
      <c r="V8125">
        <v>17</v>
      </c>
      <c r="W8125">
        <v>709.66280000000006</v>
      </c>
    </row>
    <row r="8126" spans="1:23" x14ac:dyDescent="0.35">
      <c r="A8126" t="s">
        <v>10276</v>
      </c>
      <c r="B8126" t="s">
        <v>379</v>
      </c>
      <c r="C8126" t="s">
        <v>2184</v>
      </c>
      <c r="D8126" t="s">
        <v>12</v>
      </c>
      <c r="E8126" t="s">
        <v>95</v>
      </c>
      <c r="F8126" t="s">
        <v>596</v>
      </c>
      <c r="G8126">
        <v>449.13</v>
      </c>
      <c r="H8126">
        <v>1</v>
      </c>
      <c r="I8126">
        <v>0.22</v>
      </c>
      <c r="J8126">
        <v>3.43</v>
      </c>
      <c r="K8126" t="s">
        <v>102</v>
      </c>
      <c r="L8126" t="s">
        <v>41</v>
      </c>
      <c r="M8126">
        <v>6.84</v>
      </c>
      <c r="N8126" t="s">
        <v>83</v>
      </c>
      <c r="O8126" t="b">
        <v>0</v>
      </c>
      <c r="P8126">
        <v>350.32139999999998</v>
      </c>
      <c r="Q8126">
        <v>80.843399999999974</v>
      </c>
      <c r="R8126">
        <v>70.573399999999978</v>
      </c>
      <c r="S8126" t="s">
        <v>103</v>
      </c>
      <c r="T8126">
        <v>0</v>
      </c>
      <c r="U8126">
        <v>0</v>
      </c>
      <c r="V8126">
        <v>15</v>
      </c>
      <c r="W8126">
        <v>859.42560000000003</v>
      </c>
    </row>
    <row r="8127" spans="1:23" x14ac:dyDescent="0.35">
      <c r="A8127" t="s">
        <v>10277</v>
      </c>
      <c r="B8127" t="s">
        <v>253</v>
      </c>
      <c r="C8127" t="s">
        <v>1701</v>
      </c>
      <c r="D8127" t="s">
        <v>12</v>
      </c>
      <c r="E8127" t="s">
        <v>14</v>
      </c>
      <c r="F8127" t="s">
        <v>775</v>
      </c>
      <c r="G8127">
        <v>169.6</v>
      </c>
      <c r="H8127">
        <v>1</v>
      </c>
      <c r="I8127">
        <v>7.0000000000000007E-2</v>
      </c>
      <c r="J8127">
        <v>8.0500000000000007</v>
      </c>
      <c r="K8127" t="s">
        <v>90</v>
      </c>
      <c r="L8127" t="s">
        <v>43</v>
      </c>
      <c r="M8127">
        <v>7.41</v>
      </c>
      <c r="N8127" t="s">
        <v>83</v>
      </c>
      <c r="O8127" t="b">
        <v>0</v>
      </c>
      <c r="P8127">
        <v>157.72800000000001</v>
      </c>
      <c r="Q8127">
        <v>55.967999999999989</v>
      </c>
      <c r="R8127">
        <v>40.507999999999988</v>
      </c>
      <c r="S8127" t="s">
        <v>183</v>
      </c>
      <c r="T8127">
        <v>0</v>
      </c>
      <c r="U8127">
        <v>0</v>
      </c>
      <c r="V8127">
        <v>21</v>
      </c>
      <c r="W8127">
        <v>785.52559999999983</v>
      </c>
    </row>
    <row r="8128" spans="1:23" x14ac:dyDescent="0.35">
      <c r="A8128" t="s">
        <v>10278</v>
      </c>
      <c r="B8128" t="s">
        <v>572</v>
      </c>
      <c r="C8128" t="s">
        <v>1074</v>
      </c>
      <c r="D8128" t="s">
        <v>15</v>
      </c>
      <c r="E8128" t="s">
        <v>95</v>
      </c>
      <c r="F8128" t="s">
        <v>446</v>
      </c>
      <c r="G8128">
        <v>224.86</v>
      </c>
      <c r="H8128">
        <v>2</v>
      </c>
      <c r="I8128">
        <v>0.22</v>
      </c>
      <c r="J8128">
        <v>7.71</v>
      </c>
      <c r="K8128" t="s">
        <v>115</v>
      </c>
      <c r="L8128" t="s">
        <v>41</v>
      </c>
      <c r="M8128">
        <v>9.65</v>
      </c>
      <c r="N8128" t="s">
        <v>83</v>
      </c>
      <c r="O8128" t="b">
        <v>0</v>
      </c>
      <c r="P8128">
        <v>350.78160000000003</v>
      </c>
      <c r="Q8128">
        <v>80.949600000000032</v>
      </c>
      <c r="R8128">
        <v>63.589600000000033</v>
      </c>
      <c r="S8128" t="s">
        <v>183</v>
      </c>
      <c r="T8128">
        <v>0</v>
      </c>
      <c r="U8128">
        <v>0</v>
      </c>
      <c r="V8128">
        <v>17</v>
      </c>
      <c r="W8128">
        <v>1548.1164000000001</v>
      </c>
    </row>
    <row r="8129" spans="1:23" x14ac:dyDescent="0.35">
      <c r="A8129" t="s">
        <v>10279</v>
      </c>
      <c r="B8129" t="s">
        <v>375</v>
      </c>
      <c r="C8129" t="s">
        <v>1019</v>
      </c>
      <c r="D8129" t="s">
        <v>15</v>
      </c>
      <c r="E8129" t="s">
        <v>14</v>
      </c>
      <c r="F8129" t="s">
        <v>744</v>
      </c>
      <c r="G8129">
        <v>117.51</v>
      </c>
      <c r="H8129">
        <v>3</v>
      </c>
      <c r="I8129">
        <v>0.1</v>
      </c>
      <c r="J8129">
        <v>9.41</v>
      </c>
      <c r="K8129" t="s">
        <v>82</v>
      </c>
      <c r="L8129" t="s">
        <v>45</v>
      </c>
      <c r="M8129">
        <v>0.55000000000000004</v>
      </c>
      <c r="N8129" t="s">
        <v>83</v>
      </c>
      <c r="O8129" t="b">
        <v>1</v>
      </c>
      <c r="P8129">
        <v>317.27699999999999</v>
      </c>
      <c r="Q8129">
        <v>105.759</v>
      </c>
      <c r="R8129">
        <v>95.799000000000035</v>
      </c>
      <c r="S8129" t="s">
        <v>128</v>
      </c>
      <c r="T8129">
        <v>0</v>
      </c>
      <c r="U8129">
        <v>0</v>
      </c>
      <c r="V8129">
        <v>5</v>
      </c>
      <c r="W8129">
        <v>208.37760000000009</v>
      </c>
    </row>
    <row r="8130" spans="1:23" x14ac:dyDescent="0.35">
      <c r="A8130" t="s">
        <v>10280</v>
      </c>
      <c r="B8130" t="s">
        <v>323</v>
      </c>
      <c r="C8130" t="s">
        <v>281</v>
      </c>
      <c r="D8130" t="s">
        <v>26</v>
      </c>
      <c r="E8130" t="s">
        <v>95</v>
      </c>
      <c r="F8130" t="s">
        <v>123</v>
      </c>
      <c r="G8130">
        <v>317.74</v>
      </c>
      <c r="H8130">
        <v>3</v>
      </c>
      <c r="I8130">
        <v>0.06</v>
      </c>
      <c r="J8130">
        <v>6.47</v>
      </c>
      <c r="K8130" t="s">
        <v>82</v>
      </c>
      <c r="L8130" t="s">
        <v>45</v>
      </c>
      <c r="M8130">
        <v>0.75</v>
      </c>
      <c r="N8130" t="s">
        <v>83</v>
      </c>
      <c r="O8130" t="b">
        <v>0</v>
      </c>
      <c r="P8130">
        <v>896.02679999999998</v>
      </c>
      <c r="Q8130">
        <v>324.09480000000002</v>
      </c>
      <c r="R8130">
        <v>316.87479999999988</v>
      </c>
      <c r="S8130" t="s">
        <v>91</v>
      </c>
      <c r="T8130">
        <v>0</v>
      </c>
      <c r="U8130">
        <v>0</v>
      </c>
      <c r="V8130">
        <v>15</v>
      </c>
      <c r="W8130">
        <v>1405.4456</v>
      </c>
    </row>
    <row r="8131" spans="1:23" x14ac:dyDescent="0.35">
      <c r="A8131" t="s">
        <v>10281</v>
      </c>
      <c r="B8131" t="s">
        <v>603</v>
      </c>
      <c r="C8131" t="s">
        <v>2475</v>
      </c>
      <c r="D8131" t="s">
        <v>12</v>
      </c>
      <c r="E8131" t="s">
        <v>14</v>
      </c>
      <c r="F8131" t="s">
        <v>377</v>
      </c>
      <c r="G8131">
        <v>93.36</v>
      </c>
      <c r="H8131">
        <v>2</v>
      </c>
      <c r="I8131">
        <v>0.16</v>
      </c>
      <c r="J8131">
        <v>2.66</v>
      </c>
      <c r="K8131" t="s">
        <v>102</v>
      </c>
      <c r="L8131" t="s">
        <v>41</v>
      </c>
      <c r="M8131">
        <v>11.52</v>
      </c>
      <c r="N8131" t="s">
        <v>83</v>
      </c>
      <c r="O8131" t="b">
        <v>0</v>
      </c>
      <c r="P8131">
        <v>156.84479999999999</v>
      </c>
      <c r="Q8131">
        <v>44.812800000000003</v>
      </c>
      <c r="R8131">
        <v>30.6328</v>
      </c>
      <c r="S8131" t="s">
        <v>128</v>
      </c>
      <c r="T8131">
        <v>0</v>
      </c>
      <c r="U8131">
        <v>0</v>
      </c>
      <c r="V8131">
        <v>3</v>
      </c>
      <c r="W8131">
        <v>137.0658</v>
      </c>
    </row>
    <row r="8132" spans="1:23" x14ac:dyDescent="0.35">
      <c r="A8132" t="s">
        <v>10282</v>
      </c>
      <c r="B8132" t="s">
        <v>1604</v>
      </c>
      <c r="C8132" t="s">
        <v>357</v>
      </c>
      <c r="D8132" t="s">
        <v>15</v>
      </c>
      <c r="E8132" t="s">
        <v>14</v>
      </c>
      <c r="F8132" t="s">
        <v>744</v>
      </c>
      <c r="G8132">
        <v>130.49</v>
      </c>
      <c r="H8132">
        <v>1</v>
      </c>
      <c r="I8132">
        <v>0.08</v>
      </c>
      <c r="J8132">
        <v>5.82</v>
      </c>
      <c r="K8132" t="s">
        <v>115</v>
      </c>
      <c r="L8132" t="s">
        <v>45</v>
      </c>
      <c r="M8132">
        <v>0.67</v>
      </c>
      <c r="N8132" t="s">
        <v>83</v>
      </c>
      <c r="O8132" t="b">
        <v>0</v>
      </c>
      <c r="P8132">
        <v>120.0508</v>
      </c>
      <c r="Q8132">
        <v>41.756800000000013</v>
      </c>
      <c r="R8132">
        <v>35.266800000000011</v>
      </c>
      <c r="S8132" t="s">
        <v>97</v>
      </c>
      <c r="T8132">
        <v>0</v>
      </c>
      <c r="U8132">
        <v>0</v>
      </c>
      <c r="V8132">
        <v>11</v>
      </c>
      <c r="W8132">
        <v>729.72119999999995</v>
      </c>
    </row>
    <row r="8133" spans="1:23" x14ac:dyDescent="0.35">
      <c r="A8133" t="s">
        <v>10283</v>
      </c>
      <c r="B8133" t="s">
        <v>660</v>
      </c>
      <c r="C8133" t="s">
        <v>1514</v>
      </c>
      <c r="D8133" t="s">
        <v>19</v>
      </c>
      <c r="E8133" t="s">
        <v>14</v>
      </c>
      <c r="F8133" t="s">
        <v>377</v>
      </c>
      <c r="G8133">
        <v>96.57</v>
      </c>
      <c r="H8133">
        <v>2</v>
      </c>
      <c r="I8133">
        <v>7.0000000000000007E-2</v>
      </c>
      <c r="J8133">
        <v>5.0199999999999996</v>
      </c>
      <c r="K8133" t="s">
        <v>90</v>
      </c>
      <c r="L8133" t="s">
        <v>43</v>
      </c>
      <c r="M8133">
        <v>5.07</v>
      </c>
      <c r="N8133" t="s">
        <v>83</v>
      </c>
      <c r="O8133" t="b">
        <v>0</v>
      </c>
      <c r="P8133">
        <v>179.62020000000001</v>
      </c>
      <c r="Q8133">
        <v>63.736199999999997</v>
      </c>
      <c r="R8133">
        <v>53.646199999999993</v>
      </c>
      <c r="S8133" t="s">
        <v>84</v>
      </c>
      <c r="T8133">
        <v>0</v>
      </c>
      <c r="U8133">
        <v>0</v>
      </c>
      <c r="V8133">
        <v>17</v>
      </c>
      <c r="W8133">
        <v>1667.5844</v>
      </c>
    </row>
    <row r="8134" spans="1:23" x14ac:dyDescent="0.35">
      <c r="A8134" t="s">
        <v>10284</v>
      </c>
      <c r="B8134" t="s">
        <v>586</v>
      </c>
      <c r="C8134" t="s">
        <v>477</v>
      </c>
      <c r="D8134" t="s">
        <v>12</v>
      </c>
      <c r="E8134" t="s">
        <v>88</v>
      </c>
      <c r="F8134" t="s">
        <v>415</v>
      </c>
      <c r="G8134">
        <v>25.63</v>
      </c>
      <c r="H8134">
        <v>2</v>
      </c>
      <c r="I8134">
        <v>0.1</v>
      </c>
      <c r="J8134">
        <v>4.41</v>
      </c>
      <c r="K8134" t="s">
        <v>102</v>
      </c>
      <c r="L8134" t="s">
        <v>41</v>
      </c>
      <c r="M8134">
        <v>5.16</v>
      </c>
      <c r="N8134" t="s">
        <v>83</v>
      </c>
      <c r="O8134" t="b">
        <v>0</v>
      </c>
      <c r="P8134">
        <v>46.134</v>
      </c>
      <c r="Q8134">
        <v>15.378</v>
      </c>
      <c r="R8134">
        <v>5.8080000000000034</v>
      </c>
      <c r="S8134" t="s">
        <v>91</v>
      </c>
      <c r="T8134">
        <v>0</v>
      </c>
      <c r="U8134">
        <v>0</v>
      </c>
      <c r="V8134">
        <v>10</v>
      </c>
      <c r="W8134">
        <v>253.85680000000019</v>
      </c>
    </row>
    <row r="8135" spans="1:23" x14ac:dyDescent="0.35">
      <c r="A8135" t="s">
        <v>10285</v>
      </c>
      <c r="B8135" t="s">
        <v>487</v>
      </c>
      <c r="C8135" t="s">
        <v>80</v>
      </c>
      <c r="D8135" t="s">
        <v>26</v>
      </c>
      <c r="E8135" t="s">
        <v>14</v>
      </c>
      <c r="F8135" t="s">
        <v>167</v>
      </c>
      <c r="G8135">
        <v>138.46</v>
      </c>
      <c r="H8135">
        <v>1</v>
      </c>
      <c r="I8135">
        <v>0.09</v>
      </c>
      <c r="J8135">
        <v>7.99</v>
      </c>
      <c r="K8135" t="s">
        <v>115</v>
      </c>
      <c r="L8135" t="s">
        <v>48</v>
      </c>
      <c r="M8135">
        <v>5.32</v>
      </c>
      <c r="N8135" t="s">
        <v>83</v>
      </c>
      <c r="O8135" t="b">
        <v>0</v>
      </c>
      <c r="P8135">
        <v>125.9986</v>
      </c>
      <c r="Q8135">
        <v>42.922600000000003</v>
      </c>
      <c r="R8135">
        <v>29.6126</v>
      </c>
      <c r="S8135" t="s">
        <v>97</v>
      </c>
      <c r="T8135">
        <v>0</v>
      </c>
      <c r="U8135">
        <v>0</v>
      </c>
      <c r="V8135">
        <v>23</v>
      </c>
      <c r="W8135">
        <v>2212.105</v>
      </c>
    </row>
    <row r="8136" spans="1:23" x14ac:dyDescent="0.35">
      <c r="A8136" t="s">
        <v>10286</v>
      </c>
      <c r="B8136" t="s">
        <v>79</v>
      </c>
      <c r="C8136" t="s">
        <v>10183</v>
      </c>
      <c r="D8136" t="s">
        <v>12</v>
      </c>
      <c r="E8136" t="s">
        <v>14</v>
      </c>
      <c r="F8136" t="s">
        <v>1419</v>
      </c>
      <c r="G8136">
        <v>49.46</v>
      </c>
      <c r="H8136">
        <v>3</v>
      </c>
      <c r="I8136">
        <v>7.0000000000000007E-2</v>
      </c>
      <c r="J8136">
        <v>9.16</v>
      </c>
      <c r="K8136" t="s">
        <v>82</v>
      </c>
      <c r="L8136" t="s">
        <v>43</v>
      </c>
      <c r="M8136">
        <v>6.44</v>
      </c>
      <c r="N8136" t="s">
        <v>83</v>
      </c>
      <c r="O8136" t="b">
        <v>0</v>
      </c>
      <c r="P8136">
        <v>137.99340000000001</v>
      </c>
      <c r="Q8136">
        <v>48.965399999999988</v>
      </c>
      <c r="R8136">
        <v>33.365399999999987</v>
      </c>
      <c r="S8136" t="s">
        <v>84</v>
      </c>
      <c r="T8136">
        <v>0</v>
      </c>
      <c r="U8136">
        <v>0</v>
      </c>
      <c r="V8136">
        <v>2</v>
      </c>
      <c r="W8136">
        <v>573.10340000000019</v>
      </c>
    </row>
    <row r="8137" spans="1:23" x14ac:dyDescent="0.35">
      <c r="A8137" t="s">
        <v>10287</v>
      </c>
      <c r="B8137" t="s">
        <v>79</v>
      </c>
      <c r="C8137" t="s">
        <v>1530</v>
      </c>
      <c r="D8137" t="s">
        <v>17</v>
      </c>
      <c r="E8137" t="s">
        <v>95</v>
      </c>
      <c r="F8137" t="s">
        <v>958</v>
      </c>
      <c r="G8137">
        <v>223.74</v>
      </c>
      <c r="H8137">
        <v>3</v>
      </c>
      <c r="I8137">
        <v>0.28999999999999998</v>
      </c>
      <c r="J8137">
        <v>2.2400000000000002</v>
      </c>
      <c r="K8137" t="s">
        <v>115</v>
      </c>
      <c r="L8137" t="s">
        <v>41</v>
      </c>
      <c r="M8137">
        <v>14.5</v>
      </c>
      <c r="N8137" t="s">
        <v>83</v>
      </c>
      <c r="O8137" t="b">
        <v>0</v>
      </c>
      <c r="P8137">
        <v>476.56619999999998</v>
      </c>
      <c r="Q8137">
        <v>73.834199999999953</v>
      </c>
      <c r="R8137">
        <v>57.094199999999951</v>
      </c>
      <c r="S8137" t="s">
        <v>84</v>
      </c>
      <c r="T8137">
        <v>0</v>
      </c>
      <c r="U8137">
        <v>0</v>
      </c>
      <c r="V8137">
        <v>15</v>
      </c>
      <c r="W8137">
        <v>971.28840000000002</v>
      </c>
    </row>
    <row r="8138" spans="1:23" x14ac:dyDescent="0.35">
      <c r="A8138" t="s">
        <v>10288</v>
      </c>
      <c r="B8138" t="s">
        <v>346</v>
      </c>
      <c r="C8138" t="s">
        <v>1329</v>
      </c>
      <c r="D8138" t="s">
        <v>15</v>
      </c>
      <c r="E8138" t="s">
        <v>95</v>
      </c>
      <c r="F8138" t="s">
        <v>701</v>
      </c>
      <c r="G8138">
        <v>640.12</v>
      </c>
      <c r="H8138">
        <v>3</v>
      </c>
      <c r="I8138">
        <v>0.1</v>
      </c>
      <c r="J8138">
        <v>9.94</v>
      </c>
      <c r="K8138" t="s">
        <v>102</v>
      </c>
      <c r="L8138" t="s">
        <v>45</v>
      </c>
      <c r="M8138">
        <v>1.1399999999999999</v>
      </c>
      <c r="N8138" t="s">
        <v>83</v>
      </c>
      <c r="O8138" t="b">
        <v>1</v>
      </c>
      <c r="P8138">
        <v>1728.3240000000001</v>
      </c>
      <c r="Q8138">
        <v>576.10799999999995</v>
      </c>
      <c r="R8138">
        <v>565.02799999999991</v>
      </c>
      <c r="S8138" t="s">
        <v>97</v>
      </c>
      <c r="T8138">
        <v>0</v>
      </c>
      <c r="U8138">
        <v>0</v>
      </c>
      <c r="V8138">
        <v>18</v>
      </c>
      <c r="W8138">
        <v>1767.3756000000001</v>
      </c>
    </row>
    <row r="8139" spans="1:23" x14ac:dyDescent="0.35">
      <c r="A8139" t="s">
        <v>10289</v>
      </c>
      <c r="B8139" t="s">
        <v>626</v>
      </c>
      <c r="C8139" t="s">
        <v>2252</v>
      </c>
      <c r="D8139" t="s">
        <v>15</v>
      </c>
      <c r="E8139" t="s">
        <v>14</v>
      </c>
      <c r="F8139" t="s">
        <v>332</v>
      </c>
      <c r="G8139">
        <v>180.28</v>
      </c>
      <c r="H8139">
        <v>3</v>
      </c>
      <c r="I8139">
        <v>0.03</v>
      </c>
      <c r="J8139">
        <v>5.56</v>
      </c>
      <c r="K8139" t="s">
        <v>102</v>
      </c>
      <c r="L8139" t="s">
        <v>45</v>
      </c>
      <c r="M8139">
        <v>0.53</v>
      </c>
      <c r="N8139" t="s">
        <v>83</v>
      </c>
      <c r="O8139" t="b">
        <v>0</v>
      </c>
      <c r="P8139">
        <v>524.61480000000006</v>
      </c>
      <c r="Q8139">
        <v>200.11080000000001</v>
      </c>
      <c r="R8139">
        <v>194.02080000000001</v>
      </c>
      <c r="S8139" t="s">
        <v>97</v>
      </c>
      <c r="T8139">
        <v>0</v>
      </c>
      <c r="U8139">
        <v>0</v>
      </c>
      <c r="V8139">
        <v>4</v>
      </c>
      <c r="W8139">
        <v>568.64440000000002</v>
      </c>
    </row>
    <row r="8140" spans="1:23" x14ac:dyDescent="0.35">
      <c r="A8140" t="s">
        <v>10290</v>
      </c>
      <c r="B8140" t="s">
        <v>487</v>
      </c>
      <c r="C8140" t="s">
        <v>7086</v>
      </c>
      <c r="D8140" t="s">
        <v>17</v>
      </c>
      <c r="E8140" t="s">
        <v>88</v>
      </c>
      <c r="F8140" t="s">
        <v>238</v>
      </c>
      <c r="G8140">
        <v>28.06</v>
      </c>
      <c r="H8140">
        <v>1</v>
      </c>
      <c r="I8140">
        <v>0.1</v>
      </c>
      <c r="J8140">
        <v>2.4300000000000002</v>
      </c>
      <c r="K8140" t="s">
        <v>102</v>
      </c>
      <c r="L8140" t="s">
        <v>48</v>
      </c>
      <c r="M8140">
        <v>5.42</v>
      </c>
      <c r="N8140" t="s">
        <v>83</v>
      </c>
      <c r="O8140" t="b">
        <v>0</v>
      </c>
      <c r="P8140">
        <v>25.254000000000001</v>
      </c>
      <c r="Q8140">
        <v>8.4179999999999993</v>
      </c>
      <c r="R8140">
        <v>0.56799999999999962</v>
      </c>
      <c r="S8140" t="s">
        <v>97</v>
      </c>
      <c r="T8140">
        <v>0</v>
      </c>
      <c r="U8140">
        <v>0</v>
      </c>
      <c r="V8140">
        <v>2</v>
      </c>
      <c r="W8140">
        <v>12.3322</v>
      </c>
    </row>
    <row r="8141" spans="1:23" x14ac:dyDescent="0.35">
      <c r="A8141" t="s">
        <v>10291</v>
      </c>
      <c r="B8141" t="s">
        <v>1810</v>
      </c>
      <c r="C8141" t="s">
        <v>246</v>
      </c>
      <c r="D8141" t="s">
        <v>12</v>
      </c>
      <c r="E8141" t="s">
        <v>14</v>
      </c>
      <c r="F8141" t="s">
        <v>775</v>
      </c>
      <c r="G8141">
        <v>212.23</v>
      </c>
      <c r="H8141">
        <v>2</v>
      </c>
      <c r="I8141">
        <v>7.0000000000000007E-2</v>
      </c>
      <c r="J8141">
        <v>5.2</v>
      </c>
      <c r="K8141" t="s">
        <v>82</v>
      </c>
      <c r="L8141" t="s">
        <v>41</v>
      </c>
      <c r="M8141">
        <v>13.85</v>
      </c>
      <c r="N8141" t="s">
        <v>83</v>
      </c>
      <c r="O8141" t="b">
        <v>0</v>
      </c>
      <c r="P8141">
        <v>394.74779999999993</v>
      </c>
      <c r="Q8141">
        <v>140.07179999999991</v>
      </c>
      <c r="R8141">
        <v>121.0217999999999</v>
      </c>
      <c r="S8141" t="s">
        <v>84</v>
      </c>
      <c r="T8141">
        <v>0</v>
      </c>
      <c r="U8141">
        <v>0</v>
      </c>
      <c r="V8141">
        <v>12</v>
      </c>
      <c r="W8141">
        <v>1395.4396999999999</v>
      </c>
    </row>
    <row r="8142" spans="1:23" x14ac:dyDescent="0.35">
      <c r="A8142" t="s">
        <v>10292</v>
      </c>
      <c r="B8142" t="s">
        <v>364</v>
      </c>
      <c r="C8142" t="s">
        <v>1541</v>
      </c>
      <c r="D8142" t="s">
        <v>28</v>
      </c>
      <c r="E8142" t="s">
        <v>95</v>
      </c>
      <c r="F8142" t="s">
        <v>2069</v>
      </c>
      <c r="G8142">
        <v>160.03</v>
      </c>
      <c r="H8142">
        <v>2</v>
      </c>
      <c r="I8142">
        <v>0.01</v>
      </c>
      <c r="J8142">
        <v>7.8</v>
      </c>
      <c r="K8142" t="s">
        <v>102</v>
      </c>
      <c r="L8142" t="s">
        <v>43</v>
      </c>
      <c r="M8142">
        <v>5.38</v>
      </c>
      <c r="N8142" t="s">
        <v>83</v>
      </c>
      <c r="O8142" t="b">
        <v>0</v>
      </c>
      <c r="P8142">
        <v>316.85939999999999</v>
      </c>
      <c r="Q8142">
        <v>124.82340000000001</v>
      </c>
      <c r="R8142">
        <v>111.6434</v>
      </c>
      <c r="S8142" t="s">
        <v>97</v>
      </c>
      <c r="T8142">
        <v>0</v>
      </c>
      <c r="U8142">
        <v>0</v>
      </c>
      <c r="V8142">
        <v>13</v>
      </c>
      <c r="W8142">
        <v>971.74609999999996</v>
      </c>
    </row>
    <row r="8143" spans="1:23" x14ac:dyDescent="0.35">
      <c r="A8143" t="s">
        <v>10293</v>
      </c>
      <c r="B8143" t="s">
        <v>984</v>
      </c>
      <c r="C8143" t="s">
        <v>10294</v>
      </c>
      <c r="D8143" t="s">
        <v>19</v>
      </c>
      <c r="E8143" t="s">
        <v>88</v>
      </c>
      <c r="F8143" t="s">
        <v>1066</v>
      </c>
      <c r="G8143">
        <v>11.23</v>
      </c>
      <c r="H8143">
        <v>1</v>
      </c>
      <c r="I8143">
        <v>0.09</v>
      </c>
      <c r="J8143">
        <v>5.48</v>
      </c>
      <c r="K8143" t="s">
        <v>90</v>
      </c>
      <c r="L8143" t="s">
        <v>41</v>
      </c>
      <c r="M8143">
        <v>14.59</v>
      </c>
      <c r="N8143" t="s">
        <v>83</v>
      </c>
      <c r="O8143" t="b">
        <v>0</v>
      </c>
      <c r="P8143">
        <v>10.2193</v>
      </c>
      <c r="Q8143">
        <v>3.4813000000000001</v>
      </c>
      <c r="R8143">
        <v>-16.588699999999999</v>
      </c>
      <c r="S8143" t="s">
        <v>97</v>
      </c>
      <c r="T8143">
        <v>0</v>
      </c>
      <c r="U8143">
        <v>0</v>
      </c>
      <c r="V8143">
        <v>1</v>
      </c>
      <c r="W8143">
        <v>-16.588699999999999</v>
      </c>
    </row>
    <row r="8144" spans="1:23" x14ac:dyDescent="0.35">
      <c r="A8144" t="s">
        <v>10295</v>
      </c>
      <c r="B8144" t="s">
        <v>169</v>
      </c>
      <c r="C8144" t="s">
        <v>3116</v>
      </c>
      <c r="D8144" t="s">
        <v>17</v>
      </c>
      <c r="E8144" t="s">
        <v>95</v>
      </c>
      <c r="F8144" t="s">
        <v>304</v>
      </c>
      <c r="G8144">
        <v>432.88</v>
      </c>
      <c r="H8144">
        <v>3</v>
      </c>
      <c r="I8144">
        <v>0.08</v>
      </c>
      <c r="J8144">
        <v>9.34</v>
      </c>
      <c r="K8144" t="s">
        <v>102</v>
      </c>
      <c r="L8144" t="s">
        <v>45</v>
      </c>
      <c r="M8144">
        <v>0.68</v>
      </c>
      <c r="N8144" t="s">
        <v>83</v>
      </c>
      <c r="O8144" t="b">
        <v>0</v>
      </c>
      <c r="P8144">
        <v>1194.7488000000001</v>
      </c>
      <c r="Q8144">
        <v>415.56479999999999</v>
      </c>
      <c r="R8144">
        <v>405.54480000000001</v>
      </c>
      <c r="S8144" t="s">
        <v>84</v>
      </c>
      <c r="T8144">
        <v>0</v>
      </c>
      <c r="U8144">
        <v>0</v>
      </c>
      <c r="V8144">
        <v>4</v>
      </c>
      <c r="W8144">
        <v>390.90870000000001</v>
      </c>
    </row>
    <row r="8145" spans="1:23" x14ac:dyDescent="0.35">
      <c r="A8145" t="s">
        <v>10296</v>
      </c>
      <c r="B8145" t="s">
        <v>221</v>
      </c>
      <c r="C8145" t="s">
        <v>4015</v>
      </c>
      <c r="D8145" t="s">
        <v>19</v>
      </c>
      <c r="E8145" t="s">
        <v>95</v>
      </c>
      <c r="F8145" t="s">
        <v>123</v>
      </c>
      <c r="G8145">
        <v>255.75</v>
      </c>
      <c r="H8145">
        <v>2</v>
      </c>
      <c r="I8145">
        <v>0.04</v>
      </c>
      <c r="J8145">
        <v>3.4</v>
      </c>
      <c r="K8145" t="s">
        <v>102</v>
      </c>
      <c r="L8145" t="s">
        <v>43</v>
      </c>
      <c r="M8145">
        <v>6.45</v>
      </c>
      <c r="N8145" t="s">
        <v>83</v>
      </c>
      <c r="O8145" t="b">
        <v>0</v>
      </c>
      <c r="P8145">
        <v>491.04</v>
      </c>
      <c r="Q8145">
        <v>184.14</v>
      </c>
      <c r="R8145">
        <v>174.29</v>
      </c>
      <c r="S8145" t="s">
        <v>103</v>
      </c>
      <c r="T8145">
        <v>0</v>
      </c>
      <c r="U8145">
        <v>0</v>
      </c>
      <c r="V8145">
        <v>2</v>
      </c>
      <c r="W8145">
        <v>217.87440000000001</v>
      </c>
    </row>
    <row r="8146" spans="1:23" x14ac:dyDescent="0.35">
      <c r="A8146" t="s">
        <v>10297</v>
      </c>
      <c r="B8146" t="s">
        <v>316</v>
      </c>
      <c r="C8146" t="s">
        <v>1349</v>
      </c>
      <c r="D8146" t="s">
        <v>19</v>
      </c>
      <c r="E8146" t="s">
        <v>14</v>
      </c>
      <c r="F8146" t="s">
        <v>1109</v>
      </c>
      <c r="G8146">
        <v>30.87</v>
      </c>
      <c r="H8146">
        <v>1</v>
      </c>
      <c r="I8146">
        <v>0.04</v>
      </c>
      <c r="J8146">
        <v>3.99</v>
      </c>
      <c r="K8146" t="s">
        <v>82</v>
      </c>
      <c r="L8146" t="s">
        <v>48</v>
      </c>
      <c r="M8146">
        <v>5.0999999999999996</v>
      </c>
      <c r="N8146" t="s">
        <v>83</v>
      </c>
      <c r="O8146" t="b">
        <v>0</v>
      </c>
      <c r="P8146">
        <v>29.635200000000001</v>
      </c>
      <c r="Q8146">
        <v>11.113200000000001</v>
      </c>
      <c r="R8146">
        <v>2.0232000000000032</v>
      </c>
      <c r="S8146" t="s">
        <v>91</v>
      </c>
      <c r="T8146">
        <v>0</v>
      </c>
      <c r="U8146">
        <v>0</v>
      </c>
      <c r="V8146">
        <v>19</v>
      </c>
      <c r="W8146">
        <v>560.5712000000002</v>
      </c>
    </row>
    <row r="8147" spans="1:23" x14ac:dyDescent="0.35">
      <c r="A8147" t="s">
        <v>10298</v>
      </c>
      <c r="B8147" t="s">
        <v>566</v>
      </c>
      <c r="C8147" t="s">
        <v>981</v>
      </c>
      <c r="D8147" t="s">
        <v>20</v>
      </c>
      <c r="E8147" t="s">
        <v>95</v>
      </c>
      <c r="F8147" t="s">
        <v>1080</v>
      </c>
      <c r="G8147">
        <v>427.76</v>
      </c>
      <c r="H8147">
        <v>2</v>
      </c>
      <c r="I8147">
        <v>0.05</v>
      </c>
      <c r="J8147">
        <v>4.87</v>
      </c>
      <c r="K8147" t="s">
        <v>82</v>
      </c>
      <c r="L8147" t="s">
        <v>43</v>
      </c>
      <c r="M8147">
        <v>4.71</v>
      </c>
      <c r="N8147" t="s">
        <v>83</v>
      </c>
      <c r="O8147" t="b">
        <v>0</v>
      </c>
      <c r="P8147">
        <v>812.74399999999991</v>
      </c>
      <c r="Q8147">
        <v>299.4319999999999</v>
      </c>
      <c r="R8147">
        <v>289.85199999999992</v>
      </c>
      <c r="S8147" t="s">
        <v>103</v>
      </c>
      <c r="T8147">
        <v>0</v>
      </c>
      <c r="U8147">
        <v>0</v>
      </c>
      <c r="V8147">
        <v>21</v>
      </c>
      <c r="W8147">
        <v>1211.4102</v>
      </c>
    </row>
    <row r="8148" spans="1:23" x14ac:dyDescent="0.35">
      <c r="A8148" t="s">
        <v>10299</v>
      </c>
      <c r="B8148" t="s">
        <v>629</v>
      </c>
      <c r="C8148" t="s">
        <v>1764</v>
      </c>
      <c r="D8148" t="s">
        <v>15</v>
      </c>
      <c r="E8148" t="s">
        <v>95</v>
      </c>
      <c r="F8148" t="s">
        <v>985</v>
      </c>
      <c r="G8148">
        <v>323.77999999999997</v>
      </c>
      <c r="H8148">
        <v>2</v>
      </c>
      <c r="I8148">
        <v>0.08</v>
      </c>
      <c r="J8148">
        <v>3.35</v>
      </c>
      <c r="K8148" t="s">
        <v>115</v>
      </c>
      <c r="L8148" t="s">
        <v>41</v>
      </c>
      <c r="M8148">
        <v>12.27</v>
      </c>
      <c r="N8148" t="s">
        <v>83</v>
      </c>
      <c r="O8148" t="b">
        <v>0</v>
      </c>
      <c r="P8148">
        <v>595.75519999999995</v>
      </c>
      <c r="Q8148">
        <v>207.2192</v>
      </c>
      <c r="R8148">
        <v>191.5992</v>
      </c>
      <c r="S8148" t="s">
        <v>128</v>
      </c>
      <c r="T8148">
        <v>0</v>
      </c>
      <c r="U8148">
        <v>0</v>
      </c>
      <c r="V8148">
        <v>13</v>
      </c>
      <c r="W8148">
        <v>1140.8431</v>
      </c>
    </row>
    <row r="8149" spans="1:23" x14ac:dyDescent="0.35">
      <c r="A8149" t="s">
        <v>10300</v>
      </c>
      <c r="B8149" t="s">
        <v>669</v>
      </c>
      <c r="C8149" t="s">
        <v>8848</v>
      </c>
      <c r="D8149" t="s">
        <v>12</v>
      </c>
      <c r="E8149" t="s">
        <v>16</v>
      </c>
      <c r="F8149" t="s">
        <v>351</v>
      </c>
      <c r="G8149">
        <v>39.200000000000003</v>
      </c>
      <c r="H8149">
        <v>3</v>
      </c>
      <c r="I8149">
        <v>0.28999999999999998</v>
      </c>
      <c r="J8149">
        <v>7.99</v>
      </c>
      <c r="K8149" t="s">
        <v>102</v>
      </c>
      <c r="L8149" t="s">
        <v>41</v>
      </c>
      <c r="M8149">
        <v>11.63</v>
      </c>
      <c r="N8149" t="s">
        <v>83</v>
      </c>
      <c r="O8149" t="b">
        <v>0</v>
      </c>
      <c r="P8149">
        <v>83.495999999999995</v>
      </c>
      <c r="Q8149">
        <v>12.935999999999989</v>
      </c>
      <c r="R8149">
        <v>-6.6840000000000082</v>
      </c>
      <c r="S8149" t="s">
        <v>183</v>
      </c>
      <c r="T8149">
        <v>0</v>
      </c>
      <c r="U8149">
        <v>0</v>
      </c>
      <c r="V8149">
        <v>3</v>
      </c>
      <c r="W8149">
        <v>54.810400000000008</v>
      </c>
    </row>
    <row r="8150" spans="1:23" x14ac:dyDescent="0.35">
      <c r="A8150" t="s">
        <v>10301</v>
      </c>
      <c r="B8150" t="s">
        <v>169</v>
      </c>
      <c r="C8150" t="s">
        <v>2120</v>
      </c>
      <c r="D8150" t="s">
        <v>26</v>
      </c>
      <c r="E8150" t="s">
        <v>14</v>
      </c>
      <c r="F8150" t="s">
        <v>460</v>
      </c>
      <c r="G8150">
        <v>143.32</v>
      </c>
      <c r="H8150">
        <v>1</v>
      </c>
      <c r="I8150">
        <v>0.08</v>
      </c>
      <c r="J8150">
        <v>6.23</v>
      </c>
      <c r="K8150" t="s">
        <v>90</v>
      </c>
      <c r="L8150" t="s">
        <v>43</v>
      </c>
      <c r="M8150">
        <v>4.79</v>
      </c>
      <c r="N8150" t="s">
        <v>83</v>
      </c>
      <c r="O8150" t="b">
        <v>0</v>
      </c>
      <c r="P8150">
        <v>131.8544</v>
      </c>
      <c r="Q8150">
        <v>45.862400000000008</v>
      </c>
      <c r="R8150">
        <v>34.842400000000012</v>
      </c>
      <c r="S8150" t="s">
        <v>84</v>
      </c>
      <c r="T8150">
        <v>0</v>
      </c>
      <c r="U8150">
        <v>0</v>
      </c>
      <c r="V8150">
        <v>16</v>
      </c>
      <c r="W8150">
        <v>1044.1976</v>
      </c>
    </row>
    <row r="8151" spans="1:23" x14ac:dyDescent="0.35">
      <c r="A8151" t="s">
        <v>10302</v>
      </c>
      <c r="B8151" t="s">
        <v>689</v>
      </c>
      <c r="C8151" t="s">
        <v>2804</v>
      </c>
      <c r="D8151" t="s">
        <v>15</v>
      </c>
      <c r="E8151" t="s">
        <v>88</v>
      </c>
      <c r="F8151" t="s">
        <v>877</v>
      </c>
      <c r="G8151">
        <v>29.86</v>
      </c>
      <c r="H8151">
        <v>3</v>
      </c>
      <c r="I8151">
        <v>0.03</v>
      </c>
      <c r="J8151">
        <v>5.84</v>
      </c>
      <c r="K8151" t="s">
        <v>115</v>
      </c>
      <c r="L8151" t="s">
        <v>48</v>
      </c>
      <c r="M8151">
        <v>15.29</v>
      </c>
      <c r="N8151" t="s">
        <v>83</v>
      </c>
      <c r="O8151" t="b">
        <v>0</v>
      </c>
      <c r="P8151">
        <v>86.892600000000002</v>
      </c>
      <c r="Q8151">
        <v>33.144599999999997</v>
      </c>
      <c r="R8151">
        <v>12.0146</v>
      </c>
      <c r="S8151" t="s">
        <v>103</v>
      </c>
      <c r="T8151">
        <v>0</v>
      </c>
      <c r="U8151">
        <v>0</v>
      </c>
      <c r="V8151">
        <v>14</v>
      </c>
      <c r="W8151">
        <v>128.99529999999999</v>
      </c>
    </row>
    <row r="8152" spans="1:23" x14ac:dyDescent="0.35">
      <c r="A8152" t="s">
        <v>10303</v>
      </c>
      <c r="B8152" t="s">
        <v>425</v>
      </c>
      <c r="C8152" t="s">
        <v>373</v>
      </c>
      <c r="D8152" t="s">
        <v>12</v>
      </c>
      <c r="E8152" t="s">
        <v>14</v>
      </c>
      <c r="F8152" t="s">
        <v>210</v>
      </c>
      <c r="G8152">
        <v>179.44</v>
      </c>
      <c r="H8152">
        <v>3</v>
      </c>
      <c r="I8152">
        <v>0.11</v>
      </c>
      <c r="J8152">
        <v>6.94</v>
      </c>
      <c r="K8152" t="s">
        <v>115</v>
      </c>
      <c r="L8152" t="s">
        <v>41</v>
      </c>
      <c r="M8152">
        <v>8.1300000000000008</v>
      </c>
      <c r="N8152" t="s">
        <v>83</v>
      </c>
      <c r="O8152" t="b">
        <v>0</v>
      </c>
      <c r="P8152">
        <v>479.10480000000001</v>
      </c>
      <c r="Q8152">
        <v>156.11279999999999</v>
      </c>
      <c r="R8152">
        <v>141.0428</v>
      </c>
      <c r="S8152" t="s">
        <v>84</v>
      </c>
      <c r="T8152">
        <v>0</v>
      </c>
      <c r="U8152">
        <v>0</v>
      </c>
      <c r="V8152">
        <v>16</v>
      </c>
      <c r="W8152">
        <v>819.02729999999997</v>
      </c>
    </row>
    <row r="8153" spans="1:23" x14ac:dyDescent="0.35">
      <c r="A8153" t="s">
        <v>10304</v>
      </c>
      <c r="B8153" t="s">
        <v>603</v>
      </c>
      <c r="C8153" t="s">
        <v>2188</v>
      </c>
      <c r="D8153" t="s">
        <v>24</v>
      </c>
      <c r="E8153" t="s">
        <v>88</v>
      </c>
      <c r="F8153" t="s">
        <v>1221</v>
      </c>
      <c r="G8153">
        <v>20.84</v>
      </c>
      <c r="H8153">
        <v>1</v>
      </c>
      <c r="I8153">
        <v>0.19</v>
      </c>
      <c r="J8153">
        <v>6.39</v>
      </c>
      <c r="K8153" t="s">
        <v>115</v>
      </c>
      <c r="L8153" t="s">
        <v>41</v>
      </c>
      <c r="M8153">
        <v>9.1999999999999993</v>
      </c>
      <c r="N8153" t="s">
        <v>83</v>
      </c>
      <c r="O8153" t="b">
        <v>0</v>
      </c>
      <c r="P8153">
        <v>16.880400000000002</v>
      </c>
      <c r="Q8153">
        <v>4.3764000000000021</v>
      </c>
      <c r="R8153">
        <v>-11.2136</v>
      </c>
      <c r="S8153" t="s">
        <v>128</v>
      </c>
      <c r="T8153">
        <v>0</v>
      </c>
      <c r="U8153">
        <v>0</v>
      </c>
      <c r="V8153">
        <v>19</v>
      </c>
      <c r="W8153">
        <v>967.64179999999999</v>
      </c>
    </row>
    <row r="8154" spans="1:23" x14ac:dyDescent="0.35">
      <c r="A8154" t="s">
        <v>10305</v>
      </c>
      <c r="B8154" t="s">
        <v>1604</v>
      </c>
      <c r="C8154" t="s">
        <v>2815</v>
      </c>
      <c r="D8154" t="s">
        <v>24</v>
      </c>
      <c r="E8154" t="s">
        <v>88</v>
      </c>
      <c r="F8154" t="s">
        <v>227</v>
      </c>
      <c r="G8154">
        <v>31.31</v>
      </c>
      <c r="H8154">
        <v>2</v>
      </c>
      <c r="I8154">
        <v>0.04</v>
      </c>
      <c r="J8154">
        <v>7.98</v>
      </c>
      <c r="K8154" t="s">
        <v>102</v>
      </c>
      <c r="L8154" t="s">
        <v>43</v>
      </c>
      <c r="M8154">
        <v>5.79</v>
      </c>
      <c r="N8154" t="s">
        <v>83</v>
      </c>
      <c r="O8154" t="b">
        <v>0</v>
      </c>
      <c r="P8154">
        <v>60.115200000000002</v>
      </c>
      <c r="Q8154">
        <v>22.543199999999999</v>
      </c>
      <c r="R8154">
        <v>8.7731999999999992</v>
      </c>
      <c r="S8154" t="s">
        <v>97</v>
      </c>
      <c r="T8154">
        <v>0</v>
      </c>
      <c r="U8154">
        <v>0</v>
      </c>
      <c r="V8154">
        <v>13</v>
      </c>
      <c r="W8154">
        <v>1150.4376000000011</v>
      </c>
    </row>
    <row r="8155" spans="1:23" x14ac:dyDescent="0.35">
      <c r="A8155" t="s">
        <v>10306</v>
      </c>
      <c r="B8155" t="s">
        <v>197</v>
      </c>
      <c r="C8155" t="s">
        <v>281</v>
      </c>
      <c r="D8155" t="s">
        <v>19</v>
      </c>
      <c r="E8155" t="s">
        <v>95</v>
      </c>
      <c r="F8155" t="s">
        <v>568</v>
      </c>
      <c r="G8155">
        <v>623.48</v>
      </c>
      <c r="H8155">
        <v>1</v>
      </c>
      <c r="I8155">
        <v>0.09</v>
      </c>
      <c r="J8155">
        <v>5.66</v>
      </c>
      <c r="K8155" t="s">
        <v>115</v>
      </c>
      <c r="L8155" t="s">
        <v>45</v>
      </c>
      <c r="M8155">
        <v>0.71</v>
      </c>
      <c r="N8155" t="s">
        <v>83</v>
      </c>
      <c r="O8155" t="b">
        <v>0</v>
      </c>
      <c r="P8155">
        <v>567.36680000000001</v>
      </c>
      <c r="Q8155">
        <v>193.27879999999999</v>
      </c>
      <c r="R8155">
        <v>186.90880000000001</v>
      </c>
      <c r="S8155" t="s">
        <v>84</v>
      </c>
      <c r="T8155">
        <v>0</v>
      </c>
      <c r="U8155">
        <v>0</v>
      </c>
      <c r="V8155">
        <v>15</v>
      </c>
      <c r="W8155">
        <v>1405.4456</v>
      </c>
    </row>
    <row r="8156" spans="1:23" x14ac:dyDescent="0.35">
      <c r="A8156" t="s">
        <v>10307</v>
      </c>
      <c r="B8156" t="s">
        <v>1348</v>
      </c>
      <c r="C8156" t="s">
        <v>10308</v>
      </c>
      <c r="D8156" t="s">
        <v>15</v>
      </c>
      <c r="E8156" t="s">
        <v>14</v>
      </c>
      <c r="F8156" t="s">
        <v>1306</v>
      </c>
      <c r="G8156">
        <v>141.31</v>
      </c>
      <c r="H8156">
        <v>3</v>
      </c>
      <c r="I8156">
        <v>0.25</v>
      </c>
      <c r="J8156">
        <v>8.51</v>
      </c>
      <c r="K8156" t="s">
        <v>102</v>
      </c>
      <c r="L8156" t="s">
        <v>41</v>
      </c>
      <c r="M8156">
        <v>13.31</v>
      </c>
      <c r="N8156" t="s">
        <v>83</v>
      </c>
      <c r="O8156" t="b">
        <v>0</v>
      </c>
      <c r="P8156">
        <v>317.94749999999999</v>
      </c>
      <c r="Q8156">
        <v>63.589499999999987</v>
      </c>
      <c r="R8156">
        <v>41.769499999999987</v>
      </c>
      <c r="S8156" t="s">
        <v>97</v>
      </c>
      <c r="T8156">
        <v>0</v>
      </c>
      <c r="U8156">
        <v>0</v>
      </c>
      <c r="V8156">
        <v>2</v>
      </c>
      <c r="W8156">
        <v>71.733499999999978</v>
      </c>
    </row>
    <row r="8157" spans="1:23" x14ac:dyDescent="0.35">
      <c r="A8157" t="s">
        <v>10309</v>
      </c>
      <c r="B8157" t="s">
        <v>353</v>
      </c>
      <c r="C8157" t="s">
        <v>3411</v>
      </c>
      <c r="D8157" t="s">
        <v>17</v>
      </c>
      <c r="E8157" t="s">
        <v>14</v>
      </c>
      <c r="F8157" t="s">
        <v>1306</v>
      </c>
      <c r="G8157">
        <v>121.05</v>
      </c>
      <c r="H8157">
        <v>2</v>
      </c>
      <c r="I8157">
        <v>0.05</v>
      </c>
      <c r="J8157">
        <v>7.14</v>
      </c>
      <c r="K8157" t="s">
        <v>82</v>
      </c>
      <c r="L8157" t="s">
        <v>43</v>
      </c>
      <c r="M8157">
        <v>5.91</v>
      </c>
      <c r="N8157" t="s">
        <v>279</v>
      </c>
      <c r="O8157" t="b">
        <v>0</v>
      </c>
      <c r="P8157">
        <v>229.995</v>
      </c>
      <c r="Q8157">
        <v>84.734999999999985</v>
      </c>
      <c r="R8157">
        <v>71.684999999999988</v>
      </c>
      <c r="S8157" t="s">
        <v>91</v>
      </c>
      <c r="T8157">
        <v>0</v>
      </c>
      <c r="U8157">
        <v>1</v>
      </c>
      <c r="V8157">
        <v>3</v>
      </c>
      <c r="W8157">
        <v>180.73570000000001</v>
      </c>
    </row>
    <row r="8158" spans="1:23" x14ac:dyDescent="0.35">
      <c r="A8158" t="s">
        <v>10310</v>
      </c>
      <c r="B8158" t="s">
        <v>150</v>
      </c>
      <c r="C8158" t="s">
        <v>4797</v>
      </c>
      <c r="D8158" t="s">
        <v>17</v>
      </c>
      <c r="E8158" t="s">
        <v>95</v>
      </c>
      <c r="F8158" t="s">
        <v>119</v>
      </c>
      <c r="G8158">
        <v>593.41</v>
      </c>
      <c r="H8158">
        <v>1</v>
      </c>
      <c r="I8158">
        <v>0.03</v>
      </c>
      <c r="J8158">
        <v>8.89</v>
      </c>
      <c r="K8158" t="s">
        <v>90</v>
      </c>
      <c r="L8158" t="s">
        <v>43</v>
      </c>
      <c r="M8158">
        <v>4.7300000000000004</v>
      </c>
      <c r="N8158" t="s">
        <v>279</v>
      </c>
      <c r="O8158" t="b">
        <v>0</v>
      </c>
      <c r="P8158">
        <v>575.60769999999991</v>
      </c>
      <c r="Q8158">
        <v>219.56169999999989</v>
      </c>
      <c r="R8158">
        <v>205.94169999999991</v>
      </c>
      <c r="S8158" t="s">
        <v>128</v>
      </c>
      <c r="T8158">
        <v>0</v>
      </c>
      <c r="U8158">
        <v>1</v>
      </c>
      <c r="V8158">
        <v>4</v>
      </c>
      <c r="W8158">
        <v>217.9454999999999</v>
      </c>
    </row>
    <row r="8159" spans="1:23" x14ac:dyDescent="0.35">
      <c r="A8159" t="s">
        <v>10311</v>
      </c>
      <c r="B8159" t="s">
        <v>364</v>
      </c>
      <c r="C8159" t="s">
        <v>166</v>
      </c>
      <c r="D8159" t="s">
        <v>12</v>
      </c>
      <c r="E8159" t="s">
        <v>88</v>
      </c>
      <c r="F8159" t="s">
        <v>457</v>
      </c>
      <c r="G8159">
        <v>38.47</v>
      </c>
      <c r="H8159">
        <v>1</v>
      </c>
      <c r="I8159">
        <v>0.03</v>
      </c>
      <c r="J8159">
        <v>8.23</v>
      </c>
      <c r="K8159" t="s">
        <v>90</v>
      </c>
      <c r="L8159" t="s">
        <v>43</v>
      </c>
      <c r="M8159">
        <v>6.49</v>
      </c>
      <c r="N8159" t="s">
        <v>83</v>
      </c>
      <c r="O8159" t="b">
        <v>0</v>
      </c>
      <c r="P8159">
        <v>37.315899999999999</v>
      </c>
      <c r="Q8159">
        <v>14.2339</v>
      </c>
      <c r="R8159">
        <v>-0.48609999999999859</v>
      </c>
      <c r="S8159" t="s">
        <v>97</v>
      </c>
      <c r="T8159">
        <v>0</v>
      </c>
      <c r="U8159">
        <v>0</v>
      </c>
      <c r="V8159">
        <v>20</v>
      </c>
      <c r="W8159">
        <v>1878.5492999999999</v>
      </c>
    </row>
    <row r="8160" spans="1:23" x14ac:dyDescent="0.35">
      <c r="A8160" t="s">
        <v>10312</v>
      </c>
      <c r="B8160" t="s">
        <v>784</v>
      </c>
      <c r="C8160" t="s">
        <v>2686</v>
      </c>
      <c r="D8160" t="s">
        <v>17</v>
      </c>
      <c r="E8160" t="s">
        <v>16</v>
      </c>
      <c r="F8160" t="s">
        <v>932</v>
      </c>
      <c r="G8160">
        <v>34.520000000000003</v>
      </c>
      <c r="H8160">
        <v>2</v>
      </c>
      <c r="I8160">
        <v>0.28000000000000003</v>
      </c>
      <c r="J8160">
        <v>5.71</v>
      </c>
      <c r="K8160" t="s">
        <v>90</v>
      </c>
      <c r="L8160" t="s">
        <v>41</v>
      </c>
      <c r="M8160">
        <v>6.97</v>
      </c>
      <c r="N8160" t="s">
        <v>83</v>
      </c>
      <c r="O8160" t="b">
        <v>0</v>
      </c>
      <c r="P8160">
        <v>49.708799999999997</v>
      </c>
      <c r="Q8160">
        <v>8.2848000000000042</v>
      </c>
      <c r="R8160">
        <v>-4.3951999999999964</v>
      </c>
      <c r="S8160" t="s">
        <v>84</v>
      </c>
      <c r="T8160">
        <v>0</v>
      </c>
      <c r="U8160">
        <v>0</v>
      </c>
      <c r="V8160">
        <v>11</v>
      </c>
      <c r="W8160">
        <v>487.95159999999998</v>
      </c>
    </row>
    <row r="8161" spans="1:23" x14ac:dyDescent="0.35">
      <c r="A8161" t="s">
        <v>10313</v>
      </c>
      <c r="B8161" t="s">
        <v>1147</v>
      </c>
      <c r="C8161" t="s">
        <v>1985</v>
      </c>
      <c r="D8161" t="s">
        <v>28</v>
      </c>
      <c r="E8161" t="s">
        <v>16</v>
      </c>
      <c r="F8161" t="s">
        <v>293</v>
      </c>
      <c r="G8161">
        <v>27.67</v>
      </c>
      <c r="H8161">
        <v>2</v>
      </c>
      <c r="I8161">
        <v>0.23</v>
      </c>
      <c r="J8161">
        <v>9.11</v>
      </c>
      <c r="K8161" t="s">
        <v>102</v>
      </c>
      <c r="L8161" t="s">
        <v>41</v>
      </c>
      <c r="M8161">
        <v>12.45</v>
      </c>
      <c r="N8161" t="s">
        <v>83</v>
      </c>
      <c r="O8161" t="b">
        <v>0</v>
      </c>
      <c r="P8161">
        <v>42.611800000000002</v>
      </c>
      <c r="Q8161">
        <v>9.4078000000000017</v>
      </c>
      <c r="R8161">
        <v>-12.152200000000001</v>
      </c>
      <c r="S8161" t="s">
        <v>183</v>
      </c>
      <c r="T8161">
        <v>0</v>
      </c>
      <c r="U8161">
        <v>0</v>
      </c>
      <c r="V8161">
        <v>21</v>
      </c>
      <c r="W8161">
        <v>694.11470000000008</v>
      </c>
    </row>
    <row r="8162" spans="1:23" x14ac:dyDescent="0.35">
      <c r="A8162" t="s">
        <v>10314</v>
      </c>
      <c r="B8162" t="s">
        <v>157</v>
      </c>
      <c r="C8162" t="s">
        <v>2452</v>
      </c>
      <c r="D8162" t="s">
        <v>15</v>
      </c>
      <c r="E8162" t="s">
        <v>88</v>
      </c>
      <c r="F8162" t="s">
        <v>457</v>
      </c>
      <c r="G8162">
        <v>29.99</v>
      </c>
      <c r="H8162">
        <v>3</v>
      </c>
      <c r="I8162">
        <v>0.05</v>
      </c>
      <c r="J8162">
        <v>2.59</v>
      </c>
      <c r="K8162" t="s">
        <v>90</v>
      </c>
      <c r="L8162" t="s">
        <v>45</v>
      </c>
      <c r="M8162">
        <v>1.97</v>
      </c>
      <c r="N8162" t="s">
        <v>83</v>
      </c>
      <c r="O8162" t="b">
        <v>0</v>
      </c>
      <c r="P8162">
        <v>85.471499999999992</v>
      </c>
      <c r="Q8162">
        <v>31.489499999999989</v>
      </c>
      <c r="R8162">
        <v>26.929500000000001</v>
      </c>
      <c r="S8162" t="s">
        <v>91</v>
      </c>
      <c r="T8162">
        <v>0</v>
      </c>
      <c r="U8162">
        <v>0</v>
      </c>
      <c r="V8162">
        <v>13</v>
      </c>
      <c r="W8162">
        <v>820.09640000000013</v>
      </c>
    </row>
    <row r="8163" spans="1:23" x14ac:dyDescent="0.35">
      <c r="A8163" t="s">
        <v>10315</v>
      </c>
      <c r="B8163" t="s">
        <v>2158</v>
      </c>
      <c r="C8163" t="s">
        <v>1025</v>
      </c>
      <c r="D8163" t="s">
        <v>15</v>
      </c>
      <c r="E8163" t="s">
        <v>88</v>
      </c>
      <c r="F8163" t="s">
        <v>227</v>
      </c>
      <c r="G8163">
        <v>26.72</v>
      </c>
      <c r="H8163">
        <v>3</v>
      </c>
      <c r="I8163">
        <v>0.06</v>
      </c>
      <c r="J8163">
        <v>2.71</v>
      </c>
      <c r="K8163" t="s">
        <v>115</v>
      </c>
      <c r="L8163" t="s">
        <v>45</v>
      </c>
      <c r="M8163">
        <v>0.99</v>
      </c>
      <c r="N8163" t="s">
        <v>83</v>
      </c>
      <c r="O8163" t="b">
        <v>0</v>
      </c>
      <c r="P8163">
        <v>75.350399999999993</v>
      </c>
      <c r="Q8163">
        <v>27.2544</v>
      </c>
      <c r="R8163">
        <v>23.554400000000001</v>
      </c>
      <c r="S8163" t="s">
        <v>128</v>
      </c>
      <c r="T8163">
        <v>0</v>
      </c>
      <c r="U8163">
        <v>0</v>
      </c>
      <c r="V8163">
        <v>13</v>
      </c>
      <c r="W8163">
        <v>817.44529999999997</v>
      </c>
    </row>
    <row r="8164" spans="1:23" x14ac:dyDescent="0.35">
      <c r="A8164" t="s">
        <v>10316</v>
      </c>
      <c r="B8164" t="s">
        <v>346</v>
      </c>
      <c r="C8164" t="s">
        <v>434</v>
      </c>
      <c r="D8164" t="s">
        <v>26</v>
      </c>
      <c r="E8164" t="s">
        <v>14</v>
      </c>
      <c r="F8164" t="s">
        <v>775</v>
      </c>
      <c r="G8164">
        <v>103.6</v>
      </c>
      <c r="H8164">
        <v>2</v>
      </c>
      <c r="I8164">
        <v>0.17</v>
      </c>
      <c r="J8164">
        <v>2.34</v>
      </c>
      <c r="K8164" t="s">
        <v>90</v>
      </c>
      <c r="L8164" t="s">
        <v>41</v>
      </c>
      <c r="M8164">
        <v>12.17</v>
      </c>
      <c r="N8164" t="s">
        <v>83</v>
      </c>
      <c r="O8164" t="b">
        <v>0</v>
      </c>
      <c r="P8164">
        <v>171.976</v>
      </c>
      <c r="Q8164">
        <v>47.655999999999977</v>
      </c>
      <c r="R8164">
        <v>33.145999999999979</v>
      </c>
      <c r="S8164" t="s">
        <v>97</v>
      </c>
      <c r="T8164">
        <v>0</v>
      </c>
      <c r="U8164">
        <v>0</v>
      </c>
      <c r="V8164">
        <v>17</v>
      </c>
      <c r="W8164">
        <v>709.66280000000006</v>
      </c>
    </row>
    <row r="8165" spans="1:23" x14ac:dyDescent="0.35">
      <c r="A8165" t="s">
        <v>10317</v>
      </c>
      <c r="B8165" t="s">
        <v>353</v>
      </c>
      <c r="C8165" t="s">
        <v>110</v>
      </c>
      <c r="D8165" t="s">
        <v>24</v>
      </c>
      <c r="E8165" t="s">
        <v>14</v>
      </c>
      <c r="F8165" t="s">
        <v>187</v>
      </c>
      <c r="G8165">
        <v>91.78</v>
      </c>
      <c r="H8165">
        <v>2</v>
      </c>
      <c r="I8165">
        <v>0.01</v>
      </c>
      <c r="J8165">
        <v>2.42</v>
      </c>
      <c r="K8165" t="s">
        <v>102</v>
      </c>
      <c r="L8165" t="s">
        <v>48</v>
      </c>
      <c r="M8165">
        <v>12.31</v>
      </c>
      <c r="N8165" t="s">
        <v>83</v>
      </c>
      <c r="O8165" t="b">
        <v>0</v>
      </c>
      <c r="P8165">
        <v>181.7244</v>
      </c>
      <c r="Q8165">
        <v>71.588400000000007</v>
      </c>
      <c r="R8165">
        <v>56.858400000000003</v>
      </c>
      <c r="S8165" t="s">
        <v>91</v>
      </c>
      <c r="T8165">
        <v>0</v>
      </c>
      <c r="U8165">
        <v>0</v>
      </c>
      <c r="V8165">
        <v>20</v>
      </c>
      <c r="W8165">
        <v>1794.1578999999999</v>
      </c>
    </row>
    <row r="8166" spans="1:23" x14ac:dyDescent="0.35">
      <c r="A8166" t="s">
        <v>10318</v>
      </c>
      <c r="B8166" t="s">
        <v>390</v>
      </c>
      <c r="C8166" t="s">
        <v>10319</v>
      </c>
      <c r="D8166" t="s">
        <v>19</v>
      </c>
      <c r="E8166" t="s">
        <v>16</v>
      </c>
      <c r="F8166" t="s">
        <v>259</v>
      </c>
      <c r="G8166">
        <v>35.659999999999997</v>
      </c>
      <c r="H8166">
        <v>1</v>
      </c>
      <c r="I8166">
        <v>0.26</v>
      </c>
      <c r="J8166">
        <v>9.1300000000000008</v>
      </c>
      <c r="K8166" t="s">
        <v>115</v>
      </c>
      <c r="L8166" t="s">
        <v>41</v>
      </c>
      <c r="M8166">
        <v>13.99</v>
      </c>
      <c r="N8166" t="s">
        <v>83</v>
      </c>
      <c r="O8166" t="b">
        <v>0</v>
      </c>
      <c r="P8166">
        <v>26.388400000000001</v>
      </c>
      <c r="Q8166">
        <v>4.9923999999999999</v>
      </c>
      <c r="R8166">
        <v>-18.127600000000001</v>
      </c>
      <c r="S8166" t="s">
        <v>91</v>
      </c>
      <c r="T8166">
        <v>0</v>
      </c>
      <c r="U8166">
        <v>0</v>
      </c>
      <c r="V8166">
        <v>1</v>
      </c>
      <c r="W8166">
        <v>-18.127600000000001</v>
      </c>
    </row>
    <row r="8167" spans="1:23" x14ac:dyDescent="0.35">
      <c r="A8167" t="s">
        <v>10320</v>
      </c>
      <c r="B8167" t="s">
        <v>462</v>
      </c>
      <c r="C8167" t="s">
        <v>418</v>
      </c>
      <c r="D8167" t="s">
        <v>12</v>
      </c>
      <c r="E8167" t="s">
        <v>95</v>
      </c>
      <c r="F8167" t="s">
        <v>140</v>
      </c>
      <c r="G8167">
        <v>430.37</v>
      </c>
      <c r="H8167">
        <v>3</v>
      </c>
      <c r="I8167">
        <v>0.09</v>
      </c>
      <c r="J8167">
        <v>3.83</v>
      </c>
      <c r="K8167" t="s">
        <v>115</v>
      </c>
      <c r="L8167" t="s">
        <v>45</v>
      </c>
      <c r="M8167">
        <v>1.43</v>
      </c>
      <c r="N8167" t="s">
        <v>83</v>
      </c>
      <c r="O8167" t="b">
        <v>0</v>
      </c>
      <c r="P8167">
        <v>1174.9101000000001</v>
      </c>
      <c r="Q8167">
        <v>400.2441</v>
      </c>
      <c r="R8167">
        <v>394.98410000000001</v>
      </c>
      <c r="S8167" t="s">
        <v>84</v>
      </c>
      <c r="T8167">
        <v>0</v>
      </c>
      <c r="U8167">
        <v>0</v>
      </c>
      <c r="V8167">
        <v>11</v>
      </c>
      <c r="W8167">
        <v>1394.7299</v>
      </c>
    </row>
    <row r="8168" spans="1:23" x14ac:dyDescent="0.35">
      <c r="A8168" t="s">
        <v>10321</v>
      </c>
      <c r="B8168" t="s">
        <v>619</v>
      </c>
      <c r="C8168" t="s">
        <v>2412</v>
      </c>
      <c r="D8168" t="s">
        <v>12</v>
      </c>
      <c r="E8168" t="s">
        <v>88</v>
      </c>
      <c r="F8168" t="s">
        <v>708</v>
      </c>
      <c r="G8168">
        <v>15.95</v>
      </c>
      <c r="H8168">
        <v>2</v>
      </c>
      <c r="I8168">
        <v>0.02</v>
      </c>
      <c r="J8168">
        <v>5.9</v>
      </c>
      <c r="K8168" t="s">
        <v>115</v>
      </c>
      <c r="L8168" t="s">
        <v>43</v>
      </c>
      <c r="M8168">
        <v>4.6900000000000004</v>
      </c>
      <c r="N8168" t="s">
        <v>83</v>
      </c>
      <c r="O8168" t="b">
        <v>0</v>
      </c>
      <c r="P8168">
        <v>31.262</v>
      </c>
      <c r="Q8168">
        <v>12.122</v>
      </c>
      <c r="R8168">
        <v>1.532</v>
      </c>
      <c r="S8168" t="s">
        <v>91</v>
      </c>
      <c r="T8168">
        <v>0</v>
      </c>
      <c r="U8168">
        <v>0</v>
      </c>
      <c r="V8168">
        <v>20</v>
      </c>
      <c r="W8168">
        <v>1201.8497</v>
      </c>
    </row>
    <row r="8169" spans="1:23" x14ac:dyDescent="0.35">
      <c r="A8169" t="s">
        <v>10322</v>
      </c>
      <c r="B8169" t="s">
        <v>832</v>
      </c>
      <c r="C8169" t="s">
        <v>2014</v>
      </c>
      <c r="D8169" t="s">
        <v>12</v>
      </c>
      <c r="E8169" t="s">
        <v>14</v>
      </c>
      <c r="F8169" t="s">
        <v>1740</v>
      </c>
      <c r="G8169">
        <v>133.03</v>
      </c>
      <c r="H8169">
        <v>1</v>
      </c>
      <c r="I8169">
        <v>0.1</v>
      </c>
      <c r="J8169">
        <v>4.92</v>
      </c>
      <c r="K8169" t="s">
        <v>82</v>
      </c>
      <c r="L8169" t="s">
        <v>48</v>
      </c>
      <c r="M8169">
        <v>15.12</v>
      </c>
      <c r="N8169" t="s">
        <v>83</v>
      </c>
      <c r="O8169" t="b">
        <v>1</v>
      </c>
      <c r="P8169">
        <v>119.727</v>
      </c>
      <c r="Q8169">
        <v>39.909000000000013</v>
      </c>
      <c r="R8169">
        <v>19.86900000000001</v>
      </c>
      <c r="S8169" t="s">
        <v>97</v>
      </c>
      <c r="T8169">
        <v>0</v>
      </c>
      <c r="U8169">
        <v>0</v>
      </c>
      <c r="V8169">
        <v>3</v>
      </c>
      <c r="W8169">
        <v>577.7654</v>
      </c>
    </row>
    <row r="8170" spans="1:23" x14ac:dyDescent="0.35">
      <c r="A8170" t="s">
        <v>10323</v>
      </c>
      <c r="B8170" t="s">
        <v>93</v>
      </c>
      <c r="C8170" t="s">
        <v>599</v>
      </c>
      <c r="D8170" t="s">
        <v>17</v>
      </c>
      <c r="E8170" t="s">
        <v>14</v>
      </c>
      <c r="F8170" t="s">
        <v>210</v>
      </c>
      <c r="G8170">
        <v>116.78</v>
      </c>
      <c r="H8170">
        <v>3</v>
      </c>
      <c r="I8170">
        <v>0.06</v>
      </c>
      <c r="J8170">
        <v>9.89</v>
      </c>
      <c r="K8170" t="s">
        <v>90</v>
      </c>
      <c r="L8170" t="s">
        <v>43</v>
      </c>
      <c r="M8170">
        <v>3.17</v>
      </c>
      <c r="N8170" t="s">
        <v>83</v>
      </c>
      <c r="O8170" t="b">
        <v>0</v>
      </c>
      <c r="P8170">
        <v>329.31959999999998</v>
      </c>
      <c r="Q8170">
        <v>119.1156</v>
      </c>
      <c r="R8170">
        <v>106.0556</v>
      </c>
      <c r="S8170" t="s">
        <v>97</v>
      </c>
      <c r="T8170">
        <v>0</v>
      </c>
      <c r="U8170">
        <v>0</v>
      </c>
      <c r="V8170">
        <v>18</v>
      </c>
      <c r="W8170">
        <v>1390.7697000000001</v>
      </c>
    </row>
    <row r="8171" spans="1:23" x14ac:dyDescent="0.35">
      <c r="A8171" t="s">
        <v>10324</v>
      </c>
      <c r="B8171" t="s">
        <v>1301</v>
      </c>
      <c r="C8171" t="s">
        <v>2003</v>
      </c>
      <c r="D8171" t="s">
        <v>15</v>
      </c>
      <c r="E8171" t="s">
        <v>95</v>
      </c>
      <c r="F8171" t="s">
        <v>718</v>
      </c>
      <c r="G8171">
        <v>27.55</v>
      </c>
      <c r="H8171">
        <v>3</v>
      </c>
      <c r="I8171">
        <v>0.23</v>
      </c>
      <c r="J8171">
        <v>2.82</v>
      </c>
      <c r="K8171" t="s">
        <v>102</v>
      </c>
      <c r="L8171" t="s">
        <v>41</v>
      </c>
      <c r="M8171">
        <v>8.9499999999999993</v>
      </c>
      <c r="N8171" t="s">
        <v>83</v>
      </c>
      <c r="O8171" t="b">
        <v>0</v>
      </c>
      <c r="P8171">
        <v>63.640500000000003</v>
      </c>
      <c r="Q8171">
        <v>14.0505</v>
      </c>
      <c r="R8171">
        <v>2.2805</v>
      </c>
      <c r="S8171" t="s">
        <v>91</v>
      </c>
      <c r="T8171">
        <v>0</v>
      </c>
      <c r="U8171">
        <v>0</v>
      </c>
      <c r="V8171">
        <v>9</v>
      </c>
      <c r="W8171">
        <v>198.91290000000001</v>
      </c>
    </row>
    <row r="8172" spans="1:23" x14ac:dyDescent="0.35">
      <c r="A8172" t="s">
        <v>10325</v>
      </c>
      <c r="B8172" t="s">
        <v>249</v>
      </c>
      <c r="C8172" t="s">
        <v>6865</v>
      </c>
      <c r="D8172" t="s">
        <v>12</v>
      </c>
      <c r="E8172" t="s">
        <v>95</v>
      </c>
      <c r="F8172" t="s">
        <v>304</v>
      </c>
      <c r="G8172">
        <v>398.54</v>
      </c>
      <c r="H8172">
        <v>1</v>
      </c>
      <c r="I8172">
        <v>0.06</v>
      </c>
      <c r="J8172">
        <v>6.18</v>
      </c>
      <c r="K8172" t="s">
        <v>90</v>
      </c>
      <c r="L8172" t="s">
        <v>41</v>
      </c>
      <c r="M8172">
        <v>9.1999999999999993</v>
      </c>
      <c r="N8172" t="s">
        <v>83</v>
      </c>
      <c r="O8172" t="b">
        <v>0</v>
      </c>
      <c r="P8172">
        <v>374.62759999999997</v>
      </c>
      <c r="Q8172">
        <v>135.50360000000001</v>
      </c>
      <c r="R8172">
        <v>120.1236</v>
      </c>
      <c r="S8172" t="s">
        <v>91</v>
      </c>
      <c r="T8172">
        <v>0</v>
      </c>
      <c r="U8172">
        <v>0</v>
      </c>
      <c r="V8172">
        <v>3</v>
      </c>
      <c r="W8172">
        <v>597.56560000000002</v>
      </c>
    </row>
    <row r="8173" spans="1:23" x14ac:dyDescent="0.35">
      <c r="A8173" t="s">
        <v>10326</v>
      </c>
      <c r="B8173" t="s">
        <v>121</v>
      </c>
      <c r="C8173" t="s">
        <v>1793</v>
      </c>
      <c r="D8173" t="s">
        <v>17</v>
      </c>
      <c r="E8173" t="s">
        <v>16</v>
      </c>
      <c r="F8173" t="s">
        <v>344</v>
      </c>
      <c r="G8173">
        <v>19.59</v>
      </c>
      <c r="H8173">
        <v>2</v>
      </c>
      <c r="I8173">
        <v>0.18</v>
      </c>
      <c r="J8173">
        <v>7.8</v>
      </c>
      <c r="K8173" t="s">
        <v>102</v>
      </c>
      <c r="L8173" t="s">
        <v>43</v>
      </c>
      <c r="M8173">
        <v>3.07</v>
      </c>
      <c r="N8173" t="s">
        <v>83</v>
      </c>
      <c r="O8173" t="b">
        <v>0</v>
      </c>
      <c r="P8173">
        <v>32.127600000000001</v>
      </c>
      <c r="Q8173">
        <v>8.6196000000000019</v>
      </c>
      <c r="R8173">
        <v>-2.2503999999999968</v>
      </c>
      <c r="S8173" t="s">
        <v>103</v>
      </c>
      <c r="T8173">
        <v>0</v>
      </c>
      <c r="U8173">
        <v>0</v>
      </c>
      <c r="V8173">
        <v>17</v>
      </c>
      <c r="W8173">
        <v>1419.2664</v>
      </c>
    </row>
    <row r="8174" spans="1:23" x14ac:dyDescent="0.35">
      <c r="A8174" t="s">
        <v>10327</v>
      </c>
      <c r="B8174" t="s">
        <v>1810</v>
      </c>
      <c r="C8174" t="s">
        <v>299</v>
      </c>
      <c r="D8174" t="s">
        <v>19</v>
      </c>
      <c r="E8174" t="s">
        <v>16</v>
      </c>
      <c r="F8174" t="s">
        <v>505</v>
      </c>
      <c r="G8174">
        <v>44.76</v>
      </c>
      <c r="H8174">
        <v>3</v>
      </c>
      <c r="I8174">
        <v>0.23</v>
      </c>
      <c r="J8174">
        <v>9.44</v>
      </c>
      <c r="K8174" t="s">
        <v>115</v>
      </c>
      <c r="L8174" t="s">
        <v>45</v>
      </c>
      <c r="M8174">
        <v>1.49</v>
      </c>
      <c r="N8174" t="s">
        <v>83</v>
      </c>
      <c r="O8174" t="b">
        <v>0</v>
      </c>
      <c r="P8174">
        <v>103.3956</v>
      </c>
      <c r="Q8174">
        <v>22.8276</v>
      </c>
      <c r="R8174">
        <v>11.897600000000001</v>
      </c>
      <c r="S8174" t="s">
        <v>84</v>
      </c>
      <c r="T8174">
        <v>0</v>
      </c>
      <c r="U8174">
        <v>0</v>
      </c>
      <c r="V8174">
        <v>11</v>
      </c>
      <c r="W8174">
        <v>748.72979999999995</v>
      </c>
    </row>
    <row r="8175" spans="1:23" x14ac:dyDescent="0.35">
      <c r="A8175" t="s">
        <v>10328</v>
      </c>
      <c r="B8175" t="s">
        <v>193</v>
      </c>
      <c r="C8175" t="s">
        <v>100</v>
      </c>
      <c r="D8175" t="s">
        <v>20</v>
      </c>
      <c r="E8175" t="s">
        <v>88</v>
      </c>
      <c r="F8175" t="s">
        <v>608</v>
      </c>
      <c r="G8175">
        <v>31.97</v>
      </c>
      <c r="H8175">
        <v>3</v>
      </c>
      <c r="I8175">
        <v>0.22</v>
      </c>
      <c r="J8175">
        <v>6.42</v>
      </c>
      <c r="K8175" t="s">
        <v>102</v>
      </c>
      <c r="L8175" t="s">
        <v>41</v>
      </c>
      <c r="M8175">
        <v>5.5</v>
      </c>
      <c r="N8175" t="s">
        <v>83</v>
      </c>
      <c r="O8175" t="b">
        <v>0</v>
      </c>
      <c r="P8175">
        <v>74.809799999999996</v>
      </c>
      <c r="Q8175">
        <v>17.2638</v>
      </c>
      <c r="R8175">
        <v>5.3437999999999963</v>
      </c>
      <c r="S8175" t="s">
        <v>97</v>
      </c>
      <c r="T8175">
        <v>0</v>
      </c>
      <c r="U8175">
        <v>0</v>
      </c>
      <c r="V8175">
        <v>16</v>
      </c>
      <c r="W8175">
        <v>909.71600000000001</v>
      </c>
    </row>
    <row r="8176" spans="1:23" x14ac:dyDescent="0.35">
      <c r="A8176" t="s">
        <v>10329</v>
      </c>
      <c r="B8176" t="s">
        <v>556</v>
      </c>
      <c r="C8176" t="s">
        <v>1209</v>
      </c>
      <c r="D8176" t="s">
        <v>15</v>
      </c>
      <c r="E8176" t="s">
        <v>14</v>
      </c>
      <c r="F8176" t="s">
        <v>451</v>
      </c>
      <c r="G8176">
        <v>66.45</v>
      </c>
      <c r="H8176">
        <v>2</v>
      </c>
      <c r="I8176">
        <v>0.24</v>
      </c>
      <c r="J8176">
        <v>6.28</v>
      </c>
      <c r="K8176" t="s">
        <v>115</v>
      </c>
      <c r="L8176" t="s">
        <v>41</v>
      </c>
      <c r="M8176">
        <v>9.31</v>
      </c>
      <c r="N8176" t="s">
        <v>83</v>
      </c>
      <c r="O8176" t="b">
        <v>0</v>
      </c>
      <c r="P8176">
        <v>101.004</v>
      </c>
      <c r="Q8176">
        <v>21.26400000000001</v>
      </c>
      <c r="R8176">
        <v>5.6740000000000101</v>
      </c>
      <c r="S8176" t="s">
        <v>128</v>
      </c>
      <c r="T8176">
        <v>0</v>
      </c>
      <c r="U8176">
        <v>0</v>
      </c>
      <c r="V8176">
        <v>23</v>
      </c>
      <c r="W8176">
        <v>1892.7003</v>
      </c>
    </row>
    <row r="8177" spans="1:23" x14ac:dyDescent="0.35">
      <c r="A8177" t="s">
        <v>10330</v>
      </c>
      <c r="B8177" t="s">
        <v>117</v>
      </c>
      <c r="C8177" t="s">
        <v>190</v>
      </c>
      <c r="D8177" t="s">
        <v>12</v>
      </c>
      <c r="E8177" t="s">
        <v>16</v>
      </c>
      <c r="F8177" t="s">
        <v>478</v>
      </c>
      <c r="G8177">
        <v>25.65</v>
      </c>
      <c r="H8177">
        <v>3</v>
      </c>
      <c r="I8177">
        <v>0.28000000000000003</v>
      </c>
      <c r="J8177">
        <v>2.82</v>
      </c>
      <c r="K8177" t="s">
        <v>102</v>
      </c>
      <c r="L8177" t="s">
        <v>43</v>
      </c>
      <c r="M8177">
        <v>6.35</v>
      </c>
      <c r="N8177" t="s">
        <v>83</v>
      </c>
      <c r="O8177" t="b">
        <v>0</v>
      </c>
      <c r="P8177">
        <v>55.403999999999989</v>
      </c>
      <c r="Q8177">
        <v>9.2339999999999964</v>
      </c>
      <c r="R8177">
        <v>6.39999999999947E-2</v>
      </c>
      <c r="S8177" t="s">
        <v>84</v>
      </c>
      <c r="T8177">
        <v>0</v>
      </c>
      <c r="U8177">
        <v>0</v>
      </c>
      <c r="V8177">
        <v>21</v>
      </c>
      <c r="W8177">
        <v>1065.6361999999999</v>
      </c>
    </row>
    <row r="8178" spans="1:23" x14ac:dyDescent="0.35">
      <c r="A8178" t="s">
        <v>10331</v>
      </c>
      <c r="B8178" t="s">
        <v>1687</v>
      </c>
      <c r="C8178" t="s">
        <v>359</v>
      </c>
      <c r="D8178" t="s">
        <v>17</v>
      </c>
      <c r="E8178" t="s">
        <v>14</v>
      </c>
      <c r="F8178" t="s">
        <v>733</v>
      </c>
      <c r="G8178">
        <v>90.81</v>
      </c>
      <c r="H8178">
        <v>1</v>
      </c>
      <c r="I8178">
        <v>0.09</v>
      </c>
      <c r="J8178">
        <v>8.68</v>
      </c>
      <c r="K8178" t="s">
        <v>102</v>
      </c>
      <c r="L8178" t="s">
        <v>41</v>
      </c>
      <c r="M8178">
        <v>14.91</v>
      </c>
      <c r="N8178" t="s">
        <v>83</v>
      </c>
      <c r="O8178" t="b">
        <v>0</v>
      </c>
      <c r="P8178">
        <v>82.637100000000004</v>
      </c>
      <c r="Q8178">
        <v>28.15110000000001</v>
      </c>
      <c r="R8178">
        <v>4.5611000000000068</v>
      </c>
      <c r="S8178" t="s">
        <v>97</v>
      </c>
      <c r="T8178">
        <v>0</v>
      </c>
      <c r="U8178">
        <v>0</v>
      </c>
      <c r="V8178">
        <v>18</v>
      </c>
      <c r="W8178">
        <v>1656.8806999999999</v>
      </c>
    </row>
    <row r="8179" spans="1:23" x14ac:dyDescent="0.35">
      <c r="A8179" t="s">
        <v>10332</v>
      </c>
      <c r="B8179" t="s">
        <v>1586</v>
      </c>
      <c r="C8179" t="s">
        <v>616</v>
      </c>
      <c r="D8179" t="s">
        <v>12</v>
      </c>
      <c r="E8179" t="s">
        <v>95</v>
      </c>
      <c r="F8179" t="s">
        <v>1549</v>
      </c>
      <c r="G8179">
        <v>493.63</v>
      </c>
      <c r="H8179">
        <v>1</v>
      </c>
      <c r="I8179">
        <v>0.1</v>
      </c>
      <c r="J8179">
        <v>6.18</v>
      </c>
      <c r="K8179" t="s">
        <v>82</v>
      </c>
      <c r="L8179" t="s">
        <v>43</v>
      </c>
      <c r="M8179">
        <v>5.93</v>
      </c>
      <c r="N8179" t="s">
        <v>83</v>
      </c>
      <c r="O8179" t="b">
        <v>0</v>
      </c>
      <c r="P8179">
        <v>444.267</v>
      </c>
      <c r="Q8179">
        <v>148.089</v>
      </c>
      <c r="R8179">
        <v>135.97900000000001</v>
      </c>
      <c r="S8179" t="s">
        <v>183</v>
      </c>
      <c r="T8179">
        <v>0</v>
      </c>
      <c r="U8179">
        <v>0</v>
      </c>
      <c r="V8179">
        <v>15</v>
      </c>
      <c r="W8179">
        <v>1090.9683</v>
      </c>
    </row>
    <row r="8180" spans="1:23" x14ac:dyDescent="0.35">
      <c r="A8180" t="s">
        <v>10333</v>
      </c>
      <c r="B8180" t="s">
        <v>470</v>
      </c>
      <c r="C8180" t="s">
        <v>1069</v>
      </c>
      <c r="D8180" t="s">
        <v>12</v>
      </c>
      <c r="E8180" t="s">
        <v>88</v>
      </c>
      <c r="F8180" t="s">
        <v>530</v>
      </c>
      <c r="G8180">
        <v>29.85</v>
      </c>
      <c r="H8180">
        <v>3</v>
      </c>
      <c r="I8180">
        <v>0.27</v>
      </c>
      <c r="J8180">
        <v>9.99</v>
      </c>
      <c r="K8180" t="s">
        <v>115</v>
      </c>
      <c r="L8180" t="s">
        <v>41</v>
      </c>
      <c r="M8180">
        <v>9.07</v>
      </c>
      <c r="N8180" t="s">
        <v>83</v>
      </c>
      <c r="O8180" t="b">
        <v>0</v>
      </c>
      <c r="P8180">
        <v>65.371500000000012</v>
      </c>
      <c r="Q8180">
        <v>11.64150000000001</v>
      </c>
      <c r="R8180">
        <v>-7.4184999999999937</v>
      </c>
      <c r="S8180" t="s">
        <v>183</v>
      </c>
      <c r="T8180">
        <v>0</v>
      </c>
      <c r="U8180">
        <v>0</v>
      </c>
      <c r="V8180">
        <v>18</v>
      </c>
      <c r="W8180">
        <v>2032.4559999999999</v>
      </c>
    </row>
    <row r="8181" spans="1:23" x14ac:dyDescent="0.35">
      <c r="A8181" t="s">
        <v>10334</v>
      </c>
      <c r="B8181" t="s">
        <v>405</v>
      </c>
      <c r="C8181" t="s">
        <v>6668</v>
      </c>
      <c r="D8181" t="s">
        <v>24</v>
      </c>
      <c r="E8181" t="s">
        <v>88</v>
      </c>
      <c r="F8181" t="s">
        <v>483</v>
      </c>
      <c r="G8181">
        <v>27.49</v>
      </c>
      <c r="H8181">
        <v>1</v>
      </c>
      <c r="I8181">
        <v>0.03</v>
      </c>
      <c r="J8181">
        <v>8.84</v>
      </c>
      <c r="K8181" t="s">
        <v>90</v>
      </c>
      <c r="L8181" t="s">
        <v>43</v>
      </c>
      <c r="M8181">
        <v>5.34</v>
      </c>
      <c r="N8181" t="s">
        <v>83</v>
      </c>
      <c r="O8181" t="b">
        <v>0</v>
      </c>
      <c r="P8181">
        <v>26.665299999999998</v>
      </c>
      <c r="Q8181">
        <v>10.1713</v>
      </c>
      <c r="R8181">
        <v>-4.008700000000001</v>
      </c>
      <c r="S8181" t="s">
        <v>103</v>
      </c>
      <c r="T8181">
        <v>0</v>
      </c>
      <c r="U8181">
        <v>0</v>
      </c>
      <c r="V8181">
        <v>2</v>
      </c>
      <c r="W8181">
        <v>282.75490000000002</v>
      </c>
    </row>
    <row r="8182" spans="1:23" x14ac:dyDescent="0.35">
      <c r="A8182" t="s">
        <v>10335</v>
      </c>
      <c r="B8182" t="s">
        <v>507</v>
      </c>
      <c r="C8182" t="s">
        <v>1561</v>
      </c>
      <c r="D8182" t="s">
        <v>15</v>
      </c>
      <c r="E8182" t="s">
        <v>14</v>
      </c>
      <c r="F8182" t="s">
        <v>1290</v>
      </c>
      <c r="G8182">
        <v>118.97</v>
      </c>
      <c r="H8182">
        <v>3</v>
      </c>
      <c r="I8182">
        <v>0.05</v>
      </c>
      <c r="J8182">
        <v>6.67</v>
      </c>
      <c r="K8182" t="s">
        <v>115</v>
      </c>
      <c r="L8182" t="s">
        <v>45</v>
      </c>
      <c r="M8182">
        <v>1.65</v>
      </c>
      <c r="N8182" t="s">
        <v>141</v>
      </c>
      <c r="O8182" t="b">
        <v>0</v>
      </c>
      <c r="P8182">
        <v>339.06450000000001</v>
      </c>
      <c r="Q8182">
        <v>124.91849999999999</v>
      </c>
      <c r="R8182">
        <v>116.5985</v>
      </c>
      <c r="S8182" t="s">
        <v>84</v>
      </c>
      <c r="T8182">
        <v>1</v>
      </c>
      <c r="U8182">
        <v>0</v>
      </c>
      <c r="V8182">
        <v>11</v>
      </c>
      <c r="W8182">
        <v>738.87560000000008</v>
      </c>
    </row>
    <row r="8183" spans="1:23" x14ac:dyDescent="0.35">
      <c r="A8183" t="s">
        <v>10336</v>
      </c>
      <c r="B8183" t="s">
        <v>105</v>
      </c>
      <c r="C8183" t="s">
        <v>10337</v>
      </c>
      <c r="D8183" t="s">
        <v>17</v>
      </c>
      <c r="E8183" t="s">
        <v>95</v>
      </c>
      <c r="F8183" t="s">
        <v>472</v>
      </c>
      <c r="G8183">
        <v>34.04</v>
      </c>
      <c r="H8183">
        <v>3</v>
      </c>
      <c r="I8183">
        <v>7.0000000000000007E-2</v>
      </c>
      <c r="J8183">
        <v>3.71</v>
      </c>
      <c r="K8183" t="s">
        <v>82</v>
      </c>
      <c r="L8183" t="s">
        <v>43</v>
      </c>
      <c r="M8183">
        <v>5.9</v>
      </c>
      <c r="N8183" t="s">
        <v>83</v>
      </c>
      <c r="O8183" t="b">
        <v>0</v>
      </c>
      <c r="P8183">
        <v>94.971599999999995</v>
      </c>
      <c r="Q8183">
        <v>33.699599999999997</v>
      </c>
      <c r="R8183">
        <v>24.089600000000001</v>
      </c>
      <c r="S8183" t="s">
        <v>91</v>
      </c>
      <c r="T8183">
        <v>0</v>
      </c>
      <c r="U8183">
        <v>0</v>
      </c>
      <c r="V8183">
        <v>1</v>
      </c>
      <c r="W8183">
        <v>24.089600000000001</v>
      </c>
    </row>
    <row r="8184" spans="1:23" x14ac:dyDescent="0.35">
      <c r="A8184" t="s">
        <v>10338</v>
      </c>
      <c r="B8184" t="s">
        <v>1687</v>
      </c>
      <c r="C8184" t="s">
        <v>459</v>
      </c>
      <c r="D8184" t="s">
        <v>24</v>
      </c>
      <c r="E8184" t="s">
        <v>88</v>
      </c>
      <c r="F8184" t="s">
        <v>1395</v>
      </c>
      <c r="G8184">
        <v>18.489999999999998</v>
      </c>
      <c r="H8184">
        <v>3</v>
      </c>
      <c r="I8184">
        <v>7.0000000000000007E-2</v>
      </c>
      <c r="J8184">
        <v>4.07</v>
      </c>
      <c r="K8184" t="s">
        <v>90</v>
      </c>
      <c r="L8184" t="s">
        <v>43</v>
      </c>
      <c r="M8184">
        <v>7.84</v>
      </c>
      <c r="N8184" t="s">
        <v>83</v>
      </c>
      <c r="O8184" t="b">
        <v>0</v>
      </c>
      <c r="P8184">
        <v>51.587099999999992</v>
      </c>
      <c r="Q8184">
        <v>18.305099999999999</v>
      </c>
      <c r="R8184">
        <v>6.3950999999999958</v>
      </c>
      <c r="S8184" t="s">
        <v>97</v>
      </c>
      <c r="T8184">
        <v>0</v>
      </c>
      <c r="U8184">
        <v>0</v>
      </c>
      <c r="V8184">
        <v>17</v>
      </c>
      <c r="W8184">
        <v>516.81659999999999</v>
      </c>
    </row>
    <row r="8185" spans="1:23" x14ac:dyDescent="0.35">
      <c r="A8185" t="s">
        <v>10339</v>
      </c>
      <c r="B8185" t="s">
        <v>946</v>
      </c>
      <c r="C8185" t="s">
        <v>1388</v>
      </c>
      <c r="D8185" t="s">
        <v>15</v>
      </c>
      <c r="E8185" t="s">
        <v>16</v>
      </c>
      <c r="F8185" t="s">
        <v>360</v>
      </c>
      <c r="G8185">
        <v>59.32</v>
      </c>
      <c r="H8185">
        <v>1</v>
      </c>
      <c r="I8185">
        <v>0.05</v>
      </c>
      <c r="J8185">
        <v>5.64</v>
      </c>
      <c r="K8185" t="s">
        <v>90</v>
      </c>
      <c r="L8185" t="s">
        <v>41</v>
      </c>
      <c r="M8185">
        <v>7.5</v>
      </c>
      <c r="N8185" t="s">
        <v>83</v>
      </c>
      <c r="O8185" t="b">
        <v>0</v>
      </c>
      <c r="P8185">
        <v>56.353999999999999</v>
      </c>
      <c r="Q8185">
        <v>20.762</v>
      </c>
      <c r="R8185">
        <v>7.6219999999999999</v>
      </c>
      <c r="S8185" t="s">
        <v>128</v>
      </c>
      <c r="T8185">
        <v>0</v>
      </c>
      <c r="U8185">
        <v>0</v>
      </c>
      <c r="V8185">
        <v>17</v>
      </c>
      <c r="W8185">
        <v>1298.4629</v>
      </c>
    </row>
    <row r="8186" spans="1:23" x14ac:dyDescent="0.35">
      <c r="A8186" t="s">
        <v>10340</v>
      </c>
      <c r="B8186" t="s">
        <v>165</v>
      </c>
      <c r="C8186" t="s">
        <v>2075</v>
      </c>
      <c r="D8186" t="s">
        <v>15</v>
      </c>
      <c r="E8186" t="s">
        <v>16</v>
      </c>
      <c r="F8186" t="s">
        <v>1050</v>
      </c>
      <c r="G8186">
        <v>40.67</v>
      </c>
      <c r="H8186">
        <v>3</v>
      </c>
      <c r="I8186">
        <v>0.2</v>
      </c>
      <c r="J8186">
        <v>3.6</v>
      </c>
      <c r="K8186" t="s">
        <v>115</v>
      </c>
      <c r="L8186" t="s">
        <v>43</v>
      </c>
      <c r="M8186">
        <v>4.0999999999999996</v>
      </c>
      <c r="N8186" t="s">
        <v>83</v>
      </c>
      <c r="O8186" t="b">
        <v>0</v>
      </c>
      <c r="P8186">
        <v>97.608000000000004</v>
      </c>
      <c r="Q8186">
        <v>24.402000000000001</v>
      </c>
      <c r="R8186">
        <v>16.702000000000002</v>
      </c>
      <c r="S8186" t="s">
        <v>91</v>
      </c>
      <c r="T8186">
        <v>0</v>
      </c>
      <c r="U8186">
        <v>0</v>
      </c>
      <c r="V8186">
        <v>12</v>
      </c>
      <c r="W8186">
        <v>626.32769999999994</v>
      </c>
    </row>
    <row r="8187" spans="1:23" x14ac:dyDescent="0.35">
      <c r="A8187" t="s">
        <v>10341</v>
      </c>
      <c r="B8187" t="s">
        <v>800</v>
      </c>
      <c r="C8187" t="s">
        <v>2091</v>
      </c>
      <c r="D8187" t="s">
        <v>12</v>
      </c>
      <c r="E8187" t="s">
        <v>16</v>
      </c>
      <c r="F8187" t="s">
        <v>293</v>
      </c>
      <c r="G8187">
        <v>47.55</v>
      </c>
      <c r="H8187">
        <v>2</v>
      </c>
      <c r="I8187">
        <v>0.23</v>
      </c>
      <c r="J8187">
        <v>8.9</v>
      </c>
      <c r="K8187" t="s">
        <v>90</v>
      </c>
      <c r="L8187" t="s">
        <v>41</v>
      </c>
      <c r="M8187">
        <v>8.4700000000000006</v>
      </c>
      <c r="N8187" t="s">
        <v>83</v>
      </c>
      <c r="O8187" t="b">
        <v>0</v>
      </c>
      <c r="P8187">
        <v>73.227000000000004</v>
      </c>
      <c r="Q8187">
        <v>16.167000000000009</v>
      </c>
      <c r="R8187">
        <v>-1.2029999999999921</v>
      </c>
      <c r="S8187" t="s">
        <v>84</v>
      </c>
      <c r="T8187">
        <v>0</v>
      </c>
      <c r="U8187">
        <v>0</v>
      </c>
      <c r="V8187">
        <v>14</v>
      </c>
      <c r="W8187">
        <v>1586.2324000000001</v>
      </c>
    </row>
    <row r="8188" spans="1:23" x14ac:dyDescent="0.35">
      <c r="A8188" t="s">
        <v>10342</v>
      </c>
      <c r="B8188" t="s">
        <v>1572</v>
      </c>
      <c r="C8188" t="s">
        <v>2171</v>
      </c>
      <c r="D8188" t="s">
        <v>19</v>
      </c>
      <c r="E8188" t="s">
        <v>14</v>
      </c>
      <c r="F8188" t="s">
        <v>1029</v>
      </c>
      <c r="G8188">
        <v>116.16</v>
      </c>
      <c r="H8188">
        <v>1</v>
      </c>
      <c r="I8188">
        <v>0.28000000000000003</v>
      </c>
      <c r="J8188">
        <v>9.02</v>
      </c>
      <c r="K8188" t="s">
        <v>82</v>
      </c>
      <c r="L8188" t="s">
        <v>41</v>
      </c>
      <c r="M8188">
        <v>8.73</v>
      </c>
      <c r="N8188" t="s">
        <v>83</v>
      </c>
      <c r="O8188" t="b">
        <v>0</v>
      </c>
      <c r="P8188">
        <v>83.635199999999998</v>
      </c>
      <c r="Q8188">
        <v>13.9392</v>
      </c>
      <c r="R8188">
        <v>-3.8108</v>
      </c>
      <c r="S8188" t="s">
        <v>103</v>
      </c>
      <c r="T8188">
        <v>0</v>
      </c>
      <c r="U8188">
        <v>0</v>
      </c>
      <c r="V8188">
        <v>5</v>
      </c>
      <c r="W8188">
        <v>131.49469999999999</v>
      </c>
    </row>
    <row r="8189" spans="1:23" x14ac:dyDescent="0.35">
      <c r="A8189" t="s">
        <v>10343</v>
      </c>
      <c r="B8189" t="s">
        <v>1124</v>
      </c>
      <c r="C8189" t="s">
        <v>1941</v>
      </c>
      <c r="D8189" t="s">
        <v>28</v>
      </c>
      <c r="E8189" t="s">
        <v>14</v>
      </c>
      <c r="F8189" t="s">
        <v>643</v>
      </c>
      <c r="G8189">
        <v>113.5</v>
      </c>
      <c r="H8189">
        <v>1</v>
      </c>
      <c r="I8189">
        <v>0.04</v>
      </c>
      <c r="J8189">
        <v>6.42</v>
      </c>
      <c r="K8189" t="s">
        <v>90</v>
      </c>
      <c r="L8189" t="s">
        <v>43</v>
      </c>
      <c r="M8189">
        <v>6.01</v>
      </c>
      <c r="N8189" t="s">
        <v>83</v>
      </c>
      <c r="O8189" t="b">
        <v>0</v>
      </c>
      <c r="P8189">
        <v>108.96</v>
      </c>
      <c r="Q8189">
        <v>40.86</v>
      </c>
      <c r="R8189">
        <v>28.43</v>
      </c>
      <c r="S8189" t="s">
        <v>103</v>
      </c>
      <c r="T8189">
        <v>0</v>
      </c>
      <c r="U8189">
        <v>0</v>
      </c>
      <c r="V8189">
        <v>16</v>
      </c>
      <c r="W8189">
        <v>1002.6642000000001</v>
      </c>
    </row>
    <row r="8190" spans="1:23" x14ac:dyDescent="0.35">
      <c r="A8190" t="s">
        <v>10344</v>
      </c>
      <c r="B8190" t="s">
        <v>349</v>
      </c>
      <c r="C8190" t="s">
        <v>3506</v>
      </c>
      <c r="D8190" t="s">
        <v>17</v>
      </c>
      <c r="E8190" t="s">
        <v>14</v>
      </c>
      <c r="F8190" t="s">
        <v>1419</v>
      </c>
      <c r="G8190">
        <v>129.66</v>
      </c>
      <c r="H8190">
        <v>1</v>
      </c>
      <c r="I8190">
        <v>0.04</v>
      </c>
      <c r="J8190">
        <v>8.69</v>
      </c>
      <c r="K8190" t="s">
        <v>115</v>
      </c>
      <c r="L8190" t="s">
        <v>43</v>
      </c>
      <c r="M8190">
        <v>6.31</v>
      </c>
      <c r="N8190" t="s">
        <v>279</v>
      </c>
      <c r="O8190" t="b">
        <v>0</v>
      </c>
      <c r="P8190">
        <v>124.4736</v>
      </c>
      <c r="Q8190">
        <v>46.677599999999998</v>
      </c>
      <c r="R8190">
        <v>31.677600000000002</v>
      </c>
      <c r="S8190" t="s">
        <v>128</v>
      </c>
      <c r="T8190">
        <v>0</v>
      </c>
      <c r="U8190">
        <v>1</v>
      </c>
      <c r="V8190">
        <v>2</v>
      </c>
      <c r="W8190">
        <v>26.978200000000001</v>
      </c>
    </row>
    <row r="8191" spans="1:23" x14ac:dyDescent="0.35">
      <c r="A8191" t="s">
        <v>10345</v>
      </c>
      <c r="B8191" t="s">
        <v>940</v>
      </c>
      <c r="C8191" t="s">
        <v>384</v>
      </c>
      <c r="D8191" t="s">
        <v>19</v>
      </c>
      <c r="E8191" t="s">
        <v>16</v>
      </c>
      <c r="F8191" t="s">
        <v>409</v>
      </c>
      <c r="G8191">
        <v>72.38</v>
      </c>
      <c r="H8191">
        <v>2</v>
      </c>
      <c r="I8191">
        <v>0.22</v>
      </c>
      <c r="J8191">
        <v>6.78</v>
      </c>
      <c r="K8191" t="s">
        <v>102</v>
      </c>
      <c r="L8191" t="s">
        <v>45</v>
      </c>
      <c r="M8191">
        <v>1.34</v>
      </c>
      <c r="N8191" t="s">
        <v>83</v>
      </c>
      <c r="O8191" t="b">
        <v>0</v>
      </c>
      <c r="P8191">
        <v>112.9128</v>
      </c>
      <c r="Q8191">
        <v>26.056799999999999</v>
      </c>
      <c r="R8191">
        <v>17.936799999999991</v>
      </c>
      <c r="S8191" t="s">
        <v>84</v>
      </c>
      <c r="T8191">
        <v>0</v>
      </c>
      <c r="U8191">
        <v>0</v>
      </c>
      <c r="V8191">
        <v>19</v>
      </c>
      <c r="W8191">
        <v>1505.4456</v>
      </c>
    </row>
    <row r="8192" spans="1:23" x14ac:dyDescent="0.35">
      <c r="A8192" t="s">
        <v>10346</v>
      </c>
      <c r="B8192" t="s">
        <v>185</v>
      </c>
      <c r="C8192" t="s">
        <v>9264</v>
      </c>
      <c r="D8192" t="s">
        <v>19</v>
      </c>
      <c r="E8192" t="s">
        <v>16</v>
      </c>
      <c r="F8192" t="s">
        <v>293</v>
      </c>
      <c r="G8192">
        <v>55.88</v>
      </c>
      <c r="H8192">
        <v>1</v>
      </c>
      <c r="I8192">
        <v>0.27</v>
      </c>
      <c r="J8192">
        <v>7.8</v>
      </c>
      <c r="K8192" t="s">
        <v>102</v>
      </c>
      <c r="L8192" t="s">
        <v>48</v>
      </c>
      <c r="M8192">
        <v>15.95</v>
      </c>
      <c r="N8192" t="s">
        <v>83</v>
      </c>
      <c r="O8192" t="b">
        <v>0</v>
      </c>
      <c r="P8192">
        <v>40.792400000000001</v>
      </c>
      <c r="Q8192">
        <v>7.264400000000002</v>
      </c>
      <c r="R8192">
        <v>-16.485600000000002</v>
      </c>
      <c r="S8192" t="s">
        <v>128</v>
      </c>
      <c r="T8192">
        <v>0</v>
      </c>
      <c r="U8192">
        <v>0</v>
      </c>
      <c r="V8192">
        <v>2</v>
      </c>
      <c r="W8192">
        <v>-15.353099999999991</v>
      </c>
    </row>
    <row r="8193" spans="1:23" x14ac:dyDescent="0.35">
      <c r="A8193" t="s">
        <v>10347</v>
      </c>
      <c r="B8193" t="s">
        <v>1524</v>
      </c>
      <c r="C8193" t="s">
        <v>1262</v>
      </c>
      <c r="D8193" t="s">
        <v>12</v>
      </c>
      <c r="E8193" t="s">
        <v>95</v>
      </c>
      <c r="F8193" t="s">
        <v>96</v>
      </c>
      <c r="G8193">
        <v>532.97</v>
      </c>
      <c r="H8193">
        <v>1</v>
      </c>
      <c r="I8193">
        <v>0.1</v>
      </c>
      <c r="J8193">
        <v>3.16</v>
      </c>
      <c r="K8193" t="s">
        <v>82</v>
      </c>
      <c r="L8193" t="s">
        <v>43</v>
      </c>
      <c r="M8193">
        <v>4.49</v>
      </c>
      <c r="N8193" t="s">
        <v>83</v>
      </c>
      <c r="O8193" t="b">
        <v>1</v>
      </c>
      <c r="P8193">
        <v>479.67300000000012</v>
      </c>
      <c r="Q8193">
        <v>159.8910000000001</v>
      </c>
      <c r="R8193">
        <v>152.2410000000001</v>
      </c>
      <c r="S8193" t="s">
        <v>128</v>
      </c>
      <c r="T8193">
        <v>0</v>
      </c>
      <c r="U8193">
        <v>0</v>
      </c>
      <c r="V8193">
        <v>18</v>
      </c>
      <c r="W8193">
        <v>1561.0561</v>
      </c>
    </row>
    <row r="8194" spans="1:23" x14ac:dyDescent="0.35">
      <c r="A8194" t="s">
        <v>10348</v>
      </c>
      <c r="B8194" t="s">
        <v>130</v>
      </c>
      <c r="C8194" t="s">
        <v>317</v>
      </c>
      <c r="D8194" t="s">
        <v>24</v>
      </c>
      <c r="E8194" t="s">
        <v>95</v>
      </c>
      <c r="F8194" t="s">
        <v>1080</v>
      </c>
      <c r="G8194">
        <v>492.56</v>
      </c>
      <c r="H8194">
        <v>1</v>
      </c>
      <c r="I8194">
        <v>0.06</v>
      </c>
      <c r="J8194">
        <v>4.62</v>
      </c>
      <c r="K8194" t="s">
        <v>82</v>
      </c>
      <c r="L8194" t="s">
        <v>45</v>
      </c>
      <c r="M8194">
        <v>1.36</v>
      </c>
      <c r="N8194" t="s">
        <v>83</v>
      </c>
      <c r="O8194" t="b">
        <v>0</v>
      </c>
      <c r="P8194">
        <v>463.00639999999999</v>
      </c>
      <c r="Q8194">
        <v>167.47040000000001</v>
      </c>
      <c r="R8194">
        <v>161.49039999999999</v>
      </c>
      <c r="S8194" t="s">
        <v>84</v>
      </c>
      <c r="T8194">
        <v>0</v>
      </c>
      <c r="U8194">
        <v>0</v>
      </c>
      <c r="V8194">
        <v>21</v>
      </c>
      <c r="W8194">
        <v>1217.9494</v>
      </c>
    </row>
    <row r="8195" spans="1:23" x14ac:dyDescent="0.35">
      <c r="A8195" t="s">
        <v>10349</v>
      </c>
      <c r="B8195" t="s">
        <v>626</v>
      </c>
      <c r="C8195" t="s">
        <v>9805</v>
      </c>
      <c r="D8195" t="s">
        <v>12</v>
      </c>
      <c r="E8195" t="s">
        <v>95</v>
      </c>
      <c r="F8195" t="s">
        <v>958</v>
      </c>
      <c r="G8195">
        <v>667.71</v>
      </c>
      <c r="H8195">
        <v>2</v>
      </c>
      <c r="I8195">
        <v>0.06</v>
      </c>
      <c r="J8195">
        <v>8.65</v>
      </c>
      <c r="K8195" t="s">
        <v>82</v>
      </c>
      <c r="L8195" t="s">
        <v>45</v>
      </c>
      <c r="M8195">
        <v>0.9</v>
      </c>
      <c r="N8195" t="s">
        <v>83</v>
      </c>
      <c r="O8195" t="b">
        <v>0</v>
      </c>
      <c r="P8195">
        <v>1255.2947999999999</v>
      </c>
      <c r="Q8195">
        <v>454.04279999999977</v>
      </c>
      <c r="R8195">
        <v>444.49279999999982</v>
      </c>
      <c r="S8195" t="s">
        <v>97</v>
      </c>
      <c r="T8195">
        <v>0</v>
      </c>
      <c r="U8195">
        <v>0</v>
      </c>
      <c r="V8195">
        <v>3</v>
      </c>
      <c r="W8195">
        <v>481.37409999999983</v>
      </c>
    </row>
    <row r="8196" spans="1:23" x14ac:dyDescent="0.35">
      <c r="A8196" t="s">
        <v>10350</v>
      </c>
      <c r="B8196" t="s">
        <v>405</v>
      </c>
      <c r="C8196" t="s">
        <v>1437</v>
      </c>
      <c r="D8196" t="s">
        <v>12</v>
      </c>
      <c r="E8196" t="s">
        <v>95</v>
      </c>
      <c r="F8196" t="s">
        <v>1080</v>
      </c>
      <c r="G8196">
        <v>418.5</v>
      </c>
      <c r="H8196">
        <v>3</v>
      </c>
      <c r="I8196">
        <v>7.0000000000000007E-2</v>
      </c>
      <c r="J8196">
        <v>2.74</v>
      </c>
      <c r="K8196" t="s">
        <v>82</v>
      </c>
      <c r="L8196" t="s">
        <v>41</v>
      </c>
      <c r="M8196">
        <v>7.02</v>
      </c>
      <c r="N8196" t="s">
        <v>83</v>
      </c>
      <c r="O8196" t="b">
        <v>0</v>
      </c>
      <c r="P8196">
        <v>1167.615</v>
      </c>
      <c r="Q8196">
        <v>414.31500000000011</v>
      </c>
      <c r="R8196">
        <v>404.55500000000012</v>
      </c>
      <c r="S8196" t="s">
        <v>103</v>
      </c>
      <c r="T8196">
        <v>0</v>
      </c>
      <c r="U8196">
        <v>0</v>
      </c>
      <c r="V8196">
        <v>18</v>
      </c>
      <c r="W8196">
        <v>1591.9094</v>
      </c>
    </row>
    <row r="8197" spans="1:23" x14ac:dyDescent="0.35">
      <c r="A8197" t="s">
        <v>10351</v>
      </c>
      <c r="B8197" t="s">
        <v>1124</v>
      </c>
      <c r="C8197" t="s">
        <v>2523</v>
      </c>
      <c r="D8197" t="s">
        <v>19</v>
      </c>
      <c r="E8197" t="s">
        <v>88</v>
      </c>
      <c r="F8197" t="s">
        <v>195</v>
      </c>
      <c r="G8197">
        <v>21.16</v>
      </c>
      <c r="H8197">
        <v>3</v>
      </c>
      <c r="I8197">
        <v>0.2</v>
      </c>
      <c r="J8197">
        <v>3.39</v>
      </c>
      <c r="K8197" t="s">
        <v>102</v>
      </c>
      <c r="L8197" t="s">
        <v>41</v>
      </c>
      <c r="M8197">
        <v>7.41</v>
      </c>
      <c r="N8197" t="s">
        <v>83</v>
      </c>
      <c r="O8197" t="b">
        <v>0</v>
      </c>
      <c r="P8197">
        <v>50.784000000000013</v>
      </c>
      <c r="Q8197">
        <v>12.696</v>
      </c>
      <c r="R8197">
        <v>1.8960000000000039</v>
      </c>
      <c r="S8197" t="s">
        <v>103</v>
      </c>
      <c r="T8197">
        <v>0</v>
      </c>
      <c r="U8197">
        <v>0</v>
      </c>
      <c r="V8197">
        <v>13</v>
      </c>
      <c r="W8197">
        <v>464.18990000000008</v>
      </c>
    </row>
    <row r="8198" spans="1:23" x14ac:dyDescent="0.35">
      <c r="A8198" t="s">
        <v>10352</v>
      </c>
      <c r="B8198" t="s">
        <v>1228</v>
      </c>
      <c r="C8198" t="s">
        <v>2197</v>
      </c>
      <c r="D8198" t="s">
        <v>28</v>
      </c>
      <c r="E8198" t="s">
        <v>95</v>
      </c>
      <c r="F8198" t="s">
        <v>844</v>
      </c>
      <c r="G8198">
        <v>421.76</v>
      </c>
      <c r="H8198">
        <v>2</v>
      </c>
      <c r="I8198">
        <v>7.0000000000000007E-2</v>
      </c>
      <c r="J8198">
        <v>8.76</v>
      </c>
      <c r="K8198" t="s">
        <v>115</v>
      </c>
      <c r="L8198" t="s">
        <v>41</v>
      </c>
      <c r="M8198">
        <v>8.15</v>
      </c>
      <c r="N8198" t="s">
        <v>83</v>
      </c>
      <c r="O8198" t="b">
        <v>0</v>
      </c>
      <c r="P8198">
        <v>784.47359999999992</v>
      </c>
      <c r="Q8198">
        <v>278.36160000000001</v>
      </c>
      <c r="R8198">
        <v>261.45159999999993</v>
      </c>
      <c r="S8198" t="s">
        <v>84</v>
      </c>
      <c r="T8198">
        <v>0</v>
      </c>
      <c r="U8198">
        <v>0</v>
      </c>
      <c r="V8198">
        <v>16</v>
      </c>
      <c r="W8198">
        <v>716.67499999999995</v>
      </c>
    </row>
    <row r="8199" spans="1:23" x14ac:dyDescent="0.35">
      <c r="A8199" t="s">
        <v>10353</v>
      </c>
      <c r="B8199" t="s">
        <v>394</v>
      </c>
      <c r="C8199" t="s">
        <v>3118</v>
      </c>
      <c r="D8199" t="s">
        <v>15</v>
      </c>
      <c r="E8199" t="s">
        <v>95</v>
      </c>
      <c r="F8199" t="s">
        <v>304</v>
      </c>
      <c r="G8199">
        <v>656.98</v>
      </c>
      <c r="H8199">
        <v>1</v>
      </c>
      <c r="I8199">
        <v>0.01</v>
      </c>
      <c r="J8199">
        <v>4.6399999999999997</v>
      </c>
      <c r="K8199" t="s">
        <v>102</v>
      </c>
      <c r="L8199" t="s">
        <v>45</v>
      </c>
      <c r="M8199">
        <v>1.86</v>
      </c>
      <c r="N8199" t="s">
        <v>83</v>
      </c>
      <c r="O8199" t="b">
        <v>0</v>
      </c>
      <c r="P8199">
        <v>650.41020000000003</v>
      </c>
      <c r="Q8199">
        <v>256.22219999999999</v>
      </c>
      <c r="R8199">
        <v>249.72219999999999</v>
      </c>
      <c r="S8199" t="s">
        <v>91</v>
      </c>
      <c r="T8199">
        <v>0</v>
      </c>
      <c r="U8199">
        <v>0</v>
      </c>
      <c r="V8199">
        <v>16</v>
      </c>
      <c r="W8199">
        <v>2599.2321999999999</v>
      </c>
    </row>
    <row r="8200" spans="1:23" x14ac:dyDescent="0.35">
      <c r="A8200" t="s">
        <v>10354</v>
      </c>
      <c r="B8200" t="s">
        <v>379</v>
      </c>
      <c r="C8200" t="s">
        <v>1827</v>
      </c>
      <c r="D8200" t="s">
        <v>26</v>
      </c>
      <c r="E8200" t="s">
        <v>16</v>
      </c>
      <c r="F8200" t="s">
        <v>1077</v>
      </c>
      <c r="G8200">
        <v>59.38</v>
      </c>
      <c r="H8200">
        <v>2</v>
      </c>
      <c r="I8200">
        <v>0.08</v>
      </c>
      <c r="J8200">
        <v>3.37</v>
      </c>
      <c r="K8200" t="s">
        <v>102</v>
      </c>
      <c r="L8200" t="s">
        <v>48</v>
      </c>
      <c r="M8200">
        <v>19.309999999999999</v>
      </c>
      <c r="N8200" t="s">
        <v>83</v>
      </c>
      <c r="O8200" t="b">
        <v>0</v>
      </c>
      <c r="P8200">
        <v>109.25920000000001</v>
      </c>
      <c r="Q8200">
        <v>38.003200000000007</v>
      </c>
      <c r="R8200">
        <v>15.323200000000011</v>
      </c>
      <c r="S8200" t="s">
        <v>103</v>
      </c>
      <c r="T8200">
        <v>0</v>
      </c>
      <c r="U8200">
        <v>0</v>
      </c>
      <c r="V8200">
        <v>16</v>
      </c>
      <c r="W8200">
        <v>894.23690000000011</v>
      </c>
    </row>
    <row r="8201" spans="1:23" x14ac:dyDescent="0.35">
      <c r="A8201" t="s">
        <v>10355</v>
      </c>
      <c r="B8201" t="s">
        <v>302</v>
      </c>
      <c r="C8201" t="s">
        <v>934</v>
      </c>
      <c r="D8201" t="s">
        <v>17</v>
      </c>
      <c r="E8201" t="s">
        <v>95</v>
      </c>
      <c r="F8201" t="s">
        <v>217</v>
      </c>
      <c r="G8201">
        <v>289.76</v>
      </c>
      <c r="H8201">
        <v>1</v>
      </c>
      <c r="I8201">
        <v>0.15</v>
      </c>
      <c r="J8201">
        <v>6.88</v>
      </c>
      <c r="K8201" t="s">
        <v>82</v>
      </c>
      <c r="L8201" t="s">
        <v>41</v>
      </c>
      <c r="M8201">
        <v>14.88</v>
      </c>
      <c r="N8201" t="s">
        <v>83</v>
      </c>
      <c r="O8201" t="b">
        <v>0</v>
      </c>
      <c r="P8201">
        <v>246.29599999999999</v>
      </c>
      <c r="Q8201">
        <v>72.44</v>
      </c>
      <c r="R8201">
        <v>50.679999999999993</v>
      </c>
      <c r="S8201" t="s">
        <v>183</v>
      </c>
      <c r="T8201">
        <v>0</v>
      </c>
      <c r="U8201">
        <v>0</v>
      </c>
      <c r="V8201">
        <v>18</v>
      </c>
      <c r="W8201">
        <v>1386.7229</v>
      </c>
    </row>
    <row r="8202" spans="1:23" x14ac:dyDescent="0.35">
      <c r="A8202" t="s">
        <v>10356</v>
      </c>
      <c r="B8202" t="s">
        <v>946</v>
      </c>
      <c r="C8202" t="s">
        <v>1043</v>
      </c>
      <c r="D8202" t="s">
        <v>19</v>
      </c>
      <c r="E8202" t="s">
        <v>14</v>
      </c>
      <c r="F8202" t="s">
        <v>460</v>
      </c>
      <c r="G8202">
        <v>179.94</v>
      </c>
      <c r="H8202">
        <v>2</v>
      </c>
      <c r="I8202">
        <v>0.06</v>
      </c>
      <c r="J8202">
        <v>9.3000000000000007</v>
      </c>
      <c r="K8202" t="s">
        <v>82</v>
      </c>
      <c r="L8202" t="s">
        <v>41</v>
      </c>
      <c r="M8202">
        <v>8.56</v>
      </c>
      <c r="N8202" t="s">
        <v>83</v>
      </c>
      <c r="O8202" t="b">
        <v>0</v>
      </c>
      <c r="P8202">
        <v>338.28719999999998</v>
      </c>
      <c r="Q8202">
        <v>122.3592</v>
      </c>
      <c r="R8202">
        <v>104.4992</v>
      </c>
      <c r="S8202" t="s">
        <v>128</v>
      </c>
      <c r="T8202">
        <v>0</v>
      </c>
      <c r="U8202">
        <v>0</v>
      </c>
      <c r="V8202">
        <v>6</v>
      </c>
      <c r="W8202">
        <v>1060.8396</v>
      </c>
    </row>
    <row r="8203" spans="1:23" x14ac:dyDescent="0.35">
      <c r="A8203" t="s">
        <v>10357</v>
      </c>
      <c r="B8203" t="s">
        <v>1157</v>
      </c>
      <c r="C8203" t="s">
        <v>529</v>
      </c>
      <c r="D8203" t="s">
        <v>17</v>
      </c>
      <c r="E8203" t="s">
        <v>88</v>
      </c>
      <c r="F8203" t="s">
        <v>693</v>
      </c>
      <c r="G8203">
        <v>29.98</v>
      </c>
      <c r="H8203">
        <v>2</v>
      </c>
      <c r="I8203">
        <v>0.21</v>
      </c>
      <c r="J8203">
        <v>4.13</v>
      </c>
      <c r="K8203" t="s">
        <v>90</v>
      </c>
      <c r="L8203" t="s">
        <v>41</v>
      </c>
      <c r="M8203">
        <v>14.15</v>
      </c>
      <c r="N8203" t="s">
        <v>83</v>
      </c>
      <c r="O8203" t="b">
        <v>0</v>
      </c>
      <c r="P8203">
        <v>47.368400000000001</v>
      </c>
      <c r="Q8203">
        <v>11.3924</v>
      </c>
      <c r="R8203">
        <v>-6.8875999999999991</v>
      </c>
      <c r="S8203" t="s">
        <v>103</v>
      </c>
      <c r="T8203">
        <v>0</v>
      </c>
      <c r="U8203">
        <v>0</v>
      </c>
      <c r="V8203">
        <v>22</v>
      </c>
      <c r="W8203">
        <v>2226.7773000000002</v>
      </c>
    </row>
    <row r="8204" spans="1:23" x14ac:dyDescent="0.35">
      <c r="A8204" t="s">
        <v>10358</v>
      </c>
      <c r="B8204" t="s">
        <v>1604</v>
      </c>
      <c r="C8204" t="s">
        <v>3745</v>
      </c>
      <c r="D8204" t="s">
        <v>17</v>
      </c>
      <c r="E8204" t="s">
        <v>14</v>
      </c>
      <c r="F8204" t="s">
        <v>377</v>
      </c>
      <c r="G8204">
        <v>94.34</v>
      </c>
      <c r="H8204">
        <v>1</v>
      </c>
      <c r="I8204">
        <v>0.01</v>
      </c>
      <c r="J8204">
        <v>8.23</v>
      </c>
      <c r="K8204" t="s">
        <v>115</v>
      </c>
      <c r="L8204" t="s">
        <v>48</v>
      </c>
      <c r="M8204">
        <v>17.73</v>
      </c>
      <c r="N8204" t="s">
        <v>83</v>
      </c>
      <c r="O8204" t="b">
        <v>0</v>
      </c>
      <c r="P8204">
        <v>93.396600000000007</v>
      </c>
      <c r="Q8204">
        <v>36.792600000000007</v>
      </c>
      <c r="R8204">
        <v>10.83260000000001</v>
      </c>
      <c r="S8204" t="s">
        <v>97</v>
      </c>
      <c r="T8204">
        <v>0</v>
      </c>
      <c r="U8204">
        <v>0</v>
      </c>
      <c r="V8204">
        <v>2</v>
      </c>
      <c r="W8204">
        <v>17.366099999999999</v>
      </c>
    </row>
    <row r="8205" spans="1:23" x14ac:dyDescent="0.35">
      <c r="A8205" t="s">
        <v>10359</v>
      </c>
      <c r="B8205" t="s">
        <v>462</v>
      </c>
      <c r="C8205" t="s">
        <v>1972</v>
      </c>
      <c r="D8205" t="s">
        <v>15</v>
      </c>
      <c r="E8205" t="s">
        <v>95</v>
      </c>
      <c r="F8205" t="s">
        <v>175</v>
      </c>
      <c r="G8205">
        <v>342.6</v>
      </c>
      <c r="H8205">
        <v>2</v>
      </c>
      <c r="I8205">
        <v>0.12</v>
      </c>
      <c r="J8205">
        <v>7.19</v>
      </c>
      <c r="K8205" t="s">
        <v>82</v>
      </c>
      <c r="L8205" t="s">
        <v>41</v>
      </c>
      <c r="M8205">
        <v>14.45</v>
      </c>
      <c r="N8205" t="s">
        <v>141</v>
      </c>
      <c r="O8205" t="b">
        <v>0</v>
      </c>
      <c r="P8205">
        <v>602.976</v>
      </c>
      <c r="Q8205">
        <v>191.85599999999999</v>
      </c>
      <c r="R8205">
        <v>170.21600000000001</v>
      </c>
      <c r="S8205" t="s">
        <v>84</v>
      </c>
      <c r="T8205">
        <v>1</v>
      </c>
      <c r="U8205">
        <v>0</v>
      </c>
      <c r="V8205">
        <v>24</v>
      </c>
      <c r="W8205">
        <v>2290.0473000000002</v>
      </c>
    </row>
    <row r="8206" spans="1:23" x14ac:dyDescent="0.35">
      <c r="A8206" t="s">
        <v>10360</v>
      </c>
      <c r="B8206" t="s">
        <v>1936</v>
      </c>
      <c r="C8206" t="s">
        <v>1129</v>
      </c>
      <c r="D8206" t="s">
        <v>20</v>
      </c>
      <c r="E8206" t="s">
        <v>16</v>
      </c>
      <c r="F8206" t="s">
        <v>648</v>
      </c>
      <c r="G8206">
        <v>32.43</v>
      </c>
      <c r="H8206">
        <v>3</v>
      </c>
      <c r="I8206">
        <v>0.17</v>
      </c>
      <c r="J8206">
        <v>9.8000000000000007</v>
      </c>
      <c r="K8206" t="s">
        <v>115</v>
      </c>
      <c r="L8206" t="s">
        <v>43</v>
      </c>
      <c r="M8206">
        <v>5.24</v>
      </c>
      <c r="N8206" t="s">
        <v>83</v>
      </c>
      <c r="O8206" t="b">
        <v>0</v>
      </c>
      <c r="P8206">
        <v>80.750699999999995</v>
      </c>
      <c r="Q8206">
        <v>22.3767</v>
      </c>
      <c r="R8206">
        <v>7.3366999999999987</v>
      </c>
      <c r="S8206" t="s">
        <v>103</v>
      </c>
      <c r="T8206">
        <v>0</v>
      </c>
      <c r="U8206">
        <v>0</v>
      </c>
      <c r="V8206">
        <v>12</v>
      </c>
      <c r="W8206">
        <v>808.49519999999984</v>
      </c>
    </row>
    <row r="8207" spans="1:23" x14ac:dyDescent="0.35">
      <c r="A8207" t="s">
        <v>10361</v>
      </c>
      <c r="B8207" t="s">
        <v>268</v>
      </c>
      <c r="C8207" t="s">
        <v>5005</v>
      </c>
      <c r="D8207" t="s">
        <v>19</v>
      </c>
      <c r="E8207" t="s">
        <v>95</v>
      </c>
      <c r="F8207" t="s">
        <v>175</v>
      </c>
      <c r="G8207">
        <v>299.76</v>
      </c>
      <c r="H8207">
        <v>1</v>
      </c>
      <c r="I8207">
        <v>0.09</v>
      </c>
      <c r="J8207">
        <v>4.4800000000000004</v>
      </c>
      <c r="K8207" t="s">
        <v>115</v>
      </c>
      <c r="L8207" t="s">
        <v>41</v>
      </c>
      <c r="M8207">
        <v>5.57</v>
      </c>
      <c r="N8207" t="s">
        <v>83</v>
      </c>
      <c r="O8207" t="b">
        <v>0</v>
      </c>
      <c r="P8207">
        <v>272.78160000000003</v>
      </c>
      <c r="Q8207">
        <v>92.925600000000045</v>
      </c>
      <c r="R8207">
        <v>82.875600000000034</v>
      </c>
      <c r="S8207" t="s">
        <v>91</v>
      </c>
      <c r="T8207">
        <v>0</v>
      </c>
      <c r="U8207">
        <v>0</v>
      </c>
      <c r="V8207">
        <v>5</v>
      </c>
      <c r="W8207">
        <v>371.42329999999998</v>
      </c>
    </row>
    <row r="8208" spans="1:23" x14ac:dyDescent="0.35">
      <c r="A8208" t="s">
        <v>10362</v>
      </c>
      <c r="B8208" t="s">
        <v>121</v>
      </c>
      <c r="C8208" t="s">
        <v>9805</v>
      </c>
      <c r="D8208" t="s">
        <v>17</v>
      </c>
      <c r="E8208" t="s">
        <v>88</v>
      </c>
      <c r="F8208" t="s">
        <v>1221</v>
      </c>
      <c r="G8208">
        <v>26.63</v>
      </c>
      <c r="H8208">
        <v>3</v>
      </c>
      <c r="I8208">
        <v>0</v>
      </c>
      <c r="J8208">
        <v>6.48</v>
      </c>
      <c r="K8208" t="s">
        <v>82</v>
      </c>
      <c r="L8208" t="s">
        <v>43</v>
      </c>
      <c r="M8208">
        <v>4.6900000000000004</v>
      </c>
      <c r="N8208" t="s">
        <v>279</v>
      </c>
      <c r="O8208" t="b">
        <v>0</v>
      </c>
      <c r="P8208">
        <v>79.89</v>
      </c>
      <c r="Q8208">
        <v>31.956</v>
      </c>
      <c r="R8208">
        <v>20.786000000000001</v>
      </c>
      <c r="S8208" t="s">
        <v>103</v>
      </c>
      <c r="T8208">
        <v>0</v>
      </c>
      <c r="U8208">
        <v>1</v>
      </c>
      <c r="V8208">
        <v>3</v>
      </c>
      <c r="W8208">
        <v>481.37409999999983</v>
      </c>
    </row>
    <row r="8209" spans="1:23" x14ac:dyDescent="0.35">
      <c r="A8209" t="s">
        <v>10363</v>
      </c>
      <c r="B8209" t="s">
        <v>134</v>
      </c>
      <c r="C8209" t="s">
        <v>485</v>
      </c>
      <c r="D8209" t="s">
        <v>19</v>
      </c>
      <c r="E8209" t="s">
        <v>16</v>
      </c>
      <c r="F8209" t="s">
        <v>464</v>
      </c>
      <c r="G8209">
        <v>57.36</v>
      </c>
      <c r="H8209">
        <v>2</v>
      </c>
      <c r="I8209">
        <v>0.2</v>
      </c>
      <c r="J8209">
        <v>6.37</v>
      </c>
      <c r="K8209" t="s">
        <v>90</v>
      </c>
      <c r="L8209" t="s">
        <v>43</v>
      </c>
      <c r="M8209">
        <v>5.0199999999999996</v>
      </c>
      <c r="N8209" t="s">
        <v>83</v>
      </c>
      <c r="O8209" t="b">
        <v>0</v>
      </c>
      <c r="P8209">
        <v>91.775999999999996</v>
      </c>
      <c r="Q8209">
        <v>22.94400000000002</v>
      </c>
      <c r="R8209">
        <v>11.55400000000002</v>
      </c>
      <c r="S8209" t="s">
        <v>128</v>
      </c>
      <c r="T8209">
        <v>0</v>
      </c>
      <c r="U8209">
        <v>0</v>
      </c>
      <c r="V8209">
        <v>14</v>
      </c>
      <c r="W8209">
        <v>753.80010000000004</v>
      </c>
    </row>
    <row r="8210" spans="1:23" x14ac:dyDescent="0.35">
      <c r="A8210" t="s">
        <v>10364</v>
      </c>
      <c r="B8210" t="s">
        <v>221</v>
      </c>
      <c r="C8210" t="s">
        <v>2406</v>
      </c>
      <c r="D8210" t="s">
        <v>20</v>
      </c>
      <c r="E8210" t="s">
        <v>88</v>
      </c>
      <c r="F8210" t="s">
        <v>468</v>
      </c>
      <c r="G8210">
        <v>32.18</v>
      </c>
      <c r="H8210">
        <v>1</v>
      </c>
      <c r="I8210">
        <v>0.19</v>
      </c>
      <c r="J8210">
        <v>2.67</v>
      </c>
      <c r="K8210" t="s">
        <v>90</v>
      </c>
      <c r="L8210" t="s">
        <v>41</v>
      </c>
      <c r="M8210">
        <v>7.6</v>
      </c>
      <c r="N8210" t="s">
        <v>83</v>
      </c>
      <c r="O8210" t="b">
        <v>0</v>
      </c>
      <c r="P8210">
        <v>26.065799999999999</v>
      </c>
      <c r="Q8210">
        <v>6.7578000000000031</v>
      </c>
      <c r="R8210">
        <v>-3.512199999999996</v>
      </c>
      <c r="S8210" t="s">
        <v>103</v>
      </c>
      <c r="T8210">
        <v>0</v>
      </c>
      <c r="U8210">
        <v>0</v>
      </c>
      <c r="V8210">
        <v>10</v>
      </c>
      <c r="W8210">
        <v>650.54720000000009</v>
      </c>
    </row>
    <row r="8211" spans="1:23" x14ac:dyDescent="0.35">
      <c r="A8211" t="s">
        <v>10365</v>
      </c>
      <c r="B8211" t="s">
        <v>703</v>
      </c>
      <c r="C8211" t="s">
        <v>2652</v>
      </c>
      <c r="D8211" t="s">
        <v>24</v>
      </c>
      <c r="E8211" t="s">
        <v>16</v>
      </c>
      <c r="F8211" t="s">
        <v>1762</v>
      </c>
      <c r="G8211">
        <v>52.56</v>
      </c>
      <c r="H8211">
        <v>3</v>
      </c>
      <c r="I8211">
        <v>0.1</v>
      </c>
      <c r="J8211">
        <v>2.56</v>
      </c>
      <c r="K8211" t="s">
        <v>102</v>
      </c>
      <c r="L8211" t="s">
        <v>41</v>
      </c>
      <c r="M8211">
        <v>11.81</v>
      </c>
      <c r="N8211" t="s">
        <v>83</v>
      </c>
      <c r="O8211" t="b">
        <v>1</v>
      </c>
      <c r="P8211">
        <v>141.91200000000001</v>
      </c>
      <c r="Q8211">
        <v>47.304000000000002</v>
      </c>
      <c r="R8211">
        <v>32.933999999999997</v>
      </c>
      <c r="S8211" t="s">
        <v>84</v>
      </c>
      <c r="T8211">
        <v>0</v>
      </c>
      <c r="U8211">
        <v>0</v>
      </c>
      <c r="V8211">
        <v>19</v>
      </c>
      <c r="W8211">
        <v>1022.5201</v>
      </c>
    </row>
    <row r="8212" spans="1:23" x14ac:dyDescent="0.35">
      <c r="A8212" t="s">
        <v>10366</v>
      </c>
      <c r="B8212" t="s">
        <v>320</v>
      </c>
      <c r="C8212" t="s">
        <v>584</v>
      </c>
      <c r="D8212" t="s">
        <v>20</v>
      </c>
      <c r="E8212" t="s">
        <v>14</v>
      </c>
      <c r="F8212" t="s">
        <v>210</v>
      </c>
      <c r="G8212">
        <v>39.67</v>
      </c>
      <c r="H8212">
        <v>3</v>
      </c>
      <c r="I8212">
        <v>7.0000000000000007E-2</v>
      </c>
      <c r="J8212">
        <v>9.58</v>
      </c>
      <c r="K8212" t="s">
        <v>102</v>
      </c>
      <c r="L8212" t="s">
        <v>45</v>
      </c>
      <c r="M8212">
        <v>1.24</v>
      </c>
      <c r="N8212" t="s">
        <v>83</v>
      </c>
      <c r="O8212" t="b">
        <v>0</v>
      </c>
      <c r="P8212">
        <v>110.6793</v>
      </c>
      <c r="Q8212">
        <v>39.273299999999992</v>
      </c>
      <c r="R8212">
        <v>28.453299999999992</v>
      </c>
      <c r="S8212" t="s">
        <v>84</v>
      </c>
      <c r="T8212">
        <v>0</v>
      </c>
      <c r="U8212">
        <v>0</v>
      </c>
      <c r="V8212">
        <v>5</v>
      </c>
      <c r="W8212">
        <v>314.10109999999997</v>
      </c>
    </row>
    <row r="8213" spans="1:23" x14ac:dyDescent="0.35">
      <c r="A8213" t="s">
        <v>10367</v>
      </c>
      <c r="B8213" t="s">
        <v>284</v>
      </c>
      <c r="C8213" t="s">
        <v>4430</v>
      </c>
      <c r="D8213" t="s">
        <v>24</v>
      </c>
      <c r="E8213" t="s">
        <v>88</v>
      </c>
      <c r="F8213" t="s">
        <v>219</v>
      </c>
      <c r="G8213">
        <v>26.15</v>
      </c>
      <c r="H8213">
        <v>3</v>
      </c>
      <c r="I8213">
        <v>0.04</v>
      </c>
      <c r="J8213">
        <v>4.68</v>
      </c>
      <c r="K8213" t="s">
        <v>115</v>
      </c>
      <c r="L8213" t="s">
        <v>45</v>
      </c>
      <c r="M8213">
        <v>1.91</v>
      </c>
      <c r="N8213" t="s">
        <v>83</v>
      </c>
      <c r="O8213" t="b">
        <v>0</v>
      </c>
      <c r="P8213">
        <v>75.311999999999983</v>
      </c>
      <c r="Q8213">
        <v>28.24199999999999</v>
      </c>
      <c r="R8213">
        <v>21.65199999999999</v>
      </c>
      <c r="S8213" t="s">
        <v>91</v>
      </c>
      <c r="T8213">
        <v>0</v>
      </c>
      <c r="U8213">
        <v>0</v>
      </c>
      <c r="V8213">
        <v>3</v>
      </c>
      <c r="W8213">
        <v>114.78400000000001</v>
      </c>
    </row>
    <row r="8214" spans="1:23" x14ac:dyDescent="0.35">
      <c r="A8214" t="s">
        <v>10368</v>
      </c>
      <c r="B8214" t="s">
        <v>394</v>
      </c>
      <c r="C8214" t="s">
        <v>9843</v>
      </c>
      <c r="D8214" t="s">
        <v>12</v>
      </c>
      <c r="E8214" t="s">
        <v>16</v>
      </c>
      <c r="F8214" t="s">
        <v>435</v>
      </c>
      <c r="G8214">
        <v>44.57</v>
      </c>
      <c r="H8214">
        <v>1</v>
      </c>
      <c r="I8214">
        <v>0.08</v>
      </c>
      <c r="J8214">
        <v>9.85</v>
      </c>
      <c r="K8214" t="s">
        <v>82</v>
      </c>
      <c r="L8214" t="s">
        <v>45</v>
      </c>
      <c r="M8214">
        <v>0.77</v>
      </c>
      <c r="N8214" t="s">
        <v>83</v>
      </c>
      <c r="O8214" t="b">
        <v>0</v>
      </c>
      <c r="P8214">
        <v>41.004399999999997</v>
      </c>
      <c r="Q8214">
        <v>14.2624</v>
      </c>
      <c r="R8214">
        <v>3.6424000000000039</v>
      </c>
      <c r="S8214" t="s">
        <v>91</v>
      </c>
      <c r="T8214">
        <v>0</v>
      </c>
      <c r="U8214">
        <v>0</v>
      </c>
      <c r="V8214">
        <v>2</v>
      </c>
      <c r="W8214">
        <v>3.545200000000003</v>
      </c>
    </row>
    <row r="8215" spans="1:23" x14ac:dyDescent="0.35">
      <c r="A8215" t="s">
        <v>10369</v>
      </c>
      <c r="B8215" t="s">
        <v>284</v>
      </c>
      <c r="C8215" t="s">
        <v>1166</v>
      </c>
      <c r="D8215" t="s">
        <v>26</v>
      </c>
      <c r="E8215" t="s">
        <v>95</v>
      </c>
      <c r="F8215" t="s">
        <v>874</v>
      </c>
      <c r="G8215">
        <v>353.74</v>
      </c>
      <c r="H8215">
        <v>2</v>
      </c>
      <c r="I8215">
        <v>7.0000000000000007E-2</v>
      </c>
      <c r="J8215">
        <v>7.72</v>
      </c>
      <c r="K8215" t="s">
        <v>115</v>
      </c>
      <c r="L8215" t="s">
        <v>41</v>
      </c>
      <c r="M8215">
        <v>11.67</v>
      </c>
      <c r="N8215" t="s">
        <v>83</v>
      </c>
      <c r="O8215" t="b">
        <v>0</v>
      </c>
      <c r="P8215">
        <v>657.95639999999992</v>
      </c>
      <c r="Q8215">
        <v>233.46839999999989</v>
      </c>
      <c r="R8215">
        <v>214.07839999999999</v>
      </c>
      <c r="S8215" t="s">
        <v>91</v>
      </c>
      <c r="T8215">
        <v>0</v>
      </c>
      <c r="U8215">
        <v>0</v>
      </c>
      <c r="V8215">
        <v>18</v>
      </c>
      <c r="W8215">
        <v>1599.6829</v>
      </c>
    </row>
    <row r="8216" spans="1:23" x14ac:dyDescent="0.35">
      <c r="A8216" t="s">
        <v>10370</v>
      </c>
      <c r="B8216" t="s">
        <v>1124</v>
      </c>
      <c r="C8216" t="s">
        <v>1206</v>
      </c>
      <c r="D8216" t="s">
        <v>12</v>
      </c>
      <c r="E8216" t="s">
        <v>88</v>
      </c>
      <c r="F8216" t="s">
        <v>989</v>
      </c>
      <c r="G8216">
        <v>27.54</v>
      </c>
      <c r="H8216">
        <v>2</v>
      </c>
      <c r="I8216">
        <v>0.03</v>
      </c>
      <c r="J8216">
        <v>5.58</v>
      </c>
      <c r="K8216" t="s">
        <v>90</v>
      </c>
      <c r="L8216" t="s">
        <v>43</v>
      </c>
      <c r="M8216">
        <v>3.72</v>
      </c>
      <c r="N8216" t="s">
        <v>83</v>
      </c>
      <c r="O8216" t="b">
        <v>0</v>
      </c>
      <c r="P8216">
        <v>53.427599999999998</v>
      </c>
      <c r="Q8216">
        <v>20.3796</v>
      </c>
      <c r="R8216">
        <v>11.079599999999999</v>
      </c>
      <c r="S8216" t="s">
        <v>103</v>
      </c>
      <c r="T8216">
        <v>0</v>
      </c>
      <c r="U8216">
        <v>0</v>
      </c>
      <c r="V8216">
        <v>13</v>
      </c>
      <c r="W8216">
        <v>1298.8137999999999</v>
      </c>
    </row>
    <row r="8217" spans="1:23" x14ac:dyDescent="0.35">
      <c r="A8217" t="s">
        <v>10371</v>
      </c>
      <c r="B8217" t="s">
        <v>566</v>
      </c>
      <c r="C8217" t="s">
        <v>6281</v>
      </c>
      <c r="D8217" t="s">
        <v>15</v>
      </c>
      <c r="E8217" t="s">
        <v>16</v>
      </c>
      <c r="F8217" t="s">
        <v>132</v>
      </c>
      <c r="G8217">
        <v>6.53</v>
      </c>
      <c r="H8217">
        <v>2</v>
      </c>
      <c r="I8217">
        <v>0.18</v>
      </c>
      <c r="J8217">
        <v>4.3899999999999997</v>
      </c>
      <c r="K8217" t="s">
        <v>82</v>
      </c>
      <c r="L8217" t="s">
        <v>41</v>
      </c>
      <c r="M8217">
        <v>5.56</v>
      </c>
      <c r="N8217" t="s">
        <v>141</v>
      </c>
      <c r="O8217" t="b">
        <v>0</v>
      </c>
      <c r="P8217">
        <v>10.709199999999999</v>
      </c>
      <c r="Q8217">
        <v>2.8732000000000011</v>
      </c>
      <c r="R8217">
        <v>-7.0767999999999986</v>
      </c>
      <c r="S8217" t="s">
        <v>103</v>
      </c>
      <c r="T8217">
        <v>1</v>
      </c>
      <c r="U8217">
        <v>0</v>
      </c>
      <c r="V8217">
        <v>3</v>
      </c>
      <c r="W8217">
        <v>503.7747</v>
      </c>
    </row>
    <row r="8218" spans="1:23" x14ac:dyDescent="0.35">
      <c r="A8218" t="s">
        <v>10372</v>
      </c>
      <c r="B8218" t="s">
        <v>1268</v>
      </c>
      <c r="C8218" t="s">
        <v>3671</v>
      </c>
      <c r="D8218" t="s">
        <v>12</v>
      </c>
      <c r="E8218" t="s">
        <v>16</v>
      </c>
      <c r="F8218" t="s">
        <v>293</v>
      </c>
      <c r="G8218">
        <v>61.82</v>
      </c>
      <c r="H8218">
        <v>3</v>
      </c>
      <c r="I8218">
        <v>7.0000000000000007E-2</v>
      </c>
      <c r="J8218">
        <v>8.59</v>
      </c>
      <c r="K8218" t="s">
        <v>90</v>
      </c>
      <c r="L8218" t="s">
        <v>43</v>
      </c>
      <c r="M8218">
        <v>3.83</v>
      </c>
      <c r="N8218" t="s">
        <v>83</v>
      </c>
      <c r="O8218" t="b">
        <v>0</v>
      </c>
      <c r="P8218">
        <v>172.4778</v>
      </c>
      <c r="Q8218">
        <v>61.201800000000013</v>
      </c>
      <c r="R8218">
        <v>48.781799999999997</v>
      </c>
      <c r="S8218" t="s">
        <v>183</v>
      </c>
      <c r="T8218">
        <v>0</v>
      </c>
      <c r="U8218">
        <v>0</v>
      </c>
      <c r="V8218">
        <v>3</v>
      </c>
      <c r="W8218">
        <v>138.2295</v>
      </c>
    </row>
    <row r="8219" spans="1:23" x14ac:dyDescent="0.35">
      <c r="A8219" t="s">
        <v>10373</v>
      </c>
      <c r="B8219" t="s">
        <v>1018</v>
      </c>
      <c r="C8219" t="s">
        <v>993</v>
      </c>
      <c r="D8219" t="s">
        <v>12</v>
      </c>
      <c r="E8219" t="s">
        <v>95</v>
      </c>
      <c r="F8219" t="s">
        <v>1709</v>
      </c>
      <c r="G8219">
        <v>133</v>
      </c>
      <c r="H8219">
        <v>3</v>
      </c>
      <c r="I8219">
        <v>0.23</v>
      </c>
      <c r="J8219">
        <v>5.28</v>
      </c>
      <c r="K8219" t="s">
        <v>82</v>
      </c>
      <c r="L8219" t="s">
        <v>41</v>
      </c>
      <c r="M8219">
        <v>8.39</v>
      </c>
      <c r="N8219" t="s">
        <v>141</v>
      </c>
      <c r="O8219" t="b">
        <v>0</v>
      </c>
      <c r="P8219">
        <v>307.23</v>
      </c>
      <c r="Q8219">
        <v>67.830000000000041</v>
      </c>
      <c r="R8219">
        <v>54.160000000000039</v>
      </c>
      <c r="S8219" t="s">
        <v>183</v>
      </c>
      <c r="T8219">
        <v>1</v>
      </c>
      <c r="U8219">
        <v>0</v>
      </c>
      <c r="V8219">
        <v>18</v>
      </c>
      <c r="W8219">
        <v>977.64260000000024</v>
      </c>
    </row>
    <row r="8220" spans="1:23" x14ac:dyDescent="0.35">
      <c r="A8220" t="s">
        <v>10374</v>
      </c>
      <c r="B8220" t="s">
        <v>699</v>
      </c>
      <c r="C8220" t="s">
        <v>738</v>
      </c>
      <c r="D8220" t="s">
        <v>12</v>
      </c>
      <c r="E8220" t="s">
        <v>88</v>
      </c>
      <c r="F8220" t="s">
        <v>718</v>
      </c>
      <c r="G8220">
        <v>25.11</v>
      </c>
      <c r="H8220">
        <v>2</v>
      </c>
      <c r="I8220">
        <v>0.2</v>
      </c>
      <c r="J8220">
        <v>2.36</v>
      </c>
      <c r="K8220" t="s">
        <v>90</v>
      </c>
      <c r="L8220" t="s">
        <v>41</v>
      </c>
      <c r="M8220">
        <v>14.91</v>
      </c>
      <c r="N8220" t="s">
        <v>83</v>
      </c>
      <c r="O8220" t="b">
        <v>0</v>
      </c>
      <c r="P8220">
        <v>40.176000000000002</v>
      </c>
      <c r="Q8220">
        <v>10.044</v>
      </c>
      <c r="R8220">
        <v>-7.2259999999999964</v>
      </c>
      <c r="S8220" t="s">
        <v>91</v>
      </c>
      <c r="T8220">
        <v>0</v>
      </c>
      <c r="U8220">
        <v>0</v>
      </c>
      <c r="V8220">
        <v>16</v>
      </c>
      <c r="W8220">
        <v>2256.5427</v>
      </c>
    </row>
    <row r="8221" spans="1:23" x14ac:dyDescent="0.35">
      <c r="A8221" t="s">
        <v>10375</v>
      </c>
      <c r="B8221" t="s">
        <v>368</v>
      </c>
      <c r="C8221" t="s">
        <v>3778</v>
      </c>
      <c r="D8221" t="s">
        <v>17</v>
      </c>
      <c r="E8221" t="s">
        <v>95</v>
      </c>
      <c r="F8221" t="s">
        <v>96</v>
      </c>
      <c r="G8221">
        <v>510.51</v>
      </c>
      <c r="H8221">
        <v>3</v>
      </c>
      <c r="I8221">
        <v>0.09</v>
      </c>
      <c r="J8221">
        <v>6.79</v>
      </c>
      <c r="K8221" t="s">
        <v>82</v>
      </c>
      <c r="L8221" t="s">
        <v>43</v>
      </c>
      <c r="M8221">
        <v>7.29</v>
      </c>
      <c r="N8221" t="s">
        <v>83</v>
      </c>
      <c r="O8221" t="b">
        <v>0</v>
      </c>
      <c r="P8221">
        <v>1393.6922999999999</v>
      </c>
      <c r="Q8221">
        <v>474.77429999999993</v>
      </c>
      <c r="R8221">
        <v>460.6943</v>
      </c>
      <c r="S8221" t="s">
        <v>97</v>
      </c>
      <c r="T8221">
        <v>0</v>
      </c>
      <c r="U8221">
        <v>0</v>
      </c>
      <c r="V8221">
        <v>8</v>
      </c>
      <c r="W8221">
        <v>991.02259999999978</v>
      </c>
    </row>
    <row r="8222" spans="1:23" x14ac:dyDescent="0.35">
      <c r="A8222" t="s">
        <v>10376</v>
      </c>
      <c r="B8222" t="s">
        <v>201</v>
      </c>
      <c r="C8222" t="s">
        <v>5374</v>
      </c>
      <c r="D8222" t="s">
        <v>15</v>
      </c>
      <c r="E8222" t="s">
        <v>16</v>
      </c>
      <c r="F8222" t="s">
        <v>723</v>
      </c>
      <c r="G8222">
        <v>12.95</v>
      </c>
      <c r="H8222">
        <v>3</v>
      </c>
      <c r="I8222">
        <v>0.1</v>
      </c>
      <c r="J8222">
        <v>3.41</v>
      </c>
      <c r="K8222" t="s">
        <v>102</v>
      </c>
      <c r="L8222" t="s">
        <v>41</v>
      </c>
      <c r="M8222">
        <v>8.91</v>
      </c>
      <c r="N8222" t="s">
        <v>83</v>
      </c>
      <c r="O8222" t="b">
        <v>1</v>
      </c>
      <c r="P8222">
        <v>34.965000000000003</v>
      </c>
      <c r="Q8222">
        <v>11.654999999999999</v>
      </c>
      <c r="R8222">
        <v>-0.66499999999999915</v>
      </c>
      <c r="S8222" t="s">
        <v>97</v>
      </c>
      <c r="T8222">
        <v>0</v>
      </c>
      <c r="U8222">
        <v>0</v>
      </c>
      <c r="V8222">
        <v>2</v>
      </c>
      <c r="W8222">
        <v>-1.7521999999999951</v>
      </c>
    </row>
    <row r="8223" spans="1:23" x14ac:dyDescent="0.35">
      <c r="A8223" t="s">
        <v>10377</v>
      </c>
      <c r="B8223" t="s">
        <v>594</v>
      </c>
      <c r="C8223" t="s">
        <v>1150</v>
      </c>
      <c r="D8223" t="s">
        <v>19</v>
      </c>
      <c r="E8223" t="s">
        <v>16</v>
      </c>
      <c r="F8223" t="s">
        <v>360</v>
      </c>
      <c r="G8223">
        <v>49.26</v>
      </c>
      <c r="H8223">
        <v>2</v>
      </c>
      <c r="I8223">
        <v>0.18</v>
      </c>
      <c r="J8223">
        <v>4.71</v>
      </c>
      <c r="K8223" t="s">
        <v>82</v>
      </c>
      <c r="L8223" t="s">
        <v>45</v>
      </c>
      <c r="M8223">
        <v>0.79</v>
      </c>
      <c r="N8223" t="s">
        <v>83</v>
      </c>
      <c r="O8223" t="b">
        <v>0</v>
      </c>
      <c r="P8223">
        <v>80.7864</v>
      </c>
      <c r="Q8223">
        <v>21.674400000000009</v>
      </c>
      <c r="R8223">
        <v>16.174400000000009</v>
      </c>
      <c r="S8223" t="s">
        <v>128</v>
      </c>
      <c r="T8223">
        <v>0</v>
      </c>
      <c r="U8223">
        <v>0</v>
      </c>
      <c r="V8223">
        <v>18</v>
      </c>
      <c r="W8223">
        <v>2077.6332000000002</v>
      </c>
    </row>
    <row r="8224" spans="1:23" x14ac:dyDescent="0.35">
      <c r="A8224" t="s">
        <v>10378</v>
      </c>
      <c r="B8224" t="s">
        <v>386</v>
      </c>
      <c r="C8224" t="s">
        <v>1720</v>
      </c>
      <c r="D8224" t="s">
        <v>26</v>
      </c>
      <c r="E8224" t="s">
        <v>16</v>
      </c>
      <c r="F8224" t="s">
        <v>259</v>
      </c>
      <c r="G8224">
        <v>44.56</v>
      </c>
      <c r="H8224">
        <v>1</v>
      </c>
      <c r="I8224">
        <v>0.08</v>
      </c>
      <c r="J8224">
        <v>9.11</v>
      </c>
      <c r="K8224" t="s">
        <v>90</v>
      </c>
      <c r="L8224" t="s">
        <v>41</v>
      </c>
      <c r="M8224">
        <v>7.3</v>
      </c>
      <c r="N8224" t="s">
        <v>83</v>
      </c>
      <c r="O8224" t="b">
        <v>0</v>
      </c>
      <c r="P8224">
        <v>40.995199999999997</v>
      </c>
      <c r="Q8224">
        <v>14.2592</v>
      </c>
      <c r="R8224">
        <v>-2.1507999999999972</v>
      </c>
      <c r="S8224" t="s">
        <v>97</v>
      </c>
      <c r="T8224">
        <v>0</v>
      </c>
      <c r="U8224">
        <v>0</v>
      </c>
      <c r="V8224">
        <v>19</v>
      </c>
      <c r="W8224">
        <v>961.03410000000019</v>
      </c>
    </row>
    <row r="8225" spans="1:23" x14ac:dyDescent="0.35">
      <c r="A8225" t="s">
        <v>10379</v>
      </c>
      <c r="B8225" t="s">
        <v>413</v>
      </c>
      <c r="C8225" t="s">
        <v>1469</v>
      </c>
      <c r="D8225" t="s">
        <v>12</v>
      </c>
      <c r="E8225" t="s">
        <v>95</v>
      </c>
      <c r="F8225" t="s">
        <v>757</v>
      </c>
      <c r="G8225">
        <v>273.83999999999997</v>
      </c>
      <c r="H8225">
        <v>1</v>
      </c>
      <c r="I8225">
        <v>0.09</v>
      </c>
      <c r="J8225">
        <v>2.69</v>
      </c>
      <c r="K8225" t="s">
        <v>82</v>
      </c>
      <c r="L8225" t="s">
        <v>41</v>
      </c>
      <c r="M8225">
        <v>9.25</v>
      </c>
      <c r="N8225" t="s">
        <v>83</v>
      </c>
      <c r="O8225" t="b">
        <v>0</v>
      </c>
      <c r="P8225">
        <v>249.1944</v>
      </c>
      <c r="Q8225">
        <v>84.8904</v>
      </c>
      <c r="R8225">
        <v>72.950400000000002</v>
      </c>
      <c r="S8225" t="s">
        <v>84</v>
      </c>
      <c r="T8225">
        <v>0</v>
      </c>
      <c r="U8225">
        <v>0</v>
      </c>
      <c r="V8225">
        <v>24</v>
      </c>
      <c r="W8225">
        <v>1849.9422999999999</v>
      </c>
    </row>
    <row r="8226" spans="1:23" x14ac:dyDescent="0.35">
      <c r="A8226" t="s">
        <v>10380</v>
      </c>
      <c r="B8226" t="s">
        <v>603</v>
      </c>
      <c r="C8226" t="s">
        <v>456</v>
      </c>
      <c r="D8226" t="s">
        <v>17</v>
      </c>
      <c r="E8226" t="s">
        <v>95</v>
      </c>
      <c r="F8226" t="s">
        <v>512</v>
      </c>
      <c r="G8226">
        <v>377.86</v>
      </c>
      <c r="H8226">
        <v>3</v>
      </c>
      <c r="I8226">
        <v>0.28999999999999998</v>
      </c>
      <c r="J8226">
        <v>4.3</v>
      </c>
      <c r="K8226" t="s">
        <v>102</v>
      </c>
      <c r="L8226" t="s">
        <v>41</v>
      </c>
      <c r="M8226">
        <v>9</v>
      </c>
      <c r="N8226" t="s">
        <v>83</v>
      </c>
      <c r="O8226" t="b">
        <v>0</v>
      </c>
      <c r="P8226">
        <v>804.84179999999992</v>
      </c>
      <c r="Q8226">
        <v>124.6938</v>
      </c>
      <c r="R8226">
        <v>111.3938</v>
      </c>
      <c r="S8226" t="s">
        <v>128</v>
      </c>
      <c r="T8226">
        <v>0</v>
      </c>
      <c r="U8226">
        <v>0</v>
      </c>
      <c r="V8226">
        <v>14</v>
      </c>
      <c r="W8226">
        <v>1444.0427999999999</v>
      </c>
    </row>
    <row r="8227" spans="1:23" x14ac:dyDescent="0.35">
      <c r="A8227" t="s">
        <v>10381</v>
      </c>
      <c r="B8227" t="s">
        <v>330</v>
      </c>
      <c r="C8227" t="s">
        <v>186</v>
      </c>
      <c r="D8227" t="s">
        <v>19</v>
      </c>
      <c r="E8227" t="s">
        <v>88</v>
      </c>
      <c r="F8227" t="s">
        <v>483</v>
      </c>
      <c r="G8227">
        <v>31.44</v>
      </c>
      <c r="H8227">
        <v>3</v>
      </c>
      <c r="I8227">
        <v>0.01</v>
      </c>
      <c r="J8227">
        <v>6.14</v>
      </c>
      <c r="K8227" t="s">
        <v>90</v>
      </c>
      <c r="L8227" t="s">
        <v>43</v>
      </c>
      <c r="M8227">
        <v>7.82</v>
      </c>
      <c r="N8227" t="s">
        <v>83</v>
      </c>
      <c r="O8227" t="b">
        <v>0</v>
      </c>
      <c r="P8227">
        <v>93.376800000000003</v>
      </c>
      <c r="Q8227">
        <v>36.784799999999997</v>
      </c>
      <c r="R8227">
        <v>22.8248</v>
      </c>
      <c r="S8227" t="s">
        <v>183</v>
      </c>
      <c r="T8227">
        <v>0</v>
      </c>
      <c r="U8227">
        <v>0</v>
      </c>
      <c r="V8227">
        <v>15</v>
      </c>
      <c r="W8227">
        <v>956.19069999999999</v>
      </c>
    </row>
    <row r="8228" spans="1:23" x14ac:dyDescent="0.35">
      <c r="A8228" t="s">
        <v>10382</v>
      </c>
      <c r="B8228" t="s">
        <v>1996</v>
      </c>
      <c r="C8228" t="s">
        <v>10383</v>
      </c>
      <c r="D8228" t="s">
        <v>15</v>
      </c>
      <c r="E8228" t="s">
        <v>14</v>
      </c>
      <c r="F8228" t="s">
        <v>1740</v>
      </c>
      <c r="G8228">
        <v>103.11</v>
      </c>
      <c r="H8228">
        <v>2</v>
      </c>
      <c r="I8228">
        <v>7.0000000000000007E-2</v>
      </c>
      <c r="J8228">
        <v>6.89</v>
      </c>
      <c r="K8228" t="s">
        <v>102</v>
      </c>
      <c r="L8228" t="s">
        <v>45</v>
      </c>
      <c r="M8228">
        <v>0.82</v>
      </c>
      <c r="N8228" t="s">
        <v>83</v>
      </c>
      <c r="O8228" t="b">
        <v>0</v>
      </c>
      <c r="P8228">
        <v>191.78460000000001</v>
      </c>
      <c r="Q8228">
        <v>68.052599999999984</v>
      </c>
      <c r="R8228">
        <v>60.342599999999983</v>
      </c>
      <c r="S8228" t="s">
        <v>91</v>
      </c>
      <c r="T8228">
        <v>0</v>
      </c>
      <c r="U8228">
        <v>0</v>
      </c>
      <c r="V8228">
        <v>1</v>
      </c>
      <c r="W8228">
        <v>60.342599999999983</v>
      </c>
    </row>
    <row r="8229" spans="1:23" x14ac:dyDescent="0.35">
      <c r="A8229" t="s">
        <v>10384</v>
      </c>
      <c r="B8229" t="s">
        <v>639</v>
      </c>
      <c r="C8229" t="s">
        <v>495</v>
      </c>
      <c r="D8229" t="s">
        <v>17</v>
      </c>
      <c r="E8229" t="s">
        <v>95</v>
      </c>
      <c r="F8229" t="s">
        <v>515</v>
      </c>
      <c r="G8229">
        <v>651.72</v>
      </c>
      <c r="H8229">
        <v>1</v>
      </c>
      <c r="I8229">
        <v>0.17</v>
      </c>
      <c r="J8229">
        <v>3.44</v>
      </c>
      <c r="K8229" t="s">
        <v>102</v>
      </c>
      <c r="L8229" t="s">
        <v>41</v>
      </c>
      <c r="M8229">
        <v>12.08</v>
      </c>
      <c r="N8229" t="s">
        <v>141</v>
      </c>
      <c r="O8229" t="b">
        <v>0</v>
      </c>
      <c r="P8229">
        <v>540.92759999999998</v>
      </c>
      <c r="Q8229">
        <v>149.8956</v>
      </c>
      <c r="R8229">
        <v>134.37559999999999</v>
      </c>
      <c r="S8229" t="s">
        <v>103</v>
      </c>
      <c r="T8229">
        <v>1</v>
      </c>
      <c r="U8229">
        <v>0</v>
      </c>
      <c r="V8229">
        <v>16</v>
      </c>
      <c r="W8229">
        <v>854.14519999999993</v>
      </c>
    </row>
    <row r="8230" spans="1:23" x14ac:dyDescent="0.35">
      <c r="A8230" t="s">
        <v>10385</v>
      </c>
      <c r="B8230" t="s">
        <v>553</v>
      </c>
      <c r="C8230" t="s">
        <v>6555</v>
      </c>
      <c r="D8230" t="s">
        <v>15</v>
      </c>
      <c r="E8230" t="s">
        <v>95</v>
      </c>
      <c r="F8230" t="s">
        <v>370</v>
      </c>
      <c r="G8230">
        <v>450.12</v>
      </c>
      <c r="H8230">
        <v>1</v>
      </c>
      <c r="I8230">
        <v>0.24</v>
      </c>
      <c r="J8230">
        <v>5.76</v>
      </c>
      <c r="K8230" t="s">
        <v>82</v>
      </c>
      <c r="L8230" t="s">
        <v>41</v>
      </c>
      <c r="M8230">
        <v>5.57</v>
      </c>
      <c r="N8230" t="s">
        <v>83</v>
      </c>
      <c r="O8230" t="b">
        <v>0</v>
      </c>
      <c r="P8230">
        <v>342.09120000000001</v>
      </c>
      <c r="Q8230">
        <v>72.019200000000012</v>
      </c>
      <c r="R8230">
        <v>60.689200000000007</v>
      </c>
      <c r="S8230" t="s">
        <v>84</v>
      </c>
      <c r="T8230">
        <v>0</v>
      </c>
      <c r="U8230">
        <v>0</v>
      </c>
      <c r="V8230">
        <v>2</v>
      </c>
      <c r="W8230">
        <v>63.325200000000009</v>
      </c>
    </row>
    <row r="8231" spans="1:23" x14ac:dyDescent="0.35">
      <c r="A8231" t="s">
        <v>10386</v>
      </c>
      <c r="B8231" t="s">
        <v>326</v>
      </c>
      <c r="C8231" t="s">
        <v>2686</v>
      </c>
      <c r="D8231" t="s">
        <v>12</v>
      </c>
      <c r="E8231" t="s">
        <v>88</v>
      </c>
      <c r="F8231" t="s">
        <v>415</v>
      </c>
      <c r="G8231">
        <v>22.03</v>
      </c>
      <c r="H8231">
        <v>1</v>
      </c>
      <c r="I8231">
        <v>0.05</v>
      </c>
      <c r="J8231">
        <v>5.86</v>
      </c>
      <c r="K8231" t="s">
        <v>102</v>
      </c>
      <c r="L8231" t="s">
        <v>43</v>
      </c>
      <c r="M8231">
        <v>3.27</v>
      </c>
      <c r="N8231" t="s">
        <v>83</v>
      </c>
      <c r="O8231" t="b">
        <v>0</v>
      </c>
      <c r="P8231">
        <v>20.9285</v>
      </c>
      <c r="Q8231">
        <v>7.7104999999999997</v>
      </c>
      <c r="R8231">
        <v>-1.4195000000000011</v>
      </c>
      <c r="S8231" t="s">
        <v>103</v>
      </c>
      <c r="T8231">
        <v>0</v>
      </c>
      <c r="U8231">
        <v>0</v>
      </c>
      <c r="V8231">
        <v>11</v>
      </c>
      <c r="W8231">
        <v>487.95159999999998</v>
      </c>
    </row>
    <row r="8232" spans="1:23" x14ac:dyDescent="0.35">
      <c r="A8232" t="s">
        <v>10387</v>
      </c>
      <c r="B8232" t="s">
        <v>165</v>
      </c>
      <c r="C8232" t="s">
        <v>1155</v>
      </c>
      <c r="D8232" t="s">
        <v>12</v>
      </c>
      <c r="E8232" t="s">
        <v>95</v>
      </c>
      <c r="F8232" t="s">
        <v>782</v>
      </c>
      <c r="G8232">
        <v>420.52</v>
      </c>
      <c r="H8232">
        <v>2</v>
      </c>
      <c r="I8232">
        <v>0.1</v>
      </c>
      <c r="J8232">
        <v>3.03</v>
      </c>
      <c r="K8232" t="s">
        <v>82</v>
      </c>
      <c r="L8232" t="s">
        <v>45</v>
      </c>
      <c r="M8232">
        <v>1.39</v>
      </c>
      <c r="N8232" t="s">
        <v>83</v>
      </c>
      <c r="O8232" t="b">
        <v>1</v>
      </c>
      <c r="P8232">
        <v>756.93600000000004</v>
      </c>
      <c r="Q8232">
        <v>252.3120000000001</v>
      </c>
      <c r="R8232">
        <v>247.89200000000011</v>
      </c>
      <c r="S8232" t="s">
        <v>91</v>
      </c>
      <c r="T8232">
        <v>0</v>
      </c>
      <c r="U8232">
        <v>0</v>
      </c>
      <c r="V8232">
        <v>13</v>
      </c>
      <c r="W8232">
        <v>1050.3983000000001</v>
      </c>
    </row>
    <row r="8233" spans="1:23" x14ac:dyDescent="0.35">
      <c r="A8233" t="s">
        <v>10388</v>
      </c>
      <c r="B8233" t="s">
        <v>1622</v>
      </c>
      <c r="C8233" t="s">
        <v>8322</v>
      </c>
      <c r="D8233" t="s">
        <v>19</v>
      </c>
      <c r="E8233" t="s">
        <v>16</v>
      </c>
      <c r="F8233" t="s">
        <v>547</v>
      </c>
      <c r="G8233">
        <v>49</v>
      </c>
      <c r="H8233">
        <v>1</v>
      </c>
      <c r="I8233">
        <v>0.28000000000000003</v>
      </c>
      <c r="J8233">
        <v>9.2899999999999991</v>
      </c>
      <c r="K8233" t="s">
        <v>82</v>
      </c>
      <c r="L8233" t="s">
        <v>48</v>
      </c>
      <c r="M8233">
        <v>6.01</v>
      </c>
      <c r="N8233" t="s">
        <v>83</v>
      </c>
      <c r="O8233" t="b">
        <v>0</v>
      </c>
      <c r="P8233">
        <v>35.28</v>
      </c>
      <c r="Q8233">
        <v>5.8800000000000026</v>
      </c>
      <c r="R8233">
        <v>-9.4199999999999964</v>
      </c>
      <c r="S8233" t="s">
        <v>183</v>
      </c>
      <c r="T8233">
        <v>0</v>
      </c>
      <c r="U8233">
        <v>0</v>
      </c>
      <c r="V8233">
        <v>3</v>
      </c>
      <c r="W8233">
        <v>40.87750000000004</v>
      </c>
    </row>
    <row r="8234" spans="1:23" x14ac:dyDescent="0.35">
      <c r="A8234" t="s">
        <v>10389</v>
      </c>
      <c r="B8234" t="s">
        <v>193</v>
      </c>
      <c r="C8234" t="s">
        <v>3127</v>
      </c>
      <c r="D8234" t="s">
        <v>17</v>
      </c>
      <c r="E8234" t="s">
        <v>14</v>
      </c>
      <c r="F8234" t="s">
        <v>234</v>
      </c>
      <c r="G8234">
        <v>71.010000000000005</v>
      </c>
      <c r="H8234">
        <v>3</v>
      </c>
      <c r="I8234">
        <v>0.05</v>
      </c>
      <c r="J8234">
        <v>9.83</v>
      </c>
      <c r="K8234" t="s">
        <v>102</v>
      </c>
      <c r="L8234" t="s">
        <v>48</v>
      </c>
      <c r="M8234">
        <v>7.08</v>
      </c>
      <c r="N8234" t="s">
        <v>279</v>
      </c>
      <c r="O8234" t="b">
        <v>0</v>
      </c>
      <c r="P8234">
        <v>202.3785</v>
      </c>
      <c r="Q8234">
        <v>74.560500000000019</v>
      </c>
      <c r="R8234">
        <v>57.650500000000022</v>
      </c>
      <c r="S8234" t="s">
        <v>97</v>
      </c>
      <c r="T8234">
        <v>0</v>
      </c>
      <c r="U8234">
        <v>1</v>
      </c>
      <c r="V8234">
        <v>3</v>
      </c>
      <c r="W8234">
        <v>84.03270000000002</v>
      </c>
    </row>
    <row r="8235" spans="1:23" x14ac:dyDescent="0.35">
      <c r="A8235" t="s">
        <v>10390</v>
      </c>
      <c r="B8235" t="s">
        <v>619</v>
      </c>
      <c r="C8235" t="s">
        <v>3352</v>
      </c>
      <c r="D8235" t="s">
        <v>17</v>
      </c>
      <c r="E8235" t="s">
        <v>88</v>
      </c>
      <c r="F8235" t="s">
        <v>483</v>
      </c>
      <c r="G8235">
        <v>39.07</v>
      </c>
      <c r="H8235">
        <v>2</v>
      </c>
      <c r="I8235">
        <v>0.1</v>
      </c>
      <c r="J8235">
        <v>7.25</v>
      </c>
      <c r="K8235" t="s">
        <v>102</v>
      </c>
      <c r="L8235" t="s">
        <v>48</v>
      </c>
      <c r="M8235">
        <v>11.16</v>
      </c>
      <c r="N8235" t="s">
        <v>279</v>
      </c>
      <c r="O8235" t="b">
        <v>1</v>
      </c>
      <c r="P8235">
        <v>70.326000000000008</v>
      </c>
      <c r="Q8235">
        <v>23.442000000000011</v>
      </c>
      <c r="R8235">
        <v>5.0320000000000071</v>
      </c>
      <c r="S8235" t="s">
        <v>91</v>
      </c>
      <c r="T8235">
        <v>0</v>
      </c>
      <c r="U8235">
        <v>1</v>
      </c>
      <c r="V8235">
        <v>12</v>
      </c>
      <c r="W8235">
        <v>996.85199999999998</v>
      </c>
    </row>
    <row r="8236" spans="1:23" x14ac:dyDescent="0.35">
      <c r="A8236" t="s">
        <v>10391</v>
      </c>
      <c r="B8236" t="s">
        <v>276</v>
      </c>
      <c r="C8236" t="s">
        <v>1367</v>
      </c>
      <c r="D8236" t="s">
        <v>28</v>
      </c>
      <c r="E8236" t="s">
        <v>14</v>
      </c>
      <c r="F8236" t="s">
        <v>577</v>
      </c>
      <c r="G8236">
        <v>119.33</v>
      </c>
      <c r="H8236">
        <v>1</v>
      </c>
      <c r="I8236">
        <v>0.25</v>
      </c>
      <c r="J8236">
        <v>9.93</v>
      </c>
      <c r="K8236" t="s">
        <v>82</v>
      </c>
      <c r="L8236" t="s">
        <v>41</v>
      </c>
      <c r="M8236">
        <v>8.7200000000000006</v>
      </c>
      <c r="N8236" t="s">
        <v>83</v>
      </c>
      <c r="O8236" t="b">
        <v>0</v>
      </c>
      <c r="P8236">
        <v>89.497500000000002</v>
      </c>
      <c r="Q8236">
        <v>17.8995</v>
      </c>
      <c r="R8236">
        <v>-0.75049999999999528</v>
      </c>
      <c r="S8236" t="s">
        <v>97</v>
      </c>
      <c r="T8236">
        <v>0</v>
      </c>
      <c r="U8236">
        <v>0</v>
      </c>
      <c r="V8236">
        <v>17</v>
      </c>
      <c r="W8236">
        <v>926.81089999999995</v>
      </c>
    </row>
    <row r="8237" spans="1:23" x14ac:dyDescent="0.35">
      <c r="A8237" t="s">
        <v>10392</v>
      </c>
      <c r="B8237" t="s">
        <v>1147</v>
      </c>
      <c r="C8237" t="s">
        <v>4787</v>
      </c>
      <c r="D8237" t="s">
        <v>26</v>
      </c>
      <c r="E8237" t="s">
        <v>16</v>
      </c>
      <c r="F8237" t="s">
        <v>919</v>
      </c>
      <c r="G8237">
        <v>38.020000000000003</v>
      </c>
      <c r="H8237">
        <v>1</v>
      </c>
      <c r="I8237">
        <v>0.13</v>
      </c>
      <c r="J8237">
        <v>3.24</v>
      </c>
      <c r="K8237" t="s">
        <v>82</v>
      </c>
      <c r="L8237" t="s">
        <v>48</v>
      </c>
      <c r="M8237">
        <v>7.7</v>
      </c>
      <c r="N8237" t="s">
        <v>83</v>
      </c>
      <c r="O8237" t="b">
        <v>0</v>
      </c>
      <c r="P8237">
        <v>33.077399999999997</v>
      </c>
      <c r="Q8237">
        <v>10.2654</v>
      </c>
      <c r="R8237">
        <v>-0.67459999999999809</v>
      </c>
      <c r="S8237" t="s">
        <v>183</v>
      </c>
      <c r="T8237">
        <v>0</v>
      </c>
      <c r="U8237">
        <v>0</v>
      </c>
      <c r="V8237">
        <v>5</v>
      </c>
      <c r="W8237">
        <v>564.7296</v>
      </c>
    </row>
    <row r="8238" spans="1:23" x14ac:dyDescent="0.35">
      <c r="A8238" t="s">
        <v>10393</v>
      </c>
      <c r="B8238" t="s">
        <v>629</v>
      </c>
      <c r="C8238" t="s">
        <v>710</v>
      </c>
      <c r="D8238" t="s">
        <v>20</v>
      </c>
      <c r="E8238" t="s">
        <v>16</v>
      </c>
      <c r="F8238" t="s">
        <v>300</v>
      </c>
      <c r="G8238">
        <v>27.23</v>
      </c>
      <c r="H8238">
        <v>1</v>
      </c>
      <c r="I8238">
        <v>0.13</v>
      </c>
      <c r="J8238">
        <v>9.52</v>
      </c>
      <c r="K8238" t="s">
        <v>102</v>
      </c>
      <c r="L8238" t="s">
        <v>45</v>
      </c>
      <c r="M8238">
        <v>1.1599999999999999</v>
      </c>
      <c r="N8238" t="s">
        <v>83</v>
      </c>
      <c r="O8238" t="b">
        <v>0</v>
      </c>
      <c r="P8238">
        <v>23.690100000000001</v>
      </c>
      <c r="Q8238">
        <v>7.3521000000000001</v>
      </c>
      <c r="R8238">
        <v>-3.3279000000000001</v>
      </c>
      <c r="S8238" t="s">
        <v>128</v>
      </c>
      <c r="T8238">
        <v>0</v>
      </c>
      <c r="U8238">
        <v>0</v>
      </c>
      <c r="V8238">
        <v>18</v>
      </c>
      <c r="W8238">
        <v>838.74849999999992</v>
      </c>
    </row>
    <row r="8239" spans="1:23" x14ac:dyDescent="0.35">
      <c r="A8239" t="s">
        <v>10394</v>
      </c>
      <c r="B8239" t="s">
        <v>264</v>
      </c>
      <c r="C8239" t="s">
        <v>369</v>
      </c>
      <c r="D8239" t="s">
        <v>15</v>
      </c>
      <c r="E8239" t="s">
        <v>88</v>
      </c>
      <c r="F8239" t="s">
        <v>227</v>
      </c>
      <c r="G8239">
        <v>33.450000000000003</v>
      </c>
      <c r="H8239">
        <v>3</v>
      </c>
      <c r="I8239">
        <v>0.09</v>
      </c>
      <c r="J8239">
        <v>2.52</v>
      </c>
      <c r="K8239" t="s">
        <v>90</v>
      </c>
      <c r="L8239" t="s">
        <v>41</v>
      </c>
      <c r="M8239">
        <v>9.2799999999999994</v>
      </c>
      <c r="N8239" t="s">
        <v>83</v>
      </c>
      <c r="O8239" t="b">
        <v>0</v>
      </c>
      <c r="P8239">
        <v>91.3185</v>
      </c>
      <c r="Q8239">
        <v>31.10850000000001</v>
      </c>
      <c r="R8239">
        <v>19.30850000000002</v>
      </c>
      <c r="S8239" t="s">
        <v>97</v>
      </c>
      <c r="T8239">
        <v>0</v>
      </c>
      <c r="U8239">
        <v>0</v>
      </c>
      <c r="V8239">
        <v>20</v>
      </c>
      <c r="W8239">
        <v>1391.7496000000001</v>
      </c>
    </row>
    <row r="8240" spans="1:23" x14ac:dyDescent="0.35">
      <c r="A8240" t="s">
        <v>10395</v>
      </c>
      <c r="B8240" t="s">
        <v>784</v>
      </c>
      <c r="C8240" t="s">
        <v>3137</v>
      </c>
      <c r="D8240" t="s">
        <v>12</v>
      </c>
      <c r="E8240" t="s">
        <v>16</v>
      </c>
      <c r="F8240" t="s">
        <v>1077</v>
      </c>
      <c r="G8240">
        <v>48.43</v>
      </c>
      <c r="H8240">
        <v>1</v>
      </c>
      <c r="I8240">
        <v>0.13</v>
      </c>
      <c r="J8240">
        <v>3.66</v>
      </c>
      <c r="K8240" t="s">
        <v>115</v>
      </c>
      <c r="L8240" t="s">
        <v>41</v>
      </c>
      <c r="M8240">
        <v>7.7</v>
      </c>
      <c r="N8240" t="s">
        <v>83</v>
      </c>
      <c r="O8240" t="b">
        <v>0</v>
      </c>
      <c r="P8240">
        <v>42.134099999999997</v>
      </c>
      <c r="Q8240">
        <v>13.0761</v>
      </c>
      <c r="R8240">
        <v>1.7160999999999971</v>
      </c>
      <c r="S8240" t="s">
        <v>84</v>
      </c>
      <c r="T8240">
        <v>0</v>
      </c>
      <c r="U8240">
        <v>0</v>
      </c>
      <c r="V8240">
        <v>4</v>
      </c>
      <c r="W8240">
        <v>-2.0891000000000051</v>
      </c>
    </row>
    <row r="8241" spans="1:23" x14ac:dyDescent="0.35">
      <c r="A8241" t="s">
        <v>10396</v>
      </c>
      <c r="B8241" t="s">
        <v>309</v>
      </c>
      <c r="C8241" t="s">
        <v>2322</v>
      </c>
      <c r="D8241" t="s">
        <v>26</v>
      </c>
      <c r="E8241" t="s">
        <v>14</v>
      </c>
      <c r="F8241" t="s">
        <v>780</v>
      </c>
      <c r="G8241">
        <v>82.79</v>
      </c>
      <c r="H8241">
        <v>3</v>
      </c>
      <c r="I8241">
        <v>0.03</v>
      </c>
      <c r="J8241">
        <v>5.32</v>
      </c>
      <c r="K8241" t="s">
        <v>82</v>
      </c>
      <c r="L8241" t="s">
        <v>48</v>
      </c>
      <c r="M8241">
        <v>7.74</v>
      </c>
      <c r="N8241" t="s">
        <v>83</v>
      </c>
      <c r="O8241" t="b">
        <v>0</v>
      </c>
      <c r="P8241">
        <v>240.91890000000001</v>
      </c>
      <c r="Q8241">
        <v>91.896900000000016</v>
      </c>
      <c r="R8241">
        <v>78.836900000000014</v>
      </c>
      <c r="S8241" t="s">
        <v>128</v>
      </c>
      <c r="T8241">
        <v>0</v>
      </c>
      <c r="U8241">
        <v>0</v>
      </c>
      <c r="V8241">
        <v>15</v>
      </c>
      <c r="W8241">
        <v>742.59630000000004</v>
      </c>
    </row>
    <row r="8242" spans="1:23" x14ac:dyDescent="0.35">
      <c r="A8242" t="s">
        <v>10397</v>
      </c>
      <c r="B8242" t="s">
        <v>326</v>
      </c>
      <c r="C8242" t="s">
        <v>554</v>
      </c>
      <c r="D8242" t="s">
        <v>20</v>
      </c>
      <c r="E8242" t="s">
        <v>16</v>
      </c>
      <c r="F8242" t="s">
        <v>278</v>
      </c>
      <c r="G8242">
        <v>28.8</v>
      </c>
      <c r="H8242">
        <v>2</v>
      </c>
      <c r="I8242">
        <v>0.28000000000000003</v>
      </c>
      <c r="J8242">
        <v>9.5299999999999994</v>
      </c>
      <c r="K8242" t="s">
        <v>90</v>
      </c>
      <c r="L8242" t="s">
        <v>48</v>
      </c>
      <c r="M8242">
        <v>11.48</v>
      </c>
      <c r="N8242" t="s">
        <v>83</v>
      </c>
      <c r="O8242" t="b">
        <v>0</v>
      </c>
      <c r="P8242">
        <v>41.472000000000001</v>
      </c>
      <c r="Q8242">
        <v>6.911999999999999</v>
      </c>
      <c r="R8242">
        <v>-14.098000000000001</v>
      </c>
      <c r="S8242" t="s">
        <v>103</v>
      </c>
      <c r="T8242">
        <v>0</v>
      </c>
      <c r="U8242">
        <v>0</v>
      </c>
      <c r="V8242">
        <v>10</v>
      </c>
      <c r="W8242">
        <v>708.31779999999981</v>
      </c>
    </row>
    <row r="8243" spans="1:23" x14ac:dyDescent="0.35">
      <c r="A8243" t="s">
        <v>10398</v>
      </c>
      <c r="B8243" t="s">
        <v>1268</v>
      </c>
      <c r="C8243" t="s">
        <v>2788</v>
      </c>
      <c r="D8243" t="s">
        <v>24</v>
      </c>
      <c r="E8243" t="s">
        <v>14</v>
      </c>
      <c r="F8243" t="s">
        <v>662</v>
      </c>
      <c r="G8243">
        <v>113.72</v>
      </c>
      <c r="H8243">
        <v>2</v>
      </c>
      <c r="I8243">
        <v>0.08</v>
      </c>
      <c r="J8243">
        <v>2.5</v>
      </c>
      <c r="K8243" t="s">
        <v>90</v>
      </c>
      <c r="L8243" t="s">
        <v>45</v>
      </c>
      <c r="M8243">
        <v>1.74</v>
      </c>
      <c r="N8243" t="s">
        <v>83</v>
      </c>
      <c r="O8243" t="b">
        <v>0</v>
      </c>
      <c r="P8243">
        <v>209.2448</v>
      </c>
      <c r="Q8243">
        <v>72.780799999999999</v>
      </c>
      <c r="R8243">
        <v>68.540800000000004</v>
      </c>
      <c r="S8243" t="s">
        <v>183</v>
      </c>
      <c r="T8243">
        <v>0</v>
      </c>
      <c r="U8243">
        <v>0</v>
      </c>
      <c r="V8243">
        <v>3</v>
      </c>
      <c r="W8243">
        <v>74.799599999999998</v>
      </c>
    </row>
    <row r="8244" spans="1:23" x14ac:dyDescent="0.35">
      <c r="A8244" t="s">
        <v>10399</v>
      </c>
      <c r="B8244" t="s">
        <v>291</v>
      </c>
      <c r="C8244" t="s">
        <v>2450</v>
      </c>
      <c r="D8244" t="s">
        <v>12</v>
      </c>
      <c r="E8244" t="s">
        <v>95</v>
      </c>
      <c r="F8244" t="s">
        <v>328</v>
      </c>
      <c r="G8244">
        <v>439.59</v>
      </c>
      <c r="H8244">
        <v>1</v>
      </c>
      <c r="I8244">
        <v>0.01</v>
      </c>
      <c r="J8244">
        <v>8.6999999999999993</v>
      </c>
      <c r="K8244" t="s">
        <v>90</v>
      </c>
      <c r="L8244" t="s">
        <v>48</v>
      </c>
      <c r="M8244">
        <v>10.16</v>
      </c>
      <c r="N8244" t="s">
        <v>83</v>
      </c>
      <c r="O8244" t="b">
        <v>0</v>
      </c>
      <c r="P8244">
        <v>435.19409999999999</v>
      </c>
      <c r="Q8244">
        <v>171.4401</v>
      </c>
      <c r="R8244">
        <v>152.58009999999999</v>
      </c>
      <c r="S8244" t="s">
        <v>183</v>
      </c>
      <c r="T8244">
        <v>0</v>
      </c>
      <c r="U8244">
        <v>0</v>
      </c>
      <c r="V8244">
        <v>10</v>
      </c>
      <c r="W8244">
        <v>308.51889999999997</v>
      </c>
    </row>
    <row r="8245" spans="1:23" x14ac:dyDescent="0.35">
      <c r="A8245" t="s">
        <v>10400</v>
      </c>
      <c r="B8245" t="s">
        <v>433</v>
      </c>
      <c r="C8245" t="s">
        <v>590</v>
      </c>
      <c r="D8245" t="s">
        <v>17</v>
      </c>
      <c r="E8245" t="s">
        <v>95</v>
      </c>
      <c r="F8245" t="s">
        <v>388</v>
      </c>
      <c r="G8245">
        <v>384.82</v>
      </c>
      <c r="H8245">
        <v>1</v>
      </c>
      <c r="I8245">
        <v>0.09</v>
      </c>
      <c r="J8245">
        <v>4.4000000000000004</v>
      </c>
      <c r="K8245" t="s">
        <v>90</v>
      </c>
      <c r="L8245" t="s">
        <v>43</v>
      </c>
      <c r="M8245">
        <v>6.32</v>
      </c>
      <c r="N8245" t="s">
        <v>83</v>
      </c>
      <c r="O8245" t="b">
        <v>0</v>
      </c>
      <c r="P8245">
        <v>350.18619999999999</v>
      </c>
      <c r="Q8245">
        <v>119.2942</v>
      </c>
      <c r="R8245">
        <v>108.5742</v>
      </c>
      <c r="S8245" t="s">
        <v>97</v>
      </c>
      <c r="T8245">
        <v>0</v>
      </c>
      <c r="U8245">
        <v>0</v>
      </c>
      <c r="V8245">
        <v>3</v>
      </c>
      <c r="W8245">
        <v>93.598799999999997</v>
      </c>
    </row>
    <row r="8246" spans="1:23" x14ac:dyDescent="0.35">
      <c r="A8246" t="s">
        <v>10401</v>
      </c>
      <c r="B8246" t="s">
        <v>383</v>
      </c>
      <c r="C8246" t="s">
        <v>897</v>
      </c>
      <c r="D8246" t="s">
        <v>15</v>
      </c>
      <c r="E8246" t="s">
        <v>16</v>
      </c>
      <c r="F8246" t="s">
        <v>81</v>
      </c>
      <c r="G8246">
        <v>41.37</v>
      </c>
      <c r="H8246">
        <v>3</v>
      </c>
      <c r="I8246">
        <v>0.22</v>
      </c>
      <c r="J8246">
        <v>6.13</v>
      </c>
      <c r="K8246" t="s">
        <v>90</v>
      </c>
      <c r="L8246" t="s">
        <v>48</v>
      </c>
      <c r="M8246">
        <v>13.02</v>
      </c>
      <c r="N8246" t="s">
        <v>83</v>
      </c>
      <c r="O8246" t="b">
        <v>0</v>
      </c>
      <c r="P8246">
        <v>96.805800000000005</v>
      </c>
      <c r="Q8246">
        <v>22.3398</v>
      </c>
      <c r="R8246">
        <v>3.1897999999999982</v>
      </c>
      <c r="S8246" t="s">
        <v>128</v>
      </c>
      <c r="T8246">
        <v>0</v>
      </c>
      <c r="U8246">
        <v>0</v>
      </c>
      <c r="V8246">
        <v>10</v>
      </c>
      <c r="W8246">
        <v>412.57940000000008</v>
      </c>
    </row>
    <row r="8247" spans="1:23" x14ac:dyDescent="0.35">
      <c r="A8247" t="s">
        <v>10402</v>
      </c>
      <c r="B8247" t="s">
        <v>157</v>
      </c>
      <c r="C8247" t="s">
        <v>5087</v>
      </c>
      <c r="D8247" t="s">
        <v>15</v>
      </c>
      <c r="E8247" t="s">
        <v>14</v>
      </c>
      <c r="F8247" t="s">
        <v>1306</v>
      </c>
      <c r="G8247">
        <v>168.99</v>
      </c>
      <c r="H8247">
        <v>2</v>
      </c>
      <c r="I8247">
        <v>0.12</v>
      </c>
      <c r="J8247">
        <v>3.86</v>
      </c>
      <c r="K8247" t="s">
        <v>102</v>
      </c>
      <c r="L8247" t="s">
        <v>41</v>
      </c>
      <c r="M8247">
        <v>10.119999999999999</v>
      </c>
      <c r="N8247" t="s">
        <v>83</v>
      </c>
      <c r="O8247" t="b">
        <v>0</v>
      </c>
      <c r="P8247">
        <v>297.42239999999998</v>
      </c>
      <c r="Q8247">
        <v>94.634400000000042</v>
      </c>
      <c r="R8247">
        <v>80.654400000000024</v>
      </c>
      <c r="S8247" t="s">
        <v>91</v>
      </c>
      <c r="T8247">
        <v>0</v>
      </c>
      <c r="U8247">
        <v>0</v>
      </c>
      <c r="V8247">
        <v>2</v>
      </c>
      <c r="W8247">
        <v>168.66759999999999</v>
      </c>
    </row>
    <row r="8248" spans="1:23" x14ac:dyDescent="0.35">
      <c r="A8248" t="s">
        <v>10403</v>
      </c>
      <c r="B8248" t="s">
        <v>379</v>
      </c>
      <c r="C8248" t="s">
        <v>426</v>
      </c>
      <c r="D8248" t="s">
        <v>28</v>
      </c>
      <c r="E8248" t="s">
        <v>88</v>
      </c>
      <c r="F8248" t="s">
        <v>191</v>
      </c>
      <c r="G8248">
        <v>7.91</v>
      </c>
      <c r="H8248">
        <v>3</v>
      </c>
      <c r="I8248">
        <v>0.01</v>
      </c>
      <c r="J8248">
        <v>9.1</v>
      </c>
      <c r="K8248" t="s">
        <v>82</v>
      </c>
      <c r="L8248" t="s">
        <v>43</v>
      </c>
      <c r="M8248">
        <v>4.05</v>
      </c>
      <c r="N8248" t="s">
        <v>83</v>
      </c>
      <c r="O8248" t="b">
        <v>0</v>
      </c>
      <c r="P8248">
        <v>23.492699999999999</v>
      </c>
      <c r="Q8248">
        <v>9.2546999999999997</v>
      </c>
      <c r="R8248">
        <v>-3.8952999999999989</v>
      </c>
      <c r="S8248" t="s">
        <v>103</v>
      </c>
      <c r="T8248">
        <v>0</v>
      </c>
      <c r="U8248">
        <v>0</v>
      </c>
      <c r="V8248">
        <v>13</v>
      </c>
      <c r="W8248">
        <v>1079.6733999999999</v>
      </c>
    </row>
    <row r="8249" spans="1:23" x14ac:dyDescent="0.35">
      <c r="A8249" t="s">
        <v>10404</v>
      </c>
      <c r="B8249" t="s">
        <v>832</v>
      </c>
      <c r="C8249" t="s">
        <v>1186</v>
      </c>
      <c r="D8249" t="s">
        <v>19</v>
      </c>
      <c r="E8249" t="s">
        <v>14</v>
      </c>
      <c r="F8249" t="s">
        <v>1029</v>
      </c>
      <c r="G8249">
        <v>126.4</v>
      </c>
      <c r="H8249">
        <v>1</v>
      </c>
      <c r="I8249">
        <v>0.2</v>
      </c>
      <c r="J8249">
        <v>9.6300000000000008</v>
      </c>
      <c r="K8249" t="s">
        <v>102</v>
      </c>
      <c r="L8249" t="s">
        <v>41</v>
      </c>
      <c r="M8249">
        <v>5.59</v>
      </c>
      <c r="N8249" t="s">
        <v>83</v>
      </c>
      <c r="O8249" t="b">
        <v>0</v>
      </c>
      <c r="P8249">
        <v>101.12</v>
      </c>
      <c r="Q8249">
        <v>25.28</v>
      </c>
      <c r="R8249">
        <v>10.06</v>
      </c>
      <c r="S8249" t="s">
        <v>97</v>
      </c>
      <c r="T8249">
        <v>0</v>
      </c>
      <c r="U8249">
        <v>0</v>
      </c>
      <c r="V8249">
        <v>14</v>
      </c>
      <c r="W8249">
        <v>851.52060000000017</v>
      </c>
    </row>
    <row r="8250" spans="1:23" x14ac:dyDescent="0.35">
      <c r="A8250" t="s">
        <v>10405</v>
      </c>
      <c r="B8250" t="s">
        <v>556</v>
      </c>
      <c r="C8250" t="s">
        <v>2835</v>
      </c>
      <c r="D8250" t="s">
        <v>15</v>
      </c>
      <c r="E8250" t="s">
        <v>95</v>
      </c>
      <c r="F8250" t="s">
        <v>1202</v>
      </c>
      <c r="G8250">
        <v>285.87</v>
      </c>
      <c r="H8250">
        <v>2</v>
      </c>
      <c r="I8250">
        <v>0.01</v>
      </c>
      <c r="J8250">
        <v>3.48</v>
      </c>
      <c r="K8250" t="s">
        <v>82</v>
      </c>
      <c r="L8250" t="s">
        <v>45</v>
      </c>
      <c r="M8250">
        <v>1.69</v>
      </c>
      <c r="N8250" t="s">
        <v>83</v>
      </c>
      <c r="O8250" t="b">
        <v>0</v>
      </c>
      <c r="P8250">
        <v>566.02260000000001</v>
      </c>
      <c r="Q8250">
        <v>222.9786</v>
      </c>
      <c r="R8250">
        <v>217.80860000000001</v>
      </c>
      <c r="S8250" t="s">
        <v>128</v>
      </c>
      <c r="T8250">
        <v>0</v>
      </c>
      <c r="U8250">
        <v>0</v>
      </c>
      <c r="V8250">
        <v>14</v>
      </c>
      <c r="W8250">
        <v>781.73050000000001</v>
      </c>
    </row>
    <row r="8251" spans="1:23" x14ac:dyDescent="0.35">
      <c r="A8251" t="s">
        <v>10406</v>
      </c>
      <c r="B8251" t="s">
        <v>575</v>
      </c>
      <c r="C8251" t="s">
        <v>2050</v>
      </c>
      <c r="D8251" t="s">
        <v>12</v>
      </c>
      <c r="E8251" t="s">
        <v>16</v>
      </c>
      <c r="F8251" t="s">
        <v>155</v>
      </c>
      <c r="G8251">
        <v>33.17</v>
      </c>
      <c r="H8251">
        <v>3</v>
      </c>
      <c r="I8251">
        <v>0.24</v>
      </c>
      <c r="J8251">
        <v>9.0299999999999994</v>
      </c>
      <c r="K8251" t="s">
        <v>90</v>
      </c>
      <c r="L8251" t="s">
        <v>43</v>
      </c>
      <c r="M8251">
        <v>5.78</v>
      </c>
      <c r="N8251" t="s">
        <v>83</v>
      </c>
      <c r="O8251" t="b">
        <v>0</v>
      </c>
      <c r="P8251">
        <v>75.627600000000001</v>
      </c>
      <c r="Q8251">
        <v>15.9216</v>
      </c>
      <c r="R8251">
        <v>1.111599999999999</v>
      </c>
      <c r="S8251" t="s">
        <v>91</v>
      </c>
      <c r="T8251">
        <v>0</v>
      </c>
      <c r="U8251">
        <v>0</v>
      </c>
      <c r="V8251">
        <v>12</v>
      </c>
      <c r="W8251">
        <v>744.12109999999984</v>
      </c>
    </row>
    <row r="8252" spans="1:23" x14ac:dyDescent="0.35">
      <c r="A8252" t="s">
        <v>10407</v>
      </c>
      <c r="B8252" t="s">
        <v>79</v>
      </c>
      <c r="C8252" t="s">
        <v>10408</v>
      </c>
      <c r="D8252" t="s">
        <v>15</v>
      </c>
      <c r="E8252" t="s">
        <v>95</v>
      </c>
      <c r="F8252" t="s">
        <v>259</v>
      </c>
      <c r="G8252">
        <v>73.52</v>
      </c>
      <c r="H8252">
        <v>1</v>
      </c>
      <c r="I8252">
        <v>7.0000000000000007E-2</v>
      </c>
      <c r="J8252">
        <v>8.8000000000000007</v>
      </c>
      <c r="K8252" t="s">
        <v>115</v>
      </c>
      <c r="L8252" t="s">
        <v>41</v>
      </c>
      <c r="M8252">
        <v>14.73</v>
      </c>
      <c r="N8252" t="s">
        <v>83</v>
      </c>
      <c r="O8252" t="b">
        <v>0</v>
      </c>
      <c r="P8252">
        <v>68.373599999999996</v>
      </c>
      <c r="Q8252">
        <v>24.261600000000001</v>
      </c>
      <c r="R8252">
        <v>0.73160000000000025</v>
      </c>
      <c r="S8252" t="s">
        <v>84</v>
      </c>
      <c r="T8252">
        <v>0</v>
      </c>
      <c r="U8252">
        <v>0</v>
      </c>
      <c r="V8252">
        <v>1</v>
      </c>
      <c r="W8252">
        <v>0.73160000000000025</v>
      </c>
    </row>
    <row r="8253" spans="1:23" x14ac:dyDescent="0.35">
      <c r="A8253" t="s">
        <v>10409</v>
      </c>
      <c r="B8253" t="s">
        <v>1157</v>
      </c>
      <c r="C8253" t="s">
        <v>938</v>
      </c>
      <c r="D8253" t="s">
        <v>19</v>
      </c>
      <c r="E8253" t="s">
        <v>95</v>
      </c>
      <c r="F8253" t="s">
        <v>400</v>
      </c>
      <c r="G8253">
        <v>190.57</v>
      </c>
      <c r="H8253">
        <v>1</v>
      </c>
      <c r="I8253">
        <v>0.04</v>
      </c>
      <c r="J8253">
        <v>2.0499999999999998</v>
      </c>
      <c r="K8253" t="s">
        <v>115</v>
      </c>
      <c r="L8253" t="s">
        <v>43</v>
      </c>
      <c r="M8253">
        <v>7.62</v>
      </c>
      <c r="N8253" t="s">
        <v>141</v>
      </c>
      <c r="O8253" t="b">
        <v>0</v>
      </c>
      <c r="P8253">
        <v>182.94720000000001</v>
      </c>
      <c r="Q8253">
        <v>68.605199999999982</v>
      </c>
      <c r="R8253">
        <v>58.93519999999998</v>
      </c>
      <c r="S8253" t="s">
        <v>103</v>
      </c>
      <c r="T8253">
        <v>1</v>
      </c>
      <c r="U8253">
        <v>0</v>
      </c>
      <c r="V8253">
        <v>15</v>
      </c>
      <c r="W8253">
        <v>393.45659999999998</v>
      </c>
    </row>
    <row r="8254" spans="1:23" x14ac:dyDescent="0.35">
      <c r="A8254" t="s">
        <v>10410</v>
      </c>
      <c r="B8254" t="s">
        <v>425</v>
      </c>
      <c r="C8254" t="s">
        <v>3217</v>
      </c>
      <c r="D8254" t="s">
        <v>12</v>
      </c>
      <c r="E8254" t="s">
        <v>95</v>
      </c>
      <c r="F8254" t="s">
        <v>631</v>
      </c>
      <c r="G8254">
        <v>350.39</v>
      </c>
      <c r="H8254">
        <v>2</v>
      </c>
      <c r="I8254">
        <v>0.17</v>
      </c>
      <c r="J8254">
        <v>7.61</v>
      </c>
      <c r="K8254" t="s">
        <v>82</v>
      </c>
      <c r="L8254" t="s">
        <v>41</v>
      </c>
      <c r="M8254">
        <v>12.85</v>
      </c>
      <c r="N8254" t="s">
        <v>141</v>
      </c>
      <c r="O8254" t="b">
        <v>0</v>
      </c>
      <c r="P8254">
        <v>581.64739999999995</v>
      </c>
      <c r="Q8254">
        <v>161.17939999999999</v>
      </c>
      <c r="R8254">
        <v>140.71940000000001</v>
      </c>
      <c r="S8254" t="s">
        <v>84</v>
      </c>
      <c r="T8254">
        <v>1</v>
      </c>
      <c r="U8254">
        <v>0</v>
      </c>
      <c r="V8254">
        <v>6</v>
      </c>
      <c r="W8254">
        <v>254.0214</v>
      </c>
    </row>
    <row r="8255" spans="1:23" x14ac:dyDescent="0.35">
      <c r="A8255" t="s">
        <v>10411</v>
      </c>
      <c r="B8255" t="s">
        <v>669</v>
      </c>
      <c r="C8255" t="s">
        <v>1352</v>
      </c>
      <c r="D8255" t="s">
        <v>12</v>
      </c>
      <c r="E8255" t="s">
        <v>14</v>
      </c>
      <c r="F8255" t="s">
        <v>1290</v>
      </c>
      <c r="G8255">
        <v>135.38</v>
      </c>
      <c r="H8255">
        <v>3</v>
      </c>
      <c r="I8255">
        <v>0.06</v>
      </c>
      <c r="J8255">
        <v>5.51</v>
      </c>
      <c r="K8255" t="s">
        <v>102</v>
      </c>
      <c r="L8255" t="s">
        <v>41</v>
      </c>
      <c r="M8255">
        <v>8.61</v>
      </c>
      <c r="N8255" t="s">
        <v>83</v>
      </c>
      <c r="O8255" t="b">
        <v>0</v>
      </c>
      <c r="P8255">
        <v>381.77159999999998</v>
      </c>
      <c r="Q8255">
        <v>138.08760000000001</v>
      </c>
      <c r="R8255">
        <v>123.9676</v>
      </c>
      <c r="S8255" t="s">
        <v>183</v>
      </c>
      <c r="T8255">
        <v>0</v>
      </c>
      <c r="U8255">
        <v>0</v>
      </c>
      <c r="V8255">
        <v>13</v>
      </c>
      <c r="W8255">
        <v>1316.5700999999999</v>
      </c>
    </row>
    <row r="8256" spans="1:23" x14ac:dyDescent="0.35">
      <c r="A8256" t="s">
        <v>10412</v>
      </c>
      <c r="B8256" t="s">
        <v>105</v>
      </c>
      <c r="C8256" t="s">
        <v>1530</v>
      </c>
      <c r="D8256" t="s">
        <v>20</v>
      </c>
      <c r="E8256" t="s">
        <v>95</v>
      </c>
      <c r="F8256" t="s">
        <v>366</v>
      </c>
      <c r="G8256">
        <v>79.040000000000006</v>
      </c>
      <c r="H8256">
        <v>1</v>
      </c>
      <c r="I8256">
        <v>0.05</v>
      </c>
      <c r="J8256">
        <v>4.46</v>
      </c>
      <c r="K8256" t="s">
        <v>82</v>
      </c>
      <c r="L8256" t="s">
        <v>43</v>
      </c>
      <c r="M8256">
        <v>7.72</v>
      </c>
      <c r="N8256" t="s">
        <v>83</v>
      </c>
      <c r="O8256" t="b">
        <v>0</v>
      </c>
      <c r="P8256">
        <v>75.088000000000008</v>
      </c>
      <c r="Q8256">
        <v>27.664000000000009</v>
      </c>
      <c r="R8256">
        <v>15.484000000000011</v>
      </c>
      <c r="S8256" t="s">
        <v>91</v>
      </c>
      <c r="T8256">
        <v>0</v>
      </c>
      <c r="U8256">
        <v>0</v>
      </c>
      <c r="V8256">
        <v>15</v>
      </c>
      <c r="W8256">
        <v>971.28840000000002</v>
      </c>
    </row>
    <row r="8257" spans="1:23" x14ac:dyDescent="0.35">
      <c r="A8257" t="s">
        <v>10413</v>
      </c>
      <c r="B8257" t="s">
        <v>346</v>
      </c>
      <c r="C8257" t="s">
        <v>1714</v>
      </c>
      <c r="D8257" t="s">
        <v>19</v>
      </c>
      <c r="E8257" t="s">
        <v>95</v>
      </c>
      <c r="F8257" t="s">
        <v>274</v>
      </c>
      <c r="G8257">
        <v>355.66</v>
      </c>
      <c r="H8257">
        <v>1</v>
      </c>
      <c r="I8257">
        <v>0.28999999999999998</v>
      </c>
      <c r="J8257">
        <v>7.09</v>
      </c>
      <c r="K8257" t="s">
        <v>102</v>
      </c>
      <c r="L8257" t="s">
        <v>41</v>
      </c>
      <c r="M8257">
        <v>5.39</v>
      </c>
      <c r="N8257" t="s">
        <v>83</v>
      </c>
      <c r="O8257" t="b">
        <v>0</v>
      </c>
      <c r="P8257">
        <v>252.51859999999999</v>
      </c>
      <c r="Q8257">
        <v>39.122599999999977</v>
      </c>
      <c r="R8257">
        <v>26.64259999999998</v>
      </c>
      <c r="S8257" t="s">
        <v>97</v>
      </c>
      <c r="T8257">
        <v>0</v>
      </c>
      <c r="U8257">
        <v>0</v>
      </c>
      <c r="V8257">
        <v>10</v>
      </c>
      <c r="W8257">
        <v>1126.3078</v>
      </c>
    </row>
    <row r="8258" spans="1:23" x14ac:dyDescent="0.35">
      <c r="A8258" t="s">
        <v>10414</v>
      </c>
      <c r="B8258" t="s">
        <v>2158</v>
      </c>
      <c r="C8258" t="s">
        <v>7520</v>
      </c>
      <c r="D8258" t="s">
        <v>26</v>
      </c>
      <c r="E8258" t="s">
        <v>88</v>
      </c>
      <c r="F8258" t="s">
        <v>1618</v>
      </c>
      <c r="G8258">
        <v>11.54</v>
      </c>
      <c r="H8258">
        <v>2</v>
      </c>
      <c r="I8258">
        <v>0.08</v>
      </c>
      <c r="J8258">
        <v>9.64</v>
      </c>
      <c r="K8258" t="s">
        <v>82</v>
      </c>
      <c r="L8258" t="s">
        <v>48</v>
      </c>
      <c r="M8258">
        <v>16.489999999999998</v>
      </c>
      <c r="N8258" t="s">
        <v>83</v>
      </c>
      <c r="O8258" t="b">
        <v>0</v>
      </c>
      <c r="P8258">
        <v>21.233599999999999</v>
      </c>
      <c r="Q8258">
        <v>7.3856000000000002</v>
      </c>
      <c r="R8258">
        <v>-18.744399999999999</v>
      </c>
      <c r="S8258" t="s">
        <v>128</v>
      </c>
      <c r="T8258">
        <v>0</v>
      </c>
      <c r="U8258">
        <v>0</v>
      </c>
      <c r="V8258">
        <v>2</v>
      </c>
      <c r="W8258">
        <v>-12.961399999999999</v>
      </c>
    </row>
    <row r="8259" spans="1:23" x14ac:dyDescent="0.35">
      <c r="A8259" t="s">
        <v>10415</v>
      </c>
      <c r="B8259" t="s">
        <v>390</v>
      </c>
      <c r="C8259" t="s">
        <v>1129</v>
      </c>
      <c r="D8259" t="s">
        <v>20</v>
      </c>
      <c r="E8259" t="s">
        <v>16</v>
      </c>
      <c r="F8259" t="s">
        <v>854</v>
      </c>
      <c r="G8259">
        <v>34.33</v>
      </c>
      <c r="H8259">
        <v>3</v>
      </c>
      <c r="I8259">
        <v>0.27</v>
      </c>
      <c r="J8259">
        <v>9.18</v>
      </c>
      <c r="K8259" t="s">
        <v>90</v>
      </c>
      <c r="L8259" t="s">
        <v>41</v>
      </c>
      <c r="M8259">
        <v>14.17</v>
      </c>
      <c r="N8259" t="s">
        <v>83</v>
      </c>
      <c r="O8259" t="b">
        <v>0</v>
      </c>
      <c r="P8259">
        <v>75.182699999999997</v>
      </c>
      <c r="Q8259">
        <v>13.3887</v>
      </c>
      <c r="R8259">
        <v>-9.9612999999999996</v>
      </c>
      <c r="S8259" t="s">
        <v>91</v>
      </c>
      <c r="T8259">
        <v>0</v>
      </c>
      <c r="U8259">
        <v>0</v>
      </c>
      <c r="V8259">
        <v>12</v>
      </c>
      <c r="W8259">
        <v>808.49519999999984</v>
      </c>
    </row>
    <row r="8260" spans="1:23" x14ac:dyDescent="0.35">
      <c r="A8260" t="s">
        <v>10416</v>
      </c>
      <c r="B8260" t="s">
        <v>276</v>
      </c>
      <c r="C8260" t="s">
        <v>118</v>
      </c>
      <c r="D8260" t="s">
        <v>12</v>
      </c>
      <c r="E8260" t="s">
        <v>14</v>
      </c>
      <c r="F8260" t="s">
        <v>577</v>
      </c>
      <c r="G8260">
        <v>64.55</v>
      </c>
      <c r="H8260">
        <v>2</v>
      </c>
      <c r="I8260">
        <v>0.1</v>
      </c>
      <c r="J8260">
        <v>9.9700000000000006</v>
      </c>
      <c r="K8260" t="s">
        <v>102</v>
      </c>
      <c r="L8260" t="s">
        <v>41</v>
      </c>
      <c r="M8260">
        <v>10.25</v>
      </c>
      <c r="N8260" t="s">
        <v>83</v>
      </c>
      <c r="O8260" t="b">
        <v>1</v>
      </c>
      <c r="P8260">
        <v>116.19</v>
      </c>
      <c r="Q8260">
        <v>38.729999999999997</v>
      </c>
      <c r="R8260">
        <v>18.510000000000009</v>
      </c>
      <c r="S8260" t="s">
        <v>97</v>
      </c>
      <c r="T8260">
        <v>0</v>
      </c>
      <c r="U8260">
        <v>0</v>
      </c>
      <c r="V8260">
        <v>18</v>
      </c>
      <c r="W8260">
        <v>839.61260000000016</v>
      </c>
    </row>
    <row r="8261" spans="1:23" x14ac:dyDescent="0.35">
      <c r="A8261" t="s">
        <v>10417</v>
      </c>
      <c r="B8261" t="s">
        <v>1524</v>
      </c>
      <c r="C8261" t="s">
        <v>10418</v>
      </c>
      <c r="D8261" t="s">
        <v>19</v>
      </c>
      <c r="E8261" t="s">
        <v>88</v>
      </c>
      <c r="F8261" t="s">
        <v>415</v>
      </c>
      <c r="G8261">
        <v>31.47</v>
      </c>
      <c r="H8261">
        <v>2</v>
      </c>
      <c r="I8261">
        <v>0.1</v>
      </c>
      <c r="J8261">
        <v>3.69</v>
      </c>
      <c r="K8261" t="s">
        <v>90</v>
      </c>
      <c r="L8261" t="s">
        <v>48</v>
      </c>
      <c r="M8261">
        <v>15.42</v>
      </c>
      <c r="N8261" t="s">
        <v>83</v>
      </c>
      <c r="O8261" t="b">
        <v>1</v>
      </c>
      <c r="P8261">
        <v>56.646000000000001</v>
      </c>
      <c r="Q8261">
        <v>18.882000000000009</v>
      </c>
      <c r="R8261">
        <v>-0.2279999999999944</v>
      </c>
      <c r="S8261" t="s">
        <v>128</v>
      </c>
      <c r="T8261">
        <v>0</v>
      </c>
      <c r="U8261">
        <v>0</v>
      </c>
      <c r="V8261">
        <v>1</v>
      </c>
      <c r="W8261">
        <v>-0.2279999999999944</v>
      </c>
    </row>
    <row r="8262" spans="1:23" x14ac:dyDescent="0.35">
      <c r="A8262" t="s">
        <v>10419</v>
      </c>
      <c r="B8262" t="s">
        <v>302</v>
      </c>
      <c r="C8262" t="s">
        <v>9518</v>
      </c>
      <c r="D8262" t="s">
        <v>19</v>
      </c>
      <c r="E8262" t="s">
        <v>16</v>
      </c>
      <c r="F8262" t="s">
        <v>475</v>
      </c>
      <c r="G8262">
        <v>44.59</v>
      </c>
      <c r="H8262">
        <v>2</v>
      </c>
      <c r="I8262">
        <v>0.21</v>
      </c>
      <c r="J8262">
        <v>9.56</v>
      </c>
      <c r="K8262" t="s">
        <v>82</v>
      </c>
      <c r="L8262" t="s">
        <v>43</v>
      </c>
      <c r="M8262">
        <v>3.8</v>
      </c>
      <c r="N8262" t="s">
        <v>83</v>
      </c>
      <c r="O8262" t="b">
        <v>0</v>
      </c>
      <c r="P8262">
        <v>70.452200000000005</v>
      </c>
      <c r="Q8262">
        <v>16.944199999999999</v>
      </c>
      <c r="R8262">
        <v>3.5842000000000032</v>
      </c>
      <c r="S8262" t="s">
        <v>183</v>
      </c>
      <c r="T8262">
        <v>0</v>
      </c>
      <c r="U8262">
        <v>0</v>
      </c>
      <c r="V8262">
        <v>2</v>
      </c>
      <c r="W8262">
        <v>50.427800000000033</v>
      </c>
    </row>
    <row r="8263" spans="1:23" x14ac:dyDescent="0.35">
      <c r="A8263" t="s">
        <v>10420</v>
      </c>
      <c r="B8263" t="s">
        <v>1228</v>
      </c>
      <c r="C8263" t="s">
        <v>408</v>
      </c>
      <c r="D8263" t="s">
        <v>17</v>
      </c>
      <c r="E8263" t="s">
        <v>88</v>
      </c>
      <c r="F8263" t="s">
        <v>791</v>
      </c>
      <c r="G8263">
        <v>30.65</v>
      </c>
      <c r="H8263">
        <v>1</v>
      </c>
      <c r="I8263">
        <v>0.08</v>
      </c>
      <c r="J8263">
        <v>5.83</v>
      </c>
      <c r="K8263" t="s">
        <v>115</v>
      </c>
      <c r="L8263" t="s">
        <v>43</v>
      </c>
      <c r="M8263">
        <v>6.45</v>
      </c>
      <c r="N8263" t="s">
        <v>83</v>
      </c>
      <c r="O8263" t="b">
        <v>0</v>
      </c>
      <c r="P8263">
        <v>28.198</v>
      </c>
      <c r="Q8263">
        <v>9.8080000000000034</v>
      </c>
      <c r="R8263">
        <v>-2.4719999999999982</v>
      </c>
      <c r="S8263" t="s">
        <v>84</v>
      </c>
      <c r="T8263">
        <v>0</v>
      </c>
      <c r="U8263">
        <v>0</v>
      </c>
      <c r="V8263">
        <v>15</v>
      </c>
      <c r="W8263">
        <v>1549.1948</v>
      </c>
    </row>
    <row r="8264" spans="1:23" x14ac:dyDescent="0.35">
      <c r="A8264" t="s">
        <v>10421</v>
      </c>
      <c r="B8264" t="s">
        <v>629</v>
      </c>
      <c r="C8264" t="s">
        <v>453</v>
      </c>
      <c r="D8264" t="s">
        <v>15</v>
      </c>
      <c r="E8264" t="s">
        <v>16</v>
      </c>
      <c r="F8264" t="s">
        <v>895</v>
      </c>
      <c r="G8264">
        <v>56.25</v>
      </c>
      <c r="H8264">
        <v>2</v>
      </c>
      <c r="I8264">
        <v>0.3</v>
      </c>
      <c r="J8264">
        <v>2.2000000000000002</v>
      </c>
      <c r="K8264" t="s">
        <v>90</v>
      </c>
      <c r="L8264" t="s">
        <v>41</v>
      </c>
      <c r="M8264">
        <v>10.44</v>
      </c>
      <c r="N8264" t="s">
        <v>83</v>
      </c>
      <c r="O8264" t="b">
        <v>0</v>
      </c>
      <c r="P8264">
        <v>78.75</v>
      </c>
      <c r="Q8264">
        <v>11.25</v>
      </c>
      <c r="R8264">
        <v>-1.390000000000001</v>
      </c>
      <c r="S8264" t="s">
        <v>128</v>
      </c>
      <c r="T8264">
        <v>0</v>
      </c>
      <c r="U8264">
        <v>0</v>
      </c>
      <c r="V8264">
        <v>24</v>
      </c>
      <c r="W8264">
        <v>1094.1242999999999</v>
      </c>
    </row>
    <row r="8265" spans="1:23" x14ac:dyDescent="0.35">
      <c r="A8265" t="s">
        <v>10422</v>
      </c>
      <c r="B8265" t="s">
        <v>323</v>
      </c>
      <c r="C8265" t="s">
        <v>6139</v>
      </c>
      <c r="D8265" t="s">
        <v>19</v>
      </c>
      <c r="E8265" t="s">
        <v>95</v>
      </c>
      <c r="F8265" t="s">
        <v>612</v>
      </c>
      <c r="G8265">
        <v>339.8</v>
      </c>
      <c r="H8265">
        <v>2</v>
      </c>
      <c r="I8265">
        <v>0.04</v>
      </c>
      <c r="J8265">
        <v>8.7799999999999994</v>
      </c>
      <c r="K8265" t="s">
        <v>102</v>
      </c>
      <c r="L8265" t="s">
        <v>45</v>
      </c>
      <c r="M8265">
        <v>1.74</v>
      </c>
      <c r="N8265" t="s">
        <v>83</v>
      </c>
      <c r="O8265" t="b">
        <v>0</v>
      </c>
      <c r="P8265">
        <v>652.41600000000005</v>
      </c>
      <c r="Q8265">
        <v>244.65600000000009</v>
      </c>
      <c r="R8265">
        <v>234.13600000000011</v>
      </c>
      <c r="S8265" t="s">
        <v>91</v>
      </c>
      <c r="T8265">
        <v>0</v>
      </c>
      <c r="U8265">
        <v>0</v>
      </c>
      <c r="V8265">
        <v>3</v>
      </c>
      <c r="W8265">
        <v>277.15379999999999</v>
      </c>
    </row>
    <row r="8266" spans="1:23" x14ac:dyDescent="0.35">
      <c r="A8266" t="s">
        <v>10423</v>
      </c>
      <c r="B8266" t="s">
        <v>346</v>
      </c>
      <c r="C8266" t="s">
        <v>4480</v>
      </c>
      <c r="D8266" t="s">
        <v>20</v>
      </c>
      <c r="E8266" t="s">
        <v>95</v>
      </c>
      <c r="F8266" t="s">
        <v>770</v>
      </c>
      <c r="G8266">
        <v>228.26</v>
      </c>
      <c r="H8266">
        <v>2</v>
      </c>
      <c r="I8266">
        <v>0.1</v>
      </c>
      <c r="J8266">
        <v>4.8099999999999996</v>
      </c>
      <c r="K8266" t="s">
        <v>115</v>
      </c>
      <c r="L8266" t="s">
        <v>48</v>
      </c>
      <c r="M8266">
        <v>11.09</v>
      </c>
      <c r="N8266" t="s">
        <v>141</v>
      </c>
      <c r="O8266" t="b">
        <v>0</v>
      </c>
      <c r="P8266">
        <v>410.86799999999999</v>
      </c>
      <c r="Q8266">
        <v>136.95599999999999</v>
      </c>
      <c r="R8266">
        <v>121.056</v>
      </c>
      <c r="S8266" t="s">
        <v>97</v>
      </c>
      <c r="T8266">
        <v>1</v>
      </c>
      <c r="U8266">
        <v>0</v>
      </c>
      <c r="V8266">
        <v>2</v>
      </c>
      <c r="W8266">
        <v>147.5095</v>
      </c>
    </row>
    <row r="8267" spans="1:23" x14ac:dyDescent="0.35">
      <c r="A8267" t="s">
        <v>10424</v>
      </c>
      <c r="B8267" t="s">
        <v>437</v>
      </c>
      <c r="C8267" t="s">
        <v>501</v>
      </c>
      <c r="D8267" t="s">
        <v>17</v>
      </c>
      <c r="E8267" t="s">
        <v>14</v>
      </c>
      <c r="F8267" t="s">
        <v>671</v>
      </c>
      <c r="G8267">
        <v>145.78</v>
      </c>
      <c r="H8267">
        <v>2</v>
      </c>
      <c r="I8267">
        <v>0.15</v>
      </c>
      <c r="J8267">
        <v>6.7</v>
      </c>
      <c r="K8267" t="s">
        <v>82</v>
      </c>
      <c r="L8267" t="s">
        <v>41</v>
      </c>
      <c r="M8267">
        <v>12.48</v>
      </c>
      <c r="N8267" t="s">
        <v>83</v>
      </c>
      <c r="O8267" t="b">
        <v>0</v>
      </c>
      <c r="P8267">
        <v>247.82599999999999</v>
      </c>
      <c r="Q8267">
        <v>72.889999999999986</v>
      </c>
      <c r="R8267">
        <v>53.709999999999987</v>
      </c>
      <c r="S8267" t="s">
        <v>103</v>
      </c>
      <c r="T8267">
        <v>0</v>
      </c>
      <c r="U8267">
        <v>0</v>
      </c>
      <c r="V8267">
        <v>13</v>
      </c>
      <c r="W8267">
        <v>1174.8072999999999</v>
      </c>
    </row>
    <row r="8268" spans="1:23" x14ac:dyDescent="0.35">
      <c r="A8268" t="s">
        <v>10425</v>
      </c>
      <c r="B8268" t="s">
        <v>379</v>
      </c>
      <c r="C8268" t="s">
        <v>10426</v>
      </c>
      <c r="D8268" t="s">
        <v>12</v>
      </c>
      <c r="E8268" t="s">
        <v>95</v>
      </c>
      <c r="F8268" t="s">
        <v>782</v>
      </c>
      <c r="G8268">
        <v>130.63999999999999</v>
      </c>
      <c r="H8268">
        <v>1</v>
      </c>
      <c r="I8268">
        <v>0.28999999999999998</v>
      </c>
      <c r="J8268">
        <v>5.55</v>
      </c>
      <c r="K8268" t="s">
        <v>115</v>
      </c>
      <c r="L8268" t="s">
        <v>41</v>
      </c>
      <c r="M8268">
        <v>10.1</v>
      </c>
      <c r="N8268" t="s">
        <v>83</v>
      </c>
      <c r="O8268" t="b">
        <v>0</v>
      </c>
      <c r="P8268">
        <v>92.754400000000004</v>
      </c>
      <c r="Q8268">
        <v>14.3704</v>
      </c>
      <c r="R8268">
        <v>-1.279599999999995</v>
      </c>
      <c r="S8268" t="s">
        <v>103</v>
      </c>
      <c r="T8268">
        <v>0</v>
      </c>
      <c r="U8268">
        <v>0</v>
      </c>
      <c r="V8268">
        <v>1</v>
      </c>
      <c r="W8268">
        <v>-1.279599999999995</v>
      </c>
    </row>
    <row r="8269" spans="1:23" x14ac:dyDescent="0.35">
      <c r="A8269" t="s">
        <v>10427</v>
      </c>
      <c r="B8269" t="s">
        <v>1340</v>
      </c>
      <c r="C8269" t="s">
        <v>1694</v>
      </c>
      <c r="D8269" t="s">
        <v>28</v>
      </c>
      <c r="E8269" t="s">
        <v>88</v>
      </c>
      <c r="F8269" t="s">
        <v>760</v>
      </c>
      <c r="G8269">
        <v>26.03</v>
      </c>
      <c r="H8269">
        <v>1</v>
      </c>
      <c r="I8269">
        <v>0.1</v>
      </c>
      <c r="J8269">
        <v>9.94</v>
      </c>
      <c r="K8269" t="s">
        <v>115</v>
      </c>
      <c r="L8269" t="s">
        <v>43</v>
      </c>
      <c r="M8269">
        <v>7.39</v>
      </c>
      <c r="N8269" t="s">
        <v>83</v>
      </c>
      <c r="O8269" t="b">
        <v>1</v>
      </c>
      <c r="P8269">
        <v>23.427</v>
      </c>
      <c r="Q8269">
        <v>7.8090000000000028</v>
      </c>
      <c r="R8269">
        <v>-9.5209999999999955</v>
      </c>
      <c r="S8269" t="s">
        <v>84</v>
      </c>
      <c r="T8269">
        <v>0</v>
      </c>
      <c r="U8269">
        <v>0</v>
      </c>
      <c r="V8269">
        <v>16</v>
      </c>
      <c r="W8269">
        <v>1367.6271999999999</v>
      </c>
    </row>
    <row r="8270" spans="1:23" x14ac:dyDescent="0.35">
      <c r="A8270" t="s">
        <v>10428</v>
      </c>
      <c r="B8270" t="s">
        <v>1052</v>
      </c>
      <c r="C8270" t="s">
        <v>2228</v>
      </c>
      <c r="D8270" t="s">
        <v>12</v>
      </c>
      <c r="E8270" t="s">
        <v>16</v>
      </c>
      <c r="F8270" t="s">
        <v>527</v>
      </c>
      <c r="G8270">
        <v>56.15</v>
      </c>
      <c r="H8270">
        <v>1</v>
      </c>
      <c r="I8270">
        <v>0.1</v>
      </c>
      <c r="J8270">
        <v>7.55</v>
      </c>
      <c r="K8270" t="s">
        <v>82</v>
      </c>
      <c r="L8270" t="s">
        <v>41</v>
      </c>
      <c r="M8270">
        <v>5.55</v>
      </c>
      <c r="N8270" t="s">
        <v>83</v>
      </c>
      <c r="O8270" t="b">
        <v>1</v>
      </c>
      <c r="P8270">
        <v>50.534999999999997</v>
      </c>
      <c r="Q8270">
        <v>16.844999999999999</v>
      </c>
      <c r="R8270">
        <v>3.7449999999999992</v>
      </c>
      <c r="S8270" t="s">
        <v>128</v>
      </c>
      <c r="T8270">
        <v>0</v>
      </c>
      <c r="U8270">
        <v>0</v>
      </c>
      <c r="V8270">
        <v>13</v>
      </c>
      <c r="W8270">
        <v>478.67059999999998</v>
      </c>
    </row>
    <row r="8271" spans="1:23" x14ac:dyDescent="0.35">
      <c r="A8271" t="s">
        <v>10429</v>
      </c>
      <c r="B8271" t="s">
        <v>386</v>
      </c>
      <c r="C8271" t="s">
        <v>9574</v>
      </c>
      <c r="D8271" t="s">
        <v>15</v>
      </c>
      <c r="E8271" t="s">
        <v>95</v>
      </c>
      <c r="F8271" t="s">
        <v>667</v>
      </c>
      <c r="G8271">
        <v>326.27999999999997</v>
      </c>
      <c r="H8271">
        <v>2</v>
      </c>
      <c r="I8271">
        <v>0.09</v>
      </c>
      <c r="J8271">
        <v>7.78</v>
      </c>
      <c r="K8271" t="s">
        <v>115</v>
      </c>
      <c r="L8271" t="s">
        <v>41</v>
      </c>
      <c r="M8271">
        <v>13.61</v>
      </c>
      <c r="N8271" t="s">
        <v>141</v>
      </c>
      <c r="O8271" t="b">
        <v>0</v>
      </c>
      <c r="P8271">
        <v>593.82959999999991</v>
      </c>
      <c r="Q8271">
        <v>202.2936</v>
      </c>
      <c r="R8271">
        <v>180.90360000000001</v>
      </c>
      <c r="S8271" t="s">
        <v>97</v>
      </c>
      <c r="T8271">
        <v>1</v>
      </c>
      <c r="U8271">
        <v>0</v>
      </c>
      <c r="V8271">
        <v>2</v>
      </c>
      <c r="W8271">
        <v>189.3766</v>
      </c>
    </row>
    <row r="8272" spans="1:23" x14ac:dyDescent="0.35">
      <c r="A8272" t="s">
        <v>10430</v>
      </c>
      <c r="B8272" t="s">
        <v>264</v>
      </c>
      <c r="C8272" t="s">
        <v>3118</v>
      </c>
      <c r="D8272" t="s">
        <v>15</v>
      </c>
      <c r="E8272" t="s">
        <v>95</v>
      </c>
      <c r="F8272" t="s">
        <v>119</v>
      </c>
      <c r="G8272">
        <v>462.69</v>
      </c>
      <c r="H8272">
        <v>3</v>
      </c>
      <c r="I8272">
        <v>0.05</v>
      </c>
      <c r="J8272">
        <v>6.43</v>
      </c>
      <c r="K8272" t="s">
        <v>90</v>
      </c>
      <c r="L8272" t="s">
        <v>48</v>
      </c>
      <c r="M8272">
        <v>9.33</v>
      </c>
      <c r="N8272" t="s">
        <v>141</v>
      </c>
      <c r="O8272" t="b">
        <v>0</v>
      </c>
      <c r="P8272">
        <v>1318.6665</v>
      </c>
      <c r="Q8272">
        <v>485.82449999999977</v>
      </c>
      <c r="R8272">
        <v>470.06449999999978</v>
      </c>
      <c r="S8272" t="s">
        <v>97</v>
      </c>
      <c r="T8272">
        <v>1</v>
      </c>
      <c r="U8272">
        <v>0</v>
      </c>
      <c r="V8272">
        <v>16</v>
      </c>
      <c r="W8272">
        <v>2599.2321999999999</v>
      </c>
    </row>
    <row r="8273" spans="1:23" x14ac:dyDescent="0.35">
      <c r="A8273" t="s">
        <v>10431</v>
      </c>
      <c r="B8273" t="s">
        <v>1157</v>
      </c>
      <c r="C8273" t="s">
        <v>10432</v>
      </c>
      <c r="D8273" t="s">
        <v>19</v>
      </c>
      <c r="E8273" t="s">
        <v>95</v>
      </c>
      <c r="F8273" t="s">
        <v>2069</v>
      </c>
      <c r="G8273">
        <v>631.75</v>
      </c>
      <c r="H8273">
        <v>3</v>
      </c>
      <c r="I8273">
        <v>7.0000000000000007E-2</v>
      </c>
      <c r="J8273">
        <v>4.55</v>
      </c>
      <c r="K8273" t="s">
        <v>115</v>
      </c>
      <c r="L8273" t="s">
        <v>41</v>
      </c>
      <c r="M8273">
        <v>14.07</v>
      </c>
      <c r="N8273" t="s">
        <v>83</v>
      </c>
      <c r="O8273" t="b">
        <v>0</v>
      </c>
      <c r="P8273">
        <v>1762.5825</v>
      </c>
      <c r="Q8273">
        <v>625.43250000000012</v>
      </c>
      <c r="R8273">
        <v>606.81250000000011</v>
      </c>
      <c r="S8273" t="s">
        <v>103</v>
      </c>
      <c r="T8273">
        <v>0</v>
      </c>
      <c r="U8273">
        <v>0</v>
      </c>
      <c r="V8273">
        <v>1</v>
      </c>
      <c r="W8273">
        <v>606.81250000000011</v>
      </c>
    </row>
    <row r="8274" spans="1:23" x14ac:dyDescent="0.35">
      <c r="A8274" t="s">
        <v>10433</v>
      </c>
      <c r="B8274" t="s">
        <v>470</v>
      </c>
      <c r="C8274" t="s">
        <v>6062</v>
      </c>
      <c r="D8274" t="s">
        <v>20</v>
      </c>
      <c r="E8274" t="s">
        <v>95</v>
      </c>
      <c r="F8274" t="s">
        <v>388</v>
      </c>
      <c r="G8274">
        <v>429.04</v>
      </c>
      <c r="H8274">
        <v>1</v>
      </c>
      <c r="I8274">
        <v>7.0000000000000007E-2</v>
      </c>
      <c r="J8274">
        <v>6.94</v>
      </c>
      <c r="K8274" t="s">
        <v>82</v>
      </c>
      <c r="L8274" t="s">
        <v>43</v>
      </c>
      <c r="M8274">
        <v>6.65</v>
      </c>
      <c r="N8274" t="s">
        <v>83</v>
      </c>
      <c r="O8274" t="b">
        <v>0</v>
      </c>
      <c r="P8274">
        <v>399.00720000000001</v>
      </c>
      <c r="Q8274">
        <v>141.58320000000001</v>
      </c>
      <c r="R8274">
        <v>127.9932</v>
      </c>
      <c r="S8274" t="s">
        <v>183</v>
      </c>
      <c r="T8274">
        <v>0</v>
      </c>
      <c r="U8274">
        <v>0</v>
      </c>
      <c r="V8274">
        <v>2</v>
      </c>
      <c r="W8274">
        <v>235.23259999999999</v>
      </c>
    </row>
    <row r="8275" spans="1:23" x14ac:dyDescent="0.35">
      <c r="A8275" t="s">
        <v>10434</v>
      </c>
      <c r="B8275" t="s">
        <v>316</v>
      </c>
      <c r="C8275" t="s">
        <v>10435</v>
      </c>
      <c r="D8275" t="s">
        <v>24</v>
      </c>
      <c r="E8275" t="s">
        <v>95</v>
      </c>
      <c r="F8275" t="s">
        <v>119</v>
      </c>
      <c r="G8275">
        <v>435.97</v>
      </c>
      <c r="H8275">
        <v>2</v>
      </c>
      <c r="I8275">
        <v>7.0000000000000007E-2</v>
      </c>
      <c r="J8275">
        <v>8.43</v>
      </c>
      <c r="K8275" t="s">
        <v>82</v>
      </c>
      <c r="L8275" t="s">
        <v>41</v>
      </c>
      <c r="M8275">
        <v>11.27</v>
      </c>
      <c r="N8275" t="s">
        <v>83</v>
      </c>
      <c r="O8275" t="b">
        <v>0</v>
      </c>
      <c r="P8275">
        <v>810.90419999999995</v>
      </c>
      <c r="Q8275">
        <v>287.74020000000002</v>
      </c>
      <c r="R8275">
        <v>268.04020000000003</v>
      </c>
      <c r="S8275" t="s">
        <v>91</v>
      </c>
      <c r="T8275">
        <v>0</v>
      </c>
      <c r="U8275">
        <v>0</v>
      </c>
      <c r="V8275">
        <v>1</v>
      </c>
      <c r="W8275">
        <v>268.04020000000003</v>
      </c>
    </row>
    <row r="8276" spans="1:23" x14ac:dyDescent="0.35">
      <c r="A8276" t="s">
        <v>10436</v>
      </c>
      <c r="B8276" t="s">
        <v>746</v>
      </c>
      <c r="C8276" t="s">
        <v>567</v>
      </c>
      <c r="D8276" t="s">
        <v>12</v>
      </c>
      <c r="E8276" t="s">
        <v>95</v>
      </c>
      <c r="F8276" t="s">
        <v>958</v>
      </c>
      <c r="G8276">
        <v>407.72</v>
      </c>
      <c r="H8276">
        <v>1</v>
      </c>
      <c r="I8276">
        <v>0.04</v>
      </c>
      <c r="J8276">
        <v>2.4300000000000002</v>
      </c>
      <c r="K8276" t="s">
        <v>115</v>
      </c>
      <c r="L8276" t="s">
        <v>43</v>
      </c>
      <c r="M8276">
        <v>4.55</v>
      </c>
      <c r="N8276" t="s">
        <v>141</v>
      </c>
      <c r="O8276" t="b">
        <v>0</v>
      </c>
      <c r="P8276">
        <v>391.41120000000001</v>
      </c>
      <c r="Q8276">
        <v>146.7792</v>
      </c>
      <c r="R8276">
        <v>139.79920000000001</v>
      </c>
      <c r="S8276" t="s">
        <v>103</v>
      </c>
      <c r="T8276">
        <v>1</v>
      </c>
      <c r="U8276">
        <v>0</v>
      </c>
      <c r="V8276">
        <v>10</v>
      </c>
      <c r="W8276">
        <v>428.73770000000002</v>
      </c>
    </row>
    <row r="8277" spans="1:23" x14ac:dyDescent="0.35">
      <c r="A8277" t="s">
        <v>10437</v>
      </c>
      <c r="B8277" t="s">
        <v>326</v>
      </c>
      <c r="C8277" t="s">
        <v>9017</v>
      </c>
      <c r="D8277" t="s">
        <v>26</v>
      </c>
      <c r="E8277" t="s">
        <v>14</v>
      </c>
      <c r="F8277" t="s">
        <v>671</v>
      </c>
      <c r="G8277">
        <v>160.85</v>
      </c>
      <c r="H8277">
        <v>1</v>
      </c>
      <c r="I8277">
        <v>0.05</v>
      </c>
      <c r="J8277">
        <v>6.89</v>
      </c>
      <c r="K8277" t="s">
        <v>82</v>
      </c>
      <c r="L8277" t="s">
        <v>43</v>
      </c>
      <c r="M8277">
        <v>5.71</v>
      </c>
      <c r="N8277" t="s">
        <v>83</v>
      </c>
      <c r="O8277" t="b">
        <v>0</v>
      </c>
      <c r="P8277">
        <v>152.8075</v>
      </c>
      <c r="Q8277">
        <v>56.297499999999992</v>
      </c>
      <c r="R8277">
        <v>43.697499999999977</v>
      </c>
      <c r="S8277" t="s">
        <v>103</v>
      </c>
      <c r="T8277">
        <v>0</v>
      </c>
      <c r="U8277">
        <v>0</v>
      </c>
      <c r="V8277">
        <v>2</v>
      </c>
      <c r="W8277">
        <v>88.519499999999994</v>
      </c>
    </row>
    <row r="8278" spans="1:23" x14ac:dyDescent="0.35">
      <c r="A8278" t="s">
        <v>10438</v>
      </c>
      <c r="B8278" t="s">
        <v>566</v>
      </c>
      <c r="C8278" t="s">
        <v>162</v>
      </c>
      <c r="D8278" t="s">
        <v>26</v>
      </c>
      <c r="E8278" t="s">
        <v>88</v>
      </c>
      <c r="F8278" t="s">
        <v>195</v>
      </c>
      <c r="G8278">
        <v>25.21</v>
      </c>
      <c r="H8278">
        <v>1</v>
      </c>
      <c r="I8278">
        <v>0.08</v>
      </c>
      <c r="J8278">
        <v>4.62</v>
      </c>
      <c r="K8278" t="s">
        <v>102</v>
      </c>
      <c r="L8278" t="s">
        <v>45</v>
      </c>
      <c r="M8278">
        <v>1.47</v>
      </c>
      <c r="N8278" t="s">
        <v>83</v>
      </c>
      <c r="O8278" t="b">
        <v>0</v>
      </c>
      <c r="P8278">
        <v>23.193200000000001</v>
      </c>
      <c r="Q8278">
        <v>8.0672000000000015</v>
      </c>
      <c r="R8278">
        <v>1.9772000000000021</v>
      </c>
      <c r="S8278" t="s">
        <v>103</v>
      </c>
      <c r="T8278">
        <v>0</v>
      </c>
      <c r="U8278">
        <v>0</v>
      </c>
      <c r="V8278">
        <v>16</v>
      </c>
      <c r="W8278">
        <v>1644.6956</v>
      </c>
    </row>
    <row r="8279" spans="1:23" x14ac:dyDescent="0.35">
      <c r="A8279" t="s">
        <v>10439</v>
      </c>
      <c r="B8279" t="s">
        <v>507</v>
      </c>
      <c r="C8279" t="s">
        <v>1034</v>
      </c>
      <c r="D8279" t="s">
        <v>15</v>
      </c>
      <c r="E8279" t="s">
        <v>95</v>
      </c>
      <c r="F8279" t="s">
        <v>400</v>
      </c>
      <c r="G8279">
        <v>337.38</v>
      </c>
      <c r="H8279">
        <v>3</v>
      </c>
      <c r="I8279">
        <v>0.09</v>
      </c>
      <c r="J8279">
        <v>5.16</v>
      </c>
      <c r="K8279" t="s">
        <v>115</v>
      </c>
      <c r="L8279" t="s">
        <v>43</v>
      </c>
      <c r="M8279">
        <v>5.61</v>
      </c>
      <c r="N8279" t="s">
        <v>83</v>
      </c>
      <c r="O8279" t="b">
        <v>0</v>
      </c>
      <c r="P8279">
        <v>921.04740000000004</v>
      </c>
      <c r="Q8279">
        <v>313.76339999999999</v>
      </c>
      <c r="R8279">
        <v>302.99340000000012</v>
      </c>
      <c r="S8279" t="s">
        <v>84</v>
      </c>
      <c r="T8279">
        <v>0</v>
      </c>
      <c r="U8279">
        <v>0</v>
      </c>
      <c r="V8279">
        <v>13</v>
      </c>
      <c r="W8279">
        <v>769.70920000000001</v>
      </c>
    </row>
    <row r="8280" spans="1:23" x14ac:dyDescent="0.35">
      <c r="A8280" t="s">
        <v>10440</v>
      </c>
      <c r="B8280" t="s">
        <v>867</v>
      </c>
      <c r="C8280" t="s">
        <v>411</v>
      </c>
      <c r="D8280" t="s">
        <v>17</v>
      </c>
      <c r="E8280" t="s">
        <v>16</v>
      </c>
      <c r="F8280" t="s">
        <v>223</v>
      </c>
      <c r="G8280">
        <v>38.33</v>
      </c>
      <c r="H8280">
        <v>1</v>
      </c>
      <c r="I8280">
        <v>0.17</v>
      </c>
      <c r="J8280">
        <v>7.31</v>
      </c>
      <c r="K8280" t="s">
        <v>90</v>
      </c>
      <c r="L8280" t="s">
        <v>43</v>
      </c>
      <c r="M8280">
        <v>5.08</v>
      </c>
      <c r="N8280" t="s">
        <v>279</v>
      </c>
      <c r="O8280" t="b">
        <v>0</v>
      </c>
      <c r="P8280">
        <v>31.8139</v>
      </c>
      <c r="Q8280">
        <v>8.8158999999999992</v>
      </c>
      <c r="R8280">
        <v>-3.5741000000000009</v>
      </c>
      <c r="S8280" t="s">
        <v>103</v>
      </c>
      <c r="T8280">
        <v>0</v>
      </c>
      <c r="U8280">
        <v>1</v>
      </c>
      <c r="V8280">
        <v>10</v>
      </c>
      <c r="W8280">
        <v>700.08530000000007</v>
      </c>
    </row>
    <row r="8281" spans="1:23" x14ac:dyDescent="0.35">
      <c r="A8281" t="s">
        <v>10441</v>
      </c>
      <c r="B8281" t="s">
        <v>500</v>
      </c>
      <c r="C8281" t="s">
        <v>1561</v>
      </c>
      <c r="D8281" t="s">
        <v>28</v>
      </c>
      <c r="E8281" t="s">
        <v>16</v>
      </c>
      <c r="F8281" t="s">
        <v>241</v>
      </c>
      <c r="G8281">
        <v>49.26</v>
      </c>
      <c r="H8281">
        <v>2</v>
      </c>
      <c r="I8281">
        <v>0.18</v>
      </c>
      <c r="J8281">
        <v>2.29</v>
      </c>
      <c r="K8281" t="s">
        <v>90</v>
      </c>
      <c r="L8281" t="s">
        <v>48</v>
      </c>
      <c r="M8281">
        <v>15.14</v>
      </c>
      <c r="N8281" t="s">
        <v>83</v>
      </c>
      <c r="O8281" t="b">
        <v>0</v>
      </c>
      <c r="P8281">
        <v>80.7864</v>
      </c>
      <c r="Q8281">
        <v>21.674400000000009</v>
      </c>
      <c r="R8281">
        <v>4.2444000000000059</v>
      </c>
      <c r="S8281" t="s">
        <v>91</v>
      </c>
      <c r="T8281">
        <v>0</v>
      </c>
      <c r="U8281">
        <v>0</v>
      </c>
      <c r="V8281">
        <v>11</v>
      </c>
      <c r="W8281">
        <v>738.87560000000008</v>
      </c>
    </row>
    <row r="8282" spans="1:23" x14ac:dyDescent="0.35">
      <c r="A8282" t="s">
        <v>10442</v>
      </c>
      <c r="B8282" t="s">
        <v>1348</v>
      </c>
      <c r="C8282" t="s">
        <v>1244</v>
      </c>
      <c r="D8282" t="s">
        <v>19</v>
      </c>
      <c r="E8282" t="s">
        <v>95</v>
      </c>
      <c r="F8282" t="s">
        <v>874</v>
      </c>
      <c r="G8282">
        <v>414.6</v>
      </c>
      <c r="H8282">
        <v>1</v>
      </c>
      <c r="I8282">
        <v>0.02</v>
      </c>
      <c r="J8282">
        <v>6.79</v>
      </c>
      <c r="K8282" t="s">
        <v>90</v>
      </c>
      <c r="L8282" t="s">
        <v>43</v>
      </c>
      <c r="M8282">
        <v>5.04</v>
      </c>
      <c r="N8282" t="s">
        <v>83</v>
      </c>
      <c r="O8282" t="b">
        <v>0</v>
      </c>
      <c r="P8282">
        <v>406.30799999999999</v>
      </c>
      <c r="Q8282">
        <v>157.548</v>
      </c>
      <c r="R8282">
        <v>145.71799999999999</v>
      </c>
      <c r="S8282" t="s">
        <v>97</v>
      </c>
      <c r="T8282">
        <v>0</v>
      </c>
      <c r="U8282">
        <v>0</v>
      </c>
      <c r="V8282">
        <v>14</v>
      </c>
      <c r="W8282">
        <v>936.87019999999995</v>
      </c>
    </row>
    <row r="8283" spans="1:23" x14ac:dyDescent="0.35">
      <c r="A8283" t="s">
        <v>10443</v>
      </c>
      <c r="B8283" t="s">
        <v>826</v>
      </c>
      <c r="C8283" t="s">
        <v>10444</v>
      </c>
      <c r="D8283" t="s">
        <v>17</v>
      </c>
      <c r="E8283" t="s">
        <v>16</v>
      </c>
      <c r="F8283" t="s">
        <v>645</v>
      </c>
      <c r="G8283">
        <v>43.58</v>
      </c>
      <c r="H8283">
        <v>3</v>
      </c>
      <c r="I8283">
        <v>0.08</v>
      </c>
      <c r="J8283">
        <v>5.34</v>
      </c>
      <c r="K8283" t="s">
        <v>82</v>
      </c>
      <c r="L8283" t="s">
        <v>43</v>
      </c>
      <c r="M8283">
        <v>4.3</v>
      </c>
      <c r="N8283" t="s">
        <v>83</v>
      </c>
      <c r="O8283" t="b">
        <v>0</v>
      </c>
      <c r="P8283">
        <v>120.2808</v>
      </c>
      <c r="Q8283">
        <v>41.836800000000011</v>
      </c>
      <c r="R8283">
        <v>32.19680000000001</v>
      </c>
      <c r="S8283" t="s">
        <v>103</v>
      </c>
      <c r="T8283">
        <v>0</v>
      </c>
      <c r="U8283">
        <v>0</v>
      </c>
      <c r="V8283">
        <v>1</v>
      </c>
      <c r="W8283">
        <v>32.19680000000001</v>
      </c>
    </row>
    <row r="8284" spans="1:23" x14ac:dyDescent="0.35">
      <c r="A8284" t="s">
        <v>10445</v>
      </c>
      <c r="B8284" t="s">
        <v>99</v>
      </c>
      <c r="C8284" t="s">
        <v>616</v>
      </c>
      <c r="D8284" t="s">
        <v>15</v>
      </c>
      <c r="E8284" t="s">
        <v>16</v>
      </c>
      <c r="F8284" t="s">
        <v>527</v>
      </c>
      <c r="G8284">
        <v>33.82</v>
      </c>
      <c r="H8284">
        <v>3</v>
      </c>
      <c r="I8284">
        <v>0.1</v>
      </c>
      <c r="J8284">
        <v>4.71</v>
      </c>
      <c r="K8284" t="s">
        <v>82</v>
      </c>
      <c r="L8284" t="s">
        <v>48</v>
      </c>
      <c r="M8284">
        <v>19.45</v>
      </c>
      <c r="N8284" t="s">
        <v>83</v>
      </c>
      <c r="O8284" t="b">
        <v>1</v>
      </c>
      <c r="P8284">
        <v>91.313999999999993</v>
      </c>
      <c r="Q8284">
        <v>30.437999999999999</v>
      </c>
      <c r="R8284">
        <v>6.2780000000000022</v>
      </c>
      <c r="S8284" t="s">
        <v>103</v>
      </c>
      <c r="T8284">
        <v>0</v>
      </c>
      <c r="U8284">
        <v>0</v>
      </c>
      <c r="V8284">
        <v>15</v>
      </c>
      <c r="W8284">
        <v>1090.9683</v>
      </c>
    </row>
    <row r="8285" spans="1:23" x14ac:dyDescent="0.35">
      <c r="A8285" t="s">
        <v>10446</v>
      </c>
      <c r="B8285" t="s">
        <v>867</v>
      </c>
      <c r="C8285" t="s">
        <v>607</v>
      </c>
      <c r="D8285" t="s">
        <v>28</v>
      </c>
      <c r="E8285" t="s">
        <v>95</v>
      </c>
      <c r="F8285" t="s">
        <v>541</v>
      </c>
      <c r="G8285">
        <v>448.08</v>
      </c>
      <c r="H8285">
        <v>1</v>
      </c>
      <c r="I8285">
        <v>0.04</v>
      </c>
      <c r="J8285">
        <v>9.92</v>
      </c>
      <c r="K8285" t="s">
        <v>102</v>
      </c>
      <c r="L8285" t="s">
        <v>43</v>
      </c>
      <c r="M8285">
        <v>4.58</v>
      </c>
      <c r="N8285" t="s">
        <v>83</v>
      </c>
      <c r="O8285" t="b">
        <v>0</v>
      </c>
      <c r="P8285">
        <v>430.15679999999998</v>
      </c>
      <c r="Q8285">
        <v>161.30879999999999</v>
      </c>
      <c r="R8285">
        <v>146.80879999999999</v>
      </c>
      <c r="S8285" t="s">
        <v>103</v>
      </c>
      <c r="T8285">
        <v>0</v>
      </c>
      <c r="U8285">
        <v>0</v>
      </c>
      <c r="V8285">
        <v>3</v>
      </c>
      <c r="W8285">
        <v>146.39080000000001</v>
      </c>
    </row>
    <row r="8286" spans="1:23" x14ac:dyDescent="0.35">
      <c r="A8286" t="s">
        <v>10447</v>
      </c>
      <c r="B8286" t="s">
        <v>379</v>
      </c>
      <c r="C8286" t="s">
        <v>1739</v>
      </c>
      <c r="D8286" t="s">
        <v>17</v>
      </c>
      <c r="E8286" t="s">
        <v>14</v>
      </c>
      <c r="F8286" t="s">
        <v>1419</v>
      </c>
      <c r="G8286">
        <v>142.32</v>
      </c>
      <c r="H8286">
        <v>3</v>
      </c>
      <c r="I8286">
        <v>0.01</v>
      </c>
      <c r="J8286">
        <v>4.09</v>
      </c>
      <c r="K8286" t="s">
        <v>102</v>
      </c>
      <c r="L8286" t="s">
        <v>43</v>
      </c>
      <c r="M8286">
        <v>5.29</v>
      </c>
      <c r="N8286" t="s">
        <v>83</v>
      </c>
      <c r="O8286" t="b">
        <v>0</v>
      </c>
      <c r="P8286">
        <v>422.69040000000001</v>
      </c>
      <c r="Q8286">
        <v>166.51439999999999</v>
      </c>
      <c r="R8286">
        <v>157.1344</v>
      </c>
      <c r="S8286" t="s">
        <v>103</v>
      </c>
      <c r="T8286">
        <v>0</v>
      </c>
      <c r="U8286">
        <v>0</v>
      </c>
      <c r="V8286">
        <v>18</v>
      </c>
      <c r="W8286">
        <v>1024.7711999999999</v>
      </c>
    </row>
    <row r="8287" spans="1:23" x14ac:dyDescent="0.35">
      <c r="A8287" t="s">
        <v>10448</v>
      </c>
      <c r="B8287" t="s">
        <v>433</v>
      </c>
      <c r="C8287" t="s">
        <v>2379</v>
      </c>
      <c r="D8287" t="s">
        <v>26</v>
      </c>
      <c r="E8287" t="s">
        <v>14</v>
      </c>
      <c r="F8287" t="s">
        <v>247</v>
      </c>
      <c r="G8287">
        <v>98.24</v>
      </c>
      <c r="H8287">
        <v>1</v>
      </c>
      <c r="I8287">
        <v>0.19</v>
      </c>
      <c r="J8287">
        <v>8.09</v>
      </c>
      <c r="K8287" t="s">
        <v>115</v>
      </c>
      <c r="L8287" t="s">
        <v>41</v>
      </c>
      <c r="M8287">
        <v>9.2799999999999994</v>
      </c>
      <c r="N8287" t="s">
        <v>83</v>
      </c>
      <c r="O8287" t="b">
        <v>0</v>
      </c>
      <c r="P8287">
        <v>79.574399999999997</v>
      </c>
      <c r="Q8287">
        <v>20.630400000000002</v>
      </c>
      <c r="R8287">
        <v>3.2604000000000042</v>
      </c>
      <c r="S8287" t="s">
        <v>97</v>
      </c>
      <c r="T8287">
        <v>0</v>
      </c>
      <c r="U8287">
        <v>0</v>
      </c>
      <c r="V8287">
        <v>3</v>
      </c>
      <c r="W8287">
        <v>128.21039999999999</v>
      </c>
    </row>
    <row r="8288" spans="1:23" x14ac:dyDescent="0.35">
      <c r="A8288" t="s">
        <v>10449</v>
      </c>
      <c r="B8288" t="s">
        <v>466</v>
      </c>
      <c r="C8288" t="s">
        <v>640</v>
      </c>
      <c r="D8288" t="s">
        <v>19</v>
      </c>
      <c r="E8288" t="s">
        <v>14</v>
      </c>
      <c r="F8288" t="s">
        <v>755</v>
      </c>
      <c r="G8288">
        <v>48.27</v>
      </c>
      <c r="H8288">
        <v>3</v>
      </c>
      <c r="I8288">
        <v>0.14000000000000001</v>
      </c>
      <c r="J8288">
        <v>7.71</v>
      </c>
      <c r="K8288" t="s">
        <v>115</v>
      </c>
      <c r="L8288" t="s">
        <v>41</v>
      </c>
      <c r="M8288">
        <v>11.86</v>
      </c>
      <c r="N8288" t="s">
        <v>83</v>
      </c>
      <c r="O8288" t="b">
        <v>0</v>
      </c>
      <c r="P8288">
        <v>124.53660000000001</v>
      </c>
      <c r="Q8288">
        <v>37.650600000000011</v>
      </c>
      <c r="R8288">
        <v>18.080600000000011</v>
      </c>
      <c r="S8288" t="s">
        <v>183</v>
      </c>
      <c r="T8288">
        <v>0</v>
      </c>
      <c r="U8288">
        <v>0</v>
      </c>
      <c r="V8288">
        <v>21</v>
      </c>
      <c r="W8288">
        <v>1856.1396999999999</v>
      </c>
    </row>
    <row r="8289" spans="1:23" x14ac:dyDescent="0.35">
      <c r="A8289" t="s">
        <v>10450</v>
      </c>
      <c r="B8289" t="s">
        <v>302</v>
      </c>
      <c r="C8289" t="s">
        <v>480</v>
      </c>
      <c r="D8289" t="s">
        <v>24</v>
      </c>
      <c r="E8289" t="s">
        <v>14</v>
      </c>
      <c r="F8289" t="s">
        <v>152</v>
      </c>
      <c r="G8289">
        <v>159.5</v>
      </c>
      <c r="H8289">
        <v>1</v>
      </c>
      <c r="I8289">
        <v>0.11</v>
      </c>
      <c r="J8289">
        <v>2.9</v>
      </c>
      <c r="K8289" t="s">
        <v>102</v>
      </c>
      <c r="L8289" t="s">
        <v>41</v>
      </c>
      <c r="M8289">
        <v>12.83</v>
      </c>
      <c r="N8289" t="s">
        <v>83</v>
      </c>
      <c r="O8289" t="b">
        <v>0</v>
      </c>
      <c r="P8289">
        <v>141.95500000000001</v>
      </c>
      <c r="Q8289">
        <v>46.25500000000001</v>
      </c>
      <c r="R8289">
        <v>30.525000000000009</v>
      </c>
      <c r="S8289" t="s">
        <v>183</v>
      </c>
      <c r="T8289">
        <v>0</v>
      </c>
      <c r="U8289">
        <v>0</v>
      </c>
      <c r="V8289">
        <v>16</v>
      </c>
      <c r="W8289">
        <v>483.59550000000002</v>
      </c>
    </row>
    <row r="8290" spans="1:23" x14ac:dyDescent="0.35">
      <c r="A8290" t="s">
        <v>10451</v>
      </c>
      <c r="B8290" t="s">
        <v>491</v>
      </c>
      <c r="C8290" t="s">
        <v>5383</v>
      </c>
      <c r="D8290" t="s">
        <v>15</v>
      </c>
      <c r="E8290" t="s">
        <v>95</v>
      </c>
      <c r="F8290" t="s">
        <v>515</v>
      </c>
      <c r="G8290">
        <v>556.15</v>
      </c>
      <c r="H8290">
        <v>2</v>
      </c>
      <c r="I8290">
        <v>0.28999999999999998</v>
      </c>
      <c r="J8290">
        <v>4.8499999999999996</v>
      </c>
      <c r="K8290" t="s">
        <v>102</v>
      </c>
      <c r="L8290" t="s">
        <v>41</v>
      </c>
      <c r="M8290">
        <v>8.52</v>
      </c>
      <c r="N8290" t="s">
        <v>83</v>
      </c>
      <c r="O8290" t="b">
        <v>0</v>
      </c>
      <c r="P8290">
        <v>789.73299999999995</v>
      </c>
      <c r="Q8290">
        <v>122.35299999999999</v>
      </c>
      <c r="R8290">
        <v>108.983</v>
      </c>
      <c r="S8290" t="s">
        <v>103</v>
      </c>
      <c r="T8290">
        <v>0</v>
      </c>
      <c r="U8290">
        <v>0</v>
      </c>
      <c r="V8290">
        <v>5</v>
      </c>
      <c r="W8290">
        <v>489.2951999999998</v>
      </c>
    </row>
    <row r="8291" spans="1:23" x14ac:dyDescent="0.35">
      <c r="A8291" t="s">
        <v>10452</v>
      </c>
      <c r="B8291" t="s">
        <v>429</v>
      </c>
      <c r="C8291" t="s">
        <v>5751</v>
      </c>
      <c r="D8291" t="s">
        <v>12</v>
      </c>
      <c r="E8291" t="s">
        <v>16</v>
      </c>
      <c r="F8291" t="s">
        <v>1050</v>
      </c>
      <c r="G8291">
        <v>24.92</v>
      </c>
      <c r="H8291">
        <v>2</v>
      </c>
      <c r="I8291">
        <v>0.24</v>
      </c>
      <c r="J8291">
        <v>7.15</v>
      </c>
      <c r="K8291" t="s">
        <v>102</v>
      </c>
      <c r="L8291" t="s">
        <v>43</v>
      </c>
      <c r="M8291">
        <v>5.96</v>
      </c>
      <c r="N8291" t="s">
        <v>83</v>
      </c>
      <c r="O8291" t="b">
        <v>0</v>
      </c>
      <c r="P8291">
        <v>37.878400000000013</v>
      </c>
      <c r="Q8291">
        <v>7.9744000000000064</v>
      </c>
      <c r="R8291">
        <v>-5.1355999999999931</v>
      </c>
      <c r="S8291" t="s">
        <v>128</v>
      </c>
      <c r="T8291">
        <v>0</v>
      </c>
      <c r="U8291">
        <v>0</v>
      </c>
      <c r="V8291">
        <v>2</v>
      </c>
      <c r="W8291">
        <v>45.059400000000018</v>
      </c>
    </row>
    <row r="8292" spans="1:23" x14ac:dyDescent="0.35">
      <c r="A8292" t="s">
        <v>10453</v>
      </c>
      <c r="B8292" t="s">
        <v>1340</v>
      </c>
      <c r="C8292" t="s">
        <v>717</v>
      </c>
      <c r="D8292" t="s">
        <v>15</v>
      </c>
      <c r="E8292" t="s">
        <v>95</v>
      </c>
      <c r="F8292" t="s">
        <v>1202</v>
      </c>
      <c r="G8292">
        <v>398.26</v>
      </c>
      <c r="H8292">
        <v>1</v>
      </c>
      <c r="I8292">
        <v>0.23</v>
      </c>
      <c r="J8292">
        <v>3.84</v>
      </c>
      <c r="K8292" t="s">
        <v>90</v>
      </c>
      <c r="L8292" t="s">
        <v>41</v>
      </c>
      <c r="M8292">
        <v>8.2899999999999991</v>
      </c>
      <c r="N8292" t="s">
        <v>141</v>
      </c>
      <c r="O8292" t="b">
        <v>0</v>
      </c>
      <c r="P8292">
        <v>306.66019999999997</v>
      </c>
      <c r="Q8292">
        <v>67.704199999999986</v>
      </c>
      <c r="R8292">
        <v>55.57419999999999</v>
      </c>
      <c r="S8292" t="s">
        <v>84</v>
      </c>
      <c r="T8292">
        <v>1</v>
      </c>
      <c r="U8292">
        <v>0</v>
      </c>
      <c r="V8292">
        <v>17</v>
      </c>
      <c r="W8292">
        <v>684.79100000000005</v>
      </c>
    </row>
    <row r="8293" spans="1:23" x14ac:dyDescent="0.35">
      <c r="A8293" t="s">
        <v>10454</v>
      </c>
      <c r="B8293" t="s">
        <v>921</v>
      </c>
      <c r="C8293" t="s">
        <v>3147</v>
      </c>
      <c r="D8293" t="s">
        <v>17</v>
      </c>
      <c r="E8293" t="s">
        <v>95</v>
      </c>
      <c r="F8293" t="s">
        <v>140</v>
      </c>
      <c r="G8293">
        <v>331.11</v>
      </c>
      <c r="H8293">
        <v>3</v>
      </c>
      <c r="I8293">
        <v>0.18</v>
      </c>
      <c r="J8293">
        <v>6.16</v>
      </c>
      <c r="K8293" t="s">
        <v>102</v>
      </c>
      <c r="L8293" t="s">
        <v>41</v>
      </c>
      <c r="M8293">
        <v>6.96</v>
      </c>
      <c r="N8293" t="s">
        <v>83</v>
      </c>
      <c r="O8293" t="b">
        <v>0</v>
      </c>
      <c r="P8293">
        <v>814.53060000000005</v>
      </c>
      <c r="Q8293">
        <v>218.5326</v>
      </c>
      <c r="R8293">
        <v>205.4126</v>
      </c>
      <c r="S8293" t="s">
        <v>84</v>
      </c>
      <c r="T8293">
        <v>0</v>
      </c>
      <c r="U8293">
        <v>0</v>
      </c>
      <c r="V8293">
        <v>7</v>
      </c>
      <c r="W8293">
        <v>295.73939999999999</v>
      </c>
    </row>
    <row r="8294" spans="1:23" x14ac:dyDescent="0.35">
      <c r="A8294" t="s">
        <v>10455</v>
      </c>
      <c r="B8294" t="s">
        <v>751</v>
      </c>
      <c r="C8294" t="s">
        <v>1457</v>
      </c>
      <c r="D8294" t="s">
        <v>19</v>
      </c>
      <c r="E8294" t="s">
        <v>95</v>
      </c>
      <c r="F8294" t="s">
        <v>314</v>
      </c>
      <c r="G8294">
        <v>570.95000000000005</v>
      </c>
      <c r="H8294">
        <v>2</v>
      </c>
      <c r="I8294">
        <v>0.06</v>
      </c>
      <c r="J8294">
        <v>4.9800000000000004</v>
      </c>
      <c r="K8294" t="s">
        <v>102</v>
      </c>
      <c r="L8294" t="s">
        <v>48</v>
      </c>
      <c r="M8294">
        <v>15.17</v>
      </c>
      <c r="N8294" t="s">
        <v>83</v>
      </c>
      <c r="O8294" t="b">
        <v>0</v>
      </c>
      <c r="P8294">
        <v>1073.386</v>
      </c>
      <c r="Q8294">
        <v>388.24599999999998</v>
      </c>
      <c r="R8294">
        <v>368.096</v>
      </c>
      <c r="S8294" t="s">
        <v>97</v>
      </c>
      <c r="T8294">
        <v>0</v>
      </c>
      <c r="U8294">
        <v>0</v>
      </c>
      <c r="V8294">
        <v>17</v>
      </c>
      <c r="W8294">
        <v>1435.7421999999999</v>
      </c>
    </row>
    <row r="8295" spans="1:23" x14ac:dyDescent="0.35">
      <c r="A8295" t="s">
        <v>10456</v>
      </c>
      <c r="B8295" t="s">
        <v>257</v>
      </c>
      <c r="C8295" t="s">
        <v>1126</v>
      </c>
      <c r="D8295" t="s">
        <v>19</v>
      </c>
      <c r="E8295" t="s">
        <v>16</v>
      </c>
      <c r="F8295" t="s">
        <v>145</v>
      </c>
      <c r="G8295">
        <v>54.9</v>
      </c>
      <c r="H8295">
        <v>3</v>
      </c>
      <c r="I8295">
        <v>0.08</v>
      </c>
      <c r="J8295">
        <v>8.84</v>
      </c>
      <c r="K8295" t="s">
        <v>115</v>
      </c>
      <c r="L8295" t="s">
        <v>41</v>
      </c>
      <c r="M8295">
        <v>14.02</v>
      </c>
      <c r="N8295" t="s">
        <v>141</v>
      </c>
      <c r="O8295" t="b">
        <v>0</v>
      </c>
      <c r="P8295">
        <v>151.524</v>
      </c>
      <c r="Q8295">
        <v>52.704000000000008</v>
      </c>
      <c r="R8295">
        <v>29.844000000000008</v>
      </c>
      <c r="S8295" t="s">
        <v>128</v>
      </c>
      <c r="T8295">
        <v>1</v>
      </c>
      <c r="U8295">
        <v>0</v>
      </c>
      <c r="V8295">
        <v>20</v>
      </c>
      <c r="W8295">
        <v>1687.2603999999999</v>
      </c>
    </row>
    <row r="8296" spans="1:23" x14ac:dyDescent="0.35">
      <c r="A8296" t="s">
        <v>10457</v>
      </c>
      <c r="B8296" t="s">
        <v>349</v>
      </c>
      <c r="C8296" t="s">
        <v>6520</v>
      </c>
      <c r="D8296" t="s">
        <v>19</v>
      </c>
      <c r="E8296" t="s">
        <v>16</v>
      </c>
      <c r="F8296" t="s">
        <v>527</v>
      </c>
      <c r="G8296">
        <v>50.56</v>
      </c>
      <c r="H8296">
        <v>1</v>
      </c>
      <c r="I8296">
        <v>0.1</v>
      </c>
      <c r="J8296">
        <v>8.1999999999999993</v>
      </c>
      <c r="K8296" t="s">
        <v>90</v>
      </c>
      <c r="L8296" t="s">
        <v>41</v>
      </c>
      <c r="M8296">
        <v>12.43</v>
      </c>
      <c r="N8296" t="s">
        <v>83</v>
      </c>
      <c r="O8296" t="b">
        <v>1</v>
      </c>
      <c r="P8296">
        <v>45.503999999999998</v>
      </c>
      <c r="Q8296">
        <v>15.16800000000001</v>
      </c>
      <c r="R8296">
        <v>-5.4619999999999926</v>
      </c>
      <c r="S8296" t="s">
        <v>128</v>
      </c>
      <c r="T8296">
        <v>0</v>
      </c>
      <c r="U8296">
        <v>0</v>
      </c>
      <c r="V8296">
        <v>2</v>
      </c>
      <c r="W8296">
        <v>18.799500000000009</v>
      </c>
    </row>
    <row r="8297" spans="1:23" x14ac:dyDescent="0.35">
      <c r="A8297" t="s">
        <v>10458</v>
      </c>
      <c r="B8297" t="s">
        <v>581</v>
      </c>
      <c r="C8297" t="s">
        <v>2815</v>
      </c>
      <c r="D8297" t="s">
        <v>19</v>
      </c>
      <c r="E8297" t="s">
        <v>14</v>
      </c>
      <c r="F8297" t="s">
        <v>1072</v>
      </c>
      <c r="G8297">
        <v>149.03</v>
      </c>
      <c r="H8297">
        <v>3</v>
      </c>
      <c r="I8297">
        <v>0.02</v>
      </c>
      <c r="J8297">
        <v>4.99</v>
      </c>
      <c r="K8297" t="s">
        <v>82</v>
      </c>
      <c r="L8297" t="s">
        <v>43</v>
      </c>
      <c r="M8297">
        <v>7.89</v>
      </c>
      <c r="N8297" t="s">
        <v>83</v>
      </c>
      <c r="O8297" t="b">
        <v>0</v>
      </c>
      <c r="P8297">
        <v>438.14819999999997</v>
      </c>
      <c r="Q8297">
        <v>169.89420000000001</v>
      </c>
      <c r="R8297">
        <v>157.01419999999999</v>
      </c>
      <c r="S8297" t="s">
        <v>84</v>
      </c>
      <c r="T8297">
        <v>0</v>
      </c>
      <c r="U8297">
        <v>0</v>
      </c>
      <c r="V8297">
        <v>13</v>
      </c>
      <c r="W8297">
        <v>1150.4376000000011</v>
      </c>
    </row>
    <row r="8298" spans="1:23" x14ac:dyDescent="0.35">
      <c r="A8298" t="s">
        <v>10459</v>
      </c>
      <c r="B8298" t="s">
        <v>276</v>
      </c>
      <c r="C8298" t="s">
        <v>5029</v>
      </c>
      <c r="D8298" t="s">
        <v>12</v>
      </c>
      <c r="E8298" t="s">
        <v>14</v>
      </c>
      <c r="F8298" t="s">
        <v>662</v>
      </c>
      <c r="G8298">
        <v>90.87</v>
      </c>
      <c r="H8298">
        <v>2</v>
      </c>
      <c r="I8298">
        <v>7.0000000000000007E-2</v>
      </c>
      <c r="J8298">
        <v>2.95</v>
      </c>
      <c r="K8298" t="s">
        <v>90</v>
      </c>
      <c r="L8298" t="s">
        <v>48</v>
      </c>
      <c r="M8298">
        <v>17.13</v>
      </c>
      <c r="N8298" t="s">
        <v>83</v>
      </c>
      <c r="O8298" t="b">
        <v>0</v>
      </c>
      <c r="P8298">
        <v>169.01820000000001</v>
      </c>
      <c r="Q8298">
        <v>59.97420000000001</v>
      </c>
      <c r="R8298">
        <v>39.894200000000012</v>
      </c>
      <c r="S8298" t="s">
        <v>97</v>
      </c>
      <c r="T8298">
        <v>0</v>
      </c>
      <c r="U8298">
        <v>0</v>
      </c>
      <c r="V8298">
        <v>4</v>
      </c>
      <c r="W8298">
        <v>10.76110000000002</v>
      </c>
    </row>
    <row r="8299" spans="1:23" x14ac:dyDescent="0.35">
      <c r="A8299" t="s">
        <v>10460</v>
      </c>
      <c r="B8299" t="s">
        <v>1097</v>
      </c>
      <c r="C8299" t="s">
        <v>1512</v>
      </c>
      <c r="D8299" t="s">
        <v>12</v>
      </c>
      <c r="E8299" t="s">
        <v>88</v>
      </c>
      <c r="F8299" t="s">
        <v>989</v>
      </c>
      <c r="G8299">
        <v>24.57</v>
      </c>
      <c r="H8299">
        <v>2</v>
      </c>
      <c r="I8299">
        <v>0.28999999999999998</v>
      </c>
      <c r="J8299">
        <v>7.3</v>
      </c>
      <c r="K8299" t="s">
        <v>82</v>
      </c>
      <c r="L8299" t="s">
        <v>41</v>
      </c>
      <c r="M8299">
        <v>9.65</v>
      </c>
      <c r="N8299" t="s">
        <v>83</v>
      </c>
      <c r="O8299" t="b">
        <v>0</v>
      </c>
      <c r="P8299">
        <v>34.889400000000002</v>
      </c>
      <c r="Q8299">
        <v>5.4054000000000038</v>
      </c>
      <c r="R8299">
        <v>-11.544600000000001</v>
      </c>
      <c r="S8299" t="s">
        <v>183</v>
      </c>
      <c r="T8299">
        <v>0</v>
      </c>
      <c r="U8299">
        <v>0</v>
      </c>
      <c r="V8299">
        <v>15</v>
      </c>
      <c r="W8299">
        <v>614.51190000000008</v>
      </c>
    </row>
    <row r="8300" spans="1:23" x14ac:dyDescent="0.35">
      <c r="A8300" t="s">
        <v>10461</v>
      </c>
      <c r="B8300" t="s">
        <v>205</v>
      </c>
      <c r="C8300" t="s">
        <v>9513</v>
      </c>
      <c r="D8300" t="s">
        <v>26</v>
      </c>
      <c r="E8300" t="s">
        <v>95</v>
      </c>
      <c r="F8300" t="s">
        <v>266</v>
      </c>
      <c r="G8300">
        <v>312.44</v>
      </c>
      <c r="H8300">
        <v>2</v>
      </c>
      <c r="I8300">
        <v>0.15</v>
      </c>
      <c r="J8300">
        <v>7.1</v>
      </c>
      <c r="K8300" t="s">
        <v>82</v>
      </c>
      <c r="L8300" t="s">
        <v>41</v>
      </c>
      <c r="M8300">
        <v>14.46</v>
      </c>
      <c r="N8300" t="s">
        <v>83</v>
      </c>
      <c r="O8300" t="b">
        <v>0</v>
      </c>
      <c r="P8300">
        <v>531.14800000000002</v>
      </c>
      <c r="Q8300">
        <v>156.22</v>
      </c>
      <c r="R8300">
        <v>134.66000000000011</v>
      </c>
      <c r="S8300" t="s">
        <v>97</v>
      </c>
      <c r="T8300">
        <v>0</v>
      </c>
      <c r="U8300">
        <v>0</v>
      </c>
      <c r="V8300">
        <v>2</v>
      </c>
      <c r="W8300">
        <v>519.0055000000001</v>
      </c>
    </row>
    <row r="8301" spans="1:23" x14ac:dyDescent="0.35">
      <c r="A8301" t="s">
        <v>10462</v>
      </c>
      <c r="B8301" t="s">
        <v>1563</v>
      </c>
      <c r="C8301" t="s">
        <v>853</v>
      </c>
      <c r="D8301" t="s">
        <v>26</v>
      </c>
      <c r="E8301" t="s">
        <v>95</v>
      </c>
      <c r="F8301" t="s">
        <v>289</v>
      </c>
      <c r="G8301">
        <v>484.43</v>
      </c>
      <c r="H8301">
        <v>2</v>
      </c>
      <c r="I8301">
        <v>0.02</v>
      </c>
      <c r="J8301">
        <v>2.3199999999999998</v>
      </c>
      <c r="K8301" t="s">
        <v>82</v>
      </c>
      <c r="L8301" t="s">
        <v>48</v>
      </c>
      <c r="M8301">
        <v>17.82</v>
      </c>
      <c r="N8301" t="s">
        <v>83</v>
      </c>
      <c r="O8301" t="b">
        <v>0</v>
      </c>
      <c r="P8301">
        <v>949.4828</v>
      </c>
      <c r="Q8301">
        <v>368.16680000000002</v>
      </c>
      <c r="R8301">
        <v>348.02679999999998</v>
      </c>
      <c r="S8301" t="s">
        <v>91</v>
      </c>
      <c r="T8301">
        <v>0</v>
      </c>
      <c r="U8301">
        <v>0</v>
      </c>
      <c r="V8301">
        <v>16</v>
      </c>
      <c r="W8301">
        <v>705.24680000000001</v>
      </c>
    </row>
    <row r="8302" spans="1:23" x14ac:dyDescent="0.35">
      <c r="A8302" t="s">
        <v>10463</v>
      </c>
      <c r="B8302" t="s">
        <v>113</v>
      </c>
      <c r="C8302" t="s">
        <v>10464</v>
      </c>
      <c r="D8302" t="s">
        <v>12</v>
      </c>
      <c r="E8302" t="s">
        <v>95</v>
      </c>
      <c r="F8302" t="s">
        <v>1549</v>
      </c>
      <c r="G8302">
        <v>284.77999999999997</v>
      </c>
      <c r="H8302">
        <v>1</v>
      </c>
      <c r="I8302">
        <v>0.09</v>
      </c>
      <c r="J8302">
        <v>9</v>
      </c>
      <c r="K8302" t="s">
        <v>102</v>
      </c>
      <c r="L8302" t="s">
        <v>43</v>
      </c>
      <c r="M8302">
        <v>7.6</v>
      </c>
      <c r="N8302" t="s">
        <v>83</v>
      </c>
      <c r="O8302" t="b">
        <v>0</v>
      </c>
      <c r="P8302">
        <v>259.14980000000003</v>
      </c>
      <c r="Q8302">
        <v>88.281800000000004</v>
      </c>
      <c r="R8302">
        <v>71.68180000000001</v>
      </c>
      <c r="S8302" t="s">
        <v>84</v>
      </c>
      <c r="T8302">
        <v>0</v>
      </c>
      <c r="U8302">
        <v>0</v>
      </c>
      <c r="V8302">
        <v>2</v>
      </c>
      <c r="W8302">
        <v>335.2586</v>
      </c>
    </row>
    <row r="8303" spans="1:23" x14ac:dyDescent="0.35">
      <c r="A8303" t="s">
        <v>10465</v>
      </c>
      <c r="B8303" t="s">
        <v>298</v>
      </c>
      <c r="C8303" t="s">
        <v>4602</v>
      </c>
      <c r="D8303" t="s">
        <v>24</v>
      </c>
      <c r="E8303" t="s">
        <v>16</v>
      </c>
      <c r="F8303" t="s">
        <v>645</v>
      </c>
      <c r="G8303">
        <v>29.7</v>
      </c>
      <c r="H8303">
        <v>2</v>
      </c>
      <c r="I8303">
        <v>0.1</v>
      </c>
      <c r="J8303">
        <v>3.25</v>
      </c>
      <c r="K8303" t="s">
        <v>90</v>
      </c>
      <c r="L8303" t="s">
        <v>43</v>
      </c>
      <c r="M8303">
        <v>3.24</v>
      </c>
      <c r="N8303" t="s">
        <v>141</v>
      </c>
      <c r="O8303" t="b">
        <v>1</v>
      </c>
      <c r="P8303">
        <v>53.46</v>
      </c>
      <c r="Q8303">
        <v>17.82</v>
      </c>
      <c r="R8303">
        <v>11.33</v>
      </c>
      <c r="S8303" t="s">
        <v>183</v>
      </c>
      <c r="T8303">
        <v>1</v>
      </c>
      <c r="U8303">
        <v>0</v>
      </c>
      <c r="V8303">
        <v>3</v>
      </c>
      <c r="W8303">
        <v>8.4640000000000057</v>
      </c>
    </row>
    <row r="8304" spans="1:23" x14ac:dyDescent="0.35">
      <c r="A8304" t="s">
        <v>10466</v>
      </c>
      <c r="B8304" t="s">
        <v>1810</v>
      </c>
      <c r="C8304" t="s">
        <v>657</v>
      </c>
      <c r="D8304" t="s">
        <v>17</v>
      </c>
      <c r="E8304" t="s">
        <v>95</v>
      </c>
      <c r="F8304" t="s">
        <v>515</v>
      </c>
      <c r="G8304">
        <v>325.93</v>
      </c>
      <c r="H8304">
        <v>1</v>
      </c>
      <c r="I8304">
        <v>0.28000000000000003</v>
      </c>
      <c r="J8304">
        <v>6.57</v>
      </c>
      <c r="K8304" t="s">
        <v>90</v>
      </c>
      <c r="L8304" t="s">
        <v>41</v>
      </c>
      <c r="M8304">
        <v>8.7100000000000009</v>
      </c>
      <c r="N8304" t="s">
        <v>83</v>
      </c>
      <c r="O8304" t="b">
        <v>0</v>
      </c>
      <c r="P8304">
        <v>234.6696</v>
      </c>
      <c r="Q8304">
        <v>39.11160000000001</v>
      </c>
      <c r="R8304">
        <v>23.831600000000009</v>
      </c>
      <c r="S8304" t="s">
        <v>84</v>
      </c>
      <c r="T8304">
        <v>0</v>
      </c>
      <c r="U8304">
        <v>0</v>
      </c>
      <c r="V8304">
        <v>28</v>
      </c>
      <c r="W8304">
        <v>2965.6505000000002</v>
      </c>
    </row>
    <row r="8305" spans="1:23" x14ac:dyDescent="0.35">
      <c r="A8305" t="s">
        <v>10467</v>
      </c>
      <c r="B8305" t="s">
        <v>960</v>
      </c>
      <c r="C8305" t="s">
        <v>4737</v>
      </c>
      <c r="D8305" t="s">
        <v>17</v>
      </c>
      <c r="E8305" t="s">
        <v>16</v>
      </c>
      <c r="F8305" t="s">
        <v>223</v>
      </c>
      <c r="G8305">
        <v>37.630000000000003</v>
      </c>
      <c r="H8305">
        <v>2</v>
      </c>
      <c r="I8305">
        <v>0.24</v>
      </c>
      <c r="J8305">
        <v>5.71</v>
      </c>
      <c r="K8305" t="s">
        <v>102</v>
      </c>
      <c r="L8305" t="s">
        <v>41</v>
      </c>
      <c r="M8305">
        <v>12.83</v>
      </c>
      <c r="N8305" t="s">
        <v>83</v>
      </c>
      <c r="O8305" t="b">
        <v>0</v>
      </c>
      <c r="P8305">
        <v>57.197600000000001</v>
      </c>
      <c r="Q8305">
        <v>12.041600000000001</v>
      </c>
      <c r="R8305">
        <v>-6.4983999999999966</v>
      </c>
      <c r="S8305" t="s">
        <v>84</v>
      </c>
      <c r="T8305">
        <v>0</v>
      </c>
      <c r="U8305">
        <v>0</v>
      </c>
      <c r="V8305">
        <v>18</v>
      </c>
      <c r="W8305">
        <v>2172.4623999999999</v>
      </c>
    </row>
    <row r="8306" spans="1:23" x14ac:dyDescent="0.35">
      <c r="A8306" t="s">
        <v>10468</v>
      </c>
      <c r="B8306" t="s">
        <v>386</v>
      </c>
      <c r="C8306" t="s">
        <v>822</v>
      </c>
      <c r="D8306" t="s">
        <v>19</v>
      </c>
      <c r="E8306" t="s">
        <v>95</v>
      </c>
      <c r="F8306" t="s">
        <v>451</v>
      </c>
      <c r="G8306">
        <v>82.42</v>
      </c>
      <c r="H8306">
        <v>3</v>
      </c>
      <c r="I8306">
        <v>0.08</v>
      </c>
      <c r="J8306">
        <v>7.33</v>
      </c>
      <c r="K8306" t="s">
        <v>115</v>
      </c>
      <c r="L8306" t="s">
        <v>48</v>
      </c>
      <c r="M8306">
        <v>17.010000000000002</v>
      </c>
      <c r="N8306" t="s">
        <v>83</v>
      </c>
      <c r="O8306" t="b">
        <v>0</v>
      </c>
      <c r="P8306">
        <v>227.47919999999999</v>
      </c>
      <c r="Q8306">
        <v>79.123199999999997</v>
      </c>
      <c r="R8306">
        <v>54.783200000000001</v>
      </c>
      <c r="S8306" t="s">
        <v>97</v>
      </c>
      <c r="T8306">
        <v>0</v>
      </c>
      <c r="U8306">
        <v>0</v>
      </c>
      <c r="V8306">
        <v>12</v>
      </c>
      <c r="W8306">
        <v>1823.314100000001</v>
      </c>
    </row>
    <row r="8307" spans="1:23" x14ac:dyDescent="0.35">
      <c r="A8307" t="s">
        <v>10469</v>
      </c>
      <c r="B8307" t="s">
        <v>1379</v>
      </c>
      <c r="C8307" t="s">
        <v>732</v>
      </c>
      <c r="D8307" t="s">
        <v>19</v>
      </c>
      <c r="E8307" t="s">
        <v>16</v>
      </c>
      <c r="F8307" t="s">
        <v>214</v>
      </c>
      <c r="G8307">
        <v>39.479999999999997</v>
      </c>
      <c r="H8307">
        <v>2</v>
      </c>
      <c r="I8307">
        <v>0.26</v>
      </c>
      <c r="J8307">
        <v>2.74</v>
      </c>
      <c r="K8307" t="s">
        <v>82</v>
      </c>
      <c r="L8307" t="s">
        <v>45</v>
      </c>
      <c r="M8307">
        <v>0.93</v>
      </c>
      <c r="N8307" t="s">
        <v>83</v>
      </c>
      <c r="O8307" t="b">
        <v>0</v>
      </c>
      <c r="P8307">
        <v>58.430399999999992</v>
      </c>
      <c r="Q8307">
        <v>11.05439999999999</v>
      </c>
      <c r="R8307">
        <v>7.3843999999999941</v>
      </c>
      <c r="S8307" t="s">
        <v>183</v>
      </c>
      <c r="T8307">
        <v>0</v>
      </c>
      <c r="U8307">
        <v>0</v>
      </c>
      <c r="V8307">
        <v>14</v>
      </c>
      <c r="W8307">
        <v>1535.6043999999999</v>
      </c>
    </row>
    <row r="8308" spans="1:23" x14ac:dyDescent="0.35">
      <c r="A8308" t="s">
        <v>10470</v>
      </c>
      <c r="B8308" t="s">
        <v>556</v>
      </c>
      <c r="C8308" t="s">
        <v>5521</v>
      </c>
      <c r="D8308" t="s">
        <v>19</v>
      </c>
      <c r="E8308" t="s">
        <v>16</v>
      </c>
      <c r="F8308" t="s">
        <v>481</v>
      </c>
      <c r="G8308">
        <v>36.33</v>
      </c>
      <c r="H8308">
        <v>3</v>
      </c>
      <c r="I8308">
        <v>0.1</v>
      </c>
      <c r="J8308">
        <v>3.1</v>
      </c>
      <c r="K8308" t="s">
        <v>82</v>
      </c>
      <c r="L8308" t="s">
        <v>41</v>
      </c>
      <c r="M8308">
        <v>14.25</v>
      </c>
      <c r="N8308" t="s">
        <v>83</v>
      </c>
      <c r="O8308" t="b">
        <v>1</v>
      </c>
      <c r="P8308">
        <v>98.090999999999994</v>
      </c>
      <c r="Q8308">
        <v>32.697000000000003</v>
      </c>
      <c r="R8308">
        <v>15.347</v>
      </c>
      <c r="S8308" t="s">
        <v>128</v>
      </c>
      <c r="T8308">
        <v>0</v>
      </c>
      <c r="U8308">
        <v>0</v>
      </c>
      <c r="V8308">
        <v>14</v>
      </c>
      <c r="W8308">
        <v>1610.0854999999999</v>
      </c>
    </row>
    <row r="8309" spans="1:23" x14ac:dyDescent="0.35">
      <c r="A8309" t="s">
        <v>10471</v>
      </c>
      <c r="B8309" t="s">
        <v>507</v>
      </c>
      <c r="C8309" t="s">
        <v>362</v>
      </c>
      <c r="D8309" t="s">
        <v>19</v>
      </c>
      <c r="E8309" t="s">
        <v>14</v>
      </c>
      <c r="F8309" t="s">
        <v>1332</v>
      </c>
      <c r="G8309">
        <v>133.13</v>
      </c>
      <c r="H8309">
        <v>3</v>
      </c>
      <c r="I8309">
        <v>0.06</v>
      </c>
      <c r="J8309">
        <v>7.76</v>
      </c>
      <c r="K8309" t="s">
        <v>82</v>
      </c>
      <c r="L8309" t="s">
        <v>45</v>
      </c>
      <c r="M8309">
        <v>1.6</v>
      </c>
      <c r="N8309" t="s">
        <v>83</v>
      </c>
      <c r="O8309" t="b">
        <v>0</v>
      </c>
      <c r="P8309">
        <v>375.42660000000001</v>
      </c>
      <c r="Q8309">
        <v>135.79259999999999</v>
      </c>
      <c r="R8309">
        <v>126.43259999999999</v>
      </c>
      <c r="S8309" t="s">
        <v>84</v>
      </c>
      <c r="T8309">
        <v>0</v>
      </c>
      <c r="U8309">
        <v>0</v>
      </c>
      <c r="V8309">
        <v>18</v>
      </c>
      <c r="W8309">
        <v>1992.8879999999999</v>
      </c>
    </row>
    <row r="8310" spans="1:23" x14ac:dyDescent="0.35">
      <c r="A8310" t="s">
        <v>10472</v>
      </c>
      <c r="B8310" t="s">
        <v>497</v>
      </c>
      <c r="C8310" t="s">
        <v>2898</v>
      </c>
      <c r="D8310" t="s">
        <v>17</v>
      </c>
      <c r="E8310" t="s">
        <v>16</v>
      </c>
      <c r="F8310" t="s">
        <v>427</v>
      </c>
      <c r="G8310">
        <v>30.06</v>
      </c>
      <c r="H8310">
        <v>3</v>
      </c>
      <c r="I8310">
        <v>0.08</v>
      </c>
      <c r="J8310">
        <v>6.36</v>
      </c>
      <c r="K8310" t="s">
        <v>90</v>
      </c>
      <c r="L8310" t="s">
        <v>41</v>
      </c>
      <c r="M8310">
        <v>10.25</v>
      </c>
      <c r="N8310" t="s">
        <v>83</v>
      </c>
      <c r="O8310" t="b">
        <v>0</v>
      </c>
      <c r="P8310">
        <v>82.965599999999995</v>
      </c>
      <c r="Q8310">
        <v>28.857600000000001</v>
      </c>
      <c r="R8310">
        <v>12.2476</v>
      </c>
      <c r="S8310" t="s">
        <v>183</v>
      </c>
      <c r="T8310">
        <v>0</v>
      </c>
      <c r="U8310">
        <v>0</v>
      </c>
      <c r="V8310">
        <v>21</v>
      </c>
      <c r="W8310">
        <v>1859.8818000000001</v>
      </c>
    </row>
    <row r="8311" spans="1:23" x14ac:dyDescent="0.35">
      <c r="A8311" t="s">
        <v>10473</v>
      </c>
      <c r="B8311" t="s">
        <v>746</v>
      </c>
      <c r="C8311" t="s">
        <v>938</v>
      </c>
      <c r="D8311" t="s">
        <v>17</v>
      </c>
      <c r="E8311" t="s">
        <v>95</v>
      </c>
      <c r="F8311" t="s">
        <v>1363</v>
      </c>
      <c r="G8311">
        <v>275.5</v>
      </c>
      <c r="H8311">
        <v>1</v>
      </c>
      <c r="I8311">
        <v>0.1</v>
      </c>
      <c r="J8311">
        <v>3.83</v>
      </c>
      <c r="K8311" t="s">
        <v>90</v>
      </c>
      <c r="L8311" t="s">
        <v>41</v>
      </c>
      <c r="M8311">
        <v>6.92</v>
      </c>
      <c r="N8311" t="s">
        <v>83</v>
      </c>
      <c r="O8311" t="b">
        <v>0</v>
      </c>
      <c r="P8311">
        <v>247.95</v>
      </c>
      <c r="Q8311">
        <v>82.650000000000034</v>
      </c>
      <c r="R8311">
        <v>71.900000000000034</v>
      </c>
      <c r="S8311" t="s">
        <v>103</v>
      </c>
      <c r="T8311">
        <v>0</v>
      </c>
      <c r="U8311">
        <v>0</v>
      </c>
      <c r="V8311">
        <v>15</v>
      </c>
      <c r="W8311">
        <v>393.45659999999998</v>
      </c>
    </row>
    <row r="8312" spans="1:23" x14ac:dyDescent="0.35">
      <c r="A8312" t="s">
        <v>10474</v>
      </c>
      <c r="B8312" t="s">
        <v>169</v>
      </c>
      <c r="C8312" t="s">
        <v>10475</v>
      </c>
      <c r="D8312" t="s">
        <v>15</v>
      </c>
      <c r="E8312" t="s">
        <v>14</v>
      </c>
      <c r="F8312" t="s">
        <v>460</v>
      </c>
      <c r="G8312">
        <v>197.89</v>
      </c>
      <c r="H8312">
        <v>3</v>
      </c>
      <c r="I8312">
        <v>0.08</v>
      </c>
      <c r="J8312">
        <v>4.0199999999999996</v>
      </c>
      <c r="K8312" t="s">
        <v>102</v>
      </c>
      <c r="L8312" t="s">
        <v>45</v>
      </c>
      <c r="M8312">
        <v>1.36</v>
      </c>
      <c r="N8312" t="s">
        <v>83</v>
      </c>
      <c r="O8312" t="b">
        <v>0</v>
      </c>
      <c r="P8312">
        <v>546.17639999999994</v>
      </c>
      <c r="Q8312">
        <v>189.9744</v>
      </c>
      <c r="R8312">
        <v>184.59440000000001</v>
      </c>
      <c r="S8312" t="s">
        <v>84</v>
      </c>
      <c r="T8312">
        <v>0</v>
      </c>
      <c r="U8312">
        <v>0</v>
      </c>
      <c r="V8312">
        <v>1</v>
      </c>
      <c r="W8312">
        <v>184.59440000000001</v>
      </c>
    </row>
    <row r="8313" spans="1:23" x14ac:dyDescent="0.35">
      <c r="A8313" t="s">
        <v>10476</v>
      </c>
      <c r="B8313" t="s">
        <v>626</v>
      </c>
      <c r="C8313" t="s">
        <v>947</v>
      </c>
      <c r="D8313" t="s">
        <v>15</v>
      </c>
      <c r="E8313" t="s">
        <v>88</v>
      </c>
      <c r="F8313" t="s">
        <v>680</v>
      </c>
      <c r="G8313">
        <v>32.32</v>
      </c>
      <c r="H8313">
        <v>3</v>
      </c>
      <c r="I8313">
        <v>0.09</v>
      </c>
      <c r="J8313">
        <v>7.27</v>
      </c>
      <c r="K8313" t="s">
        <v>102</v>
      </c>
      <c r="L8313" t="s">
        <v>48</v>
      </c>
      <c r="M8313">
        <v>9.59</v>
      </c>
      <c r="N8313" t="s">
        <v>83</v>
      </c>
      <c r="O8313" t="b">
        <v>0</v>
      </c>
      <c r="P8313">
        <v>88.23360000000001</v>
      </c>
      <c r="Q8313">
        <v>30.057600000000011</v>
      </c>
      <c r="R8313">
        <v>13.19760000000001</v>
      </c>
      <c r="S8313" t="s">
        <v>97</v>
      </c>
      <c r="T8313">
        <v>0</v>
      </c>
      <c r="U8313">
        <v>0</v>
      </c>
      <c r="V8313">
        <v>5</v>
      </c>
      <c r="W8313">
        <v>347.04700000000003</v>
      </c>
    </row>
    <row r="8314" spans="1:23" x14ac:dyDescent="0.35">
      <c r="A8314" t="s">
        <v>10477</v>
      </c>
      <c r="B8314" t="s">
        <v>462</v>
      </c>
      <c r="C8314" t="s">
        <v>1111</v>
      </c>
      <c r="D8314" t="s">
        <v>15</v>
      </c>
      <c r="E8314" t="s">
        <v>88</v>
      </c>
      <c r="F8314" t="s">
        <v>680</v>
      </c>
      <c r="G8314">
        <v>23.57</v>
      </c>
      <c r="H8314">
        <v>2</v>
      </c>
      <c r="I8314">
        <v>0.1</v>
      </c>
      <c r="J8314">
        <v>7.17</v>
      </c>
      <c r="K8314" t="s">
        <v>115</v>
      </c>
      <c r="L8314" t="s">
        <v>43</v>
      </c>
      <c r="M8314">
        <v>6.71</v>
      </c>
      <c r="N8314" t="s">
        <v>83</v>
      </c>
      <c r="O8314" t="b">
        <v>1</v>
      </c>
      <c r="P8314">
        <v>42.426000000000002</v>
      </c>
      <c r="Q8314">
        <v>14.141999999999999</v>
      </c>
      <c r="R8314">
        <v>0.26200000000000401</v>
      </c>
      <c r="S8314" t="s">
        <v>84</v>
      </c>
      <c r="T8314">
        <v>0</v>
      </c>
      <c r="U8314">
        <v>0</v>
      </c>
      <c r="V8314">
        <v>13</v>
      </c>
      <c r="W8314">
        <v>1139.0393999999999</v>
      </c>
    </row>
    <row r="8315" spans="1:23" x14ac:dyDescent="0.35">
      <c r="A8315" t="s">
        <v>10478</v>
      </c>
      <c r="B8315" t="s">
        <v>272</v>
      </c>
      <c r="C8315" t="s">
        <v>910</v>
      </c>
      <c r="D8315" t="s">
        <v>12</v>
      </c>
      <c r="E8315" t="s">
        <v>88</v>
      </c>
      <c r="F8315" t="s">
        <v>1554</v>
      </c>
      <c r="G8315">
        <v>37.92</v>
      </c>
      <c r="H8315">
        <v>2</v>
      </c>
      <c r="I8315">
        <v>0.01</v>
      </c>
      <c r="J8315">
        <v>2.77</v>
      </c>
      <c r="K8315" t="s">
        <v>115</v>
      </c>
      <c r="L8315" t="s">
        <v>43</v>
      </c>
      <c r="M8315">
        <v>5.49</v>
      </c>
      <c r="N8315" t="s">
        <v>83</v>
      </c>
      <c r="O8315" t="b">
        <v>0</v>
      </c>
      <c r="P8315">
        <v>75.081600000000009</v>
      </c>
      <c r="Q8315">
        <v>29.577600000000011</v>
      </c>
      <c r="R8315">
        <v>21.317600000000009</v>
      </c>
      <c r="S8315" t="s">
        <v>84</v>
      </c>
      <c r="T8315">
        <v>0</v>
      </c>
      <c r="U8315">
        <v>0</v>
      </c>
      <c r="V8315">
        <v>4</v>
      </c>
      <c r="W8315">
        <v>59.77000000000001</v>
      </c>
    </row>
    <row r="8316" spans="1:23" x14ac:dyDescent="0.35">
      <c r="A8316" t="s">
        <v>10479</v>
      </c>
      <c r="B8316" t="s">
        <v>93</v>
      </c>
      <c r="C8316" t="s">
        <v>6865</v>
      </c>
      <c r="D8316" t="s">
        <v>12</v>
      </c>
      <c r="E8316" t="s">
        <v>95</v>
      </c>
      <c r="F8316" t="s">
        <v>175</v>
      </c>
      <c r="G8316">
        <v>495.06</v>
      </c>
      <c r="H8316">
        <v>2</v>
      </c>
      <c r="I8316">
        <v>7.0000000000000007E-2</v>
      </c>
      <c r="J8316">
        <v>3.95</v>
      </c>
      <c r="K8316" t="s">
        <v>82</v>
      </c>
      <c r="L8316" t="s">
        <v>43</v>
      </c>
      <c r="M8316">
        <v>7.07</v>
      </c>
      <c r="N8316" t="s">
        <v>83</v>
      </c>
      <c r="O8316" t="b">
        <v>0</v>
      </c>
      <c r="P8316">
        <v>920.8116</v>
      </c>
      <c r="Q8316">
        <v>326.7396</v>
      </c>
      <c r="R8316">
        <v>315.71960000000001</v>
      </c>
      <c r="S8316" t="s">
        <v>97</v>
      </c>
      <c r="T8316">
        <v>0</v>
      </c>
      <c r="U8316">
        <v>0</v>
      </c>
      <c r="V8316">
        <v>3</v>
      </c>
      <c r="W8316">
        <v>597.56560000000002</v>
      </c>
    </row>
    <row r="8317" spans="1:23" x14ac:dyDescent="0.35">
      <c r="A8317" t="s">
        <v>10480</v>
      </c>
      <c r="B8317" t="s">
        <v>425</v>
      </c>
      <c r="C8317" t="s">
        <v>2184</v>
      </c>
      <c r="D8317" t="s">
        <v>12</v>
      </c>
      <c r="E8317" t="s">
        <v>88</v>
      </c>
      <c r="F8317" t="s">
        <v>195</v>
      </c>
      <c r="G8317">
        <v>31.04</v>
      </c>
      <c r="H8317">
        <v>3</v>
      </c>
      <c r="I8317">
        <v>7.0000000000000007E-2</v>
      </c>
      <c r="J8317">
        <v>6.01</v>
      </c>
      <c r="K8317" t="s">
        <v>82</v>
      </c>
      <c r="L8317" t="s">
        <v>43</v>
      </c>
      <c r="M8317">
        <v>6.56</v>
      </c>
      <c r="N8317" t="s">
        <v>83</v>
      </c>
      <c r="O8317" t="b">
        <v>0</v>
      </c>
      <c r="P8317">
        <v>86.601600000000005</v>
      </c>
      <c r="Q8317">
        <v>30.729600000000001</v>
      </c>
      <c r="R8317">
        <v>18.159600000000001</v>
      </c>
      <c r="S8317" t="s">
        <v>84</v>
      </c>
      <c r="T8317">
        <v>0</v>
      </c>
      <c r="U8317">
        <v>0</v>
      </c>
      <c r="V8317">
        <v>15</v>
      </c>
      <c r="W8317">
        <v>859.42560000000003</v>
      </c>
    </row>
    <row r="8318" spans="1:23" x14ac:dyDescent="0.35">
      <c r="A8318" t="s">
        <v>10481</v>
      </c>
      <c r="B8318" t="s">
        <v>984</v>
      </c>
      <c r="C8318" t="s">
        <v>4457</v>
      </c>
      <c r="D8318" t="s">
        <v>19</v>
      </c>
      <c r="E8318" t="s">
        <v>16</v>
      </c>
      <c r="F8318" t="s">
        <v>282</v>
      </c>
      <c r="G8318">
        <v>48.03</v>
      </c>
      <c r="H8318">
        <v>1</v>
      </c>
      <c r="I8318">
        <v>0.13</v>
      </c>
      <c r="J8318">
        <v>4.46</v>
      </c>
      <c r="K8318" t="s">
        <v>90</v>
      </c>
      <c r="L8318" t="s">
        <v>41</v>
      </c>
      <c r="M8318">
        <v>13.79</v>
      </c>
      <c r="N8318" t="s">
        <v>83</v>
      </c>
      <c r="O8318" t="b">
        <v>0</v>
      </c>
      <c r="P8318">
        <v>41.786099999999998</v>
      </c>
      <c r="Q8318">
        <v>12.9681</v>
      </c>
      <c r="R8318">
        <v>-5.2819000000000003</v>
      </c>
      <c r="S8318" t="s">
        <v>97</v>
      </c>
      <c r="T8318">
        <v>0</v>
      </c>
      <c r="U8318">
        <v>0</v>
      </c>
      <c r="V8318">
        <v>4</v>
      </c>
      <c r="W8318">
        <v>390.96690000000012</v>
      </c>
    </row>
    <row r="8319" spans="1:23" x14ac:dyDescent="0.35">
      <c r="A8319" t="s">
        <v>10482</v>
      </c>
      <c r="B8319" t="s">
        <v>117</v>
      </c>
      <c r="C8319" t="s">
        <v>4038</v>
      </c>
      <c r="D8319" t="s">
        <v>12</v>
      </c>
      <c r="E8319" t="s">
        <v>14</v>
      </c>
      <c r="F8319" t="s">
        <v>817</v>
      </c>
      <c r="G8319">
        <v>109.69</v>
      </c>
      <c r="H8319">
        <v>3</v>
      </c>
      <c r="I8319">
        <v>0.28000000000000003</v>
      </c>
      <c r="J8319">
        <v>6.66</v>
      </c>
      <c r="K8319" t="s">
        <v>82</v>
      </c>
      <c r="L8319" t="s">
        <v>41</v>
      </c>
      <c r="M8319">
        <v>13.87</v>
      </c>
      <c r="N8319" t="s">
        <v>83</v>
      </c>
      <c r="O8319" t="b">
        <v>0</v>
      </c>
      <c r="P8319">
        <v>236.93039999999999</v>
      </c>
      <c r="Q8319">
        <v>39.488400000000013</v>
      </c>
      <c r="R8319">
        <v>18.958400000000012</v>
      </c>
      <c r="S8319" t="s">
        <v>84</v>
      </c>
      <c r="T8319">
        <v>0</v>
      </c>
      <c r="U8319">
        <v>0</v>
      </c>
      <c r="V8319">
        <v>4</v>
      </c>
      <c r="W8319">
        <v>808.42499999999995</v>
      </c>
    </row>
    <row r="8320" spans="1:23" x14ac:dyDescent="0.35">
      <c r="A8320" t="s">
        <v>10483</v>
      </c>
      <c r="B8320" t="s">
        <v>925</v>
      </c>
      <c r="C8320" t="s">
        <v>810</v>
      </c>
      <c r="D8320" t="s">
        <v>12</v>
      </c>
      <c r="E8320" t="s">
        <v>95</v>
      </c>
      <c r="F8320" t="s">
        <v>723</v>
      </c>
      <c r="G8320">
        <v>44.07</v>
      </c>
      <c r="H8320">
        <v>1</v>
      </c>
      <c r="I8320">
        <v>0.28000000000000003</v>
      </c>
      <c r="J8320">
        <v>6.55</v>
      </c>
      <c r="K8320" t="s">
        <v>102</v>
      </c>
      <c r="L8320" t="s">
        <v>41</v>
      </c>
      <c r="M8320">
        <v>11.41</v>
      </c>
      <c r="N8320" t="s">
        <v>83</v>
      </c>
      <c r="O8320" t="b">
        <v>0</v>
      </c>
      <c r="P8320">
        <v>31.730399999999999</v>
      </c>
      <c r="Q8320">
        <v>5.2883999999999993</v>
      </c>
      <c r="R8320">
        <v>-12.6716</v>
      </c>
      <c r="S8320" t="s">
        <v>91</v>
      </c>
      <c r="T8320">
        <v>0</v>
      </c>
      <c r="U8320">
        <v>0</v>
      </c>
      <c r="V8320">
        <v>13</v>
      </c>
      <c r="W8320">
        <v>1218.7502999999999</v>
      </c>
    </row>
    <row r="8321" spans="1:23" x14ac:dyDescent="0.35">
      <c r="A8321" t="s">
        <v>10484</v>
      </c>
      <c r="B8321" t="s">
        <v>169</v>
      </c>
      <c r="C8321" t="s">
        <v>1392</v>
      </c>
      <c r="D8321" t="s">
        <v>12</v>
      </c>
      <c r="E8321" t="s">
        <v>14</v>
      </c>
      <c r="F8321" t="s">
        <v>1419</v>
      </c>
      <c r="G8321">
        <v>80.27</v>
      </c>
      <c r="H8321">
        <v>3</v>
      </c>
      <c r="I8321">
        <v>0.08</v>
      </c>
      <c r="J8321">
        <v>5.92</v>
      </c>
      <c r="K8321" t="s">
        <v>82</v>
      </c>
      <c r="L8321" t="s">
        <v>41</v>
      </c>
      <c r="M8321">
        <v>6.49</v>
      </c>
      <c r="N8321" t="s">
        <v>83</v>
      </c>
      <c r="O8321" t="b">
        <v>0</v>
      </c>
      <c r="P8321">
        <v>221.54519999999999</v>
      </c>
      <c r="Q8321">
        <v>77.059200000000033</v>
      </c>
      <c r="R8321">
        <v>64.649200000000036</v>
      </c>
      <c r="S8321" t="s">
        <v>84</v>
      </c>
      <c r="T8321">
        <v>0</v>
      </c>
      <c r="U8321">
        <v>0</v>
      </c>
      <c r="V8321">
        <v>13</v>
      </c>
      <c r="W8321">
        <v>487.31659999999999</v>
      </c>
    </row>
    <row r="8322" spans="1:23" x14ac:dyDescent="0.35">
      <c r="A8322" t="s">
        <v>10485</v>
      </c>
      <c r="B8322" t="s">
        <v>487</v>
      </c>
      <c r="C8322" t="s">
        <v>1069</v>
      </c>
      <c r="D8322" t="s">
        <v>12</v>
      </c>
      <c r="E8322" t="s">
        <v>14</v>
      </c>
      <c r="F8322" t="s">
        <v>187</v>
      </c>
      <c r="G8322">
        <v>109.92</v>
      </c>
      <c r="H8322">
        <v>3</v>
      </c>
      <c r="I8322">
        <v>0.1</v>
      </c>
      <c r="J8322">
        <v>5.07</v>
      </c>
      <c r="K8322" t="s">
        <v>115</v>
      </c>
      <c r="L8322" t="s">
        <v>41</v>
      </c>
      <c r="M8322">
        <v>9.9600000000000009</v>
      </c>
      <c r="N8322" t="s">
        <v>83</v>
      </c>
      <c r="O8322" t="b">
        <v>1</v>
      </c>
      <c r="P8322">
        <v>296.78399999999999</v>
      </c>
      <c r="Q8322">
        <v>98.927999999999997</v>
      </c>
      <c r="R8322">
        <v>83.897999999999996</v>
      </c>
      <c r="S8322" t="s">
        <v>97</v>
      </c>
      <c r="T8322">
        <v>0</v>
      </c>
      <c r="U8322">
        <v>0</v>
      </c>
      <c r="V8322">
        <v>18</v>
      </c>
      <c r="W8322">
        <v>2032.4559999999999</v>
      </c>
    </row>
    <row r="8323" spans="1:23" x14ac:dyDescent="0.35">
      <c r="A8323" t="s">
        <v>10486</v>
      </c>
      <c r="B8323" t="s">
        <v>201</v>
      </c>
      <c r="C8323" t="s">
        <v>604</v>
      </c>
      <c r="D8323" t="s">
        <v>20</v>
      </c>
      <c r="E8323" t="s">
        <v>14</v>
      </c>
      <c r="F8323" t="s">
        <v>1321</v>
      </c>
      <c r="G8323">
        <v>152.97</v>
      </c>
      <c r="H8323">
        <v>2</v>
      </c>
      <c r="I8323">
        <v>0.26</v>
      </c>
      <c r="J8323">
        <v>2.88</v>
      </c>
      <c r="K8323" t="s">
        <v>82</v>
      </c>
      <c r="L8323" t="s">
        <v>41</v>
      </c>
      <c r="M8323">
        <v>11.25</v>
      </c>
      <c r="N8323" t="s">
        <v>83</v>
      </c>
      <c r="O8323" t="b">
        <v>0</v>
      </c>
      <c r="P8323">
        <v>226.3956</v>
      </c>
      <c r="Q8323">
        <v>42.831600000000009</v>
      </c>
      <c r="R8323">
        <v>28.70160000000001</v>
      </c>
      <c r="S8323" t="s">
        <v>97</v>
      </c>
      <c r="T8323">
        <v>0</v>
      </c>
      <c r="U8323">
        <v>0</v>
      </c>
      <c r="V8323">
        <v>12</v>
      </c>
      <c r="W8323">
        <v>500.64210000000008</v>
      </c>
    </row>
    <row r="8324" spans="1:23" x14ac:dyDescent="0.35">
      <c r="A8324" t="s">
        <v>10487</v>
      </c>
      <c r="B8324" t="s">
        <v>425</v>
      </c>
      <c r="C8324" t="s">
        <v>534</v>
      </c>
      <c r="D8324" t="s">
        <v>17</v>
      </c>
      <c r="E8324" t="s">
        <v>95</v>
      </c>
      <c r="F8324" t="s">
        <v>392</v>
      </c>
      <c r="G8324">
        <v>439.66</v>
      </c>
      <c r="H8324">
        <v>3</v>
      </c>
      <c r="I8324">
        <v>0.23</v>
      </c>
      <c r="J8324">
        <v>7.9</v>
      </c>
      <c r="K8324" t="s">
        <v>90</v>
      </c>
      <c r="L8324" t="s">
        <v>41</v>
      </c>
      <c r="M8324">
        <v>10.47</v>
      </c>
      <c r="N8324" t="s">
        <v>83</v>
      </c>
      <c r="O8324" t="b">
        <v>0</v>
      </c>
      <c r="P8324">
        <v>1015.6146</v>
      </c>
      <c r="Q8324">
        <v>224.22659999999999</v>
      </c>
      <c r="R8324">
        <v>205.85659999999999</v>
      </c>
      <c r="S8324" t="s">
        <v>84</v>
      </c>
      <c r="T8324">
        <v>0</v>
      </c>
      <c r="U8324">
        <v>0</v>
      </c>
      <c r="V8324">
        <v>20</v>
      </c>
      <c r="W8324">
        <v>1820.3717999999999</v>
      </c>
    </row>
    <row r="8325" spans="1:23" x14ac:dyDescent="0.35">
      <c r="A8325" t="s">
        <v>10488</v>
      </c>
      <c r="B8325" t="s">
        <v>276</v>
      </c>
      <c r="C8325" t="s">
        <v>1180</v>
      </c>
      <c r="D8325" t="s">
        <v>15</v>
      </c>
      <c r="E8325" t="s">
        <v>88</v>
      </c>
      <c r="F8325" t="s">
        <v>2335</v>
      </c>
      <c r="G8325">
        <v>19.3</v>
      </c>
      <c r="H8325">
        <v>2</v>
      </c>
      <c r="I8325">
        <v>0.28999999999999998</v>
      </c>
      <c r="J8325">
        <v>6.34</v>
      </c>
      <c r="K8325" t="s">
        <v>82</v>
      </c>
      <c r="L8325" t="s">
        <v>41</v>
      </c>
      <c r="M8325">
        <v>12.01</v>
      </c>
      <c r="N8325" t="s">
        <v>83</v>
      </c>
      <c r="O8325" t="b">
        <v>0</v>
      </c>
      <c r="P8325">
        <v>27.405999999999999</v>
      </c>
      <c r="Q8325">
        <v>4.2459999999999987</v>
      </c>
      <c r="R8325">
        <v>-14.103999999999999</v>
      </c>
      <c r="S8325" t="s">
        <v>97</v>
      </c>
      <c r="T8325">
        <v>0</v>
      </c>
      <c r="U8325">
        <v>0</v>
      </c>
      <c r="V8325">
        <v>9</v>
      </c>
      <c r="W8325">
        <v>643.43370000000004</v>
      </c>
    </row>
    <row r="8326" spans="1:23" x14ac:dyDescent="0.35">
      <c r="A8326" t="s">
        <v>10489</v>
      </c>
      <c r="B8326" t="s">
        <v>177</v>
      </c>
      <c r="C8326" t="s">
        <v>10214</v>
      </c>
      <c r="D8326" t="s">
        <v>12</v>
      </c>
      <c r="E8326" t="s">
        <v>95</v>
      </c>
      <c r="F8326" t="s">
        <v>464</v>
      </c>
      <c r="G8326">
        <v>19.12</v>
      </c>
      <c r="H8326">
        <v>3</v>
      </c>
      <c r="I8326">
        <v>0.08</v>
      </c>
      <c r="J8326">
        <v>4</v>
      </c>
      <c r="K8326" t="s">
        <v>102</v>
      </c>
      <c r="L8326" t="s">
        <v>41</v>
      </c>
      <c r="M8326">
        <v>14.89</v>
      </c>
      <c r="N8326" t="s">
        <v>83</v>
      </c>
      <c r="O8326" t="b">
        <v>0</v>
      </c>
      <c r="P8326">
        <v>52.7712</v>
      </c>
      <c r="Q8326">
        <v>18.3552</v>
      </c>
      <c r="R8326">
        <v>-0.53479999999999706</v>
      </c>
      <c r="S8326" t="s">
        <v>128</v>
      </c>
      <c r="T8326">
        <v>0</v>
      </c>
      <c r="U8326">
        <v>0</v>
      </c>
      <c r="V8326">
        <v>2</v>
      </c>
      <c r="W8326">
        <v>-3.008399999999996</v>
      </c>
    </row>
    <row r="8327" spans="1:23" x14ac:dyDescent="0.35">
      <c r="A8327" t="s">
        <v>10490</v>
      </c>
      <c r="B8327" t="s">
        <v>1097</v>
      </c>
      <c r="C8327" t="s">
        <v>2504</v>
      </c>
      <c r="D8327" t="s">
        <v>24</v>
      </c>
      <c r="E8327" t="s">
        <v>16</v>
      </c>
      <c r="F8327" t="s">
        <v>214</v>
      </c>
      <c r="G8327">
        <v>49.82</v>
      </c>
      <c r="H8327">
        <v>2</v>
      </c>
      <c r="I8327">
        <v>0.28000000000000003</v>
      </c>
      <c r="J8327">
        <v>5.04</v>
      </c>
      <c r="K8327" t="s">
        <v>82</v>
      </c>
      <c r="L8327" t="s">
        <v>48</v>
      </c>
      <c r="M8327">
        <v>8.39</v>
      </c>
      <c r="N8327" t="s">
        <v>83</v>
      </c>
      <c r="O8327" t="b">
        <v>0</v>
      </c>
      <c r="P8327">
        <v>71.740799999999993</v>
      </c>
      <c r="Q8327">
        <v>11.956799999999991</v>
      </c>
      <c r="R8327">
        <v>-1.4732000000000061</v>
      </c>
      <c r="S8327" t="s">
        <v>183</v>
      </c>
      <c r="T8327">
        <v>0</v>
      </c>
      <c r="U8327">
        <v>0</v>
      </c>
      <c r="V8327">
        <v>11</v>
      </c>
      <c r="W8327">
        <v>596.44000000000005</v>
      </c>
    </row>
    <row r="8328" spans="1:23" x14ac:dyDescent="0.35">
      <c r="A8328" t="s">
        <v>10491</v>
      </c>
      <c r="B8328" t="s">
        <v>161</v>
      </c>
      <c r="C8328" t="s">
        <v>1392</v>
      </c>
      <c r="D8328" t="s">
        <v>12</v>
      </c>
      <c r="E8328" t="s">
        <v>88</v>
      </c>
      <c r="F8328" t="s">
        <v>877</v>
      </c>
      <c r="G8328">
        <v>18.75</v>
      </c>
      <c r="H8328">
        <v>1</v>
      </c>
      <c r="I8328">
        <v>7.0000000000000007E-2</v>
      </c>
      <c r="J8328">
        <v>7.56</v>
      </c>
      <c r="K8328" t="s">
        <v>102</v>
      </c>
      <c r="L8328" t="s">
        <v>43</v>
      </c>
      <c r="M8328">
        <v>6.54</v>
      </c>
      <c r="N8328" t="s">
        <v>83</v>
      </c>
      <c r="O8328" t="b">
        <v>0</v>
      </c>
      <c r="P8328">
        <v>17.4375</v>
      </c>
      <c r="Q8328">
        <v>6.1875</v>
      </c>
      <c r="R8328">
        <v>-7.9124999999999996</v>
      </c>
      <c r="S8328" t="s">
        <v>91</v>
      </c>
      <c r="T8328">
        <v>0</v>
      </c>
      <c r="U8328">
        <v>0</v>
      </c>
      <c r="V8328">
        <v>13</v>
      </c>
      <c r="W8328">
        <v>487.31659999999999</v>
      </c>
    </row>
    <row r="8329" spans="1:23" x14ac:dyDescent="0.35">
      <c r="A8329" t="s">
        <v>10492</v>
      </c>
      <c r="B8329" t="s">
        <v>1301</v>
      </c>
      <c r="C8329" t="s">
        <v>181</v>
      </c>
      <c r="D8329" t="s">
        <v>20</v>
      </c>
      <c r="E8329" t="s">
        <v>14</v>
      </c>
      <c r="F8329" t="s">
        <v>1740</v>
      </c>
      <c r="G8329">
        <v>157.5</v>
      </c>
      <c r="H8329">
        <v>2</v>
      </c>
      <c r="I8329">
        <v>7.0000000000000007E-2</v>
      </c>
      <c r="J8329">
        <v>7.75</v>
      </c>
      <c r="K8329" t="s">
        <v>82</v>
      </c>
      <c r="L8329" t="s">
        <v>41</v>
      </c>
      <c r="M8329">
        <v>12.52</v>
      </c>
      <c r="N8329" t="s">
        <v>141</v>
      </c>
      <c r="O8329" t="b">
        <v>0</v>
      </c>
      <c r="P8329">
        <v>292.95</v>
      </c>
      <c r="Q8329">
        <v>103.95</v>
      </c>
      <c r="R8329">
        <v>83.679999999999993</v>
      </c>
      <c r="S8329" t="s">
        <v>91</v>
      </c>
      <c r="T8329">
        <v>1</v>
      </c>
      <c r="U8329">
        <v>0</v>
      </c>
      <c r="V8329">
        <v>12</v>
      </c>
      <c r="W8329">
        <v>799.51400000000012</v>
      </c>
    </row>
    <row r="8330" spans="1:23" x14ac:dyDescent="0.35">
      <c r="A8330" t="s">
        <v>10493</v>
      </c>
      <c r="B8330" t="s">
        <v>86</v>
      </c>
      <c r="C8330" t="s">
        <v>9816</v>
      </c>
      <c r="D8330" t="s">
        <v>28</v>
      </c>
      <c r="E8330" t="s">
        <v>88</v>
      </c>
      <c r="F8330" t="s">
        <v>944</v>
      </c>
      <c r="G8330">
        <v>19.25</v>
      </c>
      <c r="H8330">
        <v>2</v>
      </c>
      <c r="I8330">
        <v>0.03</v>
      </c>
      <c r="J8330">
        <v>7.15</v>
      </c>
      <c r="K8330" t="s">
        <v>90</v>
      </c>
      <c r="L8330" t="s">
        <v>45</v>
      </c>
      <c r="M8330">
        <v>0.6</v>
      </c>
      <c r="N8330" t="s">
        <v>83</v>
      </c>
      <c r="O8330" t="b">
        <v>0</v>
      </c>
      <c r="P8330">
        <v>37.344999999999999</v>
      </c>
      <c r="Q8330">
        <v>14.244999999999999</v>
      </c>
      <c r="R8330">
        <v>6.495000000000001</v>
      </c>
      <c r="S8330" t="s">
        <v>91</v>
      </c>
      <c r="T8330">
        <v>0</v>
      </c>
      <c r="U8330">
        <v>0</v>
      </c>
      <c r="V8330">
        <v>2</v>
      </c>
      <c r="W8330">
        <v>285.09780000000012</v>
      </c>
    </row>
    <row r="8331" spans="1:23" x14ac:dyDescent="0.35">
      <c r="A8331" t="s">
        <v>10494</v>
      </c>
      <c r="B8331" t="s">
        <v>901</v>
      </c>
      <c r="C8331" t="s">
        <v>682</v>
      </c>
      <c r="D8331" t="s">
        <v>20</v>
      </c>
      <c r="E8331" t="s">
        <v>95</v>
      </c>
      <c r="F8331" t="s">
        <v>1202</v>
      </c>
      <c r="G8331">
        <v>282.48</v>
      </c>
      <c r="H8331">
        <v>2</v>
      </c>
      <c r="I8331">
        <v>0.02</v>
      </c>
      <c r="J8331">
        <v>9.31</v>
      </c>
      <c r="K8331" t="s">
        <v>82</v>
      </c>
      <c r="L8331" t="s">
        <v>48</v>
      </c>
      <c r="M8331">
        <v>13.86</v>
      </c>
      <c r="N8331" t="s">
        <v>83</v>
      </c>
      <c r="O8331" t="b">
        <v>0</v>
      </c>
      <c r="P8331">
        <v>553.66079999999999</v>
      </c>
      <c r="Q8331">
        <v>214.6848</v>
      </c>
      <c r="R8331">
        <v>191.51480000000001</v>
      </c>
      <c r="S8331" t="s">
        <v>128</v>
      </c>
      <c r="T8331">
        <v>0</v>
      </c>
      <c r="U8331">
        <v>0</v>
      </c>
      <c r="V8331">
        <v>15</v>
      </c>
      <c r="W8331">
        <v>1215.0599</v>
      </c>
    </row>
    <row r="8332" spans="1:23" x14ac:dyDescent="0.35">
      <c r="A8332" t="s">
        <v>10495</v>
      </c>
      <c r="B8332" t="s">
        <v>500</v>
      </c>
      <c r="C8332" t="s">
        <v>1101</v>
      </c>
      <c r="D8332" t="s">
        <v>19</v>
      </c>
      <c r="E8332" t="s">
        <v>88</v>
      </c>
      <c r="F8332" t="s">
        <v>502</v>
      </c>
      <c r="G8332">
        <v>13.96</v>
      </c>
      <c r="H8332">
        <v>2</v>
      </c>
      <c r="I8332">
        <v>0.06</v>
      </c>
      <c r="J8332">
        <v>4.8099999999999996</v>
      </c>
      <c r="K8332" t="s">
        <v>115</v>
      </c>
      <c r="L8332" t="s">
        <v>43</v>
      </c>
      <c r="M8332">
        <v>7.26</v>
      </c>
      <c r="N8332" t="s">
        <v>83</v>
      </c>
      <c r="O8332" t="b">
        <v>0</v>
      </c>
      <c r="P8332">
        <v>26.244800000000001</v>
      </c>
      <c r="Q8332">
        <v>9.4928000000000043</v>
      </c>
      <c r="R8332">
        <v>-2.5771999999999982</v>
      </c>
      <c r="S8332" t="s">
        <v>91</v>
      </c>
      <c r="T8332">
        <v>0</v>
      </c>
      <c r="U8332">
        <v>0</v>
      </c>
      <c r="V8332">
        <v>17</v>
      </c>
      <c r="W8332">
        <v>1059.6406999999999</v>
      </c>
    </row>
    <row r="8333" spans="1:23" x14ac:dyDescent="0.35">
      <c r="A8333" t="s">
        <v>10496</v>
      </c>
      <c r="B8333" t="s">
        <v>583</v>
      </c>
      <c r="C8333" t="s">
        <v>2797</v>
      </c>
      <c r="D8333" t="s">
        <v>12</v>
      </c>
      <c r="E8333" t="s">
        <v>16</v>
      </c>
      <c r="F8333" t="s">
        <v>337</v>
      </c>
      <c r="G8333">
        <v>49.07</v>
      </c>
      <c r="H8333">
        <v>2</v>
      </c>
      <c r="I8333">
        <v>0.25</v>
      </c>
      <c r="J8333">
        <v>7.14</v>
      </c>
      <c r="K8333" t="s">
        <v>90</v>
      </c>
      <c r="L8333" t="s">
        <v>43</v>
      </c>
      <c r="M8333">
        <v>6.62</v>
      </c>
      <c r="N8333" t="s">
        <v>83</v>
      </c>
      <c r="O8333" t="b">
        <v>0</v>
      </c>
      <c r="P8333">
        <v>73.605000000000004</v>
      </c>
      <c r="Q8333">
        <v>14.721</v>
      </c>
      <c r="R8333">
        <v>0.96100000000000396</v>
      </c>
      <c r="S8333" t="s">
        <v>84</v>
      </c>
      <c r="T8333">
        <v>0</v>
      </c>
      <c r="U8333">
        <v>0</v>
      </c>
      <c r="V8333">
        <v>13</v>
      </c>
      <c r="W8333">
        <v>922.11009999999999</v>
      </c>
    </row>
    <row r="8334" spans="1:23" x14ac:dyDescent="0.35">
      <c r="A8334" t="s">
        <v>10497</v>
      </c>
      <c r="B8334" t="s">
        <v>180</v>
      </c>
      <c r="C8334" t="s">
        <v>584</v>
      </c>
      <c r="D8334" t="s">
        <v>19</v>
      </c>
      <c r="E8334" t="s">
        <v>16</v>
      </c>
      <c r="F8334" t="s">
        <v>1316</v>
      </c>
      <c r="G8334">
        <v>38.950000000000003</v>
      </c>
      <c r="H8334">
        <v>1</v>
      </c>
      <c r="I8334">
        <v>0.24</v>
      </c>
      <c r="J8334">
        <v>4.93</v>
      </c>
      <c r="K8334" t="s">
        <v>90</v>
      </c>
      <c r="L8334" t="s">
        <v>41</v>
      </c>
      <c r="M8334">
        <v>5.27</v>
      </c>
      <c r="N8334" t="s">
        <v>83</v>
      </c>
      <c r="O8334" t="b">
        <v>0</v>
      </c>
      <c r="P8334">
        <v>29.602</v>
      </c>
      <c r="Q8334">
        <v>6.2320000000000029</v>
      </c>
      <c r="R8334">
        <v>-3.9679999999999969</v>
      </c>
      <c r="S8334" t="s">
        <v>183</v>
      </c>
      <c r="T8334">
        <v>0</v>
      </c>
      <c r="U8334">
        <v>0</v>
      </c>
      <c r="V8334">
        <v>5</v>
      </c>
      <c r="W8334">
        <v>314.10109999999997</v>
      </c>
    </row>
    <row r="8335" spans="1:23" x14ac:dyDescent="0.35">
      <c r="A8335" t="s">
        <v>10498</v>
      </c>
      <c r="B8335" t="s">
        <v>197</v>
      </c>
      <c r="C8335" t="s">
        <v>7043</v>
      </c>
      <c r="D8335" t="s">
        <v>24</v>
      </c>
      <c r="E8335" t="s">
        <v>16</v>
      </c>
      <c r="F8335" t="s">
        <v>231</v>
      </c>
      <c r="G8335">
        <v>38.89</v>
      </c>
      <c r="H8335">
        <v>3</v>
      </c>
      <c r="I8335">
        <v>0.11</v>
      </c>
      <c r="J8335">
        <v>6.45</v>
      </c>
      <c r="K8335" t="s">
        <v>82</v>
      </c>
      <c r="L8335" t="s">
        <v>43</v>
      </c>
      <c r="M8335">
        <v>4.57</v>
      </c>
      <c r="N8335" t="s">
        <v>83</v>
      </c>
      <c r="O8335" t="b">
        <v>0</v>
      </c>
      <c r="P8335">
        <v>103.83629999999999</v>
      </c>
      <c r="Q8335">
        <v>33.834300000000013</v>
      </c>
      <c r="R8335">
        <v>22.81430000000001</v>
      </c>
      <c r="S8335" t="s">
        <v>84</v>
      </c>
      <c r="T8335">
        <v>0</v>
      </c>
      <c r="U8335">
        <v>0</v>
      </c>
      <c r="V8335">
        <v>5</v>
      </c>
      <c r="W8335">
        <v>281.25589999999988</v>
      </c>
    </row>
    <row r="8336" spans="1:23" x14ac:dyDescent="0.35">
      <c r="A8336" t="s">
        <v>10499</v>
      </c>
      <c r="B8336" t="s">
        <v>800</v>
      </c>
      <c r="C8336" t="s">
        <v>1750</v>
      </c>
      <c r="D8336" t="s">
        <v>12</v>
      </c>
      <c r="E8336" t="s">
        <v>88</v>
      </c>
      <c r="F8336" t="s">
        <v>195</v>
      </c>
      <c r="G8336">
        <v>12.25</v>
      </c>
      <c r="H8336">
        <v>1</v>
      </c>
      <c r="I8336">
        <v>0.03</v>
      </c>
      <c r="J8336">
        <v>9.5500000000000007</v>
      </c>
      <c r="K8336" t="s">
        <v>90</v>
      </c>
      <c r="L8336" t="s">
        <v>45</v>
      </c>
      <c r="M8336">
        <v>1.49</v>
      </c>
      <c r="N8336" t="s">
        <v>83</v>
      </c>
      <c r="O8336" t="b">
        <v>0</v>
      </c>
      <c r="P8336">
        <v>11.8825</v>
      </c>
      <c r="Q8336">
        <v>4.5325000000000006</v>
      </c>
      <c r="R8336">
        <v>-6.5075000000000003</v>
      </c>
      <c r="S8336" t="s">
        <v>84</v>
      </c>
      <c r="T8336">
        <v>0</v>
      </c>
      <c r="U8336">
        <v>0</v>
      </c>
      <c r="V8336">
        <v>8</v>
      </c>
      <c r="W8336">
        <v>148.17320000000001</v>
      </c>
    </row>
    <row r="8337" spans="1:23" x14ac:dyDescent="0.35">
      <c r="A8337" t="s">
        <v>10500</v>
      </c>
      <c r="B8337" t="s">
        <v>984</v>
      </c>
      <c r="C8337" t="s">
        <v>1769</v>
      </c>
      <c r="D8337" t="s">
        <v>20</v>
      </c>
      <c r="E8337" t="s">
        <v>95</v>
      </c>
      <c r="F8337" t="s">
        <v>1363</v>
      </c>
      <c r="G8337">
        <v>404.3</v>
      </c>
      <c r="H8337">
        <v>1</v>
      </c>
      <c r="I8337">
        <v>0.13</v>
      </c>
      <c r="J8337">
        <v>4.0599999999999996</v>
      </c>
      <c r="K8337" t="s">
        <v>115</v>
      </c>
      <c r="L8337" t="s">
        <v>41</v>
      </c>
      <c r="M8337">
        <v>12.12</v>
      </c>
      <c r="N8337" t="s">
        <v>83</v>
      </c>
      <c r="O8337" t="b">
        <v>0</v>
      </c>
      <c r="P8337">
        <v>351.74099999999999</v>
      </c>
      <c r="Q8337">
        <v>109.161</v>
      </c>
      <c r="R8337">
        <v>92.980999999999995</v>
      </c>
      <c r="S8337" t="s">
        <v>97</v>
      </c>
      <c r="T8337">
        <v>0</v>
      </c>
      <c r="U8337">
        <v>0</v>
      </c>
      <c r="V8337">
        <v>6</v>
      </c>
      <c r="W8337">
        <v>189.5949</v>
      </c>
    </row>
    <row r="8338" spans="1:23" x14ac:dyDescent="0.35">
      <c r="A8338" t="s">
        <v>10501</v>
      </c>
      <c r="B8338" t="s">
        <v>1831</v>
      </c>
      <c r="C8338" t="s">
        <v>614</v>
      </c>
      <c r="D8338" t="s">
        <v>28</v>
      </c>
      <c r="E8338" t="s">
        <v>16</v>
      </c>
      <c r="F8338" t="s">
        <v>311</v>
      </c>
      <c r="G8338">
        <v>66.59</v>
      </c>
      <c r="H8338">
        <v>2</v>
      </c>
      <c r="I8338">
        <v>0.09</v>
      </c>
      <c r="J8338">
        <v>4.8</v>
      </c>
      <c r="K8338" t="s">
        <v>102</v>
      </c>
      <c r="L8338" t="s">
        <v>48</v>
      </c>
      <c r="M8338">
        <v>16.600000000000001</v>
      </c>
      <c r="N8338" t="s">
        <v>83</v>
      </c>
      <c r="O8338" t="b">
        <v>0</v>
      </c>
      <c r="P8338">
        <v>121.1938</v>
      </c>
      <c r="Q8338">
        <v>41.285800000000009</v>
      </c>
      <c r="R8338">
        <v>19.88580000000001</v>
      </c>
      <c r="S8338" t="s">
        <v>128</v>
      </c>
      <c r="T8338">
        <v>0</v>
      </c>
      <c r="U8338">
        <v>0</v>
      </c>
      <c r="V8338">
        <v>2</v>
      </c>
      <c r="W8338">
        <v>151.97880000000001</v>
      </c>
    </row>
    <row r="8339" spans="1:23" x14ac:dyDescent="0.35">
      <c r="A8339" t="s">
        <v>10502</v>
      </c>
      <c r="B8339" t="s">
        <v>276</v>
      </c>
      <c r="C8339" t="s">
        <v>10464</v>
      </c>
      <c r="D8339" t="s">
        <v>12</v>
      </c>
      <c r="E8339" t="s">
        <v>95</v>
      </c>
      <c r="F8339" t="s">
        <v>512</v>
      </c>
      <c r="G8339">
        <v>387.19</v>
      </c>
      <c r="H8339">
        <v>3</v>
      </c>
      <c r="I8339">
        <v>0.16</v>
      </c>
      <c r="J8339">
        <v>3.99</v>
      </c>
      <c r="K8339" t="s">
        <v>82</v>
      </c>
      <c r="L8339" t="s">
        <v>41</v>
      </c>
      <c r="M8339">
        <v>11.21</v>
      </c>
      <c r="N8339" t="s">
        <v>83</v>
      </c>
      <c r="O8339" t="b">
        <v>0</v>
      </c>
      <c r="P8339">
        <v>975.71879999999999</v>
      </c>
      <c r="Q8339">
        <v>278.77679999999998</v>
      </c>
      <c r="R8339">
        <v>263.57679999999999</v>
      </c>
      <c r="S8339" t="s">
        <v>97</v>
      </c>
      <c r="T8339">
        <v>0</v>
      </c>
      <c r="U8339">
        <v>0</v>
      </c>
      <c r="V8339">
        <v>2</v>
      </c>
      <c r="W8339">
        <v>335.2586</v>
      </c>
    </row>
    <row r="8340" spans="1:23" x14ac:dyDescent="0.35">
      <c r="A8340" t="s">
        <v>10503</v>
      </c>
      <c r="B8340" t="s">
        <v>556</v>
      </c>
      <c r="C8340" t="s">
        <v>10504</v>
      </c>
      <c r="D8340" t="s">
        <v>12</v>
      </c>
      <c r="E8340" t="s">
        <v>16</v>
      </c>
      <c r="F8340" t="s">
        <v>605</v>
      </c>
      <c r="G8340">
        <v>47.53</v>
      </c>
      <c r="H8340">
        <v>3</v>
      </c>
      <c r="I8340">
        <v>7.0000000000000007E-2</v>
      </c>
      <c r="J8340">
        <v>8.49</v>
      </c>
      <c r="K8340" t="s">
        <v>102</v>
      </c>
      <c r="L8340" t="s">
        <v>41</v>
      </c>
      <c r="M8340">
        <v>5.04</v>
      </c>
      <c r="N8340" t="s">
        <v>83</v>
      </c>
      <c r="O8340" t="b">
        <v>0</v>
      </c>
      <c r="P8340">
        <v>132.6087</v>
      </c>
      <c r="Q8340">
        <v>47.054699999999997</v>
      </c>
      <c r="R8340">
        <v>33.524700000000003</v>
      </c>
      <c r="S8340" t="s">
        <v>128</v>
      </c>
      <c r="T8340">
        <v>0</v>
      </c>
      <c r="U8340">
        <v>0</v>
      </c>
      <c r="V8340">
        <v>1</v>
      </c>
      <c r="W8340">
        <v>33.524700000000003</v>
      </c>
    </row>
    <row r="8341" spans="1:23" x14ac:dyDescent="0.35">
      <c r="A8341" t="s">
        <v>10505</v>
      </c>
      <c r="B8341" t="s">
        <v>1157</v>
      </c>
      <c r="C8341" t="s">
        <v>6034</v>
      </c>
      <c r="D8341" t="s">
        <v>12</v>
      </c>
      <c r="E8341" t="s">
        <v>14</v>
      </c>
      <c r="F8341" t="s">
        <v>662</v>
      </c>
      <c r="G8341">
        <v>95.49</v>
      </c>
      <c r="H8341">
        <v>3</v>
      </c>
      <c r="I8341">
        <v>0.28000000000000003</v>
      </c>
      <c r="J8341">
        <v>8.11</v>
      </c>
      <c r="K8341" t="s">
        <v>102</v>
      </c>
      <c r="L8341" t="s">
        <v>41</v>
      </c>
      <c r="M8341">
        <v>10.11</v>
      </c>
      <c r="N8341" t="s">
        <v>83</v>
      </c>
      <c r="O8341" t="b">
        <v>0</v>
      </c>
      <c r="P8341">
        <v>206.25839999999999</v>
      </c>
      <c r="Q8341">
        <v>34.37639999999999</v>
      </c>
      <c r="R8341">
        <v>16.156399999999991</v>
      </c>
      <c r="S8341" t="s">
        <v>103</v>
      </c>
      <c r="T8341">
        <v>0</v>
      </c>
      <c r="U8341">
        <v>0</v>
      </c>
      <c r="V8341">
        <v>2</v>
      </c>
      <c r="W8341">
        <v>69.302400000000006</v>
      </c>
    </row>
    <row r="8342" spans="1:23" x14ac:dyDescent="0.35">
      <c r="A8342" t="s">
        <v>10506</v>
      </c>
      <c r="B8342" t="s">
        <v>800</v>
      </c>
      <c r="C8342" t="s">
        <v>952</v>
      </c>
      <c r="D8342" t="s">
        <v>15</v>
      </c>
      <c r="E8342" t="s">
        <v>95</v>
      </c>
      <c r="F8342" t="s">
        <v>701</v>
      </c>
      <c r="G8342">
        <v>568.65</v>
      </c>
      <c r="H8342">
        <v>3</v>
      </c>
      <c r="I8342">
        <v>0.01</v>
      </c>
      <c r="J8342">
        <v>7.03</v>
      </c>
      <c r="K8342" t="s">
        <v>102</v>
      </c>
      <c r="L8342" t="s">
        <v>45</v>
      </c>
      <c r="M8342">
        <v>1.58</v>
      </c>
      <c r="N8342" t="s">
        <v>83</v>
      </c>
      <c r="O8342" t="b">
        <v>0</v>
      </c>
      <c r="P8342">
        <v>1688.8905</v>
      </c>
      <c r="Q8342">
        <v>665.32049999999992</v>
      </c>
      <c r="R8342">
        <v>656.71049999999991</v>
      </c>
      <c r="S8342" t="s">
        <v>84</v>
      </c>
      <c r="T8342">
        <v>0</v>
      </c>
      <c r="U8342">
        <v>0</v>
      </c>
      <c r="V8342">
        <v>14</v>
      </c>
      <c r="W8342">
        <v>1617.7791999999999</v>
      </c>
    </row>
    <row r="8343" spans="1:23" x14ac:dyDescent="0.35">
      <c r="A8343" t="s">
        <v>10507</v>
      </c>
      <c r="B8343" t="s">
        <v>1604</v>
      </c>
      <c r="C8343" t="s">
        <v>459</v>
      </c>
      <c r="D8343" t="s">
        <v>15</v>
      </c>
      <c r="E8343" t="s">
        <v>16</v>
      </c>
      <c r="F8343" t="s">
        <v>307</v>
      </c>
      <c r="G8343">
        <v>42.32</v>
      </c>
      <c r="H8343">
        <v>3</v>
      </c>
      <c r="I8343">
        <v>0.21</v>
      </c>
      <c r="J8343">
        <v>6.95</v>
      </c>
      <c r="K8343" t="s">
        <v>90</v>
      </c>
      <c r="L8343" t="s">
        <v>41</v>
      </c>
      <c r="M8343">
        <v>11.12</v>
      </c>
      <c r="N8343" t="s">
        <v>83</v>
      </c>
      <c r="O8343" t="b">
        <v>0</v>
      </c>
      <c r="P8343">
        <v>100.2984</v>
      </c>
      <c r="Q8343">
        <v>24.12240000000001</v>
      </c>
      <c r="R8343">
        <v>6.0524000000000129</v>
      </c>
      <c r="S8343" t="s">
        <v>97</v>
      </c>
      <c r="T8343">
        <v>0</v>
      </c>
      <c r="U8343">
        <v>0</v>
      </c>
      <c r="V8343">
        <v>17</v>
      </c>
      <c r="W8343">
        <v>516.81659999999999</v>
      </c>
    </row>
    <row r="8344" spans="1:23" x14ac:dyDescent="0.35">
      <c r="A8344" t="s">
        <v>10508</v>
      </c>
      <c r="B8344" t="s">
        <v>368</v>
      </c>
      <c r="C8344" t="s">
        <v>2322</v>
      </c>
      <c r="D8344" t="s">
        <v>15</v>
      </c>
      <c r="E8344" t="s">
        <v>95</v>
      </c>
      <c r="F8344" t="s">
        <v>203</v>
      </c>
      <c r="G8344">
        <v>185.35</v>
      </c>
      <c r="H8344">
        <v>3</v>
      </c>
      <c r="I8344">
        <v>0.1</v>
      </c>
      <c r="J8344">
        <v>4.96</v>
      </c>
      <c r="K8344" t="s">
        <v>82</v>
      </c>
      <c r="L8344" t="s">
        <v>41</v>
      </c>
      <c r="M8344">
        <v>12.48</v>
      </c>
      <c r="N8344" t="s">
        <v>83</v>
      </c>
      <c r="O8344" t="b">
        <v>1</v>
      </c>
      <c r="P8344">
        <v>500.44499999999999</v>
      </c>
      <c r="Q8344">
        <v>166.815</v>
      </c>
      <c r="R8344">
        <v>149.37500000000011</v>
      </c>
      <c r="S8344" t="s">
        <v>97</v>
      </c>
      <c r="T8344">
        <v>0</v>
      </c>
      <c r="U8344">
        <v>0</v>
      </c>
      <c r="V8344">
        <v>15</v>
      </c>
      <c r="W8344">
        <v>742.59630000000004</v>
      </c>
    </row>
    <row r="8345" spans="1:23" x14ac:dyDescent="0.35">
      <c r="A8345" t="s">
        <v>10509</v>
      </c>
      <c r="B8345" t="s">
        <v>751</v>
      </c>
      <c r="C8345" t="s">
        <v>1514</v>
      </c>
      <c r="D8345" t="s">
        <v>12</v>
      </c>
      <c r="E8345" t="s">
        <v>95</v>
      </c>
      <c r="F8345" t="s">
        <v>874</v>
      </c>
      <c r="G8345">
        <v>421.28</v>
      </c>
      <c r="H8345">
        <v>1</v>
      </c>
      <c r="I8345">
        <v>0.1</v>
      </c>
      <c r="J8345">
        <v>3.56</v>
      </c>
      <c r="K8345" t="s">
        <v>115</v>
      </c>
      <c r="L8345" t="s">
        <v>45</v>
      </c>
      <c r="M8345">
        <v>0.9</v>
      </c>
      <c r="N8345" t="s">
        <v>83</v>
      </c>
      <c r="O8345" t="b">
        <v>1</v>
      </c>
      <c r="P8345">
        <v>379.15199999999999</v>
      </c>
      <c r="Q8345">
        <v>126.384</v>
      </c>
      <c r="R8345">
        <v>121.92400000000001</v>
      </c>
      <c r="S8345" t="s">
        <v>97</v>
      </c>
      <c r="T8345">
        <v>0</v>
      </c>
      <c r="U8345">
        <v>0</v>
      </c>
      <c r="V8345">
        <v>17</v>
      </c>
      <c r="W8345">
        <v>1667.5844</v>
      </c>
    </row>
    <row r="8346" spans="1:23" x14ac:dyDescent="0.35">
      <c r="A8346" t="s">
        <v>10510</v>
      </c>
      <c r="B8346" t="s">
        <v>405</v>
      </c>
      <c r="C8346" t="s">
        <v>1057</v>
      </c>
      <c r="D8346" t="s">
        <v>20</v>
      </c>
      <c r="E8346" t="s">
        <v>16</v>
      </c>
      <c r="F8346" t="s">
        <v>427</v>
      </c>
      <c r="G8346">
        <v>18.41</v>
      </c>
      <c r="H8346">
        <v>3</v>
      </c>
      <c r="I8346">
        <v>0.28000000000000003</v>
      </c>
      <c r="J8346">
        <v>8.58</v>
      </c>
      <c r="K8346" t="s">
        <v>82</v>
      </c>
      <c r="L8346" t="s">
        <v>45</v>
      </c>
      <c r="M8346">
        <v>1.92</v>
      </c>
      <c r="N8346" t="s">
        <v>83</v>
      </c>
      <c r="O8346" t="b">
        <v>0</v>
      </c>
      <c r="P8346">
        <v>39.765599999999999</v>
      </c>
      <c r="Q8346">
        <v>6.627600000000001</v>
      </c>
      <c r="R8346">
        <v>-3.872399999999999</v>
      </c>
      <c r="S8346" t="s">
        <v>103</v>
      </c>
      <c r="T8346">
        <v>0</v>
      </c>
      <c r="U8346">
        <v>0</v>
      </c>
      <c r="V8346">
        <v>18</v>
      </c>
      <c r="W8346">
        <v>2092.913700000001</v>
      </c>
    </row>
    <row r="8347" spans="1:23" x14ac:dyDescent="0.35">
      <c r="A8347" t="s">
        <v>10511</v>
      </c>
      <c r="B8347" t="s">
        <v>147</v>
      </c>
      <c r="C8347" t="s">
        <v>3108</v>
      </c>
      <c r="D8347" t="s">
        <v>12</v>
      </c>
      <c r="E8347" t="s">
        <v>95</v>
      </c>
      <c r="F8347" t="s">
        <v>1061</v>
      </c>
      <c r="G8347">
        <v>479.22</v>
      </c>
      <c r="H8347">
        <v>2</v>
      </c>
      <c r="I8347">
        <v>7.0000000000000007E-2</v>
      </c>
      <c r="J8347">
        <v>8.33</v>
      </c>
      <c r="K8347" t="s">
        <v>90</v>
      </c>
      <c r="L8347" t="s">
        <v>48</v>
      </c>
      <c r="M8347">
        <v>10.65</v>
      </c>
      <c r="N8347" t="s">
        <v>141</v>
      </c>
      <c r="O8347" t="b">
        <v>0</v>
      </c>
      <c r="P8347">
        <v>891.3492</v>
      </c>
      <c r="Q8347">
        <v>316.28519999999997</v>
      </c>
      <c r="R8347">
        <v>297.30520000000001</v>
      </c>
      <c r="S8347" t="s">
        <v>84</v>
      </c>
      <c r="T8347">
        <v>1</v>
      </c>
      <c r="U8347">
        <v>0</v>
      </c>
      <c r="V8347">
        <v>4</v>
      </c>
      <c r="W8347">
        <v>435.09230000000002</v>
      </c>
    </row>
    <row r="8348" spans="1:23" x14ac:dyDescent="0.35">
      <c r="A8348" t="s">
        <v>10512</v>
      </c>
      <c r="B8348" t="s">
        <v>1135</v>
      </c>
      <c r="C8348" t="s">
        <v>2543</v>
      </c>
      <c r="D8348" t="s">
        <v>28</v>
      </c>
      <c r="E8348" t="s">
        <v>16</v>
      </c>
      <c r="F8348" t="s">
        <v>435</v>
      </c>
      <c r="G8348">
        <v>37.270000000000003</v>
      </c>
      <c r="H8348">
        <v>1</v>
      </c>
      <c r="I8348">
        <v>0.26</v>
      </c>
      <c r="J8348">
        <v>8.25</v>
      </c>
      <c r="K8348" t="s">
        <v>115</v>
      </c>
      <c r="L8348" t="s">
        <v>41</v>
      </c>
      <c r="M8348">
        <v>14.3</v>
      </c>
      <c r="N8348" t="s">
        <v>83</v>
      </c>
      <c r="O8348" t="b">
        <v>0</v>
      </c>
      <c r="P8348">
        <v>27.579799999999999</v>
      </c>
      <c r="Q8348">
        <v>5.2178000000000004</v>
      </c>
      <c r="R8348">
        <v>-17.3322</v>
      </c>
      <c r="S8348" t="s">
        <v>103</v>
      </c>
      <c r="T8348">
        <v>0</v>
      </c>
      <c r="U8348">
        <v>0</v>
      </c>
      <c r="V8348">
        <v>16</v>
      </c>
      <c r="W8348">
        <v>1076.8631</v>
      </c>
    </row>
    <row r="8349" spans="1:23" x14ac:dyDescent="0.35">
      <c r="A8349" t="s">
        <v>10513</v>
      </c>
      <c r="B8349" t="s">
        <v>572</v>
      </c>
      <c r="C8349" t="s">
        <v>1764</v>
      </c>
      <c r="D8349" t="s">
        <v>12</v>
      </c>
      <c r="E8349" t="s">
        <v>16</v>
      </c>
      <c r="F8349" t="s">
        <v>307</v>
      </c>
      <c r="G8349">
        <v>73.92</v>
      </c>
      <c r="H8349">
        <v>3</v>
      </c>
      <c r="I8349">
        <v>0.2</v>
      </c>
      <c r="J8349">
        <v>9</v>
      </c>
      <c r="K8349" t="s">
        <v>90</v>
      </c>
      <c r="L8349" t="s">
        <v>43</v>
      </c>
      <c r="M8349">
        <v>7.47</v>
      </c>
      <c r="N8349" t="s">
        <v>83</v>
      </c>
      <c r="O8349" t="b">
        <v>0</v>
      </c>
      <c r="P8349">
        <v>177.40799999999999</v>
      </c>
      <c r="Q8349">
        <v>44.352000000000032</v>
      </c>
      <c r="R8349">
        <v>27.882000000000041</v>
      </c>
      <c r="S8349" t="s">
        <v>183</v>
      </c>
      <c r="T8349">
        <v>0</v>
      </c>
      <c r="U8349">
        <v>0</v>
      </c>
      <c r="V8349">
        <v>13</v>
      </c>
      <c r="W8349">
        <v>1140.8431</v>
      </c>
    </row>
    <row r="8350" spans="1:23" x14ac:dyDescent="0.35">
      <c r="A8350" t="s">
        <v>10514</v>
      </c>
      <c r="B8350" t="s">
        <v>180</v>
      </c>
      <c r="C8350" t="s">
        <v>10515</v>
      </c>
      <c r="D8350" t="s">
        <v>26</v>
      </c>
      <c r="E8350" t="s">
        <v>16</v>
      </c>
      <c r="F8350" t="s">
        <v>344</v>
      </c>
      <c r="G8350">
        <v>42.97</v>
      </c>
      <c r="H8350">
        <v>1</v>
      </c>
      <c r="I8350">
        <v>0.11</v>
      </c>
      <c r="J8350">
        <v>5.9</v>
      </c>
      <c r="K8350" t="s">
        <v>90</v>
      </c>
      <c r="L8350" t="s">
        <v>48</v>
      </c>
      <c r="M8350">
        <v>14.93</v>
      </c>
      <c r="N8350" t="s">
        <v>83</v>
      </c>
      <c r="O8350" t="b">
        <v>0</v>
      </c>
      <c r="P8350">
        <v>38.243299999999998</v>
      </c>
      <c r="Q8350">
        <v>12.4613</v>
      </c>
      <c r="R8350">
        <v>-8.3687000000000005</v>
      </c>
      <c r="S8350" t="s">
        <v>183</v>
      </c>
      <c r="T8350">
        <v>0</v>
      </c>
      <c r="U8350">
        <v>0</v>
      </c>
      <c r="V8350">
        <v>1</v>
      </c>
      <c r="W8350">
        <v>-8.3687000000000005</v>
      </c>
    </row>
    <row r="8351" spans="1:23" x14ac:dyDescent="0.35">
      <c r="A8351" t="s">
        <v>10516</v>
      </c>
      <c r="B8351" t="s">
        <v>2158</v>
      </c>
      <c r="C8351" t="s">
        <v>1729</v>
      </c>
      <c r="D8351" t="s">
        <v>17</v>
      </c>
      <c r="E8351" t="s">
        <v>16</v>
      </c>
      <c r="F8351" t="s">
        <v>344</v>
      </c>
      <c r="G8351">
        <v>38.67</v>
      </c>
      <c r="H8351">
        <v>3</v>
      </c>
      <c r="I8351">
        <v>0.28999999999999998</v>
      </c>
      <c r="J8351">
        <v>9.51</v>
      </c>
      <c r="K8351" t="s">
        <v>90</v>
      </c>
      <c r="L8351" t="s">
        <v>48</v>
      </c>
      <c r="M8351">
        <v>16.09</v>
      </c>
      <c r="N8351" t="s">
        <v>141</v>
      </c>
      <c r="O8351" t="b">
        <v>0</v>
      </c>
      <c r="P8351">
        <v>82.367099999999994</v>
      </c>
      <c r="Q8351">
        <v>12.761100000000001</v>
      </c>
      <c r="R8351">
        <v>-12.838900000000001</v>
      </c>
      <c r="S8351" t="s">
        <v>128</v>
      </c>
      <c r="T8351">
        <v>1</v>
      </c>
      <c r="U8351">
        <v>0</v>
      </c>
      <c r="V8351">
        <v>16</v>
      </c>
      <c r="W8351">
        <v>1103.1713</v>
      </c>
    </row>
    <row r="8352" spans="1:23" x14ac:dyDescent="0.35">
      <c r="A8352" t="s">
        <v>10517</v>
      </c>
      <c r="B8352" t="s">
        <v>79</v>
      </c>
      <c r="C8352" t="s">
        <v>6036</v>
      </c>
      <c r="D8352" t="s">
        <v>17</v>
      </c>
      <c r="E8352" t="s">
        <v>16</v>
      </c>
      <c r="F8352" t="s">
        <v>448</v>
      </c>
      <c r="G8352">
        <v>54.65</v>
      </c>
      <c r="H8352">
        <v>2</v>
      </c>
      <c r="I8352">
        <v>7.0000000000000007E-2</v>
      </c>
      <c r="J8352">
        <v>3.85</v>
      </c>
      <c r="K8352" t="s">
        <v>90</v>
      </c>
      <c r="L8352" t="s">
        <v>45</v>
      </c>
      <c r="M8352">
        <v>0.7</v>
      </c>
      <c r="N8352" t="s">
        <v>83</v>
      </c>
      <c r="O8352" t="b">
        <v>0</v>
      </c>
      <c r="P8352">
        <v>101.649</v>
      </c>
      <c r="Q8352">
        <v>36.068999999999988</v>
      </c>
      <c r="R8352">
        <v>31.518999999999991</v>
      </c>
      <c r="S8352" t="s">
        <v>84</v>
      </c>
      <c r="T8352">
        <v>0</v>
      </c>
      <c r="U8352">
        <v>0</v>
      </c>
      <c r="V8352">
        <v>2</v>
      </c>
      <c r="W8352">
        <v>66.628999999999991</v>
      </c>
    </row>
    <row r="8353" spans="1:23" x14ac:dyDescent="0.35">
      <c r="A8353" t="s">
        <v>10518</v>
      </c>
      <c r="B8353" t="s">
        <v>487</v>
      </c>
      <c r="C8353" t="s">
        <v>162</v>
      </c>
      <c r="D8353" t="s">
        <v>19</v>
      </c>
      <c r="E8353" t="s">
        <v>16</v>
      </c>
      <c r="F8353" t="s">
        <v>282</v>
      </c>
      <c r="G8353">
        <v>59.78</v>
      </c>
      <c r="H8353">
        <v>2</v>
      </c>
      <c r="I8353">
        <v>0.14000000000000001</v>
      </c>
      <c r="J8353">
        <v>7.7</v>
      </c>
      <c r="K8353" t="s">
        <v>90</v>
      </c>
      <c r="L8353" t="s">
        <v>43</v>
      </c>
      <c r="M8353">
        <v>4.12</v>
      </c>
      <c r="N8353" t="s">
        <v>83</v>
      </c>
      <c r="O8353" t="b">
        <v>0</v>
      </c>
      <c r="P8353">
        <v>102.8216</v>
      </c>
      <c r="Q8353">
        <v>31.085599999999999</v>
      </c>
      <c r="R8353">
        <v>19.265599999999999</v>
      </c>
      <c r="S8353" t="s">
        <v>97</v>
      </c>
      <c r="T8353">
        <v>0</v>
      </c>
      <c r="U8353">
        <v>0</v>
      </c>
      <c r="V8353">
        <v>16</v>
      </c>
      <c r="W8353">
        <v>1644.6956</v>
      </c>
    </row>
    <row r="8354" spans="1:23" x14ac:dyDescent="0.35">
      <c r="A8354" t="s">
        <v>10519</v>
      </c>
      <c r="B8354" t="s">
        <v>660</v>
      </c>
      <c r="C8354" t="s">
        <v>4787</v>
      </c>
      <c r="D8354" t="s">
        <v>15</v>
      </c>
      <c r="E8354" t="s">
        <v>95</v>
      </c>
      <c r="F8354" t="s">
        <v>96</v>
      </c>
      <c r="G8354">
        <v>366.03</v>
      </c>
      <c r="H8354">
        <v>3</v>
      </c>
      <c r="I8354">
        <v>7.0000000000000007E-2</v>
      </c>
      <c r="J8354">
        <v>8.68</v>
      </c>
      <c r="K8354" t="s">
        <v>90</v>
      </c>
      <c r="L8354" t="s">
        <v>41</v>
      </c>
      <c r="M8354">
        <v>11.98</v>
      </c>
      <c r="N8354" t="s">
        <v>83</v>
      </c>
      <c r="O8354" t="b">
        <v>0</v>
      </c>
      <c r="P8354">
        <v>1021.2237</v>
      </c>
      <c r="Q8354">
        <v>362.36970000000002</v>
      </c>
      <c r="R8354">
        <v>341.70969999999988</v>
      </c>
      <c r="S8354" t="s">
        <v>84</v>
      </c>
      <c r="T8354">
        <v>0</v>
      </c>
      <c r="U8354">
        <v>0</v>
      </c>
      <c r="V8354">
        <v>5</v>
      </c>
      <c r="W8354">
        <v>564.7296</v>
      </c>
    </row>
    <row r="8355" spans="1:23" x14ac:dyDescent="0.35">
      <c r="A8355" t="s">
        <v>10520</v>
      </c>
      <c r="B8355" t="s">
        <v>134</v>
      </c>
      <c r="C8355" t="s">
        <v>1199</v>
      </c>
      <c r="D8355" t="s">
        <v>12</v>
      </c>
      <c r="E8355" t="s">
        <v>16</v>
      </c>
      <c r="F8355" t="s">
        <v>145</v>
      </c>
      <c r="G8355">
        <v>5.0999999999999996</v>
      </c>
      <c r="H8355">
        <v>3</v>
      </c>
      <c r="I8355">
        <v>0.08</v>
      </c>
      <c r="J8355">
        <v>6.94</v>
      </c>
      <c r="K8355" t="s">
        <v>115</v>
      </c>
      <c r="L8355" t="s">
        <v>41</v>
      </c>
      <c r="M8355">
        <v>8.58</v>
      </c>
      <c r="N8355" t="s">
        <v>83</v>
      </c>
      <c r="O8355" t="b">
        <v>0</v>
      </c>
      <c r="P8355">
        <v>14.076000000000001</v>
      </c>
      <c r="Q8355">
        <v>4.8960000000000008</v>
      </c>
      <c r="R8355">
        <v>-10.624000000000001</v>
      </c>
      <c r="S8355" t="s">
        <v>128</v>
      </c>
      <c r="T8355">
        <v>0</v>
      </c>
      <c r="U8355">
        <v>0</v>
      </c>
      <c r="V8355">
        <v>19</v>
      </c>
      <c r="W8355">
        <v>257.53230000000002</v>
      </c>
    </row>
    <row r="8356" spans="1:23" x14ac:dyDescent="0.35">
      <c r="A8356" t="s">
        <v>10521</v>
      </c>
      <c r="B8356" t="s">
        <v>622</v>
      </c>
      <c r="C8356" t="s">
        <v>110</v>
      </c>
      <c r="D8356" t="s">
        <v>15</v>
      </c>
      <c r="E8356" t="s">
        <v>16</v>
      </c>
      <c r="F8356" t="s">
        <v>344</v>
      </c>
      <c r="G8356">
        <v>44.55</v>
      </c>
      <c r="H8356">
        <v>1</v>
      </c>
      <c r="I8356">
        <v>0.18</v>
      </c>
      <c r="J8356">
        <v>3.68</v>
      </c>
      <c r="K8356" t="s">
        <v>90</v>
      </c>
      <c r="L8356" t="s">
        <v>41</v>
      </c>
      <c r="M8356">
        <v>8.8000000000000007</v>
      </c>
      <c r="N8356" t="s">
        <v>83</v>
      </c>
      <c r="O8356" t="b">
        <v>0</v>
      </c>
      <c r="P8356">
        <v>36.530999999999999</v>
      </c>
      <c r="Q8356">
        <v>9.8010000000000019</v>
      </c>
      <c r="R8356">
        <v>-2.678999999999998</v>
      </c>
      <c r="S8356" t="s">
        <v>97</v>
      </c>
      <c r="T8356">
        <v>0</v>
      </c>
      <c r="U8356">
        <v>0</v>
      </c>
      <c r="V8356">
        <v>20</v>
      </c>
      <c r="W8356">
        <v>1794.1578999999999</v>
      </c>
    </row>
    <row r="8357" spans="1:23" x14ac:dyDescent="0.35">
      <c r="A8357" t="s">
        <v>10522</v>
      </c>
      <c r="B8357" t="s">
        <v>1497</v>
      </c>
      <c r="C8357" t="s">
        <v>587</v>
      </c>
      <c r="D8357" t="s">
        <v>28</v>
      </c>
      <c r="E8357" t="s">
        <v>95</v>
      </c>
      <c r="F8357" t="s">
        <v>123</v>
      </c>
      <c r="G8357">
        <v>368.52</v>
      </c>
      <c r="H8357">
        <v>3</v>
      </c>
      <c r="I8357">
        <v>0.02</v>
      </c>
      <c r="J8357">
        <v>9.4700000000000006</v>
      </c>
      <c r="K8357" t="s">
        <v>102</v>
      </c>
      <c r="L8357" t="s">
        <v>43</v>
      </c>
      <c r="M8357">
        <v>3.29</v>
      </c>
      <c r="N8357" t="s">
        <v>83</v>
      </c>
      <c r="O8357" t="b">
        <v>0</v>
      </c>
      <c r="P8357">
        <v>1083.4487999999999</v>
      </c>
      <c r="Q8357">
        <v>420.11279999999999</v>
      </c>
      <c r="R8357">
        <v>407.3528</v>
      </c>
      <c r="S8357" t="s">
        <v>103</v>
      </c>
      <c r="T8357">
        <v>0</v>
      </c>
      <c r="U8357">
        <v>0</v>
      </c>
      <c r="V8357">
        <v>17</v>
      </c>
      <c r="W8357">
        <v>1791.7837</v>
      </c>
    </row>
    <row r="8358" spans="1:23" x14ac:dyDescent="0.35">
      <c r="A8358" t="s">
        <v>10523</v>
      </c>
      <c r="B8358" t="s">
        <v>276</v>
      </c>
      <c r="C8358" t="s">
        <v>767</v>
      </c>
      <c r="D8358" t="s">
        <v>17</v>
      </c>
      <c r="E8358" t="s">
        <v>95</v>
      </c>
      <c r="F8358" t="s">
        <v>140</v>
      </c>
      <c r="G8358">
        <v>231.93</v>
      </c>
      <c r="H8358">
        <v>3</v>
      </c>
      <c r="I8358">
        <v>0.28999999999999998</v>
      </c>
      <c r="J8358">
        <v>3.7</v>
      </c>
      <c r="K8358" t="s">
        <v>90</v>
      </c>
      <c r="L8358" t="s">
        <v>41</v>
      </c>
      <c r="M8358">
        <v>13.79</v>
      </c>
      <c r="N8358" t="s">
        <v>83</v>
      </c>
      <c r="O8358" t="b">
        <v>0</v>
      </c>
      <c r="P8358">
        <v>494.01089999999999</v>
      </c>
      <c r="Q8358">
        <v>76.536899999999946</v>
      </c>
      <c r="R8358">
        <v>59.046899999999951</v>
      </c>
      <c r="S8358" t="s">
        <v>97</v>
      </c>
      <c r="T8358">
        <v>0</v>
      </c>
      <c r="U8358">
        <v>0</v>
      </c>
      <c r="V8358">
        <v>17</v>
      </c>
      <c r="W8358">
        <v>1537.2258999999999</v>
      </c>
    </row>
    <row r="8359" spans="1:23" x14ac:dyDescent="0.35">
      <c r="A8359" t="s">
        <v>10524</v>
      </c>
      <c r="B8359" t="s">
        <v>497</v>
      </c>
      <c r="C8359" t="s">
        <v>2412</v>
      </c>
      <c r="D8359" t="s">
        <v>19</v>
      </c>
      <c r="E8359" t="s">
        <v>95</v>
      </c>
      <c r="F8359" t="s">
        <v>270</v>
      </c>
      <c r="G8359">
        <v>403.65</v>
      </c>
      <c r="H8359">
        <v>2</v>
      </c>
      <c r="I8359">
        <v>0.06</v>
      </c>
      <c r="J8359">
        <v>6.72</v>
      </c>
      <c r="K8359" t="s">
        <v>90</v>
      </c>
      <c r="L8359" t="s">
        <v>43</v>
      </c>
      <c r="M8359">
        <v>7.16</v>
      </c>
      <c r="N8359" t="s">
        <v>83</v>
      </c>
      <c r="O8359" t="b">
        <v>0</v>
      </c>
      <c r="P8359">
        <v>758.86199999999997</v>
      </c>
      <c r="Q8359">
        <v>274.48200000000003</v>
      </c>
      <c r="R8359">
        <v>260.60199999999998</v>
      </c>
      <c r="S8359" t="s">
        <v>183</v>
      </c>
      <c r="T8359">
        <v>0</v>
      </c>
      <c r="U8359">
        <v>0</v>
      </c>
      <c r="V8359">
        <v>20</v>
      </c>
      <c r="W8359">
        <v>1201.8497</v>
      </c>
    </row>
    <row r="8360" spans="1:23" x14ac:dyDescent="0.35">
      <c r="A8360" t="s">
        <v>10525</v>
      </c>
      <c r="B8360" t="s">
        <v>253</v>
      </c>
      <c r="C8360" t="s">
        <v>3154</v>
      </c>
      <c r="D8360" t="s">
        <v>26</v>
      </c>
      <c r="E8360" t="s">
        <v>95</v>
      </c>
      <c r="F8360" t="s">
        <v>512</v>
      </c>
      <c r="G8360">
        <v>675.35</v>
      </c>
      <c r="H8360">
        <v>3</v>
      </c>
      <c r="I8360">
        <v>0.14000000000000001</v>
      </c>
      <c r="J8360">
        <v>2.2599999999999998</v>
      </c>
      <c r="K8360" t="s">
        <v>82</v>
      </c>
      <c r="L8360" t="s">
        <v>41</v>
      </c>
      <c r="M8360">
        <v>6.37</v>
      </c>
      <c r="N8360" t="s">
        <v>141</v>
      </c>
      <c r="O8360" t="b">
        <v>0</v>
      </c>
      <c r="P8360">
        <v>1742.403</v>
      </c>
      <c r="Q8360">
        <v>526.77299999999991</v>
      </c>
      <c r="R8360">
        <v>518.14299999999992</v>
      </c>
      <c r="S8360" t="s">
        <v>183</v>
      </c>
      <c r="T8360">
        <v>1</v>
      </c>
      <c r="U8360">
        <v>0</v>
      </c>
      <c r="V8360">
        <v>17</v>
      </c>
      <c r="W8360">
        <v>1115.5671</v>
      </c>
    </row>
    <row r="8361" spans="1:23" x14ac:dyDescent="0.35">
      <c r="A8361" t="s">
        <v>10526</v>
      </c>
      <c r="B8361" t="s">
        <v>598</v>
      </c>
      <c r="C8361" t="s">
        <v>2417</v>
      </c>
      <c r="D8361" t="s">
        <v>24</v>
      </c>
      <c r="E8361" t="s">
        <v>14</v>
      </c>
      <c r="F8361" t="s">
        <v>210</v>
      </c>
      <c r="G8361">
        <v>20.43</v>
      </c>
      <c r="H8361">
        <v>2</v>
      </c>
      <c r="I8361">
        <v>7.0000000000000007E-2</v>
      </c>
      <c r="J8361">
        <v>8.06</v>
      </c>
      <c r="K8361" t="s">
        <v>102</v>
      </c>
      <c r="L8361" t="s">
        <v>45</v>
      </c>
      <c r="M8361">
        <v>1.1200000000000001</v>
      </c>
      <c r="N8361" t="s">
        <v>83</v>
      </c>
      <c r="O8361" t="b">
        <v>0</v>
      </c>
      <c r="P8361">
        <v>37.9998</v>
      </c>
      <c r="Q8361">
        <v>13.4838</v>
      </c>
      <c r="R8361">
        <v>4.3038000000000034</v>
      </c>
      <c r="S8361" t="s">
        <v>183</v>
      </c>
      <c r="T8361">
        <v>0</v>
      </c>
      <c r="U8361">
        <v>0</v>
      </c>
      <c r="V8361">
        <v>14</v>
      </c>
      <c r="W8361">
        <v>892.75159999999994</v>
      </c>
    </row>
    <row r="8362" spans="1:23" x14ac:dyDescent="0.35">
      <c r="A8362" t="s">
        <v>10527</v>
      </c>
      <c r="B8362" t="s">
        <v>814</v>
      </c>
      <c r="C8362" t="s">
        <v>926</v>
      </c>
      <c r="D8362" t="s">
        <v>20</v>
      </c>
      <c r="E8362" t="s">
        <v>16</v>
      </c>
      <c r="F8362" t="s">
        <v>427</v>
      </c>
      <c r="G8362">
        <v>77.11</v>
      </c>
      <c r="H8362">
        <v>2</v>
      </c>
      <c r="I8362">
        <v>0.12</v>
      </c>
      <c r="J8362">
        <v>2.12</v>
      </c>
      <c r="K8362" t="s">
        <v>82</v>
      </c>
      <c r="L8362" t="s">
        <v>41</v>
      </c>
      <c r="M8362">
        <v>12.45</v>
      </c>
      <c r="N8362" t="s">
        <v>83</v>
      </c>
      <c r="O8362" t="b">
        <v>0</v>
      </c>
      <c r="P8362">
        <v>135.71360000000001</v>
      </c>
      <c r="Q8362">
        <v>43.181600000000017</v>
      </c>
      <c r="R8362">
        <v>28.611600000000021</v>
      </c>
      <c r="S8362" t="s">
        <v>183</v>
      </c>
      <c r="T8362">
        <v>0</v>
      </c>
      <c r="U8362">
        <v>0</v>
      </c>
      <c r="V8362">
        <v>14</v>
      </c>
      <c r="W8362">
        <v>1569.6587999999999</v>
      </c>
    </row>
    <row r="8363" spans="1:23" x14ac:dyDescent="0.35">
      <c r="A8363" t="s">
        <v>10528</v>
      </c>
      <c r="B8363" t="s">
        <v>639</v>
      </c>
      <c r="C8363" t="s">
        <v>480</v>
      </c>
      <c r="D8363" t="s">
        <v>12</v>
      </c>
      <c r="E8363" t="s">
        <v>16</v>
      </c>
      <c r="F8363" t="s">
        <v>648</v>
      </c>
      <c r="G8363">
        <v>44.62</v>
      </c>
      <c r="H8363">
        <v>2</v>
      </c>
      <c r="I8363">
        <v>0.13</v>
      </c>
      <c r="J8363">
        <v>7.16</v>
      </c>
      <c r="K8363" t="s">
        <v>102</v>
      </c>
      <c r="L8363" t="s">
        <v>45</v>
      </c>
      <c r="M8363">
        <v>1.85</v>
      </c>
      <c r="N8363" t="s">
        <v>83</v>
      </c>
      <c r="O8363" t="b">
        <v>0</v>
      </c>
      <c r="P8363">
        <v>77.638799999999989</v>
      </c>
      <c r="Q8363">
        <v>24.094799999999989</v>
      </c>
      <c r="R8363">
        <v>15.084799999999991</v>
      </c>
      <c r="S8363" t="s">
        <v>103</v>
      </c>
      <c r="T8363">
        <v>0</v>
      </c>
      <c r="U8363">
        <v>0</v>
      </c>
      <c r="V8363">
        <v>16</v>
      </c>
      <c r="W8363">
        <v>483.59550000000002</v>
      </c>
    </row>
    <row r="8364" spans="1:23" x14ac:dyDescent="0.35">
      <c r="A8364" t="s">
        <v>10529</v>
      </c>
      <c r="B8364" t="s">
        <v>660</v>
      </c>
      <c r="C8364" t="s">
        <v>8278</v>
      </c>
      <c r="D8364" t="s">
        <v>17</v>
      </c>
      <c r="E8364" t="s">
        <v>95</v>
      </c>
      <c r="F8364" t="s">
        <v>328</v>
      </c>
      <c r="G8364">
        <v>470.51</v>
      </c>
      <c r="H8364">
        <v>2</v>
      </c>
      <c r="I8364">
        <v>0.03</v>
      </c>
      <c r="J8364">
        <v>4.95</v>
      </c>
      <c r="K8364" t="s">
        <v>82</v>
      </c>
      <c r="L8364" t="s">
        <v>48</v>
      </c>
      <c r="M8364">
        <v>10.67</v>
      </c>
      <c r="N8364" t="s">
        <v>279</v>
      </c>
      <c r="O8364" t="b">
        <v>0</v>
      </c>
      <c r="P8364">
        <v>912.7894</v>
      </c>
      <c r="Q8364">
        <v>348.17739999999998</v>
      </c>
      <c r="R8364">
        <v>332.55739999999997</v>
      </c>
      <c r="S8364" t="s">
        <v>84</v>
      </c>
      <c r="T8364">
        <v>0</v>
      </c>
      <c r="U8364">
        <v>1</v>
      </c>
      <c r="V8364">
        <v>2</v>
      </c>
      <c r="W8364">
        <v>568.4674</v>
      </c>
    </row>
    <row r="8365" spans="1:23" x14ac:dyDescent="0.35">
      <c r="A8365" t="s">
        <v>10530</v>
      </c>
      <c r="B8365" t="s">
        <v>99</v>
      </c>
      <c r="C8365" t="s">
        <v>595</v>
      </c>
      <c r="D8365" t="s">
        <v>12</v>
      </c>
      <c r="E8365" t="s">
        <v>14</v>
      </c>
      <c r="F8365" t="s">
        <v>355</v>
      </c>
      <c r="G8365">
        <v>116.18</v>
      </c>
      <c r="H8365">
        <v>1</v>
      </c>
      <c r="I8365">
        <v>0.11</v>
      </c>
      <c r="J8365">
        <v>2.81</v>
      </c>
      <c r="K8365" t="s">
        <v>102</v>
      </c>
      <c r="L8365" t="s">
        <v>41</v>
      </c>
      <c r="M8365">
        <v>11.44</v>
      </c>
      <c r="N8365" t="s">
        <v>83</v>
      </c>
      <c r="O8365" t="b">
        <v>0</v>
      </c>
      <c r="P8365">
        <v>103.4002</v>
      </c>
      <c r="Q8365">
        <v>33.692200000000007</v>
      </c>
      <c r="R8365">
        <v>19.44220000000001</v>
      </c>
      <c r="S8365" t="s">
        <v>103</v>
      </c>
      <c r="T8365">
        <v>0</v>
      </c>
      <c r="U8365">
        <v>0</v>
      </c>
      <c r="V8365">
        <v>11</v>
      </c>
      <c r="W8365">
        <v>708.98270000000014</v>
      </c>
    </row>
    <row r="8366" spans="1:23" x14ac:dyDescent="0.35">
      <c r="A8366" t="s">
        <v>10531</v>
      </c>
      <c r="B8366" t="s">
        <v>261</v>
      </c>
      <c r="C8366" t="s">
        <v>1302</v>
      </c>
      <c r="D8366" t="s">
        <v>17</v>
      </c>
      <c r="E8366" t="s">
        <v>95</v>
      </c>
      <c r="F8366" t="s">
        <v>388</v>
      </c>
      <c r="G8366">
        <v>495.8</v>
      </c>
      <c r="H8366">
        <v>1</v>
      </c>
      <c r="I8366">
        <v>0.1</v>
      </c>
      <c r="J8366">
        <v>3.97</v>
      </c>
      <c r="K8366" t="s">
        <v>115</v>
      </c>
      <c r="L8366" t="s">
        <v>41</v>
      </c>
      <c r="M8366">
        <v>8.92</v>
      </c>
      <c r="N8366" t="s">
        <v>83</v>
      </c>
      <c r="O8366" t="b">
        <v>1</v>
      </c>
      <c r="P8366">
        <v>446.22</v>
      </c>
      <c r="Q8366">
        <v>148.74</v>
      </c>
      <c r="R8366">
        <v>135.85</v>
      </c>
      <c r="S8366" t="s">
        <v>103</v>
      </c>
      <c r="T8366">
        <v>0</v>
      </c>
      <c r="U8366">
        <v>0</v>
      </c>
      <c r="V8366">
        <v>15</v>
      </c>
      <c r="W8366">
        <v>1173.6241</v>
      </c>
    </row>
    <row r="8367" spans="1:23" x14ac:dyDescent="0.35">
      <c r="A8367" t="s">
        <v>10532</v>
      </c>
      <c r="B8367" t="s">
        <v>586</v>
      </c>
      <c r="C8367" t="s">
        <v>2412</v>
      </c>
      <c r="D8367" t="s">
        <v>20</v>
      </c>
      <c r="E8367" t="s">
        <v>95</v>
      </c>
      <c r="F8367" t="s">
        <v>726</v>
      </c>
      <c r="G8367">
        <v>440.05</v>
      </c>
      <c r="H8367">
        <v>3</v>
      </c>
      <c r="I8367">
        <v>0.26</v>
      </c>
      <c r="J8367">
        <v>6.25</v>
      </c>
      <c r="K8367" t="s">
        <v>90</v>
      </c>
      <c r="L8367" t="s">
        <v>41</v>
      </c>
      <c r="M8367">
        <v>11.72</v>
      </c>
      <c r="N8367" t="s">
        <v>83</v>
      </c>
      <c r="O8367" t="b">
        <v>0</v>
      </c>
      <c r="P8367">
        <v>976.91099999999994</v>
      </c>
      <c r="Q8367">
        <v>184.821</v>
      </c>
      <c r="R8367">
        <v>166.851</v>
      </c>
      <c r="S8367" t="s">
        <v>91</v>
      </c>
      <c r="T8367">
        <v>0</v>
      </c>
      <c r="U8367">
        <v>0</v>
      </c>
      <c r="V8367">
        <v>20</v>
      </c>
      <c r="W8367">
        <v>1201.8497</v>
      </c>
    </row>
    <row r="8368" spans="1:23" x14ac:dyDescent="0.35">
      <c r="A8368" t="s">
        <v>10533</v>
      </c>
      <c r="B8368" t="s">
        <v>1996</v>
      </c>
      <c r="C8368" t="s">
        <v>652</v>
      </c>
      <c r="D8368" t="s">
        <v>15</v>
      </c>
      <c r="E8368" t="s">
        <v>16</v>
      </c>
      <c r="F8368" t="s">
        <v>351</v>
      </c>
      <c r="G8368">
        <v>33.19</v>
      </c>
      <c r="H8368">
        <v>2</v>
      </c>
      <c r="I8368">
        <v>0.27</v>
      </c>
      <c r="J8368">
        <v>5.71</v>
      </c>
      <c r="K8368" t="s">
        <v>90</v>
      </c>
      <c r="L8368" t="s">
        <v>43</v>
      </c>
      <c r="M8368">
        <v>4.2</v>
      </c>
      <c r="N8368" t="s">
        <v>83</v>
      </c>
      <c r="O8368" t="b">
        <v>0</v>
      </c>
      <c r="P8368">
        <v>48.457399999999993</v>
      </c>
      <c r="Q8368">
        <v>8.6293999999999969</v>
      </c>
      <c r="R8368">
        <v>-1.2806000000000031</v>
      </c>
      <c r="S8368" t="s">
        <v>91</v>
      </c>
      <c r="T8368">
        <v>0</v>
      </c>
      <c r="U8368">
        <v>0</v>
      </c>
      <c r="V8368">
        <v>2</v>
      </c>
      <c r="W8368">
        <v>4.3513999999999884</v>
      </c>
    </row>
    <row r="8369" spans="1:23" x14ac:dyDescent="0.35">
      <c r="A8369" t="s">
        <v>10534</v>
      </c>
      <c r="B8369" t="s">
        <v>1135</v>
      </c>
      <c r="C8369" t="s">
        <v>1777</v>
      </c>
      <c r="D8369" t="s">
        <v>15</v>
      </c>
      <c r="E8369" t="s">
        <v>95</v>
      </c>
      <c r="F8369" t="s">
        <v>631</v>
      </c>
      <c r="G8369">
        <v>288.26</v>
      </c>
      <c r="H8369">
        <v>2</v>
      </c>
      <c r="I8369">
        <v>0.1</v>
      </c>
      <c r="J8369">
        <v>3.56</v>
      </c>
      <c r="K8369" t="s">
        <v>82</v>
      </c>
      <c r="L8369" t="s">
        <v>48</v>
      </c>
      <c r="M8369">
        <v>6.51</v>
      </c>
      <c r="N8369" t="s">
        <v>83</v>
      </c>
      <c r="O8369" t="b">
        <v>1</v>
      </c>
      <c r="P8369">
        <v>518.86800000000005</v>
      </c>
      <c r="Q8369">
        <v>172.9560000000001</v>
      </c>
      <c r="R8369">
        <v>162.88600000000011</v>
      </c>
      <c r="S8369" t="s">
        <v>103</v>
      </c>
      <c r="T8369">
        <v>0</v>
      </c>
      <c r="U8369">
        <v>0</v>
      </c>
      <c r="V8369">
        <v>3</v>
      </c>
      <c r="W8369">
        <v>231.43400000000011</v>
      </c>
    </row>
    <row r="8370" spans="1:23" x14ac:dyDescent="0.35">
      <c r="A8370" t="s">
        <v>10535</v>
      </c>
      <c r="B8370" t="s">
        <v>800</v>
      </c>
      <c r="C8370" t="s">
        <v>1308</v>
      </c>
      <c r="D8370" t="s">
        <v>15</v>
      </c>
      <c r="E8370" t="s">
        <v>88</v>
      </c>
      <c r="F8370" t="s">
        <v>1066</v>
      </c>
      <c r="G8370">
        <v>30.34</v>
      </c>
      <c r="H8370">
        <v>1</v>
      </c>
      <c r="I8370">
        <v>0.08</v>
      </c>
      <c r="J8370">
        <v>9.6999999999999993</v>
      </c>
      <c r="K8370" t="s">
        <v>82</v>
      </c>
      <c r="L8370" t="s">
        <v>41</v>
      </c>
      <c r="M8370">
        <v>14.06</v>
      </c>
      <c r="N8370" t="s">
        <v>83</v>
      </c>
      <c r="O8370" t="b">
        <v>0</v>
      </c>
      <c r="P8370">
        <v>27.912800000000001</v>
      </c>
      <c r="Q8370">
        <v>9.7088000000000001</v>
      </c>
      <c r="R8370">
        <v>-14.0512</v>
      </c>
      <c r="S8370" t="s">
        <v>84</v>
      </c>
      <c r="T8370">
        <v>0</v>
      </c>
      <c r="U8370">
        <v>0</v>
      </c>
      <c r="V8370">
        <v>7</v>
      </c>
      <c r="W8370">
        <v>7.4411999999999843</v>
      </c>
    </row>
    <row r="8371" spans="1:23" x14ac:dyDescent="0.35">
      <c r="A8371" t="s">
        <v>10536</v>
      </c>
      <c r="B8371" t="s">
        <v>562</v>
      </c>
      <c r="C8371" t="s">
        <v>5446</v>
      </c>
      <c r="D8371" t="s">
        <v>24</v>
      </c>
      <c r="E8371" t="s">
        <v>95</v>
      </c>
      <c r="F8371" t="s">
        <v>451</v>
      </c>
      <c r="G8371">
        <v>140.01</v>
      </c>
      <c r="H8371">
        <v>2</v>
      </c>
      <c r="I8371">
        <v>0.06</v>
      </c>
      <c r="J8371">
        <v>3.29</v>
      </c>
      <c r="K8371" t="s">
        <v>90</v>
      </c>
      <c r="L8371" t="s">
        <v>45</v>
      </c>
      <c r="M8371">
        <v>0.69</v>
      </c>
      <c r="N8371" t="s">
        <v>83</v>
      </c>
      <c r="O8371" t="b">
        <v>0</v>
      </c>
      <c r="P8371">
        <v>263.21879999999999</v>
      </c>
      <c r="Q8371">
        <v>95.206800000000015</v>
      </c>
      <c r="R8371">
        <v>91.226799999999997</v>
      </c>
      <c r="S8371" t="s">
        <v>103</v>
      </c>
      <c r="T8371">
        <v>0</v>
      </c>
      <c r="U8371">
        <v>0</v>
      </c>
      <c r="V8371">
        <v>5</v>
      </c>
      <c r="W8371">
        <v>836.53300000000002</v>
      </c>
    </row>
    <row r="8372" spans="1:23" x14ac:dyDescent="0.35">
      <c r="A8372" t="s">
        <v>10537</v>
      </c>
      <c r="B8372" t="s">
        <v>622</v>
      </c>
      <c r="C8372" t="s">
        <v>2450</v>
      </c>
      <c r="D8372" t="s">
        <v>15</v>
      </c>
      <c r="E8372" t="s">
        <v>16</v>
      </c>
      <c r="F8372" t="s">
        <v>1762</v>
      </c>
      <c r="G8372">
        <v>42.01</v>
      </c>
      <c r="H8372">
        <v>1</v>
      </c>
      <c r="I8372">
        <v>0.23</v>
      </c>
      <c r="J8372">
        <v>6.53</v>
      </c>
      <c r="K8372" t="s">
        <v>115</v>
      </c>
      <c r="L8372" t="s">
        <v>43</v>
      </c>
      <c r="M8372">
        <v>3.58</v>
      </c>
      <c r="N8372" t="s">
        <v>83</v>
      </c>
      <c r="O8372" t="b">
        <v>0</v>
      </c>
      <c r="P8372">
        <v>32.347700000000003</v>
      </c>
      <c r="Q8372">
        <v>7.1416999999999966</v>
      </c>
      <c r="R8372">
        <v>-2.9683000000000028</v>
      </c>
      <c r="S8372" t="s">
        <v>97</v>
      </c>
      <c r="T8372">
        <v>0</v>
      </c>
      <c r="U8372">
        <v>0</v>
      </c>
      <c r="V8372">
        <v>10</v>
      </c>
      <c r="W8372">
        <v>308.51889999999997</v>
      </c>
    </row>
    <row r="8373" spans="1:23" x14ac:dyDescent="0.35">
      <c r="A8373" t="s">
        <v>10538</v>
      </c>
      <c r="B8373" t="s">
        <v>257</v>
      </c>
      <c r="C8373" t="s">
        <v>717</v>
      </c>
      <c r="D8373" t="s">
        <v>28</v>
      </c>
      <c r="E8373" t="s">
        <v>16</v>
      </c>
      <c r="F8373" t="s">
        <v>645</v>
      </c>
      <c r="G8373">
        <v>41.93</v>
      </c>
      <c r="H8373">
        <v>3</v>
      </c>
      <c r="I8373">
        <v>0.3</v>
      </c>
      <c r="J8373">
        <v>2.86</v>
      </c>
      <c r="K8373" t="s">
        <v>115</v>
      </c>
      <c r="L8373" t="s">
        <v>43</v>
      </c>
      <c r="M8373">
        <v>5.25</v>
      </c>
      <c r="N8373" t="s">
        <v>83</v>
      </c>
      <c r="O8373" t="b">
        <v>0</v>
      </c>
      <c r="P8373">
        <v>88.052999999999983</v>
      </c>
      <c r="Q8373">
        <v>12.57899999999999</v>
      </c>
      <c r="R8373">
        <v>4.4689999999999941</v>
      </c>
      <c r="S8373" t="s">
        <v>128</v>
      </c>
      <c r="T8373">
        <v>0</v>
      </c>
      <c r="U8373">
        <v>0</v>
      </c>
      <c r="V8373">
        <v>17</v>
      </c>
      <c r="W8373">
        <v>684.79100000000005</v>
      </c>
    </row>
    <row r="8374" spans="1:23" x14ac:dyDescent="0.35">
      <c r="A8374" t="s">
        <v>10539</v>
      </c>
      <c r="B8374" t="s">
        <v>130</v>
      </c>
      <c r="C8374" t="s">
        <v>9179</v>
      </c>
      <c r="D8374" t="s">
        <v>12</v>
      </c>
      <c r="E8374" t="s">
        <v>95</v>
      </c>
      <c r="F8374" t="s">
        <v>388</v>
      </c>
      <c r="G8374">
        <v>587.01</v>
      </c>
      <c r="H8374">
        <v>1</v>
      </c>
      <c r="I8374">
        <v>7.0000000000000007E-2</v>
      </c>
      <c r="J8374">
        <v>4.9800000000000004</v>
      </c>
      <c r="K8374" t="s">
        <v>82</v>
      </c>
      <c r="L8374" t="s">
        <v>45</v>
      </c>
      <c r="M8374">
        <v>1.82</v>
      </c>
      <c r="N8374" t="s">
        <v>83</v>
      </c>
      <c r="O8374" t="b">
        <v>0</v>
      </c>
      <c r="P8374">
        <v>545.91929999999991</v>
      </c>
      <c r="Q8374">
        <v>193.71329999999989</v>
      </c>
      <c r="R8374">
        <v>186.91329999999999</v>
      </c>
      <c r="S8374" t="s">
        <v>84</v>
      </c>
      <c r="T8374">
        <v>0</v>
      </c>
      <c r="U8374">
        <v>0</v>
      </c>
      <c r="V8374">
        <v>2</v>
      </c>
      <c r="W8374">
        <v>207.17580000000001</v>
      </c>
    </row>
    <row r="8375" spans="1:23" x14ac:dyDescent="0.35">
      <c r="A8375" t="s">
        <v>10540</v>
      </c>
      <c r="B8375" t="s">
        <v>832</v>
      </c>
      <c r="C8375" t="s">
        <v>1319</v>
      </c>
      <c r="D8375" t="s">
        <v>28</v>
      </c>
      <c r="E8375" t="s">
        <v>14</v>
      </c>
      <c r="F8375" t="s">
        <v>671</v>
      </c>
      <c r="G8375">
        <v>191.57</v>
      </c>
      <c r="H8375">
        <v>1</v>
      </c>
      <c r="I8375">
        <v>0.26</v>
      </c>
      <c r="J8375">
        <v>9.89</v>
      </c>
      <c r="K8375" t="s">
        <v>102</v>
      </c>
      <c r="L8375" t="s">
        <v>41</v>
      </c>
      <c r="M8375">
        <v>5.74</v>
      </c>
      <c r="N8375" t="s">
        <v>83</v>
      </c>
      <c r="O8375" t="b">
        <v>0</v>
      </c>
      <c r="P8375">
        <v>141.76179999999999</v>
      </c>
      <c r="Q8375">
        <v>26.819800000000001</v>
      </c>
      <c r="R8375">
        <v>11.1898</v>
      </c>
      <c r="S8375" t="s">
        <v>97</v>
      </c>
      <c r="T8375">
        <v>0</v>
      </c>
      <c r="U8375">
        <v>0</v>
      </c>
      <c r="V8375">
        <v>5</v>
      </c>
      <c r="W8375">
        <v>534.69919999999991</v>
      </c>
    </row>
    <row r="8376" spans="1:23" x14ac:dyDescent="0.35">
      <c r="A8376" t="s">
        <v>10541</v>
      </c>
      <c r="B8376" t="s">
        <v>268</v>
      </c>
      <c r="C8376" t="s">
        <v>5278</v>
      </c>
      <c r="D8376" t="s">
        <v>19</v>
      </c>
      <c r="E8376" t="s">
        <v>16</v>
      </c>
      <c r="F8376" t="s">
        <v>1316</v>
      </c>
      <c r="G8376">
        <v>27.55</v>
      </c>
      <c r="H8376">
        <v>1</v>
      </c>
      <c r="I8376">
        <v>0.14000000000000001</v>
      </c>
      <c r="J8376">
        <v>6.71</v>
      </c>
      <c r="K8376" t="s">
        <v>102</v>
      </c>
      <c r="L8376" t="s">
        <v>41</v>
      </c>
      <c r="M8376">
        <v>5.22</v>
      </c>
      <c r="N8376" t="s">
        <v>141</v>
      </c>
      <c r="O8376" t="b">
        <v>0</v>
      </c>
      <c r="P8376">
        <v>23.693000000000001</v>
      </c>
      <c r="Q8376">
        <v>7.1630000000000003</v>
      </c>
      <c r="R8376">
        <v>-4.7670000000000003</v>
      </c>
      <c r="S8376" t="s">
        <v>91</v>
      </c>
      <c r="T8376">
        <v>1</v>
      </c>
      <c r="U8376">
        <v>0</v>
      </c>
      <c r="V8376">
        <v>7</v>
      </c>
      <c r="W8376">
        <v>1184.0359000000001</v>
      </c>
    </row>
    <row r="8377" spans="1:23" x14ac:dyDescent="0.35">
      <c r="A8377" t="s">
        <v>10542</v>
      </c>
      <c r="B8377" t="s">
        <v>221</v>
      </c>
      <c r="C8377" t="s">
        <v>3091</v>
      </c>
      <c r="D8377" t="s">
        <v>12</v>
      </c>
      <c r="E8377" t="s">
        <v>95</v>
      </c>
      <c r="F8377" t="s">
        <v>828</v>
      </c>
      <c r="G8377">
        <v>40.6</v>
      </c>
      <c r="H8377">
        <v>2</v>
      </c>
      <c r="I8377">
        <v>0.14000000000000001</v>
      </c>
      <c r="J8377">
        <v>9.5500000000000007</v>
      </c>
      <c r="K8377" t="s">
        <v>102</v>
      </c>
      <c r="L8377" t="s">
        <v>43</v>
      </c>
      <c r="M8377">
        <v>4.9800000000000004</v>
      </c>
      <c r="N8377" t="s">
        <v>83</v>
      </c>
      <c r="O8377" t="b">
        <v>0</v>
      </c>
      <c r="P8377">
        <v>69.832000000000008</v>
      </c>
      <c r="Q8377">
        <v>21.112000000000009</v>
      </c>
      <c r="R8377">
        <v>6.5820000000000078</v>
      </c>
      <c r="S8377" t="s">
        <v>103</v>
      </c>
      <c r="T8377">
        <v>0</v>
      </c>
      <c r="U8377">
        <v>0</v>
      </c>
      <c r="V8377">
        <v>18</v>
      </c>
      <c r="W8377">
        <v>1465.0103999999999</v>
      </c>
    </row>
    <row r="8378" spans="1:23" x14ac:dyDescent="0.35">
      <c r="A8378" t="s">
        <v>10543</v>
      </c>
      <c r="B8378" t="s">
        <v>1576</v>
      </c>
      <c r="C8378" t="s">
        <v>4059</v>
      </c>
      <c r="D8378" t="s">
        <v>17</v>
      </c>
      <c r="E8378" t="s">
        <v>95</v>
      </c>
      <c r="F8378" t="s">
        <v>1080</v>
      </c>
      <c r="G8378">
        <v>523.33000000000004</v>
      </c>
      <c r="H8378">
        <v>1</v>
      </c>
      <c r="I8378">
        <v>0.06</v>
      </c>
      <c r="J8378">
        <v>7.22</v>
      </c>
      <c r="K8378" t="s">
        <v>90</v>
      </c>
      <c r="L8378" t="s">
        <v>43</v>
      </c>
      <c r="M8378">
        <v>5.33</v>
      </c>
      <c r="N8378" t="s">
        <v>83</v>
      </c>
      <c r="O8378" t="b">
        <v>0</v>
      </c>
      <c r="P8378">
        <v>491.93020000000001</v>
      </c>
      <c r="Q8378">
        <v>177.93219999999999</v>
      </c>
      <c r="R8378">
        <v>165.38220000000001</v>
      </c>
      <c r="S8378" t="s">
        <v>97</v>
      </c>
      <c r="T8378">
        <v>0</v>
      </c>
      <c r="U8378">
        <v>0</v>
      </c>
      <c r="V8378">
        <v>2</v>
      </c>
      <c r="W8378">
        <v>149.75139999999999</v>
      </c>
    </row>
    <row r="8379" spans="1:23" x14ac:dyDescent="0.35">
      <c r="A8379" t="s">
        <v>10544</v>
      </c>
      <c r="B8379" t="s">
        <v>291</v>
      </c>
      <c r="C8379" t="s">
        <v>550</v>
      </c>
      <c r="D8379" t="s">
        <v>19</v>
      </c>
      <c r="E8379" t="s">
        <v>16</v>
      </c>
      <c r="F8379" t="s">
        <v>828</v>
      </c>
      <c r="G8379">
        <v>46.38</v>
      </c>
      <c r="H8379">
        <v>1</v>
      </c>
      <c r="I8379">
        <v>0.23</v>
      </c>
      <c r="J8379">
        <v>5.19</v>
      </c>
      <c r="K8379" t="s">
        <v>90</v>
      </c>
      <c r="L8379" t="s">
        <v>43</v>
      </c>
      <c r="M8379">
        <v>3.33</v>
      </c>
      <c r="N8379" t="s">
        <v>83</v>
      </c>
      <c r="O8379" t="b">
        <v>0</v>
      </c>
      <c r="P8379">
        <v>35.712600000000002</v>
      </c>
      <c r="Q8379">
        <v>7.8846000000000016</v>
      </c>
      <c r="R8379">
        <v>-0.63539999999999708</v>
      </c>
      <c r="S8379" t="s">
        <v>183</v>
      </c>
      <c r="T8379">
        <v>0</v>
      </c>
      <c r="U8379">
        <v>0</v>
      </c>
      <c r="V8379">
        <v>20</v>
      </c>
      <c r="W8379">
        <v>1632.1878999999999</v>
      </c>
    </row>
    <row r="8380" spans="1:23" x14ac:dyDescent="0.35">
      <c r="A8380" t="s">
        <v>10545</v>
      </c>
      <c r="B8380" t="s">
        <v>433</v>
      </c>
      <c r="C8380" t="s">
        <v>1254</v>
      </c>
      <c r="D8380" t="s">
        <v>12</v>
      </c>
      <c r="E8380" t="s">
        <v>14</v>
      </c>
      <c r="F8380" t="s">
        <v>255</v>
      </c>
      <c r="G8380">
        <v>133.07</v>
      </c>
      <c r="H8380">
        <v>1</v>
      </c>
      <c r="I8380">
        <v>0.06</v>
      </c>
      <c r="J8380">
        <v>6.94</v>
      </c>
      <c r="K8380" t="s">
        <v>90</v>
      </c>
      <c r="L8380" t="s">
        <v>48</v>
      </c>
      <c r="M8380">
        <v>12.37</v>
      </c>
      <c r="N8380" t="s">
        <v>83</v>
      </c>
      <c r="O8380" t="b">
        <v>0</v>
      </c>
      <c r="P8380">
        <v>125.08580000000001</v>
      </c>
      <c r="Q8380">
        <v>45.243799999999993</v>
      </c>
      <c r="R8380">
        <v>25.933799999999991</v>
      </c>
      <c r="S8380" t="s">
        <v>97</v>
      </c>
      <c r="T8380">
        <v>0</v>
      </c>
      <c r="U8380">
        <v>0</v>
      </c>
      <c r="V8380">
        <v>13</v>
      </c>
      <c r="W8380">
        <v>1539.1237000000001</v>
      </c>
    </row>
    <row r="8381" spans="1:23" x14ac:dyDescent="0.35">
      <c r="A8381" t="s">
        <v>10546</v>
      </c>
      <c r="B8381" t="s">
        <v>229</v>
      </c>
      <c r="C8381" t="s">
        <v>1706</v>
      </c>
      <c r="D8381" t="s">
        <v>17</v>
      </c>
      <c r="E8381" t="s">
        <v>95</v>
      </c>
      <c r="F8381" t="s">
        <v>96</v>
      </c>
      <c r="G8381">
        <v>443.63</v>
      </c>
      <c r="H8381">
        <v>3</v>
      </c>
      <c r="I8381">
        <v>0.06</v>
      </c>
      <c r="J8381">
        <v>4.0599999999999996</v>
      </c>
      <c r="K8381" t="s">
        <v>82</v>
      </c>
      <c r="L8381" t="s">
        <v>45</v>
      </c>
      <c r="M8381">
        <v>0.93</v>
      </c>
      <c r="N8381" t="s">
        <v>83</v>
      </c>
      <c r="O8381" t="b">
        <v>0</v>
      </c>
      <c r="P8381">
        <v>1251.0365999999999</v>
      </c>
      <c r="Q8381">
        <v>452.50259999999997</v>
      </c>
      <c r="R8381">
        <v>447.51260000000002</v>
      </c>
      <c r="S8381" t="s">
        <v>103</v>
      </c>
      <c r="T8381">
        <v>0</v>
      </c>
      <c r="U8381">
        <v>0</v>
      </c>
      <c r="V8381">
        <v>3</v>
      </c>
      <c r="W8381">
        <v>457.07100000000003</v>
      </c>
    </row>
    <row r="8382" spans="1:23" x14ac:dyDescent="0.35">
      <c r="A8382" t="s">
        <v>10547</v>
      </c>
      <c r="B8382" t="s">
        <v>272</v>
      </c>
      <c r="C8382" t="s">
        <v>1071</v>
      </c>
      <c r="D8382" t="s">
        <v>19</v>
      </c>
      <c r="E8382" t="s">
        <v>14</v>
      </c>
      <c r="F8382" t="s">
        <v>460</v>
      </c>
      <c r="G8382">
        <v>122.05</v>
      </c>
      <c r="H8382">
        <v>3</v>
      </c>
      <c r="I8382">
        <v>0.01</v>
      </c>
      <c r="J8382">
        <v>8.11</v>
      </c>
      <c r="K8382" t="s">
        <v>115</v>
      </c>
      <c r="L8382" t="s">
        <v>45</v>
      </c>
      <c r="M8382">
        <v>0.79</v>
      </c>
      <c r="N8382" t="s">
        <v>83</v>
      </c>
      <c r="O8382" t="b">
        <v>0</v>
      </c>
      <c r="P8382">
        <v>362.48849999999999</v>
      </c>
      <c r="Q8382">
        <v>142.79849999999999</v>
      </c>
      <c r="R8382">
        <v>133.89850000000001</v>
      </c>
      <c r="S8382" t="s">
        <v>84</v>
      </c>
      <c r="T8382">
        <v>0</v>
      </c>
      <c r="U8382">
        <v>0</v>
      </c>
      <c r="V8382">
        <v>17</v>
      </c>
      <c r="W8382">
        <v>1567.6953000000001</v>
      </c>
    </row>
    <row r="8383" spans="1:23" x14ac:dyDescent="0.35">
      <c r="A8383" t="s">
        <v>10548</v>
      </c>
      <c r="B8383" t="s">
        <v>413</v>
      </c>
      <c r="C8383" t="s">
        <v>508</v>
      </c>
      <c r="D8383" t="s">
        <v>12</v>
      </c>
      <c r="E8383" t="s">
        <v>14</v>
      </c>
      <c r="F8383" t="s">
        <v>655</v>
      </c>
      <c r="G8383">
        <v>137.47999999999999</v>
      </c>
      <c r="H8383">
        <v>3</v>
      </c>
      <c r="I8383">
        <v>7.0000000000000007E-2</v>
      </c>
      <c r="J8383">
        <v>9.6300000000000008</v>
      </c>
      <c r="K8383" t="s">
        <v>82</v>
      </c>
      <c r="L8383" t="s">
        <v>43</v>
      </c>
      <c r="M8383">
        <v>5.05</v>
      </c>
      <c r="N8383" t="s">
        <v>83</v>
      </c>
      <c r="O8383" t="b">
        <v>0</v>
      </c>
      <c r="P8383">
        <v>383.56919999999991</v>
      </c>
      <c r="Q8383">
        <v>136.1052</v>
      </c>
      <c r="R8383">
        <v>121.4252</v>
      </c>
      <c r="S8383" t="s">
        <v>84</v>
      </c>
      <c r="T8383">
        <v>0</v>
      </c>
      <c r="U8383">
        <v>0</v>
      </c>
      <c r="V8383">
        <v>21</v>
      </c>
      <c r="W8383">
        <v>1777.9158</v>
      </c>
    </row>
    <row r="8384" spans="1:23" x14ac:dyDescent="0.35">
      <c r="A8384" t="s">
        <v>10549</v>
      </c>
      <c r="B8384" t="s">
        <v>212</v>
      </c>
      <c r="C8384" t="s">
        <v>456</v>
      </c>
      <c r="D8384" t="s">
        <v>28</v>
      </c>
      <c r="E8384" t="s">
        <v>95</v>
      </c>
      <c r="F8384" t="s">
        <v>328</v>
      </c>
      <c r="G8384">
        <v>441.88</v>
      </c>
      <c r="H8384">
        <v>2</v>
      </c>
      <c r="I8384">
        <v>0.06</v>
      </c>
      <c r="J8384">
        <v>7.8</v>
      </c>
      <c r="K8384" t="s">
        <v>115</v>
      </c>
      <c r="L8384" t="s">
        <v>43</v>
      </c>
      <c r="M8384">
        <v>6.17</v>
      </c>
      <c r="N8384" t="s">
        <v>83</v>
      </c>
      <c r="O8384" t="b">
        <v>0</v>
      </c>
      <c r="P8384">
        <v>830.73439999999994</v>
      </c>
      <c r="Q8384">
        <v>300.47840000000002</v>
      </c>
      <c r="R8384">
        <v>286.50839999999988</v>
      </c>
      <c r="S8384" t="s">
        <v>91</v>
      </c>
      <c r="T8384">
        <v>0</v>
      </c>
      <c r="U8384">
        <v>0</v>
      </c>
      <c r="V8384">
        <v>14</v>
      </c>
      <c r="W8384">
        <v>1444.0427999999999</v>
      </c>
    </row>
    <row r="8385" spans="1:23" x14ac:dyDescent="0.35">
      <c r="A8385" t="s">
        <v>10550</v>
      </c>
      <c r="B8385" t="s">
        <v>99</v>
      </c>
      <c r="C8385" t="s">
        <v>4737</v>
      </c>
      <c r="D8385" t="s">
        <v>12</v>
      </c>
      <c r="E8385" t="s">
        <v>16</v>
      </c>
      <c r="F8385" t="s">
        <v>723</v>
      </c>
      <c r="G8385">
        <v>33.380000000000003</v>
      </c>
      <c r="H8385">
        <v>1</v>
      </c>
      <c r="I8385">
        <v>0.27</v>
      </c>
      <c r="J8385">
        <v>3.57</v>
      </c>
      <c r="K8385" t="s">
        <v>115</v>
      </c>
      <c r="L8385" t="s">
        <v>45</v>
      </c>
      <c r="M8385">
        <v>1.06</v>
      </c>
      <c r="N8385" t="s">
        <v>83</v>
      </c>
      <c r="O8385" t="b">
        <v>0</v>
      </c>
      <c r="P8385">
        <v>24.3674</v>
      </c>
      <c r="Q8385">
        <v>4.3393999999999977</v>
      </c>
      <c r="R8385">
        <v>-0.29060000000000219</v>
      </c>
      <c r="S8385" t="s">
        <v>103</v>
      </c>
      <c r="T8385">
        <v>0</v>
      </c>
      <c r="U8385">
        <v>0</v>
      </c>
      <c r="V8385">
        <v>18</v>
      </c>
      <c r="W8385">
        <v>2172.4623999999999</v>
      </c>
    </row>
    <row r="8386" spans="1:23" x14ac:dyDescent="0.35">
      <c r="A8386" t="s">
        <v>10551</v>
      </c>
      <c r="B8386" t="s">
        <v>1340</v>
      </c>
      <c r="C8386" t="s">
        <v>2029</v>
      </c>
      <c r="D8386" t="s">
        <v>17</v>
      </c>
      <c r="E8386" t="s">
        <v>14</v>
      </c>
      <c r="F8386" t="s">
        <v>355</v>
      </c>
      <c r="G8386">
        <v>59.66</v>
      </c>
      <c r="H8386">
        <v>3</v>
      </c>
      <c r="I8386">
        <v>0.06</v>
      </c>
      <c r="J8386">
        <v>5.22</v>
      </c>
      <c r="K8386" t="s">
        <v>90</v>
      </c>
      <c r="L8386" t="s">
        <v>43</v>
      </c>
      <c r="M8386">
        <v>3.85</v>
      </c>
      <c r="N8386" t="s">
        <v>83</v>
      </c>
      <c r="O8386" t="b">
        <v>0</v>
      </c>
      <c r="P8386">
        <v>168.24119999999999</v>
      </c>
      <c r="Q8386">
        <v>60.853200000000001</v>
      </c>
      <c r="R8386">
        <v>51.783200000000001</v>
      </c>
      <c r="S8386" t="s">
        <v>84</v>
      </c>
      <c r="T8386">
        <v>0</v>
      </c>
      <c r="U8386">
        <v>0</v>
      </c>
      <c r="V8386">
        <v>17</v>
      </c>
      <c r="W8386">
        <v>1688.6007999999999</v>
      </c>
    </row>
    <row r="8387" spans="1:23" x14ac:dyDescent="0.35">
      <c r="A8387" t="s">
        <v>10552</v>
      </c>
      <c r="B8387" t="s">
        <v>225</v>
      </c>
      <c r="C8387" t="s">
        <v>707</v>
      </c>
      <c r="D8387" t="s">
        <v>17</v>
      </c>
      <c r="E8387" t="s">
        <v>95</v>
      </c>
      <c r="F8387" t="s">
        <v>289</v>
      </c>
      <c r="G8387">
        <v>354.82</v>
      </c>
      <c r="H8387">
        <v>1</v>
      </c>
      <c r="I8387">
        <v>0.14000000000000001</v>
      </c>
      <c r="J8387">
        <v>2.23</v>
      </c>
      <c r="K8387" t="s">
        <v>115</v>
      </c>
      <c r="L8387" t="s">
        <v>41</v>
      </c>
      <c r="M8387">
        <v>9.7799999999999994</v>
      </c>
      <c r="N8387" t="s">
        <v>83</v>
      </c>
      <c r="O8387" t="b">
        <v>0</v>
      </c>
      <c r="P8387">
        <v>305.14519999999999</v>
      </c>
      <c r="Q8387">
        <v>92.253200000000007</v>
      </c>
      <c r="R8387">
        <v>80.243199999999987</v>
      </c>
      <c r="S8387" t="s">
        <v>183</v>
      </c>
      <c r="T8387">
        <v>0</v>
      </c>
      <c r="U8387">
        <v>0</v>
      </c>
      <c r="V8387">
        <v>12</v>
      </c>
      <c r="W8387">
        <v>629.01880000000017</v>
      </c>
    </row>
    <row r="8388" spans="1:23" x14ac:dyDescent="0.35">
      <c r="A8388" t="s">
        <v>10553</v>
      </c>
      <c r="B8388" t="s">
        <v>440</v>
      </c>
      <c r="C8388" t="s">
        <v>10554</v>
      </c>
      <c r="D8388" t="s">
        <v>26</v>
      </c>
      <c r="E8388" t="s">
        <v>88</v>
      </c>
      <c r="F8388" t="s">
        <v>870</v>
      </c>
      <c r="G8388">
        <v>21.06</v>
      </c>
      <c r="H8388">
        <v>1</v>
      </c>
      <c r="I8388">
        <v>0.1</v>
      </c>
      <c r="J8388">
        <v>4.37</v>
      </c>
      <c r="K8388" t="s">
        <v>82</v>
      </c>
      <c r="L8388" t="s">
        <v>43</v>
      </c>
      <c r="M8388">
        <v>4.1100000000000003</v>
      </c>
      <c r="N8388" t="s">
        <v>83</v>
      </c>
      <c r="O8388" t="b">
        <v>1</v>
      </c>
      <c r="P8388">
        <v>18.954000000000001</v>
      </c>
      <c r="Q8388">
        <v>6.3180000000000014</v>
      </c>
      <c r="R8388">
        <v>-2.161999999999999</v>
      </c>
      <c r="S8388" t="s">
        <v>97</v>
      </c>
      <c r="T8388">
        <v>0</v>
      </c>
      <c r="U8388">
        <v>0</v>
      </c>
      <c r="V8388">
        <v>1</v>
      </c>
      <c r="W8388">
        <v>-2.161999999999999</v>
      </c>
    </row>
    <row r="8389" spans="1:23" x14ac:dyDescent="0.35">
      <c r="A8389" t="s">
        <v>10555</v>
      </c>
      <c r="B8389" t="s">
        <v>622</v>
      </c>
      <c r="C8389" t="s">
        <v>2225</v>
      </c>
      <c r="D8389" t="s">
        <v>19</v>
      </c>
      <c r="E8389" t="s">
        <v>14</v>
      </c>
      <c r="F8389" t="s">
        <v>1041</v>
      </c>
      <c r="G8389">
        <v>92.64</v>
      </c>
      <c r="H8389">
        <v>1</v>
      </c>
      <c r="I8389">
        <v>0.06</v>
      </c>
      <c r="J8389">
        <v>2.73</v>
      </c>
      <c r="K8389" t="s">
        <v>102</v>
      </c>
      <c r="L8389" t="s">
        <v>48</v>
      </c>
      <c r="M8389">
        <v>12.47</v>
      </c>
      <c r="N8389" t="s">
        <v>83</v>
      </c>
      <c r="O8389" t="b">
        <v>0</v>
      </c>
      <c r="P8389">
        <v>87.081599999999995</v>
      </c>
      <c r="Q8389">
        <v>31.497599999999998</v>
      </c>
      <c r="R8389">
        <v>16.297599999999999</v>
      </c>
      <c r="S8389" t="s">
        <v>97</v>
      </c>
      <c r="T8389">
        <v>0</v>
      </c>
      <c r="U8389">
        <v>0</v>
      </c>
      <c r="V8389">
        <v>17</v>
      </c>
      <c r="W8389">
        <v>713.60439999999994</v>
      </c>
    </row>
    <row r="8390" spans="1:23" x14ac:dyDescent="0.35">
      <c r="A8390" t="s">
        <v>10556</v>
      </c>
      <c r="B8390" t="s">
        <v>1622</v>
      </c>
      <c r="C8390" t="s">
        <v>1505</v>
      </c>
      <c r="D8390" t="s">
        <v>28</v>
      </c>
      <c r="E8390" t="s">
        <v>14</v>
      </c>
      <c r="F8390" t="s">
        <v>1041</v>
      </c>
      <c r="G8390">
        <v>151.24</v>
      </c>
      <c r="H8390">
        <v>1</v>
      </c>
      <c r="I8390">
        <v>0.1</v>
      </c>
      <c r="J8390">
        <v>3.51</v>
      </c>
      <c r="K8390" t="s">
        <v>102</v>
      </c>
      <c r="L8390" t="s">
        <v>45</v>
      </c>
      <c r="M8390">
        <v>1</v>
      </c>
      <c r="N8390" t="s">
        <v>83</v>
      </c>
      <c r="O8390" t="b">
        <v>1</v>
      </c>
      <c r="P8390">
        <v>136.11600000000001</v>
      </c>
      <c r="Q8390">
        <v>45.372000000000007</v>
      </c>
      <c r="R8390">
        <v>40.862000000000023</v>
      </c>
      <c r="S8390" t="s">
        <v>183</v>
      </c>
      <c r="T8390">
        <v>0</v>
      </c>
      <c r="U8390">
        <v>0</v>
      </c>
      <c r="V8390">
        <v>12</v>
      </c>
      <c r="W8390">
        <v>1051.6015</v>
      </c>
    </row>
    <row r="8391" spans="1:23" x14ac:dyDescent="0.35">
      <c r="A8391" t="s">
        <v>10557</v>
      </c>
      <c r="B8391" t="s">
        <v>669</v>
      </c>
      <c r="C8391" t="s">
        <v>4503</v>
      </c>
      <c r="D8391" t="s">
        <v>17</v>
      </c>
      <c r="E8391" t="s">
        <v>95</v>
      </c>
      <c r="F8391" t="s">
        <v>1080</v>
      </c>
      <c r="G8391">
        <v>415.62</v>
      </c>
      <c r="H8391">
        <v>2</v>
      </c>
      <c r="I8391">
        <v>0.02</v>
      </c>
      <c r="J8391">
        <v>8.76</v>
      </c>
      <c r="K8391" t="s">
        <v>115</v>
      </c>
      <c r="L8391" t="s">
        <v>43</v>
      </c>
      <c r="M8391">
        <v>5.2</v>
      </c>
      <c r="N8391" t="s">
        <v>83</v>
      </c>
      <c r="O8391" t="b">
        <v>0</v>
      </c>
      <c r="P8391">
        <v>814.61519999999996</v>
      </c>
      <c r="Q8391">
        <v>315.87119999999999</v>
      </c>
      <c r="R8391">
        <v>301.91120000000001</v>
      </c>
      <c r="S8391" t="s">
        <v>183</v>
      </c>
      <c r="T8391">
        <v>0</v>
      </c>
      <c r="U8391">
        <v>0</v>
      </c>
      <c r="V8391">
        <v>3</v>
      </c>
      <c r="W8391">
        <v>502.63830000000007</v>
      </c>
    </row>
    <row r="8392" spans="1:23" x14ac:dyDescent="0.35">
      <c r="A8392" t="s">
        <v>10558</v>
      </c>
      <c r="B8392" t="s">
        <v>814</v>
      </c>
      <c r="C8392" t="s">
        <v>1450</v>
      </c>
      <c r="D8392" t="s">
        <v>15</v>
      </c>
      <c r="E8392" t="s">
        <v>95</v>
      </c>
      <c r="F8392" t="s">
        <v>274</v>
      </c>
      <c r="G8392">
        <v>399.58</v>
      </c>
      <c r="H8392">
        <v>1</v>
      </c>
      <c r="I8392">
        <v>0.01</v>
      </c>
      <c r="J8392">
        <v>3.64</v>
      </c>
      <c r="K8392" t="s">
        <v>82</v>
      </c>
      <c r="L8392" t="s">
        <v>43</v>
      </c>
      <c r="M8392">
        <v>7.85</v>
      </c>
      <c r="N8392" t="s">
        <v>83</v>
      </c>
      <c r="O8392" t="b">
        <v>0</v>
      </c>
      <c r="P8392">
        <v>395.58420000000001</v>
      </c>
      <c r="Q8392">
        <v>155.83619999999999</v>
      </c>
      <c r="R8392">
        <v>144.34620000000001</v>
      </c>
      <c r="S8392" t="s">
        <v>183</v>
      </c>
      <c r="T8392">
        <v>0</v>
      </c>
      <c r="U8392">
        <v>0</v>
      </c>
      <c r="V8392">
        <v>12</v>
      </c>
      <c r="W8392">
        <v>861.80650000000003</v>
      </c>
    </row>
    <row r="8393" spans="1:23" x14ac:dyDescent="0.35">
      <c r="A8393" t="s">
        <v>10559</v>
      </c>
      <c r="B8393" t="s">
        <v>660</v>
      </c>
      <c r="C8393" t="s">
        <v>10560</v>
      </c>
      <c r="D8393" t="s">
        <v>28</v>
      </c>
      <c r="E8393" t="s">
        <v>14</v>
      </c>
      <c r="F8393" t="s">
        <v>817</v>
      </c>
      <c r="G8393">
        <v>65.47</v>
      </c>
      <c r="H8393">
        <v>3</v>
      </c>
      <c r="I8393">
        <v>0.09</v>
      </c>
      <c r="J8393">
        <v>2.04</v>
      </c>
      <c r="K8393" t="s">
        <v>115</v>
      </c>
      <c r="L8393" t="s">
        <v>45</v>
      </c>
      <c r="M8393">
        <v>1.98</v>
      </c>
      <c r="N8393" t="s">
        <v>83</v>
      </c>
      <c r="O8393" t="b">
        <v>0</v>
      </c>
      <c r="P8393">
        <v>178.73310000000001</v>
      </c>
      <c r="Q8393">
        <v>60.887100000000018</v>
      </c>
      <c r="R8393">
        <v>56.867100000000022</v>
      </c>
      <c r="S8393" t="s">
        <v>84</v>
      </c>
      <c r="T8393">
        <v>0</v>
      </c>
      <c r="U8393">
        <v>0</v>
      </c>
      <c r="V8393">
        <v>2</v>
      </c>
      <c r="W8393">
        <v>76.359100000000026</v>
      </c>
    </row>
    <row r="8394" spans="1:23" x14ac:dyDescent="0.35">
      <c r="A8394" t="s">
        <v>10561</v>
      </c>
      <c r="B8394" t="s">
        <v>622</v>
      </c>
      <c r="C8394" t="s">
        <v>5678</v>
      </c>
      <c r="D8394" t="s">
        <v>12</v>
      </c>
      <c r="E8394" t="s">
        <v>95</v>
      </c>
      <c r="F8394" t="s">
        <v>318</v>
      </c>
      <c r="G8394">
        <v>204.33</v>
      </c>
      <c r="H8394">
        <v>3</v>
      </c>
      <c r="I8394">
        <v>0.23</v>
      </c>
      <c r="J8394">
        <v>8.8800000000000008</v>
      </c>
      <c r="K8394" t="s">
        <v>90</v>
      </c>
      <c r="L8394" t="s">
        <v>41</v>
      </c>
      <c r="M8394">
        <v>9.17</v>
      </c>
      <c r="N8394" t="s">
        <v>83</v>
      </c>
      <c r="O8394" t="b">
        <v>0</v>
      </c>
      <c r="P8394">
        <v>472.00229999999999</v>
      </c>
      <c r="Q8394">
        <v>104.20829999999999</v>
      </c>
      <c r="R8394">
        <v>86.158300000000011</v>
      </c>
      <c r="S8394" t="s">
        <v>97</v>
      </c>
      <c r="T8394">
        <v>0</v>
      </c>
      <c r="U8394">
        <v>0</v>
      </c>
      <c r="V8394">
        <v>3</v>
      </c>
      <c r="W8394">
        <v>102.5193</v>
      </c>
    </row>
    <row r="8395" spans="1:23" x14ac:dyDescent="0.35">
      <c r="A8395" t="s">
        <v>10562</v>
      </c>
      <c r="B8395" t="s">
        <v>507</v>
      </c>
      <c r="C8395" t="s">
        <v>10563</v>
      </c>
      <c r="D8395" t="s">
        <v>15</v>
      </c>
      <c r="E8395" t="s">
        <v>14</v>
      </c>
      <c r="F8395" t="s">
        <v>643</v>
      </c>
      <c r="G8395">
        <v>90.35</v>
      </c>
      <c r="H8395">
        <v>3</v>
      </c>
      <c r="I8395">
        <v>7.0000000000000007E-2</v>
      </c>
      <c r="J8395">
        <v>2.4500000000000002</v>
      </c>
      <c r="K8395" t="s">
        <v>102</v>
      </c>
      <c r="L8395" t="s">
        <v>43</v>
      </c>
      <c r="M8395">
        <v>5.09</v>
      </c>
      <c r="N8395" t="s">
        <v>83</v>
      </c>
      <c r="O8395" t="b">
        <v>0</v>
      </c>
      <c r="P8395">
        <v>252.07650000000001</v>
      </c>
      <c r="Q8395">
        <v>89.446499999999986</v>
      </c>
      <c r="R8395">
        <v>81.90649999999998</v>
      </c>
      <c r="S8395" t="s">
        <v>84</v>
      </c>
      <c r="T8395">
        <v>0</v>
      </c>
      <c r="U8395">
        <v>0</v>
      </c>
      <c r="V8395">
        <v>1</v>
      </c>
      <c r="W8395">
        <v>81.90649999999998</v>
      </c>
    </row>
    <row r="8396" spans="1:23" x14ac:dyDescent="0.35">
      <c r="A8396" t="s">
        <v>10564</v>
      </c>
      <c r="B8396" t="s">
        <v>740</v>
      </c>
      <c r="C8396" t="s">
        <v>10565</v>
      </c>
      <c r="D8396" t="s">
        <v>12</v>
      </c>
      <c r="E8396" t="s">
        <v>16</v>
      </c>
      <c r="F8396" t="s">
        <v>351</v>
      </c>
      <c r="G8396">
        <v>64.260000000000005</v>
      </c>
      <c r="H8396">
        <v>1</v>
      </c>
      <c r="I8396">
        <v>0.1</v>
      </c>
      <c r="J8396">
        <v>9.14</v>
      </c>
      <c r="K8396" t="s">
        <v>102</v>
      </c>
      <c r="L8396" t="s">
        <v>41</v>
      </c>
      <c r="M8396">
        <v>12.15</v>
      </c>
      <c r="N8396" t="s">
        <v>83</v>
      </c>
      <c r="O8396" t="b">
        <v>0</v>
      </c>
      <c r="P8396">
        <v>57.834000000000003</v>
      </c>
      <c r="Q8396">
        <v>19.277999999999999</v>
      </c>
      <c r="R8396">
        <v>-2.012</v>
      </c>
      <c r="S8396" t="s">
        <v>128</v>
      </c>
      <c r="T8396">
        <v>0</v>
      </c>
      <c r="U8396">
        <v>0</v>
      </c>
      <c r="V8396">
        <v>1</v>
      </c>
      <c r="W8396">
        <v>-2.012</v>
      </c>
    </row>
    <row r="8397" spans="1:23" x14ac:dyDescent="0.35">
      <c r="A8397" t="s">
        <v>10566</v>
      </c>
      <c r="B8397" t="s">
        <v>394</v>
      </c>
      <c r="C8397" t="s">
        <v>759</v>
      </c>
      <c r="D8397" t="s">
        <v>28</v>
      </c>
      <c r="E8397" t="s">
        <v>95</v>
      </c>
      <c r="F8397" t="s">
        <v>1077</v>
      </c>
      <c r="G8397">
        <v>64.72</v>
      </c>
      <c r="H8397">
        <v>2</v>
      </c>
      <c r="I8397">
        <v>0.25</v>
      </c>
      <c r="J8397">
        <v>3.82</v>
      </c>
      <c r="K8397" t="s">
        <v>82</v>
      </c>
      <c r="L8397" t="s">
        <v>43</v>
      </c>
      <c r="M8397">
        <v>7.56</v>
      </c>
      <c r="N8397" t="s">
        <v>83</v>
      </c>
      <c r="O8397" t="b">
        <v>0</v>
      </c>
      <c r="P8397">
        <v>97.08</v>
      </c>
      <c r="Q8397">
        <v>19.416</v>
      </c>
      <c r="R8397">
        <v>8.0359999999999978</v>
      </c>
      <c r="S8397" t="s">
        <v>91</v>
      </c>
      <c r="T8397">
        <v>0</v>
      </c>
      <c r="U8397">
        <v>0</v>
      </c>
      <c r="V8397">
        <v>11</v>
      </c>
      <c r="W8397">
        <v>315.32900000000012</v>
      </c>
    </row>
    <row r="8398" spans="1:23" x14ac:dyDescent="0.35">
      <c r="A8398" t="s">
        <v>10567</v>
      </c>
      <c r="B8398" t="s">
        <v>320</v>
      </c>
      <c r="C8398" t="s">
        <v>1095</v>
      </c>
      <c r="D8398" t="s">
        <v>12</v>
      </c>
      <c r="E8398" t="s">
        <v>95</v>
      </c>
      <c r="F8398" t="s">
        <v>140</v>
      </c>
      <c r="G8398">
        <v>396.05</v>
      </c>
      <c r="H8398">
        <v>2</v>
      </c>
      <c r="I8398">
        <v>0.1</v>
      </c>
      <c r="J8398">
        <v>2.13</v>
      </c>
      <c r="K8398" t="s">
        <v>102</v>
      </c>
      <c r="L8398" t="s">
        <v>45</v>
      </c>
      <c r="M8398">
        <v>0.9</v>
      </c>
      <c r="N8398" t="s">
        <v>83</v>
      </c>
      <c r="O8398" t="b">
        <v>0</v>
      </c>
      <c r="P8398">
        <v>712.89</v>
      </c>
      <c r="Q8398">
        <v>237.63</v>
      </c>
      <c r="R8398">
        <v>234.6</v>
      </c>
      <c r="S8398" t="s">
        <v>84</v>
      </c>
      <c r="T8398">
        <v>0</v>
      </c>
      <c r="U8398">
        <v>0</v>
      </c>
      <c r="V8398">
        <v>14</v>
      </c>
      <c r="W8398">
        <v>923.14070000000004</v>
      </c>
    </row>
    <row r="8399" spans="1:23" x14ac:dyDescent="0.35">
      <c r="A8399" t="s">
        <v>10568</v>
      </c>
      <c r="B8399" t="s">
        <v>1185</v>
      </c>
      <c r="C8399" t="s">
        <v>5830</v>
      </c>
      <c r="D8399" t="s">
        <v>24</v>
      </c>
      <c r="E8399" t="s">
        <v>16</v>
      </c>
      <c r="F8399" t="s">
        <v>472</v>
      </c>
      <c r="G8399">
        <v>11.85</v>
      </c>
      <c r="H8399">
        <v>2</v>
      </c>
      <c r="I8399">
        <v>0.17</v>
      </c>
      <c r="J8399">
        <v>4.04</v>
      </c>
      <c r="K8399" t="s">
        <v>90</v>
      </c>
      <c r="L8399" t="s">
        <v>43</v>
      </c>
      <c r="M8399">
        <v>3.15</v>
      </c>
      <c r="N8399" t="s">
        <v>83</v>
      </c>
      <c r="O8399" t="b">
        <v>0</v>
      </c>
      <c r="P8399">
        <v>19.670999999999999</v>
      </c>
      <c r="Q8399">
        <v>5.4510000000000014</v>
      </c>
      <c r="R8399">
        <v>-1.738999999999999</v>
      </c>
      <c r="S8399" t="s">
        <v>183</v>
      </c>
      <c r="T8399">
        <v>0</v>
      </c>
      <c r="U8399">
        <v>0</v>
      </c>
      <c r="V8399">
        <v>2</v>
      </c>
      <c r="W8399">
        <v>-2.0414999999999979</v>
      </c>
    </row>
    <row r="8400" spans="1:23" x14ac:dyDescent="0.35">
      <c r="A8400" t="s">
        <v>10569</v>
      </c>
      <c r="B8400" t="s">
        <v>425</v>
      </c>
      <c r="C8400" t="s">
        <v>1503</v>
      </c>
      <c r="D8400" t="s">
        <v>28</v>
      </c>
      <c r="E8400" t="s">
        <v>14</v>
      </c>
      <c r="F8400" t="s">
        <v>255</v>
      </c>
      <c r="G8400">
        <v>89.32</v>
      </c>
      <c r="H8400">
        <v>3</v>
      </c>
      <c r="I8400">
        <v>0.03</v>
      </c>
      <c r="J8400">
        <v>9.6999999999999993</v>
      </c>
      <c r="K8400" t="s">
        <v>90</v>
      </c>
      <c r="L8400" t="s">
        <v>45</v>
      </c>
      <c r="M8400">
        <v>1.92</v>
      </c>
      <c r="N8400" t="s">
        <v>83</v>
      </c>
      <c r="O8400" t="b">
        <v>0</v>
      </c>
      <c r="P8400">
        <v>259.9212</v>
      </c>
      <c r="Q8400">
        <v>99.145200000000017</v>
      </c>
      <c r="R8400">
        <v>87.525200000000012</v>
      </c>
      <c r="S8400" t="s">
        <v>84</v>
      </c>
      <c r="T8400">
        <v>0</v>
      </c>
      <c r="U8400">
        <v>0</v>
      </c>
      <c r="V8400">
        <v>9</v>
      </c>
      <c r="W8400">
        <v>580.17960000000005</v>
      </c>
    </row>
    <row r="8401" spans="1:23" x14ac:dyDescent="0.35">
      <c r="A8401" t="s">
        <v>10570</v>
      </c>
      <c r="B8401" t="s">
        <v>1147</v>
      </c>
      <c r="C8401" t="s">
        <v>717</v>
      </c>
      <c r="D8401" t="s">
        <v>12</v>
      </c>
      <c r="E8401" t="s">
        <v>16</v>
      </c>
      <c r="F8401" t="s">
        <v>132</v>
      </c>
      <c r="G8401">
        <v>27.62</v>
      </c>
      <c r="H8401">
        <v>2</v>
      </c>
      <c r="I8401">
        <v>0.24</v>
      </c>
      <c r="J8401">
        <v>4.38</v>
      </c>
      <c r="K8401" t="s">
        <v>102</v>
      </c>
      <c r="L8401" t="s">
        <v>45</v>
      </c>
      <c r="M8401">
        <v>0.84</v>
      </c>
      <c r="N8401" t="s">
        <v>83</v>
      </c>
      <c r="O8401" t="b">
        <v>0</v>
      </c>
      <c r="P8401">
        <v>41.982400000000013</v>
      </c>
      <c r="Q8401">
        <v>8.8384000000000071</v>
      </c>
      <c r="R8401">
        <v>3.6184000000000078</v>
      </c>
      <c r="S8401" t="s">
        <v>183</v>
      </c>
      <c r="T8401">
        <v>0</v>
      </c>
      <c r="U8401">
        <v>0</v>
      </c>
      <c r="V8401">
        <v>17</v>
      </c>
      <c r="W8401">
        <v>684.79100000000005</v>
      </c>
    </row>
    <row r="8402" spans="1:23" x14ac:dyDescent="0.35">
      <c r="A8402" t="s">
        <v>10571</v>
      </c>
      <c r="B8402" t="s">
        <v>521</v>
      </c>
      <c r="C8402" t="s">
        <v>1336</v>
      </c>
      <c r="D8402" t="s">
        <v>15</v>
      </c>
      <c r="E8402" t="s">
        <v>14</v>
      </c>
      <c r="F8402" t="s">
        <v>1306</v>
      </c>
      <c r="G8402">
        <v>122.9</v>
      </c>
      <c r="H8402">
        <v>2</v>
      </c>
      <c r="I8402">
        <v>0.18</v>
      </c>
      <c r="J8402">
        <v>7.14</v>
      </c>
      <c r="K8402" t="s">
        <v>82</v>
      </c>
      <c r="L8402" t="s">
        <v>41</v>
      </c>
      <c r="M8402">
        <v>13.39</v>
      </c>
      <c r="N8402" t="s">
        <v>83</v>
      </c>
      <c r="O8402" t="b">
        <v>0</v>
      </c>
      <c r="P8402">
        <v>201.55600000000001</v>
      </c>
      <c r="Q8402">
        <v>54.076000000000022</v>
      </c>
      <c r="R8402">
        <v>33.546000000000021</v>
      </c>
      <c r="S8402" t="s">
        <v>84</v>
      </c>
      <c r="T8402">
        <v>0</v>
      </c>
      <c r="U8402">
        <v>0</v>
      </c>
      <c r="V8402">
        <v>10</v>
      </c>
      <c r="W8402">
        <v>1249.3488</v>
      </c>
    </row>
    <row r="8403" spans="1:23" x14ac:dyDescent="0.35">
      <c r="A8403" t="s">
        <v>10572</v>
      </c>
      <c r="B8403" t="s">
        <v>165</v>
      </c>
      <c r="C8403" t="s">
        <v>2898</v>
      </c>
      <c r="D8403" t="s">
        <v>26</v>
      </c>
      <c r="E8403" t="s">
        <v>88</v>
      </c>
      <c r="F8403" t="s">
        <v>1844</v>
      </c>
      <c r="G8403">
        <v>28.68</v>
      </c>
      <c r="H8403">
        <v>1</v>
      </c>
      <c r="I8403">
        <v>0.06</v>
      </c>
      <c r="J8403">
        <v>9.01</v>
      </c>
      <c r="K8403" t="s">
        <v>102</v>
      </c>
      <c r="L8403" t="s">
        <v>43</v>
      </c>
      <c r="M8403">
        <v>6.5</v>
      </c>
      <c r="N8403" t="s">
        <v>83</v>
      </c>
      <c r="O8403" t="b">
        <v>0</v>
      </c>
      <c r="P8403">
        <v>26.959199999999999</v>
      </c>
      <c r="Q8403">
        <v>9.7512000000000008</v>
      </c>
      <c r="R8403">
        <v>-5.758799999999999</v>
      </c>
      <c r="S8403" t="s">
        <v>91</v>
      </c>
      <c r="T8403">
        <v>0</v>
      </c>
      <c r="U8403">
        <v>0</v>
      </c>
      <c r="V8403">
        <v>21</v>
      </c>
      <c r="W8403">
        <v>1859.8818000000001</v>
      </c>
    </row>
    <row r="8404" spans="1:23" x14ac:dyDescent="0.35">
      <c r="A8404" t="s">
        <v>10573</v>
      </c>
      <c r="B8404" t="s">
        <v>581</v>
      </c>
      <c r="C8404" t="s">
        <v>2815</v>
      </c>
      <c r="D8404" t="s">
        <v>19</v>
      </c>
      <c r="E8404" t="s">
        <v>16</v>
      </c>
      <c r="F8404" t="s">
        <v>527</v>
      </c>
      <c r="G8404">
        <v>35.450000000000003</v>
      </c>
      <c r="H8404">
        <v>3</v>
      </c>
      <c r="I8404">
        <v>0.18</v>
      </c>
      <c r="J8404">
        <v>5.16</v>
      </c>
      <c r="K8404" t="s">
        <v>115</v>
      </c>
      <c r="L8404" t="s">
        <v>45</v>
      </c>
      <c r="M8404">
        <v>0.87</v>
      </c>
      <c r="N8404" t="s">
        <v>83</v>
      </c>
      <c r="O8404" t="b">
        <v>0</v>
      </c>
      <c r="P8404">
        <v>87.207000000000008</v>
      </c>
      <c r="Q8404">
        <v>23.397000000000009</v>
      </c>
      <c r="R8404">
        <v>17.367000000000001</v>
      </c>
      <c r="S8404" t="s">
        <v>84</v>
      </c>
      <c r="T8404">
        <v>0</v>
      </c>
      <c r="U8404">
        <v>0</v>
      </c>
      <c r="V8404">
        <v>13</v>
      </c>
      <c r="W8404">
        <v>1150.4376000000011</v>
      </c>
    </row>
    <row r="8405" spans="1:23" x14ac:dyDescent="0.35">
      <c r="A8405" t="s">
        <v>10574</v>
      </c>
      <c r="B8405" t="s">
        <v>1576</v>
      </c>
      <c r="C8405" t="s">
        <v>3352</v>
      </c>
      <c r="D8405" t="s">
        <v>12</v>
      </c>
      <c r="E8405" t="s">
        <v>14</v>
      </c>
      <c r="F8405" t="s">
        <v>705</v>
      </c>
      <c r="G8405">
        <v>99.53</v>
      </c>
      <c r="H8405">
        <v>3</v>
      </c>
      <c r="I8405">
        <v>0.24</v>
      </c>
      <c r="J8405">
        <v>2.92</v>
      </c>
      <c r="K8405" t="s">
        <v>115</v>
      </c>
      <c r="L8405" t="s">
        <v>41</v>
      </c>
      <c r="M8405">
        <v>11.78</v>
      </c>
      <c r="N8405" t="s">
        <v>83</v>
      </c>
      <c r="O8405" t="b">
        <v>0</v>
      </c>
      <c r="P8405">
        <v>226.92840000000001</v>
      </c>
      <c r="Q8405">
        <v>47.774400000000007</v>
      </c>
      <c r="R8405">
        <v>33.074400000000011</v>
      </c>
      <c r="S8405" t="s">
        <v>97</v>
      </c>
      <c r="T8405">
        <v>0</v>
      </c>
      <c r="U8405">
        <v>0</v>
      </c>
      <c r="V8405">
        <v>12</v>
      </c>
      <c r="W8405">
        <v>996.85199999999998</v>
      </c>
    </row>
    <row r="8406" spans="1:23" x14ac:dyDescent="0.35">
      <c r="A8406" t="s">
        <v>10575</v>
      </c>
      <c r="B8406" t="s">
        <v>284</v>
      </c>
      <c r="C8406" t="s">
        <v>94</v>
      </c>
      <c r="D8406" t="s">
        <v>15</v>
      </c>
      <c r="E8406" t="s">
        <v>14</v>
      </c>
      <c r="F8406" t="s">
        <v>366</v>
      </c>
      <c r="G8406">
        <v>105.24</v>
      </c>
      <c r="H8406">
        <v>1</v>
      </c>
      <c r="I8406">
        <v>0.22</v>
      </c>
      <c r="J8406">
        <v>6.25</v>
      </c>
      <c r="K8406" t="s">
        <v>90</v>
      </c>
      <c r="L8406" t="s">
        <v>41</v>
      </c>
      <c r="M8406">
        <v>11.97</v>
      </c>
      <c r="N8406" t="s">
        <v>83</v>
      </c>
      <c r="O8406" t="b">
        <v>0</v>
      </c>
      <c r="P8406">
        <v>82.087199999999996</v>
      </c>
      <c r="Q8406">
        <v>18.943200000000001</v>
      </c>
      <c r="R8406">
        <v>0.72320000000000562</v>
      </c>
      <c r="S8406" t="s">
        <v>91</v>
      </c>
      <c r="T8406">
        <v>0</v>
      </c>
      <c r="U8406">
        <v>0</v>
      </c>
      <c r="V8406">
        <v>25</v>
      </c>
      <c r="W8406">
        <v>2626.2725</v>
      </c>
    </row>
    <row r="8407" spans="1:23" x14ac:dyDescent="0.35">
      <c r="A8407" t="s">
        <v>10576</v>
      </c>
      <c r="B8407" t="s">
        <v>113</v>
      </c>
      <c r="C8407" t="s">
        <v>5063</v>
      </c>
      <c r="D8407" t="s">
        <v>12</v>
      </c>
      <c r="E8407" t="s">
        <v>14</v>
      </c>
      <c r="F8407" t="s">
        <v>1029</v>
      </c>
      <c r="G8407">
        <v>150.46</v>
      </c>
      <c r="H8407">
        <v>3</v>
      </c>
      <c r="I8407">
        <v>0.06</v>
      </c>
      <c r="J8407">
        <v>7.77</v>
      </c>
      <c r="K8407" t="s">
        <v>102</v>
      </c>
      <c r="L8407" t="s">
        <v>43</v>
      </c>
      <c r="M8407">
        <v>7.58</v>
      </c>
      <c r="N8407" t="s">
        <v>83</v>
      </c>
      <c r="O8407" t="b">
        <v>0</v>
      </c>
      <c r="P8407">
        <v>424.29719999999998</v>
      </c>
      <c r="Q8407">
        <v>153.4692</v>
      </c>
      <c r="R8407">
        <v>138.11920000000001</v>
      </c>
      <c r="S8407" t="s">
        <v>84</v>
      </c>
      <c r="T8407">
        <v>0</v>
      </c>
      <c r="U8407">
        <v>0</v>
      </c>
      <c r="V8407">
        <v>3</v>
      </c>
      <c r="W8407">
        <v>489.75269999999989</v>
      </c>
    </row>
    <row r="8408" spans="1:23" x14ac:dyDescent="0.35">
      <c r="A8408" t="s">
        <v>10577</v>
      </c>
      <c r="B8408" t="s">
        <v>208</v>
      </c>
      <c r="C8408" t="s">
        <v>9308</v>
      </c>
      <c r="D8408" t="s">
        <v>19</v>
      </c>
      <c r="E8408" t="s">
        <v>16</v>
      </c>
      <c r="F8408" t="s">
        <v>409</v>
      </c>
      <c r="G8408">
        <v>71.44</v>
      </c>
      <c r="H8408">
        <v>2</v>
      </c>
      <c r="I8408">
        <v>0.14000000000000001</v>
      </c>
      <c r="J8408">
        <v>3.65</v>
      </c>
      <c r="K8408" t="s">
        <v>82</v>
      </c>
      <c r="L8408" t="s">
        <v>41</v>
      </c>
      <c r="M8408">
        <v>13.67</v>
      </c>
      <c r="N8408" t="s">
        <v>83</v>
      </c>
      <c r="O8408" t="b">
        <v>0</v>
      </c>
      <c r="P8408">
        <v>122.8768</v>
      </c>
      <c r="Q8408">
        <v>37.148800000000001</v>
      </c>
      <c r="R8408">
        <v>19.828800000000001</v>
      </c>
      <c r="S8408" t="s">
        <v>183</v>
      </c>
      <c r="T8408">
        <v>0</v>
      </c>
      <c r="U8408">
        <v>0</v>
      </c>
      <c r="V8408">
        <v>2</v>
      </c>
      <c r="W8408">
        <v>232.16759999999999</v>
      </c>
    </row>
    <row r="8409" spans="1:23" x14ac:dyDescent="0.35">
      <c r="A8409" t="s">
        <v>10578</v>
      </c>
      <c r="B8409" t="s">
        <v>819</v>
      </c>
      <c r="C8409" t="s">
        <v>2228</v>
      </c>
      <c r="D8409" t="s">
        <v>26</v>
      </c>
      <c r="E8409" t="s">
        <v>95</v>
      </c>
      <c r="F8409" t="s">
        <v>757</v>
      </c>
      <c r="G8409">
        <v>459.84</v>
      </c>
      <c r="H8409">
        <v>1</v>
      </c>
      <c r="I8409">
        <v>0.19</v>
      </c>
      <c r="J8409">
        <v>3.88</v>
      </c>
      <c r="K8409" t="s">
        <v>82</v>
      </c>
      <c r="L8409" t="s">
        <v>41</v>
      </c>
      <c r="M8409">
        <v>10.68</v>
      </c>
      <c r="N8409" t="s">
        <v>83</v>
      </c>
      <c r="O8409" t="b">
        <v>0</v>
      </c>
      <c r="P8409">
        <v>372.47039999999998</v>
      </c>
      <c r="Q8409">
        <v>96.566400000000002</v>
      </c>
      <c r="R8409">
        <v>82.006399999999985</v>
      </c>
      <c r="S8409" t="s">
        <v>128</v>
      </c>
      <c r="T8409">
        <v>0</v>
      </c>
      <c r="U8409">
        <v>0</v>
      </c>
      <c r="V8409">
        <v>13</v>
      </c>
      <c r="W8409">
        <v>478.67059999999998</v>
      </c>
    </row>
    <row r="8410" spans="1:23" x14ac:dyDescent="0.35">
      <c r="A8410" t="s">
        <v>10579</v>
      </c>
      <c r="B8410" t="s">
        <v>572</v>
      </c>
      <c r="C8410" t="s">
        <v>467</v>
      </c>
      <c r="D8410" t="s">
        <v>28</v>
      </c>
      <c r="E8410" t="s">
        <v>16</v>
      </c>
      <c r="F8410" t="s">
        <v>278</v>
      </c>
      <c r="G8410">
        <v>49.6</v>
      </c>
      <c r="H8410">
        <v>2</v>
      </c>
      <c r="I8410">
        <v>0.26</v>
      </c>
      <c r="J8410">
        <v>9.41</v>
      </c>
      <c r="K8410" t="s">
        <v>102</v>
      </c>
      <c r="L8410" t="s">
        <v>45</v>
      </c>
      <c r="M8410">
        <v>1.21</v>
      </c>
      <c r="N8410" t="s">
        <v>83</v>
      </c>
      <c r="O8410" t="b">
        <v>0</v>
      </c>
      <c r="P8410">
        <v>73.408000000000001</v>
      </c>
      <c r="Q8410">
        <v>13.888</v>
      </c>
      <c r="R8410">
        <v>3.2680000000000038</v>
      </c>
      <c r="S8410" t="s">
        <v>183</v>
      </c>
      <c r="T8410">
        <v>0</v>
      </c>
      <c r="U8410">
        <v>0</v>
      </c>
      <c r="V8410">
        <v>17</v>
      </c>
      <c r="W8410">
        <v>460.26070000000021</v>
      </c>
    </row>
    <row r="8411" spans="1:23" x14ac:dyDescent="0.35">
      <c r="A8411" t="s">
        <v>10580</v>
      </c>
      <c r="B8411" t="s">
        <v>1240</v>
      </c>
      <c r="C8411" t="s">
        <v>1199</v>
      </c>
      <c r="D8411" t="s">
        <v>12</v>
      </c>
      <c r="E8411" t="s">
        <v>16</v>
      </c>
      <c r="F8411" t="s">
        <v>231</v>
      </c>
      <c r="G8411">
        <v>34.43</v>
      </c>
      <c r="H8411">
        <v>3</v>
      </c>
      <c r="I8411">
        <v>0.28000000000000003</v>
      </c>
      <c r="J8411">
        <v>6.86</v>
      </c>
      <c r="K8411" t="s">
        <v>102</v>
      </c>
      <c r="L8411" t="s">
        <v>43</v>
      </c>
      <c r="M8411">
        <v>7.59</v>
      </c>
      <c r="N8411" t="s">
        <v>83</v>
      </c>
      <c r="O8411" t="b">
        <v>0</v>
      </c>
      <c r="P8411">
        <v>74.368799999999993</v>
      </c>
      <c r="Q8411">
        <v>12.3948</v>
      </c>
      <c r="R8411">
        <v>-2.0551999999999961</v>
      </c>
      <c r="S8411" t="s">
        <v>91</v>
      </c>
      <c r="T8411">
        <v>0</v>
      </c>
      <c r="U8411">
        <v>0</v>
      </c>
      <c r="V8411">
        <v>19</v>
      </c>
      <c r="W8411">
        <v>257.53230000000002</v>
      </c>
    </row>
    <row r="8412" spans="1:23" x14ac:dyDescent="0.35">
      <c r="A8412" t="s">
        <v>10581</v>
      </c>
      <c r="B8412" t="s">
        <v>1240</v>
      </c>
      <c r="C8412" t="s">
        <v>4819</v>
      </c>
      <c r="D8412" t="s">
        <v>12</v>
      </c>
      <c r="E8412" t="s">
        <v>16</v>
      </c>
      <c r="F8412" t="s">
        <v>145</v>
      </c>
      <c r="G8412">
        <v>49.9</v>
      </c>
      <c r="H8412">
        <v>1</v>
      </c>
      <c r="I8412">
        <v>0.26</v>
      </c>
      <c r="J8412">
        <v>6.91</v>
      </c>
      <c r="K8412" t="s">
        <v>82</v>
      </c>
      <c r="L8412" t="s">
        <v>43</v>
      </c>
      <c r="M8412">
        <v>4.97</v>
      </c>
      <c r="N8412" t="s">
        <v>83</v>
      </c>
      <c r="O8412" t="b">
        <v>0</v>
      </c>
      <c r="P8412">
        <v>36.926000000000002</v>
      </c>
      <c r="Q8412">
        <v>6.9860000000000042</v>
      </c>
      <c r="R8412">
        <v>-4.8939999999999948</v>
      </c>
      <c r="S8412" t="s">
        <v>91</v>
      </c>
      <c r="T8412">
        <v>0</v>
      </c>
      <c r="U8412">
        <v>0</v>
      </c>
      <c r="V8412">
        <v>3</v>
      </c>
      <c r="W8412">
        <v>284.62299999999999</v>
      </c>
    </row>
    <row r="8413" spans="1:23" x14ac:dyDescent="0.35">
      <c r="A8413" t="s">
        <v>10582</v>
      </c>
      <c r="B8413" t="s">
        <v>1301</v>
      </c>
      <c r="C8413" t="s">
        <v>1766</v>
      </c>
      <c r="D8413" t="s">
        <v>12</v>
      </c>
      <c r="E8413" t="s">
        <v>95</v>
      </c>
      <c r="F8413" t="s">
        <v>127</v>
      </c>
      <c r="G8413">
        <v>460.51</v>
      </c>
      <c r="H8413">
        <v>2</v>
      </c>
      <c r="I8413">
        <v>0.09</v>
      </c>
      <c r="J8413">
        <v>6.34</v>
      </c>
      <c r="K8413" t="s">
        <v>90</v>
      </c>
      <c r="L8413" t="s">
        <v>43</v>
      </c>
      <c r="M8413">
        <v>4.08</v>
      </c>
      <c r="N8413" t="s">
        <v>83</v>
      </c>
      <c r="O8413" t="b">
        <v>0</v>
      </c>
      <c r="P8413">
        <v>838.12819999999999</v>
      </c>
      <c r="Q8413">
        <v>285.51620000000003</v>
      </c>
      <c r="R8413">
        <v>275.09620000000001</v>
      </c>
      <c r="S8413" t="s">
        <v>91</v>
      </c>
      <c r="T8413">
        <v>0</v>
      </c>
      <c r="U8413">
        <v>0</v>
      </c>
      <c r="V8413">
        <v>19</v>
      </c>
      <c r="W8413">
        <v>2240.0264999999999</v>
      </c>
    </row>
    <row r="8414" spans="1:23" x14ac:dyDescent="0.35">
      <c r="A8414" t="s">
        <v>10583</v>
      </c>
      <c r="B8414" t="s">
        <v>636</v>
      </c>
      <c r="C8414" t="s">
        <v>277</v>
      </c>
      <c r="D8414" t="s">
        <v>17</v>
      </c>
      <c r="E8414" t="s">
        <v>88</v>
      </c>
      <c r="F8414" t="s">
        <v>381</v>
      </c>
      <c r="G8414">
        <v>22.13</v>
      </c>
      <c r="H8414">
        <v>1</v>
      </c>
      <c r="I8414">
        <v>0.05</v>
      </c>
      <c r="J8414">
        <v>6.87</v>
      </c>
      <c r="K8414" t="s">
        <v>82</v>
      </c>
      <c r="L8414" t="s">
        <v>43</v>
      </c>
      <c r="M8414">
        <v>6.75</v>
      </c>
      <c r="N8414" t="s">
        <v>83</v>
      </c>
      <c r="O8414" t="b">
        <v>0</v>
      </c>
      <c r="P8414">
        <v>21.023499999999999</v>
      </c>
      <c r="Q8414">
        <v>7.7454999999999998</v>
      </c>
      <c r="R8414">
        <v>-5.8745000000000012</v>
      </c>
      <c r="S8414" t="s">
        <v>103</v>
      </c>
      <c r="T8414">
        <v>0</v>
      </c>
      <c r="U8414">
        <v>0</v>
      </c>
      <c r="V8414">
        <v>17</v>
      </c>
      <c r="W8414">
        <v>653.06250000000011</v>
      </c>
    </row>
    <row r="8415" spans="1:23" x14ac:dyDescent="0.35">
      <c r="A8415" t="s">
        <v>10584</v>
      </c>
      <c r="B8415" t="s">
        <v>1996</v>
      </c>
      <c r="C8415" t="s">
        <v>1701</v>
      </c>
      <c r="D8415" t="s">
        <v>19</v>
      </c>
      <c r="E8415" t="s">
        <v>14</v>
      </c>
      <c r="F8415" t="s">
        <v>1109</v>
      </c>
      <c r="G8415">
        <v>120.3</v>
      </c>
      <c r="H8415">
        <v>1</v>
      </c>
      <c r="I8415">
        <v>0</v>
      </c>
      <c r="J8415">
        <v>4.04</v>
      </c>
      <c r="K8415" t="s">
        <v>90</v>
      </c>
      <c r="L8415" t="s">
        <v>43</v>
      </c>
      <c r="M8415">
        <v>7.73</v>
      </c>
      <c r="N8415" t="s">
        <v>83</v>
      </c>
      <c r="O8415" t="b">
        <v>0</v>
      </c>
      <c r="P8415">
        <v>120.3</v>
      </c>
      <c r="Q8415">
        <v>48.12</v>
      </c>
      <c r="R8415">
        <v>36.350000000000009</v>
      </c>
      <c r="S8415" t="s">
        <v>91</v>
      </c>
      <c r="T8415">
        <v>0</v>
      </c>
      <c r="U8415">
        <v>0</v>
      </c>
      <c r="V8415">
        <v>21</v>
      </c>
      <c r="W8415">
        <v>785.52559999999983</v>
      </c>
    </row>
    <row r="8416" spans="1:23" x14ac:dyDescent="0.35">
      <c r="A8416" t="s">
        <v>10585</v>
      </c>
      <c r="B8416" t="s">
        <v>1301</v>
      </c>
      <c r="C8416" t="s">
        <v>10586</v>
      </c>
      <c r="D8416" t="s">
        <v>15</v>
      </c>
      <c r="E8416" t="s">
        <v>95</v>
      </c>
      <c r="F8416" t="s">
        <v>1080</v>
      </c>
      <c r="G8416">
        <v>420.13</v>
      </c>
      <c r="H8416">
        <v>2</v>
      </c>
      <c r="I8416">
        <v>0.23</v>
      </c>
      <c r="J8416">
        <v>8.07</v>
      </c>
      <c r="K8416" t="s">
        <v>115</v>
      </c>
      <c r="L8416" t="s">
        <v>41</v>
      </c>
      <c r="M8416">
        <v>11.8</v>
      </c>
      <c r="N8416" t="s">
        <v>83</v>
      </c>
      <c r="O8416" t="b">
        <v>0</v>
      </c>
      <c r="P8416">
        <v>647.00020000000006</v>
      </c>
      <c r="Q8416">
        <v>142.84420000000009</v>
      </c>
      <c r="R8416">
        <v>122.9742000000001</v>
      </c>
      <c r="S8416" t="s">
        <v>91</v>
      </c>
      <c r="T8416">
        <v>0</v>
      </c>
      <c r="U8416">
        <v>0</v>
      </c>
      <c r="V8416">
        <v>1</v>
      </c>
      <c r="W8416">
        <v>122.9742000000001</v>
      </c>
    </row>
    <row r="8417" spans="1:23" x14ac:dyDescent="0.35">
      <c r="A8417" t="s">
        <v>10587</v>
      </c>
      <c r="B8417" t="s">
        <v>225</v>
      </c>
      <c r="C8417" t="s">
        <v>5972</v>
      </c>
      <c r="D8417" t="s">
        <v>12</v>
      </c>
      <c r="E8417" t="s">
        <v>16</v>
      </c>
      <c r="F8417" t="s">
        <v>624</v>
      </c>
      <c r="G8417">
        <v>50.16</v>
      </c>
      <c r="H8417">
        <v>1</v>
      </c>
      <c r="I8417">
        <v>0.28000000000000003</v>
      </c>
      <c r="J8417">
        <v>5.12</v>
      </c>
      <c r="K8417" t="s">
        <v>82</v>
      </c>
      <c r="L8417" t="s">
        <v>43</v>
      </c>
      <c r="M8417">
        <v>5.33</v>
      </c>
      <c r="N8417" t="s">
        <v>83</v>
      </c>
      <c r="O8417" t="b">
        <v>0</v>
      </c>
      <c r="P8417">
        <v>36.115200000000002</v>
      </c>
      <c r="Q8417">
        <v>6.0191999999999979</v>
      </c>
      <c r="R8417">
        <v>-4.4308000000000014</v>
      </c>
      <c r="S8417" t="s">
        <v>183</v>
      </c>
      <c r="T8417">
        <v>0</v>
      </c>
      <c r="U8417">
        <v>0</v>
      </c>
      <c r="V8417">
        <v>3</v>
      </c>
      <c r="W8417">
        <v>-12.8628</v>
      </c>
    </row>
    <row r="8418" spans="1:23" x14ac:dyDescent="0.35">
      <c r="A8418" t="s">
        <v>10588</v>
      </c>
      <c r="B8418" t="s">
        <v>669</v>
      </c>
      <c r="C8418" t="s">
        <v>1714</v>
      </c>
      <c r="D8418" t="s">
        <v>26</v>
      </c>
      <c r="E8418" t="s">
        <v>95</v>
      </c>
      <c r="F8418" t="s">
        <v>958</v>
      </c>
      <c r="G8418">
        <v>408.88</v>
      </c>
      <c r="H8418">
        <v>3</v>
      </c>
      <c r="I8418">
        <v>0.03</v>
      </c>
      <c r="J8418">
        <v>3.37</v>
      </c>
      <c r="K8418" t="s">
        <v>90</v>
      </c>
      <c r="L8418" t="s">
        <v>43</v>
      </c>
      <c r="M8418">
        <v>3.53</v>
      </c>
      <c r="N8418" t="s">
        <v>141</v>
      </c>
      <c r="O8418" t="b">
        <v>0</v>
      </c>
      <c r="P8418">
        <v>1189.8407999999999</v>
      </c>
      <c r="Q8418">
        <v>453.85680000000002</v>
      </c>
      <c r="R8418">
        <v>446.95679999999999</v>
      </c>
      <c r="S8418" t="s">
        <v>183</v>
      </c>
      <c r="T8418">
        <v>1</v>
      </c>
      <c r="U8418">
        <v>0</v>
      </c>
      <c r="V8418">
        <v>10</v>
      </c>
      <c r="W8418">
        <v>1126.3078</v>
      </c>
    </row>
    <row r="8419" spans="1:23" x14ac:dyDescent="0.35">
      <c r="A8419" t="s">
        <v>10589</v>
      </c>
      <c r="B8419" t="s">
        <v>386</v>
      </c>
      <c r="C8419" t="s">
        <v>5301</v>
      </c>
      <c r="D8419" t="s">
        <v>19</v>
      </c>
      <c r="E8419" t="s">
        <v>14</v>
      </c>
      <c r="F8419" t="s">
        <v>671</v>
      </c>
      <c r="G8419">
        <v>122.19</v>
      </c>
      <c r="H8419">
        <v>1</v>
      </c>
      <c r="I8419">
        <v>0.08</v>
      </c>
      <c r="J8419">
        <v>6.34</v>
      </c>
      <c r="K8419" t="s">
        <v>90</v>
      </c>
      <c r="L8419" t="s">
        <v>43</v>
      </c>
      <c r="M8419">
        <v>7.92</v>
      </c>
      <c r="N8419" t="s">
        <v>83</v>
      </c>
      <c r="O8419" t="b">
        <v>0</v>
      </c>
      <c r="P8419">
        <v>112.4148</v>
      </c>
      <c r="Q8419">
        <v>39.100800000000007</v>
      </c>
      <c r="R8419">
        <v>24.840800000000009</v>
      </c>
      <c r="S8419" t="s">
        <v>97</v>
      </c>
      <c r="T8419">
        <v>0</v>
      </c>
      <c r="U8419">
        <v>0</v>
      </c>
      <c r="V8419">
        <v>2</v>
      </c>
      <c r="W8419">
        <v>23.798999999999999</v>
      </c>
    </row>
    <row r="8420" spans="1:23" x14ac:dyDescent="0.35">
      <c r="A8420" t="s">
        <v>10590</v>
      </c>
      <c r="B8420" t="s">
        <v>368</v>
      </c>
      <c r="C8420" t="s">
        <v>657</v>
      </c>
      <c r="D8420" t="s">
        <v>15</v>
      </c>
      <c r="E8420" t="s">
        <v>14</v>
      </c>
      <c r="F8420" t="s">
        <v>163</v>
      </c>
      <c r="G8420">
        <v>38.54</v>
      </c>
      <c r="H8420">
        <v>2</v>
      </c>
      <c r="I8420">
        <v>0.1</v>
      </c>
      <c r="J8420">
        <v>8.44</v>
      </c>
      <c r="K8420" t="s">
        <v>82</v>
      </c>
      <c r="L8420" t="s">
        <v>43</v>
      </c>
      <c r="M8420">
        <v>3.92</v>
      </c>
      <c r="N8420" t="s">
        <v>141</v>
      </c>
      <c r="O8420" t="b">
        <v>1</v>
      </c>
      <c r="P8420">
        <v>69.372</v>
      </c>
      <c r="Q8420">
        <v>23.123999999999999</v>
      </c>
      <c r="R8420">
        <v>10.763999999999999</v>
      </c>
      <c r="S8420" t="s">
        <v>97</v>
      </c>
      <c r="T8420">
        <v>1</v>
      </c>
      <c r="U8420">
        <v>0</v>
      </c>
      <c r="V8420">
        <v>28</v>
      </c>
      <c r="W8420">
        <v>2965.6505000000002</v>
      </c>
    </row>
    <row r="8421" spans="1:23" x14ac:dyDescent="0.35">
      <c r="A8421" t="s">
        <v>10591</v>
      </c>
      <c r="B8421" t="s">
        <v>603</v>
      </c>
      <c r="C8421" t="s">
        <v>2412</v>
      </c>
      <c r="D8421" t="s">
        <v>19</v>
      </c>
      <c r="E8421" t="s">
        <v>16</v>
      </c>
      <c r="F8421" t="s">
        <v>723</v>
      </c>
      <c r="G8421">
        <v>36.29</v>
      </c>
      <c r="H8421">
        <v>3</v>
      </c>
      <c r="I8421">
        <v>0.17</v>
      </c>
      <c r="J8421">
        <v>8.81</v>
      </c>
      <c r="K8421" t="s">
        <v>102</v>
      </c>
      <c r="L8421" t="s">
        <v>41</v>
      </c>
      <c r="M8421">
        <v>10.23</v>
      </c>
      <c r="N8421" t="s">
        <v>83</v>
      </c>
      <c r="O8421" t="b">
        <v>0</v>
      </c>
      <c r="P8421">
        <v>90.362099999999998</v>
      </c>
      <c r="Q8421">
        <v>25.040099999999999</v>
      </c>
      <c r="R8421">
        <v>6.0000999999999962</v>
      </c>
      <c r="S8421" t="s">
        <v>128</v>
      </c>
      <c r="T8421">
        <v>0</v>
      </c>
      <c r="U8421">
        <v>0</v>
      </c>
      <c r="V8421">
        <v>20</v>
      </c>
      <c r="W8421">
        <v>1201.8497</v>
      </c>
    </row>
    <row r="8422" spans="1:23" x14ac:dyDescent="0.35">
      <c r="A8422" t="s">
        <v>10592</v>
      </c>
      <c r="B8422" t="s">
        <v>619</v>
      </c>
      <c r="C8422" t="s">
        <v>501</v>
      </c>
      <c r="D8422" t="s">
        <v>19</v>
      </c>
      <c r="E8422" t="s">
        <v>14</v>
      </c>
      <c r="F8422" t="s">
        <v>247</v>
      </c>
      <c r="G8422">
        <v>143.94</v>
      </c>
      <c r="H8422">
        <v>2</v>
      </c>
      <c r="I8422">
        <v>0.16</v>
      </c>
      <c r="J8422">
        <v>3.45</v>
      </c>
      <c r="K8422" t="s">
        <v>102</v>
      </c>
      <c r="L8422" t="s">
        <v>41</v>
      </c>
      <c r="M8422">
        <v>8.83</v>
      </c>
      <c r="N8422" t="s">
        <v>83</v>
      </c>
      <c r="O8422" t="b">
        <v>0</v>
      </c>
      <c r="P8422">
        <v>241.8192</v>
      </c>
      <c r="Q8422">
        <v>69.091200000000015</v>
      </c>
      <c r="R8422">
        <v>56.811200000000007</v>
      </c>
      <c r="S8422" t="s">
        <v>91</v>
      </c>
      <c r="T8422">
        <v>0</v>
      </c>
      <c r="U8422">
        <v>0</v>
      </c>
      <c r="V8422">
        <v>13</v>
      </c>
      <c r="W8422">
        <v>1174.8072999999999</v>
      </c>
    </row>
    <row r="8423" spans="1:23" x14ac:dyDescent="0.35">
      <c r="A8423" t="s">
        <v>10593</v>
      </c>
      <c r="B8423" t="s">
        <v>364</v>
      </c>
      <c r="C8423" t="s">
        <v>743</v>
      </c>
      <c r="D8423" t="s">
        <v>17</v>
      </c>
      <c r="E8423" t="s">
        <v>14</v>
      </c>
      <c r="F8423" t="s">
        <v>163</v>
      </c>
      <c r="G8423">
        <v>106.79</v>
      </c>
      <c r="H8423">
        <v>2</v>
      </c>
      <c r="I8423">
        <v>0.1</v>
      </c>
      <c r="J8423">
        <v>4.33</v>
      </c>
      <c r="K8423" t="s">
        <v>115</v>
      </c>
      <c r="L8423" t="s">
        <v>41</v>
      </c>
      <c r="M8423">
        <v>14.88</v>
      </c>
      <c r="N8423" t="s">
        <v>83</v>
      </c>
      <c r="O8423" t="b">
        <v>0</v>
      </c>
      <c r="P8423">
        <v>192.22200000000001</v>
      </c>
      <c r="Q8423">
        <v>64.074000000000012</v>
      </c>
      <c r="R8423">
        <v>44.864000000000011</v>
      </c>
      <c r="S8423" t="s">
        <v>97</v>
      </c>
      <c r="T8423">
        <v>0</v>
      </c>
      <c r="U8423">
        <v>0</v>
      </c>
      <c r="V8423">
        <v>14</v>
      </c>
      <c r="W8423">
        <v>775.56020000000001</v>
      </c>
    </row>
    <row r="8424" spans="1:23" x14ac:dyDescent="0.35">
      <c r="A8424" t="s">
        <v>10594</v>
      </c>
      <c r="B8424" t="s">
        <v>134</v>
      </c>
      <c r="C8424" t="s">
        <v>2340</v>
      </c>
      <c r="D8424" t="s">
        <v>19</v>
      </c>
      <c r="E8424" t="s">
        <v>16</v>
      </c>
      <c r="F8424" t="s">
        <v>282</v>
      </c>
      <c r="G8424">
        <v>58.93</v>
      </c>
      <c r="H8424">
        <v>3</v>
      </c>
      <c r="I8424">
        <v>0.22</v>
      </c>
      <c r="J8424">
        <v>8.7100000000000009</v>
      </c>
      <c r="K8424" t="s">
        <v>82</v>
      </c>
      <c r="L8424" t="s">
        <v>43</v>
      </c>
      <c r="M8424">
        <v>7.23</v>
      </c>
      <c r="N8424" t="s">
        <v>83</v>
      </c>
      <c r="O8424" t="b">
        <v>0</v>
      </c>
      <c r="P8424">
        <v>137.89619999999999</v>
      </c>
      <c r="Q8424">
        <v>31.822199999999999</v>
      </c>
      <c r="R8424">
        <v>15.88219999999999</v>
      </c>
      <c r="S8424" t="s">
        <v>128</v>
      </c>
      <c r="T8424">
        <v>0</v>
      </c>
      <c r="U8424">
        <v>0</v>
      </c>
      <c r="V8424">
        <v>14</v>
      </c>
      <c r="W8424">
        <v>525.98190000000011</v>
      </c>
    </row>
    <row r="8425" spans="1:23" x14ac:dyDescent="0.35">
      <c r="A8425" t="s">
        <v>10595</v>
      </c>
      <c r="B8425" t="s">
        <v>826</v>
      </c>
      <c r="C8425" t="s">
        <v>514</v>
      </c>
      <c r="D8425" t="s">
        <v>15</v>
      </c>
      <c r="E8425" t="s">
        <v>16</v>
      </c>
      <c r="F8425" t="s">
        <v>645</v>
      </c>
      <c r="G8425">
        <v>45.7</v>
      </c>
      <c r="H8425">
        <v>3</v>
      </c>
      <c r="I8425">
        <v>0.28999999999999998</v>
      </c>
      <c r="J8425">
        <v>7.92</v>
      </c>
      <c r="K8425" t="s">
        <v>82</v>
      </c>
      <c r="L8425" t="s">
        <v>48</v>
      </c>
      <c r="M8425">
        <v>19.75</v>
      </c>
      <c r="N8425" t="s">
        <v>83</v>
      </c>
      <c r="O8425" t="b">
        <v>0</v>
      </c>
      <c r="P8425">
        <v>97.340999999999994</v>
      </c>
      <c r="Q8425">
        <v>15.081</v>
      </c>
      <c r="R8425">
        <v>-12.589</v>
      </c>
      <c r="S8425" t="s">
        <v>103</v>
      </c>
      <c r="T8425">
        <v>0</v>
      </c>
      <c r="U8425">
        <v>0</v>
      </c>
      <c r="V8425">
        <v>26</v>
      </c>
      <c r="W8425">
        <v>3580.811200000001</v>
      </c>
    </row>
    <row r="8426" spans="1:23" x14ac:dyDescent="0.35">
      <c r="A8426" t="s">
        <v>10596</v>
      </c>
      <c r="B8426" t="s">
        <v>169</v>
      </c>
      <c r="C8426" t="s">
        <v>1367</v>
      </c>
      <c r="D8426" t="s">
        <v>17</v>
      </c>
      <c r="E8426" t="s">
        <v>88</v>
      </c>
      <c r="F8426" t="s">
        <v>608</v>
      </c>
      <c r="G8426">
        <v>15.53</v>
      </c>
      <c r="H8426">
        <v>2</v>
      </c>
      <c r="I8426">
        <v>0.2</v>
      </c>
      <c r="J8426">
        <v>5.5</v>
      </c>
      <c r="K8426" t="s">
        <v>90</v>
      </c>
      <c r="L8426" t="s">
        <v>41</v>
      </c>
      <c r="M8426">
        <v>10.75</v>
      </c>
      <c r="N8426" t="s">
        <v>83</v>
      </c>
      <c r="O8426" t="b">
        <v>0</v>
      </c>
      <c r="P8426">
        <v>24.847999999999999</v>
      </c>
      <c r="Q8426">
        <v>6.2119999999999997</v>
      </c>
      <c r="R8426">
        <v>-10.038</v>
      </c>
      <c r="S8426" t="s">
        <v>84</v>
      </c>
      <c r="T8426">
        <v>0</v>
      </c>
      <c r="U8426">
        <v>0</v>
      </c>
      <c r="V8426">
        <v>17</v>
      </c>
      <c r="W8426">
        <v>926.81089999999995</v>
      </c>
    </row>
    <row r="8427" spans="1:23" x14ac:dyDescent="0.35">
      <c r="A8427" t="s">
        <v>10597</v>
      </c>
      <c r="B8427" t="s">
        <v>364</v>
      </c>
      <c r="C8427" t="s">
        <v>1720</v>
      </c>
      <c r="D8427" t="s">
        <v>15</v>
      </c>
      <c r="E8427" t="s">
        <v>16</v>
      </c>
      <c r="F8427" t="s">
        <v>300</v>
      </c>
      <c r="G8427">
        <v>46.67</v>
      </c>
      <c r="H8427">
        <v>2</v>
      </c>
      <c r="I8427">
        <v>0.18</v>
      </c>
      <c r="J8427">
        <v>7.75</v>
      </c>
      <c r="K8427" t="s">
        <v>82</v>
      </c>
      <c r="L8427" t="s">
        <v>43</v>
      </c>
      <c r="M8427">
        <v>5.4</v>
      </c>
      <c r="N8427" t="s">
        <v>83</v>
      </c>
      <c r="O8427" t="b">
        <v>0</v>
      </c>
      <c r="P8427">
        <v>76.538800000000009</v>
      </c>
      <c r="Q8427">
        <v>20.534800000000011</v>
      </c>
      <c r="R8427">
        <v>7.3848000000000109</v>
      </c>
      <c r="S8427" t="s">
        <v>97</v>
      </c>
      <c r="T8427">
        <v>0</v>
      </c>
      <c r="U8427">
        <v>0</v>
      </c>
      <c r="V8427">
        <v>19</v>
      </c>
      <c r="W8427">
        <v>961.03410000000019</v>
      </c>
    </row>
    <row r="8428" spans="1:23" x14ac:dyDescent="0.35">
      <c r="A8428" t="s">
        <v>10598</v>
      </c>
      <c r="B8428" t="s">
        <v>394</v>
      </c>
      <c r="C8428" t="s">
        <v>2623</v>
      </c>
      <c r="D8428" t="s">
        <v>20</v>
      </c>
      <c r="E8428" t="s">
        <v>16</v>
      </c>
      <c r="F8428" t="s">
        <v>337</v>
      </c>
      <c r="G8428">
        <v>24.73</v>
      </c>
      <c r="H8428">
        <v>2</v>
      </c>
      <c r="I8428">
        <v>0.23</v>
      </c>
      <c r="J8428">
        <v>2.74</v>
      </c>
      <c r="K8428" t="s">
        <v>102</v>
      </c>
      <c r="L8428" t="s">
        <v>41</v>
      </c>
      <c r="M8428">
        <v>11.53</v>
      </c>
      <c r="N8428" t="s">
        <v>83</v>
      </c>
      <c r="O8428" t="b">
        <v>0</v>
      </c>
      <c r="P8428">
        <v>38.084200000000003</v>
      </c>
      <c r="Q8428">
        <v>8.4082000000000043</v>
      </c>
      <c r="R8428">
        <v>-5.8617999999999952</v>
      </c>
      <c r="S8428" t="s">
        <v>91</v>
      </c>
      <c r="T8428">
        <v>0</v>
      </c>
      <c r="U8428">
        <v>0</v>
      </c>
      <c r="V8428">
        <v>4</v>
      </c>
      <c r="W8428">
        <v>169.97139999999999</v>
      </c>
    </row>
    <row r="8429" spans="1:23" x14ac:dyDescent="0.35">
      <c r="A8429" t="s">
        <v>10599</v>
      </c>
      <c r="B8429" t="s">
        <v>390</v>
      </c>
      <c r="C8429" t="s">
        <v>4726</v>
      </c>
      <c r="D8429" t="s">
        <v>15</v>
      </c>
      <c r="E8429" t="s">
        <v>16</v>
      </c>
      <c r="F8429" t="s">
        <v>472</v>
      </c>
      <c r="G8429">
        <v>60.02</v>
      </c>
      <c r="H8429">
        <v>1</v>
      </c>
      <c r="I8429">
        <v>0.27</v>
      </c>
      <c r="J8429">
        <v>4.8499999999999996</v>
      </c>
      <c r="K8429" t="s">
        <v>90</v>
      </c>
      <c r="L8429" t="s">
        <v>48</v>
      </c>
      <c r="M8429">
        <v>12.32</v>
      </c>
      <c r="N8429" t="s">
        <v>83</v>
      </c>
      <c r="O8429" t="b">
        <v>0</v>
      </c>
      <c r="P8429">
        <v>43.814599999999999</v>
      </c>
      <c r="Q8429">
        <v>7.8025999999999982</v>
      </c>
      <c r="R8429">
        <v>-9.3674000000000035</v>
      </c>
      <c r="S8429" t="s">
        <v>91</v>
      </c>
      <c r="T8429">
        <v>0</v>
      </c>
      <c r="U8429">
        <v>0</v>
      </c>
      <c r="V8429">
        <v>15</v>
      </c>
      <c r="W8429">
        <v>405.86239999999998</v>
      </c>
    </row>
    <row r="8430" spans="1:23" x14ac:dyDescent="0.35">
      <c r="A8430" t="s">
        <v>10600</v>
      </c>
      <c r="B8430" t="s">
        <v>746</v>
      </c>
      <c r="C8430" t="s">
        <v>3175</v>
      </c>
      <c r="D8430" t="s">
        <v>12</v>
      </c>
      <c r="E8430" t="s">
        <v>16</v>
      </c>
      <c r="F8430" t="s">
        <v>448</v>
      </c>
      <c r="G8430">
        <v>31.38</v>
      </c>
      <c r="H8430">
        <v>3</v>
      </c>
      <c r="I8430">
        <v>0.17</v>
      </c>
      <c r="J8430">
        <v>4.63</v>
      </c>
      <c r="K8430" t="s">
        <v>82</v>
      </c>
      <c r="L8430" t="s">
        <v>43</v>
      </c>
      <c r="M8430">
        <v>7.33</v>
      </c>
      <c r="N8430" t="s">
        <v>83</v>
      </c>
      <c r="O8430" t="b">
        <v>0</v>
      </c>
      <c r="P8430">
        <v>78.136200000000002</v>
      </c>
      <c r="Q8430">
        <v>21.652200000000001</v>
      </c>
      <c r="R8430">
        <v>9.6921999999999997</v>
      </c>
      <c r="S8430" t="s">
        <v>103</v>
      </c>
      <c r="T8430">
        <v>0</v>
      </c>
      <c r="U8430">
        <v>0</v>
      </c>
      <c r="V8430">
        <v>12</v>
      </c>
      <c r="W8430">
        <v>454.81139999999999</v>
      </c>
    </row>
    <row r="8431" spans="1:23" x14ac:dyDescent="0.35">
      <c r="A8431" t="s">
        <v>10601</v>
      </c>
      <c r="B8431" t="s">
        <v>951</v>
      </c>
      <c r="C8431" t="s">
        <v>2197</v>
      </c>
      <c r="D8431" t="s">
        <v>28</v>
      </c>
      <c r="E8431" t="s">
        <v>88</v>
      </c>
      <c r="F8431" t="s">
        <v>509</v>
      </c>
      <c r="G8431">
        <v>18.66</v>
      </c>
      <c r="H8431">
        <v>3</v>
      </c>
      <c r="I8431">
        <v>0.15</v>
      </c>
      <c r="J8431">
        <v>3.69</v>
      </c>
      <c r="K8431" t="s">
        <v>90</v>
      </c>
      <c r="L8431" t="s">
        <v>41</v>
      </c>
      <c r="M8431">
        <v>12.76</v>
      </c>
      <c r="N8431" t="s">
        <v>83</v>
      </c>
      <c r="O8431" t="b">
        <v>0</v>
      </c>
      <c r="P8431">
        <v>47.583000000000013</v>
      </c>
      <c r="Q8431">
        <v>13.994999999999999</v>
      </c>
      <c r="R8431">
        <v>-2.4549999999999952</v>
      </c>
      <c r="S8431" t="s">
        <v>91</v>
      </c>
      <c r="T8431">
        <v>0</v>
      </c>
      <c r="U8431">
        <v>0</v>
      </c>
      <c r="V8431">
        <v>16</v>
      </c>
      <c r="W8431">
        <v>716.67499999999995</v>
      </c>
    </row>
    <row r="8432" spans="1:23" x14ac:dyDescent="0.35">
      <c r="A8432" t="s">
        <v>10602</v>
      </c>
      <c r="B8432" t="s">
        <v>189</v>
      </c>
      <c r="C8432" t="s">
        <v>9062</v>
      </c>
      <c r="D8432" t="s">
        <v>12</v>
      </c>
      <c r="E8432" t="s">
        <v>88</v>
      </c>
      <c r="F8432" t="s">
        <v>1221</v>
      </c>
      <c r="G8432">
        <v>24.37</v>
      </c>
      <c r="H8432">
        <v>2</v>
      </c>
      <c r="I8432">
        <v>0.26</v>
      </c>
      <c r="J8432">
        <v>4.1100000000000003</v>
      </c>
      <c r="K8432" t="s">
        <v>102</v>
      </c>
      <c r="L8432" t="s">
        <v>41</v>
      </c>
      <c r="M8432">
        <v>6.57</v>
      </c>
      <c r="N8432" t="s">
        <v>83</v>
      </c>
      <c r="O8432" t="b">
        <v>0</v>
      </c>
      <c r="P8432">
        <v>36.067599999999999</v>
      </c>
      <c r="Q8432">
        <v>6.823599999999999</v>
      </c>
      <c r="R8432">
        <v>-3.8564000000000012</v>
      </c>
      <c r="S8432" t="s">
        <v>91</v>
      </c>
      <c r="T8432">
        <v>0</v>
      </c>
      <c r="U8432">
        <v>0</v>
      </c>
      <c r="V8432">
        <v>2</v>
      </c>
      <c r="W8432">
        <v>44.727400000000003</v>
      </c>
    </row>
    <row r="8433" spans="1:23" x14ac:dyDescent="0.35">
      <c r="A8433" t="s">
        <v>10603</v>
      </c>
      <c r="B8433" t="s">
        <v>925</v>
      </c>
      <c r="C8433" t="s">
        <v>2242</v>
      </c>
      <c r="D8433" t="s">
        <v>12</v>
      </c>
      <c r="E8433" t="s">
        <v>14</v>
      </c>
      <c r="F8433" t="s">
        <v>744</v>
      </c>
      <c r="G8433">
        <v>131.11000000000001</v>
      </c>
      <c r="H8433">
        <v>3</v>
      </c>
      <c r="I8433">
        <v>0.1</v>
      </c>
      <c r="J8433">
        <v>3.3</v>
      </c>
      <c r="K8433" t="s">
        <v>102</v>
      </c>
      <c r="L8433" t="s">
        <v>41</v>
      </c>
      <c r="M8433">
        <v>6.65</v>
      </c>
      <c r="N8433" t="s">
        <v>83</v>
      </c>
      <c r="O8433" t="b">
        <v>1</v>
      </c>
      <c r="P8433">
        <v>353.99700000000013</v>
      </c>
      <c r="Q8433">
        <v>117.999</v>
      </c>
      <c r="R8433">
        <v>108.04900000000001</v>
      </c>
      <c r="S8433" t="s">
        <v>91</v>
      </c>
      <c r="T8433">
        <v>0</v>
      </c>
      <c r="U8433">
        <v>0</v>
      </c>
      <c r="V8433">
        <v>4</v>
      </c>
      <c r="W8433">
        <v>155.69720000000009</v>
      </c>
    </row>
    <row r="8434" spans="1:23" x14ac:dyDescent="0.35">
      <c r="A8434" t="s">
        <v>10604</v>
      </c>
      <c r="B8434" t="s">
        <v>109</v>
      </c>
      <c r="C8434" t="s">
        <v>362</v>
      </c>
      <c r="D8434" t="s">
        <v>12</v>
      </c>
      <c r="E8434" t="s">
        <v>88</v>
      </c>
      <c r="F8434" t="s">
        <v>457</v>
      </c>
      <c r="G8434">
        <v>34.479999999999997</v>
      </c>
      <c r="H8434">
        <v>2</v>
      </c>
      <c r="I8434">
        <v>0.13</v>
      </c>
      <c r="J8434">
        <v>4.95</v>
      </c>
      <c r="K8434" t="s">
        <v>82</v>
      </c>
      <c r="L8434" t="s">
        <v>41</v>
      </c>
      <c r="M8434">
        <v>9.48</v>
      </c>
      <c r="N8434" t="s">
        <v>83</v>
      </c>
      <c r="O8434" t="b">
        <v>0</v>
      </c>
      <c r="P8434">
        <v>59.995199999999997</v>
      </c>
      <c r="Q8434">
        <v>18.619199999999999</v>
      </c>
      <c r="R8434">
        <v>4.1891999999999996</v>
      </c>
      <c r="S8434" t="s">
        <v>103</v>
      </c>
      <c r="T8434">
        <v>0</v>
      </c>
      <c r="U8434">
        <v>0</v>
      </c>
      <c r="V8434">
        <v>18</v>
      </c>
      <c r="W8434">
        <v>1992.8879999999999</v>
      </c>
    </row>
    <row r="8435" spans="1:23" x14ac:dyDescent="0.35">
      <c r="A8435" t="s">
        <v>10605</v>
      </c>
      <c r="B8435" t="s">
        <v>610</v>
      </c>
      <c r="C8435" t="s">
        <v>6524</v>
      </c>
      <c r="D8435" t="s">
        <v>15</v>
      </c>
      <c r="E8435" t="s">
        <v>14</v>
      </c>
      <c r="F8435" t="s">
        <v>355</v>
      </c>
      <c r="G8435">
        <v>148.51</v>
      </c>
      <c r="H8435">
        <v>1</v>
      </c>
      <c r="I8435">
        <v>0.09</v>
      </c>
      <c r="J8435">
        <v>8.6199999999999992</v>
      </c>
      <c r="K8435" t="s">
        <v>102</v>
      </c>
      <c r="L8435" t="s">
        <v>43</v>
      </c>
      <c r="M8435">
        <v>5.25</v>
      </c>
      <c r="N8435" t="s">
        <v>83</v>
      </c>
      <c r="O8435" t="b">
        <v>0</v>
      </c>
      <c r="P8435">
        <v>135.14410000000001</v>
      </c>
      <c r="Q8435">
        <v>46.038100000000007</v>
      </c>
      <c r="R8435">
        <v>32.168100000000017</v>
      </c>
      <c r="S8435" t="s">
        <v>97</v>
      </c>
      <c r="T8435">
        <v>0</v>
      </c>
      <c r="U8435">
        <v>0</v>
      </c>
      <c r="V8435">
        <v>2</v>
      </c>
      <c r="W8435">
        <v>29.450900000000011</v>
      </c>
    </row>
    <row r="8436" spans="1:23" x14ac:dyDescent="0.35">
      <c r="A8436" t="s">
        <v>10606</v>
      </c>
      <c r="B8436" t="s">
        <v>996</v>
      </c>
      <c r="C8436" t="s">
        <v>2029</v>
      </c>
      <c r="D8436" t="s">
        <v>17</v>
      </c>
      <c r="E8436" t="s">
        <v>88</v>
      </c>
      <c r="F8436" t="s">
        <v>944</v>
      </c>
      <c r="G8436">
        <v>16.72</v>
      </c>
      <c r="H8436">
        <v>1</v>
      </c>
      <c r="I8436">
        <v>0.04</v>
      </c>
      <c r="J8436">
        <v>8.1999999999999993</v>
      </c>
      <c r="K8436" t="s">
        <v>115</v>
      </c>
      <c r="L8436" t="s">
        <v>48</v>
      </c>
      <c r="M8436">
        <v>5.51</v>
      </c>
      <c r="N8436" t="s">
        <v>83</v>
      </c>
      <c r="O8436" t="b">
        <v>0</v>
      </c>
      <c r="P8436">
        <v>16.051200000000001</v>
      </c>
      <c r="Q8436">
        <v>6.0191999999999997</v>
      </c>
      <c r="R8436">
        <v>-7.6907999999999994</v>
      </c>
      <c r="S8436" t="s">
        <v>128</v>
      </c>
      <c r="T8436">
        <v>0</v>
      </c>
      <c r="U8436">
        <v>0</v>
      </c>
      <c r="V8436">
        <v>17</v>
      </c>
      <c r="W8436">
        <v>1688.6007999999999</v>
      </c>
    </row>
    <row r="8437" spans="1:23" x14ac:dyDescent="0.35">
      <c r="A8437" t="s">
        <v>10607</v>
      </c>
      <c r="B8437" t="s">
        <v>225</v>
      </c>
      <c r="C8437" t="s">
        <v>3612</v>
      </c>
      <c r="D8437" t="s">
        <v>19</v>
      </c>
      <c r="E8437" t="s">
        <v>16</v>
      </c>
      <c r="F8437" t="s">
        <v>311</v>
      </c>
      <c r="G8437">
        <v>36.07</v>
      </c>
      <c r="H8437">
        <v>2</v>
      </c>
      <c r="I8437">
        <v>0.09</v>
      </c>
      <c r="J8437">
        <v>5.88</v>
      </c>
      <c r="K8437" t="s">
        <v>90</v>
      </c>
      <c r="L8437" t="s">
        <v>43</v>
      </c>
      <c r="M8437">
        <v>7.82</v>
      </c>
      <c r="N8437" t="s">
        <v>83</v>
      </c>
      <c r="O8437" t="b">
        <v>0</v>
      </c>
      <c r="P8437">
        <v>65.647400000000005</v>
      </c>
      <c r="Q8437">
        <v>22.363400000000009</v>
      </c>
      <c r="R8437">
        <v>8.6634000000000064</v>
      </c>
      <c r="S8437" t="s">
        <v>183</v>
      </c>
      <c r="T8437">
        <v>0</v>
      </c>
      <c r="U8437">
        <v>0</v>
      </c>
      <c r="V8437">
        <v>13</v>
      </c>
      <c r="W8437">
        <v>562.74040000000014</v>
      </c>
    </row>
    <row r="8438" spans="1:23" x14ac:dyDescent="0.35">
      <c r="A8438" t="s">
        <v>10608</v>
      </c>
      <c r="B8438" t="s">
        <v>402</v>
      </c>
      <c r="C8438" t="s">
        <v>154</v>
      </c>
      <c r="D8438" t="s">
        <v>12</v>
      </c>
      <c r="E8438" t="s">
        <v>16</v>
      </c>
      <c r="F8438" t="s">
        <v>645</v>
      </c>
      <c r="G8438">
        <v>25.81</v>
      </c>
      <c r="H8438">
        <v>3</v>
      </c>
      <c r="I8438">
        <v>0.21</v>
      </c>
      <c r="J8438">
        <v>9.4600000000000009</v>
      </c>
      <c r="K8438" t="s">
        <v>102</v>
      </c>
      <c r="L8438" t="s">
        <v>41</v>
      </c>
      <c r="M8438">
        <v>13.39</v>
      </c>
      <c r="N8438" t="s">
        <v>83</v>
      </c>
      <c r="O8438" t="b">
        <v>0</v>
      </c>
      <c r="P8438">
        <v>61.169699999999999</v>
      </c>
      <c r="Q8438">
        <v>14.711700000000009</v>
      </c>
      <c r="R8438">
        <v>-8.1382999999999939</v>
      </c>
      <c r="S8438" t="s">
        <v>97</v>
      </c>
      <c r="T8438">
        <v>0</v>
      </c>
      <c r="U8438">
        <v>0</v>
      </c>
      <c r="V8438">
        <v>17</v>
      </c>
      <c r="W8438">
        <v>697.92079999999976</v>
      </c>
    </row>
    <row r="8439" spans="1:23" x14ac:dyDescent="0.35">
      <c r="A8439" t="s">
        <v>10609</v>
      </c>
      <c r="B8439" t="s">
        <v>353</v>
      </c>
      <c r="C8439" t="s">
        <v>10610</v>
      </c>
      <c r="D8439" t="s">
        <v>26</v>
      </c>
      <c r="E8439" t="s">
        <v>14</v>
      </c>
      <c r="F8439" t="s">
        <v>1419</v>
      </c>
      <c r="G8439">
        <v>153.22</v>
      </c>
      <c r="H8439">
        <v>2</v>
      </c>
      <c r="I8439">
        <v>0.09</v>
      </c>
      <c r="J8439">
        <v>6.48</v>
      </c>
      <c r="K8439" t="s">
        <v>82</v>
      </c>
      <c r="L8439" t="s">
        <v>41</v>
      </c>
      <c r="M8439">
        <v>9.3800000000000008</v>
      </c>
      <c r="N8439" t="s">
        <v>83</v>
      </c>
      <c r="O8439" t="b">
        <v>0</v>
      </c>
      <c r="P8439">
        <v>278.86040000000003</v>
      </c>
      <c r="Q8439">
        <v>94.996400000000023</v>
      </c>
      <c r="R8439">
        <v>79.136400000000023</v>
      </c>
      <c r="S8439" t="s">
        <v>91</v>
      </c>
      <c r="T8439">
        <v>0</v>
      </c>
      <c r="U8439">
        <v>0</v>
      </c>
      <c r="V8439">
        <v>1</v>
      </c>
      <c r="W8439">
        <v>79.136400000000023</v>
      </c>
    </row>
    <row r="8440" spans="1:23" x14ac:dyDescent="0.35">
      <c r="A8440" t="s">
        <v>10611</v>
      </c>
      <c r="B8440" t="s">
        <v>521</v>
      </c>
      <c r="C8440" t="s">
        <v>1160</v>
      </c>
      <c r="D8440" t="s">
        <v>28</v>
      </c>
      <c r="E8440" t="s">
        <v>88</v>
      </c>
      <c r="F8440" t="s">
        <v>111</v>
      </c>
      <c r="G8440">
        <v>20.94</v>
      </c>
      <c r="H8440">
        <v>2</v>
      </c>
      <c r="I8440">
        <v>0.04</v>
      </c>
      <c r="J8440">
        <v>6.48</v>
      </c>
      <c r="K8440" t="s">
        <v>115</v>
      </c>
      <c r="L8440" t="s">
        <v>45</v>
      </c>
      <c r="M8440">
        <v>1.42</v>
      </c>
      <c r="N8440" t="s">
        <v>83</v>
      </c>
      <c r="O8440" t="b">
        <v>0</v>
      </c>
      <c r="P8440">
        <v>40.204799999999999</v>
      </c>
      <c r="Q8440">
        <v>15.0768</v>
      </c>
      <c r="R8440">
        <v>7.1767999999999983</v>
      </c>
      <c r="S8440" t="s">
        <v>84</v>
      </c>
      <c r="T8440">
        <v>0</v>
      </c>
      <c r="U8440">
        <v>0</v>
      </c>
      <c r="V8440">
        <v>24</v>
      </c>
      <c r="W8440">
        <v>1026.3376000000001</v>
      </c>
    </row>
    <row r="8441" spans="1:23" x14ac:dyDescent="0.35">
      <c r="A8441" t="s">
        <v>10612</v>
      </c>
      <c r="B8441" t="s">
        <v>622</v>
      </c>
      <c r="C8441" t="s">
        <v>2228</v>
      </c>
      <c r="D8441" t="s">
        <v>17</v>
      </c>
      <c r="E8441" t="s">
        <v>95</v>
      </c>
      <c r="F8441" t="s">
        <v>187</v>
      </c>
      <c r="G8441">
        <v>142.86000000000001</v>
      </c>
      <c r="H8441">
        <v>1</v>
      </c>
      <c r="I8441">
        <v>0.16</v>
      </c>
      <c r="J8441">
        <v>8.64</v>
      </c>
      <c r="K8441" t="s">
        <v>82</v>
      </c>
      <c r="L8441" t="s">
        <v>41</v>
      </c>
      <c r="M8441">
        <v>13.8</v>
      </c>
      <c r="N8441" t="s">
        <v>83</v>
      </c>
      <c r="O8441" t="b">
        <v>0</v>
      </c>
      <c r="P8441">
        <v>120.00239999999999</v>
      </c>
      <c r="Q8441">
        <v>34.2864</v>
      </c>
      <c r="R8441">
        <v>11.846399999999999</v>
      </c>
      <c r="S8441" t="s">
        <v>97</v>
      </c>
      <c r="T8441">
        <v>0</v>
      </c>
      <c r="U8441">
        <v>0</v>
      </c>
      <c r="V8441">
        <v>13</v>
      </c>
      <c r="W8441">
        <v>478.67059999999998</v>
      </c>
    </row>
    <row r="8442" spans="1:23" x14ac:dyDescent="0.35">
      <c r="A8442" t="s">
        <v>10613</v>
      </c>
      <c r="B8442" t="s">
        <v>193</v>
      </c>
      <c r="C8442" t="s">
        <v>604</v>
      </c>
      <c r="D8442" t="s">
        <v>15</v>
      </c>
      <c r="E8442" t="s">
        <v>88</v>
      </c>
      <c r="F8442" t="s">
        <v>1677</v>
      </c>
      <c r="G8442">
        <v>22.78</v>
      </c>
      <c r="H8442">
        <v>1</v>
      </c>
      <c r="I8442">
        <v>7.0000000000000007E-2</v>
      </c>
      <c r="J8442">
        <v>9.0299999999999994</v>
      </c>
      <c r="K8442" t="s">
        <v>115</v>
      </c>
      <c r="L8442" t="s">
        <v>41</v>
      </c>
      <c r="M8442">
        <v>9.43</v>
      </c>
      <c r="N8442" t="s">
        <v>83</v>
      </c>
      <c r="O8442" t="b">
        <v>0</v>
      </c>
      <c r="P8442">
        <v>21.185400000000001</v>
      </c>
      <c r="Q8442">
        <v>7.5174000000000003</v>
      </c>
      <c r="R8442">
        <v>-10.942600000000001</v>
      </c>
      <c r="S8442" t="s">
        <v>97</v>
      </c>
      <c r="T8442">
        <v>0</v>
      </c>
      <c r="U8442">
        <v>0</v>
      </c>
      <c r="V8442">
        <v>12</v>
      </c>
      <c r="W8442">
        <v>500.64210000000008</v>
      </c>
    </row>
    <row r="8443" spans="1:23" x14ac:dyDescent="0.35">
      <c r="A8443" t="s">
        <v>10614</v>
      </c>
      <c r="B8443" t="s">
        <v>150</v>
      </c>
      <c r="C8443" t="s">
        <v>647</v>
      </c>
      <c r="D8443" t="s">
        <v>15</v>
      </c>
      <c r="E8443" t="s">
        <v>95</v>
      </c>
      <c r="F8443" t="s">
        <v>123</v>
      </c>
      <c r="G8443">
        <v>259.95999999999998</v>
      </c>
      <c r="H8443">
        <v>1</v>
      </c>
      <c r="I8443">
        <v>0.1</v>
      </c>
      <c r="J8443">
        <v>4.9800000000000004</v>
      </c>
      <c r="K8443" t="s">
        <v>102</v>
      </c>
      <c r="L8443" t="s">
        <v>43</v>
      </c>
      <c r="M8443">
        <v>6.8</v>
      </c>
      <c r="N8443" t="s">
        <v>83</v>
      </c>
      <c r="O8443" t="b">
        <v>1</v>
      </c>
      <c r="P8443">
        <v>233.964</v>
      </c>
      <c r="Q8443">
        <v>77.988000000000028</v>
      </c>
      <c r="R8443">
        <v>66.208000000000027</v>
      </c>
      <c r="S8443" t="s">
        <v>128</v>
      </c>
      <c r="T8443">
        <v>0</v>
      </c>
      <c r="U8443">
        <v>0</v>
      </c>
      <c r="V8443">
        <v>14</v>
      </c>
      <c r="W8443">
        <v>995.57560000000024</v>
      </c>
    </row>
    <row r="8444" spans="1:23" x14ac:dyDescent="0.35">
      <c r="A8444" t="s">
        <v>10615</v>
      </c>
      <c r="B8444" t="s">
        <v>180</v>
      </c>
      <c r="C8444" t="s">
        <v>1136</v>
      </c>
      <c r="D8444" t="s">
        <v>17</v>
      </c>
      <c r="E8444" t="s">
        <v>16</v>
      </c>
      <c r="F8444" t="s">
        <v>1050</v>
      </c>
      <c r="G8444">
        <v>49.48</v>
      </c>
      <c r="H8444">
        <v>1</v>
      </c>
      <c r="I8444">
        <v>0.19</v>
      </c>
      <c r="J8444">
        <v>3.93</v>
      </c>
      <c r="K8444" t="s">
        <v>82</v>
      </c>
      <c r="L8444" t="s">
        <v>41</v>
      </c>
      <c r="M8444">
        <v>13.41</v>
      </c>
      <c r="N8444" t="s">
        <v>83</v>
      </c>
      <c r="O8444" t="b">
        <v>0</v>
      </c>
      <c r="P8444">
        <v>40.078800000000001</v>
      </c>
      <c r="Q8444">
        <v>10.390800000000009</v>
      </c>
      <c r="R8444">
        <v>-6.949199999999994</v>
      </c>
      <c r="S8444" t="s">
        <v>183</v>
      </c>
      <c r="T8444">
        <v>0</v>
      </c>
      <c r="U8444">
        <v>0</v>
      </c>
      <c r="V8444">
        <v>22</v>
      </c>
      <c r="W8444">
        <v>2267.721500000001</v>
      </c>
    </row>
    <row r="8445" spans="1:23" x14ac:dyDescent="0.35">
      <c r="A8445" t="s">
        <v>10616</v>
      </c>
      <c r="B8445" t="s">
        <v>379</v>
      </c>
      <c r="C8445" t="s">
        <v>3091</v>
      </c>
      <c r="D8445" t="s">
        <v>19</v>
      </c>
      <c r="E8445" t="s">
        <v>16</v>
      </c>
      <c r="F8445" t="s">
        <v>344</v>
      </c>
      <c r="G8445">
        <v>37.74</v>
      </c>
      <c r="H8445">
        <v>2</v>
      </c>
      <c r="I8445">
        <v>0.06</v>
      </c>
      <c r="J8445">
        <v>9.58</v>
      </c>
      <c r="K8445" t="s">
        <v>82</v>
      </c>
      <c r="L8445" t="s">
        <v>45</v>
      </c>
      <c r="M8445">
        <v>1.54</v>
      </c>
      <c r="N8445" t="s">
        <v>83</v>
      </c>
      <c r="O8445" t="b">
        <v>0</v>
      </c>
      <c r="P8445">
        <v>70.9512</v>
      </c>
      <c r="Q8445">
        <v>25.6632</v>
      </c>
      <c r="R8445">
        <v>14.543200000000001</v>
      </c>
      <c r="S8445" t="s">
        <v>103</v>
      </c>
      <c r="T8445">
        <v>0</v>
      </c>
      <c r="U8445">
        <v>0</v>
      </c>
      <c r="V8445">
        <v>18</v>
      </c>
      <c r="W8445">
        <v>1465.0103999999999</v>
      </c>
    </row>
    <row r="8446" spans="1:23" x14ac:dyDescent="0.35">
      <c r="A8446" t="s">
        <v>10617</v>
      </c>
      <c r="B8446" t="s">
        <v>229</v>
      </c>
      <c r="C8446" t="s">
        <v>3612</v>
      </c>
      <c r="D8446" t="s">
        <v>20</v>
      </c>
      <c r="E8446" t="s">
        <v>14</v>
      </c>
      <c r="F8446" t="s">
        <v>332</v>
      </c>
      <c r="G8446">
        <v>145.80000000000001</v>
      </c>
      <c r="H8446">
        <v>2</v>
      </c>
      <c r="I8446">
        <v>0.01</v>
      </c>
      <c r="J8446">
        <v>4.59</v>
      </c>
      <c r="K8446" t="s">
        <v>90</v>
      </c>
      <c r="L8446" t="s">
        <v>43</v>
      </c>
      <c r="M8446">
        <v>4.1399999999999997</v>
      </c>
      <c r="N8446" t="s">
        <v>83</v>
      </c>
      <c r="O8446" t="b">
        <v>0</v>
      </c>
      <c r="P8446">
        <v>288.68400000000003</v>
      </c>
      <c r="Q8446">
        <v>113.724</v>
      </c>
      <c r="R8446">
        <v>104.994</v>
      </c>
      <c r="S8446" t="s">
        <v>103</v>
      </c>
      <c r="T8446">
        <v>0</v>
      </c>
      <c r="U8446">
        <v>0</v>
      </c>
      <c r="V8446">
        <v>13</v>
      </c>
      <c r="W8446">
        <v>562.74040000000014</v>
      </c>
    </row>
    <row r="8447" spans="1:23" x14ac:dyDescent="0.35">
      <c r="A8447" t="s">
        <v>10618</v>
      </c>
      <c r="B8447" t="s">
        <v>221</v>
      </c>
      <c r="C8447" t="s">
        <v>3116</v>
      </c>
      <c r="D8447" t="s">
        <v>19</v>
      </c>
      <c r="E8447" t="s">
        <v>16</v>
      </c>
      <c r="F8447" t="s">
        <v>155</v>
      </c>
      <c r="G8447">
        <v>29.63</v>
      </c>
      <c r="H8447">
        <v>2</v>
      </c>
      <c r="I8447">
        <v>0.1</v>
      </c>
      <c r="J8447">
        <v>2.0299999999999998</v>
      </c>
      <c r="K8447" t="s">
        <v>90</v>
      </c>
      <c r="L8447" t="s">
        <v>41</v>
      </c>
      <c r="M8447">
        <v>14.3</v>
      </c>
      <c r="N8447" t="s">
        <v>83</v>
      </c>
      <c r="O8447" t="b">
        <v>0</v>
      </c>
      <c r="P8447">
        <v>53.334000000000003</v>
      </c>
      <c r="Q8447">
        <v>17.777999999999999</v>
      </c>
      <c r="R8447">
        <v>1.4479999999999971</v>
      </c>
      <c r="S8447" t="s">
        <v>103</v>
      </c>
      <c r="T8447">
        <v>0</v>
      </c>
      <c r="U8447">
        <v>0</v>
      </c>
      <c r="V8447">
        <v>4</v>
      </c>
      <c r="W8447">
        <v>390.90870000000001</v>
      </c>
    </row>
    <row r="8448" spans="1:23" x14ac:dyDescent="0.35">
      <c r="A8448" t="s">
        <v>10619</v>
      </c>
      <c r="B8448" t="s">
        <v>433</v>
      </c>
      <c r="C8448" t="s">
        <v>1229</v>
      </c>
      <c r="D8448" t="s">
        <v>24</v>
      </c>
      <c r="E8448" t="s">
        <v>88</v>
      </c>
      <c r="F8448" t="s">
        <v>89</v>
      </c>
      <c r="G8448">
        <v>30.41</v>
      </c>
      <c r="H8448">
        <v>1</v>
      </c>
      <c r="I8448">
        <v>7.0000000000000007E-2</v>
      </c>
      <c r="J8448">
        <v>4.67</v>
      </c>
      <c r="K8448" t="s">
        <v>115</v>
      </c>
      <c r="L8448" t="s">
        <v>45</v>
      </c>
      <c r="M8448">
        <v>0.85</v>
      </c>
      <c r="N8448" t="s">
        <v>83</v>
      </c>
      <c r="O8448" t="b">
        <v>0</v>
      </c>
      <c r="P8448">
        <v>28.281300000000002</v>
      </c>
      <c r="Q8448">
        <v>10.035299999999999</v>
      </c>
      <c r="R8448">
        <v>4.5152999999999999</v>
      </c>
      <c r="S8448" t="s">
        <v>97</v>
      </c>
      <c r="T8448">
        <v>0</v>
      </c>
      <c r="U8448">
        <v>0</v>
      </c>
      <c r="V8448">
        <v>18</v>
      </c>
      <c r="W8448">
        <v>1211.7243000000001</v>
      </c>
    </row>
    <row r="8449" spans="1:23" x14ac:dyDescent="0.35">
      <c r="A8449" t="s">
        <v>10620</v>
      </c>
      <c r="B8449" t="s">
        <v>157</v>
      </c>
      <c r="C8449" t="s">
        <v>3116</v>
      </c>
      <c r="D8449" t="s">
        <v>15</v>
      </c>
      <c r="E8449" t="s">
        <v>95</v>
      </c>
      <c r="F8449" t="s">
        <v>427</v>
      </c>
      <c r="G8449">
        <v>69.010000000000005</v>
      </c>
      <c r="H8449">
        <v>1</v>
      </c>
      <c r="I8449">
        <v>0.21</v>
      </c>
      <c r="J8449">
        <v>8.01</v>
      </c>
      <c r="K8449" t="s">
        <v>102</v>
      </c>
      <c r="L8449" t="s">
        <v>43</v>
      </c>
      <c r="M8449">
        <v>6.66</v>
      </c>
      <c r="N8449" t="s">
        <v>83</v>
      </c>
      <c r="O8449" t="b">
        <v>0</v>
      </c>
      <c r="P8449">
        <v>54.517899999999997</v>
      </c>
      <c r="Q8449">
        <v>13.111900000000009</v>
      </c>
      <c r="R8449">
        <v>-1.558099999999994</v>
      </c>
      <c r="S8449" t="s">
        <v>91</v>
      </c>
      <c r="T8449">
        <v>0</v>
      </c>
      <c r="U8449">
        <v>0</v>
      </c>
      <c r="V8449">
        <v>4</v>
      </c>
      <c r="W8449">
        <v>390.90870000000001</v>
      </c>
    </row>
    <row r="8450" spans="1:23" x14ac:dyDescent="0.35">
      <c r="A8450" t="s">
        <v>10621</v>
      </c>
      <c r="B8450" t="s">
        <v>470</v>
      </c>
      <c r="C8450" t="s">
        <v>1004</v>
      </c>
      <c r="D8450" t="s">
        <v>15</v>
      </c>
      <c r="E8450" t="s">
        <v>16</v>
      </c>
      <c r="F8450" t="s">
        <v>723</v>
      </c>
      <c r="G8450">
        <v>55.28</v>
      </c>
      <c r="H8450">
        <v>1</v>
      </c>
      <c r="I8450">
        <v>0.08</v>
      </c>
      <c r="J8450">
        <v>6.29</v>
      </c>
      <c r="K8450" t="s">
        <v>102</v>
      </c>
      <c r="L8450" t="s">
        <v>41</v>
      </c>
      <c r="M8450">
        <v>12.15</v>
      </c>
      <c r="N8450" t="s">
        <v>83</v>
      </c>
      <c r="O8450" t="b">
        <v>0</v>
      </c>
      <c r="P8450">
        <v>50.857600000000012</v>
      </c>
      <c r="Q8450">
        <v>17.689600000000009</v>
      </c>
      <c r="R8450">
        <v>-0.75039999999999552</v>
      </c>
      <c r="S8450" t="s">
        <v>183</v>
      </c>
      <c r="T8450">
        <v>0</v>
      </c>
      <c r="U8450">
        <v>0</v>
      </c>
      <c r="V8450">
        <v>14</v>
      </c>
      <c r="W8450">
        <v>1382.8706999999999</v>
      </c>
    </row>
    <row r="8451" spans="1:23" x14ac:dyDescent="0.35">
      <c r="A8451" t="s">
        <v>10622</v>
      </c>
      <c r="B8451" t="s">
        <v>105</v>
      </c>
      <c r="C8451" t="s">
        <v>10623</v>
      </c>
      <c r="D8451" t="s">
        <v>12</v>
      </c>
      <c r="E8451" t="s">
        <v>16</v>
      </c>
      <c r="F8451" t="s">
        <v>547</v>
      </c>
      <c r="G8451">
        <v>45.98</v>
      </c>
      <c r="H8451">
        <v>2</v>
      </c>
      <c r="I8451">
        <v>0.16</v>
      </c>
      <c r="J8451">
        <v>6.53</v>
      </c>
      <c r="K8451" t="s">
        <v>102</v>
      </c>
      <c r="L8451" t="s">
        <v>48</v>
      </c>
      <c r="M8451">
        <v>5.24</v>
      </c>
      <c r="N8451" t="s">
        <v>83</v>
      </c>
      <c r="O8451" t="b">
        <v>0</v>
      </c>
      <c r="P8451">
        <v>77.246399999999994</v>
      </c>
      <c r="Q8451">
        <v>22.070399999999999</v>
      </c>
      <c r="R8451">
        <v>10.3004</v>
      </c>
      <c r="S8451" t="s">
        <v>91</v>
      </c>
      <c r="T8451">
        <v>0</v>
      </c>
      <c r="U8451">
        <v>0</v>
      </c>
      <c r="V8451">
        <v>1</v>
      </c>
      <c r="W8451">
        <v>10.3004</v>
      </c>
    </row>
    <row r="8452" spans="1:23" x14ac:dyDescent="0.35">
      <c r="A8452" t="s">
        <v>10624</v>
      </c>
      <c r="B8452" t="s">
        <v>201</v>
      </c>
      <c r="C8452" t="s">
        <v>122</v>
      </c>
      <c r="D8452" t="s">
        <v>12</v>
      </c>
      <c r="E8452" t="s">
        <v>16</v>
      </c>
      <c r="F8452" t="s">
        <v>547</v>
      </c>
      <c r="G8452">
        <v>48.14</v>
      </c>
      <c r="H8452">
        <v>1</v>
      </c>
      <c r="I8452">
        <v>0.11</v>
      </c>
      <c r="J8452">
        <v>7.55</v>
      </c>
      <c r="K8452" t="s">
        <v>90</v>
      </c>
      <c r="L8452" t="s">
        <v>41</v>
      </c>
      <c r="M8452">
        <v>7.1</v>
      </c>
      <c r="N8452" t="s">
        <v>141</v>
      </c>
      <c r="O8452" t="b">
        <v>0</v>
      </c>
      <c r="P8452">
        <v>42.8446</v>
      </c>
      <c r="Q8452">
        <v>13.960599999999999</v>
      </c>
      <c r="R8452">
        <v>-0.68939999999999912</v>
      </c>
      <c r="S8452" t="s">
        <v>97</v>
      </c>
      <c r="T8452">
        <v>1</v>
      </c>
      <c r="U8452">
        <v>0</v>
      </c>
      <c r="V8452">
        <v>14</v>
      </c>
      <c r="W8452">
        <v>711.66880000000003</v>
      </c>
    </row>
    <row r="8453" spans="1:23" x14ac:dyDescent="0.35">
      <c r="A8453" t="s">
        <v>10625</v>
      </c>
      <c r="B8453" t="s">
        <v>113</v>
      </c>
      <c r="C8453" t="s">
        <v>10626</v>
      </c>
      <c r="D8453" t="s">
        <v>19</v>
      </c>
      <c r="E8453" t="s">
        <v>16</v>
      </c>
      <c r="F8453" t="s">
        <v>241</v>
      </c>
      <c r="G8453">
        <v>50.53</v>
      </c>
      <c r="H8453">
        <v>2</v>
      </c>
      <c r="I8453">
        <v>0.14000000000000001</v>
      </c>
      <c r="J8453">
        <v>7.49</v>
      </c>
      <c r="K8453" t="s">
        <v>115</v>
      </c>
      <c r="L8453" t="s">
        <v>41</v>
      </c>
      <c r="M8453">
        <v>13.17</v>
      </c>
      <c r="N8453" t="s">
        <v>83</v>
      </c>
      <c r="O8453" t="b">
        <v>0</v>
      </c>
      <c r="P8453">
        <v>86.911600000000007</v>
      </c>
      <c r="Q8453">
        <v>26.275600000000011</v>
      </c>
      <c r="R8453">
        <v>5.6156000000000112</v>
      </c>
      <c r="S8453" t="s">
        <v>84</v>
      </c>
      <c r="T8453">
        <v>0</v>
      </c>
      <c r="U8453">
        <v>0</v>
      </c>
      <c r="V8453">
        <v>1</v>
      </c>
      <c r="W8453">
        <v>5.6156000000000112</v>
      </c>
    </row>
    <row r="8454" spans="1:23" x14ac:dyDescent="0.35">
      <c r="A8454" t="s">
        <v>10627</v>
      </c>
      <c r="B8454" t="s">
        <v>364</v>
      </c>
      <c r="C8454" t="s">
        <v>3671</v>
      </c>
      <c r="D8454" t="s">
        <v>12</v>
      </c>
      <c r="E8454" t="s">
        <v>95</v>
      </c>
      <c r="F8454" t="s">
        <v>1131</v>
      </c>
      <c r="G8454">
        <v>134.97</v>
      </c>
      <c r="H8454">
        <v>3</v>
      </c>
      <c r="I8454">
        <v>0.1</v>
      </c>
      <c r="J8454">
        <v>6.13</v>
      </c>
      <c r="K8454" t="s">
        <v>102</v>
      </c>
      <c r="L8454" t="s">
        <v>41</v>
      </c>
      <c r="M8454">
        <v>13.22</v>
      </c>
      <c r="N8454" t="s">
        <v>83</v>
      </c>
      <c r="O8454" t="b">
        <v>1</v>
      </c>
      <c r="P8454">
        <v>364.41899999999998</v>
      </c>
      <c r="Q8454">
        <v>121.473</v>
      </c>
      <c r="R8454">
        <v>102.123</v>
      </c>
      <c r="S8454" t="s">
        <v>97</v>
      </c>
      <c r="T8454">
        <v>0</v>
      </c>
      <c r="U8454">
        <v>0</v>
      </c>
      <c r="V8454">
        <v>3</v>
      </c>
      <c r="W8454">
        <v>138.2295</v>
      </c>
    </row>
    <row r="8455" spans="1:23" x14ac:dyDescent="0.35">
      <c r="A8455" t="s">
        <v>10628</v>
      </c>
      <c r="B8455" t="s">
        <v>130</v>
      </c>
      <c r="C8455" t="s">
        <v>9689</v>
      </c>
      <c r="D8455" t="s">
        <v>19</v>
      </c>
      <c r="E8455" t="s">
        <v>16</v>
      </c>
      <c r="F8455" t="s">
        <v>278</v>
      </c>
      <c r="G8455">
        <v>13.72</v>
      </c>
      <c r="H8455">
        <v>1</v>
      </c>
      <c r="I8455">
        <v>7.0000000000000007E-2</v>
      </c>
      <c r="J8455">
        <v>6.27</v>
      </c>
      <c r="K8455" t="s">
        <v>102</v>
      </c>
      <c r="L8455" t="s">
        <v>48</v>
      </c>
      <c r="M8455">
        <v>10</v>
      </c>
      <c r="N8455" t="s">
        <v>83</v>
      </c>
      <c r="O8455" t="b">
        <v>0</v>
      </c>
      <c r="P8455">
        <v>12.759600000000001</v>
      </c>
      <c r="Q8455">
        <v>4.5275999999999996</v>
      </c>
      <c r="R8455">
        <v>-11.7424</v>
      </c>
      <c r="S8455" t="s">
        <v>84</v>
      </c>
      <c r="T8455">
        <v>0</v>
      </c>
      <c r="U8455">
        <v>0</v>
      </c>
      <c r="V8455">
        <v>2</v>
      </c>
      <c r="W8455">
        <v>-1.1724000000000001</v>
      </c>
    </row>
    <row r="8456" spans="1:23" x14ac:dyDescent="0.35">
      <c r="A8456" t="s">
        <v>10629</v>
      </c>
      <c r="B8456" t="s">
        <v>826</v>
      </c>
      <c r="C8456" t="s">
        <v>162</v>
      </c>
      <c r="D8456" t="s">
        <v>12</v>
      </c>
      <c r="E8456" t="s">
        <v>95</v>
      </c>
      <c r="F8456" t="s">
        <v>266</v>
      </c>
      <c r="G8456">
        <v>454.16</v>
      </c>
      <c r="H8456">
        <v>1</v>
      </c>
      <c r="I8456">
        <v>0.09</v>
      </c>
      <c r="J8456">
        <v>7.4</v>
      </c>
      <c r="K8456" t="s">
        <v>102</v>
      </c>
      <c r="L8456" t="s">
        <v>48</v>
      </c>
      <c r="M8456">
        <v>8.69</v>
      </c>
      <c r="N8456" t="s">
        <v>83</v>
      </c>
      <c r="O8456" t="b">
        <v>0</v>
      </c>
      <c r="P8456">
        <v>413.28559999999999</v>
      </c>
      <c r="Q8456">
        <v>140.78960000000009</v>
      </c>
      <c r="R8456">
        <v>124.6996000000001</v>
      </c>
      <c r="S8456" t="s">
        <v>103</v>
      </c>
      <c r="T8456">
        <v>0</v>
      </c>
      <c r="U8456">
        <v>0</v>
      </c>
      <c r="V8456">
        <v>16</v>
      </c>
      <c r="W8456">
        <v>1644.6956</v>
      </c>
    </row>
    <row r="8457" spans="1:23" x14ac:dyDescent="0.35">
      <c r="A8457" t="s">
        <v>10630</v>
      </c>
      <c r="B8457" t="s">
        <v>1996</v>
      </c>
      <c r="C8457" t="s">
        <v>1595</v>
      </c>
      <c r="D8457" t="s">
        <v>15</v>
      </c>
      <c r="E8457" t="s">
        <v>88</v>
      </c>
      <c r="F8457" t="s">
        <v>693</v>
      </c>
      <c r="G8457">
        <v>11.58</v>
      </c>
      <c r="H8457">
        <v>2</v>
      </c>
      <c r="I8457">
        <v>0.03</v>
      </c>
      <c r="J8457">
        <v>4.74</v>
      </c>
      <c r="K8457" t="s">
        <v>90</v>
      </c>
      <c r="L8457" t="s">
        <v>43</v>
      </c>
      <c r="M8457">
        <v>3.02</v>
      </c>
      <c r="N8457" t="s">
        <v>141</v>
      </c>
      <c r="O8457" t="b">
        <v>0</v>
      </c>
      <c r="P8457">
        <v>22.465199999999999</v>
      </c>
      <c r="Q8457">
        <v>8.5692000000000004</v>
      </c>
      <c r="R8457">
        <v>0.80920000000000059</v>
      </c>
      <c r="S8457" t="s">
        <v>91</v>
      </c>
      <c r="T8457">
        <v>1</v>
      </c>
      <c r="U8457">
        <v>0</v>
      </c>
      <c r="V8457">
        <v>11</v>
      </c>
      <c r="W8457">
        <v>729.00710000000015</v>
      </c>
    </row>
    <row r="8458" spans="1:23" x14ac:dyDescent="0.35">
      <c r="A8458" t="s">
        <v>10631</v>
      </c>
      <c r="B8458" t="s">
        <v>536</v>
      </c>
      <c r="C8458" t="s">
        <v>8573</v>
      </c>
      <c r="D8458" t="s">
        <v>17</v>
      </c>
      <c r="E8458" t="s">
        <v>14</v>
      </c>
      <c r="F8458" t="s">
        <v>366</v>
      </c>
      <c r="G8458">
        <v>166.46</v>
      </c>
      <c r="H8458">
        <v>3</v>
      </c>
      <c r="I8458">
        <v>0.1</v>
      </c>
      <c r="J8458">
        <v>7</v>
      </c>
      <c r="K8458" t="s">
        <v>102</v>
      </c>
      <c r="L8458" t="s">
        <v>43</v>
      </c>
      <c r="M8458">
        <v>5.62</v>
      </c>
      <c r="N8458" t="s">
        <v>83</v>
      </c>
      <c r="O8458" t="b">
        <v>0</v>
      </c>
      <c r="P8458">
        <v>449.44200000000001</v>
      </c>
      <c r="Q8458">
        <v>149.81399999999999</v>
      </c>
      <c r="R8458">
        <v>137.19399999999999</v>
      </c>
      <c r="S8458" t="s">
        <v>97</v>
      </c>
      <c r="T8458">
        <v>0</v>
      </c>
      <c r="U8458">
        <v>0</v>
      </c>
      <c r="V8458">
        <v>2</v>
      </c>
      <c r="W8458">
        <v>138.76859999999999</v>
      </c>
    </row>
    <row r="8459" spans="1:23" x14ac:dyDescent="0.35">
      <c r="A8459" t="s">
        <v>10632</v>
      </c>
      <c r="B8459" t="s">
        <v>703</v>
      </c>
      <c r="C8459" t="s">
        <v>265</v>
      </c>
      <c r="D8459" t="s">
        <v>12</v>
      </c>
      <c r="E8459" t="s">
        <v>14</v>
      </c>
      <c r="F8459" t="s">
        <v>167</v>
      </c>
      <c r="G8459">
        <v>128.28</v>
      </c>
      <c r="H8459">
        <v>3</v>
      </c>
      <c r="I8459">
        <v>0.02</v>
      </c>
      <c r="J8459">
        <v>3.31</v>
      </c>
      <c r="K8459" t="s">
        <v>102</v>
      </c>
      <c r="L8459" t="s">
        <v>43</v>
      </c>
      <c r="M8459">
        <v>3.56</v>
      </c>
      <c r="N8459" t="s">
        <v>83</v>
      </c>
      <c r="O8459" t="b">
        <v>0</v>
      </c>
      <c r="P8459">
        <v>377.14319999999998</v>
      </c>
      <c r="Q8459">
        <v>146.23920000000001</v>
      </c>
      <c r="R8459">
        <v>139.36920000000001</v>
      </c>
      <c r="S8459" t="s">
        <v>84</v>
      </c>
      <c r="T8459">
        <v>0</v>
      </c>
      <c r="U8459">
        <v>0</v>
      </c>
      <c r="V8459">
        <v>16</v>
      </c>
      <c r="W8459">
        <v>1097.520600000001</v>
      </c>
    </row>
    <row r="8460" spans="1:23" x14ac:dyDescent="0.35">
      <c r="A8460" t="s">
        <v>10633</v>
      </c>
      <c r="B8460" t="s">
        <v>539</v>
      </c>
      <c r="C8460" t="s">
        <v>700</v>
      </c>
      <c r="D8460" t="s">
        <v>12</v>
      </c>
      <c r="E8460" t="s">
        <v>16</v>
      </c>
      <c r="F8460" t="s">
        <v>828</v>
      </c>
      <c r="G8460">
        <v>41.78</v>
      </c>
      <c r="H8460">
        <v>1</v>
      </c>
      <c r="I8460">
        <v>0.27</v>
      </c>
      <c r="J8460">
        <v>8.09</v>
      </c>
      <c r="K8460" t="s">
        <v>90</v>
      </c>
      <c r="L8460" t="s">
        <v>45</v>
      </c>
      <c r="M8460">
        <v>1.9</v>
      </c>
      <c r="N8460" t="s">
        <v>83</v>
      </c>
      <c r="O8460" t="b">
        <v>0</v>
      </c>
      <c r="P8460">
        <v>30.499400000000001</v>
      </c>
      <c r="Q8460">
        <v>5.4314</v>
      </c>
      <c r="R8460">
        <v>-4.5586000000000002</v>
      </c>
      <c r="S8460" t="s">
        <v>183</v>
      </c>
      <c r="T8460">
        <v>0</v>
      </c>
      <c r="U8460">
        <v>0</v>
      </c>
      <c r="V8460">
        <v>14</v>
      </c>
      <c r="W8460">
        <v>945.60969999999998</v>
      </c>
    </row>
    <row r="8461" spans="1:23" x14ac:dyDescent="0.35">
      <c r="A8461" t="s">
        <v>10634</v>
      </c>
      <c r="B8461" t="s">
        <v>1379</v>
      </c>
      <c r="C8461" t="s">
        <v>1692</v>
      </c>
      <c r="D8461" t="s">
        <v>12</v>
      </c>
      <c r="E8461" t="s">
        <v>88</v>
      </c>
      <c r="F8461" t="s">
        <v>1221</v>
      </c>
      <c r="G8461">
        <v>27.44</v>
      </c>
      <c r="H8461">
        <v>3</v>
      </c>
      <c r="I8461">
        <v>0.08</v>
      </c>
      <c r="J8461">
        <v>5</v>
      </c>
      <c r="K8461" t="s">
        <v>102</v>
      </c>
      <c r="L8461" t="s">
        <v>48</v>
      </c>
      <c r="M8461">
        <v>14.09</v>
      </c>
      <c r="N8461" t="s">
        <v>83</v>
      </c>
      <c r="O8461" t="b">
        <v>0</v>
      </c>
      <c r="P8461">
        <v>75.734400000000008</v>
      </c>
      <c r="Q8461">
        <v>26.342400000000001</v>
      </c>
      <c r="R8461">
        <v>7.2524000000000051</v>
      </c>
      <c r="S8461" t="s">
        <v>183</v>
      </c>
      <c r="T8461">
        <v>0</v>
      </c>
      <c r="U8461">
        <v>0</v>
      </c>
      <c r="V8461">
        <v>14</v>
      </c>
      <c r="W8461">
        <v>948.8134</v>
      </c>
    </row>
    <row r="8462" spans="1:23" x14ac:dyDescent="0.35">
      <c r="A8462" t="s">
        <v>10635</v>
      </c>
      <c r="B8462" t="s">
        <v>660</v>
      </c>
      <c r="C8462" t="s">
        <v>511</v>
      </c>
      <c r="D8462" t="s">
        <v>15</v>
      </c>
      <c r="E8462" t="s">
        <v>95</v>
      </c>
      <c r="F8462" t="s">
        <v>568</v>
      </c>
      <c r="G8462">
        <v>264.12</v>
      </c>
      <c r="H8462">
        <v>2</v>
      </c>
      <c r="I8462">
        <v>0.09</v>
      </c>
      <c r="J8462">
        <v>5.36</v>
      </c>
      <c r="K8462" t="s">
        <v>102</v>
      </c>
      <c r="L8462" t="s">
        <v>43</v>
      </c>
      <c r="M8462">
        <v>4.29</v>
      </c>
      <c r="N8462" t="s">
        <v>83</v>
      </c>
      <c r="O8462" t="b">
        <v>0</v>
      </c>
      <c r="P8462">
        <v>480.69840000000011</v>
      </c>
      <c r="Q8462">
        <v>163.7544</v>
      </c>
      <c r="R8462">
        <v>154.1044</v>
      </c>
      <c r="S8462" t="s">
        <v>84</v>
      </c>
      <c r="T8462">
        <v>0</v>
      </c>
      <c r="U8462">
        <v>0</v>
      </c>
      <c r="V8462">
        <v>15</v>
      </c>
      <c r="W8462">
        <v>518.36400000000003</v>
      </c>
    </row>
    <row r="8463" spans="1:23" x14ac:dyDescent="0.35">
      <c r="A8463" t="s">
        <v>10636</v>
      </c>
      <c r="B8463" t="s">
        <v>699</v>
      </c>
      <c r="C8463" t="s">
        <v>1925</v>
      </c>
      <c r="D8463" t="s">
        <v>26</v>
      </c>
      <c r="E8463" t="s">
        <v>95</v>
      </c>
      <c r="F8463" t="s">
        <v>328</v>
      </c>
      <c r="G8463">
        <v>458.41</v>
      </c>
      <c r="H8463">
        <v>1</v>
      </c>
      <c r="I8463">
        <v>0.09</v>
      </c>
      <c r="J8463">
        <v>8.57</v>
      </c>
      <c r="K8463" t="s">
        <v>115</v>
      </c>
      <c r="L8463" t="s">
        <v>41</v>
      </c>
      <c r="M8463">
        <v>9.3699999999999992</v>
      </c>
      <c r="N8463" t="s">
        <v>83</v>
      </c>
      <c r="O8463" t="b">
        <v>0</v>
      </c>
      <c r="P8463">
        <v>417.15310000000011</v>
      </c>
      <c r="Q8463">
        <v>142.10710000000009</v>
      </c>
      <c r="R8463">
        <v>124.1671000000001</v>
      </c>
      <c r="S8463" t="s">
        <v>91</v>
      </c>
      <c r="T8463">
        <v>0</v>
      </c>
      <c r="U8463">
        <v>0</v>
      </c>
      <c r="V8463">
        <v>4</v>
      </c>
      <c r="W8463">
        <v>1084.6994999999999</v>
      </c>
    </row>
    <row r="8464" spans="1:23" x14ac:dyDescent="0.35">
      <c r="A8464" t="s">
        <v>10637</v>
      </c>
      <c r="B8464" t="s">
        <v>193</v>
      </c>
      <c r="C8464" t="s">
        <v>1632</v>
      </c>
      <c r="D8464" t="s">
        <v>19</v>
      </c>
      <c r="E8464" t="s">
        <v>88</v>
      </c>
      <c r="F8464" t="s">
        <v>680</v>
      </c>
      <c r="G8464">
        <v>15.03</v>
      </c>
      <c r="H8464">
        <v>1</v>
      </c>
      <c r="I8464">
        <v>0.26</v>
      </c>
      <c r="J8464">
        <v>6.01</v>
      </c>
      <c r="K8464" t="s">
        <v>102</v>
      </c>
      <c r="L8464" t="s">
        <v>41</v>
      </c>
      <c r="M8464">
        <v>14.03</v>
      </c>
      <c r="N8464" t="s">
        <v>83</v>
      </c>
      <c r="O8464" t="b">
        <v>0</v>
      </c>
      <c r="P8464">
        <v>11.122199999999999</v>
      </c>
      <c r="Q8464">
        <v>2.104200000000001</v>
      </c>
      <c r="R8464">
        <v>-17.9358</v>
      </c>
      <c r="S8464" t="s">
        <v>97</v>
      </c>
      <c r="T8464">
        <v>0</v>
      </c>
      <c r="U8464">
        <v>0</v>
      </c>
      <c r="V8464">
        <v>13</v>
      </c>
      <c r="W8464">
        <v>796.03620000000024</v>
      </c>
    </row>
    <row r="8465" spans="1:23" x14ac:dyDescent="0.35">
      <c r="A8465" t="s">
        <v>10638</v>
      </c>
      <c r="B8465" t="s">
        <v>113</v>
      </c>
      <c r="C8465" t="s">
        <v>10639</v>
      </c>
      <c r="D8465" t="s">
        <v>28</v>
      </c>
      <c r="E8465" t="s">
        <v>14</v>
      </c>
      <c r="F8465" t="s">
        <v>210</v>
      </c>
      <c r="G8465">
        <v>135.49</v>
      </c>
      <c r="H8465">
        <v>3</v>
      </c>
      <c r="I8465">
        <v>0.13</v>
      </c>
      <c r="J8465">
        <v>6.06</v>
      </c>
      <c r="K8465" t="s">
        <v>90</v>
      </c>
      <c r="L8465" t="s">
        <v>41</v>
      </c>
      <c r="M8465">
        <v>13.62</v>
      </c>
      <c r="N8465" t="s">
        <v>83</v>
      </c>
      <c r="O8465" t="b">
        <v>0</v>
      </c>
      <c r="P8465">
        <v>353.62889999999999</v>
      </c>
      <c r="Q8465">
        <v>109.7469</v>
      </c>
      <c r="R8465">
        <v>90.066900000000032</v>
      </c>
      <c r="S8465" t="s">
        <v>84</v>
      </c>
      <c r="T8465">
        <v>0</v>
      </c>
      <c r="U8465">
        <v>0</v>
      </c>
      <c r="V8465">
        <v>2</v>
      </c>
      <c r="W8465">
        <v>83.568500000000029</v>
      </c>
    </row>
    <row r="8466" spans="1:23" x14ac:dyDescent="0.35">
      <c r="A8466" t="s">
        <v>10640</v>
      </c>
      <c r="B8466" t="s">
        <v>800</v>
      </c>
      <c r="C8466" t="s">
        <v>10641</v>
      </c>
      <c r="D8466" t="s">
        <v>15</v>
      </c>
      <c r="E8466" t="s">
        <v>88</v>
      </c>
      <c r="F8466" t="s">
        <v>238</v>
      </c>
      <c r="G8466">
        <v>37.26</v>
      </c>
      <c r="H8466">
        <v>1</v>
      </c>
      <c r="I8466">
        <v>0.02</v>
      </c>
      <c r="J8466">
        <v>9.8800000000000008</v>
      </c>
      <c r="K8466" t="s">
        <v>82</v>
      </c>
      <c r="L8466" t="s">
        <v>48</v>
      </c>
      <c r="M8466">
        <v>12.99</v>
      </c>
      <c r="N8466" t="s">
        <v>83</v>
      </c>
      <c r="O8466" t="b">
        <v>0</v>
      </c>
      <c r="P8466">
        <v>36.514800000000001</v>
      </c>
      <c r="Q8466">
        <v>14.158799999999999</v>
      </c>
      <c r="R8466">
        <v>-8.7112000000000052</v>
      </c>
      <c r="S8466" t="s">
        <v>84</v>
      </c>
      <c r="T8466">
        <v>0</v>
      </c>
      <c r="U8466">
        <v>0</v>
      </c>
      <c r="V8466">
        <v>1</v>
      </c>
      <c r="W8466">
        <v>-8.7112000000000052</v>
      </c>
    </row>
    <row r="8467" spans="1:23" x14ac:dyDescent="0.35">
      <c r="A8467" t="s">
        <v>10642</v>
      </c>
      <c r="B8467" t="s">
        <v>1524</v>
      </c>
      <c r="C8467" t="s">
        <v>488</v>
      </c>
      <c r="D8467" t="s">
        <v>15</v>
      </c>
      <c r="E8467" t="s">
        <v>95</v>
      </c>
      <c r="F8467" t="s">
        <v>328</v>
      </c>
      <c r="G8467">
        <v>422.95</v>
      </c>
      <c r="H8467">
        <v>1</v>
      </c>
      <c r="I8467">
        <v>0.09</v>
      </c>
      <c r="J8467">
        <v>8.61</v>
      </c>
      <c r="K8467" t="s">
        <v>102</v>
      </c>
      <c r="L8467" t="s">
        <v>45</v>
      </c>
      <c r="M8467">
        <v>0.81</v>
      </c>
      <c r="N8467" t="s">
        <v>83</v>
      </c>
      <c r="O8467" t="b">
        <v>0</v>
      </c>
      <c r="P8467">
        <v>384.8845</v>
      </c>
      <c r="Q8467">
        <v>131.11449999999999</v>
      </c>
      <c r="R8467">
        <v>121.69450000000001</v>
      </c>
      <c r="S8467" t="s">
        <v>128</v>
      </c>
      <c r="T8467">
        <v>0</v>
      </c>
      <c r="U8467">
        <v>0</v>
      </c>
      <c r="V8467">
        <v>19</v>
      </c>
      <c r="W8467">
        <v>1311.8425999999999</v>
      </c>
    </row>
    <row r="8468" spans="1:23" x14ac:dyDescent="0.35">
      <c r="A8468" t="s">
        <v>10643</v>
      </c>
      <c r="B8468" t="s">
        <v>960</v>
      </c>
      <c r="C8468" t="s">
        <v>4878</v>
      </c>
      <c r="D8468" t="s">
        <v>15</v>
      </c>
      <c r="E8468" t="s">
        <v>16</v>
      </c>
      <c r="F8468" t="s">
        <v>1050</v>
      </c>
      <c r="G8468">
        <v>36.43</v>
      </c>
      <c r="H8468">
        <v>2</v>
      </c>
      <c r="I8468">
        <v>0.19</v>
      </c>
      <c r="J8468">
        <v>2.42</v>
      </c>
      <c r="K8468" t="s">
        <v>90</v>
      </c>
      <c r="L8468" t="s">
        <v>45</v>
      </c>
      <c r="M8468">
        <v>0.83</v>
      </c>
      <c r="N8468" t="s">
        <v>141</v>
      </c>
      <c r="O8468" t="b">
        <v>0</v>
      </c>
      <c r="P8468">
        <v>59.016599999999997</v>
      </c>
      <c r="Q8468">
        <v>15.300599999999999</v>
      </c>
      <c r="R8468">
        <v>12.050599999999999</v>
      </c>
      <c r="S8468" t="s">
        <v>84</v>
      </c>
      <c r="T8468">
        <v>1</v>
      </c>
      <c r="U8468">
        <v>0</v>
      </c>
      <c r="V8468">
        <v>3</v>
      </c>
      <c r="W8468">
        <v>94.1374</v>
      </c>
    </row>
    <row r="8469" spans="1:23" x14ac:dyDescent="0.35">
      <c r="A8469" t="s">
        <v>10644</v>
      </c>
      <c r="B8469" t="s">
        <v>562</v>
      </c>
      <c r="C8469" t="s">
        <v>1444</v>
      </c>
      <c r="D8469" t="s">
        <v>28</v>
      </c>
      <c r="E8469" t="s">
        <v>88</v>
      </c>
      <c r="F8469" t="s">
        <v>870</v>
      </c>
      <c r="G8469">
        <v>22.39</v>
      </c>
      <c r="H8469">
        <v>1</v>
      </c>
      <c r="I8469">
        <v>0.01</v>
      </c>
      <c r="J8469">
        <v>5.23</v>
      </c>
      <c r="K8469" t="s">
        <v>90</v>
      </c>
      <c r="L8469" t="s">
        <v>45</v>
      </c>
      <c r="M8469">
        <v>1.99</v>
      </c>
      <c r="N8469" t="s">
        <v>83</v>
      </c>
      <c r="O8469" t="b">
        <v>0</v>
      </c>
      <c r="P8469">
        <v>22.1661</v>
      </c>
      <c r="Q8469">
        <v>8.7321000000000009</v>
      </c>
      <c r="R8469">
        <v>1.5121</v>
      </c>
      <c r="S8469" t="s">
        <v>103</v>
      </c>
      <c r="T8469">
        <v>0</v>
      </c>
      <c r="U8469">
        <v>0</v>
      </c>
      <c r="V8469">
        <v>17</v>
      </c>
      <c r="W8469">
        <v>1703.8866</v>
      </c>
    </row>
    <row r="8470" spans="1:23" x14ac:dyDescent="0.35">
      <c r="A8470" t="s">
        <v>10645</v>
      </c>
      <c r="B8470" t="s">
        <v>1705</v>
      </c>
      <c r="C8470" t="s">
        <v>2108</v>
      </c>
      <c r="D8470" t="s">
        <v>26</v>
      </c>
      <c r="E8470" t="s">
        <v>95</v>
      </c>
      <c r="F8470" t="s">
        <v>1549</v>
      </c>
      <c r="G8470">
        <v>487.55</v>
      </c>
      <c r="H8470">
        <v>2</v>
      </c>
      <c r="I8470">
        <v>0.06</v>
      </c>
      <c r="J8470">
        <v>3</v>
      </c>
      <c r="K8470" t="s">
        <v>102</v>
      </c>
      <c r="L8470" t="s">
        <v>48</v>
      </c>
      <c r="M8470">
        <v>15.05</v>
      </c>
      <c r="N8470" t="s">
        <v>83</v>
      </c>
      <c r="O8470" t="b">
        <v>0</v>
      </c>
      <c r="P8470">
        <v>916.59400000000005</v>
      </c>
      <c r="Q8470">
        <v>331.53399999999999</v>
      </c>
      <c r="R8470">
        <v>313.48399999999998</v>
      </c>
      <c r="S8470" t="s">
        <v>97</v>
      </c>
      <c r="T8470">
        <v>0</v>
      </c>
      <c r="U8470">
        <v>0</v>
      </c>
      <c r="V8470">
        <v>18</v>
      </c>
      <c r="W8470">
        <v>1247.6645000000001</v>
      </c>
    </row>
    <row r="8471" spans="1:23" x14ac:dyDescent="0.35">
      <c r="A8471" t="s">
        <v>10646</v>
      </c>
      <c r="B8471" t="s">
        <v>330</v>
      </c>
      <c r="C8471" t="s">
        <v>682</v>
      </c>
      <c r="D8471" t="s">
        <v>19</v>
      </c>
      <c r="E8471" t="s">
        <v>14</v>
      </c>
      <c r="F8471" t="s">
        <v>705</v>
      </c>
      <c r="G8471">
        <v>100.13</v>
      </c>
      <c r="H8471">
        <v>1</v>
      </c>
      <c r="I8471">
        <v>0.1</v>
      </c>
      <c r="J8471">
        <v>8.84</v>
      </c>
      <c r="K8471" t="s">
        <v>102</v>
      </c>
      <c r="L8471" t="s">
        <v>45</v>
      </c>
      <c r="M8471">
        <v>1.99</v>
      </c>
      <c r="N8471" t="s">
        <v>83</v>
      </c>
      <c r="O8471" t="b">
        <v>1</v>
      </c>
      <c r="P8471">
        <v>90.117000000000004</v>
      </c>
      <c r="Q8471">
        <v>30.039000000000009</v>
      </c>
      <c r="R8471">
        <v>19.20900000000001</v>
      </c>
      <c r="S8471" t="s">
        <v>183</v>
      </c>
      <c r="T8471">
        <v>0</v>
      </c>
      <c r="U8471">
        <v>0</v>
      </c>
      <c r="V8471">
        <v>15</v>
      </c>
      <c r="W8471">
        <v>1215.0599</v>
      </c>
    </row>
    <row r="8472" spans="1:23" x14ac:dyDescent="0.35">
      <c r="A8472" t="s">
        <v>10647</v>
      </c>
      <c r="B8472" t="s">
        <v>383</v>
      </c>
      <c r="C8472" t="s">
        <v>833</v>
      </c>
      <c r="D8472" t="s">
        <v>17</v>
      </c>
      <c r="E8472" t="s">
        <v>16</v>
      </c>
      <c r="F8472" t="s">
        <v>409</v>
      </c>
      <c r="G8472">
        <v>11.79</v>
      </c>
      <c r="H8472">
        <v>2</v>
      </c>
      <c r="I8472">
        <v>0.23</v>
      </c>
      <c r="J8472">
        <v>8.48</v>
      </c>
      <c r="K8472" t="s">
        <v>102</v>
      </c>
      <c r="L8472" t="s">
        <v>41</v>
      </c>
      <c r="M8472">
        <v>9.43</v>
      </c>
      <c r="N8472" t="s">
        <v>279</v>
      </c>
      <c r="O8472" t="b">
        <v>0</v>
      </c>
      <c r="P8472">
        <v>18.156600000000001</v>
      </c>
      <c r="Q8472">
        <v>4.0086000000000004</v>
      </c>
      <c r="R8472">
        <v>-13.901400000000001</v>
      </c>
      <c r="S8472" t="s">
        <v>128</v>
      </c>
      <c r="T8472">
        <v>0</v>
      </c>
      <c r="U8472">
        <v>1</v>
      </c>
      <c r="V8472">
        <v>12</v>
      </c>
      <c r="W8472">
        <v>539.64490000000012</v>
      </c>
    </row>
    <row r="8473" spans="1:23" x14ac:dyDescent="0.35">
      <c r="A8473" t="s">
        <v>10648</v>
      </c>
      <c r="B8473" t="s">
        <v>375</v>
      </c>
      <c r="C8473" t="s">
        <v>1437</v>
      </c>
      <c r="D8473" t="s">
        <v>12</v>
      </c>
      <c r="E8473" t="s">
        <v>16</v>
      </c>
      <c r="F8473" t="s">
        <v>241</v>
      </c>
      <c r="G8473">
        <v>49.03</v>
      </c>
      <c r="H8473">
        <v>1</v>
      </c>
      <c r="I8473">
        <v>0.27</v>
      </c>
      <c r="J8473">
        <v>6.71</v>
      </c>
      <c r="K8473" t="s">
        <v>82</v>
      </c>
      <c r="L8473" t="s">
        <v>45</v>
      </c>
      <c r="M8473">
        <v>1.75</v>
      </c>
      <c r="N8473" t="s">
        <v>83</v>
      </c>
      <c r="O8473" t="b">
        <v>0</v>
      </c>
      <c r="P8473">
        <v>35.791899999999998</v>
      </c>
      <c r="Q8473">
        <v>6.373899999999999</v>
      </c>
      <c r="R8473">
        <v>-2.0861000000000018</v>
      </c>
      <c r="S8473" t="s">
        <v>128</v>
      </c>
      <c r="T8473">
        <v>0</v>
      </c>
      <c r="U8473">
        <v>0</v>
      </c>
      <c r="V8473">
        <v>18</v>
      </c>
      <c r="W8473">
        <v>1591.9094</v>
      </c>
    </row>
    <row r="8474" spans="1:23" x14ac:dyDescent="0.35">
      <c r="A8474" t="s">
        <v>10649</v>
      </c>
      <c r="B8474" t="s">
        <v>86</v>
      </c>
      <c r="C8474" t="s">
        <v>2514</v>
      </c>
      <c r="D8474" t="s">
        <v>12</v>
      </c>
      <c r="E8474" t="s">
        <v>88</v>
      </c>
      <c r="F8474" t="s">
        <v>415</v>
      </c>
      <c r="G8474">
        <v>33.409999999999997</v>
      </c>
      <c r="H8474">
        <v>1</v>
      </c>
      <c r="I8474">
        <v>0.05</v>
      </c>
      <c r="J8474">
        <v>4.01</v>
      </c>
      <c r="K8474" t="s">
        <v>90</v>
      </c>
      <c r="L8474" t="s">
        <v>41</v>
      </c>
      <c r="M8474">
        <v>7.87</v>
      </c>
      <c r="N8474" t="s">
        <v>83</v>
      </c>
      <c r="O8474" t="b">
        <v>0</v>
      </c>
      <c r="P8474">
        <v>31.7395</v>
      </c>
      <c r="Q8474">
        <v>11.6935</v>
      </c>
      <c r="R8474">
        <v>-0.18649999999999869</v>
      </c>
      <c r="S8474" t="s">
        <v>91</v>
      </c>
      <c r="T8474">
        <v>0</v>
      </c>
      <c r="U8474">
        <v>0</v>
      </c>
      <c r="V8474">
        <v>12</v>
      </c>
      <c r="W8474">
        <v>177.1542</v>
      </c>
    </row>
    <row r="8475" spans="1:23" x14ac:dyDescent="0.35">
      <c r="A8475" t="s">
        <v>10650</v>
      </c>
      <c r="B8475" t="s">
        <v>349</v>
      </c>
      <c r="C8475" t="s">
        <v>94</v>
      </c>
      <c r="D8475" t="s">
        <v>20</v>
      </c>
      <c r="E8475" t="s">
        <v>95</v>
      </c>
      <c r="F8475" t="s">
        <v>840</v>
      </c>
      <c r="G8475">
        <v>375.77</v>
      </c>
      <c r="H8475">
        <v>1</v>
      </c>
      <c r="I8475">
        <v>0.15</v>
      </c>
      <c r="J8475">
        <v>2.71</v>
      </c>
      <c r="K8475" t="s">
        <v>90</v>
      </c>
      <c r="L8475" t="s">
        <v>41</v>
      </c>
      <c r="M8475">
        <v>12.64</v>
      </c>
      <c r="N8475" t="s">
        <v>141</v>
      </c>
      <c r="O8475" t="b">
        <v>0</v>
      </c>
      <c r="P8475">
        <v>319.40449999999998</v>
      </c>
      <c r="Q8475">
        <v>93.942499999999995</v>
      </c>
      <c r="R8475">
        <v>78.592500000000001</v>
      </c>
      <c r="S8475" t="s">
        <v>128</v>
      </c>
      <c r="T8475">
        <v>1</v>
      </c>
      <c r="U8475">
        <v>0</v>
      </c>
      <c r="V8475">
        <v>25</v>
      </c>
      <c r="W8475">
        <v>2626.2725</v>
      </c>
    </row>
    <row r="8476" spans="1:23" x14ac:dyDescent="0.35">
      <c r="A8476" t="s">
        <v>10651</v>
      </c>
      <c r="B8476" t="s">
        <v>320</v>
      </c>
      <c r="C8476" t="s">
        <v>4878</v>
      </c>
      <c r="D8476" t="s">
        <v>28</v>
      </c>
      <c r="E8476" t="s">
        <v>14</v>
      </c>
      <c r="F8476" t="s">
        <v>187</v>
      </c>
      <c r="G8476">
        <v>206.24</v>
      </c>
      <c r="H8476">
        <v>2</v>
      </c>
      <c r="I8476">
        <v>0.23</v>
      </c>
      <c r="J8476">
        <v>3.29</v>
      </c>
      <c r="K8476" t="s">
        <v>82</v>
      </c>
      <c r="L8476" t="s">
        <v>41</v>
      </c>
      <c r="M8476">
        <v>11.97</v>
      </c>
      <c r="N8476" t="s">
        <v>83</v>
      </c>
      <c r="O8476" t="b">
        <v>0</v>
      </c>
      <c r="P8476">
        <v>317.6096</v>
      </c>
      <c r="Q8476">
        <v>70.121600000000001</v>
      </c>
      <c r="R8476">
        <v>54.861600000000003</v>
      </c>
      <c r="S8476" t="s">
        <v>84</v>
      </c>
      <c r="T8476">
        <v>0</v>
      </c>
      <c r="U8476">
        <v>0</v>
      </c>
      <c r="V8476">
        <v>3</v>
      </c>
      <c r="W8476">
        <v>94.1374</v>
      </c>
    </row>
    <row r="8477" spans="1:23" x14ac:dyDescent="0.35">
      <c r="A8477" t="s">
        <v>10652</v>
      </c>
      <c r="B8477" t="s">
        <v>984</v>
      </c>
      <c r="C8477" t="s">
        <v>6314</v>
      </c>
      <c r="D8477" t="s">
        <v>12</v>
      </c>
      <c r="E8477" t="s">
        <v>14</v>
      </c>
      <c r="F8477" t="s">
        <v>101</v>
      </c>
      <c r="G8477">
        <v>140.74</v>
      </c>
      <c r="H8477">
        <v>2</v>
      </c>
      <c r="I8477">
        <v>0.2</v>
      </c>
      <c r="J8477">
        <v>7.04</v>
      </c>
      <c r="K8477" t="s">
        <v>115</v>
      </c>
      <c r="L8477" t="s">
        <v>41</v>
      </c>
      <c r="M8477">
        <v>9.9499999999999993</v>
      </c>
      <c r="N8477" t="s">
        <v>83</v>
      </c>
      <c r="O8477" t="b">
        <v>0</v>
      </c>
      <c r="P8477">
        <v>225.184</v>
      </c>
      <c r="Q8477">
        <v>56.296000000000021</v>
      </c>
      <c r="R8477">
        <v>39.306000000000033</v>
      </c>
      <c r="S8477" t="s">
        <v>97</v>
      </c>
      <c r="T8477">
        <v>0</v>
      </c>
      <c r="U8477">
        <v>0</v>
      </c>
      <c r="V8477">
        <v>3</v>
      </c>
      <c r="W8477">
        <v>141.74529999999999</v>
      </c>
    </row>
    <row r="8478" spans="1:23" x14ac:dyDescent="0.35">
      <c r="A8478" t="s">
        <v>10653</v>
      </c>
      <c r="B8478" t="s">
        <v>746</v>
      </c>
      <c r="C8478" t="s">
        <v>1271</v>
      </c>
      <c r="D8478" t="s">
        <v>19</v>
      </c>
      <c r="E8478" t="s">
        <v>88</v>
      </c>
      <c r="F8478" t="s">
        <v>1554</v>
      </c>
      <c r="G8478">
        <v>28.43</v>
      </c>
      <c r="H8478">
        <v>1</v>
      </c>
      <c r="I8478">
        <v>7.0000000000000007E-2</v>
      </c>
      <c r="J8478">
        <v>7.32</v>
      </c>
      <c r="K8478" t="s">
        <v>115</v>
      </c>
      <c r="L8478" t="s">
        <v>43</v>
      </c>
      <c r="M8478">
        <v>4.37</v>
      </c>
      <c r="N8478" t="s">
        <v>83</v>
      </c>
      <c r="O8478" t="b">
        <v>0</v>
      </c>
      <c r="P8478">
        <v>26.439900000000002</v>
      </c>
      <c r="Q8478">
        <v>9.3818999999999981</v>
      </c>
      <c r="R8478">
        <v>-2.3081000000000031</v>
      </c>
      <c r="S8478" t="s">
        <v>103</v>
      </c>
      <c r="T8478">
        <v>0</v>
      </c>
      <c r="U8478">
        <v>0</v>
      </c>
      <c r="V8478">
        <v>13</v>
      </c>
      <c r="W8478">
        <v>572.79690000000005</v>
      </c>
    </row>
    <row r="8479" spans="1:23" x14ac:dyDescent="0.35">
      <c r="A8479" t="s">
        <v>10654</v>
      </c>
      <c r="B8479" t="s">
        <v>507</v>
      </c>
      <c r="C8479" t="s">
        <v>463</v>
      </c>
      <c r="D8479" t="s">
        <v>12</v>
      </c>
      <c r="E8479" t="s">
        <v>14</v>
      </c>
      <c r="F8479" t="s">
        <v>377</v>
      </c>
      <c r="G8479">
        <v>120.52</v>
      </c>
      <c r="H8479">
        <v>2</v>
      </c>
      <c r="I8479">
        <v>7.0000000000000007E-2</v>
      </c>
      <c r="J8479">
        <v>2.96</v>
      </c>
      <c r="K8479" t="s">
        <v>90</v>
      </c>
      <c r="L8479" t="s">
        <v>41</v>
      </c>
      <c r="M8479">
        <v>6.56</v>
      </c>
      <c r="N8479" t="s">
        <v>83</v>
      </c>
      <c r="O8479" t="b">
        <v>0</v>
      </c>
      <c r="P8479">
        <v>224.16720000000001</v>
      </c>
      <c r="Q8479">
        <v>79.543199999999985</v>
      </c>
      <c r="R8479">
        <v>70.023199999999989</v>
      </c>
      <c r="S8479" t="s">
        <v>84</v>
      </c>
      <c r="T8479">
        <v>0</v>
      </c>
      <c r="U8479">
        <v>0</v>
      </c>
      <c r="V8479">
        <v>23</v>
      </c>
      <c r="W8479">
        <v>2182.6779999999999</v>
      </c>
    </row>
    <row r="8480" spans="1:23" x14ac:dyDescent="0.35">
      <c r="A8480" t="s">
        <v>10655</v>
      </c>
      <c r="B8480" t="s">
        <v>225</v>
      </c>
      <c r="C8480" t="s">
        <v>859</v>
      </c>
      <c r="D8480" t="s">
        <v>17</v>
      </c>
      <c r="E8480" t="s">
        <v>14</v>
      </c>
      <c r="F8480" t="s">
        <v>755</v>
      </c>
      <c r="G8480">
        <v>99.05</v>
      </c>
      <c r="H8480">
        <v>3</v>
      </c>
      <c r="I8480">
        <v>0.2</v>
      </c>
      <c r="J8480">
        <v>7.71</v>
      </c>
      <c r="K8480" t="s">
        <v>115</v>
      </c>
      <c r="L8480" t="s">
        <v>41</v>
      </c>
      <c r="M8480">
        <v>14.82</v>
      </c>
      <c r="N8480" t="s">
        <v>83</v>
      </c>
      <c r="O8480" t="b">
        <v>0</v>
      </c>
      <c r="P8480">
        <v>237.72</v>
      </c>
      <c r="Q8480">
        <v>59.430000000000007</v>
      </c>
      <c r="R8480">
        <v>36.900000000000013</v>
      </c>
      <c r="S8480" t="s">
        <v>183</v>
      </c>
      <c r="T8480">
        <v>0</v>
      </c>
      <c r="U8480">
        <v>0</v>
      </c>
      <c r="V8480">
        <v>12</v>
      </c>
      <c r="W8480">
        <v>810.99489999999992</v>
      </c>
    </row>
    <row r="8481" spans="1:23" x14ac:dyDescent="0.35">
      <c r="A8481" t="s">
        <v>10656</v>
      </c>
      <c r="B8481" t="s">
        <v>996</v>
      </c>
      <c r="C8481" t="s">
        <v>1327</v>
      </c>
      <c r="D8481" t="s">
        <v>15</v>
      </c>
      <c r="E8481" t="s">
        <v>95</v>
      </c>
      <c r="F8481" t="s">
        <v>289</v>
      </c>
      <c r="G8481">
        <v>248.82</v>
      </c>
      <c r="H8481">
        <v>3</v>
      </c>
      <c r="I8481">
        <v>0.1</v>
      </c>
      <c r="J8481">
        <v>3.62</v>
      </c>
      <c r="K8481" t="s">
        <v>115</v>
      </c>
      <c r="L8481" t="s">
        <v>48</v>
      </c>
      <c r="M8481">
        <v>4.59</v>
      </c>
      <c r="N8481" t="s">
        <v>83</v>
      </c>
      <c r="O8481" t="b">
        <v>0</v>
      </c>
      <c r="P8481">
        <v>671.81400000000008</v>
      </c>
      <c r="Q8481">
        <v>223.93799999999999</v>
      </c>
      <c r="R8481">
        <v>215.72800000000001</v>
      </c>
      <c r="S8481" t="s">
        <v>128</v>
      </c>
      <c r="T8481">
        <v>0</v>
      </c>
      <c r="U8481">
        <v>0</v>
      </c>
      <c r="V8481">
        <v>19</v>
      </c>
      <c r="W8481">
        <v>1271.3681999999999</v>
      </c>
    </row>
    <row r="8482" spans="1:23" x14ac:dyDescent="0.35">
      <c r="A8482" t="s">
        <v>10657</v>
      </c>
      <c r="B8482" t="s">
        <v>390</v>
      </c>
      <c r="C8482" t="s">
        <v>741</v>
      </c>
      <c r="D8482" t="s">
        <v>15</v>
      </c>
      <c r="E8482" t="s">
        <v>16</v>
      </c>
      <c r="F8482" t="s">
        <v>214</v>
      </c>
      <c r="G8482">
        <v>31.54</v>
      </c>
      <c r="H8482">
        <v>1</v>
      </c>
      <c r="I8482">
        <v>0.2</v>
      </c>
      <c r="J8482">
        <v>4.0199999999999996</v>
      </c>
      <c r="K8482" t="s">
        <v>115</v>
      </c>
      <c r="L8482" t="s">
        <v>41</v>
      </c>
      <c r="M8482">
        <v>5.24</v>
      </c>
      <c r="N8482" t="s">
        <v>83</v>
      </c>
      <c r="O8482" t="b">
        <v>0</v>
      </c>
      <c r="P8482">
        <v>25.231999999999999</v>
      </c>
      <c r="Q8482">
        <v>6.3079999999999998</v>
      </c>
      <c r="R8482">
        <v>-2.952</v>
      </c>
      <c r="S8482" t="s">
        <v>91</v>
      </c>
      <c r="T8482">
        <v>0</v>
      </c>
      <c r="U8482">
        <v>0</v>
      </c>
      <c r="V8482">
        <v>17</v>
      </c>
      <c r="W8482">
        <v>1802.7335</v>
      </c>
    </row>
    <row r="8483" spans="1:23" x14ac:dyDescent="0.35">
      <c r="A8483" t="s">
        <v>10658</v>
      </c>
      <c r="B8483" t="s">
        <v>177</v>
      </c>
      <c r="C8483" t="s">
        <v>2188</v>
      </c>
      <c r="D8483" t="s">
        <v>15</v>
      </c>
      <c r="E8483" t="s">
        <v>14</v>
      </c>
      <c r="F8483" t="s">
        <v>101</v>
      </c>
      <c r="G8483">
        <v>114.84</v>
      </c>
      <c r="H8483">
        <v>1</v>
      </c>
      <c r="I8483">
        <v>0.28000000000000003</v>
      </c>
      <c r="J8483">
        <v>8</v>
      </c>
      <c r="K8483" t="s">
        <v>102</v>
      </c>
      <c r="L8483" t="s">
        <v>41</v>
      </c>
      <c r="M8483">
        <v>10.119999999999999</v>
      </c>
      <c r="N8483" t="s">
        <v>83</v>
      </c>
      <c r="O8483" t="b">
        <v>0</v>
      </c>
      <c r="P8483">
        <v>82.684799999999996</v>
      </c>
      <c r="Q8483">
        <v>13.780799999999999</v>
      </c>
      <c r="R8483">
        <v>-4.3391999999999982</v>
      </c>
      <c r="S8483" t="s">
        <v>128</v>
      </c>
      <c r="T8483">
        <v>0</v>
      </c>
      <c r="U8483">
        <v>0</v>
      </c>
      <c r="V8483">
        <v>19</v>
      </c>
      <c r="W8483">
        <v>967.64179999999999</v>
      </c>
    </row>
    <row r="8484" spans="1:23" x14ac:dyDescent="0.35">
      <c r="A8484" t="s">
        <v>10659</v>
      </c>
      <c r="B8484" t="s">
        <v>309</v>
      </c>
      <c r="C8484" t="s">
        <v>865</v>
      </c>
      <c r="D8484" t="s">
        <v>12</v>
      </c>
      <c r="E8484" t="s">
        <v>14</v>
      </c>
      <c r="F8484" t="s">
        <v>1072</v>
      </c>
      <c r="G8484">
        <v>77.38</v>
      </c>
      <c r="H8484">
        <v>1</v>
      </c>
      <c r="I8484">
        <v>0.02</v>
      </c>
      <c r="J8484">
        <v>7.41</v>
      </c>
      <c r="K8484" t="s">
        <v>102</v>
      </c>
      <c r="L8484" t="s">
        <v>45</v>
      </c>
      <c r="M8484">
        <v>1.07</v>
      </c>
      <c r="N8484" t="s">
        <v>83</v>
      </c>
      <c r="O8484" t="b">
        <v>0</v>
      </c>
      <c r="P8484">
        <v>75.832399999999993</v>
      </c>
      <c r="Q8484">
        <v>29.404399999999999</v>
      </c>
      <c r="R8484">
        <v>20.924399999999999</v>
      </c>
      <c r="S8484" t="s">
        <v>128</v>
      </c>
      <c r="T8484">
        <v>0</v>
      </c>
      <c r="U8484">
        <v>0</v>
      </c>
      <c r="V8484">
        <v>22</v>
      </c>
      <c r="W8484">
        <v>1199.3414</v>
      </c>
    </row>
    <row r="8485" spans="1:23" x14ac:dyDescent="0.35">
      <c r="A8485" t="s">
        <v>10660</v>
      </c>
      <c r="B8485" t="s">
        <v>225</v>
      </c>
      <c r="C8485" t="s">
        <v>144</v>
      </c>
      <c r="D8485" t="s">
        <v>24</v>
      </c>
      <c r="E8485" t="s">
        <v>88</v>
      </c>
      <c r="F8485" t="s">
        <v>680</v>
      </c>
      <c r="G8485">
        <v>35.96</v>
      </c>
      <c r="H8485">
        <v>2</v>
      </c>
      <c r="I8485">
        <v>0.04</v>
      </c>
      <c r="J8485">
        <v>6.1</v>
      </c>
      <c r="K8485" t="s">
        <v>115</v>
      </c>
      <c r="L8485" t="s">
        <v>48</v>
      </c>
      <c r="M8485">
        <v>18.920000000000002</v>
      </c>
      <c r="N8485" t="s">
        <v>83</v>
      </c>
      <c r="O8485" t="b">
        <v>0</v>
      </c>
      <c r="P8485">
        <v>69.043199999999999</v>
      </c>
      <c r="Q8485">
        <v>25.891200000000001</v>
      </c>
      <c r="R8485">
        <v>0.87119999999999465</v>
      </c>
      <c r="S8485" t="s">
        <v>183</v>
      </c>
      <c r="T8485">
        <v>0</v>
      </c>
      <c r="U8485">
        <v>0</v>
      </c>
      <c r="V8485">
        <v>16</v>
      </c>
      <c r="W8485">
        <v>1289.2512999999999</v>
      </c>
    </row>
    <row r="8486" spans="1:23" x14ac:dyDescent="0.35">
      <c r="A8486" t="s">
        <v>10661</v>
      </c>
      <c r="B8486" t="s">
        <v>598</v>
      </c>
      <c r="C8486" t="s">
        <v>281</v>
      </c>
      <c r="D8486" t="s">
        <v>15</v>
      </c>
      <c r="E8486" t="s">
        <v>88</v>
      </c>
      <c r="F8486" t="s">
        <v>658</v>
      </c>
      <c r="G8486">
        <v>26.94</v>
      </c>
      <c r="H8486">
        <v>3</v>
      </c>
      <c r="I8486">
        <v>0.06</v>
      </c>
      <c r="J8486">
        <v>7.91</v>
      </c>
      <c r="K8486" t="s">
        <v>115</v>
      </c>
      <c r="L8486" t="s">
        <v>48</v>
      </c>
      <c r="M8486">
        <v>17.36</v>
      </c>
      <c r="N8486" t="s">
        <v>83</v>
      </c>
      <c r="O8486" t="b">
        <v>0</v>
      </c>
      <c r="P8486">
        <v>75.970799999999997</v>
      </c>
      <c r="Q8486">
        <v>27.4788</v>
      </c>
      <c r="R8486">
        <v>2.208799999999993</v>
      </c>
      <c r="S8486" t="s">
        <v>183</v>
      </c>
      <c r="T8486">
        <v>0</v>
      </c>
      <c r="U8486">
        <v>0</v>
      </c>
      <c r="V8486">
        <v>15</v>
      </c>
      <c r="W8486">
        <v>1405.4456</v>
      </c>
    </row>
    <row r="8487" spans="1:23" x14ac:dyDescent="0.35">
      <c r="A8487" t="s">
        <v>10662</v>
      </c>
      <c r="B8487" t="s">
        <v>819</v>
      </c>
      <c r="C8487" t="s">
        <v>1608</v>
      </c>
      <c r="D8487" t="s">
        <v>26</v>
      </c>
      <c r="E8487" t="s">
        <v>16</v>
      </c>
      <c r="F8487" t="s">
        <v>132</v>
      </c>
      <c r="G8487">
        <v>35.340000000000003</v>
      </c>
      <c r="H8487">
        <v>3</v>
      </c>
      <c r="I8487">
        <v>0.28000000000000003</v>
      </c>
      <c r="J8487">
        <v>5.66</v>
      </c>
      <c r="K8487" t="s">
        <v>115</v>
      </c>
      <c r="L8487" t="s">
        <v>43</v>
      </c>
      <c r="M8487">
        <v>5.28</v>
      </c>
      <c r="N8487" t="s">
        <v>83</v>
      </c>
      <c r="O8487" t="b">
        <v>0</v>
      </c>
      <c r="P8487">
        <v>76.334400000000002</v>
      </c>
      <c r="Q8487">
        <v>12.7224</v>
      </c>
      <c r="R8487">
        <v>1.7823999999999991</v>
      </c>
      <c r="S8487" t="s">
        <v>128</v>
      </c>
      <c r="T8487">
        <v>0</v>
      </c>
      <c r="U8487">
        <v>0</v>
      </c>
      <c r="V8487">
        <v>19</v>
      </c>
      <c r="W8487">
        <v>3225.0970000000002</v>
      </c>
    </row>
    <row r="8488" spans="1:23" x14ac:dyDescent="0.35">
      <c r="A8488" t="s">
        <v>10663</v>
      </c>
      <c r="B8488" t="s">
        <v>925</v>
      </c>
      <c r="C8488" t="s">
        <v>2643</v>
      </c>
      <c r="D8488" t="s">
        <v>12</v>
      </c>
      <c r="E8488" t="s">
        <v>95</v>
      </c>
      <c r="F8488" t="s">
        <v>421</v>
      </c>
      <c r="G8488">
        <v>318.05</v>
      </c>
      <c r="H8488">
        <v>1</v>
      </c>
      <c r="I8488">
        <v>0.12</v>
      </c>
      <c r="J8488">
        <v>7.33</v>
      </c>
      <c r="K8488" t="s">
        <v>115</v>
      </c>
      <c r="L8488" t="s">
        <v>41</v>
      </c>
      <c r="M8488">
        <v>11.64</v>
      </c>
      <c r="N8488" t="s">
        <v>141</v>
      </c>
      <c r="O8488" t="b">
        <v>0</v>
      </c>
      <c r="P8488">
        <v>279.88400000000001</v>
      </c>
      <c r="Q8488">
        <v>89.054000000000002</v>
      </c>
      <c r="R8488">
        <v>70.084000000000003</v>
      </c>
      <c r="S8488" t="s">
        <v>91</v>
      </c>
      <c r="T8488">
        <v>1</v>
      </c>
      <c r="U8488">
        <v>0</v>
      </c>
      <c r="V8488">
        <v>4</v>
      </c>
      <c r="W8488">
        <v>84.358800000000016</v>
      </c>
    </row>
    <row r="8489" spans="1:23" x14ac:dyDescent="0.35">
      <c r="A8489" t="s">
        <v>10664</v>
      </c>
      <c r="B8489" t="s">
        <v>379</v>
      </c>
      <c r="C8489" t="s">
        <v>488</v>
      </c>
      <c r="D8489" t="s">
        <v>19</v>
      </c>
      <c r="E8489" t="s">
        <v>88</v>
      </c>
      <c r="F8489" t="s">
        <v>530</v>
      </c>
      <c r="G8489">
        <v>29.95</v>
      </c>
      <c r="H8489">
        <v>1</v>
      </c>
      <c r="I8489">
        <v>0.01</v>
      </c>
      <c r="J8489">
        <v>9.32</v>
      </c>
      <c r="K8489" t="s">
        <v>115</v>
      </c>
      <c r="L8489" t="s">
        <v>48</v>
      </c>
      <c r="M8489">
        <v>18.329999999999998</v>
      </c>
      <c r="N8489" t="s">
        <v>141</v>
      </c>
      <c r="O8489" t="b">
        <v>0</v>
      </c>
      <c r="P8489">
        <v>29.650500000000001</v>
      </c>
      <c r="Q8489">
        <v>11.6805</v>
      </c>
      <c r="R8489">
        <v>-15.9695</v>
      </c>
      <c r="S8489" t="s">
        <v>103</v>
      </c>
      <c r="T8489">
        <v>1</v>
      </c>
      <c r="U8489">
        <v>0</v>
      </c>
      <c r="V8489">
        <v>19</v>
      </c>
      <c r="W8489">
        <v>1311.8425999999999</v>
      </c>
    </row>
    <row r="8490" spans="1:23" x14ac:dyDescent="0.35">
      <c r="A8490" t="s">
        <v>10665</v>
      </c>
      <c r="B8490" t="s">
        <v>390</v>
      </c>
      <c r="C8490" t="s">
        <v>1972</v>
      </c>
      <c r="D8490" t="s">
        <v>20</v>
      </c>
      <c r="E8490" t="s">
        <v>88</v>
      </c>
      <c r="F8490" t="s">
        <v>760</v>
      </c>
      <c r="G8490">
        <v>23.53</v>
      </c>
      <c r="H8490">
        <v>2</v>
      </c>
      <c r="I8490">
        <v>0.15</v>
      </c>
      <c r="J8490">
        <v>4.58</v>
      </c>
      <c r="K8490" t="s">
        <v>115</v>
      </c>
      <c r="L8490" t="s">
        <v>41</v>
      </c>
      <c r="M8490">
        <v>14.62</v>
      </c>
      <c r="N8490" t="s">
        <v>83</v>
      </c>
      <c r="O8490" t="b">
        <v>0</v>
      </c>
      <c r="P8490">
        <v>40.000999999999998</v>
      </c>
      <c r="Q8490">
        <v>11.765000000000001</v>
      </c>
      <c r="R8490">
        <v>-7.4350000000000023</v>
      </c>
      <c r="S8490" t="s">
        <v>91</v>
      </c>
      <c r="T8490">
        <v>0</v>
      </c>
      <c r="U8490">
        <v>0</v>
      </c>
      <c r="V8490">
        <v>24</v>
      </c>
      <c r="W8490">
        <v>2290.0473000000002</v>
      </c>
    </row>
    <row r="8491" spans="1:23" x14ac:dyDescent="0.35">
      <c r="A8491" t="s">
        <v>10666</v>
      </c>
      <c r="B8491" t="s">
        <v>800</v>
      </c>
      <c r="C8491" t="s">
        <v>2134</v>
      </c>
      <c r="D8491" t="s">
        <v>24</v>
      </c>
      <c r="E8491" t="s">
        <v>95</v>
      </c>
      <c r="F8491" t="s">
        <v>304</v>
      </c>
      <c r="G8491">
        <v>264.02999999999997</v>
      </c>
      <c r="H8491">
        <v>3</v>
      </c>
      <c r="I8491">
        <v>0.04</v>
      </c>
      <c r="J8491">
        <v>6.27</v>
      </c>
      <c r="K8491" t="s">
        <v>90</v>
      </c>
      <c r="L8491" t="s">
        <v>45</v>
      </c>
      <c r="M8491">
        <v>1.4</v>
      </c>
      <c r="N8491" t="s">
        <v>141</v>
      </c>
      <c r="O8491" t="b">
        <v>0</v>
      </c>
      <c r="P8491">
        <v>760.40639999999985</v>
      </c>
      <c r="Q8491">
        <v>285.15239999999989</v>
      </c>
      <c r="R8491">
        <v>277.48239999999993</v>
      </c>
      <c r="S8491" t="s">
        <v>84</v>
      </c>
      <c r="T8491">
        <v>1</v>
      </c>
      <c r="U8491">
        <v>0</v>
      </c>
      <c r="V8491">
        <v>4</v>
      </c>
      <c r="W8491">
        <v>803.01639999999998</v>
      </c>
    </row>
    <row r="8492" spans="1:23" x14ac:dyDescent="0.35">
      <c r="A8492" t="s">
        <v>10667</v>
      </c>
      <c r="B8492" t="s">
        <v>497</v>
      </c>
      <c r="C8492" t="s">
        <v>1539</v>
      </c>
      <c r="D8492" t="s">
        <v>12</v>
      </c>
      <c r="E8492" t="s">
        <v>14</v>
      </c>
      <c r="F8492" t="s">
        <v>187</v>
      </c>
      <c r="G8492">
        <v>90.62</v>
      </c>
      <c r="H8492">
        <v>2</v>
      </c>
      <c r="I8492">
        <v>0.06</v>
      </c>
      <c r="J8492">
        <v>8.2100000000000009</v>
      </c>
      <c r="K8492" t="s">
        <v>90</v>
      </c>
      <c r="L8492" t="s">
        <v>43</v>
      </c>
      <c r="M8492">
        <v>6.43</v>
      </c>
      <c r="N8492" t="s">
        <v>83</v>
      </c>
      <c r="O8492" t="b">
        <v>0</v>
      </c>
      <c r="P8492">
        <v>170.3656</v>
      </c>
      <c r="Q8492">
        <v>61.621600000000001</v>
      </c>
      <c r="R8492">
        <v>46.9816</v>
      </c>
      <c r="S8492" t="s">
        <v>183</v>
      </c>
      <c r="T8492">
        <v>0</v>
      </c>
      <c r="U8492">
        <v>0</v>
      </c>
      <c r="V8492">
        <v>13</v>
      </c>
      <c r="W8492">
        <v>608.22240000000011</v>
      </c>
    </row>
    <row r="8493" spans="1:23" x14ac:dyDescent="0.35">
      <c r="A8493" t="s">
        <v>10668</v>
      </c>
      <c r="B8493" t="s">
        <v>940</v>
      </c>
      <c r="C8493" t="s">
        <v>10669</v>
      </c>
      <c r="D8493" t="s">
        <v>15</v>
      </c>
      <c r="E8493" t="s">
        <v>95</v>
      </c>
      <c r="F8493" t="s">
        <v>596</v>
      </c>
      <c r="G8493">
        <v>271.82</v>
      </c>
      <c r="H8493">
        <v>2</v>
      </c>
      <c r="I8493">
        <v>0.09</v>
      </c>
      <c r="J8493">
        <v>8.66</v>
      </c>
      <c r="K8493" t="s">
        <v>82</v>
      </c>
      <c r="L8493" t="s">
        <v>45</v>
      </c>
      <c r="M8493">
        <v>0.74</v>
      </c>
      <c r="N8493" t="s">
        <v>83</v>
      </c>
      <c r="O8493" t="b">
        <v>0</v>
      </c>
      <c r="P8493">
        <v>494.7124</v>
      </c>
      <c r="Q8493">
        <v>168.5284</v>
      </c>
      <c r="R8493">
        <v>159.1284</v>
      </c>
      <c r="S8493" t="s">
        <v>84</v>
      </c>
      <c r="T8493">
        <v>0</v>
      </c>
      <c r="U8493">
        <v>0</v>
      </c>
      <c r="V8493">
        <v>1</v>
      </c>
      <c r="W8493">
        <v>159.1284</v>
      </c>
    </row>
    <row r="8494" spans="1:23" x14ac:dyDescent="0.35">
      <c r="A8494" t="s">
        <v>10670</v>
      </c>
      <c r="B8494" t="s">
        <v>253</v>
      </c>
      <c r="C8494" t="s">
        <v>10308</v>
      </c>
      <c r="D8494" t="s">
        <v>19</v>
      </c>
      <c r="E8494" t="s">
        <v>16</v>
      </c>
      <c r="F8494" t="s">
        <v>723</v>
      </c>
      <c r="G8494">
        <v>47.72</v>
      </c>
      <c r="H8494">
        <v>2</v>
      </c>
      <c r="I8494">
        <v>0.05</v>
      </c>
      <c r="J8494">
        <v>2.5299999999999998</v>
      </c>
      <c r="K8494" t="s">
        <v>102</v>
      </c>
      <c r="L8494" t="s">
        <v>45</v>
      </c>
      <c r="M8494">
        <v>0.91</v>
      </c>
      <c r="N8494" t="s">
        <v>83</v>
      </c>
      <c r="O8494" t="b">
        <v>0</v>
      </c>
      <c r="P8494">
        <v>90.668000000000006</v>
      </c>
      <c r="Q8494">
        <v>33.404000000000003</v>
      </c>
      <c r="R8494">
        <v>29.963999999999999</v>
      </c>
      <c r="S8494" t="s">
        <v>183</v>
      </c>
      <c r="T8494">
        <v>0</v>
      </c>
      <c r="U8494">
        <v>0</v>
      </c>
      <c r="V8494">
        <v>2</v>
      </c>
      <c r="W8494">
        <v>71.733499999999978</v>
      </c>
    </row>
    <row r="8495" spans="1:23" x14ac:dyDescent="0.35">
      <c r="A8495" t="s">
        <v>10671</v>
      </c>
      <c r="B8495" t="s">
        <v>383</v>
      </c>
      <c r="C8495" t="s">
        <v>406</v>
      </c>
      <c r="D8495" t="s">
        <v>15</v>
      </c>
      <c r="E8495" t="s">
        <v>14</v>
      </c>
      <c r="F8495" t="s">
        <v>655</v>
      </c>
      <c r="G8495">
        <v>78.760000000000005</v>
      </c>
      <c r="H8495">
        <v>1</v>
      </c>
      <c r="I8495">
        <v>0.08</v>
      </c>
      <c r="J8495">
        <v>3.45</v>
      </c>
      <c r="K8495" t="s">
        <v>102</v>
      </c>
      <c r="L8495" t="s">
        <v>45</v>
      </c>
      <c r="M8495">
        <v>1</v>
      </c>
      <c r="N8495" t="s">
        <v>83</v>
      </c>
      <c r="O8495" t="b">
        <v>0</v>
      </c>
      <c r="P8495">
        <v>72.45920000000001</v>
      </c>
      <c r="Q8495">
        <v>25.20320000000001</v>
      </c>
      <c r="R8495">
        <v>20.75320000000001</v>
      </c>
      <c r="S8495" t="s">
        <v>128</v>
      </c>
      <c r="T8495">
        <v>0</v>
      </c>
      <c r="U8495">
        <v>0</v>
      </c>
      <c r="V8495">
        <v>14</v>
      </c>
      <c r="W8495">
        <v>1288.9557</v>
      </c>
    </row>
    <row r="8496" spans="1:23" x14ac:dyDescent="0.35">
      <c r="A8496" t="s">
        <v>10672</v>
      </c>
      <c r="B8496" t="s">
        <v>138</v>
      </c>
      <c r="C8496" t="s">
        <v>1150</v>
      </c>
      <c r="D8496" t="s">
        <v>17</v>
      </c>
      <c r="E8496" t="s">
        <v>16</v>
      </c>
      <c r="F8496" t="s">
        <v>409</v>
      </c>
      <c r="G8496">
        <v>76.8</v>
      </c>
      <c r="H8496">
        <v>2</v>
      </c>
      <c r="I8496">
        <v>0.28000000000000003</v>
      </c>
      <c r="J8496">
        <v>7.07</v>
      </c>
      <c r="K8496" t="s">
        <v>102</v>
      </c>
      <c r="L8496" t="s">
        <v>48</v>
      </c>
      <c r="M8496">
        <v>7.24</v>
      </c>
      <c r="N8496" t="s">
        <v>83</v>
      </c>
      <c r="O8496" t="b">
        <v>0</v>
      </c>
      <c r="P8496">
        <v>110.592</v>
      </c>
      <c r="Q8496">
        <v>18.431999999999999</v>
      </c>
      <c r="R8496">
        <v>4.1220000000000017</v>
      </c>
      <c r="S8496" t="s">
        <v>128</v>
      </c>
      <c r="T8496">
        <v>0</v>
      </c>
      <c r="U8496">
        <v>0</v>
      </c>
      <c r="V8496">
        <v>18</v>
      </c>
      <c r="W8496">
        <v>2077.6332000000002</v>
      </c>
    </row>
    <row r="8497" spans="1:23" x14ac:dyDescent="0.35">
      <c r="A8497" t="s">
        <v>10673</v>
      </c>
      <c r="B8497" t="s">
        <v>1936</v>
      </c>
      <c r="C8497" t="s">
        <v>10086</v>
      </c>
      <c r="D8497" t="s">
        <v>17</v>
      </c>
      <c r="E8497" t="s">
        <v>95</v>
      </c>
      <c r="F8497" t="s">
        <v>874</v>
      </c>
      <c r="G8497">
        <v>237.37</v>
      </c>
      <c r="H8497">
        <v>1</v>
      </c>
      <c r="I8497">
        <v>0.19</v>
      </c>
      <c r="J8497">
        <v>2.15</v>
      </c>
      <c r="K8497" t="s">
        <v>82</v>
      </c>
      <c r="L8497" t="s">
        <v>41</v>
      </c>
      <c r="M8497">
        <v>12.33</v>
      </c>
      <c r="N8497" t="s">
        <v>83</v>
      </c>
      <c r="O8497" t="b">
        <v>0</v>
      </c>
      <c r="P8497">
        <v>192.2697</v>
      </c>
      <c r="Q8497">
        <v>49.847700000000032</v>
      </c>
      <c r="R8497">
        <v>35.367700000000028</v>
      </c>
      <c r="S8497" t="s">
        <v>103</v>
      </c>
      <c r="T8497">
        <v>0</v>
      </c>
      <c r="U8497">
        <v>0</v>
      </c>
      <c r="V8497">
        <v>2</v>
      </c>
      <c r="W8497">
        <v>30.606900000000032</v>
      </c>
    </row>
    <row r="8498" spans="1:23" x14ac:dyDescent="0.35">
      <c r="A8498" t="s">
        <v>10674</v>
      </c>
      <c r="B8498" t="s">
        <v>197</v>
      </c>
      <c r="C8498" t="s">
        <v>1561</v>
      </c>
      <c r="D8498" t="s">
        <v>15</v>
      </c>
      <c r="E8498" t="s">
        <v>14</v>
      </c>
      <c r="F8498" t="s">
        <v>705</v>
      </c>
      <c r="G8498">
        <v>119.1</v>
      </c>
      <c r="H8498">
        <v>2</v>
      </c>
      <c r="I8498">
        <v>0.05</v>
      </c>
      <c r="J8498">
        <v>3.12</v>
      </c>
      <c r="K8498" t="s">
        <v>102</v>
      </c>
      <c r="L8498" t="s">
        <v>45</v>
      </c>
      <c r="M8498">
        <v>1.46</v>
      </c>
      <c r="N8498" t="s">
        <v>83</v>
      </c>
      <c r="O8498" t="b">
        <v>0</v>
      </c>
      <c r="P8498">
        <v>226.29</v>
      </c>
      <c r="Q8498">
        <v>83.37</v>
      </c>
      <c r="R8498">
        <v>78.790000000000006</v>
      </c>
      <c r="S8498" t="s">
        <v>84</v>
      </c>
      <c r="T8498">
        <v>0</v>
      </c>
      <c r="U8498">
        <v>0</v>
      </c>
      <c r="V8498">
        <v>11</v>
      </c>
      <c r="W8498">
        <v>738.87560000000008</v>
      </c>
    </row>
    <row r="8499" spans="1:23" x14ac:dyDescent="0.35">
      <c r="A8499" t="s">
        <v>10675</v>
      </c>
      <c r="B8499" t="s">
        <v>437</v>
      </c>
      <c r="C8499" t="s">
        <v>408</v>
      </c>
      <c r="D8499" t="s">
        <v>19</v>
      </c>
      <c r="E8499" t="s">
        <v>16</v>
      </c>
      <c r="F8499" t="s">
        <v>351</v>
      </c>
      <c r="G8499">
        <v>63.95</v>
      </c>
      <c r="H8499">
        <v>3</v>
      </c>
      <c r="I8499">
        <v>0.1</v>
      </c>
      <c r="J8499">
        <v>8.6</v>
      </c>
      <c r="K8499" t="s">
        <v>115</v>
      </c>
      <c r="L8499" t="s">
        <v>41</v>
      </c>
      <c r="M8499">
        <v>13.23</v>
      </c>
      <c r="N8499" t="s">
        <v>83</v>
      </c>
      <c r="O8499" t="b">
        <v>0</v>
      </c>
      <c r="P8499">
        <v>172.66499999999999</v>
      </c>
      <c r="Q8499">
        <v>57.555000000000007</v>
      </c>
      <c r="R8499">
        <v>35.725000000000009</v>
      </c>
      <c r="S8499" t="s">
        <v>103</v>
      </c>
      <c r="T8499">
        <v>0</v>
      </c>
      <c r="U8499">
        <v>0</v>
      </c>
      <c r="V8499">
        <v>15</v>
      </c>
      <c r="W8499">
        <v>1549.1948</v>
      </c>
    </row>
    <row r="8500" spans="1:23" x14ac:dyDescent="0.35">
      <c r="A8500" t="s">
        <v>10676</v>
      </c>
      <c r="B8500" t="s">
        <v>787</v>
      </c>
      <c r="C8500" t="s">
        <v>2286</v>
      </c>
      <c r="D8500" t="s">
        <v>12</v>
      </c>
      <c r="E8500" t="s">
        <v>95</v>
      </c>
      <c r="F8500" t="s">
        <v>985</v>
      </c>
      <c r="G8500">
        <v>510.12</v>
      </c>
      <c r="H8500">
        <v>1</v>
      </c>
      <c r="I8500">
        <v>0.02</v>
      </c>
      <c r="J8500">
        <v>9.02</v>
      </c>
      <c r="K8500" t="s">
        <v>102</v>
      </c>
      <c r="L8500" t="s">
        <v>45</v>
      </c>
      <c r="M8500">
        <v>1.79</v>
      </c>
      <c r="N8500" t="s">
        <v>83</v>
      </c>
      <c r="O8500" t="b">
        <v>0</v>
      </c>
      <c r="P8500">
        <v>499.91759999999999</v>
      </c>
      <c r="Q8500">
        <v>193.84559999999999</v>
      </c>
      <c r="R8500">
        <v>183.03559999999999</v>
      </c>
      <c r="S8500" t="s">
        <v>97</v>
      </c>
      <c r="T8500">
        <v>0</v>
      </c>
      <c r="U8500">
        <v>0</v>
      </c>
      <c r="V8500">
        <v>5</v>
      </c>
      <c r="W8500">
        <v>452.57200000000012</v>
      </c>
    </row>
    <row r="8501" spans="1:23" x14ac:dyDescent="0.35">
      <c r="A8501" t="s">
        <v>10677</v>
      </c>
      <c r="B8501" t="s">
        <v>462</v>
      </c>
      <c r="C8501" t="s">
        <v>1144</v>
      </c>
      <c r="D8501" t="s">
        <v>12</v>
      </c>
      <c r="E8501" t="s">
        <v>95</v>
      </c>
      <c r="F8501" t="s">
        <v>541</v>
      </c>
      <c r="G8501">
        <v>438.69</v>
      </c>
      <c r="H8501">
        <v>3</v>
      </c>
      <c r="I8501">
        <v>0.06</v>
      </c>
      <c r="J8501">
        <v>3.06</v>
      </c>
      <c r="K8501" t="s">
        <v>82</v>
      </c>
      <c r="L8501" t="s">
        <v>41</v>
      </c>
      <c r="M8501">
        <v>6.53</v>
      </c>
      <c r="N8501" t="s">
        <v>83</v>
      </c>
      <c r="O8501" t="b">
        <v>0</v>
      </c>
      <c r="P8501">
        <v>1237.1058</v>
      </c>
      <c r="Q8501">
        <v>447.46379999999988</v>
      </c>
      <c r="R8501">
        <v>437.8737999999999</v>
      </c>
      <c r="S8501" t="s">
        <v>84</v>
      </c>
      <c r="T8501">
        <v>0</v>
      </c>
      <c r="U8501">
        <v>0</v>
      </c>
      <c r="V8501">
        <v>17</v>
      </c>
      <c r="W8501">
        <v>1657.1581000000001</v>
      </c>
    </row>
    <row r="8502" spans="1:23" x14ac:dyDescent="0.35">
      <c r="A8502" t="s">
        <v>10678</v>
      </c>
      <c r="B8502" t="s">
        <v>302</v>
      </c>
      <c r="C8502" t="s">
        <v>720</v>
      </c>
      <c r="D8502" t="s">
        <v>15</v>
      </c>
      <c r="E8502" t="s">
        <v>16</v>
      </c>
      <c r="F8502" t="s">
        <v>231</v>
      </c>
      <c r="G8502">
        <v>18.07</v>
      </c>
      <c r="H8502">
        <v>1</v>
      </c>
      <c r="I8502">
        <v>0.24</v>
      </c>
      <c r="J8502">
        <v>7.17</v>
      </c>
      <c r="K8502" t="s">
        <v>115</v>
      </c>
      <c r="L8502" t="s">
        <v>43</v>
      </c>
      <c r="M8502">
        <v>7.83</v>
      </c>
      <c r="N8502" t="s">
        <v>83</v>
      </c>
      <c r="O8502" t="b">
        <v>0</v>
      </c>
      <c r="P8502">
        <v>13.7332</v>
      </c>
      <c r="Q8502">
        <v>2.8912</v>
      </c>
      <c r="R8502">
        <v>-12.1088</v>
      </c>
      <c r="S8502" t="s">
        <v>183</v>
      </c>
      <c r="T8502">
        <v>0</v>
      </c>
      <c r="U8502">
        <v>0</v>
      </c>
      <c r="V8502">
        <v>20</v>
      </c>
      <c r="W8502">
        <v>2012.6106</v>
      </c>
    </row>
    <row r="8503" spans="1:23" x14ac:dyDescent="0.35">
      <c r="A8503" t="s">
        <v>10679</v>
      </c>
      <c r="B8503" t="s">
        <v>225</v>
      </c>
      <c r="C8503" t="s">
        <v>2804</v>
      </c>
      <c r="D8503" t="s">
        <v>26</v>
      </c>
      <c r="E8503" t="s">
        <v>16</v>
      </c>
      <c r="F8503" t="s">
        <v>1316</v>
      </c>
      <c r="G8503">
        <v>37.299999999999997</v>
      </c>
      <c r="H8503">
        <v>2</v>
      </c>
      <c r="I8503">
        <v>0.28999999999999998</v>
      </c>
      <c r="J8503">
        <v>5.04</v>
      </c>
      <c r="K8503" t="s">
        <v>90</v>
      </c>
      <c r="L8503" t="s">
        <v>48</v>
      </c>
      <c r="M8503">
        <v>8.35</v>
      </c>
      <c r="N8503" t="s">
        <v>83</v>
      </c>
      <c r="O8503" t="b">
        <v>0</v>
      </c>
      <c r="P8503">
        <v>52.966000000000001</v>
      </c>
      <c r="Q8503">
        <v>8.205999999999996</v>
      </c>
      <c r="R8503">
        <v>-5.1840000000000046</v>
      </c>
      <c r="S8503" t="s">
        <v>183</v>
      </c>
      <c r="T8503">
        <v>0</v>
      </c>
      <c r="U8503">
        <v>0</v>
      </c>
      <c r="V8503">
        <v>14</v>
      </c>
      <c r="W8503">
        <v>128.99529999999999</v>
      </c>
    </row>
    <row r="8504" spans="1:23" x14ac:dyDescent="0.35">
      <c r="A8504" t="s">
        <v>10680</v>
      </c>
      <c r="B8504" t="s">
        <v>921</v>
      </c>
      <c r="C8504" t="s">
        <v>981</v>
      </c>
      <c r="D8504" t="s">
        <v>24</v>
      </c>
      <c r="E8504" t="s">
        <v>14</v>
      </c>
      <c r="F8504" t="s">
        <v>324</v>
      </c>
      <c r="G8504">
        <v>76.77</v>
      </c>
      <c r="H8504">
        <v>2</v>
      </c>
      <c r="I8504">
        <v>0.02</v>
      </c>
      <c r="J8504">
        <v>7.63</v>
      </c>
      <c r="K8504" t="s">
        <v>102</v>
      </c>
      <c r="L8504" t="s">
        <v>43</v>
      </c>
      <c r="M8504">
        <v>4.84</v>
      </c>
      <c r="N8504" t="s">
        <v>83</v>
      </c>
      <c r="O8504" t="b">
        <v>0</v>
      </c>
      <c r="P8504">
        <v>150.4692</v>
      </c>
      <c r="Q8504">
        <v>58.345200000000013</v>
      </c>
      <c r="R8504">
        <v>45.875200000000007</v>
      </c>
      <c r="S8504" t="s">
        <v>84</v>
      </c>
      <c r="T8504">
        <v>0</v>
      </c>
      <c r="U8504">
        <v>0</v>
      </c>
      <c r="V8504">
        <v>21</v>
      </c>
      <c r="W8504">
        <v>1211.4102</v>
      </c>
    </row>
    <row r="8505" spans="1:23" x14ac:dyDescent="0.35">
      <c r="A8505" t="s">
        <v>10681</v>
      </c>
      <c r="B8505" t="s">
        <v>787</v>
      </c>
      <c r="C8505" t="s">
        <v>100</v>
      </c>
      <c r="D8505" t="s">
        <v>20</v>
      </c>
      <c r="E8505" t="s">
        <v>88</v>
      </c>
      <c r="F8505" t="s">
        <v>1395</v>
      </c>
      <c r="G8505">
        <v>27.58</v>
      </c>
      <c r="H8505">
        <v>1</v>
      </c>
      <c r="I8505">
        <v>0.1</v>
      </c>
      <c r="J8505">
        <v>5.5</v>
      </c>
      <c r="K8505" t="s">
        <v>90</v>
      </c>
      <c r="L8505" t="s">
        <v>45</v>
      </c>
      <c r="M8505">
        <v>1.59</v>
      </c>
      <c r="N8505" t="s">
        <v>83</v>
      </c>
      <c r="O8505" t="b">
        <v>0</v>
      </c>
      <c r="P8505">
        <v>24.821999999999999</v>
      </c>
      <c r="Q8505">
        <v>8.2740000000000009</v>
      </c>
      <c r="R8505">
        <v>1.1840000000000011</v>
      </c>
      <c r="S8505" t="s">
        <v>97</v>
      </c>
      <c r="T8505">
        <v>0</v>
      </c>
      <c r="U8505">
        <v>0</v>
      </c>
      <c r="V8505">
        <v>16</v>
      </c>
      <c r="W8505">
        <v>909.71600000000001</v>
      </c>
    </row>
    <row r="8506" spans="1:23" x14ac:dyDescent="0.35">
      <c r="A8506" t="s">
        <v>10682</v>
      </c>
      <c r="B8506" t="s">
        <v>193</v>
      </c>
      <c r="C8506" t="s">
        <v>162</v>
      </c>
      <c r="D8506" t="s">
        <v>26</v>
      </c>
      <c r="E8506" t="s">
        <v>95</v>
      </c>
      <c r="F8506" t="s">
        <v>1080</v>
      </c>
      <c r="G8506">
        <v>538.96</v>
      </c>
      <c r="H8506">
        <v>2</v>
      </c>
      <c r="I8506">
        <v>0.05</v>
      </c>
      <c r="J8506">
        <v>8.69</v>
      </c>
      <c r="K8506" t="s">
        <v>90</v>
      </c>
      <c r="L8506" t="s">
        <v>45</v>
      </c>
      <c r="M8506">
        <v>1.87</v>
      </c>
      <c r="N8506" t="s">
        <v>83</v>
      </c>
      <c r="O8506" t="b">
        <v>0</v>
      </c>
      <c r="P8506">
        <v>1024.0239999999999</v>
      </c>
      <c r="Q8506">
        <v>377.27200000000011</v>
      </c>
      <c r="R8506">
        <v>366.7120000000001</v>
      </c>
      <c r="S8506" t="s">
        <v>97</v>
      </c>
      <c r="T8506">
        <v>0</v>
      </c>
      <c r="U8506">
        <v>0</v>
      </c>
      <c r="V8506">
        <v>16</v>
      </c>
      <c r="W8506">
        <v>1644.6956</v>
      </c>
    </row>
    <row r="8507" spans="1:23" x14ac:dyDescent="0.35">
      <c r="A8507" t="s">
        <v>10683</v>
      </c>
      <c r="B8507" t="s">
        <v>302</v>
      </c>
      <c r="C8507" t="s">
        <v>710</v>
      </c>
      <c r="D8507" t="s">
        <v>17</v>
      </c>
      <c r="E8507" t="s">
        <v>95</v>
      </c>
      <c r="F8507" t="s">
        <v>770</v>
      </c>
      <c r="G8507">
        <v>221.62</v>
      </c>
      <c r="H8507">
        <v>1</v>
      </c>
      <c r="I8507">
        <v>0.1</v>
      </c>
      <c r="J8507">
        <v>4.54</v>
      </c>
      <c r="K8507" t="s">
        <v>90</v>
      </c>
      <c r="L8507" t="s">
        <v>41</v>
      </c>
      <c r="M8507">
        <v>8.5</v>
      </c>
      <c r="N8507" t="s">
        <v>83</v>
      </c>
      <c r="O8507" t="b">
        <v>1</v>
      </c>
      <c r="P8507">
        <v>199.458</v>
      </c>
      <c r="Q8507">
        <v>66.48599999999999</v>
      </c>
      <c r="R8507">
        <v>53.445999999999991</v>
      </c>
      <c r="S8507" t="s">
        <v>183</v>
      </c>
      <c r="T8507">
        <v>0</v>
      </c>
      <c r="U8507">
        <v>0</v>
      </c>
      <c r="V8507">
        <v>18</v>
      </c>
      <c r="W8507">
        <v>838.74849999999992</v>
      </c>
    </row>
    <row r="8508" spans="1:23" x14ac:dyDescent="0.35">
      <c r="A8508" t="s">
        <v>10684</v>
      </c>
      <c r="B8508" t="s">
        <v>909</v>
      </c>
      <c r="C8508" t="s">
        <v>1972</v>
      </c>
      <c r="D8508" t="s">
        <v>17</v>
      </c>
      <c r="E8508" t="s">
        <v>95</v>
      </c>
      <c r="F8508" t="s">
        <v>175</v>
      </c>
      <c r="G8508">
        <v>539.29</v>
      </c>
      <c r="H8508">
        <v>3</v>
      </c>
      <c r="I8508">
        <v>0.01</v>
      </c>
      <c r="J8508">
        <v>8.1300000000000008</v>
      </c>
      <c r="K8508" t="s">
        <v>82</v>
      </c>
      <c r="L8508" t="s">
        <v>48</v>
      </c>
      <c r="M8508">
        <v>16.62</v>
      </c>
      <c r="N8508" t="s">
        <v>279</v>
      </c>
      <c r="O8508" t="b">
        <v>0</v>
      </c>
      <c r="P8508">
        <v>1601.6913</v>
      </c>
      <c r="Q8508">
        <v>630.96930000000009</v>
      </c>
      <c r="R8508">
        <v>606.21930000000009</v>
      </c>
      <c r="S8508" t="s">
        <v>183</v>
      </c>
      <c r="T8508">
        <v>0</v>
      </c>
      <c r="U8508">
        <v>1</v>
      </c>
      <c r="V8508">
        <v>24</v>
      </c>
      <c r="W8508">
        <v>2290.0473000000002</v>
      </c>
    </row>
    <row r="8509" spans="1:23" x14ac:dyDescent="0.35">
      <c r="A8509" t="s">
        <v>10685</v>
      </c>
      <c r="B8509" t="s">
        <v>353</v>
      </c>
      <c r="C8509" t="s">
        <v>148</v>
      </c>
      <c r="D8509" t="s">
        <v>24</v>
      </c>
      <c r="E8509" t="s">
        <v>16</v>
      </c>
      <c r="F8509" t="s">
        <v>1077</v>
      </c>
      <c r="G8509">
        <v>66.69</v>
      </c>
      <c r="H8509">
        <v>2</v>
      </c>
      <c r="I8509">
        <v>0.23</v>
      </c>
      <c r="J8509">
        <v>3.32</v>
      </c>
      <c r="K8509" t="s">
        <v>90</v>
      </c>
      <c r="L8509" t="s">
        <v>43</v>
      </c>
      <c r="M8509">
        <v>7.82</v>
      </c>
      <c r="N8509" t="s">
        <v>83</v>
      </c>
      <c r="O8509" t="b">
        <v>0</v>
      </c>
      <c r="P8509">
        <v>102.7026</v>
      </c>
      <c r="Q8509">
        <v>22.674600000000009</v>
      </c>
      <c r="R8509">
        <v>11.53460000000001</v>
      </c>
      <c r="S8509" t="s">
        <v>91</v>
      </c>
      <c r="T8509">
        <v>0</v>
      </c>
      <c r="U8509">
        <v>0</v>
      </c>
      <c r="V8509">
        <v>15</v>
      </c>
      <c r="W8509">
        <v>339.33949999999999</v>
      </c>
    </row>
    <row r="8510" spans="1:23" x14ac:dyDescent="0.35">
      <c r="A8510" t="s">
        <v>10686</v>
      </c>
      <c r="B8510" t="s">
        <v>909</v>
      </c>
      <c r="C8510" t="s">
        <v>2461</v>
      </c>
      <c r="D8510" t="s">
        <v>15</v>
      </c>
      <c r="E8510" t="s">
        <v>95</v>
      </c>
      <c r="F8510" t="s">
        <v>667</v>
      </c>
      <c r="G8510">
        <v>315.20999999999998</v>
      </c>
      <c r="H8510">
        <v>1</v>
      </c>
      <c r="I8510">
        <v>0.09</v>
      </c>
      <c r="J8510">
        <v>3.27</v>
      </c>
      <c r="K8510" t="s">
        <v>82</v>
      </c>
      <c r="L8510" t="s">
        <v>41</v>
      </c>
      <c r="M8510">
        <v>7.2</v>
      </c>
      <c r="N8510" t="s">
        <v>83</v>
      </c>
      <c r="O8510" t="b">
        <v>0</v>
      </c>
      <c r="P8510">
        <v>286.84109999999998</v>
      </c>
      <c r="Q8510">
        <v>97.715100000000007</v>
      </c>
      <c r="R8510">
        <v>87.245100000000008</v>
      </c>
      <c r="S8510" t="s">
        <v>183</v>
      </c>
      <c r="T8510">
        <v>0</v>
      </c>
      <c r="U8510">
        <v>0</v>
      </c>
      <c r="V8510">
        <v>2</v>
      </c>
      <c r="W8510">
        <v>144.90780000000001</v>
      </c>
    </row>
    <row r="8511" spans="1:23" x14ac:dyDescent="0.35">
      <c r="A8511" t="s">
        <v>10687</v>
      </c>
      <c r="B8511" t="s">
        <v>429</v>
      </c>
      <c r="C8511" t="s">
        <v>1241</v>
      </c>
      <c r="D8511" t="s">
        <v>12</v>
      </c>
      <c r="E8511" t="s">
        <v>16</v>
      </c>
      <c r="F8511" t="s">
        <v>241</v>
      </c>
      <c r="G8511">
        <v>46.47</v>
      </c>
      <c r="H8511">
        <v>2</v>
      </c>
      <c r="I8511">
        <v>0.19</v>
      </c>
      <c r="J8511">
        <v>4.9400000000000004</v>
      </c>
      <c r="K8511" t="s">
        <v>102</v>
      </c>
      <c r="L8511" t="s">
        <v>45</v>
      </c>
      <c r="M8511">
        <v>1.55</v>
      </c>
      <c r="N8511" t="s">
        <v>83</v>
      </c>
      <c r="O8511" t="b">
        <v>0</v>
      </c>
      <c r="P8511">
        <v>75.281400000000005</v>
      </c>
      <c r="Q8511">
        <v>19.517400000000009</v>
      </c>
      <c r="R8511">
        <v>13.027400000000011</v>
      </c>
      <c r="S8511" t="s">
        <v>128</v>
      </c>
      <c r="T8511">
        <v>0</v>
      </c>
      <c r="U8511">
        <v>0</v>
      </c>
      <c r="V8511">
        <v>11</v>
      </c>
      <c r="W8511">
        <v>1331.6206</v>
      </c>
    </row>
    <row r="8512" spans="1:23" x14ac:dyDescent="0.35">
      <c r="A8512" t="s">
        <v>10688</v>
      </c>
      <c r="B8512" t="s">
        <v>802</v>
      </c>
      <c r="C8512" t="s">
        <v>3563</v>
      </c>
      <c r="D8512" t="s">
        <v>12</v>
      </c>
      <c r="E8512" t="s">
        <v>16</v>
      </c>
      <c r="F8512" t="s">
        <v>241</v>
      </c>
      <c r="G8512">
        <v>33.729999999999997</v>
      </c>
      <c r="H8512">
        <v>3</v>
      </c>
      <c r="I8512">
        <v>0.23</v>
      </c>
      <c r="J8512">
        <v>5.62</v>
      </c>
      <c r="K8512" t="s">
        <v>90</v>
      </c>
      <c r="L8512" t="s">
        <v>41</v>
      </c>
      <c r="M8512">
        <v>11.17</v>
      </c>
      <c r="N8512" t="s">
        <v>83</v>
      </c>
      <c r="O8512" t="b">
        <v>0</v>
      </c>
      <c r="P8512">
        <v>77.916300000000007</v>
      </c>
      <c r="Q8512">
        <v>17.202300000000012</v>
      </c>
      <c r="R8512">
        <v>0.41230000000000899</v>
      </c>
      <c r="S8512" t="s">
        <v>84</v>
      </c>
      <c r="T8512">
        <v>0</v>
      </c>
      <c r="U8512">
        <v>0</v>
      </c>
      <c r="V8512">
        <v>2</v>
      </c>
      <c r="W8512">
        <v>15.11530000000001</v>
      </c>
    </row>
    <row r="8513" spans="1:23" x14ac:dyDescent="0.35">
      <c r="A8513" t="s">
        <v>10689</v>
      </c>
      <c r="B8513" t="s">
        <v>487</v>
      </c>
      <c r="C8513" t="s">
        <v>684</v>
      </c>
      <c r="D8513" t="s">
        <v>12</v>
      </c>
      <c r="E8513" t="s">
        <v>95</v>
      </c>
      <c r="F8513" t="s">
        <v>451</v>
      </c>
      <c r="G8513">
        <v>105.19</v>
      </c>
      <c r="H8513">
        <v>3</v>
      </c>
      <c r="I8513">
        <v>0.02</v>
      </c>
      <c r="J8513">
        <v>8.77</v>
      </c>
      <c r="K8513" t="s">
        <v>90</v>
      </c>
      <c r="L8513" t="s">
        <v>48</v>
      </c>
      <c r="M8513">
        <v>16.48</v>
      </c>
      <c r="N8513" t="s">
        <v>83</v>
      </c>
      <c r="O8513" t="b">
        <v>0</v>
      </c>
      <c r="P8513">
        <v>309.2586</v>
      </c>
      <c r="Q8513">
        <v>119.9166</v>
      </c>
      <c r="R8513">
        <v>94.666600000000017</v>
      </c>
      <c r="S8513" t="s">
        <v>97</v>
      </c>
      <c r="T8513">
        <v>0</v>
      </c>
      <c r="U8513">
        <v>0</v>
      </c>
      <c r="V8513">
        <v>19</v>
      </c>
      <c r="W8513">
        <v>2541.4793</v>
      </c>
    </row>
    <row r="8514" spans="1:23" x14ac:dyDescent="0.35">
      <c r="A8514" t="s">
        <v>10690</v>
      </c>
      <c r="B8514" t="s">
        <v>302</v>
      </c>
      <c r="C8514" t="s">
        <v>1298</v>
      </c>
      <c r="D8514" t="s">
        <v>24</v>
      </c>
      <c r="E8514" t="s">
        <v>16</v>
      </c>
      <c r="F8514" t="s">
        <v>241</v>
      </c>
      <c r="G8514">
        <v>43.73</v>
      </c>
      <c r="H8514">
        <v>2</v>
      </c>
      <c r="I8514">
        <v>0.28999999999999998</v>
      </c>
      <c r="J8514">
        <v>6.51</v>
      </c>
      <c r="K8514" t="s">
        <v>102</v>
      </c>
      <c r="L8514" t="s">
        <v>48</v>
      </c>
      <c r="M8514">
        <v>12.16</v>
      </c>
      <c r="N8514" t="s">
        <v>83</v>
      </c>
      <c r="O8514" t="b">
        <v>0</v>
      </c>
      <c r="P8514">
        <v>62.096600000000002</v>
      </c>
      <c r="Q8514">
        <v>9.6206000000000031</v>
      </c>
      <c r="R8514">
        <v>-9.0494000000000003</v>
      </c>
      <c r="S8514" t="s">
        <v>183</v>
      </c>
      <c r="T8514">
        <v>0</v>
      </c>
      <c r="U8514">
        <v>0</v>
      </c>
      <c r="V8514">
        <v>13</v>
      </c>
      <c r="W8514">
        <v>953.92600000000039</v>
      </c>
    </row>
    <row r="8515" spans="1:23" x14ac:dyDescent="0.35">
      <c r="A8515" t="s">
        <v>10691</v>
      </c>
      <c r="B8515" t="s">
        <v>470</v>
      </c>
      <c r="C8515" t="s">
        <v>1356</v>
      </c>
      <c r="D8515" t="s">
        <v>24</v>
      </c>
      <c r="E8515" t="s">
        <v>95</v>
      </c>
      <c r="F8515" t="s">
        <v>708</v>
      </c>
      <c r="G8515">
        <v>32.380000000000003</v>
      </c>
      <c r="H8515">
        <v>2</v>
      </c>
      <c r="I8515">
        <v>0.05</v>
      </c>
      <c r="J8515">
        <v>9</v>
      </c>
      <c r="K8515" t="s">
        <v>82</v>
      </c>
      <c r="L8515" t="s">
        <v>48</v>
      </c>
      <c r="M8515">
        <v>5.14</v>
      </c>
      <c r="N8515" t="s">
        <v>83</v>
      </c>
      <c r="O8515" t="b">
        <v>0</v>
      </c>
      <c r="P8515">
        <v>61.521999999999998</v>
      </c>
      <c r="Q8515">
        <v>22.666</v>
      </c>
      <c r="R8515">
        <v>8.5259999999999962</v>
      </c>
      <c r="S8515" t="s">
        <v>183</v>
      </c>
      <c r="T8515">
        <v>0</v>
      </c>
      <c r="U8515">
        <v>0</v>
      </c>
      <c r="V8515">
        <v>9</v>
      </c>
      <c r="W8515">
        <v>1033.9359999999999</v>
      </c>
    </row>
    <row r="8516" spans="1:23" x14ac:dyDescent="0.35">
      <c r="A8516" t="s">
        <v>10692</v>
      </c>
      <c r="B8516" t="s">
        <v>629</v>
      </c>
      <c r="C8516" t="s">
        <v>1115</v>
      </c>
      <c r="D8516" t="s">
        <v>12</v>
      </c>
      <c r="E8516" t="s">
        <v>16</v>
      </c>
      <c r="F8516" t="s">
        <v>223</v>
      </c>
      <c r="G8516">
        <v>47.95</v>
      </c>
      <c r="H8516">
        <v>1</v>
      </c>
      <c r="I8516">
        <v>0.1</v>
      </c>
      <c r="J8516">
        <v>9.1199999999999992</v>
      </c>
      <c r="K8516" t="s">
        <v>90</v>
      </c>
      <c r="L8516" t="s">
        <v>41</v>
      </c>
      <c r="M8516">
        <v>9.25</v>
      </c>
      <c r="N8516" t="s">
        <v>83</v>
      </c>
      <c r="O8516" t="b">
        <v>1</v>
      </c>
      <c r="P8516">
        <v>43.155000000000001</v>
      </c>
      <c r="Q8516">
        <v>14.385</v>
      </c>
      <c r="R8516">
        <v>-3.9849999999999959</v>
      </c>
      <c r="S8516" t="s">
        <v>128</v>
      </c>
      <c r="T8516">
        <v>0</v>
      </c>
      <c r="U8516">
        <v>0</v>
      </c>
      <c r="V8516">
        <v>13</v>
      </c>
      <c r="W8516">
        <v>590.20570000000009</v>
      </c>
    </row>
    <row r="8517" spans="1:23" x14ac:dyDescent="0.35">
      <c r="A8517" t="s">
        <v>10693</v>
      </c>
      <c r="B8517" t="s">
        <v>960</v>
      </c>
      <c r="C8517" t="s">
        <v>4953</v>
      </c>
      <c r="D8517" t="s">
        <v>12</v>
      </c>
      <c r="E8517" t="s">
        <v>14</v>
      </c>
      <c r="F8517" t="s">
        <v>588</v>
      </c>
      <c r="G8517">
        <v>108.73</v>
      </c>
      <c r="H8517">
        <v>3</v>
      </c>
      <c r="I8517">
        <v>0</v>
      </c>
      <c r="J8517">
        <v>2.88</v>
      </c>
      <c r="K8517" t="s">
        <v>115</v>
      </c>
      <c r="L8517" t="s">
        <v>43</v>
      </c>
      <c r="M8517">
        <v>4.8099999999999996</v>
      </c>
      <c r="N8517" t="s">
        <v>83</v>
      </c>
      <c r="O8517" t="b">
        <v>0</v>
      </c>
      <c r="P8517">
        <v>326.19</v>
      </c>
      <c r="Q8517">
        <v>130.476</v>
      </c>
      <c r="R8517">
        <v>122.786</v>
      </c>
      <c r="S8517" t="s">
        <v>84</v>
      </c>
      <c r="T8517">
        <v>0</v>
      </c>
      <c r="U8517">
        <v>0</v>
      </c>
      <c r="V8517">
        <v>3</v>
      </c>
      <c r="W8517">
        <v>155.41550000000001</v>
      </c>
    </row>
    <row r="8518" spans="1:23" x14ac:dyDescent="0.35">
      <c r="A8518" t="s">
        <v>10694</v>
      </c>
      <c r="B8518" t="s">
        <v>819</v>
      </c>
      <c r="C8518" t="s">
        <v>106</v>
      </c>
      <c r="D8518" t="s">
        <v>19</v>
      </c>
      <c r="E8518" t="s">
        <v>14</v>
      </c>
      <c r="F8518" t="s">
        <v>577</v>
      </c>
      <c r="G8518">
        <v>164.59</v>
      </c>
      <c r="H8518">
        <v>1</v>
      </c>
      <c r="I8518">
        <v>0.19</v>
      </c>
      <c r="J8518">
        <v>6.75</v>
      </c>
      <c r="K8518" t="s">
        <v>102</v>
      </c>
      <c r="L8518" t="s">
        <v>41</v>
      </c>
      <c r="M8518">
        <v>14.56</v>
      </c>
      <c r="N8518" t="s">
        <v>83</v>
      </c>
      <c r="O8518" t="b">
        <v>0</v>
      </c>
      <c r="P8518">
        <v>133.31790000000001</v>
      </c>
      <c r="Q8518">
        <v>34.563899999999997</v>
      </c>
      <c r="R8518">
        <v>13.2539</v>
      </c>
      <c r="S8518" t="s">
        <v>128</v>
      </c>
      <c r="T8518">
        <v>0</v>
      </c>
      <c r="U8518">
        <v>0</v>
      </c>
      <c r="V8518">
        <v>14</v>
      </c>
      <c r="W8518">
        <v>687.77050000000008</v>
      </c>
    </row>
    <row r="8519" spans="1:23" x14ac:dyDescent="0.35">
      <c r="A8519" t="s">
        <v>10695</v>
      </c>
      <c r="B8519" t="s">
        <v>86</v>
      </c>
      <c r="C8519" t="s">
        <v>477</v>
      </c>
      <c r="D8519" t="s">
        <v>19</v>
      </c>
      <c r="E8519" t="s">
        <v>16</v>
      </c>
      <c r="F8519" t="s">
        <v>107</v>
      </c>
      <c r="G8519">
        <v>25.26</v>
      </c>
      <c r="H8519">
        <v>3</v>
      </c>
      <c r="I8519">
        <v>0.1</v>
      </c>
      <c r="J8519">
        <v>7.4</v>
      </c>
      <c r="K8519" t="s">
        <v>115</v>
      </c>
      <c r="L8519" t="s">
        <v>48</v>
      </c>
      <c r="M8519">
        <v>6.79</v>
      </c>
      <c r="N8519" t="s">
        <v>83</v>
      </c>
      <c r="O8519" t="b">
        <v>1</v>
      </c>
      <c r="P8519">
        <v>68.201999999999998</v>
      </c>
      <c r="Q8519">
        <v>22.734000000000002</v>
      </c>
      <c r="R8519">
        <v>8.5440000000000005</v>
      </c>
      <c r="S8519" t="s">
        <v>91</v>
      </c>
      <c r="T8519">
        <v>0</v>
      </c>
      <c r="U8519">
        <v>0</v>
      </c>
      <c r="V8519">
        <v>10</v>
      </c>
      <c r="W8519">
        <v>253.85680000000019</v>
      </c>
    </row>
    <row r="8520" spans="1:23" x14ac:dyDescent="0.35">
      <c r="A8520" t="s">
        <v>10696</v>
      </c>
      <c r="B8520" t="s">
        <v>497</v>
      </c>
      <c r="C8520" t="s">
        <v>1839</v>
      </c>
      <c r="D8520" t="s">
        <v>15</v>
      </c>
      <c r="E8520" t="s">
        <v>16</v>
      </c>
      <c r="F8520" t="s">
        <v>475</v>
      </c>
      <c r="G8520">
        <v>40</v>
      </c>
      <c r="H8520">
        <v>1</v>
      </c>
      <c r="I8520">
        <v>0.1</v>
      </c>
      <c r="J8520">
        <v>8.39</v>
      </c>
      <c r="K8520" t="s">
        <v>115</v>
      </c>
      <c r="L8520" t="s">
        <v>45</v>
      </c>
      <c r="M8520">
        <v>1.88</v>
      </c>
      <c r="N8520" t="s">
        <v>83</v>
      </c>
      <c r="O8520" t="b">
        <v>1</v>
      </c>
      <c r="P8520">
        <v>36</v>
      </c>
      <c r="Q8520">
        <v>12</v>
      </c>
      <c r="R8520">
        <v>1.73</v>
      </c>
      <c r="S8520" t="s">
        <v>183</v>
      </c>
      <c r="T8520">
        <v>0</v>
      </c>
      <c r="U8520">
        <v>0</v>
      </c>
      <c r="V8520">
        <v>18</v>
      </c>
      <c r="W8520">
        <v>890.29250000000002</v>
      </c>
    </row>
    <row r="8521" spans="1:23" x14ac:dyDescent="0.35">
      <c r="A8521" t="s">
        <v>10697</v>
      </c>
      <c r="B8521" t="s">
        <v>814</v>
      </c>
      <c r="C8521" t="s">
        <v>839</v>
      </c>
      <c r="D8521" t="s">
        <v>15</v>
      </c>
      <c r="E8521" t="s">
        <v>16</v>
      </c>
      <c r="F8521" t="s">
        <v>828</v>
      </c>
      <c r="G8521">
        <v>18.100000000000001</v>
      </c>
      <c r="H8521">
        <v>3</v>
      </c>
      <c r="I8521">
        <v>7.0000000000000007E-2</v>
      </c>
      <c r="J8521">
        <v>4.5199999999999996</v>
      </c>
      <c r="K8521" t="s">
        <v>115</v>
      </c>
      <c r="L8521" t="s">
        <v>41</v>
      </c>
      <c r="M8521">
        <v>9.4700000000000006</v>
      </c>
      <c r="N8521" t="s">
        <v>83</v>
      </c>
      <c r="O8521" t="b">
        <v>0</v>
      </c>
      <c r="P8521">
        <v>50.499000000000002</v>
      </c>
      <c r="Q8521">
        <v>17.919</v>
      </c>
      <c r="R8521">
        <v>3.9290000000000038</v>
      </c>
      <c r="S8521" t="s">
        <v>183</v>
      </c>
      <c r="T8521">
        <v>0</v>
      </c>
      <c r="U8521">
        <v>0</v>
      </c>
      <c r="V8521">
        <v>16</v>
      </c>
      <c r="W8521">
        <v>1210.0518</v>
      </c>
    </row>
    <row r="8522" spans="1:23" x14ac:dyDescent="0.35">
      <c r="A8522" t="s">
        <v>10698</v>
      </c>
      <c r="B8522" t="s">
        <v>619</v>
      </c>
      <c r="C8522" t="s">
        <v>3654</v>
      </c>
      <c r="D8522" t="s">
        <v>12</v>
      </c>
      <c r="E8522" t="s">
        <v>16</v>
      </c>
      <c r="F8522" t="s">
        <v>81</v>
      </c>
      <c r="G8522">
        <v>11.33</v>
      </c>
      <c r="H8522">
        <v>2</v>
      </c>
      <c r="I8522">
        <v>0.26</v>
      </c>
      <c r="J8522">
        <v>5.1100000000000003</v>
      </c>
      <c r="K8522" t="s">
        <v>82</v>
      </c>
      <c r="L8522" t="s">
        <v>45</v>
      </c>
      <c r="M8522">
        <v>0.9</v>
      </c>
      <c r="N8522" t="s">
        <v>83</v>
      </c>
      <c r="O8522" t="b">
        <v>0</v>
      </c>
      <c r="P8522">
        <v>16.7684</v>
      </c>
      <c r="Q8522">
        <v>3.1724000000000001</v>
      </c>
      <c r="R8522">
        <v>-2.837600000000001</v>
      </c>
      <c r="S8522" t="s">
        <v>91</v>
      </c>
      <c r="T8522">
        <v>0</v>
      </c>
      <c r="U8522">
        <v>0</v>
      </c>
      <c r="V8522">
        <v>5</v>
      </c>
      <c r="W8522">
        <v>206.58709999999999</v>
      </c>
    </row>
    <row r="8523" spans="1:23" x14ac:dyDescent="0.35">
      <c r="A8523" t="s">
        <v>10699</v>
      </c>
      <c r="B8523" t="s">
        <v>225</v>
      </c>
      <c r="C8523" t="s">
        <v>2184</v>
      </c>
      <c r="D8523" t="s">
        <v>12</v>
      </c>
      <c r="E8523" t="s">
        <v>88</v>
      </c>
      <c r="F8523" t="s">
        <v>251</v>
      </c>
      <c r="G8523">
        <v>30.41</v>
      </c>
      <c r="H8523">
        <v>1</v>
      </c>
      <c r="I8523">
        <v>0.06</v>
      </c>
      <c r="J8523">
        <v>4.5999999999999996</v>
      </c>
      <c r="K8523" t="s">
        <v>115</v>
      </c>
      <c r="L8523" t="s">
        <v>43</v>
      </c>
      <c r="M8523">
        <v>7.82</v>
      </c>
      <c r="N8523" t="s">
        <v>83</v>
      </c>
      <c r="O8523" t="b">
        <v>0</v>
      </c>
      <c r="P8523">
        <v>28.5854</v>
      </c>
      <c r="Q8523">
        <v>10.339399999999999</v>
      </c>
      <c r="R8523">
        <v>-2.0805999999999991</v>
      </c>
      <c r="S8523" t="s">
        <v>183</v>
      </c>
      <c r="T8523">
        <v>0</v>
      </c>
      <c r="U8523">
        <v>0</v>
      </c>
      <c r="V8523">
        <v>15</v>
      </c>
      <c r="W8523">
        <v>859.42560000000003</v>
      </c>
    </row>
    <row r="8524" spans="1:23" x14ac:dyDescent="0.35">
      <c r="A8524" t="s">
        <v>10700</v>
      </c>
      <c r="B8524" t="s">
        <v>572</v>
      </c>
      <c r="C8524" t="s">
        <v>8071</v>
      </c>
      <c r="D8524" t="s">
        <v>28</v>
      </c>
      <c r="E8524" t="s">
        <v>16</v>
      </c>
      <c r="F8524" t="s">
        <v>293</v>
      </c>
      <c r="G8524">
        <v>29.48</v>
      </c>
      <c r="H8524">
        <v>3</v>
      </c>
      <c r="I8524">
        <v>0.23</v>
      </c>
      <c r="J8524">
        <v>5.74</v>
      </c>
      <c r="K8524" t="s">
        <v>82</v>
      </c>
      <c r="L8524" t="s">
        <v>48</v>
      </c>
      <c r="M8524">
        <v>4.41</v>
      </c>
      <c r="N8524" t="s">
        <v>83</v>
      </c>
      <c r="O8524" t="b">
        <v>0</v>
      </c>
      <c r="P8524">
        <v>68.098799999999997</v>
      </c>
      <c r="Q8524">
        <v>15.034800000000001</v>
      </c>
      <c r="R8524">
        <v>4.8847999999999967</v>
      </c>
      <c r="S8524" t="s">
        <v>183</v>
      </c>
      <c r="T8524">
        <v>0</v>
      </c>
      <c r="U8524">
        <v>0</v>
      </c>
      <c r="V8524">
        <v>2</v>
      </c>
      <c r="W8524">
        <v>281.97000000000003</v>
      </c>
    </row>
    <row r="8525" spans="1:23" x14ac:dyDescent="0.35">
      <c r="A8525" t="s">
        <v>10701</v>
      </c>
      <c r="B8525" t="s">
        <v>572</v>
      </c>
      <c r="C8525" t="s">
        <v>508</v>
      </c>
      <c r="D8525" t="s">
        <v>17</v>
      </c>
      <c r="E8525" t="s">
        <v>16</v>
      </c>
      <c r="F8525" t="s">
        <v>448</v>
      </c>
      <c r="G8525">
        <v>40.31</v>
      </c>
      <c r="H8525">
        <v>3</v>
      </c>
      <c r="I8525">
        <v>0.13</v>
      </c>
      <c r="J8525">
        <v>2.08</v>
      </c>
      <c r="K8525" t="s">
        <v>115</v>
      </c>
      <c r="L8525" t="s">
        <v>48</v>
      </c>
      <c r="M8525">
        <v>14.96</v>
      </c>
      <c r="N8525" t="s">
        <v>83</v>
      </c>
      <c r="O8525" t="b">
        <v>0</v>
      </c>
      <c r="P8525">
        <v>105.20910000000001</v>
      </c>
      <c r="Q8525">
        <v>32.6511</v>
      </c>
      <c r="R8525">
        <v>15.6111</v>
      </c>
      <c r="S8525" t="s">
        <v>183</v>
      </c>
      <c r="T8525">
        <v>0</v>
      </c>
      <c r="U8525">
        <v>0</v>
      </c>
      <c r="V8525">
        <v>21</v>
      </c>
      <c r="W8525">
        <v>1777.9158</v>
      </c>
    </row>
    <row r="8526" spans="1:23" x14ac:dyDescent="0.35">
      <c r="A8526" t="s">
        <v>10702</v>
      </c>
      <c r="B8526" t="s">
        <v>660</v>
      </c>
      <c r="C8526" t="s">
        <v>2523</v>
      </c>
      <c r="D8526" t="s">
        <v>12</v>
      </c>
      <c r="E8526" t="s">
        <v>95</v>
      </c>
      <c r="F8526" t="s">
        <v>446</v>
      </c>
      <c r="G8526">
        <v>364.04</v>
      </c>
      <c r="H8526">
        <v>2</v>
      </c>
      <c r="I8526">
        <v>0.05</v>
      </c>
      <c r="J8526">
        <v>7.99</v>
      </c>
      <c r="K8526" t="s">
        <v>90</v>
      </c>
      <c r="L8526" t="s">
        <v>43</v>
      </c>
      <c r="M8526">
        <v>7.73</v>
      </c>
      <c r="N8526" t="s">
        <v>141</v>
      </c>
      <c r="O8526" t="b">
        <v>0</v>
      </c>
      <c r="P8526">
        <v>691.67600000000004</v>
      </c>
      <c r="Q8526">
        <v>254.828</v>
      </c>
      <c r="R8526">
        <v>239.108</v>
      </c>
      <c r="S8526" t="s">
        <v>84</v>
      </c>
      <c r="T8526">
        <v>1</v>
      </c>
      <c r="U8526">
        <v>0</v>
      </c>
      <c r="V8526">
        <v>13</v>
      </c>
      <c r="W8526">
        <v>464.18990000000008</v>
      </c>
    </row>
    <row r="8527" spans="1:23" x14ac:dyDescent="0.35">
      <c r="A8527" t="s">
        <v>10703</v>
      </c>
      <c r="B8527" t="s">
        <v>832</v>
      </c>
      <c r="C8527" t="s">
        <v>2362</v>
      </c>
      <c r="D8527" t="s">
        <v>19</v>
      </c>
      <c r="E8527" t="s">
        <v>95</v>
      </c>
      <c r="F8527" t="s">
        <v>840</v>
      </c>
      <c r="G8527">
        <v>392.43</v>
      </c>
      <c r="H8527">
        <v>1</v>
      </c>
      <c r="I8527">
        <v>0.21</v>
      </c>
      <c r="J8527">
        <v>7.02</v>
      </c>
      <c r="K8527" t="s">
        <v>115</v>
      </c>
      <c r="L8527" t="s">
        <v>41</v>
      </c>
      <c r="M8527">
        <v>8.5500000000000007</v>
      </c>
      <c r="N8527" t="s">
        <v>83</v>
      </c>
      <c r="O8527" t="b">
        <v>0</v>
      </c>
      <c r="P8527">
        <v>310.0197</v>
      </c>
      <c r="Q8527">
        <v>74.561700000000002</v>
      </c>
      <c r="R8527">
        <v>58.991700000000002</v>
      </c>
      <c r="S8527" t="s">
        <v>97</v>
      </c>
      <c r="T8527">
        <v>0</v>
      </c>
      <c r="U8527">
        <v>0</v>
      </c>
      <c r="V8527">
        <v>4</v>
      </c>
      <c r="W8527">
        <v>50.448200000000007</v>
      </c>
    </row>
    <row r="8528" spans="1:23" x14ac:dyDescent="0.35">
      <c r="A8528" t="s">
        <v>10704</v>
      </c>
      <c r="B8528" t="s">
        <v>249</v>
      </c>
      <c r="C8528" t="s">
        <v>1938</v>
      </c>
      <c r="D8528" t="s">
        <v>15</v>
      </c>
      <c r="E8528" t="s">
        <v>16</v>
      </c>
      <c r="F8528" t="s">
        <v>145</v>
      </c>
      <c r="G8528">
        <v>34.22</v>
      </c>
      <c r="H8528">
        <v>2</v>
      </c>
      <c r="I8528">
        <v>0.22</v>
      </c>
      <c r="J8528">
        <v>8.76</v>
      </c>
      <c r="K8528" t="s">
        <v>115</v>
      </c>
      <c r="L8528" t="s">
        <v>48</v>
      </c>
      <c r="M8528">
        <v>8.7899999999999991</v>
      </c>
      <c r="N8528" t="s">
        <v>83</v>
      </c>
      <c r="O8528" t="b">
        <v>0</v>
      </c>
      <c r="P8528">
        <v>53.383200000000002</v>
      </c>
      <c r="Q8528">
        <v>12.3192</v>
      </c>
      <c r="R8528">
        <v>-5.230799999999995</v>
      </c>
      <c r="S8528" t="s">
        <v>91</v>
      </c>
      <c r="T8528">
        <v>0</v>
      </c>
      <c r="U8528">
        <v>0</v>
      </c>
      <c r="V8528">
        <v>5</v>
      </c>
      <c r="W8528">
        <v>8.1249000000000109</v>
      </c>
    </row>
    <row r="8529" spans="1:23" x14ac:dyDescent="0.35">
      <c r="A8529" t="s">
        <v>10705</v>
      </c>
      <c r="B8529" t="s">
        <v>1345</v>
      </c>
      <c r="C8529" t="s">
        <v>963</v>
      </c>
      <c r="D8529" t="s">
        <v>24</v>
      </c>
      <c r="E8529" t="s">
        <v>14</v>
      </c>
      <c r="F8529" t="s">
        <v>1127</v>
      </c>
      <c r="G8529">
        <v>47.22</v>
      </c>
      <c r="H8529">
        <v>2</v>
      </c>
      <c r="I8529">
        <v>7.0000000000000007E-2</v>
      </c>
      <c r="J8529">
        <v>2.48</v>
      </c>
      <c r="K8529" t="s">
        <v>82</v>
      </c>
      <c r="L8529" t="s">
        <v>45</v>
      </c>
      <c r="M8529">
        <v>1.47</v>
      </c>
      <c r="N8529" t="s">
        <v>83</v>
      </c>
      <c r="O8529" t="b">
        <v>0</v>
      </c>
      <c r="P8529">
        <v>87.829199999999986</v>
      </c>
      <c r="Q8529">
        <v>31.165199999999992</v>
      </c>
      <c r="R8529">
        <v>27.215199999999989</v>
      </c>
      <c r="S8529" t="s">
        <v>183</v>
      </c>
      <c r="T8529">
        <v>0</v>
      </c>
      <c r="U8529">
        <v>0</v>
      </c>
      <c r="V8529">
        <v>15</v>
      </c>
      <c r="W8529">
        <v>956.32300000000021</v>
      </c>
    </row>
    <row r="8530" spans="1:23" x14ac:dyDescent="0.35">
      <c r="A8530" t="s">
        <v>10706</v>
      </c>
      <c r="B8530" t="s">
        <v>507</v>
      </c>
      <c r="C8530" t="s">
        <v>1720</v>
      </c>
      <c r="D8530" t="s">
        <v>15</v>
      </c>
      <c r="E8530" t="s">
        <v>95</v>
      </c>
      <c r="F8530" t="s">
        <v>1549</v>
      </c>
      <c r="G8530">
        <v>653.21</v>
      </c>
      <c r="H8530">
        <v>1</v>
      </c>
      <c r="I8530">
        <v>0.05</v>
      </c>
      <c r="J8530">
        <v>5.37</v>
      </c>
      <c r="K8530" t="s">
        <v>102</v>
      </c>
      <c r="L8530" t="s">
        <v>41</v>
      </c>
      <c r="M8530">
        <v>6.78</v>
      </c>
      <c r="N8530" t="s">
        <v>83</v>
      </c>
      <c r="O8530" t="b">
        <v>0</v>
      </c>
      <c r="P8530">
        <v>620.54949999999997</v>
      </c>
      <c r="Q8530">
        <v>228.62350000000001</v>
      </c>
      <c r="R8530">
        <v>216.4735</v>
      </c>
      <c r="S8530" t="s">
        <v>84</v>
      </c>
      <c r="T8530">
        <v>0</v>
      </c>
      <c r="U8530">
        <v>0</v>
      </c>
      <c r="V8530">
        <v>19</v>
      </c>
      <c r="W8530">
        <v>961.03410000000019</v>
      </c>
    </row>
    <row r="8531" spans="1:23" x14ac:dyDescent="0.35">
      <c r="A8531" t="s">
        <v>10707</v>
      </c>
      <c r="B8531" t="s">
        <v>800</v>
      </c>
      <c r="C8531" t="s">
        <v>1287</v>
      </c>
      <c r="D8531" t="s">
        <v>19</v>
      </c>
      <c r="E8531" t="s">
        <v>95</v>
      </c>
      <c r="F8531" t="s">
        <v>370</v>
      </c>
      <c r="G8531">
        <v>395.62</v>
      </c>
      <c r="H8531">
        <v>1</v>
      </c>
      <c r="I8531">
        <v>0.2</v>
      </c>
      <c r="J8531">
        <v>2.99</v>
      </c>
      <c r="K8531" t="s">
        <v>90</v>
      </c>
      <c r="L8531" t="s">
        <v>41</v>
      </c>
      <c r="M8531">
        <v>6.73</v>
      </c>
      <c r="N8531" t="s">
        <v>83</v>
      </c>
      <c r="O8531" t="b">
        <v>0</v>
      </c>
      <c r="P8531">
        <v>316.49599999999998</v>
      </c>
      <c r="Q8531">
        <v>79.124000000000052</v>
      </c>
      <c r="R8531">
        <v>69.404000000000053</v>
      </c>
      <c r="S8531" t="s">
        <v>84</v>
      </c>
      <c r="T8531">
        <v>0</v>
      </c>
      <c r="U8531">
        <v>0</v>
      </c>
      <c r="V8531">
        <v>3</v>
      </c>
      <c r="W8531">
        <v>222.3715</v>
      </c>
    </row>
    <row r="8532" spans="1:23" x14ac:dyDescent="0.35">
      <c r="A8532" t="s">
        <v>10708</v>
      </c>
      <c r="B8532" t="s">
        <v>487</v>
      </c>
      <c r="C8532" t="s">
        <v>443</v>
      </c>
      <c r="D8532" t="s">
        <v>24</v>
      </c>
      <c r="E8532" t="s">
        <v>14</v>
      </c>
      <c r="F8532" t="s">
        <v>203</v>
      </c>
      <c r="G8532">
        <v>122.87</v>
      </c>
      <c r="H8532">
        <v>2</v>
      </c>
      <c r="I8532">
        <v>0.04</v>
      </c>
      <c r="J8532">
        <v>5.39</v>
      </c>
      <c r="K8532" t="s">
        <v>102</v>
      </c>
      <c r="L8532" t="s">
        <v>43</v>
      </c>
      <c r="M8532">
        <v>5.45</v>
      </c>
      <c r="N8532" t="s">
        <v>141</v>
      </c>
      <c r="O8532" t="b">
        <v>0</v>
      </c>
      <c r="P8532">
        <v>235.91040000000001</v>
      </c>
      <c r="Q8532">
        <v>88.466400000000021</v>
      </c>
      <c r="R8532">
        <v>77.626400000000018</v>
      </c>
      <c r="S8532" t="s">
        <v>97</v>
      </c>
      <c r="T8532">
        <v>1</v>
      </c>
      <c r="U8532">
        <v>0</v>
      </c>
      <c r="V8532">
        <v>13</v>
      </c>
      <c r="W8532">
        <v>469.81369999999998</v>
      </c>
    </row>
    <row r="8533" spans="1:23" x14ac:dyDescent="0.35">
      <c r="A8533" t="s">
        <v>10709</v>
      </c>
      <c r="B8533" t="s">
        <v>1240</v>
      </c>
      <c r="C8533" t="s">
        <v>206</v>
      </c>
      <c r="D8533" t="s">
        <v>24</v>
      </c>
      <c r="E8533" t="s">
        <v>16</v>
      </c>
      <c r="F8533" t="s">
        <v>1077</v>
      </c>
      <c r="G8533">
        <v>35.49</v>
      </c>
      <c r="H8533">
        <v>3</v>
      </c>
      <c r="I8533">
        <v>0.17</v>
      </c>
      <c r="J8533">
        <v>4.7</v>
      </c>
      <c r="K8533" t="s">
        <v>115</v>
      </c>
      <c r="L8533" t="s">
        <v>43</v>
      </c>
      <c r="M8533">
        <v>5.38</v>
      </c>
      <c r="N8533" t="s">
        <v>83</v>
      </c>
      <c r="O8533" t="b">
        <v>0</v>
      </c>
      <c r="P8533">
        <v>88.370099999999994</v>
      </c>
      <c r="Q8533">
        <v>24.488099999999999</v>
      </c>
      <c r="R8533">
        <v>14.408099999999999</v>
      </c>
      <c r="S8533" t="s">
        <v>91</v>
      </c>
      <c r="T8533">
        <v>0</v>
      </c>
      <c r="U8533">
        <v>0</v>
      </c>
      <c r="V8533">
        <v>13</v>
      </c>
      <c r="W8533">
        <v>1440.3262</v>
      </c>
    </row>
    <row r="8534" spans="1:23" x14ac:dyDescent="0.35">
      <c r="A8534" t="s">
        <v>10710</v>
      </c>
      <c r="B8534" t="s">
        <v>455</v>
      </c>
      <c r="C8534" t="s">
        <v>154</v>
      </c>
      <c r="D8534" t="s">
        <v>12</v>
      </c>
      <c r="E8534" t="s">
        <v>16</v>
      </c>
      <c r="F8534" t="s">
        <v>895</v>
      </c>
      <c r="G8534">
        <v>9.09</v>
      </c>
      <c r="H8534">
        <v>2</v>
      </c>
      <c r="I8534">
        <v>0.13</v>
      </c>
      <c r="J8534">
        <v>6.33</v>
      </c>
      <c r="K8534" t="s">
        <v>90</v>
      </c>
      <c r="L8534" t="s">
        <v>43</v>
      </c>
      <c r="M8534">
        <v>3.5</v>
      </c>
      <c r="N8534" t="s">
        <v>83</v>
      </c>
      <c r="O8534" t="b">
        <v>0</v>
      </c>
      <c r="P8534">
        <v>15.816599999999999</v>
      </c>
      <c r="Q8534">
        <v>4.9085999999999999</v>
      </c>
      <c r="R8534">
        <v>-4.9214000000000002</v>
      </c>
      <c r="S8534" t="s">
        <v>128</v>
      </c>
      <c r="T8534">
        <v>0</v>
      </c>
      <c r="U8534">
        <v>0</v>
      </c>
      <c r="V8534">
        <v>17</v>
      </c>
      <c r="W8534">
        <v>697.92079999999976</v>
      </c>
    </row>
    <row r="8535" spans="1:23" x14ac:dyDescent="0.35">
      <c r="A8535" t="s">
        <v>10711</v>
      </c>
      <c r="B8535" t="s">
        <v>79</v>
      </c>
      <c r="C8535" t="s">
        <v>3145</v>
      </c>
      <c r="D8535" t="s">
        <v>12</v>
      </c>
      <c r="E8535" t="s">
        <v>95</v>
      </c>
      <c r="F8535" t="s">
        <v>1202</v>
      </c>
      <c r="G8535">
        <v>486.77</v>
      </c>
      <c r="H8535">
        <v>3</v>
      </c>
      <c r="I8535">
        <v>0</v>
      </c>
      <c r="J8535">
        <v>4.33</v>
      </c>
      <c r="K8535" t="s">
        <v>82</v>
      </c>
      <c r="L8535" t="s">
        <v>45</v>
      </c>
      <c r="M8535">
        <v>1.76</v>
      </c>
      <c r="N8535" t="s">
        <v>83</v>
      </c>
      <c r="O8535" t="b">
        <v>0</v>
      </c>
      <c r="P8535">
        <v>1460.31</v>
      </c>
      <c r="Q8535">
        <v>584.12400000000002</v>
      </c>
      <c r="R8535">
        <v>578.03399999999999</v>
      </c>
      <c r="S8535" t="s">
        <v>84</v>
      </c>
      <c r="T8535">
        <v>0</v>
      </c>
      <c r="U8535">
        <v>0</v>
      </c>
      <c r="V8535">
        <v>3</v>
      </c>
      <c r="W8535">
        <v>702.79750000000001</v>
      </c>
    </row>
    <row r="8536" spans="1:23" x14ac:dyDescent="0.35">
      <c r="A8536" t="s">
        <v>10712</v>
      </c>
      <c r="B8536" t="s">
        <v>383</v>
      </c>
      <c r="C8536" t="s">
        <v>2936</v>
      </c>
      <c r="D8536" t="s">
        <v>12</v>
      </c>
      <c r="E8536" t="s">
        <v>95</v>
      </c>
      <c r="F8536" t="s">
        <v>985</v>
      </c>
      <c r="G8536">
        <v>682.91</v>
      </c>
      <c r="H8536">
        <v>1</v>
      </c>
      <c r="I8536">
        <v>0.2</v>
      </c>
      <c r="J8536">
        <v>8.43</v>
      </c>
      <c r="K8536" t="s">
        <v>82</v>
      </c>
      <c r="L8536" t="s">
        <v>41</v>
      </c>
      <c r="M8536">
        <v>13.89</v>
      </c>
      <c r="N8536" t="s">
        <v>83</v>
      </c>
      <c r="O8536" t="b">
        <v>0</v>
      </c>
      <c r="P8536">
        <v>546.32799999999997</v>
      </c>
      <c r="Q8536">
        <v>136.58199999999999</v>
      </c>
      <c r="R8536">
        <v>114.262</v>
      </c>
      <c r="S8536" t="s">
        <v>128</v>
      </c>
      <c r="T8536">
        <v>0</v>
      </c>
      <c r="U8536">
        <v>0</v>
      </c>
      <c r="V8536">
        <v>9</v>
      </c>
      <c r="W8536">
        <v>432.25459999999998</v>
      </c>
    </row>
    <row r="8537" spans="1:23" x14ac:dyDescent="0.35">
      <c r="A8537" t="s">
        <v>10713</v>
      </c>
      <c r="B8537" t="s">
        <v>2232</v>
      </c>
      <c r="C8537" t="s">
        <v>9346</v>
      </c>
      <c r="D8537" t="s">
        <v>12</v>
      </c>
      <c r="E8537" t="s">
        <v>16</v>
      </c>
      <c r="F8537" t="s">
        <v>1316</v>
      </c>
      <c r="G8537">
        <v>59.38</v>
      </c>
      <c r="H8537">
        <v>2</v>
      </c>
      <c r="I8537">
        <v>0.15</v>
      </c>
      <c r="J8537">
        <v>3.1</v>
      </c>
      <c r="K8537" t="s">
        <v>115</v>
      </c>
      <c r="L8537" t="s">
        <v>41</v>
      </c>
      <c r="M8537">
        <v>6.4</v>
      </c>
      <c r="N8537" t="s">
        <v>83</v>
      </c>
      <c r="O8537" t="b">
        <v>0</v>
      </c>
      <c r="P8537">
        <v>100.946</v>
      </c>
      <c r="Q8537">
        <v>29.69</v>
      </c>
      <c r="R8537">
        <v>20.190000000000001</v>
      </c>
      <c r="S8537" t="s">
        <v>84</v>
      </c>
      <c r="T8537">
        <v>0</v>
      </c>
      <c r="U8537">
        <v>0</v>
      </c>
      <c r="V8537">
        <v>3</v>
      </c>
      <c r="W8537">
        <v>230.54900000000001</v>
      </c>
    </row>
    <row r="8538" spans="1:23" x14ac:dyDescent="0.35">
      <c r="A8538" t="s">
        <v>10714</v>
      </c>
      <c r="B8538" t="s">
        <v>639</v>
      </c>
      <c r="C8538" t="s">
        <v>359</v>
      </c>
      <c r="D8538" t="s">
        <v>12</v>
      </c>
      <c r="E8538" t="s">
        <v>14</v>
      </c>
      <c r="F8538" t="s">
        <v>1029</v>
      </c>
      <c r="G8538">
        <v>139</v>
      </c>
      <c r="H8538">
        <v>2</v>
      </c>
      <c r="I8538">
        <v>0.1</v>
      </c>
      <c r="J8538">
        <v>7.06</v>
      </c>
      <c r="K8538" t="s">
        <v>90</v>
      </c>
      <c r="L8538" t="s">
        <v>41</v>
      </c>
      <c r="M8538">
        <v>10.49</v>
      </c>
      <c r="N8538" t="s">
        <v>83</v>
      </c>
      <c r="O8538" t="b">
        <v>1</v>
      </c>
      <c r="P8538">
        <v>250.2</v>
      </c>
      <c r="Q8538">
        <v>83.400000000000034</v>
      </c>
      <c r="R8538">
        <v>65.850000000000037</v>
      </c>
      <c r="S8538" t="s">
        <v>103</v>
      </c>
      <c r="T8538">
        <v>0</v>
      </c>
      <c r="U8538">
        <v>0</v>
      </c>
      <c r="V8538">
        <v>18</v>
      </c>
      <c r="W8538">
        <v>1656.8806999999999</v>
      </c>
    </row>
    <row r="8539" spans="1:23" x14ac:dyDescent="0.35">
      <c r="A8539" t="s">
        <v>10715</v>
      </c>
      <c r="B8539" t="s">
        <v>1572</v>
      </c>
      <c r="C8539" t="s">
        <v>1469</v>
      </c>
      <c r="D8539" t="s">
        <v>17</v>
      </c>
      <c r="E8539" t="s">
        <v>88</v>
      </c>
      <c r="F8539" t="s">
        <v>877</v>
      </c>
      <c r="G8539">
        <v>31.6</v>
      </c>
      <c r="H8539">
        <v>3</v>
      </c>
      <c r="I8539">
        <v>0.05</v>
      </c>
      <c r="J8539">
        <v>2.56</v>
      </c>
      <c r="K8539" t="s">
        <v>115</v>
      </c>
      <c r="L8539" t="s">
        <v>43</v>
      </c>
      <c r="M8539">
        <v>5.5</v>
      </c>
      <c r="N8539" t="s">
        <v>83</v>
      </c>
      <c r="O8539" t="b">
        <v>0</v>
      </c>
      <c r="P8539">
        <v>90.06</v>
      </c>
      <c r="Q8539">
        <v>33.18</v>
      </c>
      <c r="R8539">
        <v>25.12</v>
      </c>
      <c r="S8539" t="s">
        <v>103</v>
      </c>
      <c r="T8539">
        <v>0</v>
      </c>
      <c r="U8539">
        <v>0</v>
      </c>
      <c r="V8539">
        <v>24</v>
      </c>
      <c r="W8539">
        <v>1849.9422999999999</v>
      </c>
    </row>
    <row r="8540" spans="1:23" x14ac:dyDescent="0.35">
      <c r="A8540" t="s">
        <v>10716</v>
      </c>
      <c r="B8540" t="s">
        <v>660</v>
      </c>
      <c r="C8540" t="s">
        <v>2197</v>
      </c>
      <c r="D8540" t="s">
        <v>19</v>
      </c>
      <c r="E8540" t="s">
        <v>14</v>
      </c>
      <c r="F8540" t="s">
        <v>1740</v>
      </c>
      <c r="G8540">
        <v>146.96</v>
      </c>
      <c r="H8540">
        <v>2</v>
      </c>
      <c r="I8540">
        <v>0.04</v>
      </c>
      <c r="J8540">
        <v>8.16</v>
      </c>
      <c r="K8540" t="s">
        <v>90</v>
      </c>
      <c r="L8540" t="s">
        <v>45</v>
      </c>
      <c r="M8540">
        <v>1.38</v>
      </c>
      <c r="N8540" t="s">
        <v>83</v>
      </c>
      <c r="O8540" t="b">
        <v>0</v>
      </c>
      <c r="P8540">
        <v>282.16320000000002</v>
      </c>
      <c r="Q8540">
        <v>105.8112</v>
      </c>
      <c r="R8540">
        <v>96.271200000000022</v>
      </c>
      <c r="S8540" t="s">
        <v>84</v>
      </c>
      <c r="T8540">
        <v>0</v>
      </c>
      <c r="U8540">
        <v>0</v>
      </c>
      <c r="V8540">
        <v>16</v>
      </c>
      <c r="W8540">
        <v>716.67499999999995</v>
      </c>
    </row>
    <row r="8541" spans="1:23" x14ac:dyDescent="0.35">
      <c r="A8541" t="s">
        <v>10717</v>
      </c>
      <c r="B8541" t="s">
        <v>1157</v>
      </c>
      <c r="C8541" t="s">
        <v>657</v>
      </c>
      <c r="D8541" t="s">
        <v>19</v>
      </c>
      <c r="E8541" t="s">
        <v>88</v>
      </c>
      <c r="F8541" t="s">
        <v>182</v>
      </c>
      <c r="G8541">
        <v>13.99</v>
      </c>
      <c r="H8541">
        <v>3</v>
      </c>
      <c r="I8541">
        <v>0.02</v>
      </c>
      <c r="J8541">
        <v>3.14</v>
      </c>
      <c r="K8541" t="s">
        <v>115</v>
      </c>
      <c r="L8541" t="s">
        <v>45</v>
      </c>
      <c r="M8541">
        <v>1.27</v>
      </c>
      <c r="N8541" t="s">
        <v>83</v>
      </c>
      <c r="O8541" t="b">
        <v>0</v>
      </c>
      <c r="P8541">
        <v>41.130600000000001</v>
      </c>
      <c r="Q8541">
        <v>15.948600000000001</v>
      </c>
      <c r="R8541">
        <v>11.538600000000001</v>
      </c>
      <c r="S8541" t="s">
        <v>103</v>
      </c>
      <c r="T8541">
        <v>0</v>
      </c>
      <c r="U8541">
        <v>0</v>
      </c>
      <c r="V8541">
        <v>28</v>
      </c>
      <c r="W8541">
        <v>2965.6505000000002</v>
      </c>
    </row>
    <row r="8542" spans="1:23" x14ac:dyDescent="0.35">
      <c r="A8542" t="s">
        <v>10718</v>
      </c>
      <c r="B8542" t="s">
        <v>784</v>
      </c>
      <c r="C8542" t="s">
        <v>2412</v>
      </c>
      <c r="D8542" t="s">
        <v>26</v>
      </c>
      <c r="E8542" t="s">
        <v>14</v>
      </c>
      <c r="F8542" t="s">
        <v>324</v>
      </c>
      <c r="G8542">
        <v>120.04</v>
      </c>
      <c r="H8542">
        <v>2</v>
      </c>
      <c r="I8542">
        <v>0.16</v>
      </c>
      <c r="J8542">
        <v>2.21</v>
      </c>
      <c r="K8542" t="s">
        <v>115</v>
      </c>
      <c r="L8542" t="s">
        <v>41</v>
      </c>
      <c r="M8542">
        <v>8.07</v>
      </c>
      <c r="N8542" t="s">
        <v>83</v>
      </c>
      <c r="O8542" t="b">
        <v>0</v>
      </c>
      <c r="P8542">
        <v>201.66720000000001</v>
      </c>
      <c r="Q8542">
        <v>57.619200000000014</v>
      </c>
      <c r="R8542">
        <v>47.339200000000012</v>
      </c>
      <c r="S8542" t="s">
        <v>84</v>
      </c>
      <c r="T8542">
        <v>0</v>
      </c>
      <c r="U8542">
        <v>0</v>
      </c>
      <c r="V8542">
        <v>20</v>
      </c>
      <c r="W8542">
        <v>1201.8497</v>
      </c>
    </row>
    <row r="8543" spans="1:23" x14ac:dyDescent="0.35">
      <c r="A8543" t="s">
        <v>10719</v>
      </c>
      <c r="B8543" t="s">
        <v>629</v>
      </c>
      <c r="C8543" t="s">
        <v>1004</v>
      </c>
      <c r="D8543" t="s">
        <v>12</v>
      </c>
      <c r="E8543" t="s">
        <v>16</v>
      </c>
      <c r="F8543" t="s">
        <v>145</v>
      </c>
      <c r="G8543">
        <v>84.24</v>
      </c>
      <c r="H8543">
        <v>2</v>
      </c>
      <c r="I8543">
        <v>0.12</v>
      </c>
      <c r="J8543">
        <v>8.5399999999999991</v>
      </c>
      <c r="K8543" t="s">
        <v>90</v>
      </c>
      <c r="L8543" t="s">
        <v>45</v>
      </c>
      <c r="M8543">
        <v>1.81</v>
      </c>
      <c r="N8543" t="s">
        <v>83</v>
      </c>
      <c r="O8543" t="b">
        <v>0</v>
      </c>
      <c r="P8543">
        <v>148.26240000000001</v>
      </c>
      <c r="Q8543">
        <v>47.174399999999991</v>
      </c>
      <c r="R8543">
        <v>36.82439999999999</v>
      </c>
      <c r="S8543" t="s">
        <v>128</v>
      </c>
      <c r="T8543">
        <v>0</v>
      </c>
      <c r="U8543">
        <v>0</v>
      </c>
      <c r="V8543">
        <v>14</v>
      </c>
      <c r="W8543">
        <v>1382.8706999999999</v>
      </c>
    </row>
    <row r="8544" spans="1:23" x14ac:dyDescent="0.35">
      <c r="A8544" t="s">
        <v>10720</v>
      </c>
      <c r="B8544" t="s">
        <v>689</v>
      </c>
      <c r="C8544" t="s">
        <v>2804</v>
      </c>
      <c r="D8544" t="s">
        <v>24</v>
      </c>
      <c r="E8544" t="s">
        <v>16</v>
      </c>
      <c r="F8544" t="s">
        <v>107</v>
      </c>
      <c r="G8544">
        <v>49.64</v>
      </c>
      <c r="H8544">
        <v>1</v>
      </c>
      <c r="I8544">
        <v>0.2</v>
      </c>
      <c r="J8544">
        <v>2.72</v>
      </c>
      <c r="K8544" t="s">
        <v>90</v>
      </c>
      <c r="L8544" t="s">
        <v>45</v>
      </c>
      <c r="M8544">
        <v>1.54</v>
      </c>
      <c r="N8544" t="s">
        <v>83</v>
      </c>
      <c r="O8544" t="b">
        <v>0</v>
      </c>
      <c r="P8544">
        <v>39.712000000000003</v>
      </c>
      <c r="Q8544">
        <v>9.9280000000000044</v>
      </c>
      <c r="R8544">
        <v>5.6680000000000046</v>
      </c>
      <c r="S8544" t="s">
        <v>103</v>
      </c>
      <c r="T8544">
        <v>0</v>
      </c>
      <c r="U8544">
        <v>0</v>
      </c>
      <c r="V8544">
        <v>14</v>
      </c>
      <c r="W8544">
        <v>128.99529999999999</v>
      </c>
    </row>
    <row r="8545" spans="1:23" x14ac:dyDescent="0.35">
      <c r="A8545" t="s">
        <v>10721</v>
      </c>
      <c r="B8545" t="s">
        <v>626</v>
      </c>
      <c r="C8545" t="s">
        <v>1071</v>
      </c>
      <c r="D8545" t="s">
        <v>12</v>
      </c>
      <c r="E8545" t="s">
        <v>88</v>
      </c>
      <c r="F8545" t="s">
        <v>199</v>
      </c>
      <c r="G8545">
        <v>12.93</v>
      </c>
      <c r="H8545">
        <v>1</v>
      </c>
      <c r="I8545">
        <v>0</v>
      </c>
      <c r="J8545">
        <v>4.7699999999999996</v>
      </c>
      <c r="K8545" t="s">
        <v>102</v>
      </c>
      <c r="L8545" t="s">
        <v>43</v>
      </c>
      <c r="M8545">
        <v>4.29</v>
      </c>
      <c r="N8545" t="s">
        <v>83</v>
      </c>
      <c r="O8545" t="b">
        <v>0</v>
      </c>
      <c r="P8545">
        <v>12.93</v>
      </c>
      <c r="Q8545">
        <v>5.1720000000000006</v>
      </c>
      <c r="R8545">
        <v>-3.8879999999999981</v>
      </c>
      <c r="S8545" t="s">
        <v>97</v>
      </c>
      <c r="T8545">
        <v>0</v>
      </c>
      <c r="U8545">
        <v>0</v>
      </c>
      <c r="V8545">
        <v>17</v>
      </c>
      <c r="W8545">
        <v>1567.6953000000001</v>
      </c>
    </row>
    <row r="8546" spans="1:23" x14ac:dyDescent="0.35">
      <c r="A8546" t="s">
        <v>10722</v>
      </c>
      <c r="B8546" t="s">
        <v>586</v>
      </c>
      <c r="C8546" t="s">
        <v>529</v>
      </c>
      <c r="D8546" t="s">
        <v>12</v>
      </c>
      <c r="E8546" t="s">
        <v>16</v>
      </c>
      <c r="F8546" t="s">
        <v>475</v>
      </c>
      <c r="G8546">
        <v>28.58</v>
      </c>
      <c r="H8546">
        <v>3</v>
      </c>
      <c r="I8546">
        <v>0.06</v>
      </c>
      <c r="J8546">
        <v>9.6300000000000008</v>
      </c>
      <c r="K8546" t="s">
        <v>115</v>
      </c>
      <c r="L8546" t="s">
        <v>43</v>
      </c>
      <c r="M8546">
        <v>6.57</v>
      </c>
      <c r="N8546" t="s">
        <v>83</v>
      </c>
      <c r="O8546" t="b">
        <v>0</v>
      </c>
      <c r="P8546">
        <v>80.59559999999999</v>
      </c>
      <c r="Q8546">
        <v>29.151599999999991</v>
      </c>
      <c r="R8546">
        <v>12.95159999999999</v>
      </c>
      <c r="S8546" t="s">
        <v>91</v>
      </c>
      <c r="T8546">
        <v>0</v>
      </c>
      <c r="U8546">
        <v>0</v>
      </c>
      <c r="V8546">
        <v>22</v>
      </c>
      <c r="W8546">
        <v>2226.7773000000002</v>
      </c>
    </row>
    <row r="8547" spans="1:23" x14ac:dyDescent="0.35">
      <c r="A8547" t="s">
        <v>10723</v>
      </c>
      <c r="B8547" t="s">
        <v>417</v>
      </c>
      <c r="C8547" t="s">
        <v>10560</v>
      </c>
      <c r="D8547" t="s">
        <v>15</v>
      </c>
      <c r="E8547" t="s">
        <v>95</v>
      </c>
      <c r="F8547" t="s">
        <v>608</v>
      </c>
      <c r="G8547">
        <v>26.45</v>
      </c>
      <c r="H8547">
        <v>3</v>
      </c>
      <c r="I8547">
        <v>0.08</v>
      </c>
      <c r="J8547">
        <v>4.2300000000000004</v>
      </c>
      <c r="K8547" t="s">
        <v>115</v>
      </c>
      <c r="L8547" t="s">
        <v>45</v>
      </c>
      <c r="M8547">
        <v>1.67</v>
      </c>
      <c r="N8547" t="s">
        <v>83</v>
      </c>
      <c r="O8547" t="b">
        <v>0</v>
      </c>
      <c r="P8547">
        <v>73.001999999999995</v>
      </c>
      <c r="Q8547">
        <v>25.391999999999999</v>
      </c>
      <c r="R8547">
        <v>19.492000000000001</v>
      </c>
      <c r="S8547" t="s">
        <v>84</v>
      </c>
      <c r="T8547">
        <v>0</v>
      </c>
      <c r="U8547">
        <v>0</v>
      </c>
      <c r="V8547">
        <v>2</v>
      </c>
      <c r="W8547">
        <v>76.359100000000026</v>
      </c>
    </row>
    <row r="8548" spans="1:23" x14ac:dyDescent="0.35">
      <c r="A8548" t="s">
        <v>10724</v>
      </c>
      <c r="B8548" t="s">
        <v>633</v>
      </c>
      <c r="C8548" t="s">
        <v>5916</v>
      </c>
      <c r="D8548" t="s">
        <v>17</v>
      </c>
      <c r="E8548" t="s">
        <v>88</v>
      </c>
      <c r="F8548" t="s">
        <v>431</v>
      </c>
      <c r="G8548">
        <v>36.79</v>
      </c>
      <c r="H8548">
        <v>1</v>
      </c>
      <c r="I8548">
        <v>0.1</v>
      </c>
      <c r="J8548">
        <v>7.98</v>
      </c>
      <c r="K8548" t="s">
        <v>102</v>
      </c>
      <c r="L8548" t="s">
        <v>41</v>
      </c>
      <c r="M8548">
        <v>6.98</v>
      </c>
      <c r="N8548" t="s">
        <v>83</v>
      </c>
      <c r="O8548" t="b">
        <v>0</v>
      </c>
      <c r="P8548">
        <v>33.110999999999997</v>
      </c>
      <c r="Q8548">
        <v>11.037000000000001</v>
      </c>
      <c r="R8548">
        <v>-3.9230000000000018</v>
      </c>
      <c r="S8548" t="s">
        <v>103</v>
      </c>
      <c r="T8548">
        <v>0</v>
      </c>
      <c r="U8548">
        <v>0</v>
      </c>
      <c r="V8548">
        <v>2</v>
      </c>
      <c r="W8548">
        <v>-8.423</v>
      </c>
    </row>
    <row r="8549" spans="1:23" x14ac:dyDescent="0.35">
      <c r="A8549" t="s">
        <v>10725</v>
      </c>
      <c r="B8549" t="s">
        <v>261</v>
      </c>
      <c r="C8549" t="s">
        <v>265</v>
      </c>
      <c r="D8549" t="s">
        <v>15</v>
      </c>
      <c r="E8549" t="s">
        <v>16</v>
      </c>
      <c r="F8549" t="s">
        <v>136</v>
      </c>
      <c r="G8549">
        <v>51.49</v>
      </c>
      <c r="H8549">
        <v>3</v>
      </c>
      <c r="I8549">
        <v>0.1</v>
      </c>
      <c r="J8549">
        <v>9.39</v>
      </c>
      <c r="K8549" t="s">
        <v>82</v>
      </c>
      <c r="L8549" t="s">
        <v>41</v>
      </c>
      <c r="M8549">
        <v>14.35</v>
      </c>
      <c r="N8549" t="s">
        <v>141</v>
      </c>
      <c r="O8549" t="b">
        <v>1</v>
      </c>
      <c r="P8549">
        <v>139.023</v>
      </c>
      <c r="Q8549">
        <v>46.341000000000001</v>
      </c>
      <c r="R8549">
        <v>22.600999999999988</v>
      </c>
      <c r="S8549" t="s">
        <v>103</v>
      </c>
      <c r="T8549">
        <v>1</v>
      </c>
      <c r="U8549">
        <v>0</v>
      </c>
      <c r="V8549">
        <v>16</v>
      </c>
      <c r="W8549">
        <v>1097.520600000001</v>
      </c>
    </row>
    <row r="8550" spans="1:23" x14ac:dyDescent="0.35">
      <c r="A8550" t="s">
        <v>10726</v>
      </c>
      <c r="B8550" t="s">
        <v>189</v>
      </c>
      <c r="C8550" t="s">
        <v>5409</v>
      </c>
      <c r="D8550" t="s">
        <v>20</v>
      </c>
      <c r="E8550" t="s">
        <v>16</v>
      </c>
      <c r="F8550" t="s">
        <v>932</v>
      </c>
      <c r="G8550">
        <v>48.33</v>
      </c>
      <c r="H8550">
        <v>3</v>
      </c>
      <c r="I8550">
        <v>0.1</v>
      </c>
      <c r="J8550">
        <v>2.91</v>
      </c>
      <c r="K8550" t="s">
        <v>102</v>
      </c>
      <c r="L8550" t="s">
        <v>41</v>
      </c>
      <c r="M8550">
        <v>11.86</v>
      </c>
      <c r="N8550" t="s">
        <v>83</v>
      </c>
      <c r="O8550" t="b">
        <v>1</v>
      </c>
      <c r="P8550">
        <v>130.49100000000001</v>
      </c>
      <c r="Q8550">
        <v>43.497000000000007</v>
      </c>
      <c r="R8550">
        <v>28.727000000000011</v>
      </c>
      <c r="S8550" t="s">
        <v>91</v>
      </c>
      <c r="T8550">
        <v>0</v>
      </c>
      <c r="U8550">
        <v>0</v>
      </c>
      <c r="V8550">
        <v>4</v>
      </c>
      <c r="W8550">
        <v>771.46350000000007</v>
      </c>
    </row>
    <row r="8551" spans="1:23" x14ac:dyDescent="0.35">
      <c r="A8551" t="s">
        <v>10727</v>
      </c>
      <c r="B8551" t="s">
        <v>491</v>
      </c>
      <c r="C8551" t="s">
        <v>354</v>
      </c>
      <c r="D8551" t="s">
        <v>19</v>
      </c>
      <c r="E8551" t="s">
        <v>16</v>
      </c>
      <c r="F8551" t="s">
        <v>360</v>
      </c>
      <c r="G8551">
        <v>74.02</v>
      </c>
      <c r="H8551">
        <v>2</v>
      </c>
      <c r="I8551">
        <v>0.17</v>
      </c>
      <c r="J8551">
        <v>6.24</v>
      </c>
      <c r="K8551" t="s">
        <v>102</v>
      </c>
      <c r="L8551" t="s">
        <v>45</v>
      </c>
      <c r="M8551">
        <v>0.54</v>
      </c>
      <c r="N8551" t="s">
        <v>83</v>
      </c>
      <c r="O8551" t="b">
        <v>0</v>
      </c>
      <c r="P8551">
        <v>122.8732</v>
      </c>
      <c r="Q8551">
        <v>34.049199999999978</v>
      </c>
      <c r="R8551">
        <v>27.26919999999998</v>
      </c>
      <c r="S8551" t="s">
        <v>103</v>
      </c>
      <c r="T8551">
        <v>0</v>
      </c>
      <c r="U8551">
        <v>0</v>
      </c>
      <c r="V8551">
        <v>17</v>
      </c>
      <c r="W8551">
        <v>667.01100000000008</v>
      </c>
    </row>
    <row r="8552" spans="1:23" x14ac:dyDescent="0.35">
      <c r="A8552" t="s">
        <v>10728</v>
      </c>
      <c r="B8552" t="s">
        <v>379</v>
      </c>
      <c r="C8552" t="s">
        <v>10729</v>
      </c>
      <c r="D8552" t="s">
        <v>20</v>
      </c>
      <c r="E8552" t="s">
        <v>16</v>
      </c>
      <c r="F8552" t="s">
        <v>624</v>
      </c>
      <c r="G8552">
        <v>46.93</v>
      </c>
      <c r="H8552">
        <v>1</v>
      </c>
      <c r="I8552">
        <v>0.12</v>
      </c>
      <c r="J8552">
        <v>6.74</v>
      </c>
      <c r="K8552" t="s">
        <v>102</v>
      </c>
      <c r="L8552" t="s">
        <v>41</v>
      </c>
      <c r="M8552">
        <v>5.84</v>
      </c>
      <c r="N8552" t="s">
        <v>83</v>
      </c>
      <c r="O8552" t="b">
        <v>0</v>
      </c>
      <c r="P8552">
        <v>41.298400000000001</v>
      </c>
      <c r="Q8552">
        <v>13.1404</v>
      </c>
      <c r="R8552">
        <v>0.56040000000000312</v>
      </c>
      <c r="S8552" t="s">
        <v>103</v>
      </c>
      <c r="T8552">
        <v>0</v>
      </c>
      <c r="U8552">
        <v>0</v>
      </c>
      <c r="V8552">
        <v>1</v>
      </c>
      <c r="W8552">
        <v>0.56040000000000312</v>
      </c>
    </row>
    <row r="8553" spans="1:23" x14ac:dyDescent="0.35">
      <c r="A8553" t="s">
        <v>10730</v>
      </c>
      <c r="B8553" t="s">
        <v>177</v>
      </c>
      <c r="C8553" t="s">
        <v>529</v>
      </c>
      <c r="D8553" t="s">
        <v>15</v>
      </c>
      <c r="E8553" t="s">
        <v>16</v>
      </c>
      <c r="F8553" t="s">
        <v>932</v>
      </c>
      <c r="G8553">
        <v>19.73</v>
      </c>
      <c r="H8553">
        <v>3</v>
      </c>
      <c r="I8553">
        <v>0.24</v>
      </c>
      <c r="J8553">
        <v>5.08</v>
      </c>
      <c r="K8553" t="s">
        <v>102</v>
      </c>
      <c r="L8553" t="s">
        <v>45</v>
      </c>
      <c r="M8553">
        <v>1.1000000000000001</v>
      </c>
      <c r="N8553" t="s">
        <v>83</v>
      </c>
      <c r="O8553" t="b">
        <v>0</v>
      </c>
      <c r="P8553">
        <v>44.984400000000001</v>
      </c>
      <c r="Q8553">
        <v>9.4704000000000033</v>
      </c>
      <c r="R8553">
        <v>3.2904000000000049</v>
      </c>
      <c r="S8553" t="s">
        <v>128</v>
      </c>
      <c r="T8553">
        <v>0</v>
      </c>
      <c r="U8553">
        <v>0</v>
      </c>
      <c r="V8553">
        <v>22</v>
      </c>
      <c r="W8553">
        <v>2226.7773000000002</v>
      </c>
    </row>
    <row r="8554" spans="1:23" x14ac:dyDescent="0.35">
      <c r="A8554" t="s">
        <v>10731</v>
      </c>
      <c r="B8554" t="s">
        <v>556</v>
      </c>
      <c r="C8554" t="s">
        <v>395</v>
      </c>
      <c r="D8554" t="s">
        <v>24</v>
      </c>
      <c r="E8554" t="s">
        <v>16</v>
      </c>
      <c r="F8554" t="s">
        <v>1077</v>
      </c>
      <c r="G8554">
        <v>57.14</v>
      </c>
      <c r="H8554">
        <v>2</v>
      </c>
      <c r="I8554">
        <v>0.15</v>
      </c>
      <c r="J8554">
        <v>6.91</v>
      </c>
      <c r="K8554" t="s">
        <v>82</v>
      </c>
      <c r="L8554" t="s">
        <v>48</v>
      </c>
      <c r="M8554">
        <v>7.06</v>
      </c>
      <c r="N8554" t="s">
        <v>83</v>
      </c>
      <c r="O8554" t="b">
        <v>0</v>
      </c>
      <c r="P8554">
        <v>97.138000000000005</v>
      </c>
      <c r="Q8554">
        <v>28.570000000000011</v>
      </c>
      <c r="R8554">
        <v>14.60000000000001</v>
      </c>
      <c r="S8554" t="s">
        <v>128</v>
      </c>
      <c r="T8554">
        <v>0</v>
      </c>
      <c r="U8554">
        <v>0</v>
      </c>
      <c r="V8554">
        <v>8</v>
      </c>
      <c r="W8554">
        <v>974.06129999999996</v>
      </c>
    </row>
    <row r="8555" spans="1:23" x14ac:dyDescent="0.35">
      <c r="A8555" t="s">
        <v>10732</v>
      </c>
      <c r="B8555" t="s">
        <v>323</v>
      </c>
      <c r="C8555" t="s">
        <v>2587</v>
      </c>
      <c r="D8555" t="s">
        <v>26</v>
      </c>
      <c r="E8555" t="s">
        <v>16</v>
      </c>
      <c r="F8555" t="s">
        <v>527</v>
      </c>
      <c r="G8555">
        <v>44.82</v>
      </c>
      <c r="H8555">
        <v>2</v>
      </c>
      <c r="I8555">
        <v>0.12</v>
      </c>
      <c r="J8555">
        <v>2.2400000000000002</v>
      </c>
      <c r="K8555" t="s">
        <v>115</v>
      </c>
      <c r="L8555" t="s">
        <v>41</v>
      </c>
      <c r="M8555">
        <v>14.77</v>
      </c>
      <c r="N8555" t="s">
        <v>83</v>
      </c>
      <c r="O8555" t="b">
        <v>0</v>
      </c>
      <c r="P8555">
        <v>78.883200000000002</v>
      </c>
      <c r="Q8555">
        <v>25.0992</v>
      </c>
      <c r="R8555">
        <v>8.0892000000000053</v>
      </c>
      <c r="S8555" t="s">
        <v>91</v>
      </c>
      <c r="T8555">
        <v>0</v>
      </c>
      <c r="U8555">
        <v>0</v>
      </c>
      <c r="V8555">
        <v>14</v>
      </c>
      <c r="W8555">
        <v>704.06530000000009</v>
      </c>
    </row>
    <row r="8556" spans="1:23" x14ac:dyDescent="0.35">
      <c r="A8556" t="s">
        <v>10733</v>
      </c>
      <c r="B8556" t="s">
        <v>330</v>
      </c>
      <c r="C8556" t="s">
        <v>997</v>
      </c>
      <c r="D8556" t="s">
        <v>20</v>
      </c>
      <c r="E8556" t="s">
        <v>16</v>
      </c>
      <c r="F8556" t="s">
        <v>435</v>
      </c>
      <c r="G8556">
        <v>46.73</v>
      </c>
      <c r="H8556">
        <v>3</v>
      </c>
      <c r="I8556">
        <v>0.22</v>
      </c>
      <c r="J8556">
        <v>9.33</v>
      </c>
      <c r="K8556" t="s">
        <v>102</v>
      </c>
      <c r="L8556" t="s">
        <v>43</v>
      </c>
      <c r="M8556">
        <v>4.96</v>
      </c>
      <c r="N8556" t="s">
        <v>83</v>
      </c>
      <c r="O8556" t="b">
        <v>0</v>
      </c>
      <c r="P8556">
        <v>109.34820000000001</v>
      </c>
      <c r="Q8556">
        <v>25.234200000000019</v>
      </c>
      <c r="R8556">
        <v>10.94420000000002</v>
      </c>
      <c r="S8556" t="s">
        <v>183</v>
      </c>
      <c r="T8556">
        <v>0</v>
      </c>
      <c r="U8556">
        <v>0</v>
      </c>
      <c r="V8556">
        <v>6</v>
      </c>
      <c r="W8556">
        <v>77.309800000000024</v>
      </c>
    </row>
    <row r="8557" spans="1:23" x14ac:dyDescent="0.35">
      <c r="A8557" t="s">
        <v>10734</v>
      </c>
      <c r="B8557" t="s">
        <v>594</v>
      </c>
      <c r="C8557" t="s">
        <v>10735</v>
      </c>
      <c r="D8557" t="s">
        <v>17</v>
      </c>
      <c r="E8557" t="s">
        <v>16</v>
      </c>
      <c r="F8557" t="s">
        <v>136</v>
      </c>
      <c r="G8557">
        <v>70.41</v>
      </c>
      <c r="H8557">
        <v>2</v>
      </c>
      <c r="I8557">
        <v>0.15</v>
      </c>
      <c r="J8557">
        <v>6.32</v>
      </c>
      <c r="K8557" t="s">
        <v>82</v>
      </c>
      <c r="L8557" t="s">
        <v>45</v>
      </c>
      <c r="M8557">
        <v>0.55000000000000004</v>
      </c>
      <c r="N8557" t="s">
        <v>83</v>
      </c>
      <c r="O8557" t="b">
        <v>0</v>
      </c>
      <c r="P8557">
        <v>119.697</v>
      </c>
      <c r="Q8557">
        <v>35.204999999999998</v>
      </c>
      <c r="R8557">
        <v>28.335000000000001</v>
      </c>
      <c r="S8557" t="s">
        <v>128</v>
      </c>
      <c r="T8557">
        <v>0</v>
      </c>
      <c r="U8557">
        <v>0</v>
      </c>
      <c r="V8557">
        <v>1</v>
      </c>
      <c r="W8557">
        <v>28.335000000000001</v>
      </c>
    </row>
    <row r="8558" spans="1:23" x14ac:dyDescent="0.35">
      <c r="A8558" t="s">
        <v>10736</v>
      </c>
      <c r="B8558" t="s">
        <v>996</v>
      </c>
      <c r="C8558" t="s">
        <v>1095</v>
      </c>
      <c r="D8558" t="s">
        <v>24</v>
      </c>
      <c r="E8558" t="s">
        <v>16</v>
      </c>
      <c r="F8558" t="s">
        <v>300</v>
      </c>
      <c r="G8558">
        <v>31.92</v>
      </c>
      <c r="H8558">
        <v>3</v>
      </c>
      <c r="I8558">
        <v>0.19</v>
      </c>
      <c r="J8558">
        <v>8.99</v>
      </c>
      <c r="K8558" t="s">
        <v>90</v>
      </c>
      <c r="L8558" t="s">
        <v>41</v>
      </c>
      <c r="M8558">
        <v>14.88</v>
      </c>
      <c r="N8558" t="s">
        <v>83</v>
      </c>
      <c r="O8558" t="b">
        <v>0</v>
      </c>
      <c r="P8558">
        <v>77.565600000000003</v>
      </c>
      <c r="Q8558">
        <v>20.1096</v>
      </c>
      <c r="R8558">
        <v>-3.7604000000000011</v>
      </c>
      <c r="S8558" t="s">
        <v>128</v>
      </c>
      <c r="T8558">
        <v>0</v>
      </c>
      <c r="U8558">
        <v>0</v>
      </c>
      <c r="V8558">
        <v>14</v>
      </c>
      <c r="W8558">
        <v>923.14070000000004</v>
      </c>
    </row>
    <row r="8559" spans="1:23" x14ac:dyDescent="0.35">
      <c r="A8559" t="s">
        <v>10737</v>
      </c>
      <c r="B8559" t="s">
        <v>491</v>
      </c>
      <c r="C8559" t="s">
        <v>2636</v>
      </c>
      <c r="D8559" t="s">
        <v>12</v>
      </c>
      <c r="E8559" t="s">
        <v>95</v>
      </c>
      <c r="F8559" t="s">
        <v>421</v>
      </c>
      <c r="G8559">
        <v>246.29</v>
      </c>
      <c r="H8559">
        <v>2</v>
      </c>
      <c r="I8559">
        <v>0.1</v>
      </c>
      <c r="J8559">
        <v>7.42</v>
      </c>
      <c r="K8559" t="s">
        <v>90</v>
      </c>
      <c r="L8559" t="s">
        <v>41</v>
      </c>
      <c r="M8559">
        <v>5.23</v>
      </c>
      <c r="N8559" t="s">
        <v>83</v>
      </c>
      <c r="O8559" t="b">
        <v>0</v>
      </c>
      <c r="P8559">
        <v>443.322</v>
      </c>
      <c r="Q8559">
        <v>147.774</v>
      </c>
      <c r="R8559">
        <v>135.124</v>
      </c>
      <c r="S8559" t="s">
        <v>103</v>
      </c>
      <c r="T8559">
        <v>0</v>
      </c>
      <c r="U8559">
        <v>0</v>
      </c>
      <c r="V8559">
        <v>15</v>
      </c>
      <c r="W8559">
        <v>1009.6579</v>
      </c>
    </row>
    <row r="8560" spans="1:23" x14ac:dyDescent="0.35">
      <c r="A8560" t="s">
        <v>10738</v>
      </c>
      <c r="B8560" t="s">
        <v>1705</v>
      </c>
      <c r="C8560" t="s">
        <v>885</v>
      </c>
      <c r="D8560" t="s">
        <v>12</v>
      </c>
      <c r="E8560" t="s">
        <v>95</v>
      </c>
      <c r="F8560" t="s">
        <v>127</v>
      </c>
      <c r="G8560">
        <v>540.12</v>
      </c>
      <c r="H8560">
        <v>2</v>
      </c>
      <c r="I8560">
        <v>0.1</v>
      </c>
      <c r="J8560">
        <v>7.37</v>
      </c>
      <c r="K8560" t="s">
        <v>82</v>
      </c>
      <c r="L8560" t="s">
        <v>45</v>
      </c>
      <c r="M8560">
        <v>1.73</v>
      </c>
      <c r="N8560" t="s">
        <v>83</v>
      </c>
      <c r="O8560" t="b">
        <v>1</v>
      </c>
      <c r="P8560">
        <v>972.21600000000001</v>
      </c>
      <c r="Q8560">
        <v>324.072</v>
      </c>
      <c r="R8560">
        <v>314.97199999999998</v>
      </c>
      <c r="S8560" t="s">
        <v>97</v>
      </c>
      <c r="T8560">
        <v>0</v>
      </c>
      <c r="U8560">
        <v>0</v>
      </c>
      <c r="V8560">
        <v>14</v>
      </c>
      <c r="W8560">
        <v>532.6671</v>
      </c>
    </row>
    <row r="8561" spans="1:23" x14ac:dyDescent="0.35">
      <c r="A8561" t="s">
        <v>10739</v>
      </c>
      <c r="B8561" t="s">
        <v>848</v>
      </c>
      <c r="C8561" t="s">
        <v>118</v>
      </c>
      <c r="D8561" t="s">
        <v>26</v>
      </c>
      <c r="E8561" t="s">
        <v>88</v>
      </c>
      <c r="F8561" t="s">
        <v>658</v>
      </c>
      <c r="G8561">
        <v>22.22</v>
      </c>
      <c r="H8561">
        <v>2</v>
      </c>
      <c r="I8561">
        <v>7.0000000000000007E-2</v>
      </c>
      <c r="J8561">
        <v>8.7200000000000006</v>
      </c>
      <c r="K8561" t="s">
        <v>115</v>
      </c>
      <c r="L8561" t="s">
        <v>41</v>
      </c>
      <c r="M8561">
        <v>11.92</v>
      </c>
      <c r="N8561" t="s">
        <v>83</v>
      </c>
      <c r="O8561" t="b">
        <v>0</v>
      </c>
      <c r="P8561">
        <v>41.329199999999993</v>
      </c>
      <c r="Q8561">
        <v>14.6652</v>
      </c>
      <c r="R8561">
        <v>-5.9748000000000054</v>
      </c>
      <c r="S8561" t="s">
        <v>103</v>
      </c>
      <c r="T8561">
        <v>0</v>
      </c>
      <c r="U8561">
        <v>0</v>
      </c>
      <c r="V8561">
        <v>18</v>
      </c>
      <c r="W8561">
        <v>839.61260000000016</v>
      </c>
    </row>
    <row r="8562" spans="1:23" x14ac:dyDescent="0.35">
      <c r="A8562" t="s">
        <v>10740</v>
      </c>
      <c r="B8562" t="s">
        <v>1240</v>
      </c>
      <c r="C8562" t="s">
        <v>209</v>
      </c>
      <c r="D8562" t="s">
        <v>26</v>
      </c>
      <c r="E8562" t="s">
        <v>14</v>
      </c>
      <c r="F8562" t="s">
        <v>324</v>
      </c>
      <c r="G8562">
        <v>158.19999999999999</v>
      </c>
      <c r="H8562">
        <v>1</v>
      </c>
      <c r="I8562">
        <v>0.28000000000000003</v>
      </c>
      <c r="J8562">
        <v>2.2799999999999998</v>
      </c>
      <c r="K8562" t="s">
        <v>82</v>
      </c>
      <c r="L8562" t="s">
        <v>41</v>
      </c>
      <c r="M8562">
        <v>9.5</v>
      </c>
      <c r="N8562" t="s">
        <v>83</v>
      </c>
      <c r="O8562" t="b">
        <v>0</v>
      </c>
      <c r="P8562">
        <v>113.904</v>
      </c>
      <c r="Q8562">
        <v>18.983999999999991</v>
      </c>
      <c r="R8562">
        <v>7.2039999999999953</v>
      </c>
      <c r="S8562" t="s">
        <v>91</v>
      </c>
      <c r="T8562">
        <v>0</v>
      </c>
      <c r="U8562">
        <v>0</v>
      </c>
      <c r="V8562">
        <v>10</v>
      </c>
      <c r="W8562">
        <v>1035.8068000000001</v>
      </c>
    </row>
    <row r="8563" spans="1:23" x14ac:dyDescent="0.35">
      <c r="A8563" t="s">
        <v>10741</v>
      </c>
      <c r="B8563" t="s">
        <v>521</v>
      </c>
      <c r="C8563" t="s">
        <v>2250</v>
      </c>
      <c r="D8563" t="s">
        <v>17</v>
      </c>
      <c r="E8563" t="s">
        <v>95</v>
      </c>
      <c r="F8563" t="s">
        <v>958</v>
      </c>
      <c r="G8563">
        <v>527.54999999999995</v>
      </c>
      <c r="H8563">
        <v>1</v>
      </c>
      <c r="I8563">
        <v>7.0000000000000007E-2</v>
      </c>
      <c r="J8563">
        <v>4.1500000000000004</v>
      </c>
      <c r="K8563" t="s">
        <v>90</v>
      </c>
      <c r="L8563" t="s">
        <v>43</v>
      </c>
      <c r="M8563">
        <v>7.12</v>
      </c>
      <c r="N8563" t="s">
        <v>83</v>
      </c>
      <c r="O8563" t="b">
        <v>0</v>
      </c>
      <c r="P8563">
        <v>490.62149999999991</v>
      </c>
      <c r="Q8563">
        <v>174.09149999999991</v>
      </c>
      <c r="R8563">
        <v>162.8214999999999</v>
      </c>
      <c r="S8563" t="s">
        <v>84</v>
      </c>
      <c r="T8563">
        <v>0</v>
      </c>
      <c r="U8563">
        <v>0</v>
      </c>
      <c r="V8563">
        <v>17</v>
      </c>
      <c r="W8563">
        <v>920.29610000000002</v>
      </c>
    </row>
    <row r="8564" spans="1:23" x14ac:dyDescent="0.35">
      <c r="A8564" t="s">
        <v>10742</v>
      </c>
      <c r="B8564" t="s">
        <v>413</v>
      </c>
      <c r="C8564" t="s">
        <v>1209</v>
      </c>
      <c r="D8564" t="s">
        <v>12</v>
      </c>
      <c r="E8564" t="s">
        <v>95</v>
      </c>
      <c r="F8564" t="s">
        <v>274</v>
      </c>
      <c r="G8564">
        <v>228.95</v>
      </c>
      <c r="H8564">
        <v>1</v>
      </c>
      <c r="I8564">
        <v>0.02</v>
      </c>
      <c r="J8564">
        <v>3.33</v>
      </c>
      <c r="K8564" t="s">
        <v>90</v>
      </c>
      <c r="L8564" t="s">
        <v>43</v>
      </c>
      <c r="M8564">
        <v>5.09</v>
      </c>
      <c r="N8564" t="s">
        <v>83</v>
      </c>
      <c r="O8564" t="b">
        <v>0</v>
      </c>
      <c r="P8564">
        <v>224.37100000000001</v>
      </c>
      <c r="Q8564">
        <v>87.001000000000005</v>
      </c>
      <c r="R8564">
        <v>78.581000000000003</v>
      </c>
      <c r="S8564" t="s">
        <v>84</v>
      </c>
      <c r="T8564">
        <v>0</v>
      </c>
      <c r="U8564">
        <v>0</v>
      </c>
      <c r="V8564">
        <v>23</v>
      </c>
      <c r="W8564">
        <v>1892.7003</v>
      </c>
    </row>
    <row r="8565" spans="1:23" x14ac:dyDescent="0.35">
      <c r="A8565" t="s">
        <v>10743</v>
      </c>
      <c r="B8565" t="s">
        <v>1345</v>
      </c>
      <c r="C8565" t="s">
        <v>812</v>
      </c>
      <c r="D8565" t="s">
        <v>19</v>
      </c>
      <c r="E8565" t="s">
        <v>88</v>
      </c>
      <c r="F8565" t="s">
        <v>238</v>
      </c>
      <c r="G8565">
        <v>30.17</v>
      </c>
      <c r="H8565">
        <v>1</v>
      </c>
      <c r="I8565">
        <v>0.28999999999999998</v>
      </c>
      <c r="J8565">
        <v>9.11</v>
      </c>
      <c r="K8565" t="s">
        <v>115</v>
      </c>
      <c r="L8565" t="s">
        <v>41</v>
      </c>
      <c r="M8565">
        <v>14.23</v>
      </c>
      <c r="N8565" t="s">
        <v>83</v>
      </c>
      <c r="O8565" t="b">
        <v>0</v>
      </c>
      <c r="P8565">
        <v>21.4207</v>
      </c>
      <c r="Q8565">
        <v>3.3187000000000002</v>
      </c>
      <c r="R8565">
        <v>-20.0213</v>
      </c>
      <c r="S8565" t="s">
        <v>183</v>
      </c>
      <c r="T8565">
        <v>0</v>
      </c>
      <c r="U8565">
        <v>0</v>
      </c>
      <c r="V8565">
        <v>19</v>
      </c>
      <c r="W8565">
        <v>617.94619999999986</v>
      </c>
    </row>
    <row r="8566" spans="1:23" x14ac:dyDescent="0.35">
      <c r="A8566" t="s">
        <v>10744</v>
      </c>
      <c r="B8566" t="s">
        <v>291</v>
      </c>
      <c r="C8566" t="s">
        <v>1126</v>
      </c>
      <c r="D8566" t="s">
        <v>15</v>
      </c>
      <c r="E8566" t="s">
        <v>95</v>
      </c>
      <c r="F8566" t="s">
        <v>266</v>
      </c>
      <c r="G8566">
        <v>241.56</v>
      </c>
      <c r="H8566">
        <v>1</v>
      </c>
      <c r="I8566">
        <v>0.1</v>
      </c>
      <c r="J8566">
        <v>4.1100000000000003</v>
      </c>
      <c r="K8566" t="s">
        <v>115</v>
      </c>
      <c r="L8566" t="s">
        <v>43</v>
      </c>
      <c r="M8566">
        <v>6.13</v>
      </c>
      <c r="N8566" t="s">
        <v>83</v>
      </c>
      <c r="O8566" t="b">
        <v>1</v>
      </c>
      <c r="P8566">
        <v>217.404</v>
      </c>
      <c r="Q8566">
        <v>72.467999999999989</v>
      </c>
      <c r="R8566">
        <v>62.227999999999987</v>
      </c>
      <c r="S8566" t="s">
        <v>183</v>
      </c>
      <c r="T8566">
        <v>0</v>
      </c>
      <c r="U8566">
        <v>0</v>
      </c>
      <c r="V8566">
        <v>20</v>
      </c>
      <c r="W8566">
        <v>1687.2603999999999</v>
      </c>
    </row>
    <row r="8567" spans="1:23" x14ac:dyDescent="0.35">
      <c r="A8567" t="s">
        <v>10745</v>
      </c>
      <c r="B8567" t="s">
        <v>298</v>
      </c>
      <c r="C8567" t="s">
        <v>10746</v>
      </c>
      <c r="D8567" t="s">
        <v>20</v>
      </c>
      <c r="E8567" t="s">
        <v>95</v>
      </c>
      <c r="F8567" t="s">
        <v>985</v>
      </c>
      <c r="G8567">
        <v>342.36</v>
      </c>
      <c r="H8567">
        <v>1</v>
      </c>
      <c r="I8567">
        <v>0.19</v>
      </c>
      <c r="J8567">
        <v>3.82</v>
      </c>
      <c r="K8567" t="s">
        <v>90</v>
      </c>
      <c r="L8567" t="s">
        <v>41</v>
      </c>
      <c r="M8567">
        <v>10.47</v>
      </c>
      <c r="N8567" t="s">
        <v>141</v>
      </c>
      <c r="O8567" t="b">
        <v>0</v>
      </c>
      <c r="P8567">
        <v>277.31160000000011</v>
      </c>
      <c r="Q8567">
        <v>71.895600000000059</v>
      </c>
      <c r="R8567">
        <v>57.605600000000059</v>
      </c>
      <c r="S8567" t="s">
        <v>183</v>
      </c>
      <c r="T8567">
        <v>1</v>
      </c>
      <c r="U8567">
        <v>0</v>
      </c>
      <c r="V8567">
        <v>1</v>
      </c>
      <c r="W8567">
        <v>57.605600000000059</v>
      </c>
    </row>
    <row r="8568" spans="1:23" x14ac:dyDescent="0.35">
      <c r="A8568" t="s">
        <v>10747</v>
      </c>
      <c r="B8568" t="s">
        <v>180</v>
      </c>
      <c r="C8568" t="s">
        <v>1038</v>
      </c>
      <c r="D8568" t="s">
        <v>26</v>
      </c>
      <c r="E8568" t="s">
        <v>95</v>
      </c>
      <c r="F8568" t="s">
        <v>127</v>
      </c>
      <c r="G8568">
        <v>332.19</v>
      </c>
      <c r="H8568">
        <v>1</v>
      </c>
      <c r="I8568">
        <v>0.25</v>
      </c>
      <c r="J8568">
        <v>8.25</v>
      </c>
      <c r="K8568" t="s">
        <v>115</v>
      </c>
      <c r="L8568" t="s">
        <v>41</v>
      </c>
      <c r="M8568">
        <v>11.03</v>
      </c>
      <c r="N8568" t="s">
        <v>83</v>
      </c>
      <c r="O8568" t="b">
        <v>0</v>
      </c>
      <c r="P8568">
        <v>249.14250000000001</v>
      </c>
      <c r="Q8568">
        <v>49.828499999999991</v>
      </c>
      <c r="R8568">
        <v>30.54849999999999</v>
      </c>
      <c r="S8568" t="s">
        <v>183</v>
      </c>
      <c r="T8568">
        <v>0</v>
      </c>
      <c r="U8568">
        <v>0</v>
      </c>
      <c r="V8568">
        <v>16</v>
      </c>
      <c r="W8568">
        <v>1838.8379</v>
      </c>
    </row>
    <row r="8569" spans="1:23" x14ac:dyDescent="0.35">
      <c r="A8569" t="s">
        <v>10748</v>
      </c>
      <c r="B8569" t="s">
        <v>549</v>
      </c>
      <c r="C8569" t="s">
        <v>1793</v>
      </c>
      <c r="D8569" t="s">
        <v>12</v>
      </c>
      <c r="E8569" t="s">
        <v>95</v>
      </c>
      <c r="F8569" t="s">
        <v>1202</v>
      </c>
      <c r="G8569">
        <v>225.53</v>
      </c>
      <c r="H8569">
        <v>3</v>
      </c>
      <c r="I8569">
        <v>0.06</v>
      </c>
      <c r="J8569">
        <v>8.66</v>
      </c>
      <c r="K8569" t="s">
        <v>102</v>
      </c>
      <c r="L8569" t="s">
        <v>45</v>
      </c>
      <c r="M8569">
        <v>0.7</v>
      </c>
      <c r="N8569" t="s">
        <v>83</v>
      </c>
      <c r="O8569" t="b">
        <v>0</v>
      </c>
      <c r="P8569">
        <v>635.99459999999999</v>
      </c>
      <c r="Q8569">
        <v>230.04060000000001</v>
      </c>
      <c r="R8569">
        <v>220.6806</v>
      </c>
      <c r="S8569" t="s">
        <v>91</v>
      </c>
      <c r="T8569">
        <v>0</v>
      </c>
      <c r="U8569">
        <v>0</v>
      </c>
      <c r="V8569">
        <v>17</v>
      </c>
      <c r="W8569">
        <v>1419.2664</v>
      </c>
    </row>
    <row r="8570" spans="1:23" x14ac:dyDescent="0.35">
      <c r="A8570" t="s">
        <v>10749</v>
      </c>
      <c r="B8570" t="s">
        <v>372</v>
      </c>
      <c r="C8570" t="s">
        <v>941</v>
      </c>
      <c r="D8570" t="s">
        <v>26</v>
      </c>
      <c r="E8570" t="s">
        <v>14</v>
      </c>
      <c r="F8570" t="s">
        <v>1332</v>
      </c>
      <c r="G8570">
        <v>81.93</v>
      </c>
      <c r="H8570">
        <v>3</v>
      </c>
      <c r="I8570">
        <v>0.15</v>
      </c>
      <c r="J8570">
        <v>9.64</v>
      </c>
      <c r="K8570" t="s">
        <v>90</v>
      </c>
      <c r="L8570" t="s">
        <v>41</v>
      </c>
      <c r="M8570">
        <v>13.24</v>
      </c>
      <c r="N8570" t="s">
        <v>141</v>
      </c>
      <c r="O8570" t="b">
        <v>0</v>
      </c>
      <c r="P8570">
        <v>208.92150000000001</v>
      </c>
      <c r="Q8570">
        <v>61.447499999999991</v>
      </c>
      <c r="R8570">
        <v>38.567499999999988</v>
      </c>
      <c r="S8570" t="s">
        <v>183</v>
      </c>
      <c r="T8570">
        <v>1</v>
      </c>
      <c r="U8570">
        <v>0</v>
      </c>
      <c r="V8570">
        <v>16</v>
      </c>
      <c r="W8570">
        <v>2262.3416999999999</v>
      </c>
    </row>
    <row r="8571" spans="1:23" x14ac:dyDescent="0.35">
      <c r="A8571" t="s">
        <v>10750</v>
      </c>
      <c r="B8571" t="s">
        <v>946</v>
      </c>
      <c r="C8571" t="s">
        <v>10125</v>
      </c>
      <c r="D8571" t="s">
        <v>15</v>
      </c>
      <c r="E8571" t="s">
        <v>95</v>
      </c>
      <c r="F8571" t="s">
        <v>701</v>
      </c>
      <c r="G8571">
        <v>126.96</v>
      </c>
      <c r="H8571">
        <v>3</v>
      </c>
      <c r="I8571">
        <v>0.09</v>
      </c>
      <c r="J8571">
        <v>5.07</v>
      </c>
      <c r="K8571" t="s">
        <v>90</v>
      </c>
      <c r="L8571" t="s">
        <v>41</v>
      </c>
      <c r="M8571">
        <v>13.54</v>
      </c>
      <c r="N8571" t="s">
        <v>83</v>
      </c>
      <c r="O8571" t="b">
        <v>0</v>
      </c>
      <c r="P8571">
        <v>346.60079999999999</v>
      </c>
      <c r="Q8571">
        <v>118.0728</v>
      </c>
      <c r="R8571">
        <v>99.462800000000001</v>
      </c>
      <c r="S8571" t="s">
        <v>128</v>
      </c>
      <c r="T8571">
        <v>0</v>
      </c>
      <c r="U8571">
        <v>0</v>
      </c>
      <c r="V8571">
        <v>2</v>
      </c>
      <c r="W8571">
        <v>95.373599999999996</v>
      </c>
    </row>
    <row r="8572" spans="1:23" x14ac:dyDescent="0.35">
      <c r="A8572" t="s">
        <v>10751</v>
      </c>
      <c r="B8572" t="s">
        <v>339</v>
      </c>
      <c r="C8572" t="s">
        <v>1126</v>
      </c>
      <c r="D8572" t="s">
        <v>17</v>
      </c>
      <c r="E8572" t="s">
        <v>95</v>
      </c>
      <c r="F8572" t="s">
        <v>286</v>
      </c>
      <c r="G8572">
        <v>567.95000000000005</v>
      </c>
      <c r="H8572">
        <v>2</v>
      </c>
      <c r="I8572">
        <v>0.04</v>
      </c>
      <c r="J8572">
        <v>9.7100000000000009</v>
      </c>
      <c r="K8572" t="s">
        <v>90</v>
      </c>
      <c r="L8572" t="s">
        <v>45</v>
      </c>
      <c r="M8572">
        <v>0.92</v>
      </c>
      <c r="N8572" t="s">
        <v>83</v>
      </c>
      <c r="O8572" t="b">
        <v>0</v>
      </c>
      <c r="P8572">
        <v>1090.4639999999999</v>
      </c>
      <c r="Q8572">
        <v>408.92399999999992</v>
      </c>
      <c r="R8572">
        <v>398.29399999999993</v>
      </c>
      <c r="S8572" t="s">
        <v>97</v>
      </c>
      <c r="T8572">
        <v>0</v>
      </c>
      <c r="U8572">
        <v>0</v>
      </c>
      <c r="V8572">
        <v>20</v>
      </c>
      <c r="W8572">
        <v>1687.2603999999999</v>
      </c>
    </row>
    <row r="8573" spans="1:23" x14ac:dyDescent="0.35">
      <c r="A8573" t="s">
        <v>10752</v>
      </c>
      <c r="B8573" t="s">
        <v>390</v>
      </c>
      <c r="C8573" t="s">
        <v>880</v>
      </c>
      <c r="D8573" t="s">
        <v>19</v>
      </c>
      <c r="E8573" t="s">
        <v>16</v>
      </c>
      <c r="F8573" t="s">
        <v>932</v>
      </c>
      <c r="G8573">
        <v>49.48</v>
      </c>
      <c r="H8573">
        <v>3</v>
      </c>
      <c r="I8573">
        <v>0.13</v>
      </c>
      <c r="J8573">
        <v>7.4</v>
      </c>
      <c r="K8573" t="s">
        <v>90</v>
      </c>
      <c r="L8573" t="s">
        <v>43</v>
      </c>
      <c r="M8573">
        <v>3.34</v>
      </c>
      <c r="N8573" t="s">
        <v>83</v>
      </c>
      <c r="O8573" t="b">
        <v>0</v>
      </c>
      <c r="P8573">
        <v>129.14279999999999</v>
      </c>
      <c r="Q8573">
        <v>40.078800000000001</v>
      </c>
      <c r="R8573">
        <v>29.338799999999999</v>
      </c>
      <c r="S8573" t="s">
        <v>91</v>
      </c>
      <c r="T8573">
        <v>0</v>
      </c>
      <c r="U8573">
        <v>0</v>
      </c>
      <c r="V8573">
        <v>22</v>
      </c>
      <c r="W8573">
        <v>1415.412</v>
      </c>
    </row>
    <row r="8574" spans="1:23" x14ac:dyDescent="0.35">
      <c r="A8574" t="s">
        <v>10753</v>
      </c>
      <c r="B8574" t="s">
        <v>491</v>
      </c>
      <c r="C8574" t="s">
        <v>1038</v>
      </c>
      <c r="D8574" t="s">
        <v>17</v>
      </c>
      <c r="E8574" t="s">
        <v>16</v>
      </c>
      <c r="F8574" t="s">
        <v>444</v>
      </c>
      <c r="G8574">
        <v>47.78</v>
      </c>
      <c r="H8574">
        <v>1</v>
      </c>
      <c r="I8574">
        <v>0.28999999999999998</v>
      </c>
      <c r="J8574">
        <v>6.25</v>
      </c>
      <c r="K8574" t="s">
        <v>82</v>
      </c>
      <c r="L8574" t="s">
        <v>43</v>
      </c>
      <c r="M8574">
        <v>5.57</v>
      </c>
      <c r="N8574" t="s">
        <v>83</v>
      </c>
      <c r="O8574" t="b">
        <v>0</v>
      </c>
      <c r="P8574">
        <v>33.9238</v>
      </c>
      <c r="Q8574">
        <v>5.2558000000000007</v>
      </c>
      <c r="R8574">
        <v>-6.5641999999999996</v>
      </c>
      <c r="S8574" t="s">
        <v>103</v>
      </c>
      <c r="T8574">
        <v>0</v>
      </c>
      <c r="U8574">
        <v>0</v>
      </c>
      <c r="V8574">
        <v>16</v>
      </c>
      <c r="W8574">
        <v>1838.8379</v>
      </c>
    </row>
    <row r="8575" spans="1:23" x14ac:dyDescent="0.35">
      <c r="A8575" t="s">
        <v>10754</v>
      </c>
      <c r="B8575" t="s">
        <v>586</v>
      </c>
      <c r="C8575" t="s">
        <v>10755</v>
      </c>
      <c r="D8575" t="s">
        <v>12</v>
      </c>
      <c r="E8575" t="s">
        <v>88</v>
      </c>
      <c r="F8575" t="s">
        <v>551</v>
      </c>
      <c r="G8575">
        <v>39.33</v>
      </c>
      <c r="H8575">
        <v>3</v>
      </c>
      <c r="I8575">
        <v>0.28000000000000003</v>
      </c>
      <c r="J8575">
        <v>8.09</v>
      </c>
      <c r="K8575" t="s">
        <v>90</v>
      </c>
      <c r="L8575" t="s">
        <v>41</v>
      </c>
      <c r="M8575">
        <v>5.15</v>
      </c>
      <c r="N8575" t="s">
        <v>83</v>
      </c>
      <c r="O8575" t="b">
        <v>0</v>
      </c>
      <c r="P8575">
        <v>84.952799999999996</v>
      </c>
      <c r="Q8575">
        <v>14.158799999999999</v>
      </c>
      <c r="R8575">
        <v>0.91879999999999917</v>
      </c>
      <c r="S8575" t="s">
        <v>91</v>
      </c>
      <c r="T8575">
        <v>0</v>
      </c>
      <c r="U8575">
        <v>0</v>
      </c>
      <c r="V8575">
        <v>1</v>
      </c>
      <c r="W8575">
        <v>0.91879999999999917</v>
      </c>
    </row>
    <row r="8576" spans="1:23" x14ac:dyDescent="0.35">
      <c r="A8576" t="s">
        <v>10756</v>
      </c>
      <c r="B8576" t="s">
        <v>1147</v>
      </c>
      <c r="C8576" t="s">
        <v>299</v>
      </c>
      <c r="D8576" t="s">
        <v>12</v>
      </c>
      <c r="E8576" t="s">
        <v>16</v>
      </c>
      <c r="F8576" t="s">
        <v>1050</v>
      </c>
      <c r="G8576">
        <v>53.57</v>
      </c>
      <c r="H8576">
        <v>1</v>
      </c>
      <c r="I8576">
        <v>0.06</v>
      </c>
      <c r="J8576">
        <v>2.25</v>
      </c>
      <c r="K8576" t="s">
        <v>102</v>
      </c>
      <c r="L8576" t="s">
        <v>45</v>
      </c>
      <c r="M8576">
        <v>1.83</v>
      </c>
      <c r="N8576" t="s">
        <v>83</v>
      </c>
      <c r="O8576" t="b">
        <v>0</v>
      </c>
      <c r="P8576">
        <v>50.355800000000002</v>
      </c>
      <c r="Q8576">
        <v>18.213799999999999</v>
      </c>
      <c r="R8576">
        <v>14.133800000000001</v>
      </c>
      <c r="S8576" t="s">
        <v>183</v>
      </c>
      <c r="T8576">
        <v>0</v>
      </c>
      <c r="U8576">
        <v>0</v>
      </c>
      <c r="V8576">
        <v>11</v>
      </c>
      <c r="W8576">
        <v>748.72979999999995</v>
      </c>
    </row>
    <row r="8577" spans="1:23" x14ac:dyDescent="0.35">
      <c r="A8577" t="s">
        <v>10757</v>
      </c>
      <c r="B8577" t="s">
        <v>147</v>
      </c>
      <c r="C8577" t="s">
        <v>10758</v>
      </c>
      <c r="D8577" t="s">
        <v>12</v>
      </c>
      <c r="E8577" t="s">
        <v>95</v>
      </c>
      <c r="F8577" t="s">
        <v>210</v>
      </c>
      <c r="G8577">
        <v>141.13999999999999</v>
      </c>
      <c r="H8577">
        <v>2</v>
      </c>
      <c r="I8577">
        <v>0.04</v>
      </c>
      <c r="J8577">
        <v>3.99</v>
      </c>
      <c r="K8577" t="s">
        <v>82</v>
      </c>
      <c r="L8577" t="s">
        <v>45</v>
      </c>
      <c r="M8577">
        <v>1.66</v>
      </c>
      <c r="N8577" t="s">
        <v>83</v>
      </c>
      <c r="O8577" t="b">
        <v>0</v>
      </c>
      <c r="P8577">
        <v>270.98880000000003</v>
      </c>
      <c r="Q8577">
        <v>101.6208</v>
      </c>
      <c r="R8577">
        <v>95.970799999999997</v>
      </c>
      <c r="S8577" t="s">
        <v>84</v>
      </c>
      <c r="T8577">
        <v>0</v>
      </c>
      <c r="U8577">
        <v>0</v>
      </c>
      <c r="V8577">
        <v>1</v>
      </c>
      <c r="W8577">
        <v>95.970799999999997</v>
      </c>
    </row>
    <row r="8578" spans="1:23" x14ac:dyDescent="0.35">
      <c r="A8578" t="s">
        <v>10759</v>
      </c>
      <c r="B8578" t="s">
        <v>594</v>
      </c>
      <c r="C8578" t="s">
        <v>2498</v>
      </c>
      <c r="D8578" t="s">
        <v>19</v>
      </c>
      <c r="E8578" t="s">
        <v>95</v>
      </c>
      <c r="F8578" t="s">
        <v>318</v>
      </c>
      <c r="G8578">
        <v>281.62</v>
      </c>
      <c r="H8578">
        <v>1</v>
      </c>
      <c r="I8578">
        <v>0.05</v>
      </c>
      <c r="J8578">
        <v>8.56</v>
      </c>
      <c r="K8578" t="s">
        <v>90</v>
      </c>
      <c r="L8578" t="s">
        <v>43</v>
      </c>
      <c r="M8578">
        <v>4.28</v>
      </c>
      <c r="N8578" t="s">
        <v>83</v>
      </c>
      <c r="O8578" t="b">
        <v>0</v>
      </c>
      <c r="P8578">
        <v>267.53899999999999</v>
      </c>
      <c r="Q8578">
        <v>98.566999999999979</v>
      </c>
      <c r="R8578">
        <v>85.726999999999975</v>
      </c>
      <c r="S8578" t="s">
        <v>128</v>
      </c>
      <c r="T8578">
        <v>0</v>
      </c>
      <c r="U8578">
        <v>0</v>
      </c>
      <c r="V8578">
        <v>4</v>
      </c>
      <c r="W8578">
        <v>354.04219999999998</v>
      </c>
    </row>
    <row r="8579" spans="1:23" x14ac:dyDescent="0.35">
      <c r="A8579" t="s">
        <v>10760</v>
      </c>
      <c r="B8579" t="s">
        <v>536</v>
      </c>
      <c r="C8579" t="s">
        <v>993</v>
      </c>
      <c r="D8579" t="s">
        <v>12</v>
      </c>
      <c r="E8579" t="s">
        <v>14</v>
      </c>
      <c r="F8579" t="s">
        <v>780</v>
      </c>
      <c r="G8579">
        <v>155.16</v>
      </c>
      <c r="H8579">
        <v>3</v>
      </c>
      <c r="I8579">
        <v>0.23</v>
      </c>
      <c r="J8579">
        <v>5.45</v>
      </c>
      <c r="K8579" t="s">
        <v>82</v>
      </c>
      <c r="L8579" t="s">
        <v>41</v>
      </c>
      <c r="M8579">
        <v>11.15</v>
      </c>
      <c r="N8579" t="s">
        <v>83</v>
      </c>
      <c r="O8579" t="b">
        <v>0</v>
      </c>
      <c r="P8579">
        <v>358.4196</v>
      </c>
      <c r="Q8579">
        <v>79.131599999999992</v>
      </c>
      <c r="R8579">
        <v>62.53159999999999</v>
      </c>
      <c r="S8579" t="s">
        <v>97</v>
      </c>
      <c r="T8579">
        <v>0</v>
      </c>
      <c r="U8579">
        <v>0</v>
      </c>
      <c r="V8579">
        <v>18</v>
      </c>
      <c r="W8579">
        <v>977.64260000000024</v>
      </c>
    </row>
    <row r="8580" spans="1:23" x14ac:dyDescent="0.35">
      <c r="A8580" t="s">
        <v>10761</v>
      </c>
      <c r="B8580" t="s">
        <v>1240</v>
      </c>
      <c r="C8580" t="s">
        <v>8678</v>
      </c>
      <c r="D8580" t="s">
        <v>12</v>
      </c>
      <c r="E8580" t="s">
        <v>16</v>
      </c>
      <c r="F8580" t="s">
        <v>344</v>
      </c>
      <c r="G8580">
        <v>44.91</v>
      </c>
      <c r="H8580">
        <v>3</v>
      </c>
      <c r="I8580">
        <v>0.28000000000000003</v>
      </c>
      <c r="J8580">
        <v>2.1800000000000002</v>
      </c>
      <c r="K8580" t="s">
        <v>82</v>
      </c>
      <c r="L8580" t="s">
        <v>45</v>
      </c>
      <c r="M8580">
        <v>1.79</v>
      </c>
      <c r="N8580" t="s">
        <v>83</v>
      </c>
      <c r="O8580" t="b">
        <v>0</v>
      </c>
      <c r="P8580">
        <v>97.005600000000001</v>
      </c>
      <c r="Q8580">
        <v>16.16759999999999</v>
      </c>
      <c r="R8580">
        <v>12.197599999999991</v>
      </c>
      <c r="S8580" t="s">
        <v>91</v>
      </c>
      <c r="T8580">
        <v>0</v>
      </c>
      <c r="U8580">
        <v>0</v>
      </c>
      <c r="V8580">
        <v>2</v>
      </c>
      <c r="W8580">
        <v>15.705999999999991</v>
      </c>
    </row>
    <row r="8581" spans="1:23" x14ac:dyDescent="0.35">
      <c r="A8581" t="s">
        <v>10762</v>
      </c>
      <c r="B8581" t="s">
        <v>79</v>
      </c>
      <c r="C8581" t="s">
        <v>226</v>
      </c>
      <c r="D8581" t="s">
        <v>24</v>
      </c>
      <c r="E8581" t="s">
        <v>16</v>
      </c>
      <c r="F8581" t="s">
        <v>1050</v>
      </c>
      <c r="G8581">
        <v>45.84</v>
      </c>
      <c r="H8581">
        <v>3</v>
      </c>
      <c r="I8581">
        <v>0.09</v>
      </c>
      <c r="J8581">
        <v>9.02</v>
      </c>
      <c r="K8581" t="s">
        <v>82</v>
      </c>
      <c r="L8581" t="s">
        <v>41</v>
      </c>
      <c r="M8581">
        <v>12.69</v>
      </c>
      <c r="N8581" t="s">
        <v>83</v>
      </c>
      <c r="O8581" t="b">
        <v>0</v>
      </c>
      <c r="P8581">
        <v>125.14319999999999</v>
      </c>
      <c r="Q8581">
        <v>42.631200000000007</v>
      </c>
      <c r="R8581">
        <v>20.92120000000001</v>
      </c>
      <c r="S8581" t="s">
        <v>84</v>
      </c>
      <c r="T8581">
        <v>0</v>
      </c>
      <c r="U8581">
        <v>0</v>
      </c>
      <c r="V8581">
        <v>14</v>
      </c>
      <c r="W8581">
        <v>789.34999999999991</v>
      </c>
    </row>
    <row r="8582" spans="1:23" x14ac:dyDescent="0.35">
      <c r="A8582" t="s">
        <v>10763</v>
      </c>
      <c r="B8582" t="s">
        <v>751</v>
      </c>
      <c r="C8582" t="s">
        <v>947</v>
      </c>
      <c r="D8582" t="s">
        <v>17</v>
      </c>
      <c r="E8582" t="s">
        <v>95</v>
      </c>
      <c r="F8582" t="s">
        <v>631</v>
      </c>
      <c r="G8582">
        <v>348.02</v>
      </c>
      <c r="H8582">
        <v>2</v>
      </c>
      <c r="I8582">
        <v>7.0000000000000007E-2</v>
      </c>
      <c r="J8582">
        <v>9.18</v>
      </c>
      <c r="K8582" t="s">
        <v>90</v>
      </c>
      <c r="L8582" t="s">
        <v>43</v>
      </c>
      <c r="M8582">
        <v>5.51</v>
      </c>
      <c r="N8582" t="s">
        <v>83</v>
      </c>
      <c r="O8582" t="b">
        <v>0</v>
      </c>
      <c r="P8582">
        <v>647.31719999999996</v>
      </c>
      <c r="Q8582">
        <v>229.69319999999999</v>
      </c>
      <c r="R8582">
        <v>215.00319999999999</v>
      </c>
      <c r="S8582" t="s">
        <v>97</v>
      </c>
      <c r="T8582">
        <v>0</v>
      </c>
      <c r="U8582">
        <v>0</v>
      </c>
      <c r="V8582">
        <v>5</v>
      </c>
      <c r="W8582">
        <v>347.04700000000003</v>
      </c>
    </row>
    <row r="8583" spans="1:23" x14ac:dyDescent="0.35">
      <c r="A8583" t="s">
        <v>10764</v>
      </c>
      <c r="B8583" t="s">
        <v>800</v>
      </c>
      <c r="C8583" t="s">
        <v>684</v>
      </c>
      <c r="D8583" t="s">
        <v>15</v>
      </c>
      <c r="E8583" t="s">
        <v>14</v>
      </c>
      <c r="F8583" t="s">
        <v>460</v>
      </c>
      <c r="G8583">
        <v>108.98</v>
      </c>
      <c r="H8583">
        <v>1</v>
      </c>
      <c r="I8583">
        <v>0.04</v>
      </c>
      <c r="J8583">
        <v>9.07</v>
      </c>
      <c r="K8583" t="s">
        <v>90</v>
      </c>
      <c r="L8583" t="s">
        <v>43</v>
      </c>
      <c r="M8583">
        <v>4.3899999999999997</v>
      </c>
      <c r="N8583" t="s">
        <v>83</v>
      </c>
      <c r="O8583" t="b">
        <v>0</v>
      </c>
      <c r="P8583">
        <v>104.6208</v>
      </c>
      <c r="Q8583">
        <v>39.232799999999997</v>
      </c>
      <c r="R8583">
        <v>25.7728</v>
      </c>
      <c r="S8583" t="s">
        <v>84</v>
      </c>
      <c r="T8583">
        <v>0</v>
      </c>
      <c r="U8583">
        <v>0</v>
      </c>
      <c r="V8583">
        <v>19</v>
      </c>
      <c r="W8583">
        <v>2541.4793</v>
      </c>
    </row>
    <row r="8584" spans="1:23" x14ac:dyDescent="0.35">
      <c r="A8584" t="s">
        <v>10765</v>
      </c>
      <c r="B8584" t="s">
        <v>1345</v>
      </c>
      <c r="C8584" t="s">
        <v>1246</v>
      </c>
      <c r="D8584" t="s">
        <v>12</v>
      </c>
      <c r="E8584" t="s">
        <v>95</v>
      </c>
      <c r="F8584" t="s">
        <v>270</v>
      </c>
      <c r="G8584">
        <v>297.81</v>
      </c>
      <c r="H8584">
        <v>2</v>
      </c>
      <c r="I8584">
        <v>0.23</v>
      </c>
      <c r="J8584">
        <v>3.96</v>
      </c>
      <c r="K8584" t="s">
        <v>90</v>
      </c>
      <c r="L8584" t="s">
        <v>41</v>
      </c>
      <c r="M8584">
        <v>7.05</v>
      </c>
      <c r="N8584" t="s">
        <v>83</v>
      </c>
      <c r="O8584" t="b">
        <v>0</v>
      </c>
      <c r="P8584">
        <v>458.62740000000002</v>
      </c>
      <c r="Q8584">
        <v>101.25539999999999</v>
      </c>
      <c r="R8584">
        <v>90.245400000000004</v>
      </c>
      <c r="S8584" t="s">
        <v>183</v>
      </c>
      <c r="T8584">
        <v>0</v>
      </c>
      <c r="U8584">
        <v>0</v>
      </c>
      <c r="V8584">
        <v>17</v>
      </c>
      <c r="W8584">
        <v>1168.9012</v>
      </c>
    </row>
    <row r="8585" spans="1:23" x14ac:dyDescent="0.35">
      <c r="A8585" t="s">
        <v>10766</v>
      </c>
      <c r="B8585" t="s">
        <v>390</v>
      </c>
      <c r="C8585" t="s">
        <v>2600</v>
      </c>
      <c r="D8585" t="s">
        <v>12</v>
      </c>
      <c r="E8585" t="s">
        <v>88</v>
      </c>
      <c r="F8585" t="s">
        <v>1368</v>
      </c>
      <c r="G8585">
        <v>13.75</v>
      </c>
      <c r="H8585">
        <v>3</v>
      </c>
      <c r="I8585">
        <v>0.05</v>
      </c>
      <c r="J8585">
        <v>8.7799999999999994</v>
      </c>
      <c r="K8585" t="s">
        <v>82</v>
      </c>
      <c r="L8585" t="s">
        <v>48</v>
      </c>
      <c r="M8585">
        <v>10.69</v>
      </c>
      <c r="N8585" t="s">
        <v>83</v>
      </c>
      <c r="O8585" t="b">
        <v>0</v>
      </c>
      <c r="P8585">
        <v>39.1875</v>
      </c>
      <c r="Q8585">
        <v>14.4375</v>
      </c>
      <c r="R8585">
        <v>-5.0324999999999989</v>
      </c>
      <c r="S8585" t="s">
        <v>91</v>
      </c>
      <c r="T8585">
        <v>0</v>
      </c>
      <c r="U8585">
        <v>0</v>
      </c>
      <c r="V8585">
        <v>4</v>
      </c>
      <c r="W8585">
        <v>406.16670000000011</v>
      </c>
    </row>
    <row r="8586" spans="1:23" x14ac:dyDescent="0.35">
      <c r="A8586" t="s">
        <v>10767</v>
      </c>
      <c r="B8586" t="s">
        <v>169</v>
      </c>
      <c r="C8586" t="s">
        <v>2519</v>
      </c>
      <c r="D8586" t="s">
        <v>15</v>
      </c>
      <c r="E8586" t="s">
        <v>16</v>
      </c>
      <c r="F8586" t="s">
        <v>409</v>
      </c>
      <c r="G8586">
        <v>38.56</v>
      </c>
      <c r="H8586">
        <v>1</v>
      </c>
      <c r="I8586">
        <v>0.11</v>
      </c>
      <c r="J8586">
        <v>2.3199999999999998</v>
      </c>
      <c r="K8586" t="s">
        <v>102</v>
      </c>
      <c r="L8586" t="s">
        <v>41</v>
      </c>
      <c r="M8586">
        <v>6.62</v>
      </c>
      <c r="N8586" t="s">
        <v>141</v>
      </c>
      <c r="O8586" t="b">
        <v>0</v>
      </c>
      <c r="P8586">
        <v>34.318399999999997</v>
      </c>
      <c r="Q8586">
        <v>11.182399999999999</v>
      </c>
      <c r="R8586">
        <v>2.2424000000000048</v>
      </c>
      <c r="S8586" t="s">
        <v>84</v>
      </c>
      <c r="T8586">
        <v>1</v>
      </c>
      <c r="U8586">
        <v>0</v>
      </c>
      <c r="V8586">
        <v>16</v>
      </c>
      <c r="W8586">
        <v>835.06150000000002</v>
      </c>
    </row>
    <row r="8587" spans="1:23" x14ac:dyDescent="0.35">
      <c r="A8587" t="s">
        <v>10768</v>
      </c>
      <c r="B8587" t="s">
        <v>109</v>
      </c>
      <c r="C8587" t="s">
        <v>1731</v>
      </c>
      <c r="D8587" t="s">
        <v>12</v>
      </c>
      <c r="E8587" t="s">
        <v>16</v>
      </c>
      <c r="F8587" t="s">
        <v>448</v>
      </c>
      <c r="G8587">
        <v>24.79</v>
      </c>
      <c r="H8587">
        <v>1</v>
      </c>
      <c r="I8587">
        <v>0.18</v>
      </c>
      <c r="J8587">
        <v>8.56</v>
      </c>
      <c r="K8587" t="s">
        <v>90</v>
      </c>
      <c r="L8587" t="s">
        <v>43</v>
      </c>
      <c r="M8587">
        <v>6.85</v>
      </c>
      <c r="N8587" t="s">
        <v>83</v>
      </c>
      <c r="O8587" t="b">
        <v>0</v>
      </c>
      <c r="P8587">
        <v>20.3278</v>
      </c>
      <c r="Q8587">
        <v>5.4538000000000011</v>
      </c>
      <c r="R8587">
        <v>-9.9562000000000008</v>
      </c>
      <c r="S8587" t="s">
        <v>103</v>
      </c>
      <c r="T8587">
        <v>0</v>
      </c>
      <c r="U8587">
        <v>0</v>
      </c>
      <c r="V8587">
        <v>15</v>
      </c>
      <c r="W8587">
        <v>1276.2064</v>
      </c>
    </row>
    <row r="8588" spans="1:23" x14ac:dyDescent="0.35">
      <c r="A8588" t="s">
        <v>10769</v>
      </c>
      <c r="B8588" t="s">
        <v>545</v>
      </c>
      <c r="C8588" t="s">
        <v>3091</v>
      </c>
      <c r="D8588" t="s">
        <v>17</v>
      </c>
      <c r="E8588" t="s">
        <v>88</v>
      </c>
      <c r="F8588" t="s">
        <v>989</v>
      </c>
      <c r="G8588">
        <v>15.28</v>
      </c>
      <c r="H8588">
        <v>2</v>
      </c>
      <c r="I8588">
        <v>0.08</v>
      </c>
      <c r="J8588">
        <v>9.09</v>
      </c>
      <c r="K8588" t="s">
        <v>82</v>
      </c>
      <c r="L8588" t="s">
        <v>43</v>
      </c>
      <c r="M8588">
        <v>3.66</v>
      </c>
      <c r="N8588" t="s">
        <v>83</v>
      </c>
      <c r="O8588" t="b">
        <v>0</v>
      </c>
      <c r="P8588">
        <v>28.115200000000002</v>
      </c>
      <c r="Q8588">
        <v>9.7792000000000048</v>
      </c>
      <c r="R8588">
        <v>-2.970799999999997</v>
      </c>
      <c r="S8588" t="s">
        <v>91</v>
      </c>
      <c r="T8588">
        <v>0</v>
      </c>
      <c r="U8588">
        <v>0</v>
      </c>
      <c r="V8588">
        <v>18</v>
      </c>
      <c r="W8588">
        <v>1465.0103999999999</v>
      </c>
    </row>
    <row r="8589" spans="1:23" x14ac:dyDescent="0.35">
      <c r="A8589" t="s">
        <v>10770</v>
      </c>
      <c r="B8589" t="s">
        <v>1052</v>
      </c>
      <c r="C8589" t="s">
        <v>4549</v>
      </c>
      <c r="D8589" t="s">
        <v>12</v>
      </c>
      <c r="E8589" t="s">
        <v>16</v>
      </c>
      <c r="F8589" t="s">
        <v>645</v>
      </c>
      <c r="G8589">
        <v>33.979999999999997</v>
      </c>
      <c r="H8589">
        <v>3</v>
      </c>
      <c r="I8589">
        <v>0.22</v>
      </c>
      <c r="J8589">
        <v>2.85</v>
      </c>
      <c r="K8589" t="s">
        <v>90</v>
      </c>
      <c r="L8589" t="s">
        <v>45</v>
      </c>
      <c r="M8589">
        <v>1.91</v>
      </c>
      <c r="N8589" t="s">
        <v>83</v>
      </c>
      <c r="O8589" t="b">
        <v>0</v>
      </c>
      <c r="P8589">
        <v>79.513199999999998</v>
      </c>
      <c r="Q8589">
        <v>18.3492</v>
      </c>
      <c r="R8589">
        <v>13.5892</v>
      </c>
      <c r="S8589" t="s">
        <v>128</v>
      </c>
      <c r="T8589">
        <v>0</v>
      </c>
      <c r="U8589">
        <v>0</v>
      </c>
      <c r="V8589">
        <v>2</v>
      </c>
      <c r="W8589">
        <v>7.8362000000000034</v>
      </c>
    </row>
    <row r="8590" spans="1:23" x14ac:dyDescent="0.35">
      <c r="A8590" t="s">
        <v>10771</v>
      </c>
      <c r="B8590" t="s">
        <v>437</v>
      </c>
      <c r="C8590" t="s">
        <v>1126</v>
      </c>
      <c r="D8590" t="s">
        <v>15</v>
      </c>
      <c r="E8590" t="s">
        <v>16</v>
      </c>
      <c r="F8590" t="s">
        <v>481</v>
      </c>
      <c r="G8590">
        <v>62.86</v>
      </c>
      <c r="H8590">
        <v>2</v>
      </c>
      <c r="I8590">
        <v>0.16</v>
      </c>
      <c r="J8590">
        <v>4.8</v>
      </c>
      <c r="K8590" t="s">
        <v>90</v>
      </c>
      <c r="L8590" t="s">
        <v>41</v>
      </c>
      <c r="M8590">
        <v>6.43</v>
      </c>
      <c r="N8590" t="s">
        <v>83</v>
      </c>
      <c r="O8590" t="b">
        <v>0</v>
      </c>
      <c r="P8590">
        <v>105.6048</v>
      </c>
      <c r="Q8590">
        <v>30.172799999999999</v>
      </c>
      <c r="R8590">
        <v>18.942799999999991</v>
      </c>
      <c r="S8590" t="s">
        <v>103</v>
      </c>
      <c r="T8590">
        <v>0</v>
      </c>
      <c r="U8590">
        <v>0</v>
      </c>
      <c r="V8590">
        <v>20</v>
      </c>
      <c r="W8590">
        <v>1687.2603999999999</v>
      </c>
    </row>
    <row r="8591" spans="1:23" x14ac:dyDescent="0.35">
      <c r="A8591" t="s">
        <v>10772</v>
      </c>
      <c r="B8591" t="s">
        <v>197</v>
      </c>
      <c r="C8591" t="s">
        <v>3267</v>
      </c>
      <c r="D8591" t="s">
        <v>12</v>
      </c>
      <c r="E8591" t="s">
        <v>88</v>
      </c>
      <c r="F8591" t="s">
        <v>1554</v>
      </c>
      <c r="G8591">
        <v>22.48</v>
      </c>
      <c r="H8591">
        <v>1</v>
      </c>
      <c r="I8591">
        <v>0.04</v>
      </c>
      <c r="J8591">
        <v>2.39</v>
      </c>
      <c r="K8591" t="s">
        <v>82</v>
      </c>
      <c r="L8591" t="s">
        <v>43</v>
      </c>
      <c r="M8591">
        <v>6.83</v>
      </c>
      <c r="N8591" t="s">
        <v>83</v>
      </c>
      <c r="O8591" t="b">
        <v>0</v>
      </c>
      <c r="P8591">
        <v>21.5808</v>
      </c>
      <c r="Q8591">
        <v>8.0928000000000004</v>
      </c>
      <c r="R8591">
        <v>-1.1272</v>
      </c>
      <c r="S8591" t="s">
        <v>84</v>
      </c>
      <c r="T8591">
        <v>0</v>
      </c>
      <c r="U8591">
        <v>0</v>
      </c>
      <c r="V8591">
        <v>15</v>
      </c>
      <c r="W8591">
        <v>562.32950000000005</v>
      </c>
    </row>
    <row r="8592" spans="1:23" x14ac:dyDescent="0.35">
      <c r="A8592" t="s">
        <v>10773</v>
      </c>
      <c r="B8592" t="s">
        <v>1576</v>
      </c>
      <c r="C8592" t="s">
        <v>899</v>
      </c>
      <c r="D8592" t="s">
        <v>24</v>
      </c>
      <c r="E8592" t="s">
        <v>95</v>
      </c>
      <c r="F8592" t="s">
        <v>96</v>
      </c>
      <c r="G8592">
        <v>521.78</v>
      </c>
      <c r="H8592">
        <v>1</v>
      </c>
      <c r="I8592">
        <v>0.04</v>
      </c>
      <c r="J8592">
        <v>8.8699999999999992</v>
      </c>
      <c r="K8592" t="s">
        <v>115</v>
      </c>
      <c r="L8592" t="s">
        <v>45</v>
      </c>
      <c r="M8592">
        <v>1.1399999999999999</v>
      </c>
      <c r="N8592" t="s">
        <v>83</v>
      </c>
      <c r="O8592" t="b">
        <v>0</v>
      </c>
      <c r="P8592">
        <v>500.90879999999993</v>
      </c>
      <c r="Q8592">
        <v>187.8408</v>
      </c>
      <c r="R8592">
        <v>177.83080000000001</v>
      </c>
      <c r="S8592" t="s">
        <v>97</v>
      </c>
      <c r="T8592">
        <v>0</v>
      </c>
      <c r="U8592">
        <v>0</v>
      </c>
      <c r="V8592">
        <v>11</v>
      </c>
      <c r="W8592">
        <v>439.93500000000012</v>
      </c>
    </row>
    <row r="8593" spans="1:23" x14ac:dyDescent="0.35">
      <c r="A8593" t="s">
        <v>10774</v>
      </c>
      <c r="B8593" t="s">
        <v>973</v>
      </c>
      <c r="C8593" t="s">
        <v>216</v>
      </c>
      <c r="D8593" t="s">
        <v>19</v>
      </c>
      <c r="E8593" t="s">
        <v>88</v>
      </c>
      <c r="F8593" t="s">
        <v>975</v>
      </c>
      <c r="G8593">
        <v>14.82</v>
      </c>
      <c r="H8593">
        <v>3</v>
      </c>
      <c r="I8593">
        <v>0.25</v>
      </c>
      <c r="J8593">
        <v>9.9600000000000009</v>
      </c>
      <c r="K8593" t="s">
        <v>82</v>
      </c>
      <c r="L8593" t="s">
        <v>41</v>
      </c>
      <c r="M8593">
        <v>5.03</v>
      </c>
      <c r="N8593" t="s">
        <v>83</v>
      </c>
      <c r="O8593" t="b">
        <v>0</v>
      </c>
      <c r="P8593">
        <v>33.344999999999999</v>
      </c>
      <c r="Q8593">
        <v>6.6689999999999996</v>
      </c>
      <c r="R8593">
        <v>-8.3210000000000015</v>
      </c>
      <c r="S8593" t="s">
        <v>183</v>
      </c>
      <c r="T8593">
        <v>0</v>
      </c>
      <c r="U8593">
        <v>0</v>
      </c>
      <c r="V8593">
        <v>20</v>
      </c>
      <c r="W8593">
        <v>2591.3310999999999</v>
      </c>
    </row>
    <row r="8594" spans="1:23" x14ac:dyDescent="0.35">
      <c r="A8594" t="s">
        <v>10775</v>
      </c>
      <c r="B8594" t="s">
        <v>689</v>
      </c>
      <c r="C8594" t="s">
        <v>904</v>
      </c>
      <c r="D8594" t="s">
        <v>12</v>
      </c>
      <c r="E8594" t="s">
        <v>95</v>
      </c>
      <c r="F8594" t="s">
        <v>541</v>
      </c>
      <c r="G8594">
        <v>323.08999999999997</v>
      </c>
      <c r="H8594">
        <v>1</v>
      </c>
      <c r="I8594">
        <v>0.3</v>
      </c>
      <c r="J8594">
        <v>9.99</v>
      </c>
      <c r="K8594" t="s">
        <v>90</v>
      </c>
      <c r="L8594" t="s">
        <v>41</v>
      </c>
      <c r="M8594">
        <v>5.92</v>
      </c>
      <c r="N8594" t="s">
        <v>83</v>
      </c>
      <c r="O8594" t="b">
        <v>0</v>
      </c>
      <c r="P8594">
        <v>226.16300000000001</v>
      </c>
      <c r="Q8594">
        <v>32.308999999999969</v>
      </c>
      <c r="R8594">
        <v>16.398999999999969</v>
      </c>
      <c r="S8594" t="s">
        <v>103</v>
      </c>
      <c r="T8594">
        <v>0</v>
      </c>
      <c r="U8594">
        <v>0</v>
      </c>
      <c r="V8594">
        <v>18</v>
      </c>
      <c r="W8594">
        <v>1454.9709</v>
      </c>
    </row>
    <row r="8595" spans="1:23" x14ac:dyDescent="0.35">
      <c r="A8595" t="s">
        <v>10776</v>
      </c>
      <c r="B8595" t="s">
        <v>272</v>
      </c>
      <c r="C8595" t="s">
        <v>2068</v>
      </c>
      <c r="D8595" t="s">
        <v>12</v>
      </c>
      <c r="E8595" t="s">
        <v>16</v>
      </c>
      <c r="F8595" t="s">
        <v>351</v>
      </c>
      <c r="G8595">
        <v>34.909999999999997</v>
      </c>
      <c r="H8595">
        <v>3</v>
      </c>
      <c r="I8595">
        <v>0.28999999999999998</v>
      </c>
      <c r="J8595">
        <v>8.1</v>
      </c>
      <c r="K8595" t="s">
        <v>102</v>
      </c>
      <c r="L8595" t="s">
        <v>41</v>
      </c>
      <c r="M8595">
        <v>13.71</v>
      </c>
      <c r="N8595" t="s">
        <v>83</v>
      </c>
      <c r="O8595" t="b">
        <v>0</v>
      </c>
      <c r="P8595">
        <v>74.358299999999986</v>
      </c>
      <c r="Q8595">
        <v>11.52029999999999</v>
      </c>
      <c r="R8595">
        <v>-10.289700000000011</v>
      </c>
      <c r="S8595" t="s">
        <v>84</v>
      </c>
      <c r="T8595">
        <v>0</v>
      </c>
      <c r="U8595">
        <v>0</v>
      </c>
      <c r="V8595">
        <v>11</v>
      </c>
      <c r="W8595">
        <v>980.51310000000001</v>
      </c>
    </row>
    <row r="8596" spans="1:23" x14ac:dyDescent="0.35">
      <c r="A8596" t="s">
        <v>10777</v>
      </c>
      <c r="B8596" t="s">
        <v>619</v>
      </c>
      <c r="C8596" t="s">
        <v>9003</v>
      </c>
      <c r="D8596" t="s">
        <v>26</v>
      </c>
      <c r="E8596" t="s">
        <v>95</v>
      </c>
      <c r="F8596" t="s">
        <v>701</v>
      </c>
      <c r="G8596">
        <v>342.11</v>
      </c>
      <c r="H8596">
        <v>3</v>
      </c>
      <c r="I8596">
        <v>0.25</v>
      </c>
      <c r="J8596">
        <v>9.83</v>
      </c>
      <c r="K8596" t="s">
        <v>90</v>
      </c>
      <c r="L8596" t="s">
        <v>41</v>
      </c>
      <c r="M8596">
        <v>9.82</v>
      </c>
      <c r="N8596" t="s">
        <v>141</v>
      </c>
      <c r="O8596" t="b">
        <v>0</v>
      </c>
      <c r="P8596">
        <v>769.74749999999995</v>
      </c>
      <c r="Q8596">
        <v>153.94950000000011</v>
      </c>
      <c r="R8596">
        <v>134.29950000000011</v>
      </c>
      <c r="S8596" t="s">
        <v>91</v>
      </c>
      <c r="T8596">
        <v>1</v>
      </c>
      <c r="U8596">
        <v>0</v>
      </c>
      <c r="V8596">
        <v>2</v>
      </c>
      <c r="W8596">
        <v>758.06799999999998</v>
      </c>
    </row>
    <row r="8597" spans="1:23" x14ac:dyDescent="0.35">
      <c r="A8597" t="s">
        <v>10778</v>
      </c>
      <c r="B8597" t="s">
        <v>99</v>
      </c>
      <c r="C8597" t="s">
        <v>10779</v>
      </c>
      <c r="D8597" t="s">
        <v>15</v>
      </c>
      <c r="E8597" t="s">
        <v>95</v>
      </c>
      <c r="F8597" t="s">
        <v>1202</v>
      </c>
      <c r="G8597">
        <v>504.74</v>
      </c>
      <c r="H8597">
        <v>3</v>
      </c>
      <c r="I8597">
        <v>0.1</v>
      </c>
      <c r="J8597">
        <v>2.99</v>
      </c>
      <c r="K8597" t="s">
        <v>115</v>
      </c>
      <c r="L8597" t="s">
        <v>41</v>
      </c>
      <c r="M8597">
        <v>14.68</v>
      </c>
      <c r="N8597" t="s">
        <v>83</v>
      </c>
      <c r="O8597" t="b">
        <v>0</v>
      </c>
      <c r="P8597">
        <v>1362.798</v>
      </c>
      <c r="Q8597">
        <v>454.26600000000002</v>
      </c>
      <c r="R8597">
        <v>436.596</v>
      </c>
      <c r="S8597" t="s">
        <v>103</v>
      </c>
      <c r="T8597">
        <v>0</v>
      </c>
      <c r="U8597">
        <v>0</v>
      </c>
      <c r="V8597">
        <v>1</v>
      </c>
      <c r="W8597">
        <v>436.596</v>
      </c>
    </row>
    <row r="8598" spans="1:23" x14ac:dyDescent="0.35">
      <c r="A8598" t="s">
        <v>10780</v>
      </c>
      <c r="B8598" t="s">
        <v>832</v>
      </c>
      <c r="C8598" t="s">
        <v>1004</v>
      </c>
      <c r="D8598" t="s">
        <v>15</v>
      </c>
      <c r="E8598" t="s">
        <v>14</v>
      </c>
      <c r="F8598" t="s">
        <v>1290</v>
      </c>
      <c r="G8598">
        <v>173.16</v>
      </c>
      <c r="H8598">
        <v>2</v>
      </c>
      <c r="I8598">
        <v>0.06</v>
      </c>
      <c r="J8598">
        <v>5.14</v>
      </c>
      <c r="K8598" t="s">
        <v>82</v>
      </c>
      <c r="L8598" t="s">
        <v>43</v>
      </c>
      <c r="M8598">
        <v>3.93</v>
      </c>
      <c r="N8598" t="s">
        <v>83</v>
      </c>
      <c r="O8598" t="b">
        <v>0</v>
      </c>
      <c r="P8598">
        <v>325.54079999999999</v>
      </c>
      <c r="Q8598">
        <v>117.7488</v>
      </c>
      <c r="R8598">
        <v>108.6788</v>
      </c>
      <c r="S8598" t="s">
        <v>97</v>
      </c>
      <c r="T8598">
        <v>0</v>
      </c>
      <c r="U8598">
        <v>0</v>
      </c>
      <c r="V8598">
        <v>14</v>
      </c>
      <c r="W8598">
        <v>1382.8706999999999</v>
      </c>
    </row>
    <row r="8599" spans="1:23" x14ac:dyDescent="0.35">
      <c r="A8599" t="s">
        <v>10781</v>
      </c>
      <c r="B8599" t="s">
        <v>109</v>
      </c>
      <c r="C8599" t="s">
        <v>899</v>
      </c>
      <c r="D8599" t="s">
        <v>19</v>
      </c>
      <c r="E8599" t="s">
        <v>16</v>
      </c>
      <c r="F8599" t="s">
        <v>307</v>
      </c>
      <c r="G8599">
        <v>60.89</v>
      </c>
      <c r="H8599">
        <v>3</v>
      </c>
      <c r="I8599">
        <v>0.19</v>
      </c>
      <c r="J8599">
        <v>4.66</v>
      </c>
      <c r="K8599" t="s">
        <v>102</v>
      </c>
      <c r="L8599" t="s">
        <v>41</v>
      </c>
      <c r="M8599">
        <v>11.26</v>
      </c>
      <c r="N8599" t="s">
        <v>83</v>
      </c>
      <c r="O8599" t="b">
        <v>0</v>
      </c>
      <c r="P8599">
        <v>147.96270000000001</v>
      </c>
      <c r="Q8599">
        <v>38.360700000000008</v>
      </c>
      <c r="R8599">
        <v>22.44070000000001</v>
      </c>
      <c r="S8599" t="s">
        <v>103</v>
      </c>
      <c r="T8599">
        <v>0</v>
      </c>
      <c r="U8599">
        <v>0</v>
      </c>
      <c r="V8599">
        <v>11</v>
      </c>
      <c r="W8599">
        <v>439.93500000000012</v>
      </c>
    </row>
    <row r="8600" spans="1:23" x14ac:dyDescent="0.35">
      <c r="A8600" t="s">
        <v>10782</v>
      </c>
      <c r="B8600" t="s">
        <v>1586</v>
      </c>
      <c r="C8600" t="s">
        <v>3003</v>
      </c>
      <c r="D8600" t="s">
        <v>12</v>
      </c>
      <c r="E8600" t="s">
        <v>88</v>
      </c>
      <c r="F8600" t="s">
        <v>493</v>
      </c>
      <c r="G8600">
        <v>41.59</v>
      </c>
      <c r="H8600">
        <v>3</v>
      </c>
      <c r="I8600">
        <v>0.05</v>
      </c>
      <c r="J8600">
        <v>2.23</v>
      </c>
      <c r="K8600" t="s">
        <v>102</v>
      </c>
      <c r="L8600" t="s">
        <v>48</v>
      </c>
      <c r="M8600">
        <v>9.65</v>
      </c>
      <c r="N8600" t="s">
        <v>83</v>
      </c>
      <c r="O8600" t="b">
        <v>0</v>
      </c>
      <c r="P8600">
        <v>118.53149999999999</v>
      </c>
      <c r="Q8600">
        <v>43.669499999999999</v>
      </c>
      <c r="R8600">
        <v>31.7895</v>
      </c>
      <c r="S8600" t="s">
        <v>183</v>
      </c>
      <c r="T8600">
        <v>0</v>
      </c>
      <c r="U8600">
        <v>0</v>
      </c>
      <c r="V8600">
        <v>18</v>
      </c>
      <c r="W8600">
        <v>1081.7529999999999</v>
      </c>
    </row>
    <row r="8601" spans="1:23" x14ac:dyDescent="0.35">
      <c r="A8601" t="s">
        <v>10783</v>
      </c>
      <c r="B8601" t="s">
        <v>364</v>
      </c>
      <c r="C8601" t="s">
        <v>369</v>
      </c>
      <c r="D8601" t="s">
        <v>15</v>
      </c>
      <c r="E8601" t="s">
        <v>88</v>
      </c>
      <c r="F8601" t="s">
        <v>509</v>
      </c>
      <c r="G8601">
        <v>32.33</v>
      </c>
      <c r="H8601">
        <v>1</v>
      </c>
      <c r="I8601">
        <v>0.16</v>
      </c>
      <c r="J8601">
        <v>6.16</v>
      </c>
      <c r="K8601" t="s">
        <v>115</v>
      </c>
      <c r="L8601" t="s">
        <v>41</v>
      </c>
      <c r="M8601">
        <v>14.71</v>
      </c>
      <c r="N8601" t="s">
        <v>83</v>
      </c>
      <c r="O8601" t="b">
        <v>0</v>
      </c>
      <c r="P8601">
        <v>27.1572</v>
      </c>
      <c r="Q8601">
        <v>7.7591999999999963</v>
      </c>
      <c r="R8601">
        <v>-13.110799999999999</v>
      </c>
      <c r="S8601" t="s">
        <v>97</v>
      </c>
      <c r="T8601">
        <v>0</v>
      </c>
      <c r="U8601">
        <v>0</v>
      </c>
      <c r="V8601">
        <v>20</v>
      </c>
      <c r="W8601">
        <v>1391.7496000000001</v>
      </c>
    </row>
    <row r="8602" spans="1:23" x14ac:dyDescent="0.35">
      <c r="A8602" t="s">
        <v>10784</v>
      </c>
      <c r="B8602" t="s">
        <v>1604</v>
      </c>
      <c r="C8602" t="s">
        <v>10785</v>
      </c>
      <c r="D8602" t="s">
        <v>17</v>
      </c>
      <c r="E8602" t="s">
        <v>95</v>
      </c>
      <c r="F8602" t="s">
        <v>1709</v>
      </c>
      <c r="G8602">
        <v>280.23</v>
      </c>
      <c r="H8602">
        <v>2</v>
      </c>
      <c r="I8602">
        <v>0.06</v>
      </c>
      <c r="J8602">
        <v>4.42</v>
      </c>
      <c r="K8602" t="s">
        <v>115</v>
      </c>
      <c r="L8602" t="s">
        <v>41</v>
      </c>
      <c r="M8602">
        <v>6.34</v>
      </c>
      <c r="N8602" t="s">
        <v>83</v>
      </c>
      <c r="O8602" t="b">
        <v>0</v>
      </c>
      <c r="P8602">
        <v>526.83240000000001</v>
      </c>
      <c r="Q8602">
        <v>190.5564</v>
      </c>
      <c r="R8602">
        <v>179.79640000000001</v>
      </c>
      <c r="S8602" t="s">
        <v>97</v>
      </c>
      <c r="T8602">
        <v>0</v>
      </c>
      <c r="U8602">
        <v>0</v>
      </c>
      <c r="V8602">
        <v>2</v>
      </c>
      <c r="W8602">
        <v>427.91759999999999</v>
      </c>
    </row>
    <row r="8603" spans="1:23" x14ac:dyDescent="0.35">
      <c r="A8603" t="s">
        <v>10786</v>
      </c>
      <c r="B8603" t="s">
        <v>1379</v>
      </c>
      <c r="C8603" t="s">
        <v>1045</v>
      </c>
      <c r="D8603" t="s">
        <v>15</v>
      </c>
      <c r="E8603" t="s">
        <v>16</v>
      </c>
      <c r="F8603" t="s">
        <v>300</v>
      </c>
      <c r="G8603">
        <v>52.09</v>
      </c>
      <c r="H8603">
        <v>2</v>
      </c>
      <c r="I8603">
        <v>0.18</v>
      </c>
      <c r="J8603">
        <v>9.34</v>
      </c>
      <c r="K8603" t="s">
        <v>82</v>
      </c>
      <c r="L8603" t="s">
        <v>45</v>
      </c>
      <c r="M8603">
        <v>1.23</v>
      </c>
      <c r="N8603" t="s">
        <v>83</v>
      </c>
      <c r="O8603" t="b">
        <v>0</v>
      </c>
      <c r="P8603">
        <v>85.427600000000012</v>
      </c>
      <c r="Q8603">
        <v>22.91960000000001</v>
      </c>
      <c r="R8603">
        <v>12.349600000000009</v>
      </c>
      <c r="S8603" t="s">
        <v>183</v>
      </c>
      <c r="T8603">
        <v>0</v>
      </c>
      <c r="U8603">
        <v>0</v>
      </c>
      <c r="V8603">
        <v>20</v>
      </c>
      <c r="W8603">
        <v>851.01980000000015</v>
      </c>
    </row>
    <row r="8604" spans="1:23" x14ac:dyDescent="0.35">
      <c r="A8604" t="s">
        <v>10787</v>
      </c>
      <c r="B8604" t="s">
        <v>619</v>
      </c>
      <c r="C8604" t="s">
        <v>1761</v>
      </c>
      <c r="D8604" t="s">
        <v>12</v>
      </c>
      <c r="E8604" t="s">
        <v>95</v>
      </c>
      <c r="F8604" t="s">
        <v>314</v>
      </c>
      <c r="G8604">
        <v>415.37</v>
      </c>
      <c r="H8604">
        <v>3</v>
      </c>
      <c r="I8604">
        <v>0.09</v>
      </c>
      <c r="J8604">
        <v>9.01</v>
      </c>
      <c r="K8604" t="s">
        <v>82</v>
      </c>
      <c r="L8604" t="s">
        <v>45</v>
      </c>
      <c r="M8604">
        <v>1.92</v>
      </c>
      <c r="N8604" t="s">
        <v>83</v>
      </c>
      <c r="O8604" t="b">
        <v>0</v>
      </c>
      <c r="P8604">
        <v>1133.9601</v>
      </c>
      <c r="Q8604">
        <v>386.29410000000018</v>
      </c>
      <c r="R8604">
        <v>375.36410000000018</v>
      </c>
      <c r="S8604" t="s">
        <v>91</v>
      </c>
      <c r="T8604">
        <v>0</v>
      </c>
      <c r="U8604">
        <v>0</v>
      </c>
      <c r="V8604">
        <v>12</v>
      </c>
      <c r="W8604">
        <v>717.49640000000022</v>
      </c>
    </row>
    <row r="8605" spans="1:23" x14ac:dyDescent="0.35">
      <c r="A8605" t="s">
        <v>10788</v>
      </c>
      <c r="B8605" t="s">
        <v>639</v>
      </c>
      <c r="C8605" t="s">
        <v>2825</v>
      </c>
      <c r="D8605" t="s">
        <v>28</v>
      </c>
      <c r="E8605" t="s">
        <v>16</v>
      </c>
      <c r="F8605" t="s">
        <v>505</v>
      </c>
      <c r="G8605">
        <v>14.67</v>
      </c>
      <c r="H8605">
        <v>3</v>
      </c>
      <c r="I8605">
        <v>0.1</v>
      </c>
      <c r="J8605">
        <v>2.96</v>
      </c>
      <c r="K8605" t="s">
        <v>102</v>
      </c>
      <c r="L8605" t="s">
        <v>41</v>
      </c>
      <c r="M8605">
        <v>10.92</v>
      </c>
      <c r="N8605" t="s">
        <v>83</v>
      </c>
      <c r="O8605" t="b">
        <v>0</v>
      </c>
      <c r="P8605">
        <v>39.609000000000002</v>
      </c>
      <c r="Q8605">
        <v>13.202999999999999</v>
      </c>
      <c r="R8605">
        <v>-0.67699999999999605</v>
      </c>
      <c r="S8605" t="s">
        <v>103</v>
      </c>
      <c r="T8605">
        <v>0</v>
      </c>
      <c r="U8605">
        <v>0</v>
      </c>
      <c r="V8605">
        <v>14</v>
      </c>
      <c r="W8605">
        <v>673.92430000000013</v>
      </c>
    </row>
    <row r="8606" spans="1:23" x14ac:dyDescent="0.35">
      <c r="A8606" t="s">
        <v>10789</v>
      </c>
      <c r="B8606" t="s">
        <v>316</v>
      </c>
      <c r="C8606" t="s">
        <v>7898</v>
      </c>
      <c r="D8606" t="s">
        <v>28</v>
      </c>
      <c r="E8606" t="s">
        <v>95</v>
      </c>
      <c r="F8606" t="s">
        <v>1321</v>
      </c>
      <c r="G8606">
        <v>148.21</v>
      </c>
      <c r="H8606">
        <v>3</v>
      </c>
      <c r="I8606">
        <v>0</v>
      </c>
      <c r="J8606">
        <v>8.6300000000000008</v>
      </c>
      <c r="K8606" t="s">
        <v>90</v>
      </c>
      <c r="L8606" t="s">
        <v>43</v>
      </c>
      <c r="M8606">
        <v>6.86</v>
      </c>
      <c r="N8606" t="s">
        <v>83</v>
      </c>
      <c r="O8606" t="b">
        <v>0</v>
      </c>
      <c r="P8606">
        <v>444.63</v>
      </c>
      <c r="Q8606">
        <v>177.852</v>
      </c>
      <c r="R8606">
        <v>162.36199999999999</v>
      </c>
      <c r="S8606" t="s">
        <v>91</v>
      </c>
      <c r="T8606">
        <v>0</v>
      </c>
      <c r="U8606">
        <v>0</v>
      </c>
      <c r="V8606">
        <v>2</v>
      </c>
      <c r="W8606">
        <v>384.77440000000013</v>
      </c>
    </row>
    <row r="8607" spans="1:23" x14ac:dyDescent="0.35">
      <c r="A8607" t="s">
        <v>10790</v>
      </c>
      <c r="B8607" t="s">
        <v>1497</v>
      </c>
      <c r="C8607" t="s">
        <v>10791</v>
      </c>
      <c r="D8607" t="s">
        <v>28</v>
      </c>
      <c r="E8607" t="s">
        <v>95</v>
      </c>
      <c r="F8607" t="s">
        <v>1316</v>
      </c>
      <c r="G8607">
        <v>48.2</v>
      </c>
      <c r="H8607">
        <v>3</v>
      </c>
      <c r="I8607">
        <v>0.06</v>
      </c>
      <c r="J8607">
        <v>4.3099999999999996</v>
      </c>
      <c r="K8607" t="s">
        <v>90</v>
      </c>
      <c r="L8607" t="s">
        <v>45</v>
      </c>
      <c r="M8607">
        <v>1.25</v>
      </c>
      <c r="N8607" t="s">
        <v>83</v>
      </c>
      <c r="O8607" t="b">
        <v>0</v>
      </c>
      <c r="P8607">
        <v>135.92400000000001</v>
      </c>
      <c r="Q8607">
        <v>49.164000000000001</v>
      </c>
      <c r="R8607">
        <v>43.603999999999999</v>
      </c>
      <c r="S8607" t="s">
        <v>103</v>
      </c>
      <c r="T8607">
        <v>0</v>
      </c>
      <c r="U8607">
        <v>0</v>
      </c>
      <c r="V8607">
        <v>1</v>
      </c>
      <c r="W8607">
        <v>43.603999999999999</v>
      </c>
    </row>
    <row r="8608" spans="1:23" x14ac:dyDescent="0.35">
      <c r="A8608" t="s">
        <v>10792</v>
      </c>
      <c r="B8608" t="s">
        <v>298</v>
      </c>
      <c r="C8608" t="s">
        <v>3352</v>
      </c>
      <c r="D8608" t="s">
        <v>17</v>
      </c>
      <c r="E8608" t="s">
        <v>95</v>
      </c>
      <c r="F8608" t="s">
        <v>217</v>
      </c>
      <c r="G8608">
        <v>369.98</v>
      </c>
      <c r="H8608">
        <v>1</v>
      </c>
      <c r="I8608">
        <v>7.0000000000000007E-2</v>
      </c>
      <c r="J8608">
        <v>9.35</v>
      </c>
      <c r="K8608" t="s">
        <v>82</v>
      </c>
      <c r="L8608" t="s">
        <v>48</v>
      </c>
      <c r="M8608">
        <v>14.23</v>
      </c>
      <c r="N8608" t="s">
        <v>83</v>
      </c>
      <c r="O8608" t="b">
        <v>0</v>
      </c>
      <c r="P8608">
        <v>344.08139999999997</v>
      </c>
      <c r="Q8608">
        <v>122.0934</v>
      </c>
      <c r="R8608">
        <v>98.513399999999976</v>
      </c>
      <c r="S8608" t="s">
        <v>183</v>
      </c>
      <c r="T8608">
        <v>0</v>
      </c>
      <c r="U8608">
        <v>0</v>
      </c>
      <c r="V8608">
        <v>12</v>
      </c>
      <c r="W8608">
        <v>996.85199999999998</v>
      </c>
    </row>
    <row r="8609" spans="1:23" x14ac:dyDescent="0.35">
      <c r="A8609" t="s">
        <v>10793</v>
      </c>
      <c r="B8609" t="s">
        <v>1572</v>
      </c>
      <c r="C8609" t="s">
        <v>902</v>
      </c>
      <c r="D8609" t="s">
        <v>17</v>
      </c>
      <c r="E8609" t="s">
        <v>16</v>
      </c>
      <c r="F8609" t="s">
        <v>155</v>
      </c>
      <c r="G8609">
        <v>40.25</v>
      </c>
      <c r="H8609">
        <v>1</v>
      </c>
      <c r="I8609">
        <v>0.14000000000000001</v>
      </c>
      <c r="J8609">
        <v>9.6300000000000008</v>
      </c>
      <c r="K8609" t="s">
        <v>90</v>
      </c>
      <c r="L8609" t="s">
        <v>41</v>
      </c>
      <c r="M8609">
        <v>8.5500000000000007</v>
      </c>
      <c r="N8609" t="s">
        <v>83</v>
      </c>
      <c r="O8609" t="b">
        <v>0</v>
      </c>
      <c r="P8609">
        <v>34.615000000000002</v>
      </c>
      <c r="Q8609">
        <v>10.465</v>
      </c>
      <c r="R8609">
        <v>-7.7149999999999963</v>
      </c>
      <c r="S8609" t="s">
        <v>103</v>
      </c>
      <c r="T8609">
        <v>0</v>
      </c>
      <c r="U8609">
        <v>0</v>
      </c>
      <c r="V8609">
        <v>17</v>
      </c>
      <c r="W8609">
        <v>1078.1324</v>
      </c>
    </row>
    <row r="8610" spans="1:23" x14ac:dyDescent="0.35">
      <c r="A8610" t="s">
        <v>10794</v>
      </c>
      <c r="B8610" t="s">
        <v>236</v>
      </c>
      <c r="C8610" t="s">
        <v>517</v>
      </c>
      <c r="D8610" t="s">
        <v>12</v>
      </c>
      <c r="E8610" t="s">
        <v>16</v>
      </c>
      <c r="F8610" t="s">
        <v>344</v>
      </c>
      <c r="G8610">
        <v>41.53</v>
      </c>
      <c r="H8610">
        <v>2</v>
      </c>
      <c r="I8610">
        <v>0.26</v>
      </c>
      <c r="J8610">
        <v>6.75</v>
      </c>
      <c r="K8610" t="s">
        <v>102</v>
      </c>
      <c r="L8610" t="s">
        <v>41</v>
      </c>
      <c r="M8610">
        <v>12.19</v>
      </c>
      <c r="N8610" t="s">
        <v>83</v>
      </c>
      <c r="O8610" t="b">
        <v>0</v>
      </c>
      <c r="P8610">
        <v>61.464399999999998</v>
      </c>
      <c r="Q8610">
        <v>11.628399999999999</v>
      </c>
      <c r="R8610">
        <v>-7.3115999999999994</v>
      </c>
      <c r="S8610" t="s">
        <v>103</v>
      </c>
      <c r="T8610">
        <v>0</v>
      </c>
      <c r="U8610">
        <v>0</v>
      </c>
      <c r="V8610">
        <v>15</v>
      </c>
      <c r="W8610">
        <v>842.76920000000007</v>
      </c>
    </row>
    <row r="8611" spans="1:23" x14ac:dyDescent="0.35">
      <c r="A8611" t="s">
        <v>10795</v>
      </c>
      <c r="B8611" t="s">
        <v>121</v>
      </c>
      <c r="C8611" t="s">
        <v>4726</v>
      </c>
      <c r="D8611" t="s">
        <v>17</v>
      </c>
      <c r="E8611" t="s">
        <v>14</v>
      </c>
      <c r="F8611" t="s">
        <v>1029</v>
      </c>
      <c r="G8611">
        <v>72.12</v>
      </c>
      <c r="H8611">
        <v>1</v>
      </c>
      <c r="I8611">
        <v>0.1</v>
      </c>
      <c r="J8611">
        <v>7.98</v>
      </c>
      <c r="K8611" t="s">
        <v>102</v>
      </c>
      <c r="L8611" t="s">
        <v>45</v>
      </c>
      <c r="M8611">
        <v>1.99</v>
      </c>
      <c r="N8611" t="s">
        <v>83</v>
      </c>
      <c r="O8611" t="b">
        <v>0</v>
      </c>
      <c r="P8611">
        <v>64.908000000000001</v>
      </c>
      <c r="Q8611">
        <v>21.635999999999999</v>
      </c>
      <c r="R8611">
        <v>11.666</v>
      </c>
      <c r="S8611" t="s">
        <v>103</v>
      </c>
      <c r="T8611">
        <v>0</v>
      </c>
      <c r="U8611">
        <v>0</v>
      </c>
      <c r="V8611">
        <v>15</v>
      </c>
      <c r="W8611">
        <v>405.86239999999998</v>
      </c>
    </row>
    <row r="8612" spans="1:23" x14ac:dyDescent="0.35">
      <c r="A8612" t="s">
        <v>10796</v>
      </c>
      <c r="B8612" t="s">
        <v>921</v>
      </c>
      <c r="C8612" t="s">
        <v>2947</v>
      </c>
      <c r="D8612" t="s">
        <v>12</v>
      </c>
      <c r="E8612" t="s">
        <v>95</v>
      </c>
      <c r="F8612" t="s">
        <v>244</v>
      </c>
      <c r="G8612">
        <v>30.37</v>
      </c>
      <c r="H8612">
        <v>2</v>
      </c>
      <c r="I8612">
        <v>0.11</v>
      </c>
      <c r="J8612">
        <v>2.75</v>
      </c>
      <c r="K8612" t="s">
        <v>90</v>
      </c>
      <c r="L8612" t="s">
        <v>43</v>
      </c>
      <c r="M8612">
        <v>7.24</v>
      </c>
      <c r="N8612" t="s">
        <v>83</v>
      </c>
      <c r="O8612" t="b">
        <v>0</v>
      </c>
      <c r="P8612">
        <v>54.058600000000013</v>
      </c>
      <c r="Q8612">
        <v>17.614599999999999</v>
      </c>
      <c r="R8612">
        <v>7.6246000000000027</v>
      </c>
      <c r="S8612" t="s">
        <v>84</v>
      </c>
      <c r="T8612">
        <v>0</v>
      </c>
      <c r="U8612">
        <v>0</v>
      </c>
      <c r="V8612">
        <v>4</v>
      </c>
      <c r="W8612">
        <v>28.53550000000002</v>
      </c>
    </row>
    <row r="8613" spans="1:23" x14ac:dyDescent="0.35">
      <c r="A8613" t="s">
        <v>10797</v>
      </c>
      <c r="B8613" t="s">
        <v>157</v>
      </c>
      <c r="C8613" t="s">
        <v>573</v>
      </c>
      <c r="D8613" t="s">
        <v>19</v>
      </c>
      <c r="E8613" t="s">
        <v>16</v>
      </c>
      <c r="F8613" t="s">
        <v>145</v>
      </c>
      <c r="G8613">
        <v>35.369999999999997</v>
      </c>
      <c r="H8613">
        <v>3</v>
      </c>
      <c r="I8613">
        <v>0.25</v>
      </c>
      <c r="J8613">
        <v>2.99</v>
      </c>
      <c r="K8613" t="s">
        <v>115</v>
      </c>
      <c r="L8613" t="s">
        <v>41</v>
      </c>
      <c r="M8613">
        <v>10.16</v>
      </c>
      <c r="N8613" t="s">
        <v>83</v>
      </c>
      <c r="O8613" t="b">
        <v>0</v>
      </c>
      <c r="P8613">
        <v>79.582499999999982</v>
      </c>
      <c r="Q8613">
        <v>15.91649999999999</v>
      </c>
      <c r="R8613">
        <v>2.7664999999999922</v>
      </c>
      <c r="S8613" t="s">
        <v>91</v>
      </c>
      <c r="T8613">
        <v>0</v>
      </c>
      <c r="U8613">
        <v>0</v>
      </c>
      <c r="V8613">
        <v>17</v>
      </c>
      <c r="W8613">
        <v>804.03819999999996</v>
      </c>
    </row>
    <row r="8614" spans="1:23" x14ac:dyDescent="0.35">
      <c r="A8614" t="s">
        <v>10798</v>
      </c>
      <c r="B8614" t="s">
        <v>165</v>
      </c>
      <c r="C8614" t="s">
        <v>2496</v>
      </c>
      <c r="D8614" t="s">
        <v>12</v>
      </c>
      <c r="E8614" t="s">
        <v>95</v>
      </c>
      <c r="F8614" t="s">
        <v>2069</v>
      </c>
      <c r="G8614">
        <v>617.92999999999995</v>
      </c>
      <c r="H8614">
        <v>3</v>
      </c>
      <c r="I8614">
        <v>0.01</v>
      </c>
      <c r="J8614">
        <v>5.42</v>
      </c>
      <c r="K8614" t="s">
        <v>82</v>
      </c>
      <c r="L8614" t="s">
        <v>43</v>
      </c>
      <c r="M8614">
        <v>7.84</v>
      </c>
      <c r="N8614" t="s">
        <v>83</v>
      </c>
      <c r="O8614" t="b">
        <v>0</v>
      </c>
      <c r="P8614">
        <v>1835.2520999999999</v>
      </c>
      <c r="Q8614">
        <v>722.97810000000004</v>
      </c>
      <c r="R8614">
        <v>709.71810000000005</v>
      </c>
      <c r="S8614" t="s">
        <v>91</v>
      </c>
      <c r="T8614">
        <v>0</v>
      </c>
      <c r="U8614">
        <v>0</v>
      </c>
      <c r="V8614">
        <v>2</v>
      </c>
      <c r="W8614">
        <v>715.02280000000007</v>
      </c>
    </row>
    <row r="8615" spans="1:23" x14ac:dyDescent="0.35">
      <c r="A8615" t="s">
        <v>10799</v>
      </c>
      <c r="B8615" t="s">
        <v>549</v>
      </c>
      <c r="C8615" t="s">
        <v>3165</v>
      </c>
      <c r="D8615" t="s">
        <v>28</v>
      </c>
      <c r="E8615" t="s">
        <v>16</v>
      </c>
      <c r="F8615" t="s">
        <v>155</v>
      </c>
      <c r="G8615">
        <v>37.869999999999997</v>
      </c>
      <c r="H8615">
        <v>1</v>
      </c>
      <c r="I8615">
        <v>0.12</v>
      </c>
      <c r="J8615">
        <v>2.96</v>
      </c>
      <c r="K8615" t="s">
        <v>115</v>
      </c>
      <c r="L8615" t="s">
        <v>45</v>
      </c>
      <c r="M8615">
        <v>1.1599999999999999</v>
      </c>
      <c r="N8615" t="s">
        <v>83</v>
      </c>
      <c r="O8615" t="b">
        <v>0</v>
      </c>
      <c r="P8615">
        <v>33.325600000000001</v>
      </c>
      <c r="Q8615">
        <v>10.6036</v>
      </c>
      <c r="R8615">
        <v>6.4836000000000036</v>
      </c>
      <c r="S8615" t="s">
        <v>91</v>
      </c>
      <c r="T8615">
        <v>0</v>
      </c>
      <c r="U8615">
        <v>0</v>
      </c>
      <c r="V8615">
        <v>3</v>
      </c>
      <c r="W8615">
        <v>22.526900000000001</v>
      </c>
    </row>
    <row r="8616" spans="1:23" x14ac:dyDescent="0.35">
      <c r="A8616" t="s">
        <v>10800</v>
      </c>
      <c r="B8616" t="s">
        <v>500</v>
      </c>
      <c r="C8616" t="s">
        <v>5675</v>
      </c>
      <c r="D8616" t="s">
        <v>19</v>
      </c>
      <c r="E8616" t="s">
        <v>14</v>
      </c>
      <c r="F8616" t="s">
        <v>187</v>
      </c>
      <c r="G8616">
        <v>64.77</v>
      </c>
      <c r="H8616">
        <v>2</v>
      </c>
      <c r="I8616">
        <v>0.06</v>
      </c>
      <c r="J8616">
        <v>7.04</v>
      </c>
      <c r="K8616" t="s">
        <v>90</v>
      </c>
      <c r="L8616" t="s">
        <v>43</v>
      </c>
      <c r="M8616">
        <v>3.41</v>
      </c>
      <c r="N8616" t="s">
        <v>83</v>
      </c>
      <c r="O8616" t="b">
        <v>0</v>
      </c>
      <c r="P8616">
        <v>121.7676</v>
      </c>
      <c r="Q8616">
        <v>44.043599999999998</v>
      </c>
      <c r="R8616">
        <v>33.593600000000002</v>
      </c>
      <c r="S8616" t="s">
        <v>91</v>
      </c>
      <c r="T8616">
        <v>0</v>
      </c>
      <c r="U8616">
        <v>0</v>
      </c>
      <c r="V8616">
        <v>4</v>
      </c>
      <c r="W8616">
        <v>49.760600000000011</v>
      </c>
    </row>
    <row r="8617" spans="1:23" x14ac:dyDescent="0.35">
      <c r="A8617" t="s">
        <v>10801</v>
      </c>
      <c r="B8617" t="s">
        <v>466</v>
      </c>
      <c r="C8617" t="s">
        <v>1720</v>
      </c>
      <c r="D8617" t="s">
        <v>15</v>
      </c>
      <c r="E8617" t="s">
        <v>95</v>
      </c>
      <c r="F8617" t="s">
        <v>155</v>
      </c>
      <c r="G8617">
        <v>30.16</v>
      </c>
      <c r="H8617">
        <v>2</v>
      </c>
      <c r="I8617">
        <v>0.23</v>
      </c>
      <c r="J8617">
        <v>4.2300000000000004</v>
      </c>
      <c r="K8617" t="s">
        <v>90</v>
      </c>
      <c r="L8617" t="s">
        <v>41</v>
      </c>
      <c r="M8617">
        <v>12</v>
      </c>
      <c r="N8617" t="s">
        <v>83</v>
      </c>
      <c r="O8617" t="b">
        <v>0</v>
      </c>
      <c r="P8617">
        <v>46.446399999999997</v>
      </c>
      <c r="Q8617">
        <v>10.2544</v>
      </c>
      <c r="R8617">
        <v>-5.9755999999999956</v>
      </c>
      <c r="S8617" t="s">
        <v>183</v>
      </c>
      <c r="T8617">
        <v>0</v>
      </c>
      <c r="U8617">
        <v>0</v>
      </c>
      <c r="V8617">
        <v>19</v>
      </c>
      <c r="W8617">
        <v>961.03410000000019</v>
      </c>
    </row>
    <row r="8618" spans="1:23" x14ac:dyDescent="0.35">
      <c r="A8618" t="s">
        <v>10802</v>
      </c>
      <c r="B8618" t="s">
        <v>372</v>
      </c>
      <c r="C8618" t="s">
        <v>1233</v>
      </c>
      <c r="D8618" t="s">
        <v>12</v>
      </c>
      <c r="E8618" t="s">
        <v>95</v>
      </c>
      <c r="F8618" t="s">
        <v>715</v>
      </c>
      <c r="G8618">
        <v>264.48</v>
      </c>
      <c r="H8618">
        <v>2</v>
      </c>
      <c r="I8618">
        <v>0.09</v>
      </c>
      <c r="J8618">
        <v>9.1300000000000008</v>
      </c>
      <c r="K8618" t="s">
        <v>82</v>
      </c>
      <c r="L8618" t="s">
        <v>43</v>
      </c>
      <c r="M8618">
        <v>4.8899999999999997</v>
      </c>
      <c r="N8618" t="s">
        <v>83</v>
      </c>
      <c r="O8618" t="b">
        <v>0</v>
      </c>
      <c r="P8618">
        <v>481.35359999999997</v>
      </c>
      <c r="Q8618">
        <v>163.9776</v>
      </c>
      <c r="R8618">
        <v>149.95760000000001</v>
      </c>
      <c r="S8618" t="s">
        <v>183</v>
      </c>
      <c r="T8618">
        <v>0</v>
      </c>
      <c r="U8618">
        <v>0</v>
      </c>
      <c r="V8618">
        <v>24</v>
      </c>
      <c r="W8618">
        <v>1634.9898000000001</v>
      </c>
    </row>
    <row r="8619" spans="1:23" x14ac:dyDescent="0.35">
      <c r="A8619" t="s">
        <v>10803</v>
      </c>
      <c r="B8619" t="s">
        <v>1107</v>
      </c>
      <c r="C8619" t="s">
        <v>1510</v>
      </c>
      <c r="D8619" t="s">
        <v>15</v>
      </c>
      <c r="E8619" t="s">
        <v>16</v>
      </c>
      <c r="F8619" t="s">
        <v>231</v>
      </c>
      <c r="G8619">
        <v>24.27</v>
      </c>
      <c r="H8619">
        <v>3</v>
      </c>
      <c r="I8619">
        <v>0.22</v>
      </c>
      <c r="J8619">
        <v>2.5099999999999998</v>
      </c>
      <c r="K8619" t="s">
        <v>102</v>
      </c>
      <c r="L8619" t="s">
        <v>41</v>
      </c>
      <c r="M8619">
        <v>8.99</v>
      </c>
      <c r="N8619" t="s">
        <v>141</v>
      </c>
      <c r="O8619" t="b">
        <v>0</v>
      </c>
      <c r="P8619">
        <v>56.791800000000002</v>
      </c>
      <c r="Q8619">
        <v>13.1058</v>
      </c>
      <c r="R8619">
        <v>1.6058000000000019</v>
      </c>
      <c r="S8619" t="s">
        <v>97</v>
      </c>
      <c r="T8619">
        <v>1</v>
      </c>
      <c r="U8619">
        <v>0</v>
      </c>
      <c r="V8619">
        <v>3</v>
      </c>
      <c r="W8619">
        <v>231.65539999999999</v>
      </c>
    </row>
    <row r="8620" spans="1:23" x14ac:dyDescent="0.35">
      <c r="A8620" t="s">
        <v>10804</v>
      </c>
      <c r="B8620" t="s">
        <v>173</v>
      </c>
      <c r="C8620" t="s">
        <v>1407</v>
      </c>
      <c r="D8620" t="s">
        <v>17</v>
      </c>
      <c r="E8620" t="s">
        <v>95</v>
      </c>
      <c r="F8620" t="s">
        <v>2069</v>
      </c>
      <c r="G8620">
        <v>449.88</v>
      </c>
      <c r="H8620">
        <v>2</v>
      </c>
      <c r="I8620">
        <v>0.15</v>
      </c>
      <c r="J8620">
        <v>9.77</v>
      </c>
      <c r="K8620" t="s">
        <v>90</v>
      </c>
      <c r="L8620" t="s">
        <v>41</v>
      </c>
      <c r="M8620">
        <v>8.17</v>
      </c>
      <c r="N8620" t="s">
        <v>83</v>
      </c>
      <c r="O8620" t="b">
        <v>0</v>
      </c>
      <c r="P8620">
        <v>764.79599999999994</v>
      </c>
      <c r="Q8620">
        <v>224.94</v>
      </c>
      <c r="R8620">
        <v>207</v>
      </c>
      <c r="S8620" t="s">
        <v>128</v>
      </c>
      <c r="T8620">
        <v>0</v>
      </c>
      <c r="U8620">
        <v>0</v>
      </c>
      <c r="V8620">
        <v>7</v>
      </c>
      <c r="W8620">
        <v>354.58379999999988</v>
      </c>
    </row>
    <row r="8621" spans="1:23" x14ac:dyDescent="0.35">
      <c r="A8621" t="s">
        <v>10805</v>
      </c>
      <c r="B8621" t="s">
        <v>497</v>
      </c>
      <c r="C8621" t="s">
        <v>10806</v>
      </c>
      <c r="D8621" t="s">
        <v>19</v>
      </c>
      <c r="E8621" t="s">
        <v>95</v>
      </c>
      <c r="F8621" t="s">
        <v>726</v>
      </c>
      <c r="G8621">
        <v>432.52</v>
      </c>
      <c r="H8621">
        <v>2</v>
      </c>
      <c r="I8621">
        <v>0.16</v>
      </c>
      <c r="J8621">
        <v>4.92</v>
      </c>
      <c r="K8621" t="s">
        <v>82</v>
      </c>
      <c r="L8621" t="s">
        <v>41</v>
      </c>
      <c r="M8621">
        <v>8.6</v>
      </c>
      <c r="N8621" t="s">
        <v>83</v>
      </c>
      <c r="O8621" t="b">
        <v>0</v>
      </c>
      <c r="P8621">
        <v>726.63359999999989</v>
      </c>
      <c r="Q8621">
        <v>207.60959999999989</v>
      </c>
      <c r="R8621">
        <v>194.0895999999999</v>
      </c>
      <c r="S8621" t="s">
        <v>183</v>
      </c>
      <c r="T8621">
        <v>0</v>
      </c>
      <c r="U8621">
        <v>0</v>
      </c>
      <c r="V8621">
        <v>1</v>
      </c>
      <c r="W8621">
        <v>194.0895999999999</v>
      </c>
    </row>
    <row r="8622" spans="1:23" x14ac:dyDescent="0.35">
      <c r="A8622" t="s">
        <v>10807</v>
      </c>
      <c r="B8622" t="s">
        <v>189</v>
      </c>
      <c r="C8622" t="s">
        <v>1329</v>
      </c>
      <c r="D8622" t="s">
        <v>19</v>
      </c>
      <c r="E8622" t="s">
        <v>16</v>
      </c>
      <c r="F8622" t="s">
        <v>231</v>
      </c>
      <c r="G8622">
        <v>10.6</v>
      </c>
      <c r="H8622">
        <v>3</v>
      </c>
      <c r="I8622">
        <v>0.17</v>
      </c>
      <c r="J8622">
        <v>5.2</v>
      </c>
      <c r="K8622" t="s">
        <v>115</v>
      </c>
      <c r="L8622" t="s">
        <v>41</v>
      </c>
      <c r="M8622">
        <v>5.23</v>
      </c>
      <c r="N8622" t="s">
        <v>83</v>
      </c>
      <c r="O8622" t="b">
        <v>0</v>
      </c>
      <c r="P8622">
        <v>26.393999999999991</v>
      </c>
      <c r="Q8622">
        <v>7.3139999999999974</v>
      </c>
      <c r="R8622">
        <v>-3.1160000000000032</v>
      </c>
      <c r="S8622" t="s">
        <v>91</v>
      </c>
      <c r="T8622">
        <v>0</v>
      </c>
      <c r="U8622">
        <v>0</v>
      </c>
      <c r="V8622">
        <v>18</v>
      </c>
      <c r="W8622">
        <v>1767.3756000000001</v>
      </c>
    </row>
    <row r="8623" spans="1:23" x14ac:dyDescent="0.35">
      <c r="A8623" t="s">
        <v>10808</v>
      </c>
      <c r="B8623" t="s">
        <v>413</v>
      </c>
      <c r="C8623" t="s">
        <v>216</v>
      </c>
      <c r="D8623" t="s">
        <v>15</v>
      </c>
      <c r="E8623" t="s">
        <v>95</v>
      </c>
      <c r="F8623" t="s">
        <v>844</v>
      </c>
      <c r="G8623">
        <v>647.04</v>
      </c>
      <c r="H8623">
        <v>3</v>
      </c>
      <c r="I8623">
        <v>0.08</v>
      </c>
      <c r="J8623">
        <v>9.7899999999999991</v>
      </c>
      <c r="K8623" t="s">
        <v>115</v>
      </c>
      <c r="L8623" t="s">
        <v>43</v>
      </c>
      <c r="M8623">
        <v>6.57</v>
      </c>
      <c r="N8623" t="s">
        <v>83</v>
      </c>
      <c r="O8623" t="b">
        <v>0</v>
      </c>
      <c r="P8623">
        <v>1785.8304000000001</v>
      </c>
      <c r="Q8623">
        <v>621.15840000000026</v>
      </c>
      <c r="R8623">
        <v>604.79840000000024</v>
      </c>
      <c r="S8623" t="s">
        <v>84</v>
      </c>
      <c r="T8623">
        <v>0</v>
      </c>
      <c r="U8623">
        <v>0</v>
      </c>
      <c r="V8623">
        <v>20</v>
      </c>
      <c r="W8623">
        <v>2591.3310999999999</v>
      </c>
    </row>
    <row r="8624" spans="1:23" x14ac:dyDescent="0.35">
      <c r="A8624" t="s">
        <v>10809</v>
      </c>
      <c r="B8624" t="s">
        <v>276</v>
      </c>
      <c r="C8624" t="s">
        <v>5521</v>
      </c>
      <c r="D8624" t="s">
        <v>17</v>
      </c>
      <c r="E8624" t="s">
        <v>95</v>
      </c>
      <c r="F8624" t="s">
        <v>667</v>
      </c>
      <c r="G8624">
        <v>415.65</v>
      </c>
      <c r="H8624">
        <v>1</v>
      </c>
      <c r="I8624">
        <v>0.1</v>
      </c>
      <c r="J8624">
        <v>3.21</v>
      </c>
      <c r="K8624" t="s">
        <v>102</v>
      </c>
      <c r="L8624" t="s">
        <v>43</v>
      </c>
      <c r="M8624">
        <v>4.6900000000000004</v>
      </c>
      <c r="N8624" t="s">
        <v>83</v>
      </c>
      <c r="O8624" t="b">
        <v>1</v>
      </c>
      <c r="P8624">
        <v>374.08499999999998</v>
      </c>
      <c r="Q8624">
        <v>124.69499999999999</v>
      </c>
      <c r="R8624">
        <v>116.795</v>
      </c>
      <c r="S8624" t="s">
        <v>97</v>
      </c>
      <c r="T8624">
        <v>0</v>
      </c>
      <c r="U8624">
        <v>0</v>
      </c>
      <c r="V8624">
        <v>14</v>
      </c>
      <c r="W8624">
        <v>1610.0854999999999</v>
      </c>
    </row>
    <row r="8625" spans="1:23" x14ac:dyDescent="0.35">
      <c r="A8625" t="s">
        <v>10810</v>
      </c>
      <c r="B8625" t="s">
        <v>284</v>
      </c>
      <c r="C8625" t="s">
        <v>1489</v>
      </c>
      <c r="D8625" t="s">
        <v>28</v>
      </c>
      <c r="E8625" t="s">
        <v>88</v>
      </c>
      <c r="F8625" t="s">
        <v>381</v>
      </c>
      <c r="G8625">
        <v>18.77</v>
      </c>
      <c r="H8625">
        <v>2</v>
      </c>
      <c r="I8625">
        <v>0.1</v>
      </c>
      <c r="J8625">
        <v>2.67</v>
      </c>
      <c r="K8625" t="s">
        <v>82</v>
      </c>
      <c r="L8625" t="s">
        <v>41</v>
      </c>
      <c r="M8625">
        <v>9.2100000000000009</v>
      </c>
      <c r="N8625" t="s">
        <v>83</v>
      </c>
      <c r="O8625" t="b">
        <v>1</v>
      </c>
      <c r="P8625">
        <v>33.786000000000001</v>
      </c>
      <c r="Q8625">
        <v>11.262</v>
      </c>
      <c r="R8625">
        <v>-0.61799999999999677</v>
      </c>
      <c r="S8625" t="s">
        <v>91</v>
      </c>
      <c r="T8625">
        <v>0</v>
      </c>
      <c r="U8625">
        <v>0</v>
      </c>
      <c r="V8625">
        <v>15</v>
      </c>
      <c r="W8625">
        <v>471.47800000000012</v>
      </c>
    </row>
    <row r="8626" spans="1:23" x14ac:dyDescent="0.35">
      <c r="A8626" t="s">
        <v>10811</v>
      </c>
      <c r="B8626" t="s">
        <v>375</v>
      </c>
      <c r="C8626" t="s">
        <v>1457</v>
      </c>
      <c r="D8626" t="s">
        <v>26</v>
      </c>
      <c r="E8626" t="s">
        <v>16</v>
      </c>
      <c r="F8626" t="s">
        <v>648</v>
      </c>
      <c r="G8626">
        <v>40.46</v>
      </c>
      <c r="H8626">
        <v>2</v>
      </c>
      <c r="I8626">
        <v>0.1</v>
      </c>
      <c r="J8626">
        <v>4.6500000000000004</v>
      </c>
      <c r="K8626" t="s">
        <v>82</v>
      </c>
      <c r="L8626" t="s">
        <v>41</v>
      </c>
      <c r="M8626">
        <v>11.2</v>
      </c>
      <c r="N8626" t="s">
        <v>83</v>
      </c>
      <c r="O8626" t="b">
        <v>1</v>
      </c>
      <c r="P8626">
        <v>72.828000000000003</v>
      </c>
      <c r="Q8626">
        <v>24.276</v>
      </c>
      <c r="R8626">
        <v>8.4260000000000037</v>
      </c>
      <c r="S8626" t="s">
        <v>128</v>
      </c>
      <c r="T8626">
        <v>0</v>
      </c>
      <c r="U8626">
        <v>0</v>
      </c>
      <c r="V8626">
        <v>17</v>
      </c>
      <c r="W8626">
        <v>1435.7421999999999</v>
      </c>
    </row>
    <row r="8627" spans="1:23" x14ac:dyDescent="0.35">
      <c r="A8627" t="s">
        <v>10812</v>
      </c>
      <c r="B8627" t="s">
        <v>433</v>
      </c>
      <c r="C8627" t="s">
        <v>1223</v>
      </c>
      <c r="D8627" t="s">
        <v>19</v>
      </c>
      <c r="E8627" t="s">
        <v>95</v>
      </c>
      <c r="F8627" t="s">
        <v>304</v>
      </c>
      <c r="G8627">
        <v>465.07</v>
      </c>
      <c r="H8627">
        <v>1</v>
      </c>
      <c r="I8627">
        <v>0.01</v>
      </c>
      <c r="J8627">
        <v>7.79</v>
      </c>
      <c r="K8627" t="s">
        <v>90</v>
      </c>
      <c r="L8627" t="s">
        <v>45</v>
      </c>
      <c r="M8627">
        <v>0.5</v>
      </c>
      <c r="N8627" t="s">
        <v>141</v>
      </c>
      <c r="O8627" t="b">
        <v>0</v>
      </c>
      <c r="P8627">
        <v>460.41930000000002</v>
      </c>
      <c r="Q8627">
        <v>181.37729999999999</v>
      </c>
      <c r="R8627">
        <v>173.0873</v>
      </c>
      <c r="S8627" t="s">
        <v>97</v>
      </c>
      <c r="T8627">
        <v>1</v>
      </c>
      <c r="U8627">
        <v>0</v>
      </c>
      <c r="V8627">
        <v>17</v>
      </c>
      <c r="W8627">
        <v>1379.4491</v>
      </c>
    </row>
    <row r="8628" spans="1:23" x14ac:dyDescent="0.35">
      <c r="A8628" t="s">
        <v>10813</v>
      </c>
      <c r="B8628" t="s">
        <v>740</v>
      </c>
      <c r="C8628" t="s">
        <v>485</v>
      </c>
      <c r="D8628" t="s">
        <v>12</v>
      </c>
      <c r="E8628" t="s">
        <v>16</v>
      </c>
      <c r="F8628" t="s">
        <v>293</v>
      </c>
      <c r="G8628">
        <v>34.43</v>
      </c>
      <c r="H8628">
        <v>3</v>
      </c>
      <c r="I8628">
        <v>0.1</v>
      </c>
      <c r="J8628">
        <v>5.57</v>
      </c>
      <c r="K8628" t="s">
        <v>115</v>
      </c>
      <c r="L8628" t="s">
        <v>41</v>
      </c>
      <c r="M8628">
        <v>6.26</v>
      </c>
      <c r="N8628" t="s">
        <v>83</v>
      </c>
      <c r="O8628" t="b">
        <v>1</v>
      </c>
      <c r="P8628">
        <v>92.960999999999999</v>
      </c>
      <c r="Q8628">
        <v>30.987000000000009</v>
      </c>
      <c r="R8628">
        <v>19.157000000000011</v>
      </c>
      <c r="S8628" t="s">
        <v>128</v>
      </c>
      <c r="T8628">
        <v>0</v>
      </c>
      <c r="U8628">
        <v>0</v>
      </c>
      <c r="V8628">
        <v>14</v>
      </c>
      <c r="W8628">
        <v>753.80010000000004</v>
      </c>
    </row>
    <row r="8629" spans="1:23" x14ac:dyDescent="0.35">
      <c r="A8629" t="s">
        <v>10814</v>
      </c>
      <c r="B8629" t="s">
        <v>559</v>
      </c>
      <c r="C8629" t="s">
        <v>8237</v>
      </c>
      <c r="D8629" t="s">
        <v>17</v>
      </c>
      <c r="E8629" t="s">
        <v>16</v>
      </c>
      <c r="F8629" t="s">
        <v>481</v>
      </c>
      <c r="G8629">
        <v>32.04</v>
      </c>
      <c r="H8629">
        <v>3</v>
      </c>
      <c r="I8629">
        <v>0.28999999999999998</v>
      </c>
      <c r="J8629">
        <v>7.02</v>
      </c>
      <c r="K8629" t="s">
        <v>102</v>
      </c>
      <c r="L8629" t="s">
        <v>45</v>
      </c>
      <c r="M8629">
        <v>1.1499999999999999</v>
      </c>
      <c r="N8629" t="s">
        <v>83</v>
      </c>
      <c r="O8629" t="b">
        <v>0</v>
      </c>
      <c r="P8629">
        <v>68.245199999999997</v>
      </c>
      <c r="Q8629">
        <v>10.5732</v>
      </c>
      <c r="R8629">
        <v>2.4032</v>
      </c>
      <c r="S8629" t="s">
        <v>128</v>
      </c>
      <c r="T8629">
        <v>0</v>
      </c>
      <c r="U8629">
        <v>0</v>
      </c>
      <c r="V8629">
        <v>2</v>
      </c>
      <c r="W8629">
        <v>29.344200000000011</v>
      </c>
    </row>
    <row r="8630" spans="1:23" x14ac:dyDescent="0.35">
      <c r="A8630" t="s">
        <v>10815</v>
      </c>
      <c r="B8630" t="s">
        <v>316</v>
      </c>
      <c r="C8630" t="s">
        <v>1233</v>
      </c>
      <c r="D8630" t="s">
        <v>12</v>
      </c>
      <c r="E8630" t="s">
        <v>95</v>
      </c>
      <c r="F8630" t="s">
        <v>119</v>
      </c>
      <c r="G8630">
        <v>352.11</v>
      </c>
      <c r="H8630">
        <v>3</v>
      </c>
      <c r="I8630">
        <v>0.17</v>
      </c>
      <c r="J8630">
        <v>8.8699999999999992</v>
      </c>
      <c r="K8630" t="s">
        <v>115</v>
      </c>
      <c r="L8630" t="s">
        <v>41</v>
      </c>
      <c r="M8630">
        <v>9.42</v>
      </c>
      <c r="N8630" t="s">
        <v>83</v>
      </c>
      <c r="O8630" t="b">
        <v>0</v>
      </c>
      <c r="P8630">
        <v>876.75389999999993</v>
      </c>
      <c r="Q8630">
        <v>242.95590000000001</v>
      </c>
      <c r="R8630">
        <v>224.66590000000011</v>
      </c>
      <c r="S8630" t="s">
        <v>91</v>
      </c>
      <c r="T8630">
        <v>0</v>
      </c>
      <c r="U8630">
        <v>0</v>
      </c>
      <c r="V8630">
        <v>24</v>
      </c>
      <c r="W8630">
        <v>1634.9898000000001</v>
      </c>
    </row>
    <row r="8631" spans="1:23" x14ac:dyDescent="0.35">
      <c r="A8631" t="s">
        <v>10816</v>
      </c>
      <c r="B8631" t="s">
        <v>699</v>
      </c>
      <c r="C8631" t="s">
        <v>4787</v>
      </c>
      <c r="D8631" t="s">
        <v>26</v>
      </c>
      <c r="E8631" t="s">
        <v>16</v>
      </c>
      <c r="F8631" t="s">
        <v>448</v>
      </c>
      <c r="G8631">
        <v>35.9</v>
      </c>
      <c r="H8631">
        <v>3</v>
      </c>
      <c r="I8631">
        <v>0.23</v>
      </c>
      <c r="J8631">
        <v>6.06</v>
      </c>
      <c r="K8631" t="s">
        <v>115</v>
      </c>
      <c r="L8631" t="s">
        <v>48</v>
      </c>
      <c r="M8631">
        <v>18.97</v>
      </c>
      <c r="N8631" t="s">
        <v>83</v>
      </c>
      <c r="O8631" t="b">
        <v>0</v>
      </c>
      <c r="P8631">
        <v>82.928999999999988</v>
      </c>
      <c r="Q8631">
        <v>18.309000000000001</v>
      </c>
      <c r="R8631">
        <v>-6.7210000000000001</v>
      </c>
      <c r="S8631" t="s">
        <v>91</v>
      </c>
      <c r="T8631">
        <v>0</v>
      </c>
      <c r="U8631">
        <v>0</v>
      </c>
      <c r="V8631">
        <v>5</v>
      </c>
      <c r="W8631">
        <v>564.7296</v>
      </c>
    </row>
    <row r="8632" spans="1:23" x14ac:dyDescent="0.35">
      <c r="A8632" t="s">
        <v>10817</v>
      </c>
      <c r="B8632" t="s">
        <v>773</v>
      </c>
      <c r="C8632" t="s">
        <v>6325</v>
      </c>
      <c r="D8632" t="s">
        <v>28</v>
      </c>
      <c r="E8632" t="s">
        <v>95</v>
      </c>
      <c r="F8632" t="s">
        <v>1207</v>
      </c>
      <c r="G8632">
        <v>95.32</v>
      </c>
      <c r="H8632">
        <v>1</v>
      </c>
      <c r="I8632">
        <v>0.05</v>
      </c>
      <c r="J8632">
        <v>7.05</v>
      </c>
      <c r="K8632" t="s">
        <v>102</v>
      </c>
      <c r="L8632" t="s">
        <v>43</v>
      </c>
      <c r="M8632">
        <v>4.1100000000000003</v>
      </c>
      <c r="N8632" t="s">
        <v>83</v>
      </c>
      <c r="O8632" t="b">
        <v>0</v>
      </c>
      <c r="P8632">
        <v>90.554000000000002</v>
      </c>
      <c r="Q8632">
        <v>33.361999999999988</v>
      </c>
      <c r="R8632">
        <v>22.201999999999991</v>
      </c>
      <c r="S8632" t="s">
        <v>97</v>
      </c>
      <c r="T8632">
        <v>0</v>
      </c>
      <c r="U8632">
        <v>0</v>
      </c>
      <c r="V8632">
        <v>2</v>
      </c>
      <c r="W8632">
        <v>40.735599999999998</v>
      </c>
    </row>
    <row r="8633" spans="1:23" x14ac:dyDescent="0.35">
      <c r="A8633" t="s">
        <v>10818</v>
      </c>
      <c r="B8633" t="s">
        <v>636</v>
      </c>
      <c r="C8633" t="s">
        <v>1720</v>
      </c>
      <c r="D8633" t="s">
        <v>17</v>
      </c>
      <c r="E8633" t="s">
        <v>95</v>
      </c>
      <c r="F8633" t="s">
        <v>274</v>
      </c>
      <c r="G8633">
        <v>319.27</v>
      </c>
      <c r="H8633">
        <v>3</v>
      </c>
      <c r="I8633">
        <v>0.19</v>
      </c>
      <c r="J8633">
        <v>2.96</v>
      </c>
      <c r="K8633" t="s">
        <v>90</v>
      </c>
      <c r="L8633" t="s">
        <v>41</v>
      </c>
      <c r="M8633">
        <v>10.77</v>
      </c>
      <c r="N8633" t="s">
        <v>83</v>
      </c>
      <c r="O8633" t="b">
        <v>0</v>
      </c>
      <c r="P8633">
        <v>775.8261</v>
      </c>
      <c r="Q8633">
        <v>201.1401000000001</v>
      </c>
      <c r="R8633">
        <v>187.41010000000011</v>
      </c>
      <c r="S8633" t="s">
        <v>103</v>
      </c>
      <c r="T8633">
        <v>0</v>
      </c>
      <c r="U8633">
        <v>0</v>
      </c>
      <c r="V8633">
        <v>19</v>
      </c>
      <c r="W8633">
        <v>961.03410000000019</v>
      </c>
    </row>
    <row r="8634" spans="1:23" x14ac:dyDescent="0.35">
      <c r="A8634" t="s">
        <v>10819</v>
      </c>
      <c r="B8634" t="s">
        <v>180</v>
      </c>
      <c r="C8634" t="s">
        <v>2340</v>
      </c>
      <c r="D8634" t="s">
        <v>12</v>
      </c>
      <c r="E8634" t="s">
        <v>14</v>
      </c>
      <c r="F8634" t="s">
        <v>1332</v>
      </c>
      <c r="G8634">
        <v>144.69</v>
      </c>
      <c r="H8634">
        <v>2</v>
      </c>
      <c r="I8634">
        <v>0.08</v>
      </c>
      <c r="J8634">
        <v>3.08</v>
      </c>
      <c r="K8634" t="s">
        <v>102</v>
      </c>
      <c r="L8634" t="s">
        <v>45</v>
      </c>
      <c r="M8634">
        <v>0.65</v>
      </c>
      <c r="N8634" t="s">
        <v>83</v>
      </c>
      <c r="O8634" t="b">
        <v>0</v>
      </c>
      <c r="P8634">
        <v>266.2296</v>
      </c>
      <c r="Q8634">
        <v>92.601600000000019</v>
      </c>
      <c r="R8634">
        <v>88.871600000000015</v>
      </c>
      <c r="S8634" t="s">
        <v>183</v>
      </c>
      <c r="T8634">
        <v>0</v>
      </c>
      <c r="U8634">
        <v>0</v>
      </c>
      <c r="V8634">
        <v>14</v>
      </c>
      <c r="W8634">
        <v>525.98190000000011</v>
      </c>
    </row>
    <row r="8635" spans="1:23" x14ac:dyDescent="0.35">
      <c r="A8635" t="s">
        <v>10820</v>
      </c>
      <c r="B8635" t="s">
        <v>440</v>
      </c>
      <c r="C8635" t="s">
        <v>226</v>
      </c>
      <c r="D8635" t="s">
        <v>12</v>
      </c>
      <c r="E8635" t="s">
        <v>16</v>
      </c>
      <c r="F8635" t="s">
        <v>895</v>
      </c>
      <c r="G8635">
        <v>38.19</v>
      </c>
      <c r="H8635">
        <v>1</v>
      </c>
      <c r="I8635">
        <v>0.21</v>
      </c>
      <c r="J8635">
        <v>3.51</v>
      </c>
      <c r="K8635" t="s">
        <v>102</v>
      </c>
      <c r="L8635" t="s">
        <v>43</v>
      </c>
      <c r="M8635">
        <v>4.3899999999999997</v>
      </c>
      <c r="N8635" t="s">
        <v>83</v>
      </c>
      <c r="O8635" t="b">
        <v>0</v>
      </c>
      <c r="P8635">
        <v>30.170100000000001</v>
      </c>
      <c r="Q8635">
        <v>7.2561</v>
      </c>
      <c r="R8635">
        <v>-0.64389999999999947</v>
      </c>
      <c r="S8635" t="s">
        <v>97</v>
      </c>
      <c r="T8635">
        <v>0</v>
      </c>
      <c r="U8635">
        <v>0</v>
      </c>
      <c r="V8635">
        <v>14</v>
      </c>
      <c r="W8635">
        <v>789.34999999999991</v>
      </c>
    </row>
    <row r="8636" spans="1:23" x14ac:dyDescent="0.35">
      <c r="A8636" t="s">
        <v>10821</v>
      </c>
      <c r="B8636" t="s">
        <v>1097</v>
      </c>
      <c r="C8636" t="s">
        <v>6245</v>
      </c>
      <c r="D8636" t="s">
        <v>15</v>
      </c>
      <c r="E8636" t="s">
        <v>14</v>
      </c>
      <c r="F8636" t="s">
        <v>1290</v>
      </c>
      <c r="G8636">
        <v>104.94</v>
      </c>
      <c r="H8636">
        <v>3</v>
      </c>
      <c r="I8636">
        <v>0.1</v>
      </c>
      <c r="J8636">
        <v>2.4</v>
      </c>
      <c r="K8636" t="s">
        <v>90</v>
      </c>
      <c r="L8636" t="s">
        <v>48</v>
      </c>
      <c r="M8636">
        <v>4.9400000000000004</v>
      </c>
      <c r="N8636" t="s">
        <v>83</v>
      </c>
      <c r="O8636" t="b">
        <v>1</v>
      </c>
      <c r="P8636">
        <v>283.33800000000002</v>
      </c>
      <c r="Q8636">
        <v>94.446000000000041</v>
      </c>
      <c r="R8636">
        <v>87.106000000000023</v>
      </c>
      <c r="S8636" t="s">
        <v>183</v>
      </c>
      <c r="T8636">
        <v>0</v>
      </c>
      <c r="U8636">
        <v>0</v>
      </c>
      <c r="V8636">
        <v>2</v>
      </c>
      <c r="W8636">
        <v>78.914600000000021</v>
      </c>
    </row>
    <row r="8637" spans="1:23" x14ac:dyDescent="0.35">
      <c r="A8637" t="s">
        <v>10822</v>
      </c>
      <c r="B8637" t="s">
        <v>157</v>
      </c>
      <c r="C8637" t="s">
        <v>1271</v>
      </c>
      <c r="D8637" t="s">
        <v>17</v>
      </c>
      <c r="E8637" t="s">
        <v>16</v>
      </c>
      <c r="F8637" t="s">
        <v>624</v>
      </c>
      <c r="G8637">
        <v>66.78</v>
      </c>
      <c r="H8637">
        <v>2</v>
      </c>
      <c r="I8637">
        <v>0.28000000000000003</v>
      </c>
      <c r="J8637">
        <v>6.73</v>
      </c>
      <c r="K8637" t="s">
        <v>90</v>
      </c>
      <c r="L8637" t="s">
        <v>41</v>
      </c>
      <c r="M8637">
        <v>9.3699999999999992</v>
      </c>
      <c r="N8637" t="s">
        <v>83</v>
      </c>
      <c r="O8637" t="b">
        <v>0</v>
      </c>
      <c r="P8637">
        <v>96.163200000000003</v>
      </c>
      <c r="Q8637">
        <v>16.027200000000011</v>
      </c>
      <c r="R8637">
        <v>-7.2799999999993703E-2</v>
      </c>
      <c r="S8637" t="s">
        <v>91</v>
      </c>
      <c r="T8637">
        <v>0</v>
      </c>
      <c r="U8637">
        <v>0</v>
      </c>
      <c r="V8637">
        <v>13</v>
      </c>
      <c r="W8637">
        <v>572.79690000000005</v>
      </c>
    </row>
    <row r="8638" spans="1:23" x14ac:dyDescent="0.35">
      <c r="A8638" t="s">
        <v>10823</v>
      </c>
      <c r="B8638" t="s">
        <v>130</v>
      </c>
      <c r="C8638" t="s">
        <v>3327</v>
      </c>
      <c r="D8638" t="s">
        <v>15</v>
      </c>
      <c r="E8638" t="s">
        <v>95</v>
      </c>
      <c r="F8638" t="s">
        <v>1709</v>
      </c>
      <c r="G8638">
        <v>288.58</v>
      </c>
      <c r="H8638">
        <v>1</v>
      </c>
      <c r="I8638">
        <v>0.05</v>
      </c>
      <c r="J8638">
        <v>6.4</v>
      </c>
      <c r="K8638" t="s">
        <v>90</v>
      </c>
      <c r="L8638" t="s">
        <v>45</v>
      </c>
      <c r="M8638">
        <v>1.29</v>
      </c>
      <c r="N8638" t="s">
        <v>83</v>
      </c>
      <c r="O8638" t="b">
        <v>0</v>
      </c>
      <c r="P8638">
        <v>274.15100000000001</v>
      </c>
      <c r="Q8638">
        <v>101.003</v>
      </c>
      <c r="R8638">
        <v>93.31299999999996</v>
      </c>
      <c r="S8638" t="s">
        <v>84</v>
      </c>
      <c r="T8638">
        <v>0</v>
      </c>
      <c r="U8638">
        <v>0</v>
      </c>
      <c r="V8638">
        <v>13</v>
      </c>
      <c r="W8638">
        <v>819.19979999999998</v>
      </c>
    </row>
    <row r="8639" spans="1:23" x14ac:dyDescent="0.35">
      <c r="A8639" t="s">
        <v>10824</v>
      </c>
      <c r="B8639" t="s">
        <v>832</v>
      </c>
      <c r="C8639" t="s">
        <v>550</v>
      </c>
      <c r="D8639" t="s">
        <v>19</v>
      </c>
      <c r="E8639" t="s">
        <v>14</v>
      </c>
      <c r="F8639" t="s">
        <v>1113</v>
      </c>
      <c r="G8639">
        <v>156.22999999999999</v>
      </c>
      <c r="H8639">
        <v>3</v>
      </c>
      <c r="I8639">
        <v>0.05</v>
      </c>
      <c r="J8639">
        <v>4.9400000000000004</v>
      </c>
      <c r="K8639" t="s">
        <v>82</v>
      </c>
      <c r="L8639" t="s">
        <v>45</v>
      </c>
      <c r="M8639">
        <v>0.84</v>
      </c>
      <c r="N8639" t="s">
        <v>83</v>
      </c>
      <c r="O8639" t="b">
        <v>0</v>
      </c>
      <c r="P8639">
        <v>445.25549999999993</v>
      </c>
      <c r="Q8639">
        <v>164.04150000000001</v>
      </c>
      <c r="R8639">
        <v>158.26150000000001</v>
      </c>
      <c r="S8639" t="s">
        <v>97</v>
      </c>
      <c r="T8639">
        <v>0</v>
      </c>
      <c r="U8639">
        <v>0</v>
      </c>
      <c r="V8639">
        <v>20</v>
      </c>
      <c r="W8639">
        <v>1632.1878999999999</v>
      </c>
    </row>
    <row r="8640" spans="1:23" x14ac:dyDescent="0.35">
      <c r="A8640" t="s">
        <v>10825</v>
      </c>
      <c r="B8640" t="s">
        <v>536</v>
      </c>
      <c r="C8640" t="s">
        <v>3372</v>
      </c>
      <c r="D8640" t="s">
        <v>15</v>
      </c>
      <c r="E8640" t="s">
        <v>95</v>
      </c>
      <c r="F8640" t="s">
        <v>1709</v>
      </c>
      <c r="G8640">
        <v>443.24</v>
      </c>
      <c r="H8640">
        <v>1</v>
      </c>
      <c r="I8640">
        <v>0.09</v>
      </c>
      <c r="J8640">
        <v>4.21</v>
      </c>
      <c r="K8640" t="s">
        <v>102</v>
      </c>
      <c r="L8640" t="s">
        <v>41</v>
      </c>
      <c r="M8640">
        <v>9.51</v>
      </c>
      <c r="N8640" t="s">
        <v>83</v>
      </c>
      <c r="O8640" t="b">
        <v>0</v>
      </c>
      <c r="P8640">
        <v>403.34840000000003</v>
      </c>
      <c r="Q8640">
        <v>137.40440000000001</v>
      </c>
      <c r="R8640">
        <v>123.6844</v>
      </c>
      <c r="S8640" t="s">
        <v>97</v>
      </c>
      <c r="T8640">
        <v>0</v>
      </c>
      <c r="U8640">
        <v>0</v>
      </c>
      <c r="V8640">
        <v>2</v>
      </c>
      <c r="W8640">
        <v>175.00290000000001</v>
      </c>
    </row>
    <row r="8641" spans="1:23" x14ac:dyDescent="0.35">
      <c r="A8641" t="s">
        <v>10826</v>
      </c>
      <c r="B8641" t="s">
        <v>545</v>
      </c>
      <c r="C8641" t="s">
        <v>5532</v>
      </c>
      <c r="D8641" t="s">
        <v>24</v>
      </c>
      <c r="E8641" t="s">
        <v>14</v>
      </c>
      <c r="F8641" t="s">
        <v>1041</v>
      </c>
      <c r="G8641">
        <v>101.68</v>
      </c>
      <c r="H8641">
        <v>1</v>
      </c>
      <c r="I8641">
        <v>0.04</v>
      </c>
      <c r="J8641">
        <v>7.63</v>
      </c>
      <c r="K8641" t="s">
        <v>102</v>
      </c>
      <c r="L8641" t="s">
        <v>43</v>
      </c>
      <c r="M8641">
        <v>6.14</v>
      </c>
      <c r="N8641" t="s">
        <v>83</v>
      </c>
      <c r="O8641" t="b">
        <v>0</v>
      </c>
      <c r="P8641">
        <v>97.612799999999993</v>
      </c>
      <c r="Q8641">
        <v>36.604799999999997</v>
      </c>
      <c r="R8641">
        <v>22.834800000000001</v>
      </c>
      <c r="S8641" t="s">
        <v>91</v>
      </c>
      <c r="T8641">
        <v>0</v>
      </c>
      <c r="U8641">
        <v>0</v>
      </c>
      <c r="V8641">
        <v>3</v>
      </c>
      <c r="W8641">
        <v>184.85390000000001</v>
      </c>
    </row>
    <row r="8642" spans="1:23" x14ac:dyDescent="0.35">
      <c r="A8642" t="s">
        <v>10827</v>
      </c>
      <c r="B8642" t="s">
        <v>973</v>
      </c>
      <c r="C8642" t="s">
        <v>5556</v>
      </c>
      <c r="D8642" t="s">
        <v>17</v>
      </c>
      <c r="E8642" t="s">
        <v>95</v>
      </c>
      <c r="F8642" t="s">
        <v>119</v>
      </c>
      <c r="G8642">
        <v>333.22</v>
      </c>
      <c r="H8642">
        <v>3</v>
      </c>
      <c r="I8642">
        <v>0.12</v>
      </c>
      <c r="J8642">
        <v>5.19</v>
      </c>
      <c r="K8642" t="s">
        <v>82</v>
      </c>
      <c r="L8642" t="s">
        <v>41</v>
      </c>
      <c r="M8642">
        <v>10.24</v>
      </c>
      <c r="N8642" t="s">
        <v>83</v>
      </c>
      <c r="O8642" t="b">
        <v>0</v>
      </c>
      <c r="P8642">
        <v>879.70080000000007</v>
      </c>
      <c r="Q8642">
        <v>279.90480000000002</v>
      </c>
      <c r="R8642">
        <v>264.47480000000002</v>
      </c>
      <c r="S8642" t="s">
        <v>183</v>
      </c>
      <c r="T8642">
        <v>0</v>
      </c>
      <c r="U8642">
        <v>0</v>
      </c>
      <c r="V8642">
        <v>4</v>
      </c>
      <c r="W8642">
        <v>403.56450000000001</v>
      </c>
    </row>
    <row r="8643" spans="1:23" x14ac:dyDescent="0.35">
      <c r="A8643" t="s">
        <v>10828</v>
      </c>
      <c r="B8643" t="s">
        <v>470</v>
      </c>
      <c r="C8643" t="s">
        <v>387</v>
      </c>
      <c r="D8643" t="s">
        <v>28</v>
      </c>
      <c r="E8643" t="s">
        <v>16</v>
      </c>
      <c r="F8643" t="s">
        <v>1050</v>
      </c>
      <c r="G8643">
        <v>41.92</v>
      </c>
      <c r="H8643">
        <v>3</v>
      </c>
      <c r="I8643">
        <v>0.06</v>
      </c>
      <c r="J8643">
        <v>5.52</v>
      </c>
      <c r="K8643" t="s">
        <v>82</v>
      </c>
      <c r="L8643" t="s">
        <v>45</v>
      </c>
      <c r="M8643">
        <v>1.92</v>
      </c>
      <c r="N8643" t="s">
        <v>83</v>
      </c>
      <c r="O8643" t="b">
        <v>0</v>
      </c>
      <c r="P8643">
        <v>118.2144</v>
      </c>
      <c r="Q8643">
        <v>42.758400000000002</v>
      </c>
      <c r="R8643">
        <v>35.318399999999997</v>
      </c>
      <c r="S8643" t="s">
        <v>183</v>
      </c>
      <c r="T8643">
        <v>0</v>
      </c>
      <c r="U8643">
        <v>0</v>
      </c>
      <c r="V8643">
        <v>17</v>
      </c>
      <c r="W8643">
        <v>1451.0446999999999</v>
      </c>
    </row>
    <row r="8644" spans="1:23" x14ac:dyDescent="0.35">
      <c r="A8644" t="s">
        <v>10829</v>
      </c>
      <c r="B8644" t="s">
        <v>1810</v>
      </c>
      <c r="C8644" t="s">
        <v>434</v>
      </c>
      <c r="D8644" t="s">
        <v>17</v>
      </c>
      <c r="E8644" t="s">
        <v>14</v>
      </c>
      <c r="F8644" t="s">
        <v>817</v>
      </c>
      <c r="G8644">
        <v>75.44</v>
      </c>
      <c r="H8644">
        <v>3</v>
      </c>
      <c r="I8644">
        <v>0.1</v>
      </c>
      <c r="J8644">
        <v>6.14</v>
      </c>
      <c r="K8644" t="s">
        <v>82</v>
      </c>
      <c r="L8644" t="s">
        <v>48</v>
      </c>
      <c r="M8644">
        <v>15.23</v>
      </c>
      <c r="N8644" t="s">
        <v>83</v>
      </c>
      <c r="O8644" t="b">
        <v>0</v>
      </c>
      <c r="P8644">
        <v>203.68799999999999</v>
      </c>
      <c r="Q8644">
        <v>67.895999999999987</v>
      </c>
      <c r="R8644">
        <v>46.525999999999982</v>
      </c>
      <c r="S8644" t="s">
        <v>84</v>
      </c>
      <c r="T8644">
        <v>0</v>
      </c>
      <c r="U8644">
        <v>0</v>
      </c>
      <c r="V8644">
        <v>17</v>
      </c>
      <c r="W8644">
        <v>709.66280000000006</v>
      </c>
    </row>
    <row r="8645" spans="1:23" x14ac:dyDescent="0.35">
      <c r="A8645" t="s">
        <v>10830</v>
      </c>
      <c r="B8645" t="s">
        <v>556</v>
      </c>
      <c r="C8645" t="s">
        <v>2856</v>
      </c>
      <c r="D8645" t="s">
        <v>17</v>
      </c>
      <c r="E8645" t="s">
        <v>88</v>
      </c>
      <c r="F8645" t="s">
        <v>870</v>
      </c>
      <c r="G8645">
        <v>23.68</v>
      </c>
      <c r="H8645">
        <v>1</v>
      </c>
      <c r="I8645">
        <v>0.16</v>
      </c>
      <c r="J8645">
        <v>7.72</v>
      </c>
      <c r="K8645" t="s">
        <v>102</v>
      </c>
      <c r="L8645" t="s">
        <v>41</v>
      </c>
      <c r="M8645">
        <v>5.08</v>
      </c>
      <c r="N8645" t="s">
        <v>83</v>
      </c>
      <c r="O8645" t="b">
        <v>0</v>
      </c>
      <c r="P8645">
        <v>19.891200000000001</v>
      </c>
      <c r="Q8645">
        <v>5.6831999999999976</v>
      </c>
      <c r="R8645">
        <v>-7.1168000000000031</v>
      </c>
      <c r="S8645" t="s">
        <v>128</v>
      </c>
      <c r="T8645">
        <v>0</v>
      </c>
      <c r="U8645">
        <v>0</v>
      </c>
      <c r="V8645">
        <v>4</v>
      </c>
      <c r="W8645">
        <v>334.95080000000002</v>
      </c>
    </row>
    <row r="8646" spans="1:23" x14ac:dyDescent="0.35">
      <c r="A8646" t="s">
        <v>10831</v>
      </c>
      <c r="B8646" t="s">
        <v>138</v>
      </c>
      <c r="C8646" t="s">
        <v>897</v>
      </c>
      <c r="D8646" t="s">
        <v>12</v>
      </c>
      <c r="E8646" t="s">
        <v>88</v>
      </c>
      <c r="F8646" t="s">
        <v>708</v>
      </c>
      <c r="G8646">
        <v>13.14</v>
      </c>
      <c r="H8646">
        <v>1</v>
      </c>
      <c r="I8646">
        <v>0.09</v>
      </c>
      <c r="J8646">
        <v>9.01</v>
      </c>
      <c r="K8646" t="s">
        <v>115</v>
      </c>
      <c r="L8646" t="s">
        <v>48</v>
      </c>
      <c r="M8646">
        <v>13.55</v>
      </c>
      <c r="N8646" t="s">
        <v>83</v>
      </c>
      <c r="O8646" t="b">
        <v>0</v>
      </c>
      <c r="P8646">
        <v>11.9574</v>
      </c>
      <c r="Q8646">
        <v>4.0734000000000012</v>
      </c>
      <c r="R8646">
        <v>-18.486599999999999</v>
      </c>
      <c r="S8646" t="s">
        <v>128</v>
      </c>
      <c r="T8646">
        <v>0</v>
      </c>
      <c r="U8646">
        <v>0</v>
      </c>
      <c r="V8646">
        <v>10</v>
      </c>
      <c r="W8646">
        <v>412.57940000000008</v>
      </c>
    </row>
    <row r="8647" spans="1:23" x14ac:dyDescent="0.35">
      <c r="A8647" t="s">
        <v>10832</v>
      </c>
      <c r="B8647" t="s">
        <v>925</v>
      </c>
      <c r="C8647" t="s">
        <v>3935</v>
      </c>
      <c r="D8647" t="s">
        <v>17</v>
      </c>
      <c r="E8647" t="s">
        <v>95</v>
      </c>
      <c r="F8647" t="s">
        <v>217</v>
      </c>
      <c r="G8647">
        <v>446.52</v>
      </c>
      <c r="H8647">
        <v>1</v>
      </c>
      <c r="I8647">
        <v>0.22</v>
      </c>
      <c r="J8647">
        <v>8.09</v>
      </c>
      <c r="K8647" t="s">
        <v>82</v>
      </c>
      <c r="L8647" t="s">
        <v>41</v>
      </c>
      <c r="M8647">
        <v>12.08</v>
      </c>
      <c r="N8647" t="s">
        <v>83</v>
      </c>
      <c r="O8647" t="b">
        <v>0</v>
      </c>
      <c r="P8647">
        <v>348.28559999999999</v>
      </c>
      <c r="Q8647">
        <v>80.37360000000001</v>
      </c>
      <c r="R8647">
        <v>60.203600000000009</v>
      </c>
      <c r="S8647" t="s">
        <v>91</v>
      </c>
      <c r="T8647">
        <v>0</v>
      </c>
      <c r="U8647">
        <v>0</v>
      </c>
      <c r="V8647">
        <v>5</v>
      </c>
      <c r="W8647">
        <v>195.55500000000001</v>
      </c>
    </row>
    <row r="8648" spans="1:23" x14ac:dyDescent="0.35">
      <c r="A8648" t="s">
        <v>10833</v>
      </c>
      <c r="B8648" t="s">
        <v>556</v>
      </c>
      <c r="C8648" t="s">
        <v>1530</v>
      </c>
      <c r="D8648" t="s">
        <v>17</v>
      </c>
      <c r="E8648" t="s">
        <v>95</v>
      </c>
      <c r="F8648" t="s">
        <v>328</v>
      </c>
      <c r="G8648">
        <v>440.58</v>
      </c>
      <c r="H8648">
        <v>3</v>
      </c>
      <c r="I8648">
        <v>0.05</v>
      </c>
      <c r="J8648">
        <v>4.07</v>
      </c>
      <c r="K8648" t="s">
        <v>115</v>
      </c>
      <c r="L8648" t="s">
        <v>43</v>
      </c>
      <c r="M8648">
        <v>6.97</v>
      </c>
      <c r="N8648" t="s">
        <v>83</v>
      </c>
      <c r="O8648" t="b">
        <v>0</v>
      </c>
      <c r="P8648">
        <v>1255.653</v>
      </c>
      <c r="Q8648">
        <v>462.60899999999998</v>
      </c>
      <c r="R8648">
        <v>451.56900000000002</v>
      </c>
      <c r="S8648" t="s">
        <v>128</v>
      </c>
      <c r="T8648">
        <v>0</v>
      </c>
      <c r="U8648">
        <v>0</v>
      </c>
      <c r="V8648">
        <v>15</v>
      </c>
      <c r="W8648">
        <v>971.28840000000002</v>
      </c>
    </row>
    <row r="8649" spans="1:23" x14ac:dyDescent="0.35">
      <c r="A8649" t="s">
        <v>10834</v>
      </c>
      <c r="B8649" t="s">
        <v>1563</v>
      </c>
      <c r="C8649" t="s">
        <v>1276</v>
      </c>
      <c r="D8649" t="s">
        <v>17</v>
      </c>
      <c r="E8649" t="s">
        <v>95</v>
      </c>
      <c r="F8649" t="s">
        <v>568</v>
      </c>
      <c r="G8649">
        <v>315.36</v>
      </c>
      <c r="H8649">
        <v>3</v>
      </c>
      <c r="I8649">
        <v>0.24</v>
      </c>
      <c r="J8649">
        <v>7.94</v>
      </c>
      <c r="K8649" t="s">
        <v>90</v>
      </c>
      <c r="L8649" t="s">
        <v>41</v>
      </c>
      <c r="M8649">
        <v>9.82</v>
      </c>
      <c r="N8649" t="s">
        <v>83</v>
      </c>
      <c r="O8649" t="b">
        <v>0</v>
      </c>
      <c r="P8649">
        <v>719.02080000000001</v>
      </c>
      <c r="Q8649">
        <v>151.37280000000001</v>
      </c>
      <c r="R8649">
        <v>133.61279999999999</v>
      </c>
      <c r="S8649" t="s">
        <v>91</v>
      </c>
      <c r="T8649">
        <v>0</v>
      </c>
      <c r="U8649">
        <v>0</v>
      </c>
      <c r="V8649">
        <v>22</v>
      </c>
      <c r="W8649">
        <v>1844.2474</v>
      </c>
    </row>
    <row r="8650" spans="1:23" x14ac:dyDescent="0.35">
      <c r="A8650" t="s">
        <v>10835</v>
      </c>
      <c r="B8650" t="s">
        <v>353</v>
      </c>
      <c r="C8650" t="s">
        <v>1323</v>
      </c>
      <c r="D8650" t="s">
        <v>12</v>
      </c>
      <c r="E8650" t="s">
        <v>16</v>
      </c>
      <c r="F8650" t="s">
        <v>132</v>
      </c>
      <c r="G8650">
        <v>30.97</v>
      </c>
      <c r="H8650">
        <v>2</v>
      </c>
      <c r="I8650">
        <v>0.25</v>
      </c>
      <c r="J8650">
        <v>6.99</v>
      </c>
      <c r="K8650" t="s">
        <v>115</v>
      </c>
      <c r="L8650" t="s">
        <v>48</v>
      </c>
      <c r="M8650">
        <v>18.29</v>
      </c>
      <c r="N8650" t="s">
        <v>83</v>
      </c>
      <c r="O8650" t="b">
        <v>0</v>
      </c>
      <c r="P8650">
        <v>46.454999999999998</v>
      </c>
      <c r="Q8650">
        <v>9.2910000000000039</v>
      </c>
      <c r="R8650">
        <v>-15.989000000000001</v>
      </c>
      <c r="S8650" t="s">
        <v>91</v>
      </c>
      <c r="T8650">
        <v>0</v>
      </c>
      <c r="U8650">
        <v>0</v>
      </c>
      <c r="V8650">
        <v>14</v>
      </c>
      <c r="W8650">
        <v>693.67319999999995</v>
      </c>
    </row>
    <row r="8651" spans="1:23" x14ac:dyDescent="0.35">
      <c r="A8651" t="s">
        <v>10836</v>
      </c>
      <c r="B8651" t="s">
        <v>507</v>
      </c>
      <c r="C8651" t="s">
        <v>6768</v>
      </c>
      <c r="D8651" t="s">
        <v>17</v>
      </c>
      <c r="E8651" t="s">
        <v>14</v>
      </c>
      <c r="F8651" t="s">
        <v>744</v>
      </c>
      <c r="G8651">
        <v>104.14</v>
      </c>
      <c r="H8651">
        <v>2</v>
      </c>
      <c r="I8651">
        <v>0.05</v>
      </c>
      <c r="J8651">
        <v>3.84</v>
      </c>
      <c r="K8651" t="s">
        <v>102</v>
      </c>
      <c r="L8651" t="s">
        <v>48</v>
      </c>
      <c r="M8651">
        <v>6.23</v>
      </c>
      <c r="N8651" t="s">
        <v>83</v>
      </c>
      <c r="O8651" t="b">
        <v>0</v>
      </c>
      <c r="P8651">
        <v>197.86600000000001</v>
      </c>
      <c r="Q8651">
        <v>72.897999999999996</v>
      </c>
      <c r="R8651">
        <v>62.828000000000003</v>
      </c>
      <c r="S8651" t="s">
        <v>84</v>
      </c>
      <c r="T8651">
        <v>0</v>
      </c>
      <c r="U8651">
        <v>0</v>
      </c>
      <c r="V8651">
        <v>2</v>
      </c>
      <c r="W8651">
        <v>69.438400000000001</v>
      </c>
    </row>
    <row r="8652" spans="1:23" x14ac:dyDescent="0.35">
      <c r="A8652" t="s">
        <v>10837</v>
      </c>
      <c r="B8652" t="s">
        <v>440</v>
      </c>
      <c r="C8652" t="s">
        <v>1382</v>
      </c>
      <c r="D8652" t="s">
        <v>17</v>
      </c>
      <c r="E8652" t="s">
        <v>95</v>
      </c>
      <c r="F8652" t="s">
        <v>195</v>
      </c>
      <c r="G8652">
        <v>24.05</v>
      </c>
      <c r="H8652">
        <v>1</v>
      </c>
      <c r="I8652">
        <v>0.16</v>
      </c>
      <c r="J8652">
        <v>2.61</v>
      </c>
      <c r="K8652" t="s">
        <v>90</v>
      </c>
      <c r="L8652" t="s">
        <v>41</v>
      </c>
      <c r="M8652">
        <v>12.7</v>
      </c>
      <c r="N8652" t="s">
        <v>83</v>
      </c>
      <c r="O8652" t="b">
        <v>0</v>
      </c>
      <c r="P8652">
        <v>20.202000000000002</v>
      </c>
      <c r="Q8652">
        <v>5.7719999999999994</v>
      </c>
      <c r="R8652">
        <v>-9.5380000000000003</v>
      </c>
      <c r="S8652" t="s">
        <v>97</v>
      </c>
      <c r="T8652">
        <v>0</v>
      </c>
      <c r="U8652">
        <v>0</v>
      </c>
      <c r="V8652">
        <v>12</v>
      </c>
      <c r="W8652">
        <v>1227.502500000001</v>
      </c>
    </row>
    <row r="8653" spans="1:23" x14ac:dyDescent="0.35">
      <c r="A8653" t="s">
        <v>10838</v>
      </c>
      <c r="B8653" t="s">
        <v>364</v>
      </c>
      <c r="C8653" t="s">
        <v>5278</v>
      </c>
      <c r="D8653" t="s">
        <v>12</v>
      </c>
      <c r="E8653" t="s">
        <v>95</v>
      </c>
      <c r="F8653" t="s">
        <v>274</v>
      </c>
      <c r="G8653">
        <v>570.71</v>
      </c>
      <c r="H8653">
        <v>1</v>
      </c>
      <c r="I8653">
        <v>7.0000000000000007E-2</v>
      </c>
      <c r="J8653">
        <v>7.96</v>
      </c>
      <c r="K8653" t="s">
        <v>115</v>
      </c>
      <c r="L8653" t="s">
        <v>48</v>
      </c>
      <c r="M8653">
        <v>13.74</v>
      </c>
      <c r="N8653" t="s">
        <v>83</v>
      </c>
      <c r="O8653" t="b">
        <v>0</v>
      </c>
      <c r="P8653">
        <v>530.76030000000003</v>
      </c>
      <c r="Q8653">
        <v>188.33430000000001</v>
      </c>
      <c r="R8653">
        <v>166.63430000000011</v>
      </c>
      <c r="S8653" t="s">
        <v>97</v>
      </c>
      <c r="T8653">
        <v>0</v>
      </c>
      <c r="U8653">
        <v>0</v>
      </c>
      <c r="V8653">
        <v>7</v>
      </c>
      <c r="W8653">
        <v>1184.0359000000001</v>
      </c>
    </row>
    <row r="8654" spans="1:23" x14ac:dyDescent="0.35">
      <c r="A8654" t="s">
        <v>10839</v>
      </c>
      <c r="B8654" t="s">
        <v>316</v>
      </c>
      <c r="C8654" t="s">
        <v>741</v>
      </c>
      <c r="D8654" t="s">
        <v>19</v>
      </c>
      <c r="E8654" t="s">
        <v>88</v>
      </c>
      <c r="F8654" t="s">
        <v>1677</v>
      </c>
      <c r="G8654">
        <v>28.17</v>
      </c>
      <c r="H8654">
        <v>2</v>
      </c>
      <c r="I8654">
        <v>0.04</v>
      </c>
      <c r="J8654">
        <v>6.37</v>
      </c>
      <c r="K8654" t="s">
        <v>82</v>
      </c>
      <c r="L8654" t="s">
        <v>45</v>
      </c>
      <c r="M8654">
        <v>1.61</v>
      </c>
      <c r="N8654" t="s">
        <v>83</v>
      </c>
      <c r="O8654" t="b">
        <v>0</v>
      </c>
      <c r="P8654">
        <v>54.086399999999998</v>
      </c>
      <c r="Q8654">
        <v>20.282399999999999</v>
      </c>
      <c r="R8654">
        <v>12.3024</v>
      </c>
      <c r="S8654" t="s">
        <v>91</v>
      </c>
      <c r="T8654">
        <v>0</v>
      </c>
      <c r="U8654">
        <v>0</v>
      </c>
      <c r="V8654">
        <v>17</v>
      </c>
      <c r="W8654">
        <v>1802.7335</v>
      </c>
    </row>
    <row r="8655" spans="1:23" x14ac:dyDescent="0.35">
      <c r="A8655" t="s">
        <v>10840</v>
      </c>
      <c r="B8655" t="s">
        <v>309</v>
      </c>
      <c r="C8655" t="s">
        <v>4737</v>
      </c>
      <c r="D8655" t="s">
        <v>12</v>
      </c>
      <c r="E8655" t="s">
        <v>95</v>
      </c>
      <c r="F8655" t="s">
        <v>515</v>
      </c>
      <c r="G8655">
        <v>268.69</v>
      </c>
      <c r="H8655">
        <v>3</v>
      </c>
      <c r="I8655">
        <v>0.1</v>
      </c>
      <c r="J8655">
        <v>8.9</v>
      </c>
      <c r="K8655" t="s">
        <v>102</v>
      </c>
      <c r="L8655" t="s">
        <v>41</v>
      </c>
      <c r="M8655">
        <v>10.32</v>
      </c>
      <c r="N8655" t="s">
        <v>141</v>
      </c>
      <c r="O8655" t="b">
        <v>0</v>
      </c>
      <c r="P8655">
        <v>725.46299999999997</v>
      </c>
      <c r="Q8655">
        <v>241.821</v>
      </c>
      <c r="R8655">
        <v>222.601</v>
      </c>
      <c r="S8655" t="s">
        <v>128</v>
      </c>
      <c r="T8655">
        <v>1</v>
      </c>
      <c r="U8655">
        <v>0</v>
      </c>
      <c r="V8655">
        <v>18</v>
      </c>
      <c r="W8655">
        <v>2172.4623999999999</v>
      </c>
    </row>
    <row r="8656" spans="1:23" x14ac:dyDescent="0.35">
      <c r="A8656" t="s">
        <v>10841</v>
      </c>
      <c r="B8656" t="s">
        <v>1147</v>
      </c>
      <c r="C8656" t="s">
        <v>2856</v>
      </c>
      <c r="D8656" t="s">
        <v>20</v>
      </c>
      <c r="E8656" t="s">
        <v>95</v>
      </c>
      <c r="F8656" t="s">
        <v>596</v>
      </c>
      <c r="G8656">
        <v>564.05999999999995</v>
      </c>
      <c r="H8656">
        <v>1</v>
      </c>
      <c r="I8656">
        <v>0.19</v>
      </c>
      <c r="J8656">
        <v>3.8</v>
      </c>
      <c r="K8656" t="s">
        <v>90</v>
      </c>
      <c r="L8656" t="s">
        <v>41</v>
      </c>
      <c r="M8656">
        <v>8.41</v>
      </c>
      <c r="N8656" t="s">
        <v>83</v>
      </c>
      <c r="O8656" t="b">
        <v>0</v>
      </c>
      <c r="P8656">
        <v>456.8886</v>
      </c>
      <c r="Q8656">
        <v>118.4526</v>
      </c>
      <c r="R8656">
        <v>106.2426</v>
      </c>
      <c r="S8656" t="s">
        <v>183</v>
      </c>
      <c r="T8656">
        <v>0</v>
      </c>
      <c r="U8656">
        <v>0</v>
      </c>
      <c r="V8656">
        <v>4</v>
      </c>
      <c r="W8656">
        <v>334.95080000000002</v>
      </c>
    </row>
    <row r="8657" spans="1:23" x14ac:dyDescent="0.35">
      <c r="A8657" t="s">
        <v>10842</v>
      </c>
      <c r="B8657" t="s">
        <v>1240</v>
      </c>
      <c r="C8657" t="s">
        <v>3442</v>
      </c>
      <c r="D8657" t="s">
        <v>19</v>
      </c>
      <c r="E8657" t="s">
        <v>16</v>
      </c>
      <c r="F8657" t="s">
        <v>231</v>
      </c>
      <c r="G8657">
        <v>43.07</v>
      </c>
      <c r="H8657">
        <v>3</v>
      </c>
      <c r="I8657">
        <v>0.09</v>
      </c>
      <c r="J8657">
        <v>6.94</v>
      </c>
      <c r="K8657" t="s">
        <v>82</v>
      </c>
      <c r="L8657" t="s">
        <v>43</v>
      </c>
      <c r="M8657">
        <v>5.52</v>
      </c>
      <c r="N8657" t="s">
        <v>83</v>
      </c>
      <c r="O8657" t="b">
        <v>0</v>
      </c>
      <c r="P8657">
        <v>117.58110000000001</v>
      </c>
      <c r="Q8657">
        <v>40.05510000000001</v>
      </c>
      <c r="R8657">
        <v>27.595100000000009</v>
      </c>
      <c r="S8657" t="s">
        <v>91</v>
      </c>
      <c r="T8657">
        <v>0</v>
      </c>
      <c r="U8657">
        <v>0</v>
      </c>
      <c r="V8657">
        <v>2</v>
      </c>
      <c r="W8657">
        <v>20.50930000000001</v>
      </c>
    </row>
    <row r="8658" spans="1:23" x14ac:dyDescent="0.35">
      <c r="A8658" t="s">
        <v>10843</v>
      </c>
      <c r="B8658" t="s">
        <v>221</v>
      </c>
      <c r="C8658" t="s">
        <v>209</v>
      </c>
      <c r="D8658" t="s">
        <v>12</v>
      </c>
      <c r="E8658" t="s">
        <v>95</v>
      </c>
      <c r="F8658" t="s">
        <v>1549</v>
      </c>
      <c r="G8658">
        <v>456.13</v>
      </c>
      <c r="H8658">
        <v>3</v>
      </c>
      <c r="I8658">
        <v>0.06</v>
      </c>
      <c r="J8658">
        <v>8.4</v>
      </c>
      <c r="K8658" t="s">
        <v>115</v>
      </c>
      <c r="L8658" t="s">
        <v>45</v>
      </c>
      <c r="M8658">
        <v>1.1100000000000001</v>
      </c>
      <c r="N8658" t="s">
        <v>83</v>
      </c>
      <c r="O8658" t="b">
        <v>0</v>
      </c>
      <c r="P8658">
        <v>1286.2865999999999</v>
      </c>
      <c r="Q8658">
        <v>465.25259999999997</v>
      </c>
      <c r="R8658">
        <v>455.74259999999998</v>
      </c>
      <c r="S8658" t="s">
        <v>103</v>
      </c>
      <c r="T8658">
        <v>0</v>
      </c>
      <c r="U8658">
        <v>0</v>
      </c>
      <c r="V8658">
        <v>10</v>
      </c>
      <c r="W8658">
        <v>1035.8068000000001</v>
      </c>
    </row>
    <row r="8659" spans="1:23" x14ac:dyDescent="0.35">
      <c r="A8659" t="s">
        <v>10844</v>
      </c>
      <c r="B8659" t="s">
        <v>390</v>
      </c>
      <c r="C8659" t="s">
        <v>3791</v>
      </c>
      <c r="D8659" t="s">
        <v>20</v>
      </c>
      <c r="E8659" t="s">
        <v>88</v>
      </c>
      <c r="F8659" t="s">
        <v>483</v>
      </c>
      <c r="G8659">
        <v>17</v>
      </c>
      <c r="H8659">
        <v>1</v>
      </c>
      <c r="I8659">
        <v>0.02</v>
      </c>
      <c r="J8659">
        <v>5.36</v>
      </c>
      <c r="K8659" t="s">
        <v>102</v>
      </c>
      <c r="L8659" t="s">
        <v>43</v>
      </c>
      <c r="M8659">
        <v>5.19</v>
      </c>
      <c r="N8659" t="s">
        <v>83</v>
      </c>
      <c r="O8659" t="b">
        <v>0</v>
      </c>
      <c r="P8659">
        <v>16.66</v>
      </c>
      <c r="Q8659">
        <v>6.4600000000000009</v>
      </c>
      <c r="R8659">
        <v>-4.09</v>
      </c>
      <c r="S8659" t="s">
        <v>91</v>
      </c>
      <c r="T8659">
        <v>0</v>
      </c>
      <c r="U8659">
        <v>0</v>
      </c>
      <c r="V8659">
        <v>2</v>
      </c>
      <c r="W8659">
        <v>2.004000000000008</v>
      </c>
    </row>
    <row r="8660" spans="1:23" x14ac:dyDescent="0.35">
      <c r="A8660" t="s">
        <v>10845</v>
      </c>
      <c r="B8660" t="s">
        <v>1135</v>
      </c>
      <c r="C8660" t="s">
        <v>354</v>
      </c>
      <c r="D8660" t="s">
        <v>12</v>
      </c>
      <c r="E8660" t="s">
        <v>16</v>
      </c>
      <c r="F8660" t="s">
        <v>505</v>
      </c>
      <c r="G8660">
        <v>36.659999999999997</v>
      </c>
      <c r="H8660">
        <v>1</v>
      </c>
      <c r="I8660">
        <v>0.28000000000000003</v>
      </c>
      <c r="J8660">
        <v>5.13</v>
      </c>
      <c r="K8660" t="s">
        <v>115</v>
      </c>
      <c r="L8660" t="s">
        <v>41</v>
      </c>
      <c r="M8660">
        <v>6.19</v>
      </c>
      <c r="N8660" t="s">
        <v>141</v>
      </c>
      <c r="O8660" t="b">
        <v>0</v>
      </c>
      <c r="P8660">
        <v>26.395199999999999</v>
      </c>
      <c r="Q8660">
        <v>4.3991999999999969</v>
      </c>
      <c r="R8660">
        <v>-6.9208000000000034</v>
      </c>
      <c r="S8660" t="s">
        <v>103</v>
      </c>
      <c r="T8660">
        <v>1</v>
      </c>
      <c r="U8660">
        <v>0</v>
      </c>
      <c r="V8660">
        <v>17</v>
      </c>
      <c r="W8660">
        <v>667.01100000000008</v>
      </c>
    </row>
    <row r="8661" spans="1:23" x14ac:dyDescent="0.35">
      <c r="A8661" t="s">
        <v>10846</v>
      </c>
      <c r="B8661" t="s">
        <v>261</v>
      </c>
      <c r="C8661" t="s">
        <v>240</v>
      </c>
      <c r="D8661" t="s">
        <v>17</v>
      </c>
      <c r="E8661" t="s">
        <v>16</v>
      </c>
      <c r="F8661" t="s">
        <v>444</v>
      </c>
      <c r="G8661">
        <v>60.14</v>
      </c>
      <c r="H8661">
        <v>3</v>
      </c>
      <c r="I8661">
        <v>0.19</v>
      </c>
      <c r="J8661">
        <v>9.9</v>
      </c>
      <c r="K8661" t="s">
        <v>90</v>
      </c>
      <c r="L8661" t="s">
        <v>43</v>
      </c>
      <c r="M8661">
        <v>7</v>
      </c>
      <c r="N8661" t="s">
        <v>83</v>
      </c>
      <c r="O8661" t="b">
        <v>0</v>
      </c>
      <c r="P8661">
        <v>146.14019999999999</v>
      </c>
      <c r="Q8661">
        <v>37.888200000000012</v>
      </c>
      <c r="R8661">
        <v>20.98820000000001</v>
      </c>
      <c r="S8661" t="s">
        <v>103</v>
      </c>
      <c r="T8661">
        <v>0</v>
      </c>
      <c r="U8661">
        <v>0</v>
      </c>
      <c r="V8661">
        <v>11</v>
      </c>
      <c r="W8661">
        <v>606.35590000000002</v>
      </c>
    </row>
    <row r="8662" spans="1:23" x14ac:dyDescent="0.35">
      <c r="A8662" t="s">
        <v>10847</v>
      </c>
      <c r="B8662" t="s">
        <v>261</v>
      </c>
      <c r="C8662" t="s">
        <v>1074</v>
      </c>
      <c r="D8662" t="s">
        <v>26</v>
      </c>
      <c r="E8662" t="s">
        <v>95</v>
      </c>
      <c r="F8662" t="s">
        <v>489</v>
      </c>
      <c r="G8662">
        <v>510.22</v>
      </c>
      <c r="H8662">
        <v>3</v>
      </c>
      <c r="I8662">
        <v>0.06</v>
      </c>
      <c r="J8662">
        <v>2.79</v>
      </c>
      <c r="K8662" t="s">
        <v>102</v>
      </c>
      <c r="L8662" t="s">
        <v>43</v>
      </c>
      <c r="M8662">
        <v>6.6</v>
      </c>
      <c r="N8662" t="s">
        <v>83</v>
      </c>
      <c r="O8662" t="b">
        <v>0</v>
      </c>
      <c r="P8662">
        <v>1438.8204000000001</v>
      </c>
      <c r="Q8662">
        <v>520.42439999999999</v>
      </c>
      <c r="R8662">
        <v>511.03440000000001</v>
      </c>
      <c r="S8662" t="s">
        <v>103</v>
      </c>
      <c r="T8662">
        <v>0</v>
      </c>
      <c r="U8662">
        <v>0</v>
      </c>
      <c r="V8662">
        <v>17</v>
      </c>
      <c r="W8662">
        <v>1548.1164000000001</v>
      </c>
    </row>
    <row r="8663" spans="1:23" x14ac:dyDescent="0.35">
      <c r="A8663" t="s">
        <v>10848</v>
      </c>
      <c r="B8663" t="s">
        <v>1705</v>
      </c>
      <c r="C8663" t="s">
        <v>443</v>
      </c>
      <c r="D8663" t="s">
        <v>12</v>
      </c>
      <c r="E8663" t="s">
        <v>16</v>
      </c>
      <c r="F8663" t="s">
        <v>464</v>
      </c>
      <c r="G8663">
        <v>32.79</v>
      </c>
      <c r="H8663">
        <v>3</v>
      </c>
      <c r="I8663">
        <v>0.23</v>
      </c>
      <c r="J8663">
        <v>8.16</v>
      </c>
      <c r="K8663" t="s">
        <v>102</v>
      </c>
      <c r="L8663" t="s">
        <v>41</v>
      </c>
      <c r="M8663">
        <v>11.44</v>
      </c>
      <c r="N8663" t="s">
        <v>83</v>
      </c>
      <c r="O8663" t="b">
        <v>0</v>
      </c>
      <c r="P8663">
        <v>75.744900000000001</v>
      </c>
      <c r="Q8663">
        <v>16.722899999999999</v>
      </c>
      <c r="R8663">
        <v>-2.8770999999999991</v>
      </c>
      <c r="S8663" t="s">
        <v>97</v>
      </c>
      <c r="T8663">
        <v>0</v>
      </c>
      <c r="U8663">
        <v>0</v>
      </c>
      <c r="V8663">
        <v>13</v>
      </c>
      <c r="W8663">
        <v>469.81369999999998</v>
      </c>
    </row>
    <row r="8664" spans="1:23" x14ac:dyDescent="0.35">
      <c r="A8664" t="s">
        <v>10849</v>
      </c>
      <c r="B8664" t="s">
        <v>147</v>
      </c>
      <c r="C8664" t="s">
        <v>463</v>
      </c>
      <c r="D8664" t="s">
        <v>12</v>
      </c>
      <c r="E8664" t="s">
        <v>16</v>
      </c>
      <c r="F8664" t="s">
        <v>427</v>
      </c>
      <c r="G8664">
        <v>18.71</v>
      </c>
      <c r="H8664">
        <v>3</v>
      </c>
      <c r="I8664">
        <v>0.06</v>
      </c>
      <c r="J8664">
        <v>7.79</v>
      </c>
      <c r="K8664" t="s">
        <v>102</v>
      </c>
      <c r="L8664" t="s">
        <v>45</v>
      </c>
      <c r="M8664">
        <v>0.56000000000000005</v>
      </c>
      <c r="N8664" t="s">
        <v>83</v>
      </c>
      <c r="O8664" t="b">
        <v>0</v>
      </c>
      <c r="P8664">
        <v>52.7622</v>
      </c>
      <c r="Q8664">
        <v>19.084199999999999</v>
      </c>
      <c r="R8664">
        <v>10.7342</v>
      </c>
      <c r="S8664" t="s">
        <v>84</v>
      </c>
      <c r="T8664">
        <v>0</v>
      </c>
      <c r="U8664">
        <v>0</v>
      </c>
      <c r="V8664">
        <v>23</v>
      </c>
      <c r="W8664">
        <v>2182.6779999999999</v>
      </c>
    </row>
    <row r="8665" spans="1:23" x14ac:dyDescent="0.35">
      <c r="A8665" t="s">
        <v>10850</v>
      </c>
      <c r="B8665" t="s">
        <v>1007</v>
      </c>
      <c r="C8665" t="s">
        <v>922</v>
      </c>
      <c r="D8665" t="s">
        <v>24</v>
      </c>
      <c r="E8665" t="s">
        <v>95</v>
      </c>
      <c r="F8665" t="s">
        <v>568</v>
      </c>
      <c r="G8665">
        <v>536.29</v>
      </c>
      <c r="H8665">
        <v>3</v>
      </c>
      <c r="I8665">
        <v>0.05</v>
      </c>
      <c r="J8665">
        <v>3.52</v>
      </c>
      <c r="K8665" t="s">
        <v>102</v>
      </c>
      <c r="L8665" t="s">
        <v>48</v>
      </c>
      <c r="M8665">
        <v>17.97</v>
      </c>
      <c r="N8665" t="s">
        <v>83</v>
      </c>
      <c r="O8665" t="b">
        <v>0</v>
      </c>
      <c r="P8665">
        <v>1528.4265</v>
      </c>
      <c r="Q8665">
        <v>563.10449999999992</v>
      </c>
      <c r="R8665">
        <v>541.61449999999991</v>
      </c>
      <c r="S8665" t="s">
        <v>103</v>
      </c>
      <c r="T8665">
        <v>0</v>
      </c>
      <c r="U8665">
        <v>0</v>
      </c>
      <c r="V8665">
        <v>16</v>
      </c>
      <c r="W8665">
        <v>1780.6849999999999</v>
      </c>
    </row>
    <row r="8666" spans="1:23" x14ac:dyDescent="0.35">
      <c r="A8666" t="s">
        <v>10851</v>
      </c>
      <c r="B8666" t="s">
        <v>1524</v>
      </c>
      <c r="C8666" t="s">
        <v>456</v>
      </c>
      <c r="D8666" t="s">
        <v>28</v>
      </c>
      <c r="E8666" t="s">
        <v>14</v>
      </c>
      <c r="F8666" t="s">
        <v>332</v>
      </c>
      <c r="G8666">
        <v>129.96</v>
      </c>
      <c r="H8666">
        <v>1</v>
      </c>
      <c r="I8666">
        <v>0.08</v>
      </c>
      <c r="J8666">
        <v>7.57</v>
      </c>
      <c r="K8666" t="s">
        <v>90</v>
      </c>
      <c r="L8666" t="s">
        <v>41</v>
      </c>
      <c r="M8666">
        <v>13.93</v>
      </c>
      <c r="N8666" t="s">
        <v>83</v>
      </c>
      <c r="O8666" t="b">
        <v>0</v>
      </c>
      <c r="P8666">
        <v>119.56319999999999</v>
      </c>
      <c r="Q8666">
        <v>41.58720000000001</v>
      </c>
      <c r="R8666">
        <v>20.08720000000001</v>
      </c>
      <c r="S8666" t="s">
        <v>128</v>
      </c>
      <c r="T8666">
        <v>0</v>
      </c>
      <c r="U8666">
        <v>0</v>
      </c>
      <c r="V8666">
        <v>14</v>
      </c>
      <c r="W8666">
        <v>1444.0427999999999</v>
      </c>
    </row>
    <row r="8667" spans="1:23" x14ac:dyDescent="0.35">
      <c r="A8667" t="s">
        <v>10852</v>
      </c>
      <c r="B8667" t="s">
        <v>848</v>
      </c>
      <c r="C8667" t="s">
        <v>166</v>
      </c>
      <c r="D8667" t="s">
        <v>20</v>
      </c>
      <c r="E8667" t="s">
        <v>16</v>
      </c>
      <c r="F8667" t="s">
        <v>307</v>
      </c>
      <c r="G8667">
        <v>56.37</v>
      </c>
      <c r="H8667">
        <v>2</v>
      </c>
      <c r="I8667">
        <v>0.23</v>
      </c>
      <c r="J8667">
        <v>7.54</v>
      </c>
      <c r="K8667" t="s">
        <v>90</v>
      </c>
      <c r="L8667" t="s">
        <v>43</v>
      </c>
      <c r="M8667">
        <v>5.42</v>
      </c>
      <c r="N8667" t="s">
        <v>83</v>
      </c>
      <c r="O8667" t="b">
        <v>0</v>
      </c>
      <c r="P8667">
        <v>86.809799999999996</v>
      </c>
      <c r="Q8667">
        <v>19.165800000000001</v>
      </c>
      <c r="R8667">
        <v>6.2058000000000044</v>
      </c>
      <c r="S8667" t="s">
        <v>103</v>
      </c>
      <c r="T8667">
        <v>0</v>
      </c>
      <c r="U8667">
        <v>0</v>
      </c>
      <c r="V8667">
        <v>20</v>
      </c>
      <c r="W8667">
        <v>1878.5492999999999</v>
      </c>
    </row>
    <row r="8668" spans="1:23" x14ac:dyDescent="0.35">
      <c r="A8668" t="s">
        <v>10853</v>
      </c>
      <c r="B8668" t="s">
        <v>1996</v>
      </c>
      <c r="C8668" t="s">
        <v>6112</v>
      </c>
      <c r="D8668" t="s">
        <v>17</v>
      </c>
      <c r="E8668" t="s">
        <v>95</v>
      </c>
      <c r="F8668" t="s">
        <v>446</v>
      </c>
      <c r="G8668">
        <v>311.06</v>
      </c>
      <c r="H8668">
        <v>3</v>
      </c>
      <c r="I8668">
        <v>0.06</v>
      </c>
      <c r="J8668">
        <v>5.24</v>
      </c>
      <c r="K8668" t="s">
        <v>115</v>
      </c>
      <c r="L8668" t="s">
        <v>45</v>
      </c>
      <c r="M8668">
        <v>0.77</v>
      </c>
      <c r="N8668" t="s">
        <v>279</v>
      </c>
      <c r="O8668" t="b">
        <v>0</v>
      </c>
      <c r="P8668">
        <v>877.18920000000003</v>
      </c>
      <c r="Q8668">
        <v>317.28120000000001</v>
      </c>
      <c r="R8668">
        <v>311.27120000000002</v>
      </c>
      <c r="S8668" t="s">
        <v>91</v>
      </c>
      <c r="T8668">
        <v>0</v>
      </c>
      <c r="U8668">
        <v>1</v>
      </c>
      <c r="V8668">
        <v>2</v>
      </c>
      <c r="W8668">
        <v>362.01880000000011</v>
      </c>
    </row>
    <row r="8669" spans="1:23" x14ac:dyDescent="0.35">
      <c r="A8669" t="s">
        <v>10854</v>
      </c>
      <c r="B8669" t="s">
        <v>954</v>
      </c>
      <c r="C8669" t="s">
        <v>1493</v>
      </c>
      <c r="D8669" t="s">
        <v>28</v>
      </c>
      <c r="E8669" t="s">
        <v>95</v>
      </c>
      <c r="F8669" t="s">
        <v>175</v>
      </c>
      <c r="G8669">
        <v>469.6</v>
      </c>
      <c r="H8669">
        <v>2</v>
      </c>
      <c r="I8669">
        <v>7.0000000000000007E-2</v>
      </c>
      <c r="J8669">
        <v>2.23</v>
      </c>
      <c r="K8669" t="s">
        <v>102</v>
      </c>
      <c r="L8669" t="s">
        <v>43</v>
      </c>
      <c r="M8669">
        <v>4.46</v>
      </c>
      <c r="N8669" t="s">
        <v>83</v>
      </c>
      <c r="O8669" t="b">
        <v>0</v>
      </c>
      <c r="P8669">
        <v>873.45600000000002</v>
      </c>
      <c r="Q8669">
        <v>309.93599999999998</v>
      </c>
      <c r="R8669">
        <v>303.24599999999998</v>
      </c>
      <c r="S8669" t="s">
        <v>91</v>
      </c>
      <c r="T8669">
        <v>0</v>
      </c>
      <c r="U8669">
        <v>0</v>
      </c>
      <c r="V8669">
        <v>13</v>
      </c>
      <c r="W8669">
        <v>2570.383800000001</v>
      </c>
    </row>
    <row r="8670" spans="1:23" x14ac:dyDescent="0.35">
      <c r="A8670" t="s">
        <v>10855</v>
      </c>
      <c r="B8670" t="s">
        <v>1687</v>
      </c>
      <c r="C8670" t="s">
        <v>793</v>
      </c>
      <c r="D8670" t="s">
        <v>24</v>
      </c>
      <c r="E8670" t="s">
        <v>16</v>
      </c>
      <c r="F8670" t="s">
        <v>645</v>
      </c>
      <c r="G8670">
        <v>46.9</v>
      </c>
      <c r="H8670">
        <v>3</v>
      </c>
      <c r="I8670">
        <v>0.12</v>
      </c>
      <c r="J8670">
        <v>8.83</v>
      </c>
      <c r="K8670" t="s">
        <v>90</v>
      </c>
      <c r="L8670" t="s">
        <v>45</v>
      </c>
      <c r="M8670">
        <v>1.98</v>
      </c>
      <c r="N8670" t="s">
        <v>83</v>
      </c>
      <c r="O8670" t="b">
        <v>0</v>
      </c>
      <c r="P8670">
        <v>123.816</v>
      </c>
      <c r="Q8670">
        <v>39.396000000000001</v>
      </c>
      <c r="R8670">
        <v>28.585999999999999</v>
      </c>
      <c r="S8670" t="s">
        <v>97</v>
      </c>
      <c r="T8670">
        <v>0</v>
      </c>
      <c r="U8670">
        <v>0</v>
      </c>
      <c r="V8670">
        <v>16</v>
      </c>
      <c r="W8670">
        <v>1121.5859</v>
      </c>
    </row>
    <row r="8671" spans="1:23" x14ac:dyDescent="0.35">
      <c r="A8671" t="s">
        <v>10856</v>
      </c>
      <c r="B8671" t="s">
        <v>1810</v>
      </c>
      <c r="C8671" t="s">
        <v>880</v>
      </c>
      <c r="D8671" t="s">
        <v>15</v>
      </c>
      <c r="E8671" t="s">
        <v>14</v>
      </c>
      <c r="F8671" t="s">
        <v>674</v>
      </c>
      <c r="G8671">
        <v>177.5</v>
      </c>
      <c r="H8671">
        <v>3</v>
      </c>
      <c r="I8671">
        <v>0.09</v>
      </c>
      <c r="J8671">
        <v>6.46</v>
      </c>
      <c r="K8671" t="s">
        <v>90</v>
      </c>
      <c r="L8671" t="s">
        <v>48</v>
      </c>
      <c r="M8671">
        <v>17.420000000000002</v>
      </c>
      <c r="N8671" t="s">
        <v>83</v>
      </c>
      <c r="O8671" t="b">
        <v>0</v>
      </c>
      <c r="P8671">
        <v>484.57499999999999</v>
      </c>
      <c r="Q8671">
        <v>165.07499999999999</v>
      </c>
      <c r="R8671">
        <v>141.19499999999999</v>
      </c>
      <c r="S8671" t="s">
        <v>84</v>
      </c>
      <c r="T8671">
        <v>0</v>
      </c>
      <c r="U8671">
        <v>0</v>
      </c>
      <c r="V8671">
        <v>22</v>
      </c>
      <c r="W8671">
        <v>1415.412</v>
      </c>
    </row>
    <row r="8672" spans="1:23" x14ac:dyDescent="0.35">
      <c r="A8672" t="s">
        <v>10857</v>
      </c>
      <c r="B8672" t="s">
        <v>746</v>
      </c>
      <c r="C8672" t="s">
        <v>2421</v>
      </c>
      <c r="D8672" t="s">
        <v>15</v>
      </c>
      <c r="E8672" t="s">
        <v>95</v>
      </c>
      <c r="F8672" t="s">
        <v>1549</v>
      </c>
      <c r="G8672">
        <v>426.76</v>
      </c>
      <c r="H8672">
        <v>2</v>
      </c>
      <c r="I8672">
        <v>7.0000000000000007E-2</v>
      </c>
      <c r="J8672">
        <v>7.38</v>
      </c>
      <c r="K8672" t="s">
        <v>90</v>
      </c>
      <c r="L8672" t="s">
        <v>48</v>
      </c>
      <c r="M8672">
        <v>4.12</v>
      </c>
      <c r="N8672" t="s">
        <v>141</v>
      </c>
      <c r="O8672" t="b">
        <v>0</v>
      </c>
      <c r="P8672">
        <v>793.77359999999987</v>
      </c>
      <c r="Q8672">
        <v>281.66159999999991</v>
      </c>
      <c r="R8672">
        <v>270.16159999999991</v>
      </c>
      <c r="S8672" t="s">
        <v>103</v>
      </c>
      <c r="T8672">
        <v>1</v>
      </c>
      <c r="U8672">
        <v>0</v>
      </c>
      <c r="V8672">
        <v>4</v>
      </c>
      <c r="W8672">
        <v>559.92859999999985</v>
      </c>
    </row>
    <row r="8673" spans="1:23" x14ac:dyDescent="0.35">
      <c r="A8673" t="s">
        <v>10858</v>
      </c>
      <c r="B8673" t="s">
        <v>249</v>
      </c>
      <c r="C8673" t="s">
        <v>684</v>
      </c>
      <c r="D8673" t="s">
        <v>12</v>
      </c>
      <c r="E8673" t="s">
        <v>95</v>
      </c>
      <c r="F8673" t="s">
        <v>468</v>
      </c>
      <c r="G8673">
        <v>14</v>
      </c>
      <c r="H8673">
        <v>2</v>
      </c>
      <c r="I8673">
        <v>0.04</v>
      </c>
      <c r="J8673">
        <v>3.04</v>
      </c>
      <c r="K8673" t="s">
        <v>82</v>
      </c>
      <c r="L8673" t="s">
        <v>45</v>
      </c>
      <c r="M8673">
        <v>1.04</v>
      </c>
      <c r="N8673" t="s">
        <v>83</v>
      </c>
      <c r="O8673" t="b">
        <v>0</v>
      </c>
      <c r="P8673">
        <v>26.88</v>
      </c>
      <c r="Q8673">
        <v>10.08</v>
      </c>
      <c r="R8673">
        <v>5.9999999999999982</v>
      </c>
      <c r="S8673" t="s">
        <v>91</v>
      </c>
      <c r="T8673">
        <v>0</v>
      </c>
      <c r="U8673">
        <v>0</v>
      </c>
      <c r="V8673">
        <v>19</v>
      </c>
      <c r="W8673">
        <v>2541.4793</v>
      </c>
    </row>
    <row r="8674" spans="1:23" x14ac:dyDescent="0.35">
      <c r="A8674" t="s">
        <v>10859</v>
      </c>
      <c r="B8674" t="s">
        <v>1524</v>
      </c>
      <c r="C8674" t="s">
        <v>8341</v>
      </c>
      <c r="D8674" t="s">
        <v>19</v>
      </c>
      <c r="E8674" t="s">
        <v>14</v>
      </c>
      <c r="F8674" t="s">
        <v>1072</v>
      </c>
      <c r="G8674">
        <v>51.96</v>
      </c>
      <c r="H8674">
        <v>1</v>
      </c>
      <c r="I8674">
        <v>0.1</v>
      </c>
      <c r="J8674">
        <v>6.91</v>
      </c>
      <c r="K8674" t="s">
        <v>102</v>
      </c>
      <c r="L8674" t="s">
        <v>41</v>
      </c>
      <c r="M8674">
        <v>9.0299999999999994</v>
      </c>
      <c r="N8674" t="s">
        <v>83</v>
      </c>
      <c r="O8674" t="b">
        <v>1</v>
      </c>
      <c r="P8674">
        <v>46.764000000000003</v>
      </c>
      <c r="Q8674">
        <v>15.587999999999999</v>
      </c>
      <c r="R8674">
        <v>-0.35199999999999498</v>
      </c>
      <c r="S8674" t="s">
        <v>128</v>
      </c>
      <c r="T8674">
        <v>0</v>
      </c>
      <c r="U8674">
        <v>0</v>
      </c>
      <c r="V8674">
        <v>3</v>
      </c>
      <c r="W8674">
        <v>72.32759999999999</v>
      </c>
    </row>
    <row r="8675" spans="1:23" x14ac:dyDescent="0.35">
      <c r="A8675" t="s">
        <v>10860</v>
      </c>
      <c r="B8675" t="s">
        <v>157</v>
      </c>
      <c r="C8675" t="s">
        <v>3654</v>
      </c>
      <c r="D8675" t="s">
        <v>20</v>
      </c>
      <c r="E8675" t="s">
        <v>16</v>
      </c>
      <c r="F8675" t="s">
        <v>136</v>
      </c>
      <c r="G8675">
        <v>44.74</v>
      </c>
      <c r="H8675">
        <v>3</v>
      </c>
      <c r="I8675">
        <v>0.19</v>
      </c>
      <c r="J8675">
        <v>6.05</v>
      </c>
      <c r="K8675" t="s">
        <v>90</v>
      </c>
      <c r="L8675" t="s">
        <v>45</v>
      </c>
      <c r="M8675">
        <v>1.45</v>
      </c>
      <c r="N8675" t="s">
        <v>141</v>
      </c>
      <c r="O8675" t="b">
        <v>0</v>
      </c>
      <c r="P8675">
        <v>108.7182</v>
      </c>
      <c r="Q8675">
        <v>28.18620000000001</v>
      </c>
      <c r="R8675">
        <v>20.68620000000001</v>
      </c>
      <c r="S8675" t="s">
        <v>91</v>
      </c>
      <c r="T8675">
        <v>1</v>
      </c>
      <c r="U8675">
        <v>0</v>
      </c>
      <c r="V8675">
        <v>5</v>
      </c>
      <c r="W8675">
        <v>206.58709999999999</v>
      </c>
    </row>
    <row r="8676" spans="1:23" x14ac:dyDescent="0.35">
      <c r="A8676" t="s">
        <v>10861</v>
      </c>
      <c r="B8676" t="s">
        <v>417</v>
      </c>
      <c r="C8676" t="s">
        <v>9764</v>
      </c>
      <c r="D8676" t="s">
        <v>17</v>
      </c>
      <c r="E8676" t="s">
        <v>95</v>
      </c>
      <c r="F8676" t="s">
        <v>266</v>
      </c>
      <c r="G8676">
        <v>566.92999999999995</v>
      </c>
      <c r="H8676">
        <v>1</v>
      </c>
      <c r="I8676">
        <v>0.03</v>
      </c>
      <c r="J8676">
        <v>2.5099999999999998</v>
      </c>
      <c r="K8676" t="s">
        <v>115</v>
      </c>
      <c r="L8676" t="s">
        <v>43</v>
      </c>
      <c r="M8676">
        <v>3.64</v>
      </c>
      <c r="N8676" t="s">
        <v>83</v>
      </c>
      <c r="O8676" t="b">
        <v>0</v>
      </c>
      <c r="P8676">
        <v>549.92209999999989</v>
      </c>
      <c r="Q8676">
        <v>209.76410000000001</v>
      </c>
      <c r="R8676">
        <v>203.61409999999989</v>
      </c>
      <c r="S8676" t="s">
        <v>84</v>
      </c>
      <c r="T8676">
        <v>0</v>
      </c>
      <c r="U8676">
        <v>0</v>
      </c>
      <c r="V8676">
        <v>2</v>
      </c>
      <c r="W8676">
        <v>219.62209999999999</v>
      </c>
    </row>
    <row r="8677" spans="1:23" x14ac:dyDescent="0.35">
      <c r="A8677" t="s">
        <v>10862</v>
      </c>
      <c r="B8677" t="s">
        <v>253</v>
      </c>
      <c r="C8677" t="s">
        <v>595</v>
      </c>
      <c r="D8677" t="s">
        <v>12</v>
      </c>
      <c r="E8677" t="s">
        <v>14</v>
      </c>
      <c r="F8677" t="s">
        <v>1072</v>
      </c>
      <c r="G8677">
        <v>147.80000000000001</v>
      </c>
      <c r="H8677">
        <v>2</v>
      </c>
      <c r="I8677">
        <v>0.25</v>
      </c>
      <c r="J8677">
        <v>5.22</v>
      </c>
      <c r="K8677" t="s">
        <v>90</v>
      </c>
      <c r="L8677" t="s">
        <v>41</v>
      </c>
      <c r="M8677">
        <v>5.83</v>
      </c>
      <c r="N8677" t="s">
        <v>83</v>
      </c>
      <c r="O8677" t="b">
        <v>0</v>
      </c>
      <c r="P8677">
        <v>221.7</v>
      </c>
      <c r="Q8677">
        <v>44.34</v>
      </c>
      <c r="R8677">
        <v>33.290000000000013</v>
      </c>
      <c r="S8677" t="s">
        <v>183</v>
      </c>
      <c r="T8677">
        <v>0</v>
      </c>
      <c r="U8677">
        <v>0</v>
      </c>
      <c r="V8677">
        <v>11</v>
      </c>
      <c r="W8677">
        <v>708.98270000000014</v>
      </c>
    </row>
    <row r="8678" spans="1:23" x14ac:dyDescent="0.35">
      <c r="A8678" t="s">
        <v>10863</v>
      </c>
      <c r="B8678" t="s">
        <v>639</v>
      </c>
      <c r="C8678" t="s">
        <v>1570</v>
      </c>
      <c r="D8678" t="s">
        <v>28</v>
      </c>
      <c r="E8678" t="s">
        <v>14</v>
      </c>
      <c r="F8678" t="s">
        <v>210</v>
      </c>
      <c r="G8678">
        <v>149.85</v>
      </c>
      <c r="H8678">
        <v>3</v>
      </c>
      <c r="I8678">
        <v>7.0000000000000007E-2</v>
      </c>
      <c r="J8678">
        <v>7.23</v>
      </c>
      <c r="K8678" t="s">
        <v>115</v>
      </c>
      <c r="L8678" t="s">
        <v>45</v>
      </c>
      <c r="M8678">
        <v>0.73</v>
      </c>
      <c r="N8678" t="s">
        <v>83</v>
      </c>
      <c r="O8678" t="b">
        <v>0</v>
      </c>
      <c r="P8678">
        <v>418.08150000000001</v>
      </c>
      <c r="Q8678">
        <v>148.35149999999999</v>
      </c>
      <c r="R8678">
        <v>140.39150000000001</v>
      </c>
      <c r="S8678" t="s">
        <v>103</v>
      </c>
      <c r="T8678">
        <v>0</v>
      </c>
      <c r="U8678">
        <v>0</v>
      </c>
      <c r="V8678">
        <v>9</v>
      </c>
      <c r="W8678">
        <v>659.01419999999996</v>
      </c>
    </row>
    <row r="8679" spans="1:23" x14ac:dyDescent="0.35">
      <c r="A8679" t="s">
        <v>10864</v>
      </c>
      <c r="B8679" t="s">
        <v>940</v>
      </c>
      <c r="C8679" t="s">
        <v>250</v>
      </c>
      <c r="D8679" t="s">
        <v>15</v>
      </c>
      <c r="E8679" t="s">
        <v>14</v>
      </c>
      <c r="F8679" t="s">
        <v>733</v>
      </c>
      <c r="G8679">
        <v>102.97</v>
      </c>
      <c r="H8679">
        <v>1</v>
      </c>
      <c r="I8679">
        <v>0.04</v>
      </c>
      <c r="J8679">
        <v>9.01</v>
      </c>
      <c r="K8679" t="s">
        <v>82</v>
      </c>
      <c r="L8679" t="s">
        <v>43</v>
      </c>
      <c r="M8679">
        <v>3.14</v>
      </c>
      <c r="N8679" t="s">
        <v>83</v>
      </c>
      <c r="O8679" t="b">
        <v>0</v>
      </c>
      <c r="P8679">
        <v>98.851200000000006</v>
      </c>
      <c r="Q8679">
        <v>37.069200000000002</v>
      </c>
      <c r="R8679">
        <v>24.9192</v>
      </c>
      <c r="S8679" t="s">
        <v>84</v>
      </c>
      <c r="T8679">
        <v>0</v>
      </c>
      <c r="U8679">
        <v>0</v>
      </c>
      <c r="V8679">
        <v>13</v>
      </c>
      <c r="W8679">
        <v>678.67290000000003</v>
      </c>
    </row>
    <row r="8680" spans="1:23" x14ac:dyDescent="0.35">
      <c r="A8680" t="s">
        <v>10865</v>
      </c>
      <c r="B8680" t="s">
        <v>487</v>
      </c>
      <c r="C8680" t="s">
        <v>94</v>
      </c>
      <c r="D8680" t="s">
        <v>24</v>
      </c>
      <c r="E8680" t="s">
        <v>16</v>
      </c>
      <c r="F8680" t="s">
        <v>293</v>
      </c>
      <c r="G8680">
        <v>24.51</v>
      </c>
      <c r="H8680">
        <v>3</v>
      </c>
      <c r="I8680">
        <v>0.09</v>
      </c>
      <c r="J8680">
        <v>5.9</v>
      </c>
      <c r="K8680" t="s">
        <v>90</v>
      </c>
      <c r="L8680" t="s">
        <v>45</v>
      </c>
      <c r="M8680">
        <v>1.46</v>
      </c>
      <c r="N8680" t="s">
        <v>141</v>
      </c>
      <c r="O8680" t="b">
        <v>0</v>
      </c>
      <c r="P8680">
        <v>66.912300000000002</v>
      </c>
      <c r="Q8680">
        <v>22.7943</v>
      </c>
      <c r="R8680">
        <v>15.4343</v>
      </c>
      <c r="S8680" t="s">
        <v>97</v>
      </c>
      <c r="T8680">
        <v>1</v>
      </c>
      <c r="U8680">
        <v>0</v>
      </c>
      <c r="V8680">
        <v>25</v>
      </c>
      <c r="W8680">
        <v>2626.2725</v>
      </c>
    </row>
    <row r="8681" spans="1:23" x14ac:dyDescent="0.35">
      <c r="A8681" t="s">
        <v>10866</v>
      </c>
      <c r="B8681" t="s">
        <v>1524</v>
      </c>
      <c r="C8681" t="s">
        <v>5521</v>
      </c>
      <c r="D8681" t="s">
        <v>20</v>
      </c>
      <c r="E8681" t="s">
        <v>14</v>
      </c>
      <c r="F8681" t="s">
        <v>101</v>
      </c>
      <c r="G8681">
        <v>138.78</v>
      </c>
      <c r="H8681">
        <v>2</v>
      </c>
      <c r="I8681">
        <v>0.1</v>
      </c>
      <c r="J8681">
        <v>5.92</v>
      </c>
      <c r="K8681" t="s">
        <v>115</v>
      </c>
      <c r="L8681" t="s">
        <v>41</v>
      </c>
      <c r="M8681">
        <v>8.84</v>
      </c>
      <c r="N8681" t="s">
        <v>83</v>
      </c>
      <c r="O8681" t="b">
        <v>0</v>
      </c>
      <c r="P8681">
        <v>249.804</v>
      </c>
      <c r="Q8681">
        <v>83.268000000000001</v>
      </c>
      <c r="R8681">
        <v>68.507999999999996</v>
      </c>
      <c r="S8681" t="s">
        <v>128</v>
      </c>
      <c r="T8681">
        <v>0</v>
      </c>
      <c r="U8681">
        <v>0</v>
      </c>
      <c r="V8681">
        <v>14</v>
      </c>
      <c r="W8681">
        <v>1610.0854999999999</v>
      </c>
    </row>
    <row r="8682" spans="1:23" x14ac:dyDescent="0.35">
      <c r="A8682" t="s">
        <v>10867</v>
      </c>
      <c r="B8682" t="s">
        <v>429</v>
      </c>
      <c r="C8682" t="s">
        <v>839</v>
      </c>
      <c r="D8682" t="s">
        <v>19</v>
      </c>
      <c r="E8682" t="s">
        <v>95</v>
      </c>
      <c r="F8682" t="s">
        <v>512</v>
      </c>
      <c r="G8682">
        <v>466.08</v>
      </c>
      <c r="H8682">
        <v>1</v>
      </c>
      <c r="I8682">
        <v>0.13</v>
      </c>
      <c r="J8682">
        <v>2.78</v>
      </c>
      <c r="K8682" t="s">
        <v>115</v>
      </c>
      <c r="L8682" t="s">
        <v>41</v>
      </c>
      <c r="M8682">
        <v>10.44</v>
      </c>
      <c r="N8682" t="s">
        <v>83</v>
      </c>
      <c r="O8682" t="b">
        <v>0</v>
      </c>
      <c r="P8682">
        <v>405.4896</v>
      </c>
      <c r="Q8682">
        <v>125.8416</v>
      </c>
      <c r="R8682">
        <v>112.6216</v>
      </c>
      <c r="S8682" t="s">
        <v>128</v>
      </c>
      <c r="T8682">
        <v>0</v>
      </c>
      <c r="U8682">
        <v>0</v>
      </c>
      <c r="V8682">
        <v>16</v>
      </c>
      <c r="W8682">
        <v>1210.0518</v>
      </c>
    </row>
    <row r="8683" spans="1:23" x14ac:dyDescent="0.35">
      <c r="A8683" t="s">
        <v>10868</v>
      </c>
      <c r="B8683" t="s">
        <v>125</v>
      </c>
      <c r="C8683" t="s">
        <v>1457</v>
      </c>
      <c r="D8683" t="s">
        <v>20</v>
      </c>
      <c r="E8683" t="s">
        <v>16</v>
      </c>
      <c r="F8683" t="s">
        <v>351</v>
      </c>
      <c r="G8683">
        <v>40.770000000000003</v>
      </c>
      <c r="H8683">
        <v>2</v>
      </c>
      <c r="I8683">
        <v>0.09</v>
      </c>
      <c r="J8683">
        <v>8.82</v>
      </c>
      <c r="K8683" t="s">
        <v>115</v>
      </c>
      <c r="L8683" t="s">
        <v>45</v>
      </c>
      <c r="M8683">
        <v>0.69</v>
      </c>
      <c r="N8683" t="s">
        <v>141</v>
      </c>
      <c r="O8683" t="b">
        <v>0</v>
      </c>
      <c r="P8683">
        <v>74.201400000000007</v>
      </c>
      <c r="Q8683">
        <v>25.277400000000011</v>
      </c>
      <c r="R8683">
        <v>15.767400000000009</v>
      </c>
      <c r="S8683" t="s">
        <v>128</v>
      </c>
      <c r="T8683">
        <v>1</v>
      </c>
      <c r="U8683">
        <v>0</v>
      </c>
      <c r="V8683">
        <v>17</v>
      </c>
      <c r="W8683">
        <v>1435.7421999999999</v>
      </c>
    </row>
    <row r="8684" spans="1:23" x14ac:dyDescent="0.35">
      <c r="A8684" t="s">
        <v>10869</v>
      </c>
      <c r="B8684" t="s">
        <v>138</v>
      </c>
      <c r="C8684" t="s">
        <v>2250</v>
      </c>
      <c r="D8684" t="s">
        <v>15</v>
      </c>
      <c r="E8684" t="s">
        <v>88</v>
      </c>
      <c r="F8684" t="s">
        <v>1844</v>
      </c>
      <c r="G8684">
        <v>29.13</v>
      </c>
      <c r="H8684">
        <v>1</v>
      </c>
      <c r="I8684">
        <v>0.2</v>
      </c>
      <c r="J8684">
        <v>9.4700000000000006</v>
      </c>
      <c r="K8684" t="s">
        <v>90</v>
      </c>
      <c r="L8684" t="s">
        <v>41</v>
      </c>
      <c r="M8684">
        <v>9.8800000000000008</v>
      </c>
      <c r="N8684" t="s">
        <v>83</v>
      </c>
      <c r="O8684" t="b">
        <v>0</v>
      </c>
      <c r="P8684">
        <v>23.303999999999998</v>
      </c>
      <c r="Q8684">
        <v>5.8260000000000041</v>
      </c>
      <c r="R8684">
        <v>-13.523999999999999</v>
      </c>
      <c r="S8684" t="s">
        <v>128</v>
      </c>
      <c r="T8684">
        <v>0</v>
      </c>
      <c r="U8684">
        <v>0</v>
      </c>
      <c r="V8684">
        <v>17</v>
      </c>
      <c r="W8684">
        <v>920.29610000000002</v>
      </c>
    </row>
    <row r="8685" spans="1:23" x14ac:dyDescent="0.35">
      <c r="A8685" t="s">
        <v>10870</v>
      </c>
      <c r="B8685" t="s">
        <v>272</v>
      </c>
      <c r="C8685" t="s">
        <v>1315</v>
      </c>
      <c r="D8685" t="s">
        <v>28</v>
      </c>
      <c r="E8685" t="s">
        <v>95</v>
      </c>
      <c r="F8685" t="s">
        <v>159</v>
      </c>
      <c r="G8685">
        <v>166.68</v>
      </c>
      <c r="H8685">
        <v>1</v>
      </c>
      <c r="I8685">
        <v>0.06</v>
      </c>
      <c r="J8685">
        <v>3.73</v>
      </c>
      <c r="K8685" t="s">
        <v>90</v>
      </c>
      <c r="L8685" t="s">
        <v>48</v>
      </c>
      <c r="M8685">
        <v>8.91</v>
      </c>
      <c r="N8685" t="s">
        <v>83</v>
      </c>
      <c r="O8685" t="b">
        <v>0</v>
      </c>
      <c r="P8685">
        <v>156.67920000000001</v>
      </c>
      <c r="Q8685">
        <v>56.671200000000013</v>
      </c>
      <c r="R8685">
        <v>44.031200000000013</v>
      </c>
      <c r="S8685" t="s">
        <v>84</v>
      </c>
      <c r="T8685">
        <v>0</v>
      </c>
      <c r="U8685">
        <v>0</v>
      </c>
      <c r="V8685">
        <v>14</v>
      </c>
      <c r="W8685">
        <v>995.56200000000001</v>
      </c>
    </row>
    <row r="8686" spans="1:23" x14ac:dyDescent="0.35">
      <c r="A8686" t="s">
        <v>10871</v>
      </c>
      <c r="B8686" t="s">
        <v>586</v>
      </c>
      <c r="C8686" t="s">
        <v>5532</v>
      </c>
      <c r="D8686" t="s">
        <v>17</v>
      </c>
      <c r="E8686" t="s">
        <v>95</v>
      </c>
      <c r="F8686" t="s">
        <v>167</v>
      </c>
      <c r="G8686">
        <v>151</v>
      </c>
      <c r="H8686">
        <v>3</v>
      </c>
      <c r="I8686">
        <v>0.08</v>
      </c>
      <c r="J8686">
        <v>6.94</v>
      </c>
      <c r="K8686" t="s">
        <v>82</v>
      </c>
      <c r="L8686" t="s">
        <v>45</v>
      </c>
      <c r="M8686">
        <v>0.88</v>
      </c>
      <c r="N8686" t="s">
        <v>83</v>
      </c>
      <c r="O8686" t="b">
        <v>0</v>
      </c>
      <c r="P8686">
        <v>416.76</v>
      </c>
      <c r="Q8686">
        <v>144.96</v>
      </c>
      <c r="R8686">
        <v>137.13999999999999</v>
      </c>
      <c r="S8686" t="s">
        <v>91</v>
      </c>
      <c r="T8686">
        <v>0</v>
      </c>
      <c r="U8686">
        <v>0</v>
      </c>
      <c r="V8686">
        <v>3</v>
      </c>
      <c r="W8686">
        <v>184.85390000000001</v>
      </c>
    </row>
    <row r="8687" spans="1:23" x14ac:dyDescent="0.35">
      <c r="A8687" t="s">
        <v>10872</v>
      </c>
      <c r="B8687" t="s">
        <v>773</v>
      </c>
      <c r="C8687" t="s">
        <v>126</v>
      </c>
      <c r="D8687" t="s">
        <v>12</v>
      </c>
      <c r="E8687" t="s">
        <v>88</v>
      </c>
      <c r="F8687" t="s">
        <v>1554</v>
      </c>
      <c r="G8687">
        <v>11.27</v>
      </c>
      <c r="H8687">
        <v>2</v>
      </c>
      <c r="I8687">
        <v>0.03</v>
      </c>
      <c r="J8687">
        <v>8.4499999999999993</v>
      </c>
      <c r="K8687" t="s">
        <v>82</v>
      </c>
      <c r="L8687" t="s">
        <v>45</v>
      </c>
      <c r="M8687">
        <v>0.7</v>
      </c>
      <c r="N8687" t="s">
        <v>83</v>
      </c>
      <c r="O8687" t="b">
        <v>0</v>
      </c>
      <c r="P8687">
        <v>21.863800000000001</v>
      </c>
      <c r="Q8687">
        <v>8.3397999999999985</v>
      </c>
      <c r="R8687">
        <v>-0.81020000000000003</v>
      </c>
      <c r="S8687" t="s">
        <v>97</v>
      </c>
      <c r="T8687">
        <v>0</v>
      </c>
      <c r="U8687">
        <v>0</v>
      </c>
      <c r="V8687">
        <v>12</v>
      </c>
      <c r="W8687">
        <v>1206.3514</v>
      </c>
    </row>
    <row r="8688" spans="1:23" x14ac:dyDescent="0.35">
      <c r="A8688" t="s">
        <v>10873</v>
      </c>
      <c r="B8688" t="s">
        <v>229</v>
      </c>
      <c r="C8688" t="s">
        <v>2182</v>
      </c>
      <c r="D8688" t="s">
        <v>15</v>
      </c>
      <c r="E8688" t="s">
        <v>95</v>
      </c>
      <c r="F8688" t="s">
        <v>1363</v>
      </c>
      <c r="G8688">
        <v>480.45</v>
      </c>
      <c r="H8688">
        <v>1</v>
      </c>
      <c r="I8688">
        <v>0.02</v>
      </c>
      <c r="J8688">
        <v>8.1</v>
      </c>
      <c r="K8688" t="s">
        <v>90</v>
      </c>
      <c r="L8688" t="s">
        <v>43</v>
      </c>
      <c r="M8688">
        <v>3.09</v>
      </c>
      <c r="N8688" t="s">
        <v>83</v>
      </c>
      <c r="O8688" t="b">
        <v>0</v>
      </c>
      <c r="P8688">
        <v>470.84100000000001</v>
      </c>
      <c r="Q8688">
        <v>182.571</v>
      </c>
      <c r="R8688">
        <v>171.381</v>
      </c>
      <c r="S8688" t="s">
        <v>103</v>
      </c>
      <c r="T8688">
        <v>0</v>
      </c>
      <c r="U8688">
        <v>0</v>
      </c>
      <c r="V8688">
        <v>3</v>
      </c>
      <c r="W8688">
        <v>506.24579999999997</v>
      </c>
    </row>
    <row r="8689" spans="1:23" x14ac:dyDescent="0.35">
      <c r="A8689" t="s">
        <v>10874</v>
      </c>
      <c r="B8689" t="s">
        <v>109</v>
      </c>
      <c r="C8689" t="s">
        <v>2450</v>
      </c>
      <c r="D8689" t="s">
        <v>26</v>
      </c>
      <c r="E8689" t="s">
        <v>95</v>
      </c>
      <c r="F8689" t="s">
        <v>874</v>
      </c>
      <c r="G8689">
        <v>422.04</v>
      </c>
      <c r="H8689">
        <v>1</v>
      </c>
      <c r="I8689">
        <v>0.05</v>
      </c>
      <c r="J8689">
        <v>9.75</v>
      </c>
      <c r="K8689" t="s">
        <v>102</v>
      </c>
      <c r="L8689" t="s">
        <v>45</v>
      </c>
      <c r="M8689">
        <v>1.85</v>
      </c>
      <c r="N8689" t="s">
        <v>83</v>
      </c>
      <c r="O8689" t="b">
        <v>0</v>
      </c>
      <c r="P8689">
        <v>400.93799999999999</v>
      </c>
      <c r="Q8689">
        <v>147.714</v>
      </c>
      <c r="R8689">
        <v>136.114</v>
      </c>
      <c r="S8689" t="s">
        <v>103</v>
      </c>
      <c r="T8689">
        <v>0</v>
      </c>
      <c r="U8689">
        <v>0</v>
      </c>
      <c r="V8689">
        <v>10</v>
      </c>
      <c r="W8689">
        <v>308.51889999999997</v>
      </c>
    </row>
    <row r="8690" spans="1:23" x14ac:dyDescent="0.35">
      <c r="A8690" t="s">
        <v>10875</v>
      </c>
      <c r="B8690" t="s">
        <v>1622</v>
      </c>
      <c r="C8690" t="s">
        <v>8848</v>
      </c>
      <c r="D8690" t="s">
        <v>15</v>
      </c>
      <c r="E8690" t="s">
        <v>14</v>
      </c>
      <c r="F8690" t="s">
        <v>1127</v>
      </c>
      <c r="G8690">
        <v>114.17</v>
      </c>
      <c r="H8690">
        <v>2</v>
      </c>
      <c r="I8690">
        <v>0.1</v>
      </c>
      <c r="J8690">
        <v>9.2899999999999991</v>
      </c>
      <c r="K8690" t="s">
        <v>102</v>
      </c>
      <c r="L8690" t="s">
        <v>45</v>
      </c>
      <c r="M8690">
        <v>0.94</v>
      </c>
      <c r="N8690" t="s">
        <v>83</v>
      </c>
      <c r="O8690" t="b">
        <v>0</v>
      </c>
      <c r="P8690">
        <v>205.506</v>
      </c>
      <c r="Q8690">
        <v>68.50200000000001</v>
      </c>
      <c r="R8690">
        <v>58.272000000000013</v>
      </c>
      <c r="S8690" t="s">
        <v>183</v>
      </c>
      <c r="T8690">
        <v>0</v>
      </c>
      <c r="U8690">
        <v>0</v>
      </c>
      <c r="V8690">
        <v>3</v>
      </c>
      <c r="W8690">
        <v>54.810400000000008</v>
      </c>
    </row>
    <row r="8691" spans="1:23" x14ac:dyDescent="0.35">
      <c r="A8691" t="s">
        <v>10876</v>
      </c>
      <c r="B8691" t="s">
        <v>201</v>
      </c>
      <c r="C8691" t="s">
        <v>10877</v>
      </c>
      <c r="D8691" t="s">
        <v>19</v>
      </c>
      <c r="E8691" t="s">
        <v>14</v>
      </c>
      <c r="F8691" t="s">
        <v>1131</v>
      </c>
      <c r="G8691">
        <v>120.53</v>
      </c>
      <c r="H8691">
        <v>3</v>
      </c>
      <c r="I8691">
        <v>0.19</v>
      </c>
      <c r="J8691">
        <v>6.64</v>
      </c>
      <c r="K8691" t="s">
        <v>115</v>
      </c>
      <c r="L8691" t="s">
        <v>41</v>
      </c>
      <c r="M8691">
        <v>5.0199999999999996</v>
      </c>
      <c r="N8691" t="s">
        <v>83</v>
      </c>
      <c r="O8691" t="b">
        <v>0</v>
      </c>
      <c r="P8691">
        <v>292.88790000000012</v>
      </c>
      <c r="Q8691">
        <v>75.933900000000051</v>
      </c>
      <c r="R8691">
        <v>64.273900000000054</v>
      </c>
      <c r="S8691" t="s">
        <v>97</v>
      </c>
      <c r="T8691">
        <v>0</v>
      </c>
      <c r="U8691">
        <v>0</v>
      </c>
      <c r="V8691">
        <v>1</v>
      </c>
      <c r="W8691">
        <v>64.273900000000054</v>
      </c>
    </row>
    <row r="8692" spans="1:23" x14ac:dyDescent="0.35">
      <c r="A8692" t="s">
        <v>10878</v>
      </c>
      <c r="B8692" t="s">
        <v>130</v>
      </c>
      <c r="C8692" t="s">
        <v>865</v>
      </c>
      <c r="D8692" t="s">
        <v>12</v>
      </c>
      <c r="E8692" t="s">
        <v>14</v>
      </c>
      <c r="F8692" t="s">
        <v>234</v>
      </c>
      <c r="G8692">
        <v>94.35</v>
      </c>
      <c r="H8692">
        <v>3</v>
      </c>
      <c r="I8692">
        <v>0.06</v>
      </c>
      <c r="J8692">
        <v>7.25</v>
      </c>
      <c r="K8692" t="s">
        <v>102</v>
      </c>
      <c r="L8692" t="s">
        <v>41</v>
      </c>
      <c r="M8692">
        <v>7.61</v>
      </c>
      <c r="N8692" t="s">
        <v>83</v>
      </c>
      <c r="O8692" t="b">
        <v>0</v>
      </c>
      <c r="P8692">
        <v>266.06700000000001</v>
      </c>
      <c r="Q8692">
        <v>96.236999999999995</v>
      </c>
      <c r="R8692">
        <v>81.376999999999995</v>
      </c>
      <c r="S8692" t="s">
        <v>84</v>
      </c>
      <c r="T8692">
        <v>0</v>
      </c>
      <c r="U8692">
        <v>0</v>
      </c>
      <c r="V8692">
        <v>22</v>
      </c>
      <c r="W8692">
        <v>1199.3414</v>
      </c>
    </row>
    <row r="8693" spans="1:23" x14ac:dyDescent="0.35">
      <c r="A8693" t="s">
        <v>10879</v>
      </c>
      <c r="B8693" t="s">
        <v>229</v>
      </c>
      <c r="C8693" t="s">
        <v>5023</v>
      </c>
      <c r="D8693" t="s">
        <v>24</v>
      </c>
      <c r="E8693" t="s">
        <v>16</v>
      </c>
      <c r="F8693" t="s">
        <v>282</v>
      </c>
      <c r="G8693">
        <v>21.51</v>
      </c>
      <c r="H8693">
        <v>3</v>
      </c>
      <c r="I8693">
        <v>0.09</v>
      </c>
      <c r="J8693">
        <v>3.2</v>
      </c>
      <c r="K8693" t="s">
        <v>115</v>
      </c>
      <c r="L8693" t="s">
        <v>48</v>
      </c>
      <c r="M8693">
        <v>9.27</v>
      </c>
      <c r="N8693" t="s">
        <v>141</v>
      </c>
      <c r="O8693" t="b">
        <v>0</v>
      </c>
      <c r="P8693">
        <v>58.722299999999997</v>
      </c>
      <c r="Q8693">
        <v>20.004300000000011</v>
      </c>
      <c r="R8693">
        <v>7.5343000000000089</v>
      </c>
      <c r="S8693" t="s">
        <v>103</v>
      </c>
      <c r="T8693">
        <v>1</v>
      </c>
      <c r="U8693">
        <v>0</v>
      </c>
      <c r="V8693">
        <v>4</v>
      </c>
      <c r="W8693">
        <v>568.27390000000003</v>
      </c>
    </row>
    <row r="8694" spans="1:23" x14ac:dyDescent="0.35">
      <c r="A8694" t="s">
        <v>10880</v>
      </c>
      <c r="B8694" t="s">
        <v>1497</v>
      </c>
      <c r="C8694" t="s">
        <v>839</v>
      </c>
      <c r="D8694" t="s">
        <v>17</v>
      </c>
      <c r="E8694" t="s">
        <v>16</v>
      </c>
      <c r="F8694" t="s">
        <v>259</v>
      </c>
      <c r="G8694">
        <v>44.6</v>
      </c>
      <c r="H8694">
        <v>2</v>
      </c>
      <c r="I8694">
        <v>0.06</v>
      </c>
      <c r="J8694">
        <v>9.16</v>
      </c>
      <c r="K8694" t="s">
        <v>90</v>
      </c>
      <c r="L8694" t="s">
        <v>41</v>
      </c>
      <c r="M8694">
        <v>5.09</v>
      </c>
      <c r="N8694" t="s">
        <v>279</v>
      </c>
      <c r="O8694" t="b">
        <v>0</v>
      </c>
      <c r="P8694">
        <v>83.847999999999999</v>
      </c>
      <c r="Q8694">
        <v>30.327999999999999</v>
      </c>
      <c r="R8694">
        <v>16.077999999999999</v>
      </c>
      <c r="S8694" t="s">
        <v>103</v>
      </c>
      <c r="T8694">
        <v>0</v>
      </c>
      <c r="U8694">
        <v>1</v>
      </c>
      <c r="V8694">
        <v>16</v>
      </c>
      <c r="W8694">
        <v>1210.0518</v>
      </c>
    </row>
    <row r="8695" spans="1:23" x14ac:dyDescent="0.35">
      <c r="A8695" t="s">
        <v>10881</v>
      </c>
      <c r="B8695" t="s">
        <v>173</v>
      </c>
      <c r="C8695" t="s">
        <v>1136</v>
      </c>
      <c r="D8695" t="s">
        <v>17</v>
      </c>
      <c r="E8695" t="s">
        <v>16</v>
      </c>
      <c r="F8695" t="s">
        <v>1762</v>
      </c>
      <c r="G8695">
        <v>64.069999999999993</v>
      </c>
      <c r="H8695">
        <v>1</v>
      </c>
      <c r="I8695">
        <v>0.12</v>
      </c>
      <c r="J8695">
        <v>5.1100000000000003</v>
      </c>
      <c r="K8695" t="s">
        <v>90</v>
      </c>
      <c r="L8695" t="s">
        <v>43</v>
      </c>
      <c r="M8695">
        <v>5.89</v>
      </c>
      <c r="N8695" t="s">
        <v>279</v>
      </c>
      <c r="O8695" t="b">
        <v>0</v>
      </c>
      <c r="P8695">
        <v>56.381599999999992</v>
      </c>
      <c r="Q8695">
        <v>17.939599999999999</v>
      </c>
      <c r="R8695">
        <v>6.9395999999999987</v>
      </c>
      <c r="S8695" t="s">
        <v>128</v>
      </c>
      <c r="T8695">
        <v>0</v>
      </c>
      <c r="U8695">
        <v>1</v>
      </c>
      <c r="V8695">
        <v>22</v>
      </c>
      <c r="W8695">
        <v>2267.721500000001</v>
      </c>
    </row>
    <row r="8696" spans="1:23" x14ac:dyDescent="0.35">
      <c r="A8696" t="s">
        <v>10882</v>
      </c>
      <c r="B8696" t="s">
        <v>205</v>
      </c>
      <c r="C8696" t="s">
        <v>7014</v>
      </c>
      <c r="D8696" t="s">
        <v>12</v>
      </c>
      <c r="E8696" t="s">
        <v>88</v>
      </c>
      <c r="F8696" t="s">
        <v>975</v>
      </c>
      <c r="G8696">
        <v>25.23</v>
      </c>
      <c r="H8696">
        <v>1</v>
      </c>
      <c r="I8696">
        <v>0.2</v>
      </c>
      <c r="J8696">
        <v>8.39</v>
      </c>
      <c r="K8696" t="s">
        <v>115</v>
      </c>
      <c r="L8696" t="s">
        <v>41</v>
      </c>
      <c r="M8696">
        <v>12.89</v>
      </c>
      <c r="N8696" t="s">
        <v>83</v>
      </c>
      <c r="O8696" t="b">
        <v>0</v>
      </c>
      <c r="P8696">
        <v>20.184000000000001</v>
      </c>
      <c r="Q8696">
        <v>5.0460000000000012</v>
      </c>
      <c r="R8696">
        <v>-16.234000000000002</v>
      </c>
      <c r="S8696" t="s">
        <v>97</v>
      </c>
      <c r="T8696">
        <v>0</v>
      </c>
      <c r="U8696">
        <v>0</v>
      </c>
      <c r="V8696">
        <v>2</v>
      </c>
      <c r="W8696">
        <v>-29.460999999999999</v>
      </c>
    </row>
    <row r="8697" spans="1:23" x14ac:dyDescent="0.35">
      <c r="A8697" t="s">
        <v>10883</v>
      </c>
      <c r="B8697" t="s">
        <v>1018</v>
      </c>
      <c r="C8697" t="s">
        <v>1444</v>
      </c>
      <c r="D8697" t="s">
        <v>12</v>
      </c>
      <c r="E8697" t="s">
        <v>14</v>
      </c>
      <c r="F8697" t="s">
        <v>451</v>
      </c>
      <c r="G8697">
        <v>82.73</v>
      </c>
      <c r="H8697">
        <v>3</v>
      </c>
      <c r="I8697">
        <v>0.04</v>
      </c>
      <c r="J8697">
        <v>2.54</v>
      </c>
      <c r="K8697" t="s">
        <v>82</v>
      </c>
      <c r="L8697" t="s">
        <v>48</v>
      </c>
      <c r="M8697">
        <v>8.4600000000000009</v>
      </c>
      <c r="N8697" t="s">
        <v>83</v>
      </c>
      <c r="O8697" t="b">
        <v>0</v>
      </c>
      <c r="P8697">
        <v>238.26240000000001</v>
      </c>
      <c r="Q8697">
        <v>89.348399999999998</v>
      </c>
      <c r="R8697">
        <v>78.348399999999998</v>
      </c>
      <c r="S8697" t="s">
        <v>183</v>
      </c>
      <c r="T8697">
        <v>0</v>
      </c>
      <c r="U8697">
        <v>0</v>
      </c>
      <c r="V8697">
        <v>17</v>
      </c>
      <c r="W8697">
        <v>1703.8866</v>
      </c>
    </row>
    <row r="8698" spans="1:23" x14ac:dyDescent="0.35">
      <c r="A8698" t="s">
        <v>10884</v>
      </c>
      <c r="B8698" t="s">
        <v>405</v>
      </c>
      <c r="C8698" t="s">
        <v>1500</v>
      </c>
      <c r="D8698" t="s">
        <v>12</v>
      </c>
      <c r="E8698" t="s">
        <v>88</v>
      </c>
      <c r="F8698" t="s">
        <v>608</v>
      </c>
      <c r="G8698">
        <v>25.22</v>
      </c>
      <c r="H8698">
        <v>3</v>
      </c>
      <c r="I8698">
        <v>0.01</v>
      </c>
      <c r="J8698">
        <v>9.68</v>
      </c>
      <c r="K8698" t="s">
        <v>115</v>
      </c>
      <c r="L8698" t="s">
        <v>43</v>
      </c>
      <c r="M8698">
        <v>4.01</v>
      </c>
      <c r="N8698" t="s">
        <v>83</v>
      </c>
      <c r="O8698" t="b">
        <v>0</v>
      </c>
      <c r="P8698">
        <v>74.903399999999991</v>
      </c>
      <c r="Q8698">
        <v>29.507400000000001</v>
      </c>
      <c r="R8698">
        <v>15.817399999999999</v>
      </c>
      <c r="S8698" t="s">
        <v>103</v>
      </c>
      <c r="T8698">
        <v>0</v>
      </c>
      <c r="U8698">
        <v>0</v>
      </c>
      <c r="V8698">
        <v>20</v>
      </c>
      <c r="W8698">
        <v>1871.6422</v>
      </c>
    </row>
    <row r="8699" spans="1:23" x14ac:dyDescent="0.35">
      <c r="A8699" t="s">
        <v>10885</v>
      </c>
      <c r="B8699" t="s">
        <v>1586</v>
      </c>
      <c r="C8699" t="s">
        <v>1076</v>
      </c>
      <c r="D8699" t="s">
        <v>12</v>
      </c>
      <c r="E8699" t="s">
        <v>95</v>
      </c>
      <c r="F8699" t="s">
        <v>1202</v>
      </c>
      <c r="G8699">
        <v>450.77</v>
      </c>
      <c r="H8699">
        <v>1</v>
      </c>
      <c r="I8699">
        <v>0.23</v>
      </c>
      <c r="J8699">
        <v>6.59</v>
      </c>
      <c r="K8699" t="s">
        <v>102</v>
      </c>
      <c r="L8699" t="s">
        <v>41</v>
      </c>
      <c r="M8699">
        <v>12.24</v>
      </c>
      <c r="N8699" t="s">
        <v>83</v>
      </c>
      <c r="O8699" t="b">
        <v>0</v>
      </c>
      <c r="P8699">
        <v>347.09289999999999</v>
      </c>
      <c r="Q8699">
        <v>76.630899999999997</v>
      </c>
      <c r="R8699">
        <v>57.800899999999999</v>
      </c>
      <c r="S8699" t="s">
        <v>183</v>
      </c>
      <c r="T8699">
        <v>0</v>
      </c>
      <c r="U8699">
        <v>0</v>
      </c>
      <c r="V8699">
        <v>16</v>
      </c>
      <c r="W8699">
        <v>1201.6855</v>
      </c>
    </row>
    <row r="8700" spans="1:23" x14ac:dyDescent="0.35">
      <c r="A8700" t="s">
        <v>10886</v>
      </c>
      <c r="B8700" t="s">
        <v>264</v>
      </c>
      <c r="C8700" t="s">
        <v>10639</v>
      </c>
      <c r="D8700" t="s">
        <v>12</v>
      </c>
      <c r="E8700" t="s">
        <v>88</v>
      </c>
      <c r="F8700" t="s">
        <v>608</v>
      </c>
      <c r="G8700">
        <v>18.37</v>
      </c>
      <c r="H8700">
        <v>2</v>
      </c>
      <c r="I8700">
        <v>0.06</v>
      </c>
      <c r="J8700">
        <v>8.6</v>
      </c>
      <c r="K8700" t="s">
        <v>115</v>
      </c>
      <c r="L8700" t="s">
        <v>48</v>
      </c>
      <c r="M8700">
        <v>10.39</v>
      </c>
      <c r="N8700" t="s">
        <v>83</v>
      </c>
      <c r="O8700" t="b">
        <v>0</v>
      </c>
      <c r="P8700">
        <v>34.535600000000002</v>
      </c>
      <c r="Q8700">
        <v>12.4916</v>
      </c>
      <c r="R8700">
        <v>-6.4984000000000002</v>
      </c>
      <c r="S8700" t="s">
        <v>97</v>
      </c>
      <c r="T8700">
        <v>0</v>
      </c>
      <c r="U8700">
        <v>0</v>
      </c>
      <c r="V8700">
        <v>2</v>
      </c>
      <c r="W8700">
        <v>83.568500000000029</v>
      </c>
    </row>
    <row r="8701" spans="1:23" x14ac:dyDescent="0.35">
      <c r="A8701" t="s">
        <v>10887</v>
      </c>
      <c r="B8701" t="s">
        <v>954</v>
      </c>
      <c r="C8701" t="s">
        <v>1539</v>
      </c>
      <c r="D8701" t="s">
        <v>24</v>
      </c>
      <c r="E8701" t="s">
        <v>14</v>
      </c>
      <c r="F8701" t="s">
        <v>1207</v>
      </c>
      <c r="G8701">
        <v>97.94</v>
      </c>
      <c r="H8701">
        <v>1</v>
      </c>
      <c r="I8701">
        <v>0.03</v>
      </c>
      <c r="J8701">
        <v>4.4800000000000004</v>
      </c>
      <c r="K8701" t="s">
        <v>90</v>
      </c>
      <c r="L8701" t="s">
        <v>45</v>
      </c>
      <c r="M8701">
        <v>1.23</v>
      </c>
      <c r="N8701" t="s">
        <v>83</v>
      </c>
      <c r="O8701" t="b">
        <v>0</v>
      </c>
      <c r="P8701">
        <v>95.001800000000003</v>
      </c>
      <c r="Q8701">
        <v>36.237799999999993</v>
      </c>
      <c r="R8701">
        <v>30.527799999999989</v>
      </c>
      <c r="S8701" t="s">
        <v>91</v>
      </c>
      <c r="T8701">
        <v>0</v>
      </c>
      <c r="U8701">
        <v>0</v>
      </c>
      <c r="V8701">
        <v>13</v>
      </c>
      <c r="W8701">
        <v>608.22240000000011</v>
      </c>
    </row>
    <row r="8702" spans="1:23" x14ac:dyDescent="0.35">
      <c r="A8702" t="s">
        <v>10888</v>
      </c>
      <c r="B8702" t="s">
        <v>1268</v>
      </c>
      <c r="C8702" t="s">
        <v>1432</v>
      </c>
      <c r="D8702" t="s">
        <v>17</v>
      </c>
      <c r="E8702" t="s">
        <v>88</v>
      </c>
      <c r="F8702" t="s">
        <v>381</v>
      </c>
      <c r="G8702">
        <v>32.340000000000003</v>
      </c>
      <c r="H8702">
        <v>1</v>
      </c>
      <c r="I8702">
        <v>0.09</v>
      </c>
      <c r="J8702">
        <v>5.78</v>
      </c>
      <c r="K8702" t="s">
        <v>82</v>
      </c>
      <c r="L8702" t="s">
        <v>43</v>
      </c>
      <c r="M8702">
        <v>4.2</v>
      </c>
      <c r="N8702" t="s">
        <v>83</v>
      </c>
      <c r="O8702" t="b">
        <v>0</v>
      </c>
      <c r="P8702">
        <v>29.429400000000001</v>
      </c>
      <c r="Q8702">
        <v>10.025399999999999</v>
      </c>
      <c r="R8702">
        <v>4.5400000000004298E-2</v>
      </c>
      <c r="S8702" t="s">
        <v>183</v>
      </c>
      <c r="T8702">
        <v>0</v>
      </c>
      <c r="U8702">
        <v>0</v>
      </c>
      <c r="V8702">
        <v>2</v>
      </c>
      <c r="W8702">
        <v>12.2904</v>
      </c>
    </row>
    <row r="8703" spans="1:23" x14ac:dyDescent="0.35">
      <c r="A8703" t="s">
        <v>10889</v>
      </c>
      <c r="B8703" t="s">
        <v>117</v>
      </c>
      <c r="C8703" t="s">
        <v>2367</v>
      </c>
      <c r="D8703" t="s">
        <v>19</v>
      </c>
      <c r="E8703" t="s">
        <v>88</v>
      </c>
      <c r="F8703" t="s">
        <v>415</v>
      </c>
      <c r="G8703">
        <v>18.5</v>
      </c>
      <c r="H8703">
        <v>2</v>
      </c>
      <c r="I8703">
        <v>7.0000000000000007E-2</v>
      </c>
      <c r="J8703">
        <v>5.73</v>
      </c>
      <c r="K8703" t="s">
        <v>115</v>
      </c>
      <c r="L8703" t="s">
        <v>41</v>
      </c>
      <c r="M8703">
        <v>14.61</v>
      </c>
      <c r="N8703" t="s">
        <v>83</v>
      </c>
      <c r="O8703" t="b">
        <v>0</v>
      </c>
      <c r="P8703">
        <v>34.409999999999997</v>
      </c>
      <c r="Q8703">
        <v>12.21</v>
      </c>
      <c r="R8703">
        <v>-8.1300000000000026</v>
      </c>
      <c r="S8703" t="s">
        <v>84</v>
      </c>
      <c r="T8703">
        <v>0</v>
      </c>
      <c r="U8703">
        <v>0</v>
      </c>
      <c r="V8703">
        <v>8</v>
      </c>
      <c r="W8703">
        <v>559.90920000000006</v>
      </c>
    </row>
    <row r="8704" spans="1:23" x14ac:dyDescent="0.35">
      <c r="A8704" t="s">
        <v>10890</v>
      </c>
      <c r="B8704" t="s">
        <v>946</v>
      </c>
      <c r="C8704" t="s">
        <v>611</v>
      </c>
      <c r="D8704" t="s">
        <v>17</v>
      </c>
      <c r="E8704" t="s">
        <v>88</v>
      </c>
      <c r="F8704" t="s">
        <v>415</v>
      </c>
      <c r="G8704">
        <v>26.91</v>
      </c>
      <c r="H8704">
        <v>3</v>
      </c>
      <c r="I8704">
        <v>7.0000000000000007E-2</v>
      </c>
      <c r="J8704">
        <v>5.64</v>
      </c>
      <c r="K8704" t="s">
        <v>102</v>
      </c>
      <c r="L8704" t="s">
        <v>43</v>
      </c>
      <c r="M8704">
        <v>5.43</v>
      </c>
      <c r="N8704" t="s">
        <v>83</v>
      </c>
      <c r="O8704" t="b">
        <v>0</v>
      </c>
      <c r="P8704">
        <v>75.078900000000004</v>
      </c>
      <c r="Q8704">
        <v>26.640899999999998</v>
      </c>
      <c r="R8704">
        <v>15.5709</v>
      </c>
      <c r="S8704" t="s">
        <v>128</v>
      </c>
      <c r="T8704">
        <v>0</v>
      </c>
      <c r="U8704">
        <v>0</v>
      </c>
      <c r="V8704">
        <v>17</v>
      </c>
      <c r="W8704">
        <v>1212.4319</v>
      </c>
    </row>
    <row r="8705" spans="1:23" x14ac:dyDescent="0.35">
      <c r="A8705" t="s">
        <v>10891</v>
      </c>
      <c r="B8705" t="s">
        <v>185</v>
      </c>
      <c r="C8705" t="s">
        <v>2825</v>
      </c>
      <c r="D8705" t="s">
        <v>24</v>
      </c>
      <c r="E8705" t="s">
        <v>14</v>
      </c>
      <c r="F8705" t="s">
        <v>101</v>
      </c>
      <c r="G8705">
        <v>129.21</v>
      </c>
      <c r="H8705">
        <v>1</v>
      </c>
      <c r="I8705">
        <v>0.12</v>
      </c>
      <c r="J8705">
        <v>3.59</v>
      </c>
      <c r="K8705" t="s">
        <v>90</v>
      </c>
      <c r="L8705" t="s">
        <v>41</v>
      </c>
      <c r="M8705">
        <v>8.7899999999999991</v>
      </c>
      <c r="N8705" t="s">
        <v>83</v>
      </c>
      <c r="O8705" t="b">
        <v>0</v>
      </c>
      <c r="P8705">
        <v>113.70480000000001</v>
      </c>
      <c r="Q8705">
        <v>36.17880000000001</v>
      </c>
      <c r="R8705">
        <v>23.798800000000011</v>
      </c>
      <c r="S8705" t="s">
        <v>128</v>
      </c>
      <c r="T8705">
        <v>0</v>
      </c>
      <c r="U8705">
        <v>0</v>
      </c>
      <c r="V8705">
        <v>14</v>
      </c>
      <c r="W8705">
        <v>673.92430000000013</v>
      </c>
    </row>
    <row r="8706" spans="1:23" x14ac:dyDescent="0.35">
      <c r="A8706" t="s">
        <v>10892</v>
      </c>
      <c r="B8706" t="s">
        <v>487</v>
      </c>
      <c r="C8706" t="s">
        <v>10893</v>
      </c>
      <c r="D8706" t="s">
        <v>20</v>
      </c>
      <c r="E8706" t="s">
        <v>95</v>
      </c>
      <c r="F8706" t="s">
        <v>400</v>
      </c>
      <c r="G8706">
        <v>261.82</v>
      </c>
      <c r="H8706">
        <v>3</v>
      </c>
      <c r="I8706">
        <v>0.06</v>
      </c>
      <c r="J8706">
        <v>4.57</v>
      </c>
      <c r="K8706" t="s">
        <v>102</v>
      </c>
      <c r="L8706" t="s">
        <v>41</v>
      </c>
      <c r="M8706">
        <v>7.37</v>
      </c>
      <c r="N8706" t="s">
        <v>83</v>
      </c>
      <c r="O8706" t="b">
        <v>0</v>
      </c>
      <c r="P8706">
        <v>738.33240000000001</v>
      </c>
      <c r="Q8706">
        <v>267.0564</v>
      </c>
      <c r="R8706">
        <v>255.1164</v>
      </c>
      <c r="S8706" t="s">
        <v>97</v>
      </c>
      <c r="T8706">
        <v>0</v>
      </c>
      <c r="U8706">
        <v>0</v>
      </c>
      <c r="V8706">
        <v>1</v>
      </c>
      <c r="W8706">
        <v>255.1164</v>
      </c>
    </row>
    <row r="8707" spans="1:23" x14ac:dyDescent="0.35">
      <c r="A8707" t="s">
        <v>10894</v>
      </c>
      <c r="B8707" t="s">
        <v>562</v>
      </c>
      <c r="C8707" t="s">
        <v>1285</v>
      </c>
      <c r="D8707" t="s">
        <v>15</v>
      </c>
      <c r="E8707" t="s">
        <v>95</v>
      </c>
      <c r="F8707" t="s">
        <v>541</v>
      </c>
      <c r="G8707">
        <v>438.38</v>
      </c>
      <c r="H8707">
        <v>1</v>
      </c>
      <c r="I8707">
        <v>0.02</v>
      </c>
      <c r="J8707">
        <v>9.82</v>
      </c>
      <c r="K8707" t="s">
        <v>102</v>
      </c>
      <c r="L8707" t="s">
        <v>48</v>
      </c>
      <c r="M8707">
        <v>8.16</v>
      </c>
      <c r="N8707" t="s">
        <v>141</v>
      </c>
      <c r="O8707" t="b">
        <v>0</v>
      </c>
      <c r="P8707">
        <v>429.61239999999998</v>
      </c>
      <c r="Q8707">
        <v>166.58439999999999</v>
      </c>
      <c r="R8707">
        <v>148.6044</v>
      </c>
      <c r="S8707" t="s">
        <v>103</v>
      </c>
      <c r="T8707">
        <v>1</v>
      </c>
      <c r="U8707">
        <v>0</v>
      </c>
      <c r="V8707">
        <v>12</v>
      </c>
      <c r="W8707">
        <v>914.2029</v>
      </c>
    </row>
    <row r="8708" spans="1:23" x14ac:dyDescent="0.35">
      <c r="A8708" t="s">
        <v>10895</v>
      </c>
      <c r="B8708" t="s">
        <v>105</v>
      </c>
      <c r="C8708" t="s">
        <v>7372</v>
      </c>
      <c r="D8708" t="s">
        <v>12</v>
      </c>
      <c r="E8708" t="s">
        <v>88</v>
      </c>
      <c r="F8708" t="s">
        <v>1195</v>
      </c>
      <c r="G8708">
        <v>35.799999999999997</v>
      </c>
      <c r="H8708">
        <v>3</v>
      </c>
      <c r="I8708">
        <v>0.26</v>
      </c>
      <c r="J8708">
        <v>8.59</v>
      </c>
      <c r="K8708" t="s">
        <v>102</v>
      </c>
      <c r="L8708" t="s">
        <v>41</v>
      </c>
      <c r="M8708">
        <v>14.18</v>
      </c>
      <c r="N8708" t="s">
        <v>83</v>
      </c>
      <c r="O8708" t="b">
        <v>0</v>
      </c>
      <c r="P8708">
        <v>79.475999999999999</v>
      </c>
      <c r="Q8708">
        <v>15.036</v>
      </c>
      <c r="R8708">
        <v>-7.7339999999999982</v>
      </c>
      <c r="S8708" t="s">
        <v>91</v>
      </c>
      <c r="T8708">
        <v>0</v>
      </c>
      <c r="U8708">
        <v>0</v>
      </c>
      <c r="V8708">
        <v>3</v>
      </c>
      <c r="W8708">
        <v>228.49059999999989</v>
      </c>
    </row>
    <row r="8709" spans="1:23" x14ac:dyDescent="0.35">
      <c r="A8709" t="s">
        <v>10896</v>
      </c>
      <c r="B8709" t="s">
        <v>180</v>
      </c>
      <c r="C8709" t="s">
        <v>456</v>
      </c>
      <c r="D8709" t="s">
        <v>17</v>
      </c>
      <c r="E8709" t="s">
        <v>88</v>
      </c>
      <c r="F8709" t="s">
        <v>870</v>
      </c>
      <c r="G8709">
        <v>22.31</v>
      </c>
      <c r="H8709">
        <v>1</v>
      </c>
      <c r="I8709">
        <v>0.04</v>
      </c>
      <c r="J8709">
        <v>7.48</v>
      </c>
      <c r="K8709" t="s">
        <v>115</v>
      </c>
      <c r="L8709" t="s">
        <v>43</v>
      </c>
      <c r="M8709">
        <v>5.65</v>
      </c>
      <c r="N8709" t="s">
        <v>83</v>
      </c>
      <c r="O8709" t="b">
        <v>0</v>
      </c>
      <c r="P8709">
        <v>21.4176</v>
      </c>
      <c r="Q8709">
        <v>8.0315999999999974</v>
      </c>
      <c r="R8709">
        <v>-5.0984000000000034</v>
      </c>
      <c r="S8709" t="s">
        <v>183</v>
      </c>
      <c r="T8709">
        <v>0</v>
      </c>
      <c r="U8709">
        <v>0</v>
      </c>
      <c r="V8709">
        <v>14</v>
      </c>
      <c r="W8709">
        <v>1444.0427999999999</v>
      </c>
    </row>
    <row r="8710" spans="1:23" x14ac:dyDescent="0.35">
      <c r="A8710" t="s">
        <v>10897</v>
      </c>
      <c r="B8710" t="s">
        <v>1687</v>
      </c>
      <c r="C8710" t="s">
        <v>913</v>
      </c>
      <c r="D8710" t="s">
        <v>12</v>
      </c>
      <c r="E8710" t="s">
        <v>88</v>
      </c>
      <c r="F8710" t="s">
        <v>693</v>
      </c>
      <c r="G8710">
        <v>28.92</v>
      </c>
      <c r="H8710">
        <v>1</v>
      </c>
      <c r="I8710">
        <v>0.05</v>
      </c>
      <c r="J8710">
        <v>8.31</v>
      </c>
      <c r="K8710" t="s">
        <v>102</v>
      </c>
      <c r="L8710" t="s">
        <v>43</v>
      </c>
      <c r="M8710">
        <v>3</v>
      </c>
      <c r="N8710" t="s">
        <v>83</v>
      </c>
      <c r="O8710" t="b">
        <v>0</v>
      </c>
      <c r="P8710">
        <v>27.474</v>
      </c>
      <c r="Q8710">
        <v>10.122</v>
      </c>
      <c r="R8710">
        <v>-1.1880000000000011</v>
      </c>
      <c r="S8710" t="s">
        <v>97</v>
      </c>
      <c r="T8710">
        <v>0</v>
      </c>
      <c r="U8710">
        <v>0</v>
      </c>
      <c r="V8710">
        <v>16</v>
      </c>
      <c r="W8710">
        <v>1120.9875</v>
      </c>
    </row>
    <row r="8711" spans="1:23" x14ac:dyDescent="0.35">
      <c r="A8711" t="s">
        <v>10898</v>
      </c>
      <c r="B8711" t="s">
        <v>925</v>
      </c>
      <c r="C8711" t="s">
        <v>1254</v>
      </c>
      <c r="D8711" t="s">
        <v>19</v>
      </c>
      <c r="E8711" t="s">
        <v>95</v>
      </c>
      <c r="F8711" t="s">
        <v>726</v>
      </c>
      <c r="G8711">
        <v>523.11</v>
      </c>
      <c r="H8711">
        <v>3</v>
      </c>
      <c r="I8711">
        <v>0.06</v>
      </c>
      <c r="J8711">
        <v>4.9000000000000004</v>
      </c>
      <c r="K8711" t="s">
        <v>102</v>
      </c>
      <c r="L8711" t="s">
        <v>48</v>
      </c>
      <c r="M8711">
        <v>19.09</v>
      </c>
      <c r="N8711" t="s">
        <v>83</v>
      </c>
      <c r="O8711" t="b">
        <v>0</v>
      </c>
      <c r="P8711">
        <v>1475.1702</v>
      </c>
      <c r="Q8711">
        <v>533.57219999999984</v>
      </c>
      <c r="R8711">
        <v>509.58219999999977</v>
      </c>
      <c r="S8711" t="s">
        <v>91</v>
      </c>
      <c r="T8711">
        <v>0</v>
      </c>
      <c r="U8711">
        <v>0</v>
      </c>
      <c r="V8711">
        <v>13</v>
      </c>
      <c r="W8711">
        <v>1539.1237000000001</v>
      </c>
    </row>
    <row r="8712" spans="1:23" x14ac:dyDescent="0.35">
      <c r="A8712" t="s">
        <v>10899</v>
      </c>
      <c r="B8712" t="s">
        <v>353</v>
      </c>
      <c r="C8712" t="s">
        <v>1126</v>
      </c>
      <c r="D8712" t="s">
        <v>28</v>
      </c>
      <c r="E8712" t="s">
        <v>95</v>
      </c>
      <c r="F8712" t="s">
        <v>314</v>
      </c>
      <c r="G8712">
        <v>345.13</v>
      </c>
      <c r="H8712">
        <v>1</v>
      </c>
      <c r="I8712">
        <v>0.22</v>
      </c>
      <c r="J8712">
        <v>2.08</v>
      </c>
      <c r="K8712" t="s">
        <v>82</v>
      </c>
      <c r="L8712" t="s">
        <v>41</v>
      </c>
      <c r="M8712">
        <v>8.49</v>
      </c>
      <c r="N8712" t="s">
        <v>83</v>
      </c>
      <c r="O8712" t="b">
        <v>0</v>
      </c>
      <c r="P8712">
        <v>269.20139999999998</v>
      </c>
      <c r="Q8712">
        <v>62.123399999999982</v>
      </c>
      <c r="R8712">
        <v>51.553399999999982</v>
      </c>
      <c r="S8712" t="s">
        <v>91</v>
      </c>
      <c r="T8712">
        <v>0</v>
      </c>
      <c r="U8712">
        <v>0</v>
      </c>
      <c r="V8712">
        <v>20</v>
      </c>
      <c r="W8712">
        <v>1687.2603999999999</v>
      </c>
    </row>
    <row r="8713" spans="1:23" x14ac:dyDescent="0.35">
      <c r="A8713" t="s">
        <v>10900</v>
      </c>
      <c r="B8713" t="s">
        <v>639</v>
      </c>
      <c r="C8713" t="s">
        <v>3533</v>
      </c>
      <c r="D8713" t="s">
        <v>15</v>
      </c>
      <c r="E8713" t="s">
        <v>16</v>
      </c>
      <c r="F8713" t="s">
        <v>895</v>
      </c>
      <c r="G8713">
        <v>51.84</v>
      </c>
      <c r="H8713">
        <v>3</v>
      </c>
      <c r="I8713">
        <v>0.28000000000000003</v>
      </c>
      <c r="J8713">
        <v>7.99</v>
      </c>
      <c r="K8713" t="s">
        <v>102</v>
      </c>
      <c r="L8713" t="s">
        <v>45</v>
      </c>
      <c r="M8713">
        <v>1.45</v>
      </c>
      <c r="N8713" t="s">
        <v>83</v>
      </c>
      <c r="O8713" t="b">
        <v>0</v>
      </c>
      <c r="P8713">
        <v>111.9744</v>
      </c>
      <c r="Q8713">
        <v>18.662400000000009</v>
      </c>
      <c r="R8713">
        <v>9.2224000000000057</v>
      </c>
      <c r="S8713" t="s">
        <v>103</v>
      </c>
      <c r="T8713">
        <v>0</v>
      </c>
      <c r="U8713">
        <v>0</v>
      </c>
      <c r="V8713">
        <v>2</v>
      </c>
      <c r="W8713">
        <v>239.84950000000009</v>
      </c>
    </row>
    <row r="8714" spans="1:23" x14ac:dyDescent="0.35">
      <c r="A8714" t="s">
        <v>10901</v>
      </c>
      <c r="B8714" t="s">
        <v>291</v>
      </c>
      <c r="C8714" t="s">
        <v>10902</v>
      </c>
      <c r="D8714" t="s">
        <v>12</v>
      </c>
      <c r="E8714" t="s">
        <v>88</v>
      </c>
      <c r="F8714" t="s">
        <v>238</v>
      </c>
      <c r="G8714">
        <v>31.02</v>
      </c>
      <c r="H8714">
        <v>2</v>
      </c>
      <c r="I8714">
        <v>0.06</v>
      </c>
      <c r="J8714">
        <v>5.4</v>
      </c>
      <c r="K8714" t="s">
        <v>115</v>
      </c>
      <c r="L8714" t="s">
        <v>45</v>
      </c>
      <c r="M8714">
        <v>1.55</v>
      </c>
      <c r="N8714" t="s">
        <v>83</v>
      </c>
      <c r="O8714" t="b">
        <v>0</v>
      </c>
      <c r="P8714">
        <v>58.317599999999999</v>
      </c>
      <c r="Q8714">
        <v>21.093599999999999</v>
      </c>
      <c r="R8714">
        <v>14.143599999999999</v>
      </c>
      <c r="S8714" t="s">
        <v>183</v>
      </c>
      <c r="T8714">
        <v>0</v>
      </c>
      <c r="U8714">
        <v>0</v>
      </c>
      <c r="V8714">
        <v>1</v>
      </c>
      <c r="W8714">
        <v>14.143599999999999</v>
      </c>
    </row>
    <row r="8715" spans="1:23" x14ac:dyDescent="0.35">
      <c r="A8715" t="s">
        <v>10903</v>
      </c>
      <c r="B8715" t="s">
        <v>268</v>
      </c>
      <c r="C8715" t="s">
        <v>376</v>
      </c>
      <c r="D8715" t="s">
        <v>15</v>
      </c>
      <c r="E8715" t="s">
        <v>14</v>
      </c>
      <c r="F8715" t="s">
        <v>1029</v>
      </c>
      <c r="G8715">
        <v>64.27</v>
      </c>
      <c r="H8715">
        <v>3</v>
      </c>
      <c r="I8715">
        <v>0.01</v>
      </c>
      <c r="J8715">
        <v>4.04</v>
      </c>
      <c r="K8715" t="s">
        <v>82</v>
      </c>
      <c r="L8715" t="s">
        <v>48</v>
      </c>
      <c r="M8715">
        <v>16.329999999999998</v>
      </c>
      <c r="N8715" t="s">
        <v>83</v>
      </c>
      <c r="O8715" t="b">
        <v>0</v>
      </c>
      <c r="P8715">
        <v>190.8819</v>
      </c>
      <c r="Q8715">
        <v>75.195900000000009</v>
      </c>
      <c r="R8715">
        <v>54.825900000000011</v>
      </c>
      <c r="S8715" t="s">
        <v>91</v>
      </c>
      <c r="T8715">
        <v>0</v>
      </c>
      <c r="U8715">
        <v>0</v>
      </c>
      <c r="V8715">
        <v>14</v>
      </c>
      <c r="W8715">
        <v>825.6151000000001</v>
      </c>
    </row>
    <row r="8716" spans="1:23" x14ac:dyDescent="0.35">
      <c r="A8716" t="s">
        <v>10904</v>
      </c>
      <c r="B8716" t="s">
        <v>1097</v>
      </c>
      <c r="C8716" t="s">
        <v>4495</v>
      </c>
      <c r="D8716" t="s">
        <v>26</v>
      </c>
      <c r="E8716" t="s">
        <v>16</v>
      </c>
      <c r="F8716" t="s">
        <v>214</v>
      </c>
      <c r="G8716">
        <v>43.96</v>
      </c>
      <c r="H8716">
        <v>1</v>
      </c>
      <c r="I8716">
        <v>0.22</v>
      </c>
      <c r="J8716">
        <v>5.04</v>
      </c>
      <c r="K8716" t="s">
        <v>115</v>
      </c>
      <c r="L8716" t="s">
        <v>41</v>
      </c>
      <c r="M8716">
        <v>9.59</v>
      </c>
      <c r="N8716" t="s">
        <v>83</v>
      </c>
      <c r="O8716" t="b">
        <v>0</v>
      </c>
      <c r="P8716">
        <v>34.288800000000002</v>
      </c>
      <c r="Q8716">
        <v>7.9128000000000007</v>
      </c>
      <c r="R8716">
        <v>-6.7171999999999983</v>
      </c>
      <c r="S8716" t="s">
        <v>183</v>
      </c>
      <c r="T8716">
        <v>0</v>
      </c>
      <c r="U8716">
        <v>0</v>
      </c>
      <c r="V8716">
        <v>3</v>
      </c>
      <c r="W8716">
        <v>79.684400000000011</v>
      </c>
    </row>
    <row r="8717" spans="1:23" x14ac:dyDescent="0.35">
      <c r="A8717" t="s">
        <v>10905</v>
      </c>
      <c r="B8717" t="s">
        <v>309</v>
      </c>
      <c r="C8717" t="s">
        <v>1246</v>
      </c>
      <c r="D8717" t="s">
        <v>17</v>
      </c>
      <c r="E8717" t="s">
        <v>16</v>
      </c>
      <c r="F8717" t="s">
        <v>231</v>
      </c>
      <c r="G8717">
        <v>35.72</v>
      </c>
      <c r="H8717">
        <v>1</v>
      </c>
      <c r="I8717">
        <v>0.11</v>
      </c>
      <c r="J8717">
        <v>5.32</v>
      </c>
      <c r="K8717" t="s">
        <v>82</v>
      </c>
      <c r="L8717" t="s">
        <v>41</v>
      </c>
      <c r="M8717">
        <v>5.16</v>
      </c>
      <c r="N8717" t="s">
        <v>83</v>
      </c>
      <c r="O8717" t="b">
        <v>0</v>
      </c>
      <c r="P8717">
        <v>31.790800000000001</v>
      </c>
      <c r="Q8717">
        <v>10.3588</v>
      </c>
      <c r="R8717">
        <v>-0.1211999999999982</v>
      </c>
      <c r="S8717" t="s">
        <v>128</v>
      </c>
      <c r="T8717">
        <v>0</v>
      </c>
      <c r="U8717">
        <v>0</v>
      </c>
      <c r="V8717">
        <v>17</v>
      </c>
      <c r="W8717">
        <v>1168.9012</v>
      </c>
    </row>
    <row r="8718" spans="1:23" x14ac:dyDescent="0.35">
      <c r="A8718" t="s">
        <v>10906</v>
      </c>
      <c r="B8718" t="s">
        <v>1936</v>
      </c>
      <c r="C8718" t="s">
        <v>1495</v>
      </c>
      <c r="D8718" t="s">
        <v>20</v>
      </c>
      <c r="E8718" t="s">
        <v>16</v>
      </c>
      <c r="F8718" t="s">
        <v>645</v>
      </c>
      <c r="G8718">
        <v>61.82</v>
      </c>
      <c r="H8718">
        <v>1</v>
      </c>
      <c r="I8718">
        <v>0.16</v>
      </c>
      <c r="J8718">
        <v>2.14</v>
      </c>
      <c r="K8718" t="s">
        <v>90</v>
      </c>
      <c r="L8718" t="s">
        <v>41</v>
      </c>
      <c r="M8718">
        <v>11.43</v>
      </c>
      <c r="N8718" t="s">
        <v>83</v>
      </c>
      <c r="O8718" t="b">
        <v>0</v>
      </c>
      <c r="P8718">
        <v>51.928800000000003</v>
      </c>
      <c r="Q8718">
        <v>14.8368</v>
      </c>
      <c r="R8718">
        <v>1.2667999999999959</v>
      </c>
      <c r="S8718" t="s">
        <v>103</v>
      </c>
      <c r="T8718">
        <v>0</v>
      </c>
      <c r="U8718">
        <v>0</v>
      </c>
      <c r="V8718">
        <v>3</v>
      </c>
      <c r="W8718">
        <v>164.75859999999989</v>
      </c>
    </row>
    <row r="8719" spans="1:23" x14ac:dyDescent="0.35">
      <c r="A8719" t="s">
        <v>10907</v>
      </c>
      <c r="B8719" t="s">
        <v>949</v>
      </c>
      <c r="C8719" t="s">
        <v>10908</v>
      </c>
      <c r="D8719" t="s">
        <v>26</v>
      </c>
      <c r="E8719" t="s">
        <v>95</v>
      </c>
      <c r="F8719" t="s">
        <v>392</v>
      </c>
      <c r="G8719">
        <v>303.5</v>
      </c>
      <c r="H8719">
        <v>2</v>
      </c>
      <c r="I8719">
        <v>0.06</v>
      </c>
      <c r="J8719">
        <v>9.39</v>
      </c>
      <c r="K8719" t="s">
        <v>90</v>
      </c>
      <c r="L8719" t="s">
        <v>43</v>
      </c>
      <c r="M8719">
        <v>5.3</v>
      </c>
      <c r="N8719" t="s">
        <v>83</v>
      </c>
      <c r="O8719" t="b">
        <v>0</v>
      </c>
      <c r="P8719">
        <v>570.57999999999993</v>
      </c>
      <c r="Q8719">
        <v>206.38</v>
      </c>
      <c r="R8719">
        <v>191.69</v>
      </c>
      <c r="S8719" t="s">
        <v>103</v>
      </c>
      <c r="T8719">
        <v>0</v>
      </c>
      <c r="U8719">
        <v>0</v>
      </c>
      <c r="V8719">
        <v>1</v>
      </c>
      <c r="W8719">
        <v>191.69</v>
      </c>
    </row>
    <row r="8720" spans="1:23" x14ac:dyDescent="0.35">
      <c r="A8720" t="s">
        <v>10909</v>
      </c>
      <c r="B8720" t="s">
        <v>138</v>
      </c>
      <c r="C8720" t="s">
        <v>880</v>
      </c>
      <c r="D8720" t="s">
        <v>19</v>
      </c>
      <c r="E8720" t="s">
        <v>95</v>
      </c>
      <c r="F8720" t="s">
        <v>274</v>
      </c>
      <c r="G8720">
        <v>322.26</v>
      </c>
      <c r="H8720">
        <v>2</v>
      </c>
      <c r="I8720">
        <v>7.0000000000000007E-2</v>
      </c>
      <c r="J8720">
        <v>9.6999999999999993</v>
      </c>
      <c r="K8720" t="s">
        <v>102</v>
      </c>
      <c r="L8720" t="s">
        <v>43</v>
      </c>
      <c r="M8720">
        <v>5.55</v>
      </c>
      <c r="N8720" t="s">
        <v>83</v>
      </c>
      <c r="O8720" t="b">
        <v>0</v>
      </c>
      <c r="P8720">
        <v>599.40359999999998</v>
      </c>
      <c r="Q8720">
        <v>212.69159999999999</v>
      </c>
      <c r="R8720">
        <v>197.44159999999999</v>
      </c>
      <c r="S8720" t="s">
        <v>128</v>
      </c>
      <c r="T8720">
        <v>0</v>
      </c>
      <c r="U8720">
        <v>0</v>
      </c>
      <c r="V8720">
        <v>22</v>
      </c>
      <c r="W8720">
        <v>1415.412</v>
      </c>
    </row>
    <row r="8721" spans="1:23" x14ac:dyDescent="0.35">
      <c r="A8721" t="s">
        <v>10910</v>
      </c>
      <c r="B8721" t="s">
        <v>559</v>
      </c>
      <c r="C8721" t="s">
        <v>1839</v>
      </c>
      <c r="D8721" t="s">
        <v>17</v>
      </c>
      <c r="E8721" t="s">
        <v>95</v>
      </c>
      <c r="F8721" t="s">
        <v>645</v>
      </c>
      <c r="G8721">
        <v>32.14</v>
      </c>
      <c r="H8721">
        <v>2</v>
      </c>
      <c r="I8721">
        <v>0.1</v>
      </c>
      <c r="J8721">
        <v>5.05</v>
      </c>
      <c r="K8721" t="s">
        <v>115</v>
      </c>
      <c r="L8721" t="s">
        <v>45</v>
      </c>
      <c r="M8721">
        <v>1.08</v>
      </c>
      <c r="N8721" t="s">
        <v>83</v>
      </c>
      <c r="O8721" t="b">
        <v>1</v>
      </c>
      <c r="P8721">
        <v>57.851999999999997</v>
      </c>
      <c r="Q8721">
        <v>19.28400000000001</v>
      </c>
      <c r="R8721">
        <v>13.154000000000011</v>
      </c>
      <c r="S8721" t="s">
        <v>128</v>
      </c>
      <c r="T8721">
        <v>0</v>
      </c>
      <c r="U8721">
        <v>0</v>
      </c>
      <c r="V8721">
        <v>18</v>
      </c>
      <c r="W8721">
        <v>890.29250000000002</v>
      </c>
    </row>
    <row r="8722" spans="1:23" x14ac:dyDescent="0.35">
      <c r="A8722" t="s">
        <v>10911</v>
      </c>
      <c r="B8722" t="s">
        <v>261</v>
      </c>
      <c r="C8722" t="s">
        <v>1101</v>
      </c>
      <c r="D8722" t="s">
        <v>19</v>
      </c>
      <c r="E8722" t="s">
        <v>16</v>
      </c>
      <c r="F8722" t="s">
        <v>1077</v>
      </c>
      <c r="G8722">
        <v>34.770000000000003</v>
      </c>
      <c r="H8722">
        <v>2</v>
      </c>
      <c r="I8722">
        <v>0.27</v>
      </c>
      <c r="J8722">
        <v>6.64</v>
      </c>
      <c r="K8722" t="s">
        <v>90</v>
      </c>
      <c r="L8722" t="s">
        <v>43</v>
      </c>
      <c r="M8722">
        <v>4.5999999999999996</v>
      </c>
      <c r="N8722" t="s">
        <v>83</v>
      </c>
      <c r="O8722" t="b">
        <v>0</v>
      </c>
      <c r="P8722">
        <v>50.764200000000002</v>
      </c>
      <c r="Q8722">
        <v>9.0402000000000005</v>
      </c>
      <c r="R8722">
        <v>-2.1998000000000002</v>
      </c>
      <c r="S8722" t="s">
        <v>103</v>
      </c>
      <c r="T8722">
        <v>0</v>
      </c>
      <c r="U8722">
        <v>0</v>
      </c>
      <c r="V8722">
        <v>17</v>
      </c>
      <c r="W8722">
        <v>1059.6406999999999</v>
      </c>
    </row>
    <row r="8723" spans="1:23" x14ac:dyDescent="0.35">
      <c r="A8723" t="s">
        <v>10912</v>
      </c>
      <c r="B8723" t="s">
        <v>177</v>
      </c>
      <c r="C8723" t="s">
        <v>3304</v>
      </c>
      <c r="D8723" t="s">
        <v>17</v>
      </c>
      <c r="E8723" t="s">
        <v>88</v>
      </c>
      <c r="F8723" t="s">
        <v>493</v>
      </c>
      <c r="G8723">
        <v>23.01</v>
      </c>
      <c r="H8723">
        <v>2</v>
      </c>
      <c r="I8723">
        <v>0.01</v>
      </c>
      <c r="J8723">
        <v>5.76</v>
      </c>
      <c r="K8723" t="s">
        <v>82</v>
      </c>
      <c r="L8723" t="s">
        <v>45</v>
      </c>
      <c r="M8723">
        <v>0.56999999999999995</v>
      </c>
      <c r="N8723" t="s">
        <v>83</v>
      </c>
      <c r="O8723" t="b">
        <v>0</v>
      </c>
      <c r="P8723">
        <v>45.559800000000003</v>
      </c>
      <c r="Q8723">
        <v>17.947800000000001</v>
      </c>
      <c r="R8723">
        <v>11.617800000000001</v>
      </c>
      <c r="S8723" t="s">
        <v>128</v>
      </c>
      <c r="T8723">
        <v>0</v>
      </c>
      <c r="U8723">
        <v>0</v>
      </c>
      <c r="V8723">
        <v>10</v>
      </c>
      <c r="W8723">
        <v>541.53330000000005</v>
      </c>
    </row>
    <row r="8724" spans="1:23" x14ac:dyDescent="0.35">
      <c r="A8724" t="s">
        <v>10913</v>
      </c>
      <c r="B8724" t="s">
        <v>1348</v>
      </c>
      <c r="C8724" t="s">
        <v>810</v>
      </c>
      <c r="D8724" t="s">
        <v>12</v>
      </c>
      <c r="E8724" t="s">
        <v>88</v>
      </c>
      <c r="F8724" t="s">
        <v>989</v>
      </c>
      <c r="G8724">
        <v>21.13</v>
      </c>
      <c r="H8724">
        <v>2</v>
      </c>
      <c r="I8724">
        <v>0.1</v>
      </c>
      <c r="J8724">
        <v>6</v>
      </c>
      <c r="K8724" t="s">
        <v>82</v>
      </c>
      <c r="L8724" t="s">
        <v>41</v>
      </c>
      <c r="M8724">
        <v>12.97</v>
      </c>
      <c r="N8724" t="s">
        <v>83</v>
      </c>
      <c r="O8724" t="b">
        <v>1</v>
      </c>
      <c r="P8724">
        <v>38.033999999999999</v>
      </c>
      <c r="Q8724">
        <v>12.678000000000001</v>
      </c>
      <c r="R8724">
        <v>-6.291999999999998</v>
      </c>
      <c r="S8724" t="s">
        <v>97</v>
      </c>
      <c r="T8724">
        <v>0</v>
      </c>
      <c r="U8724">
        <v>0</v>
      </c>
      <c r="V8724">
        <v>13</v>
      </c>
      <c r="W8724">
        <v>1218.7502999999999</v>
      </c>
    </row>
    <row r="8725" spans="1:23" x14ac:dyDescent="0.35">
      <c r="A8725" t="s">
        <v>10914</v>
      </c>
      <c r="B8725" t="s">
        <v>921</v>
      </c>
      <c r="C8725" t="s">
        <v>4077</v>
      </c>
      <c r="D8725" t="s">
        <v>19</v>
      </c>
      <c r="E8725" t="s">
        <v>88</v>
      </c>
      <c r="F8725" t="s">
        <v>431</v>
      </c>
      <c r="G8725">
        <v>26.68</v>
      </c>
      <c r="H8725">
        <v>2</v>
      </c>
      <c r="I8725">
        <v>0.05</v>
      </c>
      <c r="J8725">
        <v>9.4499999999999993</v>
      </c>
      <c r="K8725" t="s">
        <v>90</v>
      </c>
      <c r="L8725" t="s">
        <v>45</v>
      </c>
      <c r="M8725">
        <v>1.29</v>
      </c>
      <c r="N8725" t="s">
        <v>83</v>
      </c>
      <c r="O8725" t="b">
        <v>0</v>
      </c>
      <c r="P8725">
        <v>50.692</v>
      </c>
      <c r="Q8725">
        <v>18.675999999999998</v>
      </c>
      <c r="R8725">
        <v>7.9360000000000026</v>
      </c>
      <c r="S8725" t="s">
        <v>84</v>
      </c>
      <c r="T8725">
        <v>0</v>
      </c>
      <c r="U8725">
        <v>0</v>
      </c>
      <c r="V8725">
        <v>3</v>
      </c>
      <c r="W8725">
        <v>424.76799999999997</v>
      </c>
    </row>
    <row r="8726" spans="1:23" x14ac:dyDescent="0.35">
      <c r="A8726" t="s">
        <v>10915</v>
      </c>
      <c r="B8726" t="s">
        <v>1147</v>
      </c>
      <c r="C8726" t="s">
        <v>1608</v>
      </c>
      <c r="D8726" t="s">
        <v>24</v>
      </c>
      <c r="E8726" t="s">
        <v>95</v>
      </c>
      <c r="F8726" t="s">
        <v>140</v>
      </c>
      <c r="G8726">
        <v>436.95</v>
      </c>
      <c r="H8726">
        <v>2</v>
      </c>
      <c r="I8726">
        <v>0.27</v>
      </c>
      <c r="J8726">
        <v>2.9</v>
      </c>
      <c r="K8726" t="s">
        <v>82</v>
      </c>
      <c r="L8726" t="s">
        <v>41</v>
      </c>
      <c r="M8726">
        <v>11.82</v>
      </c>
      <c r="N8726" t="s">
        <v>83</v>
      </c>
      <c r="O8726" t="b">
        <v>0</v>
      </c>
      <c r="P8726">
        <v>637.947</v>
      </c>
      <c r="Q8726">
        <v>113.6070000000001</v>
      </c>
      <c r="R8726">
        <v>98.887000000000086</v>
      </c>
      <c r="S8726" t="s">
        <v>183</v>
      </c>
      <c r="T8726">
        <v>0</v>
      </c>
      <c r="U8726">
        <v>0</v>
      </c>
      <c r="V8726">
        <v>19</v>
      </c>
      <c r="W8726">
        <v>3225.0970000000002</v>
      </c>
    </row>
    <row r="8727" spans="1:23" x14ac:dyDescent="0.35">
      <c r="A8727" t="s">
        <v>10916</v>
      </c>
      <c r="B8727" t="s">
        <v>586</v>
      </c>
      <c r="C8727" t="s">
        <v>2148</v>
      </c>
      <c r="D8727" t="s">
        <v>17</v>
      </c>
      <c r="E8727" t="s">
        <v>16</v>
      </c>
      <c r="F8727" t="s">
        <v>1050</v>
      </c>
      <c r="G8727">
        <v>38.270000000000003</v>
      </c>
      <c r="H8727">
        <v>2</v>
      </c>
      <c r="I8727">
        <v>0.14000000000000001</v>
      </c>
      <c r="J8727">
        <v>4.4400000000000004</v>
      </c>
      <c r="K8727" t="s">
        <v>90</v>
      </c>
      <c r="L8727" t="s">
        <v>43</v>
      </c>
      <c r="M8727">
        <v>3.95</v>
      </c>
      <c r="N8727" t="s">
        <v>83</v>
      </c>
      <c r="O8727" t="b">
        <v>0</v>
      </c>
      <c r="P8727">
        <v>65.824400000000011</v>
      </c>
      <c r="Q8727">
        <v>19.900400000000008</v>
      </c>
      <c r="R8727">
        <v>11.51040000000001</v>
      </c>
      <c r="S8727" t="s">
        <v>91</v>
      </c>
      <c r="T8727">
        <v>0</v>
      </c>
      <c r="U8727">
        <v>0</v>
      </c>
      <c r="V8727">
        <v>12</v>
      </c>
      <c r="W8727">
        <v>585.78229999999996</v>
      </c>
    </row>
    <row r="8728" spans="1:23" x14ac:dyDescent="0.35">
      <c r="A8728" t="s">
        <v>10917</v>
      </c>
      <c r="B8728" t="s">
        <v>500</v>
      </c>
      <c r="C8728" t="s">
        <v>485</v>
      </c>
      <c r="D8728" t="s">
        <v>12</v>
      </c>
      <c r="E8728" t="s">
        <v>88</v>
      </c>
      <c r="F8728" t="s">
        <v>964</v>
      </c>
      <c r="G8728">
        <v>24.6</v>
      </c>
      <c r="H8728">
        <v>3</v>
      </c>
      <c r="I8728">
        <v>0.03</v>
      </c>
      <c r="J8728">
        <v>6.94</v>
      </c>
      <c r="K8728" t="s">
        <v>90</v>
      </c>
      <c r="L8728" t="s">
        <v>48</v>
      </c>
      <c r="M8728">
        <v>12.32</v>
      </c>
      <c r="N8728" t="s">
        <v>83</v>
      </c>
      <c r="O8728" t="b">
        <v>0</v>
      </c>
      <c r="P8728">
        <v>71.586000000000013</v>
      </c>
      <c r="Q8728">
        <v>27.306000000000001</v>
      </c>
      <c r="R8728">
        <v>8.0460000000000029</v>
      </c>
      <c r="S8728" t="s">
        <v>91</v>
      </c>
      <c r="T8728">
        <v>0</v>
      </c>
      <c r="U8728">
        <v>0</v>
      </c>
      <c r="V8728">
        <v>14</v>
      </c>
      <c r="W8728">
        <v>753.80010000000004</v>
      </c>
    </row>
    <row r="8729" spans="1:23" x14ac:dyDescent="0.35">
      <c r="A8729" t="s">
        <v>10918</v>
      </c>
      <c r="B8729" t="s">
        <v>1345</v>
      </c>
      <c r="C8729" t="s">
        <v>1610</v>
      </c>
      <c r="D8729" t="s">
        <v>19</v>
      </c>
      <c r="E8729" t="s">
        <v>95</v>
      </c>
      <c r="F8729" t="s">
        <v>1549</v>
      </c>
      <c r="G8729">
        <v>506.31</v>
      </c>
      <c r="H8729">
        <v>2</v>
      </c>
      <c r="I8729">
        <v>0.2</v>
      </c>
      <c r="J8729">
        <v>3.59</v>
      </c>
      <c r="K8729" t="s">
        <v>115</v>
      </c>
      <c r="L8729" t="s">
        <v>41</v>
      </c>
      <c r="M8729">
        <v>12.86</v>
      </c>
      <c r="N8729" t="s">
        <v>83</v>
      </c>
      <c r="O8729" t="b">
        <v>0</v>
      </c>
      <c r="P8729">
        <v>810.096</v>
      </c>
      <c r="Q8729">
        <v>202.524</v>
      </c>
      <c r="R8729">
        <v>186.07400000000001</v>
      </c>
      <c r="S8729" t="s">
        <v>183</v>
      </c>
      <c r="T8729">
        <v>0</v>
      </c>
      <c r="U8729">
        <v>0</v>
      </c>
      <c r="V8729">
        <v>13</v>
      </c>
      <c r="W8729">
        <v>609.88509999999997</v>
      </c>
    </row>
    <row r="8730" spans="1:23" x14ac:dyDescent="0.35">
      <c r="A8730" t="s">
        <v>10919</v>
      </c>
      <c r="B8730" t="s">
        <v>940</v>
      </c>
      <c r="C8730" t="s">
        <v>7224</v>
      </c>
      <c r="D8730" t="s">
        <v>26</v>
      </c>
      <c r="E8730" t="s">
        <v>14</v>
      </c>
      <c r="F8730" t="s">
        <v>780</v>
      </c>
      <c r="G8730">
        <v>128.22</v>
      </c>
      <c r="H8730">
        <v>1</v>
      </c>
      <c r="I8730">
        <v>0.08</v>
      </c>
      <c r="J8730">
        <v>7.33</v>
      </c>
      <c r="K8730" t="s">
        <v>115</v>
      </c>
      <c r="L8730" t="s">
        <v>45</v>
      </c>
      <c r="M8730">
        <v>1.81</v>
      </c>
      <c r="N8730" t="s">
        <v>83</v>
      </c>
      <c r="O8730" t="b">
        <v>0</v>
      </c>
      <c r="P8730">
        <v>117.9624</v>
      </c>
      <c r="Q8730">
        <v>41.0304</v>
      </c>
      <c r="R8730">
        <v>31.8904</v>
      </c>
      <c r="S8730" t="s">
        <v>84</v>
      </c>
      <c r="T8730">
        <v>0</v>
      </c>
      <c r="U8730">
        <v>0</v>
      </c>
      <c r="V8730">
        <v>2</v>
      </c>
      <c r="W8730">
        <v>316.13940000000002</v>
      </c>
    </row>
    <row r="8731" spans="1:23" x14ac:dyDescent="0.35">
      <c r="A8731" t="s">
        <v>10920</v>
      </c>
      <c r="B8731" t="s">
        <v>507</v>
      </c>
      <c r="C8731" t="s">
        <v>10921</v>
      </c>
      <c r="D8731" t="s">
        <v>17</v>
      </c>
      <c r="E8731" t="s">
        <v>88</v>
      </c>
      <c r="F8731" t="s">
        <v>1195</v>
      </c>
      <c r="G8731">
        <v>6.78</v>
      </c>
      <c r="H8731">
        <v>1</v>
      </c>
      <c r="I8731">
        <v>0.06</v>
      </c>
      <c r="J8731">
        <v>6.62</v>
      </c>
      <c r="K8731" t="s">
        <v>102</v>
      </c>
      <c r="L8731" t="s">
        <v>45</v>
      </c>
      <c r="M8731">
        <v>0.55000000000000004</v>
      </c>
      <c r="N8731" t="s">
        <v>83</v>
      </c>
      <c r="O8731" t="b">
        <v>0</v>
      </c>
      <c r="P8731">
        <v>6.3731999999999998</v>
      </c>
      <c r="Q8731">
        <v>2.3052000000000001</v>
      </c>
      <c r="R8731">
        <v>-4.8647999999999998</v>
      </c>
      <c r="S8731" t="s">
        <v>84</v>
      </c>
      <c r="T8731">
        <v>0</v>
      </c>
      <c r="U8731">
        <v>0</v>
      </c>
      <c r="V8731">
        <v>1</v>
      </c>
      <c r="W8731">
        <v>-4.8647999999999998</v>
      </c>
    </row>
    <row r="8732" spans="1:23" x14ac:dyDescent="0.35">
      <c r="A8732" t="s">
        <v>10922</v>
      </c>
      <c r="B8732" t="s">
        <v>598</v>
      </c>
      <c r="C8732" t="s">
        <v>3376</v>
      </c>
      <c r="D8732" t="s">
        <v>12</v>
      </c>
      <c r="E8732" t="s">
        <v>88</v>
      </c>
      <c r="F8732" t="s">
        <v>2335</v>
      </c>
      <c r="G8732">
        <v>24.5</v>
      </c>
      <c r="H8732">
        <v>1</v>
      </c>
      <c r="I8732">
        <v>0.01</v>
      </c>
      <c r="J8732">
        <v>6.75</v>
      </c>
      <c r="K8732" t="s">
        <v>90</v>
      </c>
      <c r="L8732" t="s">
        <v>43</v>
      </c>
      <c r="M8732">
        <v>4.1500000000000004</v>
      </c>
      <c r="N8732" t="s">
        <v>83</v>
      </c>
      <c r="O8732" t="b">
        <v>0</v>
      </c>
      <c r="P8732">
        <v>24.254999999999999</v>
      </c>
      <c r="Q8732">
        <v>9.5549999999999997</v>
      </c>
      <c r="R8732">
        <v>-1.3450000000000011</v>
      </c>
      <c r="S8732" t="s">
        <v>183</v>
      </c>
      <c r="T8732">
        <v>0</v>
      </c>
      <c r="U8732">
        <v>0</v>
      </c>
      <c r="V8732">
        <v>11</v>
      </c>
      <c r="W8732">
        <v>839.05650000000003</v>
      </c>
    </row>
    <row r="8733" spans="1:23" x14ac:dyDescent="0.35">
      <c r="A8733" t="s">
        <v>10923</v>
      </c>
      <c r="B8733" t="s">
        <v>105</v>
      </c>
      <c r="C8733" t="s">
        <v>1623</v>
      </c>
      <c r="D8733" t="s">
        <v>12</v>
      </c>
      <c r="E8733" t="s">
        <v>95</v>
      </c>
      <c r="F8733" t="s">
        <v>701</v>
      </c>
      <c r="G8733">
        <v>497.97</v>
      </c>
      <c r="H8733">
        <v>3</v>
      </c>
      <c r="I8733">
        <v>0.05</v>
      </c>
      <c r="J8733">
        <v>5.78</v>
      </c>
      <c r="K8733" t="s">
        <v>115</v>
      </c>
      <c r="L8733" t="s">
        <v>43</v>
      </c>
      <c r="M8733">
        <v>7.23</v>
      </c>
      <c r="N8733" t="s">
        <v>83</v>
      </c>
      <c r="O8733" t="b">
        <v>0</v>
      </c>
      <c r="P8733">
        <v>1419.2145</v>
      </c>
      <c r="Q8733">
        <v>522.86850000000004</v>
      </c>
      <c r="R8733">
        <v>509.85850000000011</v>
      </c>
      <c r="S8733" t="s">
        <v>91</v>
      </c>
      <c r="T8733">
        <v>0</v>
      </c>
      <c r="U8733">
        <v>0</v>
      </c>
      <c r="V8733">
        <v>20</v>
      </c>
      <c r="W8733">
        <v>2434.6143999999999</v>
      </c>
    </row>
    <row r="8734" spans="1:23" x14ac:dyDescent="0.35">
      <c r="A8734" t="s">
        <v>10924</v>
      </c>
      <c r="B8734" t="s">
        <v>973</v>
      </c>
      <c r="C8734" t="s">
        <v>938</v>
      </c>
      <c r="D8734" t="s">
        <v>24</v>
      </c>
      <c r="E8734" t="s">
        <v>14</v>
      </c>
      <c r="F8734" t="s">
        <v>366</v>
      </c>
      <c r="G8734">
        <v>121.71</v>
      </c>
      <c r="H8734">
        <v>3</v>
      </c>
      <c r="I8734">
        <v>0.01</v>
      </c>
      <c r="J8734">
        <v>8</v>
      </c>
      <c r="K8734" t="s">
        <v>90</v>
      </c>
      <c r="L8734" t="s">
        <v>45</v>
      </c>
      <c r="M8734">
        <v>1.78</v>
      </c>
      <c r="N8734" t="s">
        <v>83</v>
      </c>
      <c r="O8734" t="b">
        <v>0</v>
      </c>
      <c r="P8734">
        <v>361.4787</v>
      </c>
      <c r="Q8734">
        <v>142.4007</v>
      </c>
      <c r="R8734">
        <v>132.6207</v>
      </c>
      <c r="S8734" t="s">
        <v>183</v>
      </c>
      <c r="T8734">
        <v>0</v>
      </c>
      <c r="U8734">
        <v>0</v>
      </c>
      <c r="V8734">
        <v>15</v>
      </c>
      <c r="W8734">
        <v>393.45659999999998</v>
      </c>
    </row>
    <row r="8735" spans="1:23" x14ac:dyDescent="0.35">
      <c r="A8735" t="s">
        <v>10925</v>
      </c>
      <c r="B8735" t="s">
        <v>157</v>
      </c>
      <c r="C8735" t="s">
        <v>1804</v>
      </c>
      <c r="D8735" t="s">
        <v>17</v>
      </c>
      <c r="E8735" t="s">
        <v>14</v>
      </c>
      <c r="F8735" t="s">
        <v>101</v>
      </c>
      <c r="G8735">
        <v>235.31</v>
      </c>
      <c r="H8735">
        <v>1</v>
      </c>
      <c r="I8735">
        <v>0.1</v>
      </c>
      <c r="J8735">
        <v>7.41</v>
      </c>
      <c r="K8735" t="s">
        <v>102</v>
      </c>
      <c r="L8735" t="s">
        <v>48</v>
      </c>
      <c r="M8735">
        <v>13.15</v>
      </c>
      <c r="N8735" t="s">
        <v>83</v>
      </c>
      <c r="O8735" t="b">
        <v>1</v>
      </c>
      <c r="P8735">
        <v>211.779</v>
      </c>
      <c r="Q8735">
        <v>70.592999999999989</v>
      </c>
      <c r="R8735">
        <v>50.032999999999987</v>
      </c>
      <c r="S8735" t="s">
        <v>91</v>
      </c>
      <c r="T8735">
        <v>0</v>
      </c>
      <c r="U8735">
        <v>0</v>
      </c>
      <c r="V8735">
        <v>11</v>
      </c>
      <c r="W8735">
        <v>347.0933</v>
      </c>
    </row>
    <row r="8736" spans="1:23" x14ac:dyDescent="0.35">
      <c r="A8736" t="s">
        <v>10926</v>
      </c>
      <c r="B8736" t="s">
        <v>79</v>
      </c>
      <c r="C8736" t="s">
        <v>501</v>
      </c>
      <c r="D8736" t="s">
        <v>26</v>
      </c>
      <c r="E8736" t="s">
        <v>16</v>
      </c>
      <c r="F8736" t="s">
        <v>645</v>
      </c>
      <c r="G8736">
        <v>27.43</v>
      </c>
      <c r="H8736">
        <v>3</v>
      </c>
      <c r="I8736">
        <v>0.18</v>
      </c>
      <c r="J8736">
        <v>8.99</v>
      </c>
      <c r="K8736" t="s">
        <v>115</v>
      </c>
      <c r="L8736" t="s">
        <v>41</v>
      </c>
      <c r="M8736">
        <v>13.77</v>
      </c>
      <c r="N8736" t="s">
        <v>83</v>
      </c>
      <c r="O8736" t="b">
        <v>0</v>
      </c>
      <c r="P8736">
        <v>67.477800000000002</v>
      </c>
      <c r="Q8736">
        <v>18.10380000000001</v>
      </c>
      <c r="R8736">
        <v>-4.6561999999999912</v>
      </c>
      <c r="S8736" t="s">
        <v>84</v>
      </c>
      <c r="T8736">
        <v>0</v>
      </c>
      <c r="U8736">
        <v>0</v>
      </c>
      <c r="V8736">
        <v>13</v>
      </c>
      <c r="W8736">
        <v>1174.8072999999999</v>
      </c>
    </row>
    <row r="8737" spans="1:23" x14ac:dyDescent="0.35">
      <c r="A8737" t="s">
        <v>10927</v>
      </c>
      <c r="B8737" t="s">
        <v>545</v>
      </c>
      <c r="C8737" t="s">
        <v>2047</v>
      </c>
      <c r="D8737" t="s">
        <v>12</v>
      </c>
      <c r="E8737" t="s">
        <v>95</v>
      </c>
      <c r="F8737" t="s">
        <v>289</v>
      </c>
      <c r="G8737">
        <v>299.2</v>
      </c>
      <c r="H8737">
        <v>2</v>
      </c>
      <c r="I8737">
        <v>0.09</v>
      </c>
      <c r="J8737">
        <v>2.9</v>
      </c>
      <c r="K8737" t="s">
        <v>82</v>
      </c>
      <c r="L8737" t="s">
        <v>41</v>
      </c>
      <c r="M8737">
        <v>9.32</v>
      </c>
      <c r="N8737" t="s">
        <v>83</v>
      </c>
      <c r="O8737" t="b">
        <v>0</v>
      </c>
      <c r="P8737">
        <v>544.54399999999998</v>
      </c>
      <c r="Q8737">
        <v>185.50399999999999</v>
      </c>
      <c r="R8737">
        <v>173.28399999999999</v>
      </c>
      <c r="S8737" t="s">
        <v>91</v>
      </c>
      <c r="T8737">
        <v>0</v>
      </c>
      <c r="U8737">
        <v>0</v>
      </c>
      <c r="V8737">
        <v>4</v>
      </c>
      <c r="W8737">
        <v>572.32119999999998</v>
      </c>
    </row>
    <row r="8738" spans="1:23" x14ac:dyDescent="0.35">
      <c r="A8738" t="s">
        <v>10928</v>
      </c>
      <c r="B8738" t="s">
        <v>491</v>
      </c>
      <c r="C8738" t="s">
        <v>747</v>
      </c>
      <c r="D8738" t="s">
        <v>24</v>
      </c>
      <c r="E8738" t="s">
        <v>95</v>
      </c>
      <c r="F8738" t="s">
        <v>123</v>
      </c>
      <c r="G8738">
        <v>561.03</v>
      </c>
      <c r="H8738">
        <v>1</v>
      </c>
      <c r="I8738">
        <v>7.0000000000000007E-2</v>
      </c>
      <c r="J8738">
        <v>7.68</v>
      </c>
      <c r="K8738" t="s">
        <v>102</v>
      </c>
      <c r="L8738" t="s">
        <v>45</v>
      </c>
      <c r="M8738">
        <v>0.65</v>
      </c>
      <c r="N8738" t="s">
        <v>83</v>
      </c>
      <c r="O8738" t="b">
        <v>0</v>
      </c>
      <c r="P8738">
        <v>521.75789999999995</v>
      </c>
      <c r="Q8738">
        <v>185.13990000000001</v>
      </c>
      <c r="R8738">
        <v>176.80989999999991</v>
      </c>
      <c r="S8738" t="s">
        <v>103</v>
      </c>
      <c r="T8738">
        <v>0</v>
      </c>
      <c r="U8738">
        <v>0</v>
      </c>
      <c r="V8738">
        <v>21</v>
      </c>
      <c r="W8738">
        <v>2461.3791999999999</v>
      </c>
    </row>
    <row r="8739" spans="1:23" x14ac:dyDescent="0.35">
      <c r="A8739" t="s">
        <v>10929</v>
      </c>
      <c r="B8739" t="s">
        <v>581</v>
      </c>
      <c r="C8739" t="s">
        <v>5521</v>
      </c>
      <c r="D8739" t="s">
        <v>17</v>
      </c>
      <c r="E8739" t="s">
        <v>14</v>
      </c>
      <c r="F8739" t="s">
        <v>1419</v>
      </c>
      <c r="G8739">
        <v>149.26</v>
      </c>
      <c r="H8739">
        <v>2</v>
      </c>
      <c r="I8739">
        <v>0.02</v>
      </c>
      <c r="J8739">
        <v>9.5399999999999991</v>
      </c>
      <c r="K8739" t="s">
        <v>82</v>
      </c>
      <c r="L8739" t="s">
        <v>43</v>
      </c>
      <c r="M8739">
        <v>4.0599999999999996</v>
      </c>
      <c r="N8739" t="s">
        <v>83</v>
      </c>
      <c r="O8739" t="b">
        <v>0</v>
      </c>
      <c r="P8739">
        <v>292.5496</v>
      </c>
      <c r="Q8739">
        <v>113.4376</v>
      </c>
      <c r="R8739">
        <v>99.837599999999995</v>
      </c>
      <c r="S8739" t="s">
        <v>84</v>
      </c>
      <c r="T8739">
        <v>0</v>
      </c>
      <c r="U8739">
        <v>0</v>
      </c>
      <c r="V8739">
        <v>14</v>
      </c>
      <c r="W8739">
        <v>1610.0854999999999</v>
      </c>
    </row>
    <row r="8740" spans="1:23" x14ac:dyDescent="0.35">
      <c r="A8740" t="s">
        <v>10930</v>
      </c>
      <c r="B8740" t="s">
        <v>379</v>
      </c>
      <c r="C8740" t="s">
        <v>5449</v>
      </c>
      <c r="D8740" t="s">
        <v>12</v>
      </c>
      <c r="E8740" t="s">
        <v>16</v>
      </c>
      <c r="F8740" t="s">
        <v>475</v>
      </c>
      <c r="G8740">
        <v>47.63</v>
      </c>
      <c r="H8740">
        <v>3</v>
      </c>
      <c r="I8740">
        <v>0.22</v>
      </c>
      <c r="J8740">
        <v>6.71</v>
      </c>
      <c r="K8740" t="s">
        <v>102</v>
      </c>
      <c r="L8740" t="s">
        <v>45</v>
      </c>
      <c r="M8740">
        <v>0.76</v>
      </c>
      <c r="N8740" t="s">
        <v>83</v>
      </c>
      <c r="O8740" t="b">
        <v>0</v>
      </c>
      <c r="P8740">
        <v>111.4542</v>
      </c>
      <c r="Q8740">
        <v>25.720200000000009</v>
      </c>
      <c r="R8740">
        <v>18.25020000000001</v>
      </c>
      <c r="S8740" t="s">
        <v>103</v>
      </c>
      <c r="T8740">
        <v>0</v>
      </c>
      <c r="U8740">
        <v>0</v>
      </c>
      <c r="V8740">
        <v>2</v>
      </c>
      <c r="W8740">
        <v>10.101200000000009</v>
      </c>
    </row>
    <row r="8741" spans="1:23" x14ac:dyDescent="0.35">
      <c r="A8741" t="s">
        <v>10931</v>
      </c>
      <c r="B8741" t="s">
        <v>193</v>
      </c>
      <c r="C8741" t="s">
        <v>3091</v>
      </c>
      <c r="D8741" t="s">
        <v>12</v>
      </c>
      <c r="E8741" t="s">
        <v>95</v>
      </c>
      <c r="F8741" t="s">
        <v>568</v>
      </c>
      <c r="G8741">
        <v>341.92</v>
      </c>
      <c r="H8741">
        <v>2</v>
      </c>
      <c r="I8741">
        <v>0.1</v>
      </c>
      <c r="J8741">
        <v>4.74</v>
      </c>
      <c r="K8741" t="s">
        <v>115</v>
      </c>
      <c r="L8741" t="s">
        <v>41</v>
      </c>
      <c r="M8741">
        <v>11.63</v>
      </c>
      <c r="N8741" t="s">
        <v>83</v>
      </c>
      <c r="O8741" t="b">
        <v>1</v>
      </c>
      <c r="P8741">
        <v>615.45600000000002</v>
      </c>
      <c r="Q8741">
        <v>205.15199999999999</v>
      </c>
      <c r="R8741">
        <v>188.78200000000001</v>
      </c>
      <c r="S8741" t="s">
        <v>97</v>
      </c>
      <c r="T8741">
        <v>0</v>
      </c>
      <c r="U8741">
        <v>0</v>
      </c>
      <c r="V8741">
        <v>18</v>
      </c>
      <c r="W8741">
        <v>1465.0103999999999</v>
      </c>
    </row>
    <row r="8742" spans="1:23" x14ac:dyDescent="0.35">
      <c r="A8742" t="s">
        <v>10932</v>
      </c>
      <c r="B8742" t="s">
        <v>405</v>
      </c>
      <c r="C8742" t="s">
        <v>1036</v>
      </c>
      <c r="D8742" t="s">
        <v>17</v>
      </c>
      <c r="E8742" t="s">
        <v>95</v>
      </c>
      <c r="F8742" t="s">
        <v>770</v>
      </c>
      <c r="G8742">
        <v>455.83</v>
      </c>
      <c r="H8742">
        <v>2</v>
      </c>
      <c r="I8742">
        <v>0.01</v>
      </c>
      <c r="J8742">
        <v>7.58</v>
      </c>
      <c r="K8742" t="s">
        <v>115</v>
      </c>
      <c r="L8742" t="s">
        <v>45</v>
      </c>
      <c r="M8742">
        <v>0.91</v>
      </c>
      <c r="N8742" t="s">
        <v>141</v>
      </c>
      <c r="O8742" t="b">
        <v>0</v>
      </c>
      <c r="P8742">
        <v>902.54340000000002</v>
      </c>
      <c r="Q8742">
        <v>355.54739999999993</v>
      </c>
      <c r="R8742">
        <v>347.05739999999992</v>
      </c>
      <c r="S8742" t="s">
        <v>103</v>
      </c>
      <c r="T8742">
        <v>1</v>
      </c>
      <c r="U8742">
        <v>0</v>
      </c>
      <c r="V8742">
        <v>16</v>
      </c>
      <c r="W8742">
        <v>1151.5438999999999</v>
      </c>
    </row>
    <row r="8743" spans="1:23" x14ac:dyDescent="0.35">
      <c r="A8743" t="s">
        <v>10933</v>
      </c>
      <c r="B8743" t="s">
        <v>1147</v>
      </c>
      <c r="C8743" t="s">
        <v>1500</v>
      </c>
      <c r="D8743" t="s">
        <v>26</v>
      </c>
      <c r="E8743" t="s">
        <v>16</v>
      </c>
      <c r="F8743" t="s">
        <v>107</v>
      </c>
      <c r="G8743">
        <v>35.83</v>
      </c>
      <c r="H8743">
        <v>3</v>
      </c>
      <c r="I8743">
        <v>0.1</v>
      </c>
      <c r="J8743">
        <v>5.49</v>
      </c>
      <c r="K8743" t="s">
        <v>115</v>
      </c>
      <c r="L8743" t="s">
        <v>45</v>
      </c>
      <c r="M8743">
        <v>1.32</v>
      </c>
      <c r="N8743" t="s">
        <v>83</v>
      </c>
      <c r="O8743" t="b">
        <v>0</v>
      </c>
      <c r="P8743">
        <v>96.741</v>
      </c>
      <c r="Q8743">
        <v>32.247</v>
      </c>
      <c r="R8743">
        <v>25.437000000000001</v>
      </c>
      <c r="S8743" t="s">
        <v>183</v>
      </c>
      <c r="T8743">
        <v>0</v>
      </c>
      <c r="U8743">
        <v>0</v>
      </c>
      <c r="V8743">
        <v>20</v>
      </c>
      <c r="W8743">
        <v>1871.6422</v>
      </c>
    </row>
    <row r="8744" spans="1:23" x14ac:dyDescent="0.35">
      <c r="A8744" t="s">
        <v>10934</v>
      </c>
      <c r="B8744" t="s">
        <v>433</v>
      </c>
      <c r="C8744" t="s">
        <v>1000</v>
      </c>
      <c r="D8744" t="s">
        <v>15</v>
      </c>
      <c r="E8744" t="s">
        <v>16</v>
      </c>
      <c r="F8744" t="s">
        <v>648</v>
      </c>
      <c r="G8744">
        <v>48.29</v>
      </c>
      <c r="H8744">
        <v>2</v>
      </c>
      <c r="I8744">
        <v>0.22</v>
      </c>
      <c r="J8744">
        <v>5.67</v>
      </c>
      <c r="K8744" t="s">
        <v>102</v>
      </c>
      <c r="L8744" t="s">
        <v>45</v>
      </c>
      <c r="M8744">
        <v>1.1000000000000001</v>
      </c>
      <c r="N8744" t="s">
        <v>83</v>
      </c>
      <c r="O8744" t="b">
        <v>0</v>
      </c>
      <c r="P8744">
        <v>75.332400000000007</v>
      </c>
      <c r="Q8744">
        <v>17.38440000000001</v>
      </c>
      <c r="R8744">
        <v>10.61440000000001</v>
      </c>
      <c r="S8744" t="s">
        <v>97</v>
      </c>
      <c r="T8744">
        <v>0</v>
      </c>
      <c r="U8744">
        <v>0</v>
      </c>
      <c r="V8744">
        <v>13</v>
      </c>
      <c r="W8744">
        <v>2039.6865</v>
      </c>
    </row>
    <row r="8745" spans="1:23" x14ac:dyDescent="0.35">
      <c r="A8745" t="s">
        <v>10935</v>
      </c>
      <c r="B8745" t="s">
        <v>562</v>
      </c>
      <c r="C8745" t="s">
        <v>6572</v>
      </c>
      <c r="D8745" t="s">
        <v>17</v>
      </c>
      <c r="E8745" t="s">
        <v>14</v>
      </c>
      <c r="F8745" t="s">
        <v>163</v>
      </c>
      <c r="G8745">
        <v>192.89</v>
      </c>
      <c r="H8745">
        <v>3</v>
      </c>
      <c r="I8745">
        <v>0.03</v>
      </c>
      <c r="J8745">
        <v>4.2699999999999996</v>
      </c>
      <c r="K8745" t="s">
        <v>82</v>
      </c>
      <c r="L8745" t="s">
        <v>43</v>
      </c>
      <c r="M8745">
        <v>7.36</v>
      </c>
      <c r="N8745" t="s">
        <v>83</v>
      </c>
      <c r="O8745" t="b">
        <v>0</v>
      </c>
      <c r="P8745">
        <v>561.30989999999997</v>
      </c>
      <c r="Q8745">
        <v>214.1079</v>
      </c>
      <c r="R8745">
        <v>202.47790000000001</v>
      </c>
      <c r="S8745" t="s">
        <v>103</v>
      </c>
      <c r="T8745">
        <v>0</v>
      </c>
      <c r="U8745">
        <v>0</v>
      </c>
      <c r="V8745">
        <v>2</v>
      </c>
      <c r="W8745">
        <v>241.33189999999999</v>
      </c>
    </row>
    <row r="8746" spans="1:23" x14ac:dyDescent="0.35">
      <c r="A8746" t="s">
        <v>10936</v>
      </c>
      <c r="B8746" t="s">
        <v>553</v>
      </c>
      <c r="C8746" t="s">
        <v>10937</v>
      </c>
      <c r="D8746" t="s">
        <v>15</v>
      </c>
      <c r="E8746" t="s">
        <v>14</v>
      </c>
      <c r="F8746" t="s">
        <v>577</v>
      </c>
      <c r="G8746">
        <v>105.2</v>
      </c>
      <c r="H8746">
        <v>2</v>
      </c>
      <c r="I8746">
        <v>0.17</v>
      </c>
      <c r="J8746">
        <v>7.37</v>
      </c>
      <c r="K8746" t="s">
        <v>82</v>
      </c>
      <c r="L8746" t="s">
        <v>41</v>
      </c>
      <c r="M8746">
        <v>8.57</v>
      </c>
      <c r="N8746" t="s">
        <v>83</v>
      </c>
      <c r="O8746" t="b">
        <v>0</v>
      </c>
      <c r="P8746">
        <v>174.63200000000001</v>
      </c>
      <c r="Q8746">
        <v>48.39200000000001</v>
      </c>
      <c r="R8746">
        <v>32.452000000000012</v>
      </c>
      <c r="S8746" t="s">
        <v>84</v>
      </c>
      <c r="T8746">
        <v>0</v>
      </c>
      <c r="U8746">
        <v>0</v>
      </c>
      <c r="V8746">
        <v>1</v>
      </c>
      <c r="W8746">
        <v>32.452000000000012</v>
      </c>
    </row>
    <row r="8747" spans="1:23" x14ac:dyDescent="0.35">
      <c r="A8747" t="s">
        <v>10938</v>
      </c>
      <c r="B8747" t="s">
        <v>1157</v>
      </c>
      <c r="C8747" t="s">
        <v>1789</v>
      </c>
      <c r="D8747" t="s">
        <v>20</v>
      </c>
      <c r="E8747" t="s">
        <v>16</v>
      </c>
      <c r="F8747" t="s">
        <v>1077</v>
      </c>
      <c r="G8747">
        <v>41.9</v>
      </c>
      <c r="H8747">
        <v>2</v>
      </c>
      <c r="I8747">
        <v>7.0000000000000007E-2</v>
      </c>
      <c r="J8747">
        <v>9.7200000000000006</v>
      </c>
      <c r="K8747" t="s">
        <v>82</v>
      </c>
      <c r="L8747" t="s">
        <v>43</v>
      </c>
      <c r="M8747">
        <v>7.04</v>
      </c>
      <c r="N8747" t="s">
        <v>83</v>
      </c>
      <c r="O8747" t="b">
        <v>0</v>
      </c>
      <c r="P8747">
        <v>77.933999999999997</v>
      </c>
      <c r="Q8747">
        <v>27.654</v>
      </c>
      <c r="R8747">
        <v>10.894</v>
      </c>
      <c r="S8747" t="s">
        <v>103</v>
      </c>
      <c r="T8747">
        <v>0</v>
      </c>
      <c r="U8747">
        <v>0</v>
      </c>
      <c r="V8747">
        <v>19</v>
      </c>
      <c r="W8747">
        <v>1747.4513999999999</v>
      </c>
    </row>
    <row r="8748" spans="1:23" x14ac:dyDescent="0.35">
      <c r="A8748" t="s">
        <v>10939</v>
      </c>
      <c r="B8748" t="s">
        <v>93</v>
      </c>
      <c r="C8748" t="s">
        <v>2898</v>
      </c>
      <c r="D8748" t="s">
        <v>17</v>
      </c>
      <c r="E8748" t="s">
        <v>14</v>
      </c>
      <c r="F8748" t="s">
        <v>655</v>
      </c>
      <c r="G8748">
        <v>177.01</v>
      </c>
      <c r="H8748">
        <v>2</v>
      </c>
      <c r="I8748">
        <v>0.01</v>
      </c>
      <c r="J8748">
        <v>7.06</v>
      </c>
      <c r="K8748" t="s">
        <v>90</v>
      </c>
      <c r="L8748" t="s">
        <v>48</v>
      </c>
      <c r="M8748">
        <v>16.5</v>
      </c>
      <c r="N8748" t="s">
        <v>83</v>
      </c>
      <c r="O8748" t="b">
        <v>0</v>
      </c>
      <c r="P8748">
        <v>350.47980000000001</v>
      </c>
      <c r="Q8748">
        <v>138.06780000000001</v>
      </c>
      <c r="R8748">
        <v>114.5078</v>
      </c>
      <c r="S8748" t="s">
        <v>97</v>
      </c>
      <c r="T8748">
        <v>0</v>
      </c>
      <c r="U8748">
        <v>0</v>
      </c>
      <c r="V8748">
        <v>21</v>
      </c>
      <c r="W8748">
        <v>1859.8818000000001</v>
      </c>
    </row>
    <row r="8749" spans="1:23" x14ac:dyDescent="0.35">
      <c r="A8749" t="s">
        <v>10940</v>
      </c>
      <c r="B8749" t="s">
        <v>814</v>
      </c>
      <c r="C8749" t="s">
        <v>913</v>
      </c>
      <c r="D8749" t="s">
        <v>12</v>
      </c>
      <c r="E8749" t="s">
        <v>95</v>
      </c>
      <c r="F8749" t="s">
        <v>631</v>
      </c>
      <c r="G8749">
        <v>572.78</v>
      </c>
      <c r="H8749">
        <v>1</v>
      </c>
      <c r="I8749">
        <v>0.16</v>
      </c>
      <c r="J8749">
        <v>5.03</v>
      </c>
      <c r="K8749" t="s">
        <v>102</v>
      </c>
      <c r="L8749" t="s">
        <v>41</v>
      </c>
      <c r="M8749">
        <v>6.57</v>
      </c>
      <c r="N8749" t="s">
        <v>83</v>
      </c>
      <c r="O8749" t="b">
        <v>0</v>
      </c>
      <c r="P8749">
        <v>481.1352</v>
      </c>
      <c r="Q8749">
        <v>137.46719999999999</v>
      </c>
      <c r="R8749">
        <v>125.8672</v>
      </c>
      <c r="S8749" t="s">
        <v>183</v>
      </c>
      <c r="T8749">
        <v>0</v>
      </c>
      <c r="U8749">
        <v>0</v>
      </c>
      <c r="V8749">
        <v>16</v>
      </c>
      <c r="W8749">
        <v>1120.9875</v>
      </c>
    </row>
    <row r="8750" spans="1:23" x14ac:dyDescent="0.35">
      <c r="A8750" t="s">
        <v>10941</v>
      </c>
      <c r="B8750" t="s">
        <v>375</v>
      </c>
      <c r="C8750" t="s">
        <v>941</v>
      </c>
      <c r="D8750" t="s">
        <v>17</v>
      </c>
      <c r="E8750" t="s">
        <v>88</v>
      </c>
      <c r="F8750" t="s">
        <v>680</v>
      </c>
      <c r="G8750">
        <v>24.56</v>
      </c>
      <c r="H8750">
        <v>3</v>
      </c>
      <c r="I8750">
        <v>0.23</v>
      </c>
      <c r="J8750">
        <v>6.5</v>
      </c>
      <c r="K8750" t="s">
        <v>82</v>
      </c>
      <c r="L8750" t="s">
        <v>41</v>
      </c>
      <c r="M8750">
        <v>8.73</v>
      </c>
      <c r="N8750" t="s">
        <v>279</v>
      </c>
      <c r="O8750" t="b">
        <v>0</v>
      </c>
      <c r="P8750">
        <v>56.733600000000003</v>
      </c>
      <c r="Q8750">
        <v>12.525600000000001</v>
      </c>
      <c r="R8750">
        <v>-2.7043999999999961</v>
      </c>
      <c r="S8750" t="s">
        <v>128</v>
      </c>
      <c r="T8750">
        <v>0</v>
      </c>
      <c r="U8750">
        <v>1</v>
      </c>
      <c r="V8750">
        <v>16</v>
      </c>
      <c r="W8750">
        <v>2262.3416999999999</v>
      </c>
    </row>
    <row r="8751" spans="1:23" x14ac:dyDescent="0.35">
      <c r="A8751" t="s">
        <v>10942</v>
      </c>
      <c r="B8751" t="s">
        <v>951</v>
      </c>
      <c r="C8751" t="s">
        <v>1908</v>
      </c>
      <c r="D8751" t="s">
        <v>15</v>
      </c>
      <c r="E8751" t="s">
        <v>16</v>
      </c>
      <c r="F8751" t="s">
        <v>351</v>
      </c>
      <c r="G8751">
        <v>34.89</v>
      </c>
      <c r="H8751">
        <v>1</v>
      </c>
      <c r="I8751">
        <v>0.1</v>
      </c>
      <c r="J8751">
        <v>9.9700000000000006</v>
      </c>
      <c r="K8751" t="s">
        <v>90</v>
      </c>
      <c r="L8751" t="s">
        <v>45</v>
      </c>
      <c r="M8751">
        <v>1.81</v>
      </c>
      <c r="N8751" t="s">
        <v>83</v>
      </c>
      <c r="O8751" t="b">
        <v>0</v>
      </c>
      <c r="P8751">
        <v>31.401</v>
      </c>
      <c r="Q8751">
        <v>10.467000000000001</v>
      </c>
      <c r="R8751">
        <v>-1.3130000000000019</v>
      </c>
      <c r="S8751" t="s">
        <v>91</v>
      </c>
      <c r="T8751">
        <v>0</v>
      </c>
      <c r="U8751">
        <v>0</v>
      </c>
      <c r="V8751">
        <v>5</v>
      </c>
      <c r="W8751">
        <v>-10.085599999999999</v>
      </c>
    </row>
    <row r="8752" spans="1:23" x14ac:dyDescent="0.35">
      <c r="A8752" t="s">
        <v>10943</v>
      </c>
      <c r="B8752" t="s">
        <v>1687</v>
      </c>
      <c r="C8752" t="s">
        <v>2815</v>
      </c>
      <c r="D8752" t="s">
        <v>17</v>
      </c>
      <c r="E8752" t="s">
        <v>14</v>
      </c>
      <c r="F8752" t="s">
        <v>159</v>
      </c>
      <c r="G8752">
        <v>102.69</v>
      </c>
      <c r="H8752">
        <v>1</v>
      </c>
      <c r="I8752">
        <v>0.13</v>
      </c>
      <c r="J8752">
        <v>7.65</v>
      </c>
      <c r="K8752" t="s">
        <v>115</v>
      </c>
      <c r="L8752" t="s">
        <v>41</v>
      </c>
      <c r="M8752">
        <v>10.45</v>
      </c>
      <c r="N8752" t="s">
        <v>83</v>
      </c>
      <c r="O8752" t="b">
        <v>0</v>
      </c>
      <c r="P8752">
        <v>89.340299999999999</v>
      </c>
      <c r="Q8752">
        <v>27.726299999999998</v>
      </c>
      <c r="R8752">
        <v>9.6263000000000005</v>
      </c>
      <c r="S8752" t="s">
        <v>97</v>
      </c>
      <c r="T8752">
        <v>0</v>
      </c>
      <c r="U8752">
        <v>0</v>
      </c>
      <c r="V8752">
        <v>13</v>
      </c>
      <c r="W8752">
        <v>1150.4376000000011</v>
      </c>
    </row>
    <row r="8753" spans="1:23" x14ac:dyDescent="0.35">
      <c r="A8753" t="s">
        <v>10944</v>
      </c>
      <c r="B8753" t="s">
        <v>699</v>
      </c>
      <c r="C8753" t="s">
        <v>592</v>
      </c>
      <c r="D8753" t="s">
        <v>17</v>
      </c>
      <c r="E8753" t="s">
        <v>95</v>
      </c>
      <c r="F8753" t="s">
        <v>770</v>
      </c>
      <c r="G8753">
        <v>430.68</v>
      </c>
      <c r="H8753">
        <v>1</v>
      </c>
      <c r="I8753">
        <v>0.04</v>
      </c>
      <c r="J8753">
        <v>3.32</v>
      </c>
      <c r="K8753" t="s">
        <v>82</v>
      </c>
      <c r="L8753" t="s">
        <v>45</v>
      </c>
      <c r="M8753">
        <v>1.23</v>
      </c>
      <c r="N8753" t="s">
        <v>83</v>
      </c>
      <c r="O8753" t="b">
        <v>0</v>
      </c>
      <c r="P8753">
        <v>413.45280000000002</v>
      </c>
      <c r="Q8753">
        <v>155.04480000000001</v>
      </c>
      <c r="R8753">
        <v>150.49479999999991</v>
      </c>
      <c r="S8753" t="s">
        <v>91</v>
      </c>
      <c r="T8753">
        <v>0</v>
      </c>
      <c r="U8753">
        <v>0</v>
      </c>
      <c r="V8753">
        <v>13</v>
      </c>
      <c r="W8753">
        <v>968.00819999999999</v>
      </c>
    </row>
    <row r="8754" spans="1:23" x14ac:dyDescent="0.35">
      <c r="A8754" t="s">
        <v>10945</v>
      </c>
      <c r="B8754" t="s">
        <v>491</v>
      </c>
      <c r="C8754" t="s">
        <v>459</v>
      </c>
      <c r="D8754" t="s">
        <v>17</v>
      </c>
      <c r="E8754" t="s">
        <v>16</v>
      </c>
      <c r="F8754" t="s">
        <v>344</v>
      </c>
      <c r="G8754">
        <v>45.37</v>
      </c>
      <c r="H8754">
        <v>2</v>
      </c>
      <c r="I8754">
        <v>0.25</v>
      </c>
      <c r="J8754">
        <v>8.23</v>
      </c>
      <c r="K8754" t="s">
        <v>102</v>
      </c>
      <c r="L8754" t="s">
        <v>41</v>
      </c>
      <c r="M8754">
        <v>10.43</v>
      </c>
      <c r="N8754" t="s">
        <v>83</v>
      </c>
      <c r="O8754" t="b">
        <v>0</v>
      </c>
      <c r="P8754">
        <v>68.054999999999993</v>
      </c>
      <c r="Q8754">
        <v>13.611000000000001</v>
      </c>
      <c r="R8754">
        <v>-5.049000000000003</v>
      </c>
      <c r="S8754" t="s">
        <v>103</v>
      </c>
      <c r="T8754">
        <v>0</v>
      </c>
      <c r="U8754">
        <v>0</v>
      </c>
      <c r="V8754">
        <v>17</v>
      </c>
      <c r="W8754">
        <v>516.81659999999999</v>
      </c>
    </row>
    <row r="8755" spans="1:23" x14ac:dyDescent="0.35">
      <c r="A8755" t="s">
        <v>10946</v>
      </c>
      <c r="B8755" t="s">
        <v>433</v>
      </c>
      <c r="C8755" t="s">
        <v>10947</v>
      </c>
      <c r="D8755" t="s">
        <v>12</v>
      </c>
      <c r="E8755" t="s">
        <v>14</v>
      </c>
      <c r="F8755" t="s">
        <v>1740</v>
      </c>
      <c r="G8755">
        <v>115.9</v>
      </c>
      <c r="H8755">
        <v>1</v>
      </c>
      <c r="I8755">
        <v>0.01</v>
      </c>
      <c r="J8755">
        <v>9.3800000000000008</v>
      </c>
      <c r="K8755" t="s">
        <v>82</v>
      </c>
      <c r="L8755" t="s">
        <v>48</v>
      </c>
      <c r="M8755">
        <v>16.54</v>
      </c>
      <c r="N8755" t="s">
        <v>83</v>
      </c>
      <c r="O8755" t="b">
        <v>0</v>
      </c>
      <c r="P8755">
        <v>114.741</v>
      </c>
      <c r="Q8755">
        <v>45.200999999999993</v>
      </c>
      <c r="R8755">
        <v>19.280999999999992</v>
      </c>
      <c r="S8755" t="s">
        <v>97</v>
      </c>
      <c r="T8755">
        <v>0</v>
      </c>
      <c r="U8755">
        <v>0</v>
      </c>
      <c r="V8755">
        <v>1</v>
      </c>
      <c r="W8755">
        <v>19.280999999999992</v>
      </c>
    </row>
    <row r="8756" spans="1:23" x14ac:dyDescent="0.35">
      <c r="A8756" t="s">
        <v>10948</v>
      </c>
      <c r="B8756" t="s">
        <v>996</v>
      </c>
      <c r="C8756" t="s">
        <v>10949</v>
      </c>
      <c r="D8756" t="s">
        <v>12</v>
      </c>
      <c r="E8756" t="s">
        <v>14</v>
      </c>
      <c r="F8756" t="s">
        <v>662</v>
      </c>
      <c r="G8756">
        <v>85.08</v>
      </c>
      <c r="H8756">
        <v>2</v>
      </c>
      <c r="I8756">
        <v>0.05</v>
      </c>
      <c r="J8756">
        <v>9.2100000000000009</v>
      </c>
      <c r="K8756" t="s">
        <v>82</v>
      </c>
      <c r="L8756" t="s">
        <v>48</v>
      </c>
      <c r="M8756">
        <v>16.34</v>
      </c>
      <c r="N8756" t="s">
        <v>83</v>
      </c>
      <c r="O8756" t="b">
        <v>0</v>
      </c>
      <c r="P8756">
        <v>161.65199999999999</v>
      </c>
      <c r="Q8756">
        <v>59.555999999999997</v>
      </c>
      <c r="R8756">
        <v>34.006</v>
      </c>
      <c r="S8756" t="s">
        <v>128</v>
      </c>
      <c r="T8756">
        <v>0</v>
      </c>
      <c r="U8756">
        <v>0</v>
      </c>
      <c r="V8756">
        <v>1</v>
      </c>
      <c r="W8756">
        <v>34.006</v>
      </c>
    </row>
    <row r="8757" spans="1:23" x14ac:dyDescent="0.35">
      <c r="A8757" t="s">
        <v>10950</v>
      </c>
      <c r="B8757" t="s">
        <v>1147</v>
      </c>
      <c r="C8757" t="s">
        <v>1086</v>
      </c>
      <c r="D8757" t="s">
        <v>17</v>
      </c>
      <c r="E8757" t="s">
        <v>88</v>
      </c>
      <c r="F8757" t="s">
        <v>341</v>
      </c>
      <c r="G8757">
        <v>38.35</v>
      </c>
      <c r="H8757">
        <v>1</v>
      </c>
      <c r="I8757">
        <v>0.03</v>
      </c>
      <c r="J8757">
        <v>4.2699999999999996</v>
      </c>
      <c r="K8757" t="s">
        <v>115</v>
      </c>
      <c r="L8757" t="s">
        <v>48</v>
      </c>
      <c r="M8757">
        <v>9.31</v>
      </c>
      <c r="N8757" t="s">
        <v>83</v>
      </c>
      <c r="O8757" t="b">
        <v>0</v>
      </c>
      <c r="P8757">
        <v>37.1995</v>
      </c>
      <c r="Q8757">
        <v>14.189500000000001</v>
      </c>
      <c r="R8757">
        <v>0.60949999999999882</v>
      </c>
      <c r="S8757" t="s">
        <v>183</v>
      </c>
      <c r="T8757">
        <v>0</v>
      </c>
      <c r="U8757">
        <v>0</v>
      </c>
      <c r="V8757">
        <v>3</v>
      </c>
      <c r="W8757">
        <v>118.52330000000001</v>
      </c>
    </row>
    <row r="8758" spans="1:23" x14ac:dyDescent="0.35">
      <c r="A8758" t="s">
        <v>10951</v>
      </c>
      <c r="B8758" t="s">
        <v>598</v>
      </c>
      <c r="C8758" t="s">
        <v>1437</v>
      </c>
      <c r="D8758" t="s">
        <v>19</v>
      </c>
      <c r="E8758" t="s">
        <v>88</v>
      </c>
      <c r="F8758" t="s">
        <v>341</v>
      </c>
      <c r="G8758">
        <v>28.63</v>
      </c>
      <c r="H8758">
        <v>1</v>
      </c>
      <c r="I8758">
        <v>0.01</v>
      </c>
      <c r="J8758">
        <v>6.37</v>
      </c>
      <c r="K8758" t="s">
        <v>115</v>
      </c>
      <c r="L8758" t="s">
        <v>45</v>
      </c>
      <c r="M8758">
        <v>1.49</v>
      </c>
      <c r="N8758" t="s">
        <v>83</v>
      </c>
      <c r="O8758" t="b">
        <v>0</v>
      </c>
      <c r="P8758">
        <v>28.343699999999998</v>
      </c>
      <c r="Q8758">
        <v>11.165699999999999</v>
      </c>
      <c r="R8758">
        <v>3.3057000000000012</v>
      </c>
      <c r="S8758" t="s">
        <v>183</v>
      </c>
      <c r="T8758">
        <v>0</v>
      </c>
      <c r="U8758">
        <v>0</v>
      </c>
      <c r="V8758">
        <v>18</v>
      </c>
      <c r="W8758">
        <v>1591.9094</v>
      </c>
    </row>
    <row r="8759" spans="1:23" x14ac:dyDescent="0.35">
      <c r="A8759" t="s">
        <v>10952</v>
      </c>
      <c r="B8759" t="s">
        <v>205</v>
      </c>
      <c r="C8759" t="s">
        <v>387</v>
      </c>
      <c r="D8759" t="s">
        <v>20</v>
      </c>
      <c r="E8759" t="s">
        <v>14</v>
      </c>
      <c r="F8759" t="s">
        <v>674</v>
      </c>
      <c r="G8759">
        <v>105.15</v>
      </c>
      <c r="H8759">
        <v>2</v>
      </c>
      <c r="I8759">
        <v>7.0000000000000007E-2</v>
      </c>
      <c r="J8759">
        <v>5.01</v>
      </c>
      <c r="K8759" t="s">
        <v>115</v>
      </c>
      <c r="L8759" t="s">
        <v>41</v>
      </c>
      <c r="M8759">
        <v>6.55</v>
      </c>
      <c r="N8759" t="s">
        <v>83</v>
      </c>
      <c r="O8759" t="b">
        <v>0</v>
      </c>
      <c r="P8759">
        <v>195.57900000000001</v>
      </c>
      <c r="Q8759">
        <v>69.399000000000001</v>
      </c>
      <c r="R8759">
        <v>57.838999999999999</v>
      </c>
      <c r="S8759" t="s">
        <v>97</v>
      </c>
      <c r="T8759">
        <v>0</v>
      </c>
      <c r="U8759">
        <v>0</v>
      </c>
      <c r="V8759">
        <v>17</v>
      </c>
      <c r="W8759">
        <v>1451.0446999999999</v>
      </c>
    </row>
    <row r="8760" spans="1:23" x14ac:dyDescent="0.35">
      <c r="A8760" t="s">
        <v>10953</v>
      </c>
      <c r="B8760" t="s">
        <v>353</v>
      </c>
      <c r="C8760" t="s">
        <v>3175</v>
      </c>
      <c r="D8760" t="s">
        <v>17</v>
      </c>
      <c r="E8760" t="s">
        <v>16</v>
      </c>
      <c r="F8760" t="s">
        <v>696</v>
      </c>
      <c r="G8760">
        <v>32.04</v>
      </c>
      <c r="H8760">
        <v>1</v>
      </c>
      <c r="I8760">
        <v>0.1</v>
      </c>
      <c r="J8760">
        <v>3.39</v>
      </c>
      <c r="K8760" t="s">
        <v>102</v>
      </c>
      <c r="L8760" t="s">
        <v>41</v>
      </c>
      <c r="M8760">
        <v>10.59</v>
      </c>
      <c r="N8760" t="s">
        <v>83</v>
      </c>
      <c r="O8760" t="b">
        <v>0</v>
      </c>
      <c r="P8760">
        <v>28.835999999999999</v>
      </c>
      <c r="Q8760">
        <v>9.6119999999999983</v>
      </c>
      <c r="R8760">
        <v>-4.3680000000000021</v>
      </c>
      <c r="S8760" t="s">
        <v>91</v>
      </c>
      <c r="T8760">
        <v>0</v>
      </c>
      <c r="U8760">
        <v>0</v>
      </c>
      <c r="V8760">
        <v>12</v>
      </c>
      <c r="W8760">
        <v>454.81139999999999</v>
      </c>
    </row>
    <row r="8761" spans="1:23" x14ac:dyDescent="0.35">
      <c r="A8761" t="s">
        <v>10954</v>
      </c>
      <c r="B8761" t="s">
        <v>909</v>
      </c>
      <c r="C8761" t="s">
        <v>1500</v>
      </c>
      <c r="D8761" t="s">
        <v>17</v>
      </c>
      <c r="E8761" t="s">
        <v>16</v>
      </c>
      <c r="F8761" t="s">
        <v>472</v>
      </c>
      <c r="G8761">
        <v>28.46</v>
      </c>
      <c r="H8761">
        <v>1</v>
      </c>
      <c r="I8761">
        <v>0.28999999999999998</v>
      </c>
      <c r="J8761">
        <v>3.97</v>
      </c>
      <c r="K8761" t="s">
        <v>102</v>
      </c>
      <c r="L8761" t="s">
        <v>43</v>
      </c>
      <c r="M8761">
        <v>3.61</v>
      </c>
      <c r="N8761" t="s">
        <v>279</v>
      </c>
      <c r="O8761" t="b">
        <v>0</v>
      </c>
      <c r="P8761">
        <v>20.206600000000002</v>
      </c>
      <c r="Q8761">
        <v>3.1305999999999981</v>
      </c>
      <c r="R8761">
        <v>-4.4494000000000016</v>
      </c>
      <c r="S8761" t="s">
        <v>183</v>
      </c>
      <c r="T8761">
        <v>0</v>
      </c>
      <c r="U8761">
        <v>1</v>
      </c>
      <c r="V8761">
        <v>20</v>
      </c>
      <c r="W8761">
        <v>1871.6422</v>
      </c>
    </row>
    <row r="8762" spans="1:23" x14ac:dyDescent="0.35">
      <c r="A8762" t="s">
        <v>10955</v>
      </c>
      <c r="B8762" t="s">
        <v>425</v>
      </c>
      <c r="C8762" t="s">
        <v>1036</v>
      </c>
      <c r="D8762" t="s">
        <v>12</v>
      </c>
      <c r="E8762" t="s">
        <v>88</v>
      </c>
      <c r="F8762" t="s">
        <v>857</v>
      </c>
      <c r="G8762">
        <v>26.81</v>
      </c>
      <c r="H8762">
        <v>3</v>
      </c>
      <c r="I8762">
        <v>0.06</v>
      </c>
      <c r="J8762">
        <v>8.09</v>
      </c>
      <c r="K8762" t="s">
        <v>82</v>
      </c>
      <c r="L8762" t="s">
        <v>41</v>
      </c>
      <c r="M8762">
        <v>7.64</v>
      </c>
      <c r="N8762" t="s">
        <v>83</v>
      </c>
      <c r="O8762" t="b">
        <v>0</v>
      </c>
      <c r="P8762">
        <v>75.604199999999992</v>
      </c>
      <c r="Q8762">
        <v>27.3462</v>
      </c>
      <c r="R8762">
        <v>11.616199999999999</v>
      </c>
      <c r="S8762" t="s">
        <v>84</v>
      </c>
      <c r="T8762">
        <v>0</v>
      </c>
      <c r="U8762">
        <v>0</v>
      </c>
      <c r="V8762">
        <v>16</v>
      </c>
      <c r="W8762">
        <v>1151.5438999999999</v>
      </c>
    </row>
    <row r="8763" spans="1:23" x14ac:dyDescent="0.35">
      <c r="A8763" t="s">
        <v>10956</v>
      </c>
      <c r="B8763" t="s">
        <v>165</v>
      </c>
      <c r="C8763" t="s">
        <v>647</v>
      </c>
      <c r="D8763" t="s">
        <v>12</v>
      </c>
      <c r="E8763" t="s">
        <v>14</v>
      </c>
      <c r="F8763" t="s">
        <v>355</v>
      </c>
      <c r="G8763">
        <v>155.31</v>
      </c>
      <c r="H8763">
        <v>1</v>
      </c>
      <c r="I8763">
        <v>7.0000000000000007E-2</v>
      </c>
      <c r="J8763">
        <v>8.98</v>
      </c>
      <c r="K8763" t="s">
        <v>90</v>
      </c>
      <c r="L8763" t="s">
        <v>43</v>
      </c>
      <c r="M8763">
        <v>4.67</v>
      </c>
      <c r="N8763" t="s">
        <v>83</v>
      </c>
      <c r="O8763" t="b">
        <v>0</v>
      </c>
      <c r="P8763">
        <v>144.4383</v>
      </c>
      <c r="Q8763">
        <v>51.252300000000012</v>
      </c>
      <c r="R8763">
        <v>37.602300000000007</v>
      </c>
      <c r="S8763" t="s">
        <v>91</v>
      </c>
      <c r="T8763">
        <v>0</v>
      </c>
      <c r="U8763">
        <v>0</v>
      </c>
      <c r="V8763">
        <v>14</v>
      </c>
      <c r="W8763">
        <v>995.57560000000024</v>
      </c>
    </row>
    <row r="8764" spans="1:23" x14ac:dyDescent="0.35">
      <c r="A8764" t="s">
        <v>10957</v>
      </c>
      <c r="B8764" t="s">
        <v>949</v>
      </c>
      <c r="C8764" t="s">
        <v>1561</v>
      </c>
      <c r="D8764" t="s">
        <v>19</v>
      </c>
      <c r="E8764" t="s">
        <v>88</v>
      </c>
      <c r="F8764" t="s">
        <v>199</v>
      </c>
      <c r="G8764">
        <v>22.63</v>
      </c>
      <c r="H8764">
        <v>1</v>
      </c>
      <c r="I8764">
        <v>7.0000000000000007E-2</v>
      </c>
      <c r="J8764">
        <v>4.2</v>
      </c>
      <c r="K8764" t="s">
        <v>115</v>
      </c>
      <c r="L8764" t="s">
        <v>43</v>
      </c>
      <c r="M8764">
        <v>7.94</v>
      </c>
      <c r="N8764" t="s">
        <v>83</v>
      </c>
      <c r="O8764" t="b">
        <v>0</v>
      </c>
      <c r="P8764">
        <v>21.0459</v>
      </c>
      <c r="Q8764">
        <v>7.4678999999999967</v>
      </c>
      <c r="R8764">
        <v>-4.6721000000000039</v>
      </c>
      <c r="S8764" t="s">
        <v>103</v>
      </c>
      <c r="T8764">
        <v>0</v>
      </c>
      <c r="U8764">
        <v>0</v>
      </c>
      <c r="V8764">
        <v>11</v>
      </c>
      <c r="W8764">
        <v>738.87560000000008</v>
      </c>
    </row>
    <row r="8765" spans="1:23" x14ac:dyDescent="0.35">
      <c r="A8765" t="s">
        <v>10958</v>
      </c>
      <c r="B8765" t="s">
        <v>1345</v>
      </c>
      <c r="C8765" t="s">
        <v>1789</v>
      </c>
      <c r="D8765" t="s">
        <v>15</v>
      </c>
      <c r="E8765" t="s">
        <v>88</v>
      </c>
      <c r="F8765" t="s">
        <v>415</v>
      </c>
      <c r="G8765">
        <v>10.5</v>
      </c>
      <c r="H8765">
        <v>1</v>
      </c>
      <c r="I8765">
        <v>0.15</v>
      </c>
      <c r="J8765">
        <v>5.34</v>
      </c>
      <c r="K8765" t="s">
        <v>90</v>
      </c>
      <c r="L8765" t="s">
        <v>41</v>
      </c>
      <c r="M8765">
        <v>11.59</v>
      </c>
      <c r="N8765" t="s">
        <v>83</v>
      </c>
      <c r="O8765" t="b">
        <v>0</v>
      </c>
      <c r="P8765">
        <v>8.9249999999999989</v>
      </c>
      <c r="Q8765">
        <v>2.6249999999999991</v>
      </c>
      <c r="R8765">
        <v>-14.305</v>
      </c>
      <c r="S8765" t="s">
        <v>183</v>
      </c>
      <c r="T8765">
        <v>0</v>
      </c>
      <c r="U8765">
        <v>0</v>
      </c>
      <c r="V8765">
        <v>19</v>
      </c>
      <c r="W8765">
        <v>1747.4513999999999</v>
      </c>
    </row>
    <row r="8766" spans="1:23" x14ac:dyDescent="0.35">
      <c r="A8766" t="s">
        <v>10959</v>
      </c>
      <c r="B8766" t="s">
        <v>603</v>
      </c>
      <c r="C8766" t="s">
        <v>10960</v>
      </c>
      <c r="D8766" t="s">
        <v>15</v>
      </c>
      <c r="E8766" t="s">
        <v>16</v>
      </c>
      <c r="F8766" t="s">
        <v>444</v>
      </c>
      <c r="G8766">
        <v>32.76</v>
      </c>
      <c r="H8766">
        <v>2</v>
      </c>
      <c r="I8766">
        <v>0.08</v>
      </c>
      <c r="J8766">
        <v>5.67</v>
      </c>
      <c r="K8766" t="s">
        <v>102</v>
      </c>
      <c r="L8766" t="s">
        <v>43</v>
      </c>
      <c r="M8766">
        <v>3.2</v>
      </c>
      <c r="N8766" t="s">
        <v>83</v>
      </c>
      <c r="O8766" t="b">
        <v>0</v>
      </c>
      <c r="P8766">
        <v>60.278399999999998</v>
      </c>
      <c r="Q8766">
        <v>20.9664</v>
      </c>
      <c r="R8766">
        <v>12.096399999999999</v>
      </c>
      <c r="S8766" t="s">
        <v>128</v>
      </c>
      <c r="T8766">
        <v>0</v>
      </c>
      <c r="U8766">
        <v>0</v>
      </c>
      <c r="V8766">
        <v>1</v>
      </c>
      <c r="W8766">
        <v>12.096399999999999</v>
      </c>
    </row>
    <row r="8767" spans="1:23" x14ac:dyDescent="0.35">
      <c r="A8767" t="s">
        <v>10961</v>
      </c>
      <c r="B8767" t="s">
        <v>180</v>
      </c>
      <c r="C8767" t="s">
        <v>4737</v>
      </c>
      <c r="D8767" t="s">
        <v>12</v>
      </c>
      <c r="E8767" t="s">
        <v>16</v>
      </c>
      <c r="F8767" t="s">
        <v>895</v>
      </c>
      <c r="G8767">
        <v>36.880000000000003</v>
      </c>
      <c r="H8767">
        <v>3</v>
      </c>
      <c r="I8767">
        <v>0.08</v>
      </c>
      <c r="J8767">
        <v>5.21</v>
      </c>
      <c r="K8767" t="s">
        <v>102</v>
      </c>
      <c r="L8767" t="s">
        <v>43</v>
      </c>
      <c r="M8767">
        <v>7.81</v>
      </c>
      <c r="N8767" t="s">
        <v>83</v>
      </c>
      <c r="O8767" t="b">
        <v>0</v>
      </c>
      <c r="P8767">
        <v>101.78879999999999</v>
      </c>
      <c r="Q8767">
        <v>35.404800000000023</v>
      </c>
      <c r="R8767">
        <v>22.38480000000002</v>
      </c>
      <c r="S8767" t="s">
        <v>183</v>
      </c>
      <c r="T8767">
        <v>0</v>
      </c>
      <c r="U8767">
        <v>0</v>
      </c>
      <c r="V8767">
        <v>18</v>
      </c>
      <c r="W8767">
        <v>2172.4623999999999</v>
      </c>
    </row>
    <row r="8768" spans="1:23" x14ac:dyDescent="0.35">
      <c r="A8768" t="s">
        <v>10962</v>
      </c>
      <c r="B8768" t="s">
        <v>134</v>
      </c>
      <c r="C8768" t="s">
        <v>3897</v>
      </c>
      <c r="D8768" t="s">
        <v>15</v>
      </c>
      <c r="E8768" t="s">
        <v>88</v>
      </c>
      <c r="F8768" t="s">
        <v>199</v>
      </c>
      <c r="G8768">
        <v>22.33</v>
      </c>
      <c r="H8768">
        <v>1</v>
      </c>
      <c r="I8768">
        <v>0.13</v>
      </c>
      <c r="J8768">
        <v>9.64</v>
      </c>
      <c r="K8768" t="s">
        <v>115</v>
      </c>
      <c r="L8768" t="s">
        <v>41</v>
      </c>
      <c r="M8768">
        <v>8.0399999999999991</v>
      </c>
      <c r="N8768" t="s">
        <v>83</v>
      </c>
      <c r="O8768" t="b">
        <v>0</v>
      </c>
      <c r="P8768">
        <v>19.427099999999999</v>
      </c>
      <c r="Q8768">
        <v>6.0291000000000006</v>
      </c>
      <c r="R8768">
        <v>-11.6509</v>
      </c>
      <c r="S8768" t="s">
        <v>128</v>
      </c>
      <c r="T8768">
        <v>0</v>
      </c>
      <c r="U8768">
        <v>0</v>
      </c>
      <c r="V8768">
        <v>5</v>
      </c>
      <c r="W8768">
        <v>-12.430399999999979</v>
      </c>
    </row>
    <row r="8769" spans="1:23" x14ac:dyDescent="0.35">
      <c r="A8769" t="s">
        <v>10963</v>
      </c>
      <c r="B8769" t="s">
        <v>814</v>
      </c>
      <c r="C8769" t="s">
        <v>2110</v>
      </c>
      <c r="D8769" t="s">
        <v>17</v>
      </c>
      <c r="E8769" t="s">
        <v>88</v>
      </c>
      <c r="F8769" t="s">
        <v>251</v>
      </c>
      <c r="G8769">
        <v>10.35</v>
      </c>
      <c r="H8769">
        <v>1</v>
      </c>
      <c r="I8769">
        <v>0.19</v>
      </c>
      <c r="J8769">
        <v>9.0500000000000007</v>
      </c>
      <c r="K8769" t="s">
        <v>102</v>
      </c>
      <c r="L8769" t="s">
        <v>41</v>
      </c>
      <c r="M8769">
        <v>5.59</v>
      </c>
      <c r="N8769" t="s">
        <v>83</v>
      </c>
      <c r="O8769" t="b">
        <v>0</v>
      </c>
      <c r="P8769">
        <v>8.3834999999999997</v>
      </c>
      <c r="Q8769">
        <v>2.1735000000000002</v>
      </c>
      <c r="R8769">
        <v>-12.4665</v>
      </c>
      <c r="S8769" t="s">
        <v>183</v>
      </c>
      <c r="T8769">
        <v>0</v>
      </c>
      <c r="U8769">
        <v>0</v>
      </c>
      <c r="V8769">
        <v>13</v>
      </c>
      <c r="W8769">
        <v>459.34150000000011</v>
      </c>
    </row>
    <row r="8770" spans="1:23" x14ac:dyDescent="0.35">
      <c r="A8770" t="s">
        <v>10964</v>
      </c>
      <c r="B8770" t="s">
        <v>442</v>
      </c>
      <c r="C8770" t="s">
        <v>2008</v>
      </c>
      <c r="D8770" t="s">
        <v>12</v>
      </c>
      <c r="E8770" t="s">
        <v>88</v>
      </c>
      <c r="F8770" t="s">
        <v>415</v>
      </c>
      <c r="G8770">
        <v>14.78</v>
      </c>
      <c r="H8770">
        <v>2</v>
      </c>
      <c r="I8770">
        <v>0.28000000000000003</v>
      </c>
      <c r="J8770">
        <v>5.94</v>
      </c>
      <c r="K8770" t="s">
        <v>90</v>
      </c>
      <c r="L8770" t="s">
        <v>41</v>
      </c>
      <c r="M8770">
        <v>9.67</v>
      </c>
      <c r="N8770" t="s">
        <v>83</v>
      </c>
      <c r="O8770" t="b">
        <v>0</v>
      </c>
      <c r="P8770">
        <v>21.283200000000001</v>
      </c>
      <c r="Q8770">
        <v>3.5472000000000001</v>
      </c>
      <c r="R8770">
        <v>-12.062799999999999</v>
      </c>
      <c r="S8770" t="s">
        <v>128</v>
      </c>
      <c r="T8770">
        <v>0</v>
      </c>
      <c r="U8770">
        <v>0</v>
      </c>
      <c r="V8770">
        <v>13</v>
      </c>
      <c r="W8770">
        <v>919.70389999999998</v>
      </c>
    </row>
    <row r="8771" spans="1:23" x14ac:dyDescent="0.35">
      <c r="A8771" t="s">
        <v>10965</v>
      </c>
      <c r="B8771" t="s">
        <v>189</v>
      </c>
      <c r="C8771" t="s">
        <v>1734</v>
      </c>
      <c r="D8771" t="s">
        <v>12</v>
      </c>
      <c r="E8771" t="s">
        <v>95</v>
      </c>
      <c r="F8771" t="s">
        <v>667</v>
      </c>
      <c r="G8771">
        <v>230.37</v>
      </c>
      <c r="H8771">
        <v>1</v>
      </c>
      <c r="I8771">
        <v>0.06</v>
      </c>
      <c r="J8771">
        <v>2.66</v>
      </c>
      <c r="K8771" t="s">
        <v>82</v>
      </c>
      <c r="L8771" t="s">
        <v>43</v>
      </c>
      <c r="M8771">
        <v>6.34</v>
      </c>
      <c r="N8771" t="s">
        <v>83</v>
      </c>
      <c r="O8771" t="b">
        <v>0</v>
      </c>
      <c r="P8771">
        <v>216.5478</v>
      </c>
      <c r="Q8771">
        <v>78.325799999999987</v>
      </c>
      <c r="R8771">
        <v>69.325799999999987</v>
      </c>
      <c r="S8771" t="s">
        <v>91</v>
      </c>
      <c r="T8771">
        <v>0</v>
      </c>
      <c r="U8771">
        <v>0</v>
      </c>
      <c r="V8771">
        <v>4</v>
      </c>
      <c r="W8771">
        <v>972.98339999999996</v>
      </c>
    </row>
    <row r="8772" spans="1:23" x14ac:dyDescent="0.35">
      <c r="A8772" t="s">
        <v>10966</v>
      </c>
      <c r="B8772" t="s">
        <v>113</v>
      </c>
      <c r="C8772" t="s">
        <v>467</v>
      </c>
      <c r="D8772" t="s">
        <v>15</v>
      </c>
      <c r="E8772" t="s">
        <v>14</v>
      </c>
      <c r="F8772" t="s">
        <v>159</v>
      </c>
      <c r="G8772">
        <v>39.869999999999997</v>
      </c>
      <c r="H8772">
        <v>2</v>
      </c>
      <c r="I8772">
        <v>0.04</v>
      </c>
      <c r="J8772">
        <v>5.35</v>
      </c>
      <c r="K8772" t="s">
        <v>102</v>
      </c>
      <c r="L8772" t="s">
        <v>45</v>
      </c>
      <c r="M8772">
        <v>1.26</v>
      </c>
      <c r="N8772" t="s">
        <v>83</v>
      </c>
      <c r="O8772" t="b">
        <v>0</v>
      </c>
      <c r="P8772">
        <v>76.550399999999996</v>
      </c>
      <c r="Q8772">
        <v>28.706399999999999</v>
      </c>
      <c r="R8772">
        <v>22.096399999999999</v>
      </c>
      <c r="S8772" t="s">
        <v>84</v>
      </c>
      <c r="T8772">
        <v>0</v>
      </c>
      <c r="U8772">
        <v>0</v>
      </c>
      <c r="V8772">
        <v>17</v>
      </c>
      <c r="W8772">
        <v>460.26070000000021</v>
      </c>
    </row>
    <row r="8773" spans="1:23" x14ac:dyDescent="0.35">
      <c r="A8773" t="s">
        <v>10967</v>
      </c>
      <c r="B8773" t="s">
        <v>800</v>
      </c>
      <c r="C8773" t="s">
        <v>820</v>
      </c>
      <c r="D8773" t="s">
        <v>12</v>
      </c>
      <c r="E8773" t="s">
        <v>14</v>
      </c>
      <c r="F8773" t="s">
        <v>662</v>
      </c>
      <c r="G8773">
        <v>112.93</v>
      </c>
      <c r="H8773">
        <v>1</v>
      </c>
      <c r="I8773">
        <v>0.09</v>
      </c>
      <c r="J8773">
        <v>3.24</v>
      </c>
      <c r="K8773" t="s">
        <v>82</v>
      </c>
      <c r="L8773" t="s">
        <v>48</v>
      </c>
      <c r="M8773">
        <v>10.56</v>
      </c>
      <c r="N8773" t="s">
        <v>83</v>
      </c>
      <c r="O8773" t="b">
        <v>0</v>
      </c>
      <c r="P8773">
        <v>102.7663</v>
      </c>
      <c r="Q8773">
        <v>35.00830000000002</v>
      </c>
      <c r="R8773">
        <v>21.208300000000019</v>
      </c>
      <c r="S8773" t="s">
        <v>84</v>
      </c>
      <c r="T8773">
        <v>0</v>
      </c>
      <c r="U8773">
        <v>0</v>
      </c>
      <c r="V8773">
        <v>17</v>
      </c>
      <c r="W8773">
        <v>1105.1192000000001</v>
      </c>
    </row>
    <row r="8774" spans="1:23" x14ac:dyDescent="0.35">
      <c r="A8774" t="s">
        <v>10968</v>
      </c>
      <c r="B8774" t="s">
        <v>1219</v>
      </c>
      <c r="C8774" t="s">
        <v>258</v>
      </c>
      <c r="D8774" t="s">
        <v>17</v>
      </c>
      <c r="E8774" t="s">
        <v>95</v>
      </c>
      <c r="F8774" t="s">
        <v>123</v>
      </c>
      <c r="G8774">
        <v>25.87</v>
      </c>
      <c r="H8774">
        <v>2</v>
      </c>
      <c r="I8774">
        <v>0.1</v>
      </c>
      <c r="J8774">
        <v>8.15</v>
      </c>
      <c r="K8774" t="s">
        <v>102</v>
      </c>
      <c r="L8774" t="s">
        <v>48</v>
      </c>
      <c r="M8774">
        <v>10.69</v>
      </c>
      <c r="N8774" t="s">
        <v>279</v>
      </c>
      <c r="O8774" t="b">
        <v>1</v>
      </c>
      <c r="P8774">
        <v>46.566000000000003</v>
      </c>
      <c r="Q8774">
        <v>15.522</v>
      </c>
      <c r="R8774">
        <v>-3.3179999999999978</v>
      </c>
      <c r="S8774" t="s">
        <v>183</v>
      </c>
      <c r="T8774">
        <v>0</v>
      </c>
      <c r="U8774">
        <v>1</v>
      </c>
      <c r="V8774">
        <v>5</v>
      </c>
      <c r="W8774">
        <v>676.69280000000003</v>
      </c>
    </row>
    <row r="8775" spans="1:23" x14ac:dyDescent="0.35">
      <c r="A8775" t="s">
        <v>10969</v>
      </c>
      <c r="B8775" t="s">
        <v>626</v>
      </c>
      <c r="C8775" t="s">
        <v>1608</v>
      </c>
      <c r="D8775" t="s">
        <v>12</v>
      </c>
      <c r="E8775" t="s">
        <v>95</v>
      </c>
      <c r="F8775" t="s">
        <v>96</v>
      </c>
      <c r="G8775">
        <v>493.67</v>
      </c>
      <c r="H8775">
        <v>1</v>
      </c>
      <c r="I8775">
        <v>0.04</v>
      </c>
      <c r="J8775">
        <v>7.38</v>
      </c>
      <c r="K8775" t="s">
        <v>82</v>
      </c>
      <c r="L8775" t="s">
        <v>43</v>
      </c>
      <c r="M8775">
        <v>7.49</v>
      </c>
      <c r="N8775" t="s">
        <v>83</v>
      </c>
      <c r="O8775" t="b">
        <v>0</v>
      </c>
      <c r="P8775">
        <v>473.92320000000001</v>
      </c>
      <c r="Q8775">
        <v>177.72120000000001</v>
      </c>
      <c r="R8775">
        <v>162.85120000000001</v>
      </c>
      <c r="S8775" t="s">
        <v>97</v>
      </c>
      <c r="T8775">
        <v>0</v>
      </c>
      <c r="U8775">
        <v>0</v>
      </c>
      <c r="V8775">
        <v>19</v>
      </c>
      <c r="W8775">
        <v>3225.0970000000002</v>
      </c>
    </row>
    <row r="8776" spans="1:23" x14ac:dyDescent="0.35">
      <c r="A8776" t="s">
        <v>10970</v>
      </c>
      <c r="B8776" t="s">
        <v>383</v>
      </c>
      <c r="C8776" t="s">
        <v>265</v>
      </c>
      <c r="D8776" t="s">
        <v>15</v>
      </c>
      <c r="E8776" t="s">
        <v>95</v>
      </c>
      <c r="F8776" t="s">
        <v>1080</v>
      </c>
      <c r="G8776">
        <v>359.36</v>
      </c>
      <c r="H8776">
        <v>2</v>
      </c>
      <c r="I8776">
        <v>0.17</v>
      </c>
      <c r="J8776">
        <v>3.35</v>
      </c>
      <c r="K8776" t="s">
        <v>115</v>
      </c>
      <c r="L8776" t="s">
        <v>41</v>
      </c>
      <c r="M8776">
        <v>14.58</v>
      </c>
      <c r="N8776" t="s">
        <v>83</v>
      </c>
      <c r="O8776" t="b">
        <v>0</v>
      </c>
      <c r="P8776">
        <v>596.5376</v>
      </c>
      <c r="Q8776">
        <v>165.3056</v>
      </c>
      <c r="R8776">
        <v>147.37559999999999</v>
      </c>
      <c r="S8776" t="s">
        <v>128</v>
      </c>
      <c r="T8776">
        <v>0</v>
      </c>
      <c r="U8776">
        <v>0</v>
      </c>
      <c r="V8776">
        <v>16</v>
      </c>
      <c r="W8776">
        <v>1097.520600000001</v>
      </c>
    </row>
    <row r="8777" spans="1:23" x14ac:dyDescent="0.35">
      <c r="A8777" t="s">
        <v>10971</v>
      </c>
      <c r="B8777" t="s">
        <v>536</v>
      </c>
      <c r="C8777" t="s">
        <v>262</v>
      </c>
      <c r="D8777" t="s">
        <v>15</v>
      </c>
      <c r="E8777" t="s">
        <v>95</v>
      </c>
      <c r="F8777" t="s">
        <v>1113</v>
      </c>
      <c r="G8777">
        <v>128.41999999999999</v>
      </c>
      <c r="H8777">
        <v>2</v>
      </c>
      <c r="I8777">
        <v>0.09</v>
      </c>
      <c r="J8777">
        <v>5.78</v>
      </c>
      <c r="K8777" t="s">
        <v>82</v>
      </c>
      <c r="L8777" t="s">
        <v>45</v>
      </c>
      <c r="M8777">
        <v>1.31</v>
      </c>
      <c r="N8777" t="s">
        <v>83</v>
      </c>
      <c r="O8777" t="b">
        <v>0</v>
      </c>
      <c r="P8777">
        <v>233.7244</v>
      </c>
      <c r="Q8777">
        <v>79.620399999999989</v>
      </c>
      <c r="R8777">
        <v>72.530399999999986</v>
      </c>
      <c r="S8777" t="s">
        <v>97</v>
      </c>
      <c r="T8777">
        <v>0</v>
      </c>
      <c r="U8777">
        <v>0</v>
      </c>
      <c r="V8777">
        <v>3</v>
      </c>
      <c r="W8777">
        <v>113.44589999999999</v>
      </c>
    </row>
    <row r="8778" spans="1:23" x14ac:dyDescent="0.35">
      <c r="A8778" t="s">
        <v>10972</v>
      </c>
      <c r="B8778" t="s">
        <v>901</v>
      </c>
      <c r="C8778" t="s">
        <v>10785</v>
      </c>
      <c r="D8778" t="s">
        <v>19</v>
      </c>
      <c r="E8778" t="s">
        <v>95</v>
      </c>
      <c r="F8778" t="s">
        <v>140</v>
      </c>
      <c r="G8778">
        <v>340.37</v>
      </c>
      <c r="H8778">
        <v>2</v>
      </c>
      <c r="I8778">
        <v>0.02</v>
      </c>
      <c r="J8778">
        <v>8.6199999999999992</v>
      </c>
      <c r="K8778" t="s">
        <v>90</v>
      </c>
      <c r="L8778" t="s">
        <v>45</v>
      </c>
      <c r="M8778">
        <v>1.94</v>
      </c>
      <c r="N8778" t="s">
        <v>83</v>
      </c>
      <c r="O8778" t="b">
        <v>0</v>
      </c>
      <c r="P8778">
        <v>667.12519999999995</v>
      </c>
      <c r="Q8778">
        <v>258.68119999999988</v>
      </c>
      <c r="R8778">
        <v>248.12119999999999</v>
      </c>
      <c r="S8778" t="s">
        <v>128</v>
      </c>
      <c r="T8778">
        <v>0</v>
      </c>
      <c r="U8778">
        <v>0</v>
      </c>
      <c r="V8778">
        <v>2</v>
      </c>
      <c r="W8778">
        <v>427.91759999999999</v>
      </c>
    </row>
    <row r="8779" spans="1:23" x14ac:dyDescent="0.35">
      <c r="A8779" t="s">
        <v>10973</v>
      </c>
      <c r="B8779" t="s">
        <v>147</v>
      </c>
      <c r="C8779" t="s">
        <v>540</v>
      </c>
      <c r="D8779" t="s">
        <v>15</v>
      </c>
      <c r="E8779" t="s">
        <v>16</v>
      </c>
      <c r="F8779" t="s">
        <v>919</v>
      </c>
      <c r="G8779">
        <v>21.72</v>
      </c>
      <c r="H8779">
        <v>2</v>
      </c>
      <c r="I8779">
        <v>0.27</v>
      </c>
      <c r="J8779">
        <v>8.3000000000000007</v>
      </c>
      <c r="K8779" t="s">
        <v>82</v>
      </c>
      <c r="L8779" t="s">
        <v>45</v>
      </c>
      <c r="M8779">
        <v>1.01</v>
      </c>
      <c r="N8779" t="s">
        <v>141</v>
      </c>
      <c r="O8779" t="b">
        <v>0</v>
      </c>
      <c r="P8779">
        <v>31.711200000000002</v>
      </c>
      <c r="Q8779">
        <v>5.6472000000000024</v>
      </c>
      <c r="R8779">
        <v>-3.6627999999999989</v>
      </c>
      <c r="S8779" t="s">
        <v>84</v>
      </c>
      <c r="T8779">
        <v>1</v>
      </c>
      <c r="U8779">
        <v>0</v>
      </c>
      <c r="V8779">
        <v>3</v>
      </c>
      <c r="W8779">
        <v>124.7501</v>
      </c>
    </row>
    <row r="8780" spans="1:23" x14ac:dyDescent="0.35">
      <c r="A8780" t="s">
        <v>10974</v>
      </c>
      <c r="B8780" t="s">
        <v>639</v>
      </c>
      <c r="C8780" t="s">
        <v>1341</v>
      </c>
      <c r="D8780" t="s">
        <v>28</v>
      </c>
      <c r="E8780" t="s">
        <v>95</v>
      </c>
      <c r="F8780" t="s">
        <v>1202</v>
      </c>
      <c r="G8780">
        <v>181.37</v>
      </c>
      <c r="H8780">
        <v>3</v>
      </c>
      <c r="I8780">
        <v>0.1</v>
      </c>
      <c r="J8780">
        <v>8.57</v>
      </c>
      <c r="K8780" t="s">
        <v>90</v>
      </c>
      <c r="L8780" t="s">
        <v>41</v>
      </c>
      <c r="M8780">
        <v>7.34</v>
      </c>
      <c r="N8780" t="s">
        <v>83</v>
      </c>
      <c r="O8780" t="b">
        <v>0</v>
      </c>
      <c r="P8780">
        <v>489.69900000000001</v>
      </c>
      <c r="Q8780">
        <v>163.233</v>
      </c>
      <c r="R8780">
        <v>147.32300000000001</v>
      </c>
      <c r="S8780" t="s">
        <v>103</v>
      </c>
      <c r="T8780">
        <v>0</v>
      </c>
      <c r="U8780">
        <v>0</v>
      </c>
      <c r="V8780">
        <v>4</v>
      </c>
      <c r="W8780">
        <v>625.5590000000002</v>
      </c>
    </row>
    <row r="8781" spans="1:23" x14ac:dyDescent="0.35">
      <c r="A8781" t="s">
        <v>10975</v>
      </c>
      <c r="B8781" t="s">
        <v>268</v>
      </c>
      <c r="C8781" t="s">
        <v>5278</v>
      </c>
      <c r="D8781" t="s">
        <v>17</v>
      </c>
      <c r="E8781" t="s">
        <v>88</v>
      </c>
      <c r="F8781" t="s">
        <v>916</v>
      </c>
      <c r="G8781">
        <v>27.46</v>
      </c>
      <c r="H8781">
        <v>1</v>
      </c>
      <c r="I8781">
        <v>0.09</v>
      </c>
      <c r="J8781">
        <v>5.42</v>
      </c>
      <c r="K8781" t="s">
        <v>102</v>
      </c>
      <c r="L8781" t="s">
        <v>48</v>
      </c>
      <c r="M8781">
        <v>5.34</v>
      </c>
      <c r="N8781" t="s">
        <v>83</v>
      </c>
      <c r="O8781" t="b">
        <v>0</v>
      </c>
      <c r="P8781">
        <v>24.988600000000002</v>
      </c>
      <c r="Q8781">
        <v>8.5126000000000026</v>
      </c>
      <c r="R8781">
        <v>-2.2473999999999972</v>
      </c>
      <c r="S8781" t="s">
        <v>91</v>
      </c>
      <c r="T8781">
        <v>0</v>
      </c>
      <c r="U8781">
        <v>0</v>
      </c>
      <c r="V8781">
        <v>7</v>
      </c>
      <c r="W8781">
        <v>1184.0359000000001</v>
      </c>
    </row>
    <row r="8782" spans="1:23" x14ac:dyDescent="0.35">
      <c r="A8782" t="s">
        <v>10976</v>
      </c>
      <c r="B8782" t="s">
        <v>703</v>
      </c>
      <c r="C8782" t="s">
        <v>2764</v>
      </c>
      <c r="D8782" t="s">
        <v>12</v>
      </c>
      <c r="E8782" t="s">
        <v>14</v>
      </c>
      <c r="F8782" t="s">
        <v>588</v>
      </c>
      <c r="G8782">
        <v>80.11</v>
      </c>
      <c r="H8782">
        <v>1</v>
      </c>
      <c r="I8782">
        <v>0.04</v>
      </c>
      <c r="J8782">
        <v>3.87</v>
      </c>
      <c r="K8782" t="s">
        <v>102</v>
      </c>
      <c r="L8782" t="s">
        <v>43</v>
      </c>
      <c r="M8782">
        <v>4.8</v>
      </c>
      <c r="N8782" t="s">
        <v>83</v>
      </c>
      <c r="O8782" t="b">
        <v>0</v>
      </c>
      <c r="P8782">
        <v>76.905599999999993</v>
      </c>
      <c r="Q8782">
        <v>28.839600000000001</v>
      </c>
      <c r="R8782">
        <v>20.169599999999999</v>
      </c>
      <c r="S8782" t="s">
        <v>84</v>
      </c>
      <c r="T8782">
        <v>0</v>
      </c>
      <c r="U8782">
        <v>0</v>
      </c>
      <c r="V8782">
        <v>4</v>
      </c>
      <c r="W8782">
        <v>73.711199999999991</v>
      </c>
    </row>
    <row r="8783" spans="1:23" x14ac:dyDescent="0.35">
      <c r="A8783" t="s">
        <v>10977</v>
      </c>
      <c r="B8783" t="s">
        <v>364</v>
      </c>
      <c r="C8783" t="s">
        <v>2797</v>
      </c>
      <c r="D8783" t="s">
        <v>28</v>
      </c>
      <c r="E8783" t="s">
        <v>16</v>
      </c>
      <c r="F8783" t="s">
        <v>435</v>
      </c>
      <c r="G8783">
        <v>22.9</v>
      </c>
      <c r="H8783">
        <v>2</v>
      </c>
      <c r="I8783">
        <v>0.16</v>
      </c>
      <c r="J8783">
        <v>8.32</v>
      </c>
      <c r="K8783" t="s">
        <v>115</v>
      </c>
      <c r="L8783" t="s">
        <v>45</v>
      </c>
      <c r="M8783">
        <v>0.52</v>
      </c>
      <c r="N8783" t="s">
        <v>83</v>
      </c>
      <c r="O8783" t="b">
        <v>0</v>
      </c>
      <c r="P8783">
        <v>38.472000000000001</v>
      </c>
      <c r="Q8783">
        <v>10.992000000000001</v>
      </c>
      <c r="R8783">
        <v>2.151999999999997</v>
      </c>
      <c r="S8783" t="s">
        <v>97</v>
      </c>
      <c r="T8783">
        <v>0</v>
      </c>
      <c r="U8783">
        <v>0</v>
      </c>
      <c r="V8783">
        <v>13</v>
      </c>
      <c r="W8783">
        <v>922.11009999999999</v>
      </c>
    </row>
    <row r="8784" spans="1:23" x14ac:dyDescent="0.35">
      <c r="A8784" t="s">
        <v>10978</v>
      </c>
      <c r="B8784" t="s">
        <v>610</v>
      </c>
      <c r="C8784" t="s">
        <v>443</v>
      </c>
      <c r="D8784" t="s">
        <v>26</v>
      </c>
      <c r="E8784" t="s">
        <v>16</v>
      </c>
      <c r="F8784" t="s">
        <v>344</v>
      </c>
      <c r="G8784">
        <v>39.61</v>
      </c>
      <c r="H8784">
        <v>2</v>
      </c>
      <c r="I8784">
        <v>0.14000000000000001</v>
      </c>
      <c r="J8784">
        <v>7.46</v>
      </c>
      <c r="K8784" t="s">
        <v>102</v>
      </c>
      <c r="L8784" t="s">
        <v>41</v>
      </c>
      <c r="M8784">
        <v>11.68</v>
      </c>
      <c r="N8784" t="s">
        <v>83</v>
      </c>
      <c r="O8784" t="b">
        <v>0</v>
      </c>
      <c r="P8784">
        <v>68.129199999999997</v>
      </c>
      <c r="Q8784">
        <v>20.597200000000001</v>
      </c>
      <c r="R8784">
        <v>1.4572000000000001</v>
      </c>
      <c r="S8784" t="s">
        <v>97</v>
      </c>
      <c r="T8784">
        <v>0</v>
      </c>
      <c r="U8784">
        <v>0</v>
      </c>
      <c r="V8784">
        <v>13</v>
      </c>
      <c r="W8784">
        <v>469.81369999999998</v>
      </c>
    </row>
    <row r="8785" spans="1:23" x14ac:dyDescent="0.35">
      <c r="A8785" t="s">
        <v>10979</v>
      </c>
      <c r="B8785" t="s">
        <v>940</v>
      </c>
      <c r="C8785" t="s">
        <v>110</v>
      </c>
      <c r="D8785" t="s">
        <v>26</v>
      </c>
      <c r="E8785" t="s">
        <v>95</v>
      </c>
      <c r="F8785" t="s">
        <v>96</v>
      </c>
      <c r="G8785">
        <v>279.36</v>
      </c>
      <c r="H8785">
        <v>3</v>
      </c>
      <c r="I8785">
        <v>0.06</v>
      </c>
      <c r="J8785">
        <v>6.33</v>
      </c>
      <c r="K8785" t="s">
        <v>82</v>
      </c>
      <c r="L8785" t="s">
        <v>48</v>
      </c>
      <c r="M8785">
        <v>5.34</v>
      </c>
      <c r="N8785" t="s">
        <v>83</v>
      </c>
      <c r="O8785" t="b">
        <v>0</v>
      </c>
      <c r="P8785">
        <v>787.79520000000002</v>
      </c>
      <c r="Q8785">
        <v>284.94720000000001</v>
      </c>
      <c r="R8785">
        <v>273.27719999999999</v>
      </c>
      <c r="S8785" t="s">
        <v>84</v>
      </c>
      <c r="T8785">
        <v>0</v>
      </c>
      <c r="U8785">
        <v>0</v>
      </c>
      <c r="V8785">
        <v>20</v>
      </c>
      <c r="W8785">
        <v>1794.1578999999999</v>
      </c>
    </row>
    <row r="8786" spans="1:23" x14ac:dyDescent="0.35">
      <c r="A8786" t="s">
        <v>10980</v>
      </c>
      <c r="B8786" t="s">
        <v>949</v>
      </c>
      <c r="C8786" t="s">
        <v>880</v>
      </c>
      <c r="D8786" t="s">
        <v>20</v>
      </c>
      <c r="E8786" t="s">
        <v>14</v>
      </c>
      <c r="F8786" t="s">
        <v>159</v>
      </c>
      <c r="G8786">
        <v>102.45</v>
      </c>
      <c r="H8786">
        <v>2</v>
      </c>
      <c r="I8786">
        <v>0.12</v>
      </c>
      <c r="J8786">
        <v>5.66</v>
      </c>
      <c r="K8786" t="s">
        <v>115</v>
      </c>
      <c r="L8786" t="s">
        <v>41</v>
      </c>
      <c r="M8786">
        <v>5.0599999999999996</v>
      </c>
      <c r="N8786" t="s">
        <v>83</v>
      </c>
      <c r="O8786" t="b">
        <v>0</v>
      </c>
      <c r="P8786">
        <v>180.31200000000001</v>
      </c>
      <c r="Q8786">
        <v>57.372000000000007</v>
      </c>
      <c r="R8786">
        <v>46.652000000000022</v>
      </c>
      <c r="S8786" t="s">
        <v>103</v>
      </c>
      <c r="T8786">
        <v>0</v>
      </c>
      <c r="U8786">
        <v>0</v>
      </c>
      <c r="V8786">
        <v>22</v>
      </c>
      <c r="W8786">
        <v>1415.412</v>
      </c>
    </row>
    <row r="8787" spans="1:23" x14ac:dyDescent="0.35">
      <c r="A8787" t="s">
        <v>10981</v>
      </c>
      <c r="B8787" t="s">
        <v>291</v>
      </c>
      <c r="C8787" t="s">
        <v>1377</v>
      </c>
      <c r="D8787" t="s">
        <v>12</v>
      </c>
      <c r="E8787" t="s">
        <v>16</v>
      </c>
      <c r="F8787" t="s">
        <v>828</v>
      </c>
      <c r="G8787">
        <v>49.3</v>
      </c>
      <c r="H8787">
        <v>1</v>
      </c>
      <c r="I8787">
        <v>0.11</v>
      </c>
      <c r="J8787">
        <v>2.35</v>
      </c>
      <c r="K8787" t="s">
        <v>115</v>
      </c>
      <c r="L8787" t="s">
        <v>43</v>
      </c>
      <c r="M8787">
        <v>5.61</v>
      </c>
      <c r="N8787" t="s">
        <v>83</v>
      </c>
      <c r="O8787" t="b">
        <v>0</v>
      </c>
      <c r="P8787">
        <v>43.877000000000002</v>
      </c>
      <c r="Q8787">
        <v>14.297000000000001</v>
      </c>
      <c r="R8787">
        <v>6.3369999999999962</v>
      </c>
      <c r="S8787" t="s">
        <v>183</v>
      </c>
      <c r="T8787">
        <v>0</v>
      </c>
      <c r="U8787">
        <v>0</v>
      </c>
      <c r="V8787">
        <v>17</v>
      </c>
      <c r="W8787">
        <v>1418.6872000000001</v>
      </c>
    </row>
    <row r="8788" spans="1:23" x14ac:dyDescent="0.35">
      <c r="A8788" t="s">
        <v>10982</v>
      </c>
      <c r="B8788" t="s">
        <v>1185</v>
      </c>
      <c r="C8788" t="s">
        <v>1764</v>
      </c>
      <c r="D8788" t="s">
        <v>26</v>
      </c>
      <c r="E8788" t="s">
        <v>16</v>
      </c>
      <c r="F8788" t="s">
        <v>645</v>
      </c>
      <c r="G8788">
        <v>43.61</v>
      </c>
      <c r="H8788">
        <v>3</v>
      </c>
      <c r="I8788">
        <v>0.25</v>
      </c>
      <c r="J8788">
        <v>4.92</v>
      </c>
      <c r="K8788" t="s">
        <v>115</v>
      </c>
      <c r="L8788" t="s">
        <v>41</v>
      </c>
      <c r="M8788">
        <v>12.12</v>
      </c>
      <c r="N8788" t="s">
        <v>83</v>
      </c>
      <c r="O8788" t="b">
        <v>0</v>
      </c>
      <c r="P8788">
        <v>98.122500000000002</v>
      </c>
      <c r="Q8788">
        <v>19.624500000000001</v>
      </c>
      <c r="R8788">
        <v>2.584499999999998</v>
      </c>
      <c r="S8788" t="s">
        <v>183</v>
      </c>
      <c r="T8788">
        <v>0</v>
      </c>
      <c r="U8788">
        <v>0</v>
      </c>
      <c r="V8788">
        <v>13</v>
      </c>
      <c r="W8788">
        <v>1140.8431</v>
      </c>
    </row>
    <row r="8789" spans="1:23" x14ac:dyDescent="0.35">
      <c r="A8789" t="s">
        <v>10983</v>
      </c>
      <c r="B8789" t="s">
        <v>150</v>
      </c>
      <c r="C8789" t="s">
        <v>384</v>
      </c>
      <c r="D8789" t="s">
        <v>20</v>
      </c>
      <c r="E8789" t="s">
        <v>95</v>
      </c>
      <c r="F8789" t="s">
        <v>715</v>
      </c>
      <c r="G8789">
        <v>575.74</v>
      </c>
      <c r="H8789">
        <v>2</v>
      </c>
      <c r="I8789">
        <v>0.03</v>
      </c>
      <c r="J8789">
        <v>4.2699999999999996</v>
      </c>
      <c r="K8789" t="s">
        <v>102</v>
      </c>
      <c r="L8789" t="s">
        <v>45</v>
      </c>
      <c r="M8789">
        <v>0.95</v>
      </c>
      <c r="N8789" t="s">
        <v>83</v>
      </c>
      <c r="O8789" t="b">
        <v>0</v>
      </c>
      <c r="P8789">
        <v>1116.9356</v>
      </c>
      <c r="Q8789">
        <v>426.04759999999999</v>
      </c>
      <c r="R8789">
        <v>420.82760000000002</v>
      </c>
      <c r="S8789" t="s">
        <v>128</v>
      </c>
      <c r="T8789">
        <v>0</v>
      </c>
      <c r="U8789">
        <v>0</v>
      </c>
      <c r="V8789">
        <v>19</v>
      </c>
      <c r="W8789">
        <v>1505.4456</v>
      </c>
    </row>
    <row r="8790" spans="1:23" x14ac:dyDescent="0.35">
      <c r="A8790" t="s">
        <v>10984</v>
      </c>
      <c r="B8790" t="s">
        <v>984</v>
      </c>
      <c r="C8790" t="s">
        <v>1839</v>
      </c>
      <c r="D8790" t="s">
        <v>12</v>
      </c>
      <c r="E8790" t="s">
        <v>16</v>
      </c>
      <c r="F8790" t="s">
        <v>605</v>
      </c>
      <c r="G8790">
        <v>53.53</v>
      </c>
      <c r="H8790">
        <v>2</v>
      </c>
      <c r="I8790">
        <v>0.11</v>
      </c>
      <c r="J8790">
        <v>6.98</v>
      </c>
      <c r="K8790" t="s">
        <v>102</v>
      </c>
      <c r="L8790" t="s">
        <v>43</v>
      </c>
      <c r="M8790">
        <v>5.69</v>
      </c>
      <c r="N8790" t="s">
        <v>83</v>
      </c>
      <c r="O8790" t="b">
        <v>0</v>
      </c>
      <c r="P8790">
        <v>95.2834</v>
      </c>
      <c r="Q8790">
        <v>31.0474</v>
      </c>
      <c r="R8790">
        <v>18.377399999999991</v>
      </c>
      <c r="S8790" t="s">
        <v>97</v>
      </c>
      <c r="T8790">
        <v>0</v>
      </c>
      <c r="U8790">
        <v>0</v>
      </c>
      <c r="V8790">
        <v>18</v>
      </c>
      <c r="W8790">
        <v>890.29250000000002</v>
      </c>
    </row>
    <row r="8791" spans="1:23" x14ac:dyDescent="0.35">
      <c r="A8791" t="s">
        <v>10985</v>
      </c>
      <c r="B8791" t="s">
        <v>1340</v>
      </c>
      <c r="C8791" t="s">
        <v>3012</v>
      </c>
      <c r="D8791" t="s">
        <v>12</v>
      </c>
      <c r="E8791" t="s">
        <v>95</v>
      </c>
      <c r="F8791" t="s">
        <v>715</v>
      </c>
      <c r="G8791">
        <v>630.92999999999995</v>
      </c>
      <c r="H8791">
        <v>1</v>
      </c>
      <c r="I8791">
        <v>0.08</v>
      </c>
      <c r="J8791">
        <v>3.78</v>
      </c>
      <c r="K8791" t="s">
        <v>115</v>
      </c>
      <c r="L8791" t="s">
        <v>41</v>
      </c>
      <c r="M8791">
        <v>5</v>
      </c>
      <c r="N8791" t="s">
        <v>83</v>
      </c>
      <c r="O8791" t="b">
        <v>0</v>
      </c>
      <c r="P8791">
        <v>580.4556</v>
      </c>
      <c r="Q8791">
        <v>201.8976000000001</v>
      </c>
      <c r="R8791">
        <v>193.1176000000001</v>
      </c>
      <c r="S8791" t="s">
        <v>84</v>
      </c>
      <c r="T8791">
        <v>0</v>
      </c>
      <c r="U8791">
        <v>0</v>
      </c>
      <c r="V8791">
        <v>3</v>
      </c>
      <c r="W8791">
        <v>457.07360000000011</v>
      </c>
    </row>
    <row r="8792" spans="1:23" x14ac:dyDescent="0.35">
      <c r="A8792" t="s">
        <v>10986</v>
      </c>
      <c r="B8792" t="s">
        <v>221</v>
      </c>
      <c r="C8792" t="s">
        <v>5894</v>
      </c>
      <c r="D8792" t="s">
        <v>12</v>
      </c>
      <c r="E8792" t="s">
        <v>95</v>
      </c>
      <c r="F8792" t="s">
        <v>701</v>
      </c>
      <c r="G8792">
        <v>390.24</v>
      </c>
      <c r="H8792">
        <v>3</v>
      </c>
      <c r="I8792">
        <v>0.06</v>
      </c>
      <c r="J8792">
        <v>9.09</v>
      </c>
      <c r="K8792" t="s">
        <v>82</v>
      </c>
      <c r="L8792" t="s">
        <v>43</v>
      </c>
      <c r="M8792">
        <v>7.05</v>
      </c>
      <c r="N8792" t="s">
        <v>83</v>
      </c>
      <c r="O8792" t="b">
        <v>0</v>
      </c>
      <c r="P8792">
        <v>1100.4767999999999</v>
      </c>
      <c r="Q8792">
        <v>398.0447999999999</v>
      </c>
      <c r="R8792">
        <v>381.90479999999991</v>
      </c>
      <c r="S8792" t="s">
        <v>103</v>
      </c>
      <c r="T8792">
        <v>0</v>
      </c>
      <c r="U8792">
        <v>0</v>
      </c>
      <c r="V8792">
        <v>4</v>
      </c>
      <c r="W8792">
        <v>523.92559999999992</v>
      </c>
    </row>
    <row r="8793" spans="1:23" x14ac:dyDescent="0.35">
      <c r="A8793" t="s">
        <v>10987</v>
      </c>
      <c r="B8793" t="s">
        <v>566</v>
      </c>
      <c r="C8793" t="s">
        <v>1580</v>
      </c>
      <c r="D8793" t="s">
        <v>24</v>
      </c>
      <c r="E8793" t="s">
        <v>95</v>
      </c>
      <c r="F8793" t="s">
        <v>757</v>
      </c>
      <c r="G8793">
        <v>660.19</v>
      </c>
      <c r="H8793">
        <v>1</v>
      </c>
      <c r="I8793">
        <v>0.02</v>
      </c>
      <c r="J8793">
        <v>5.19</v>
      </c>
      <c r="K8793" t="s">
        <v>115</v>
      </c>
      <c r="L8793" t="s">
        <v>43</v>
      </c>
      <c r="M8793">
        <v>5.45</v>
      </c>
      <c r="N8793" t="s">
        <v>83</v>
      </c>
      <c r="O8793" t="b">
        <v>0</v>
      </c>
      <c r="P8793">
        <v>646.98620000000005</v>
      </c>
      <c r="Q8793">
        <v>250.87219999999999</v>
      </c>
      <c r="R8793">
        <v>240.23220000000001</v>
      </c>
      <c r="S8793" t="s">
        <v>103</v>
      </c>
      <c r="T8793">
        <v>0</v>
      </c>
      <c r="U8793">
        <v>0</v>
      </c>
      <c r="V8793">
        <v>9</v>
      </c>
      <c r="W8793">
        <v>1363.6424999999999</v>
      </c>
    </row>
    <row r="8794" spans="1:23" x14ac:dyDescent="0.35">
      <c r="A8794" t="s">
        <v>10988</v>
      </c>
      <c r="B8794" t="s">
        <v>353</v>
      </c>
      <c r="C8794" t="s">
        <v>2000</v>
      </c>
      <c r="D8794" t="s">
        <v>26</v>
      </c>
      <c r="E8794" t="s">
        <v>16</v>
      </c>
      <c r="F8794" t="s">
        <v>435</v>
      </c>
      <c r="G8794">
        <v>37.950000000000003</v>
      </c>
      <c r="H8794">
        <v>2</v>
      </c>
      <c r="I8794">
        <v>0.27</v>
      </c>
      <c r="J8794">
        <v>2.29</v>
      </c>
      <c r="K8794" t="s">
        <v>90</v>
      </c>
      <c r="L8794" t="s">
        <v>43</v>
      </c>
      <c r="M8794">
        <v>3.48</v>
      </c>
      <c r="N8794" t="s">
        <v>83</v>
      </c>
      <c r="O8794" t="b">
        <v>0</v>
      </c>
      <c r="P8794">
        <v>55.406999999999996</v>
      </c>
      <c r="Q8794">
        <v>9.8670000000000044</v>
      </c>
      <c r="R8794">
        <v>4.0970000000000049</v>
      </c>
      <c r="S8794" t="s">
        <v>91</v>
      </c>
      <c r="T8794">
        <v>0</v>
      </c>
      <c r="U8794">
        <v>0</v>
      </c>
      <c r="V8794">
        <v>2</v>
      </c>
      <c r="W8794">
        <v>100.081</v>
      </c>
    </row>
    <row r="8795" spans="1:23" x14ac:dyDescent="0.35">
      <c r="A8795" t="s">
        <v>10989</v>
      </c>
      <c r="B8795" t="s">
        <v>507</v>
      </c>
      <c r="C8795" t="s">
        <v>1103</v>
      </c>
      <c r="D8795" t="s">
        <v>15</v>
      </c>
      <c r="E8795" t="s">
        <v>16</v>
      </c>
      <c r="F8795" t="s">
        <v>828</v>
      </c>
      <c r="G8795">
        <v>37.380000000000003</v>
      </c>
      <c r="H8795">
        <v>2</v>
      </c>
      <c r="I8795">
        <v>0.12</v>
      </c>
      <c r="J8795">
        <v>2.14</v>
      </c>
      <c r="K8795" t="s">
        <v>82</v>
      </c>
      <c r="L8795" t="s">
        <v>43</v>
      </c>
      <c r="M8795">
        <v>6.41</v>
      </c>
      <c r="N8795" t="s">
        <v>141</v>
      </c>
      <c r="O8795" t="b">
        <v>0</v>
      </c>
      <c r="P8795">
        <v>65.788800000000009</v>
      </c>
      <c r="Q8795">
        <v>20.932800000000011</v>
      </c>
      <c r="R8795">
        <v>12.38280000000001</v>
      </c>
      <c r="S8795" t="s">
        <v>84</v>
      </c>
      <c r="T8795">
        <v>1</v>
      </c>
      <c r="U8795">
        <v>0</v>
      </c>
      <c r="V8795">
        <v>23</v>
      </c>
      <c r="W8795">
        <v>2031.5921000000001</v>
      </c>
    </row>
    <row r="8796" spans="1:23" x14ac:dyDescent="0.35">
      <c r="A8796" t="s">
        <v>10990</v>
      </c>
      <c r="B8796" t="s">
        <v>572</v>
      </c>
      <c r="C8796" t="s">
        <v>5053</v>
      </c>
      <c r="D8796" t="s">
        <v>12</v>
      </c>
      <c r="E8796" t="s">
        <v>16</v>
      </c>
      <c r="F8796" t="s">
        <v>107</v>
      </c>
      <c r="G8796">
        <v>42.57</v>
      </c>
      <c r="H8796">
        <v>3</v>
      </c>
      <c r="I8796">
        <v>0.27</v>
      </c>
      <c r="J8796">
        <v>3.05</v>
      </c>
      <c r="K8796" t="s">
        <v>82</v>
      </c>
      <c r="L8796" t="s">
        <v>41</v>
      </c>
      <c r="M8796">
        <v>5.62</v>
      </c>
      <c r="N8796" t="s">
        <v>83</v>
      </c>
      <c r="O8796" t="b">
        <v>0</v>
      </c>
      <c r="P8796">
        <v>93.228300000000004</v>
      </c>
      <c r="Q8796">
        <v>16.6023</v>
      </c>
      <c r="R8796">
        <v>7.9322999999999997</v>
      </c>
      <c r="S8796" t="s">
        <v>183</v>
      </c>
      <c r="T8796">
        <v>0</v>
      </c>
      <c r="U8796">
        <v>0</v>
      </c>
      <c r="V8796">
        <v>4</v>
      </c>
      <c r="W8796">
        <v>692.30680000000018</v>
      </c>
    </row>
    <row r="8797" spans="1:23" x14ac:dyDescent="0.35">
      <c r="A8797" t="s">
        <v>10991</v>
      </c>
      <c r="B8797" t="s">
        <v>201</v>
      </c>
      <c r="C8797" t="s">
        <v>1684</v>
      </c>
      <c r="D8797" t="s">
        <v>15</v>
      </c>
      <c r="E8797" t="s">
        <v>88</v>
      </c>
      <c r="F8797" t="s">
        <v>964</v>
      </c>
      <c r="G8797">
        <v>36.24</v>
      </c>
      <c r="H8797">
        <v>3</v>
      </c>
      <c r="I8797">
        <v>0.06</v>
      </c>
      <c r="J8797">
        <v>6.54</v>
      </c>
      <c r="K8797" t="s">
        <v>90</v>
      </c>
      <c r="L8797" t="s">
        <v>45</v>
      </c>
      <c r="M8797">
        <v>1.6</v>
      </c>
      <c r="N8797" t="s">
        <v>83</v>
      </c>
      <c r="O8797" t="b">
        <v>0</v>
      </c>
      <c r="P8797">
        <v>102.1968</v>
      </c>
      <c r="Q8797">
        <v>36.964799999999997</v>
      </c>
      <c r="R8797">
        <v>28.8248</v>
      </c>
      <c r="S8797" t="s">
        <v>97</v>
      </c>
      <c r="T8797">
        <v>0</v>
      </c>
      <c r="U8797">
        <v>0</v>
      </c>
      <c r="V8797">
        <v>13</v>
      </c>
      <c r="W8797">
        <v>668.51220000000001</v>
      </c>
    </row>
    <row r="8798" spans="1:23" x14ac:dyDescent="0.35">
      <c r="A8798" t="s">
        <v>10992</v>
      </c>
      <c r="B8798" t="s">
        <v>157</v>
      </c>
      <c r="C8798" t="s">
        <v>2683</v>
      </c>
      <c r="D8798" t="s">
        <v>17</v>
      </c>
      <c r="E8798" t="s">
        <v>88</v>
      </c>
      <c r="F8798" t="s">
        <v>1554</v>
      </c>
      <c r="G8798">
        <v>17.16</v>
      </c>
      <c r="H8798">
        <v>1</v>
      </c>
      <c r="I8798">
        <v>0.1</v>
      </c>
      <c r="J8798">
        <v>7.5</v>
      </c>
      <c r="K8798" t="s">
        <v>90</v>
      </c>
      <c r="L8798" t="s">
        <v>43</v>
      </c>
      <c r="M8798">
        <v>7.27</v>
      </c>
      <c r="N8798" t="s">
        <v>279</v>
      </c>
      <c r="O8798" t="b">
        <v>0</v>
      </c>
      <c r="P8798">
        <v>15.444000000000001</v>
      </c>
      <c r="Q8798">
        <v>5.1480000000000006</v>
      </c>
      <c r="R8798">
        <v>-9.6219999999999981</v>
      </c>
      <c r="S8798" t="s">
        <v>91</v>
      </c>
      <c r="T8798">
        <v>0</v>
      </c>
      <c r="U8798">
        <v>1</v>
      </c>
      <c r="V8798">
        <v>11</v>
      </c>
      <c r="W8798">
        <v>785.52650000000006</v>
      </c>
    </row>
    <row r="8799" spans="1:23" x14ac:dyDescent="0.35">
      <c r="A8799" t="s">
        <v>10993</v>
      </c>
      <c r="B8799" t="s">
        <v>603</v>
      </c>
      <c r="C8799" t="s">
        <v>1921</v>
      </c>
      <c r="D8799" t="s">
        <v>20</v>
      </c>
      <c r="E8799" t="s">
        <v>88</v>
      </c>
      <c r="F8799" t="s">
        <v>431</v>
      </c>
      <c r="G8799">
        <v>29.24</v>
      </c>
      <c r="H8799">
        <v>2</v>
      </c>
      <c r="I8799">
        <v>0.02</v>
      </c>
      <c r="J8799">
        <v>3.89</v>
      </c>
      <c r="K8799" t="s">
        <v>90</v>
      </c>
      <c r="L8799" t="s">
        <v>45</v>
      </c>
      <c r="M8799">
        <v>0.89</v>
      </c>
      <c r="N8799" t="s">
        <v>83</v>
      </c>
      <c r="O8799" t="b">
        <v>0</v>
      </c>
      <c r="P8799">
        <v>57.310400000000001</v>
      </c>
      <c r="Q8799">
        <v>22.2224</v>
      </c>
      <c r="R8799">
        <v>17.442399999999999</v>
      </c>
      <c r="S8799" t="s">
        <v>128</v>
      </c>
      <c r="T8799">
        <v>0</v>
      </c>
      <c r="U8799">
        <v>0</v>
      </c>
      <c r="V8799">
        <v>14</v>
      </c>
      <c r="W8799">
        <v>1003.5946</v>
      </c>
    </row>
    <row r="8800" spans="1:23" x14ac:dyDescent="0.35">
      <c r="A8800" t="s">
        <v>10994</v>
      </c>
      <c r="B8800" t="s">
        <v>487</v>
      </c>
      <c r="C8800" t="s">
        <v>2225</v>
      </c>
      <c r="D8800" t="s">
        <v>20</v>
      </c>
      <c r="E8800" t="s">
        <v>95</v>
      </c>
      <c r="F8800" t="s">
        <v>844</v>
      </c>
      <c r="G8800">
        <v>309.39</v>
      </c>
      <c r="H8800">
        <v>1</v>
      </c>
      <c r="I8800">
        <v>7.0000000000000007E-2</v>
      </c>
      <c r="J8800">
        <v>8.91</v>
      </c>
      <c r="K8800" t="s">
        <v>90</v>
      </c>
      <c r="L8800" t="s">
        <v>45</v>
      </c>
      <c r="M8800">
        <v>1.8</v>
      </c>
      <c r="N8800" t="s">
        <v>83</v>
      </c>
      <c r="O8800" t="b">
        <v>0</v>
      </c>
      <c r="P8800">
        <v>287.73270000000002</v>
      </c>
      <c r="Q8800">
        <v>102.09869999999999</v>
      </c>
      <c r="R8800">
        <v>91.388699999999957</v>
      </c>
      <c r="S8800" t="s">
        <v>97</v>
      </c>
      <c r="T8800">
        <v>0</v>
      </c>
      <c r="U8800">
        <v>0</v>
      </c>
      <c r="V8800">
        <v>17</v>
      </c>
      <c r="W8800">
        <v>713.60439999999994</v>
      </c>
    </row>
    <row r="8801" spans="1:23" x14ac:dyDescent="0.35">
      <c r="A8801" t="s">
        <v>10995</v>
      </c>
      <c r="B8801" t="s">
        <v>221</v>
      </c>
      <c r="C8801" t="s">
        <v>354</v>
      </c>
      <c r="D8801" t="s">
        <v>15</v>
      </c>
      <c r="E8801" t="s">
        <v>95</v>
      </c>
      <c r="F8801" t="s">
        <v>1080</v>
      </c>
      <c r="G8801">
        <v>380.36</v>
      </c>
      <c r="H8801">
        <v>1</v>
      </c>
      <c r="I8801">
        <v>0</v>
      </c>
      <c r="J8801">
        <v>7.72</v>
      </c>
      <c r="K8801" t="s">
        <v>102</v>
      </c>
      <c r="L8801" t="s">
        <v>43</v>
      </c>
      <c r="M8801">
        <v>7.09</v>
      </c>
      <c r="N8801" t="s">
        <v>83</v>
      </c>
      <c r="O8801" t="b">
        <v>0</v>
      </c>
      <c r="P8801">
        <v>380.36</v>
      </c>
      <c r="Q8801">
        <v>152.14400000000001</v>
      </c>
      <c r="R8801">
        <v>137.334</v>
      </c>
      <c r="S8801" t="s">
        <v>103</v>
      </c>
      <c r="T8801">
        <v>0</v>
      </c>
      <c r="U8801">
        <v>0</v>
      </c>
      <c r="V8801">
        <v>17</v>
      </c>
      <c r="W8801">
        <v>667.01100000000008</v>
      </c>
    </row>
    <row r="8802" spans="1:23" x14ac:dyDescent="0.35">
      <c r="A8802" t="s">
        <v>10996</v>
      </c>
      <c r="B8802" t="s">
        <v>425</v>
      </c>
      <c r="C8802" t="s">
        <v>1467</v>
      </c>
      <c r="D8802" t="s">
        <v>12</v>
      </c>
      <c r="E8802" t="s">
        <v>88</v>
      </c>
      <c r="F8802" t="s">
        <v>483</v>
      </c>
      <c r="G8802">
        <v>15.28</v>
      </c>
      <c r="H8802">
        <v>2</v>
      </c>
      <c r="I8802">
        <v>0.04</v>
      </c>
      <c r="J8802">
        <v>8.11</v>
      </c>
      <c r="K8802" t="s">
        <v>82</v>
      </c>
      <c r="L8802" t="s">
        <v>45</v>
      </c>
      <c r="M8802">
        <v>1.5</v>
      </c>
      <c r="N8802" t="s">
        <v>83</v>
      </c>
      <c r="O8802" t="b">
        <v>0</v>
      </c>
      <c r="P8802">
        <v>29.337599999999998</v>
      </c>
      <c r="Q8802">
        <v>11.0016</v>
      </c>
      <c r="R8802">
        <v>1.3915999999999999</v>
      </c>
      <c r="S8802" t="s">
        <v>84</v>
      </c>
      <c r="T8802">
        <v>0</v>
      </c>
      <c r="U8802">
        <v>0</v>
      </c>
      <c r="V8802">
        <v>11</v>
      </c>
      <c r="W8802">
        <v>337.70530000000008</v>
      </c>
    </row>
    <row r="8803" spans="1:23" x14ac:dyDescent="0.35">
      <c r="A8803" t="s">
        <v>10997</v>
      </c>
      <c r="B8803" t="s">
        <v>99</v>
      </c>
      <c r="C8803" t="s">
        <v>1766</v>
      </c>
      <c r="D8803" t="s">
        <v>12</v>
      </c>
      <c r="E8803" t="s">
        <v>16</v>
      </c>
      <c r="F8803" t="s">
        <v>448</v>
      </c>
      <c r="G8803">
        <v>24.47</v>
      </c>
      <c r="H8803">
        <v>2</v>
      </c>
      <c r="I8803">
        <v>0.26</v>
      </c>
      <c r="J8803">
        <v>3.59</v>
      </c>
      <c r="K8803" t="s">
        <v>102</v>
      </c>
      <c r="L8803" t="s">
        <v>41</v>
      </c>
      <c r="M8803">
        <v>8.18</v>
      </c>
      <c r="N8803" t="s">
        <v>141</v>
      </c>
      <c r="O8803" t="b">
        <v>0</v>
      </c>
      <c r="P8803">
        <v>36.215600000000002</v>
      </c>
      <c r="Q8803">
        <v>6.8515999999999977</v>
      </c>
      <c r="R8803">
        <v>-4.9184000000000019</v>
      </c>
      <c r="S8803" t="s">
        <v>103</v>
      </c>
      <c r="T8803">
        <v>1</v>
      </c>
      <c r="U8803">
        <v>0</v>
      </c>
      <c r="V8803">
        <v>19</v>
      </c>
      <c r="W8803">
        <v>2240.0264999999999</v>
      </c>
    </row>
    <row r="8804" spans="1:23" x14ac:dyDescent="0.35">
      <c r="A8804" t="s">
        <v>10998</v>
      </c>
      <c r="B8804" t="s">
        <v>545</v>
      </c>
      <c r="C8804" t="s">
        <v>889</v>
      </c>
      <c r="D8804" t="s">
        <v>24</v>
      </c>
      <c r="E8804" t="s">
        <v>95</v>
      </c>
      <c r="F8804" t="s">
        <v>723</v>
      </c>
      <c r="G8804">
        <v>35.99</v>
      </c>
      <c r="H8804">
        <v>2</v>
      </c>
      <c r="I8804">
        <v>0.25</v>
      </c>
      <c r="J8804">
        <v>2.2599999999999998</v>
      </c>
      <c r="K8804" t="s">
        <v>90</v>
      </c>
      <c r="L8804" t="s">
        <v>41</v>
      </c>
      <c r="M8804">
        <v>13.7</v>
      </c>
      <c r="N8804" t="s">
        <v>83</v>
      </c>
      <c r="O8804" t="b">
        <v>0</v>
      </c>
      <c r="P8804">
        <v>53.984999999999999</v>
      </c>
      <c r="Q8804">
        <v>10.797000000000001</v>
      </c>
      <c r="R8804">
        <v>-5.163000000000002</v>
      </c>
      <c r="S8804" t="s">
        <v>91</v>
      </c>
      <c r="T8804">
        <v>0</v>
      </c>
      <c r="U8804">
        <v>0</v>
      </c>
      <c r="V8804">
        <v>17</v>
      </c>
      <c r="W8804">
        <v>599.96180000000004</v>
      </c>
    </row>
    <row r="8805" spans="1:23" x14ac:dyDescent="0.35">
      <c r="A8805" t="s">
        <v>10999</v>
      </c>
      <c r="B8805" t="s">
        <v>1228</v>
      </c>
      <c r="C8805" t="s">
        <v>6314</v>
      </c>
      <c r="D8805" t="s">
        <v>26</v>
      </c>
      <c r="E8805" t="s">
        <v>14</v>
      </c>
      <c r="F8805" t="s">
        <v>662</v>
      </c>
      <c r="G8805">
        <v>114.11</v>
      </c>
      <c r="H8805">
        <v>3</v>
      </c>
      <c r="I8805">
        <v>0.01</v>
      </c>
      <c r="J8805">
        <v>9.49</v>
      </c>
      <c r="K8805" t="s">
        <v>102</v>
      </c>
      <c r="L8805" t="s">
        <v>48</v>
      </c>
      <c r="M8805">
        <v>13.19</v>
      </c>
      <c r="N8805" t="s">
        <v>83</v>
      </c>
      <c r="O8805" t="b">
        <v>0</v>
      </c>
      <c r="P8805">
        <v>338.9067</v>
      </c>
      <c r="Q8805">
        <v>133.5087</v>
      </c>
      <c r="R8805">
        <v>110.8287</v>
      </c>
      <c r="S8805" t="s">
        <v>84</v>
      </c>
      <c r="T8805">
        <v>0</v>
      </c>
      <c r="U8805">
        <v>0</v>
      </c>
      <c r="V8805">
        <v>3</v>
      </c>
      <c r="W8805">
        <v>141.74529999999999</v>
      </c>
    </row>
    <row r="8806" spans="1:23" x14ac:dyDescent="0.35">
      <c r="A8806" t="s">
        <v>11000</v>
      </c>
      <c r="B8806" t="s">
        <v>117</v>
      </c>
      <c r="C8806" t="s">
        <v>2136</v>
      </c>
      <c r="D8806" t="s">
        <v>15</v>
      </c>
      <c r="E8806" t="s">
        <v>16</v>
      </c>
      <c r="F8806" t="s">
        <v>307</v>
      </c>
      <c r="G8806">
        <v>36.619999999999997</v>
      </c>
      <c r="H8806">
        <v>2</v>
      </c>
      <c r="I8806">
        <v>0.26</v>
      </c>
      <c r="J8806">
        <v>4.7300000000000004</v>
      </c>
      <c r="K8806" t="s">
        <v>102</v>
      </c>
      <c r="L8806" t="s">
        <v>43</v>
      </c>
      <c r="M8806">
        <v>7.06</v>
      </c>
      <c r="N8806" t="s">
        <v>83</v>
      </c>
      <c r="O8806" t="b">
        <v>0</v>
      </c>
      <c r="P8806">
        <v>54.197600000000001</v>
      </c>
      <c r="Q8806">
        <v>10.2536</v>
      </c>
      <c r="R8806">
        <v>-1.5364</v>
      </c>
      <c r="S8806" t="s">
        <v>84</v>
      </c>
      <c r="T8806">
        <v>0</v>
      </c>
      <c r="U8806">
        <v>0</v>
      </c>
      <c r="V8806">
        <v>3</v>
      </c>
      <c r="W8806">
        <v>251.80240000000001</v>
      </c>
    </row>
    <row r="8807" spans="1:23" x14ac:dyDescent="0.35">
      <c r="A8807" t="s">
        <v>11001</v>
      </c>
      <c r="B8807" t="s">
        <v>491</v>
      </c>
      <c r="C8807" t="s">
        <v>661</v>
      </c>
      <c r="D8807" t="s">
        <v>24</v>
      </c>
      <c r="E8807" t="s">
        <v>16</v>
      </c>
      <c r="F8807" t="s">
        <v>293</v>
      </c>
      <c r="G8807">
        <v>35.76</v>
      </c>
      <c r="H8807">
        <v>1</v>
      </c>
      <c r="I8807">
        <v>0.13</v>
      </c>
      <c r="J8807">
        <v>4.6900000000000004</v>
      </c>
      <c r="K8807" t="s">
        <v>102</v>
      </c>
      <c r="L8807" t="s">
        <v>48</v>
      </c>
      <c r="M8807">
        <v>11.4</v>
      </c>
      <c r="N8807" t="s">
        <v>83</v>
      </c>
      <c r="O8807" t="b">
        <v>0</v>
      </c>
      <c r="P8807">
        <v>31.1112</v>
      </c>
      <c r="Q8807">
        <v>9.6551999999999953</v>
      </c>
      <c r="R8807">
        <v>-6.4348000000000027</v>
      </c>
      <c r="S8807" t="s">
        <v>103</v>
      </c>
      <c r="T8807">
        <v>0</v>
      </c>
      <c r="U8807">
        <v>0</v>
      </c>
      <c r="V8807">
        <v>20</v>
      </c>
      <c r="W8807">
        <v>715.11930000000018</v>
      </c>
    </row>
    <row r="8808" spans="1:23" x14ac:dyDescent="0.35">
      <c r="A8808" t="s">
        <v>11002</v>
      </c>
      <c r="B8808" t="s">
        <v>921</v>
      </c>
      <c r="C8808" t="s">
        <v>3267</v>
      </c>
      <c r="D8808" t="s">
        <v>17</v>
      </c>
      <c r="E8808" t="s">
        <v>95</v>
      </c>
      <c r="F8808" t="s">
        <v>733</v>
      </c>
      <c r="G8808">
        <v>74.349999999999994</v>
      </c>
      <c r="H8808">
        <v>2</v>
      </c>
      <c r="I8808">
        <v>0</v>
      </c>
      <c r="J8808">
        <v>3.09</v>
      </c>
      <c r="K8808" t="s">
        <v>102</v>
      </c>
      <c r="L8808" t="s">
        <v>45</v>
      </c>
      <c r="M8808">
        <v>0.69</v>
      </c>
      <c r="N8808" t="s">
        <v>83</v>
      </c>
      <c r="O8808" t="b">
        <v>0</v>
      </c>
      <c r="P8808">
        <v>148.69999999999999</v>
      </c>
      <c r="Q8808">
        <v>59.48</v>
      </c>
      <c r="R8808">
        <v>55.7</v>
      </c>
      <c r="S8808" t="s">
        <v>84</v>
      </c>
      <c r="T8808">
        <v>0</v>
      </c>
      <c r="U8808">
        <v>0</v>
      </c>
      <c r="V8808">
        <v>15</v>
      </c>
      <c r="W8808">
        <v>562.32950000000005</v>
      </c>
    </row>
    <row r="8809" spans="1:23" x14ac:dyDescent="0.35">
      <c r="A8809" t="s">
        <v>11003</v>
      </c>
      <c r="B8809" t="s">
        <v>229</v>
      </c>
      <c r="C8809" t="s">
        <v>4179</v>
      </c>
      <c r="D8809" t="s">
        <v>24</v>
      </c>
      <c r="E8809" t="s">
        <v>95</v>
      </c>
      <c r="F8809" t="s">
        <v>1061</v>
      </c>
      <c r="G8809">
        <v>521.01</v>
      </c>
      <c r="H8809">
        <v>2</v>
      </c>
      <c r="I8809">
        <v>0.08</v>
      </c>
      <c r="J8809">
        <v>8.2100000000000009</v>
      </c>
      <c r="K8809" t="s">
        <v>90</v>
      </c>
      <c r="L8809" t="s">
        <v>48</v>
      </c>
      <c r="M8809">
        <v>5.32</v>
      </c>
      <c r="N8809" t="s">
        <v>83</v>
      </c>
      <c r="O8809" t="b">
        <v>0</v>
      </c>
      <c r="P8809">
        <v>958.65840000000003</v>
      </c>
      <c r="Q8809">
        <v>333.44639999999998</v>
      </c>
      <c r="R8809">
        <v>319.91640000000012</v>
      </c>
      <c r="S8809" t="s">
        <v>103</v>
      </c>
      <c r="T8809">
        <v>0</v>
      </c>
      <c r="U8809">
        <v>0</v>
      </c>
      <c r="V8809">
        <v>15</v>
      </c>
      <c r="W8809">
        <v>1235.5637999999999</v>
      </c>
    </row>
    <row r="8810" spans="1:23" x14ac:dyDescent="0.35">
      <c r="A8810" t="s">
        <v>11004</v>
      </c>
      <c r="B8810" t="s">
        <v>619</v>
      </c>
      <c r="C8810" t="s">
        <v>1632</v>
      </c>
      <c r="D8810" t="s">
        <v>15</v>
      </c>
      <c r="E8810" t="s">
        <v>95</v>
      </c>
      <c r="F8810" t="s">
        <v>844</v>
      </c>
      <c r="G8810">
        <v>438.76</v>
      </c>
      <c r="H8810">
        <v>1</v>
      </c>
      <c r="I8810">
        <v>0.03</v>
      </c>
      <c r="J8810">
        <v>6.54</v>
      </c>
      <c r="K8810" t="s">
        <v>82</v>
      </c>
      <c r="L8810" t="s">
        <v>45</v>
      </c>
      <c r="M8810">
        <v>1.08</v>
      </c>
      <c r="N8810" t="s">
        <v>83</v>
      </c>
      <c r="O8810" t="b">
        <v>0</v>
      </c>
      <c r="P8810">
        <v>425.59719999999999</v>
      </c>
      <c r="Q8810">
        <v>162.34119999999999</v>
      </c>
      <c r="R8810">
        <v>154.72120000000001</v>
      </c>
      <c r="S8810" t="s">
        <v>91</v>
      </c>
      <c r="T8810">
        <v>0</v>
      </c>
      <c r="U8810">
        <v>0</v>
      </c>
      <c r="V8810">
        <v>13</v>
      </c>
      <c r="W8810">
        <v>796.03620000000024</v>
      </c>
    </row>
    <row r="8811" spans="1:23" x14ac:dyDescent="0.35">
      <c r="A8811" t="s">
        <v>11005</v>
      </c>
      <c r="B8811" t="s">
        <v>1622</v>
      </c>
      <c r="C8811" t="s">
        <v>1916</v>
      </c>
      <c r="D8811" t="s">
        <v>20</v>
      </c>
      <c r="E8811" t="s">
        <v>95</v>
      </c>
      <c r="F8811" t="s">
        <v>377</v>
      </c>
      <c r="G8811">
        <v>138.93</v>
      </c>
      <c r="H8811">
        <v>1</v>
      </c>
      <c r="I8811">
        <v>0.03</v>
      </c>
      <c r="J8811">
        <v>9.5500000000000007</v>
      </c>
      <c r="K8811" t="s">
        <v>82</v>
      </c>
      <c r="L8811" t="s">
        <v>48</v>
      </c>
      <c r="M8811">
        <v>16.5</v>
      </c>
      <c r="N8811" t="s">
        <v>83</v>
      </c>
      <c r="O8811" t="b">
        <v>0</v>
      </c>
      <c r="P8811">
        <v>134.7621</v>
      </c>
      <c r="Q8811">
        <v>51.4041</v>
      </c>
      <c r="R8811">
        <v>25.354099999999999</v>
      </c>
      <c r="S8811" t="s">
        <v>183</v>
      </c>
      <c r="T8811">
        <v>0</v>
      </c>
      <c r="U8811">
        <v>0</v>
      </c>
      <c r="V8811">
        <v>17</v>
      </c>
      <c r="W8811">
        <v>868.86450000000013</v>
      </c>
    </row>
    <row r="8812" spans="1:23" x14ac:dyDescent="0.35">
      <c r="A8812" t="s">
        <v>11006</v>
      </c>
      <c r="B8812" t="s">
        <v>1604</v>
      </c>
      <c r="C8812" t="s">
        <v>2322</v>
      </c>
      <c r="D8812" t="s">
        <v>20</v>
      </c>
      <c r="E8812" t="s">
        <v>88</v>
      </c>
      <c r="F8812" t="s">
        <v>199</v>
      </c>
      <c r="G8812">
        <v>15.73</v>
      </c>
      <c r="H8812">
        <v>3</v>
      </c>
      <c r="I8812">
        <v>0.01</v>
      </c>
      <c r="J8812">
        <v>3.48</v>
      </c>
      <c r="K8812" t="s">
        <v>82</v>
      </c>
      <c r="L8812" t="s">
        <v>48</v>
      </c>
      <c r="M8812">
        <v>7.66</v>
      </c>
      <c r="N8812" t="s">
        <v>83</v>
      </c>
      <c r="O8812" t="b">
        <v>0</v>
      </c>
      <c r="P8812">
        <v>46.7181</v>
      </c>
      <c r="Q8812">
        <v>18.4041</v>
      </c>
      <c r="R8812">
        <v>7.2641000000000027</v>
      </c>
      <c r="S8812" t="s">
        <v>97</v>
      </c>
      <c r="T8812">
        <v>0</v>
      </c>
      <c r="U8812">
        <v>0</v>
      </c>
      <c r="V8812">
        <v>15</v>
      </c>
      <c r="W8812">
        <v>742.59630000000004</v>
      </c>
    </row>
    <row r="8813" spans="1:23" x14ac:dyDescent="0.35">
      <c r="A8813" t="s">
        <v>11007</v>
      </c>
      <c r="B8813" t="s">
        <v>1185</v>
      </c>
      <c r="C8813" t="s">
        <v>1276</v>
      </c>
      <c r="D8813" t="s">
        <v>19</v>
      </c>
      <c r="E8813" t="s">
        <v>88</v>
      </c>
      <c r="F8813" t="s">
        <v>483</v>
      </c>
      <c r="G8813">
        <v>29.94</v>
      </c>
      <c r="H8813">
        <v>3</v>
      </c>
      <c r="I8813">
        <v>0.05</v>
      </c>
      <c r="J8813">
        <v>4.92</v>
      </c>
      <c r="K8813" t="s">
        <v>102</v>
      </c>
      <c r="L8813" t="s">
        <v>48</v>
      </c>
      <c r="M8813">
        <v>4.45</v>
      </c>
      <c r="N8813" t="s">
        <v>83</v>
      </c>
      <c r="O8813" t="b">
        <v>0</v>
      </c>
      <c r="P8813">
        <v>85.329000000000008</v>
      </c>
      <c r="Q8813">
        <v>31.437000000000001</v>
      </c>
      <c r="R8813">
        <v>22.067</v>
      </c>
      <c r="S8813" t="s">
        <v>183</v>
      </c>
      <c r="T8813">
        <v>0</v>
      </c>
      <c r="U8813">
        <v>0</v>
      </c>
      <c r="V8813">
        <v>22</v>
      </c>
      <c r="W8813">
        <v>1844.2474</v>
      </c>
    </row>
    <row r="8814" spans="1:23" x14ac:dyDescent="0.35">
      <c r="A8814" t="s">
        <v>11008</v>
      </c>
      <c r="B8814" t="s">
        <v>1497</v>
      </c>
      <c r="C8814" t="s">
        <v>853</v>
      </c>
      <c r="D8814" t="s">
        <v>17</v>
      </c>
      <c r="E8814" t="s">
        <v>95</v>
      </c>
      <c r="F8814" t="s">
        <v>1709</v>
      </c>
      <c r="G8814">
        <v>521.98</v>
      </c>
      <c r="H8814">
        <v>1</v>
      </c>
      <c r="I8814">
        <v>0.25</v>
      </c>
      <c r="J8814">
        <v>3.54</v>
      </c>
      <c r="K8814" t="s">
        <v>90</v>
      </c>
      <c r="L8814" t="s">
        <v>41</v>
      </c>
      <c r="M8814">
        <v>14.72</v>
      </c>
      <c r="N8814" t="s">
        <v>83</v>
      </c>
      <c r="O8814" t="b">
        <v>0</v>
      </c>
      <c r="P8814">
        <v>391.48500000000001</v>
      </c>
      <c r="Q8814">
        <v>78.297000000000025</v>
      </c>
      <c r="R8814">
        <v>60.03700000000002</v>
      </c>
      <c r="S8814" t="s">
        <v>103</v>
      </c>
      <c r="T8814">
        <v>0</v>
      </c>
      <c r="U8814">
        <v>0</v>
      </c>
      <c r="V8814">
        <v>16</v>
      </c>
      <c r="W8814">
        <v>705.24680000000001</v>
      </c>
    </row>
    <row r="8815" spans="1:23" x14ac:dyDescent="0.35">
      <c r="A8815" t="s">
        <v>11009</v>
      </c>
      <c r="B8815" t="s">
        <v>1563</v>
      </c>
      <c r="C8815" t="s">
        <v>1327</v>
      </c>
      <c r="D8815" t="s">
        <v>20</v>
      </c>
      <c r="E8815" t="s">
        <v>95</v>
      </c>
      <c r="F8815" t="s">
        <v>596</v>
      </c>
      <c r="G8815">
        <v>577.84</v>
      </c>
      <c r="H8815">
        <v>3</v>
      </c>
      <c r="I8815">
        <v>0.28999999999999998</v>
      </c>
      <c r="J8815">
        <v>4.1500000000000004</v>
      </c>
      <c r="K8815" t="s">
        <v>90</v>
      </c>
      <c r="L8815" t="s">
        <v>41</v>
      </c>
      <c r="M8815">
        <v>13.76</v>
      </c>
      <c r="N8815" t="s">
        <v>83</v>
      </c>
      <c r="O8815" t="b">
        <v>0</v>
      </c>
      <c r="P8815">
        <v>1230.7991999999999</v>
      </c>
      <c r="Q8815">
        <v>190.6872000000001</v>
      </c>
      <c r="R8815">
        <v>172.77720000000011</v>
      </c>
      <c r="S8815" t="s">
        <v>91</v>
      </c>
      <c r="T8815">
        <v>0</v>
      </c>
      <c r="U8815">
        <v>0</v>
      </c>
      <c r="V8815">
        <v>19</v>
      </c>
      <c r="W8815">
        <v>1271.3681999999999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708"/>
  <sheetViews>
    <sheetView workbookViewId="0">
      <pane ySplit="1" topLeftCell="A1672" activePane="bottomLeft" state="frozen"/>
      <selection pane="bottomLeft"/>
    </sheetView>
  </sheetViews>
  <sheetFormatPr baseColWidth="10" defaultColWidth="8.7265625" defaultRowHeight="14.5" x14ac:dyDescent="0.35"/>
  <cols>
    <col min="1" max="9" width="11" customWidth="1"/>
    <col min="10" max="10" width="18" customWidth="1"/>
    <col min="11" max="13" width="11" customWidth="1"/>
    <col min="14" max="14" width="12" customWidth="1"/>
    <col min="15" max="15" width="15" customWidth="1"/>
  </cols>
  <sheetData>
    <row r="1" spans="1:15" x14ac:dyDescent="0.35">
      <c r="A1" t="s">
        <v>58</v>
      </c>
      <c r="B1" t="s">
        <v>11010</v>
      </c>
      <c r="C1" t="s">
        <v>11011</v>
      </c>
      <c r="D1" t="s">
        <v>4</v>
      </c>
      <c r="E1" t="s">
        <v>11012</v>
      </c>
      <c r="F1" t="s">
        <v>11013</v>
      </c>
      <c r="G1" t="s">
        <v>11014</v>
      </c>
      <c r="H1" t="s">
        <v>11015</v>
      </c>
      <c r="I1" t="s">
        <v>39</v>
      </c>
      <c r="J1" t="s">
        <v>11016</v>
      </c>
      <c r="K1" t="s">
        <v>11017</v>
      </c>
      <c r="L1" t="s">
        <v>11018</v>
      </c>
      <c r="M1" t="s">
        <v>11019</v>
      </c>
      <c r="N1" t="s">
        <v>11020</v>
      </c>
      <c r="O1" t="s">
        <v>11021</v>
      </c>
    </row>
    <row r="2" spans="1:15" x14ac:dyDescent="0.35">
      <c r="A2" t="s">
        <v>1729</v>
      </c>
      <c r="B2">
        <v>5</v>
      </c>
      <c r="C2">
        <v>16</v>
      </c>
      <c r="D2">
        <v>4523.1153000000004</v>
      </c>
      <c r="E2">
        <v>4</v>
      </c>
      <c r="F2">
        <v>4</v>
      </c>
      <c r="G2">
        <v>4</v>
      </c>
      <c r="H2">
        <v>12</v>
      </c>
      <c r="I2" t="s">
        <v>49</v>
      </c>
      <c r="J2" t="s">
        <v>45</v>
      </c>
      <c r="K2">
        <v>1</v>
      </c>
      <c r="L2">
        <v>1103.1713</v>
      </c>
      <c r="M2">
        <f>_xlfn.RANK.EQ(D2,'Segments clients'!$D$2:$D$1708,0)</f>
        <v>127</v>
      </c>
      <c r="N2">
        <f>SUMIFS('Segments clients'!$D$2:$D$1708,'Segments clients'!$M$2:$M$1708,"&lt;="&amp;M2)</f>
        <v>758399.45570000028</v>
      </c>
      <c r="O2" s="4">
        <f>IFERROR(N2/(SUM('Segments clients'!$D$2:$D$1708)),0)</f>
        <v>0.3244646097518738</v>
      </c>
    </row>
    <row r="3" spans="1:15" x14ac:dyDescent="0.35">
      <c r="A3" t="s">
        <v>1972</v>
      </c>
      <c r="B3">
        <v>5</v>
      </c>
      <c r="C3">
        <v>22</v>
      </c>
      <c r="D3">
        <v>6959.4380000000001</v>
      </c>
      <c r="E3">
        <v>4</v>
      </c>
      <c r="F3">
        <v>4</v>
      </c>
      <c r="G3">
        <v>4</v>
      </c>
      <c r="H3">
        <v>12</v>
      </c>
      <c r="I3" t="s">
        <v>49</v>
      </c>
      <c r="J3" t="s">
        <v>41</v>
      </c>
      <c r="K3">
        <v>1</v>
      </c>
      <c r="L3">
        <v>1694.472</v>
      </c>
      <c r="M3">
        <f>_xlfn.RANK.EQ(D3,'Segments clients'!$D$2:$D$1708,0)</f>
        <v>25</v>
      </c>
      <c r="N3">
        <f>SUMIFS('Segments clients'!$D$2:$D$1708,'Segments clients'!$M$2:$M$1708,"&lt;="&amp;M3)</f>
        <v>200595.96249999999</v>
      </c>
      <c r="O3" s="4">
        <f>IFERROR(N3/(SUM('Segments clients'!$D$2:$D$1708)),0)</f>
        <v>8.5820592566604056E-2</v>
      </c>
    </row>
    <row r="4" spans="1:15" x14ac:dyDescent="0.35">
      <c r="A4" t="s">
        <v>1103</v>
      </c>
      <c r="B4">
        <v>9</v>
      </c>
      <c r="C4">
        <v>23</v>
      </c>
      <c r="D4">
        <v>7309.1561000000002</v>
      </c>
      <c r="E4">
        <v>4</v>
      </c>
      <c r="F4">
        <v>4</v>
      </c>
      <c r="G4">
        <v>4</v>
      </c>
      <c r="H4">
        <v>12</v>
      </c>
      <c r="I4" t="s">
        <v>49</v>
      </c>
      <c r="J4" t="s">
        <v>43</v>
      </c>
      <c r="K4">
        <v>1</v>
      </c>
      <c r="L4">
        <v>2031.5921000000001</v>
      </c>
      <c r="M4">
        <f>_xlfn.RANK.EQ(D4,'Segments clients'!$D$2:$D$1708,0)</f>
        <v>18</v>
      </c>
      <c r="N4">
        <f>SUMIFS('Segments clients'!$D$2:$D$1708,'Segments clients'!$M$2:$M$1708,"&lt;="&amp;M4)</f>
        <v>150997.46709999998</v>
      </c>
      <c r="O4" s="4">
        <f>IFERROR(N4/(SUM('Segments clients'!$D$2:$D$1708)),0)</f>
        <v>6.4600961759528425E-2</v>
      </c>
    </row>
    <row r="5" spans="1:15" x14ac:dyDescent="0.35">
      <c r="A5" t="s">
        <v>94</v>
      </c>
      <c r="B5">
        <v>6</v>
      </c>
      <c r="C5">
        <v>25</v>
      </c>
      <c r="D5">
        <v>8437.1465000000007</v>
      </c>
      <c r="E5">
        <v>4</v>
      </c>
      <c r="F5">
        <v>4</v>
      </c>
      <c r="G5">
        <v>4</v>
      </c>
      <c r="H5">
        <v>12</v>
      </c>
      <c r="I5" t="s">
        <v>49</v>
      </c>
      <c r="J5" t="s">
        <v>41</v>
      </c>
      <c r="K5">
        <v>1</v>
      </c>
      <c r="L5">
        <v>2626.2725</v>
      </c>
      <c r="M5">
        <f>_xlfn.RANK.EQ(D5,'Segments clients'!$D$2:$D$1708,0)</f>
        <v>7</v>
      </c>
      <c r="N5">
        <f>SUMIFS('Segments clients'!$D$2:$D$1708,'Segments clients'!$M$2:$M$1708,"&lt;="&amp;M5)</f>
        <v>65942.699199999988</v>
      </c>
      <c r="O5" s="4">
        <f>IFERROR(N5/(SUM('Segments clients'!$D$2:$D$1708)),0)</f>
        <v>2.8212140714374181E-2</v>
      </c>
    </row>
    <row r="6" spans="1:15" x14ac:dyDescent="0.35">
      <c r="A6" t="s">
        <v>1731</v>
      </c>
      <c r="B6">
        <v>41</v>
      </c>
      <c r="C6">
        <v>15</v>
      </c>
      <c r="D6">
        <v>4543.5824000000002</v>
      </c>
      <c r="E6">
        <v>2</v>
      </c>
      <c r="F6">
        <v>4</v>
      </c>
      <c r="G6">
        <v>4</v>
      </c>
      <c r="H6">
        <v>10</v>
      </c>
      <c r="I6" t="s">
        <v>49</v>
      </c>
      <c r="J6" t="s">
        <v>45</v>
      </c>
      <c r="K6">
        <v>1</v>
      </c>
      <c r="L6">
        <v>1276.2064</v>
      </c>
      <c r="M6">
        <f>_xlfn.RANK.EQ(D6,'Segments clients'!$D$2:$D$1708,0)</f>
        <v>124</v>
      </c>
      <c r="N6">
        <f>SUMIFS('Segments clients'!$D$2:$D$1708,'Segments clients'!$M$2:$M$1708,"&lt;="&amp;M6)</f>
        <v>744817.67000000027</v>
      </c>
      <c r="O6" s="4">
        <f>IFERROR(N6/(SUM('Segments clients'!$D$2:$D$1708)),0)</f>
        <v>0.31865393997387848</v>
      </c>
    </row>
    <row r="7" spans="1:15" x14ac:dyDescent="0.35">
      <c r="A7" t="s">
        <v>2898</v>
      </c>
      <c r="B7">
        <v>7</v>
      </c>
      <c r="C7">
        <v>21</v>
      </c>
      <c r="D7">
        <v>6773.8798000000006</v>
      </c>
      <c r="E7">
        <v>4</v>
      </c>
      <c r="F7">
        <v>4</v>
      </c>
      <c r="G7">
        <v>4</v>
      </c>
      <c r="H7">
        <v>12</v>
      </c>
      <c r="I7" t="s">
        <v>49</v>
      </c>
      <c r="J7" t="s">
        <v>43</v>
      </c>
      <c r="K7">
        <v>1</v>
      </c>
      <c r="L7">
        <v>1859.8818000000001</v>
      </c>
      <c r="M7">
        <f>_xlfn.RANK.EQ(D7,'Segments clients'!$D$2:$D$1708,0)</f>
        <v>28</v>
      </c>
      <c r="N7">
        <f>SUMIFS('Segments clients'!$D$2:$D$1708,'Segments clients'!$M$2:$M$1708,"&lt;="&amp;M7)</f>
        <v>221168.10949999996</v>
      </c>
      <c r="O7" s="4">
        <f>IFERROR(N7/(SUM('Segments clients'!$D$2:$D$1708)),0)</f>
        <v>9.4621935444615779E-2</v>
      </c>
    </row>
    <row r="8" spans="1:15" x14ac:dyDescent="0.35">
      <c r="A8" t="s">
        <v>480</v>
      </c>
      <c r="B8">
        <v>16</v>
      </c>
      <c r="C8">
        <v>16</v>
      </c>
      <c r="D8">
        <v>2125.7175000000002</v>
      </c>
      <c r="E8">
        <v>3</v>
      </c>
      <c r="F8">
        <v>4</v>
      </c>
      <c r="G8">
        <v>4</v>
      </c>
      <c r="H8">
        <v>11</v>
      </c>
      <c r="I8" t="s">
        <v>49</v>
      </c>
      <c r="J8" t="s">
        <v>41</v>
      </c>
      <c r="K8">
        <v>1</v>
      </c>
      <c r="L8">
        <v>483.59550000000002</v>
      </c>
      <c r="M8">
        <f>_xlfn.RANK.EQ(D8,'Segments clients'!$D$2:$D$1708,0)</f>
        <v>397</v>
      </c>
      <c r="N8">
        <f>SUMIFS('Segments clients'!$D$2:$D$1708,'Segments clients'!$M$2:$M$1708,"&lt;="&amp;M8)</f>
        <v>1619957.2727999985</v>
      </c>
      <c r="O8" s="4">
        <f>IFERROR(N8/(SUM('Segments clients'!$D$2:$D$1708)),0)</f>
        <v>0.69306326683557118</v>
      </c>
    </row>
    <row r="9" spans="1:15" x14ac:dyDescent="0.35">
      <c r="A9" t="s">
        <v>2340</v>
      </c>
      <c r="B9">
        <v>4</v>
      </c>
      <c r="C9">
        <v>14</v>
      </c>
      <c r="D9">
        <v>2662.1298999999999</v>
      </c>
      <c r="E9">
        <v>4</v>
      </c>
      <c r="F9">
        <v>4</v>
      </c>
      <c r="G9">
        <v>4</v>
      </c>
      <c r="H9">
        <v>12</v>
      </c>
      <c r="I9" t="s">
        <v>49</v>
      </c>
      <c r="J9" t="s">
        <v>43</v>
      </c>
      <c r="K9">
        <v>1</v>
      </c>
      <c r="L9">
        <v>525.98190000000011</v>
      </c>
      <c r="M9">
        <f>_xlfn.RANK.EQ(D9,'Segments clients'!$D$2:$D$1708,0)</f>
        <v>320</v>
      </c>
      <c r="N9">
        <f>SUMIFS('Segments clients'!$D$2:$D$1708,'Segments clients'!$M$2:$M$1708,"&lt;="&amp;M9)</f>
        <v>1436145.3801999989</v>
      </c>
      <c r="O9" s="4">
        <f>IFERROR(N9/(SUM('Segments clients'!$D$2:$D$1708)),0)</f>
        <v>0.61442337126079882</v>
      </c>
    </row>
    <row r="10" spans="1:15" x14ac:dyDescent="0.35">
      <c r="A10" t="s">
        <v>2452</v>
      </c>
      <c r="B10">
        <v>14</v>
      </c>
      <c r="C10">
        <v>13</v>
      </c>
      <c r="D10">
        <v>2742.0744</v>
      </c>
      <c r="E10">
        <v>3</v>
      </c>
      <c r="F10">
        <v>4</v>
      </c>
      <c r="G10">
        <v>4</v>
      </c>
      <c r="H10">
        <v>11</v>
      </c>
      <c r="I10" t="s">
        <v>49</v>
      </c>
      <c r="J10" t="s">
        <v>41</v>
      </c>
      <c r="K10">
        <v>1</v>
      </c>
      <c r="L10">
        <v>820.09640000000013</v>
      </c>
      <c r="M10">
        <f>_xlfn.RANK.EQ(D10,'Segments clients'!$D$2:$D$1708,0)</f>
        <v>311</v>
      </c>
      <c r="N10">
        <f>SUMIFS('Segments clients'!$D$2:$D$1708,'Segments clients'!$M$2:$M$1708,"&lt;="&amp;M10)</f>
        <v>1411958.3478999988</v>
      </c>
      <c r="O10" s="4">
        <f>IFERROR(N10/(SUM('Segments clients'!$D$2:$D$1708)),0)</f>
        <v>0.60407547881798063</v>
      </c>
    </row>
    <row r="11" spans="1:15" x14ac:dyDescent="0.35">
      <c r="A11" t="s">
        <v>2043</v>
      </c>
      <c r="B11">
        <v>2</v>
      </c>
      <c r="C11">
        <v>13</v>
      </c>
      <c r="D11">
        <v>4683.38</v>
      </c>
      <c r="E11">
        <v>4</v>
      </c>
      <c r="F11">
        <v>4</v>
      </c>
      <c r="G11">
        <v>4</v>
      </c>
      <c r="H11">
        <v>12</v>
      </c>
      <c r="I11" t="s">
        <v>49</v>
      </c>
      <c r="J11" t="s">
        <v>45</v>
      </c>
      <c r="K11">
        <v>1</v>
      </c>
      <c r="L11">
        <v>1477.1579999999999</v>
      </c>
      <c r="M11">
        <f>_xlfn.RANK.EQ(D11,'Segments clients'!$D$2:$D$1708,0)</f>
        <v>116</v>
      </c>
      <c r="N11">
        <f>SUMIFS('Segments clients'!$D$2:$D$1708,'Segments clients'!$M$2:$M$1708,"&lt;="&amp;M11)</f>
        <v>708108.60600000015</v>
      </c>
      <c r="O11" s="4">
        <f>IFERROR(N11/(SUM('Segments clients'!$D$2:$D$1708)),0)</f>
        <v>0.30294877030953188</v>
      </c>
    </row>
    <row r="12" spans="1:15" x14ac:dyDescent="0.35">
      <c r="A12" t="s">
        <v>977</v>
      </c>
      <c r="B12">
        <v>1</v>
      </c>
      <c r="C12">
        <v>16</v>
      </c>
      <c r="D12">
        <v>2896.9272000000001</v>
      </c>
      <c r="E12">
        <v>4</v>
      </c>
      <c r="F12">
        <v>4</v>
      </c>
      <c r="G12">
        <v>4</v>
      </c>
      <c r="H12">
        <v>12</v>
      </c>
      <c r="I12" t="s">
        <v>49</v>
      </c>
      <c r="J12" t="s">
        <v>43</v>
      </c>
      <c r="K12">
        <v>1</v>
      </c>
      <c r="L12">
        <v>718.77720000000011</v>
      </c>
      <c r="M12">
        <f>_xlfn.RANK.EQ(D12,'Segments clients'!$D$2:$D$1708,0)</f>
        <v>293</v>
      </c>
      <c r="N12">
        <f>SUMIFS('Segments clients'!$D$2:$D$1708,'Segments clients'!$M$2:$M$1708,"&lt;="&amp;M12)</f>
        <v>1361125.2865999988</v>
      </c>
      <c r="O12" s="4">
        <f>IFERROR(N12/(SUM('Segments clients'!$D$2:$D$1708)),0)</f>
        <v>0.58232766600873476</v>
      </c>
    </row>
    <row r="13" spans="1:15" x14ac:dyDescent="0.35">
      <c r="A13" t="s">
        <v>2936</v>
      </c>
      <c r="B13">
        <v>26</v>
      </c>
      <c r="C13">
        <v>9</v>
      </c>
      <c r="D13">
        <v>2204.2026000000001</v>
      </c>
      <c r="E13">
        <v>3</v>
      </c>
      <c r="F13">
        <v>4</v>
      </c>
      <c r="G13">
        <v>4</v>
      </c>
      <c r="H13">
        <v>11</v>
      </c>
      <c r="I13" t="s">
        <v>49</v>
      </c>
      <c r="J13" t="s">
        <v>43</v>
      </c>
      <c r="K13">
        <v>1</v>
      </c>
      <c r="L13">
        <v>432.25459999999998</v>
      </c>
      <c r="M13">
        <f>_xlfn.RANK.EQ(D13,'Segments clients'!$D$2:$D$1708,0)</f>
        <v>382</v>
      </c>
      <c r="N13">
        <f>SUMIFS('Segments clients'!$D$2:$D$1708,'Segments clients'!$M$2:$M$1708,"&lt;="&amp;M13)</f>
        <v>1587506.0123999985</v>
      </c>
      <c r="O13" s="4">
        <f>IFERROR(N13/(SUM('Segments clients'!$D$2:$D$1708)),0)</f>
        <v>0.67917970526059102</v>
      </c>
    </row>
    <row r="14" spans="1:15" x14ac:dyDescent="0.35">
      <c r="A14" t="s">
        <v>1527</v>
      </c>
      <c r="B14">
        <v>21</v>
      </c>
      <c r="C14">
        <v>19</v>
      </c>
      <c r="D14">
        <v>5058.7637999999997</v>
      </c>
      <c r="E14">
        <v>3</v>
      </c>
      <c r="F14">
        <v>4</v>
      </c>
      <c r="G14">
        <v>4</v>
      </c>
      <c r="H14">
        <v>11</v>
      </c>
      <c r="I14" t="s">
        <v>49</v>
      </c>
      <c r="J14" t="s">
        <v>45</v>
      </c>
      <c r="K14">
        <v>1</v>
      </c>
      <c r="L14">
        <v>1549.5698</v>
      </c>
      <c r="M14">
        <f>_xlfn.RANK.EQ(D14,'Segments clients'!$D$2:$D$1708,0)</f>
        <v>88</v>
      </c>
      <c r="N14">
        <f>SUMIFS('Segments clients'!$D$2:$D$1708,'Segments clients'!$M$2:$M$1708,"&lt;="&amp;M14)</f>
        <v>572052.42570000002</v>
      </c>
      <c r="O14" s="4">
        <f>IFERROR(N14/(SUM('Segments clients'!$D$2:$D$1708)),0)</f>
        <v>0.24474011112131552</v>
      </c>
    </row>
    <row r="15" spans="1:15" x14ac:dyDescent="0.35">
      <c r="A15" t="s">
        <v>403</v>
      </c>
      <c r="B15">
        <v>33</v>
      </c>
      <c r="C15">
        <v>13</v>
      </c>
      <c r="D15">
        <v>2969.3896</v>
      </c>
      <c r="E15">
        <v>3</v>
      </c>
      <c r="F15">
        <v>4</v>
      </c>
      <c r="G15">
        <v>4</v>
      </c>
      <c r="H15">
        <v>11</v>
      </c>
      <c r="I15" t="s">
        <v>49</v>
      </c>
      <c r="J15" t="s">
        <v>41</v>
      </c>
      <c r="K15">
        <v>1</v>
      </c>
      <c r="L15">
        <v>752.6536000000001</v>
      </c>
      <c r="M15">
        <f>_xlfn.RANK.EQ(D15,'Segments clients'!$D$2:$D$1708,0)</f>
        <v>290</v>
      </c>
      <c r="N15">
        <f>SUMIFS('Segments clients'!$D$2:$D$1708,'Segments clients'!$M$2:$M$1708,"&lt;="&amp;M15)</f>
        <v>1352332.3012999988</v>
      </c>
      <c r="O15" s="4">
        <f>IFERROR(N15/(SUM('Segments clients'!$D$2:$D$1708)),0)</f>
        <v>0.57856577968026268</v>
      </c>
    </row>
    <row r="16" spans="1:15" x14ac:dyDescent="0.35">
      <c r="A16" t="s">
        <v>592</v>
      </c>
      <c r="B16">
        <v>6</v>
      </c>
      <c r="C16">
        <v>13</v>
      </c>
      <c r="D16">
        <v>3426.8622</v>
      </c>
      <c r="E16">
        <v>4</v>
      </c>
      <c r="F16">
        <v>4</v>
      </c>
      <c r="G16">
        <v>4</v>
      </c>
      <c r="H16">
        <v>12</v>
      </c>
      <c r="I16" t="s">
        <v>49</v>
      </c>
      <c r="J16" t="s">
        <v>43</v>
      </c>
      <c r="K16">
        <v>1</v>
      </c>
      <c r="L16">
        <v>968.00819999999999</v>
      </c>
      <c r="M16">
        <f>_xlfn.RANK.EQ(D16,'Segments clients'!$D$2:$D$1708,0)</f>
        <v>228</v>
      </c>
      <c r="N16">
        <f>SUMIFS('Segments clients'!$D$2:$D$1708,'Segments clients'!$M$2:$M$1708,"&lt;="&amp;M16)</f>
        <v>1155382.3349999993</v>
      </c>
      <c r="O16" s="4">
        <f>IFERROR(N16/(SUM('Segments clients'!$D$2:$D$1708)),0)</f>
        <v>0.49430504679617654</v>
      </c>
    </row>
    <row r="17" spans="1:15" x14ac:dyDescent="0.35">
      <c r="A17" t="s">
        <v>2381</v>
      </c>
      <c r="B17">
        <v>9</v>
      </c>
      <c r="C17">
        <v>10</v>
      </c>
      <c r="D17">
        <v>5861.1318000000001</v>
      </c>
      <c r="E17">
        <v>4</v>
      </c>
      <c r="F17">
        <v>4</v>
      </c>
      <c r="G17">
        <v>4</v>
      </c>
      <c r="H17">
        <v>12</v>
      </c>
      <c r="I17" t="s">
        <v>49</v>
      </c>
      <c r="J17" t="s">
        <v>45</v>
      </c>
      <c r="K17">
        <v>1</v>
      </c>
      <c r="L17">
        <v>1956.3818000000001</v>
      </c>
      <c r="M17">
        <f>_xlfn.RANK.EQ(D17,'Segments clients'!$D$2:$D$1708,0)</f>
        <v>57</v>
      </c>
      <c r="N17">
        <f>SUMIFS('Segments clients'!$D$2:$D$1708,'Segments clients'!$M$2:$M$1708,"&lt;="&amp;M17)</f>
        <v>401772.14020000002</v>
      </c>
      <c r="O17" s="4">
        <f>IFERROR(N17/(SUM('Segments clients'!$D$2:$D$1708)),0)</f>
        <v>0.17188941750867356</v>
      </c>
    </row>
    <row r="18" spans="1:15" x14ac:dyDescent="0.35">
      <c r="A18" t="s">
        <v>2091</v>
      </c>
      <c r="B18">
        <v>8</v>
      </c>
      <c r="C18">
        <v>14</v>
      </c>
      <c r="D18">
        <v>5538.9164000000001</v>
      </c>
      <c r="E18">
        <v>4</v>
      </c>
      <c r="F18">
        <v>4</v>
      </c>
      <c r="G18">
        <v>4</v>
      </c>
      <c r="H18">
        <v>12</v>
      </c>
      <c r="I18" t="s">
        <v>49</v>
      </c>
      <c r="J18" t="s">
        <v>45</v>
      </c>
      <c r="K18">
        <v>1</v>
      </c>
      <c r="L18">
        <v>1586.2324000000001</v>
      </c>
      <c r="M18">
        <f>_xlfn.RANK.EQ(D18,'Segments clients'!$D$2:$D$1708,0)</f>
        <v>71</v>
      </c>
      <c r="N18">
        <f>SUMIFS('Segments clients'!$D$2:$D$1708,'Segments clients'!$M$2:$M$1708,"&lt;="&amp;M18)</f>
        <v>481890.76590000011</v>
      </c>
      <c r="O18" s="4">
        <f>IFERROR(N18/(SUM('Segments clients'!$D$2:$D$1708)),0)</f>
        <v>0.20616641813971048</v>
      </c>
    </row>
    <row r="19" spans="1:15" x14ac:dyDescent="0.35">
      <c r="A19" t="s">
        <v>1750</v>
      </c>
      <c r="B19">
        <v>19</v>
      </c>
      <c r="C19">
        <v>7</v>
      </c>
      <c r="D19">
        <v>479.82299999999998</v>
      </c>
      <c r="E19">
        <v>3</v>
      </c>
      <c r="F19">
        <v>4</v>
      </c>
      <c r="G19">
        <v>2</v>
      </c>
      <c r="H19">
        <v>9</v>
      </c>
      <c r="I19" t="s">
        <v>46</v>
      </c>
      <c r="J19" t="s">
        <v>45</v>
      </c>
      <c r="K19">
        <v>1</v>
      </c>
      <c r="L19">
        <v>34.470999999999997</v>
      </c>
      <c r="M19">
        <f>_xlfn.RANK.EQ(D19,'Segments clients'!$D$2:$D$1708,0)</f>
        <v>942</v>
      </c>
      <c r="N19">
        <f>SUMIFS('Segments clients'!$D$2:$D$1708,'Segments clients'!$M$2:$M$1708,"&lt;="&amp;M19)</f>
        <v>2202610.6340999962</v>
      </c>
      <c r="O19" s="4">
        <f>IFERROR(N19/(SUM('Segments clients'!$D$2:$D$1708)),0)</f>
        <v>0.94233875625470365</v>
      </c>
    </row>
    <row r="20" spans="1:15" x14ac:dyDescent="0.35">
      <c r="A20" t="s">
        <v>1595</v>
      </c>
      <c r="B20">
        <v>24</v>
      </c>
      <c r="C20">
        <v>10</v>
      </c>
      <c r="D20">
        <v>2842.8627000000001</v>
      </c>
      <c r="E20">
        <v>3</v>
      </c>
      <c r="F20">
        <v>4</v>
      </c>
      <c r="G20">
        <v>4</v>
      </c>
      <c r="H20">
        <v>11</v>
      </c>
      <c r="I20" t="s">
        <v>49</v>
      </c>
      <c r="J20" t="s">
        <v>48</v>
      </c>
      <c r="K20">
        <v>1</v>
      </c>
      <c r="L20">
        <v>730.73870000000022</v>
      </c>
      <c r="M20">
        <f>_xlfn.RANK.EQ(D20,'Segments clients'!$D$2:$D$1708,0)</f>
        <v>301</v>
      </c>
      <c r="N20">
        <f>SUMIFS('Segments clients'!$D$2:$D$1708,'Segments clients'!$M$2:$M$1708,"&lt;="&amp;M20)</f>
        <v>1384012.4596999988</v>
      </c>
      <c r="O20" s="4">
        <f>IFERROR(N20/(SUM('Segments clients'!$D$2:$D$1708)),0)</f>
        <v>0.59211944213990408</v>
      </c>
    </row>
    <row r="21" spans="1:15" x14ac:dyDescent="0.35">
      <c r="A21" t="s">
        <v>1467</v>
      </c>
      <c r="B21">
        <v>1</v>
      </c>
      <c r="C21">
        <v>11</v>
      </c>
      <c r="D21">
        <v>1376.9332999999999</v>
      </c>
      <c r="E21">
        <v>4</v>
      </c>
      <c r="F21">
        <v>4</v>
      </c>
      <c r="G21">
        <v>3</v>
      </c>
      <c r="H21">
        <v>11</v>
      </c>
      <c r="I21" t="s">
        <v>49</v>
      </c>
      <c r="J21" t="s">
        <v>41</v>
      </c>
      <c r="K21">
        <v>1</v>
      </c>
      <c r="L21">
        <v>337.70530000000008</v>
      </c>
      <c r="M21">
        <f>_xlfn.RANK.EQ(D21,'Segments clients'!$D$2:$D$1708,0)</f>
        <v>534</v>
      </c>
      <c r="N21">
        <f>SUMIFS('Segments clients'!$D$2:$D$1708,'Segments clients'!$M$2:$M$1708,"&lt;="&amp;M21)</f>
        <v>1852337.3402999965</v>
      </c>
      <c r="O21" s="4">
        <f>IFERROR(N21/(SUM('Segments clients'!$D$2:$D$1708)),0)</f>
        <v>0.79248199313978218</v>
      </c>
    </row>
    <row r="22" spans="1:15" x14ac:dyDescent="0.35">
      <c r="A22" t="s">
        <v>3834</v>
      </c>
      <c r="B22">
        <v>9</v>
      </c>
      <c r="C22">
        <v>9</v>
      </c>
      <c r="D22">
        <v>2132.4241000000002</v>
      </c>
      <c r="E22">
        <v>4</v>
      </c>
      <c r="F22">
        <v>4</v>
      </c>
      <c r="G22">
        <v>4</v>
      </c>
      <c r="H22">
        <v>12</v>
      </c>
      <c r="I22" t="s">
        <v>49</v>
      </c>
      <c r="J22" t="s">
        <v>41</v>
      </c>
      <c r="K22">
        <v>1</v>
      </c>
      <c r="L22">
        <v>491.66809999999998</v>
      </c>
      <c r="M22">
        <f>_xlfn.RANK.EQ(D22,'Segments clients'!$D$2:$D$1708,0)</f>
        <v>394</v>
      </c>
      <c r="N22">
        <f>SUMIFS('Segments clients'!$D$2:$D$1708,'Segments clients'!$M$2:$M$1708,"&lt;="&amp;M22)</f>
        <v>1613575.0328999986</v>
      </c>
      <c r="O22" s="4">
        <f>IFERROR(N22/(SUM('Segments clients'!$D$2:$D$1708)),0)</f>
        <v>0.69033276516797049</v>
      </c>
    </row>
    <row r="23" spans="1:15" x14ac:dyDescent="0.35">
      <c r="A23" t="s">
        <v>1875</v>
      </c>
      <c r="B23">
        <v>16</v>
      </c>
      <c r="C23">
        <v>6</v>
      </c>
      <c r="D23">
        <v>1198.2113999999999</v>
      </c>
      <c r="E23">
        <v>3</v>
      </c>
      <c r="F23">
        <v>4</v>
      </c>
      <c r="G23">
        <v>3</v>
      </c>
      <c r="H23">
        <v>10</v>
      </c>
      <c r="I23" t="s">
        <v>49</v>
      </c>
      <c r="J23" t="s">
        <v>41</v>
      </c>
      <c r="K23">
        <v>1</v>
      </c>
      <c r="L23">
        <v>285.51740000000012</v>
      </c>
      <c r="M23">
        <f>_xlfn.RANK.EQ(D23,'Segments clients'!$D$2:$D$1708,0)</f>
        <v>592</v>
      </c>
      <c r="N23">
        <f>SUMIFS('Segments clients'!$D$2:$D$1708,'Segments clients'!$M$2:$M$1708,"&lt;="&amp;M23)</f>
        <v>1926303.4400999958</v>
      </c>
      <c r="O23" s="4">
        <f>IFERROR(N23/(SUM('Segments clients'!$D$2:$D$1708)),0)</f>
        <v>0.82412677021088854</v>
      </c>
    </row>
    <row r="24" spans="1:15" x14ac:dyDescent="0.35">
      <c r="A24" t="s">
        <v>1276</v>
      </c>
      <c r="B24">
        <v>1</v>
      </c>
      <c r="C24">
        <v>20</v>
      </c>
      <c r="D24">
        <v>6842.1679999999997</v>
      </c>
      <c r="E24">
        <v>4</v>
      </c>
      <c r="F24">
        <v>4</v>
      </c>
      <c r="G24">
        <v>4</v>
      </c>
      <c r="H24">
        <v>12</v>
      </c>
      <c r="I24" t="s">
        <v>49</v>
      </c>
      <c r="J24" t="s">
        <v>43</v>
      </c>
      <c r="K24">
        <v>1</v>
      </c>
      <c r="L24">
        <v>1795.8820000000001</v>
      </c>
      <c r="M24">
        <f>_xlfn.RANK.EQ(D24,'Segments clients'!$D$2:$D$1708,0)</f>
        <v>27</v>
      </c>
      <c r="N24">
        <f>SUMIFS('Segments clients'!$D$2:$D$1708,'Segments clients'!$M$2:$M$1708,"&lt;="&amp;M24)</f>
        <v>214394.22969999997</v>
      </c>
      <c r="O24" s="4">
        <f>IFERROR(N24/(SUM('Segments clients'!$D$2:$D$1708)),0)</f>
        <v>9.1723879216734583E-2</v>
      </c>
    </row>
    <row r="25" spans="1:15" x14ac:dyDescent="0.35">
      <c r="A25" t="s">
        <v>477</v>
      </c>
      <c r="B25">
        <v>39</v>
      </c>
      <c r="C25">
        <v>10</v>
      </c>
      <c r="D25">
        <v>1449.8348000000001</v>
      </c>
      <c r="E25">
        <v>2</v>
      </c>
      <c r="F25">
        <v>4</v>
      </c>
      <c r="G25">
        <v>3</v>
      </c>
      <c r="H25">
        <v>9</v>
      </c>
      <c r="I25" t="s">
        <v>46</v>
      </c>
      <c r="J25" t="s">
        <v>48</v>
      </c>
      <c r="K25">
        <v>1</v>
      </c>
      <c r="L25">
        <v>253.85680000000019</v>
      </c>
      <c r="M25">
        <f>_xlfn.RANK.EQ(D25,'Segments clients'!$D$2:$D$1708,0)</f>
        <v>512</v>
      </c>
      <c r="N25">
        <f>SUMIFS('Segments clients'!$D$2:$D$1708,'Segments clients'!$M$2:$M$1708,"&lt;="&amp;M25)</f>
        <v>1821174.2685999968</v>
      </c>
      <c r="O25" s="4">
        <f>IFERROR(N25/(SUM('Segments clients'!$D$2:$D$1708)),0)</f>
        <v>0.77914955490843174</v>
      </c>
    </row>
    <row r="26" spans="1:15" x14ac:dyDescent="0.35">
      <c r="A26" t="s">
        <v>2230</v>
      </c>
      <c r="B26">
        <v>36</v>
      </c>
      <c r="C26">
        <v>11</v>
      </c>
      <c r="D26">
        <v>5956.4871000000003</v>
      </c>
      <c r="E26">
        <v>2</v>
      </c>
      <c r="F26">
        <v>4</v>
      </c>
      <c r="G26">
        <v>4</v>
      </c>
      <c r="H26">
        <v>10</v>
      </c>
      <c r="I26" t="s">
        <v>49</v>
      </c>
      <c r="J26" t="s">
        <v>48</v>
      </c>
      <c r="K26">
        <v>1</v>
      </c>
      <c r="L26">
        <v>1983.5051000000001</v>
      </c>
      <c r="M26">
        <f>_xlfn.RANK.EQ(D26,'Segments clients'!$D$2:$D$1708,0)</f>
        <v>52</v>
      </c>
      <c r="N26">
        <f>SUMIFS('Segments clients'!$D$2:$D$1708,'Segments clients'!$M$2:$M$1708,"&lt;="&amp;M26)</f>
        <v>372376.0229000001</v>
      </c>
      <c r="O26" s="4">
        <f>IFERROR(N26/(SUM('Segments clients'!$D$2:$D$1708)),0)</f>
        <v>0.15931293204803826</v>
      </c>
    </row>
    <row r="27" spans="1:15" x14ac:dyDescent="0.35">
      <c r="A27" t="s">
        <v>1392</v>
      </c>
      <c r="B27">
        <v>1</v>
      </c>
      <c r="C27">
        <v>13</v>
      </c>
      <c r="D27">
        <v>2265.7525999999998</v>
      </c>
      <c r="E27">
        <v>4</v>
      </c>
      <c r="F27">
        <v>4</v>
      </c>
      <c r="G27">
        <v>4</v>
      </c>
      <c r="H27">
        <v>12</v>
      </c>
      <c r="I27" t="s">
        <v>49</v>
      </c>
      <c r="J27" t="s">
        <v>43</v>
      </c>
      <c r="K27">
        <v>1</v>
      </c>
      <c r="L27">
        <v>487.31659999999999</v>
      </c>
      <c r="M27">
        <f>_xlfn.RANK.EQ(D27,'Segments clients'!$D$2:$D$1708,0)</f>
        <v>376</v>
      </c>
      <c r="N27">
        <f>SUMIFS('Segments clients'!$D$2:$D$1708,'Segments clients'!$M$2:$M$1708,"&lt;="&amp;M27)</f>
        <v>1574130.0110999986</v>
      </c>
      <c r="O27" s="4">
        <f>IFERROR(N27/(SUM('Segments clients'!$D$2:$D$1708)),0)</f>
        <v>0.67345707583459913</v>
      </c>
    </row>
    <row r="28" spans="1:15" x14ac:dyDescent="0.35">
      <c r="A28" t="s">
        <v>277</v>
      </c>
      <c r="B28">
        <v>7</v>
      </c>
      <c r="C28">
        <v>15</v>
      </c>
      <c r="D28">
        <v>2629.2494999999999</v>
      </c>
      <c r="E28">
        <v>4</v>
      </c>
      <c r="F28">
        <v>4</v>
      </c>
      <c r="G28">
        <v>4</v>
      </c>
      <c r="H28">
        <v>12</v>
      </c>
      <c r="I28" t="s">
        <v>49</v>
      </c>
      <c r="J28" t="s">
        <v>41</v>
      </c>
      <c r="K28">
        <v>1</v>
      </c>
      <c r="L28">
        <v>562.7315000000001</v>
      </c>
      <c r="M28">
        <f>_xlfn.RANK.EQ(D28,'Segments clients'!$D$2:$D$1708,0)</f>
        <v>323</v>
      </c>
      <c r="N28">
        <f>SUMIFS('Segments clients'!$D$2:$D$1708,'Segments clients'!$M$2:$M$1708,"&lt;="&amp;M28)</f>
        <v>1444045.6135999986</v>
      </c>
      <c r="O28" s="4">
        <f>IFERROR(N28/(SUM('Segments clients'!$D$2:$D$1708)),0)</f>
        <v>0.61780331322649251</v>
      </c>
    </row>
    <row r="29" spans="1:15" x14ac:dyDescent="0.35">
      <c r="A29" t="s">
        <v>534</v>
      </c>
      <c r="B29">
        <v>1</v>
      </c>
      <c r="C29">
        <v>20</v>
      </c>
      <c r="D29">
        <v>6536.3858</v>
      </c>
      <c r="E29">
        <v>4</v>
      </c>
      <c r="F29">
        <v>4</v>
      </c>
      <c r="G29">
        <v>4</v>
      </c>
      <c r="H29">
        <v>12</v>
      </c>
      <c r="I29" t="s">
        <v>49</v>
      </c>
      <c r="J29" t="s">
        <v>48</v>
      </c>
      <c r="K29">
        <v>1</v>
      </c>
      <c r="L29">
        <v>1820.3717999999999</v>
      </c>
      <c r="M29">
        <f>_xlfn.RANK.EQ(D29,'Segments clients'!$D$2:$D$1708,0)</f>
        <v>34</v>
      </c>
      <c r="N29">
        <f>SUMIFS('Segments clients'!$D$2:$D$1708,'Segments clients'!$M$2:$M$1708,"&lt;="&amp;M29)</f>
        <v>260919.09819999998</v>
      </c>
      <c r="O29" s="4">
        <f>IFERROR(N29/(SUM('Segments clients'!$D$2:$D$1708)),0)</f>
        <v>0.11162852602014835</v>
      </c>
    </row>
    <row r="30" spans="1:15" x14ac:dyDescent="0.35">
      <c r="A30" t="s">
        <v>1254</v>
      </c>
      <c r="B30">
        <v>12</v>
      </c>
      <c r="C30">
        <v>13</v>
      </c>
      <c r="D30">
        <v>4918.5617000000002</v>
      </c>
      <c r="E30">
        <v>4</v>
      </c>
      <c r="F30">
        <v>4</v>
      </c>
      <c r="G30">
        <v>4</v>
      </c>
      <c r="H30">
        <v>12</v>
      </c>
      <c r="I30" t="s">
        <v>49</v>
      </c>
      <c r="J30" t="s">
        <v>48</v>
      </c>
      <c r="K30">
        <v>1</v>
      </c>
      <c r="L30">
        <v>1539.1237000000001</v>
      </c>
      <c r="M30">
        <f>_xlfn.RANK.EQ(D30,'Segments clients'!$D$2:$D$1708,0)</f>
        <v>100</v>
      </c>
      <c r="N30">
        <f>SUMIFS('Segments clients'!$D$2:$D$1708,'Segments clients'!$M$2:$M$1708,"&lt;="&amp;M30)</f>
        <v>631920.38410000014</v>
      </c>
      <c r="O30" s="4">
        <f>IFERROR(N30/(SUM('Segments clients'!$D$2:$D$1708)),0)</f>
        <v>0.27035330692848841</v>
      </c>
    </row>
    <row r="31" spans="1:15" x14ac:dyDescent="0.35">
      <c r="A31" t="s">
        <v>246</v>
      </c>
      <c r="B31">
        <v>5</v>
      </c>
      <c r="C31">
        <v>11</v>
      </c>
      <c r="D31">
        <v>4340.9560999999994</v>
      </c>
      <c r="E31">
        <v>4</v>
      </c>
      <c r="F31">
        <v>4</v>
      </c>
      <c r="G31">
        <v>4</v>
      </c>
      <c r="H31">
        <v>12</v>
      </c>
      <c r="I31" t="s">
        <v>49</v>
      </c>
      <c r="J31" t="s">
        <v>41</v>
      </c>
      <c r="K31">
        <v>1</v>
      </c>
      <c r="L31">
        <v>1374.3761</v>
      </c>
      <c r="M31">
        <f>_xlfn.RANK.EQ(D31,'Segments clients'!$D$2:$D$1708,0)</f>
        <v>136</v>
      </c>
      <c r="N31">
        <f>SUMIFS('Segments clients'!$D$2:$D$1708,'Segments clients'!$M$2:$M$1708,"&lt;="&amp;M31)</f>
        <v>798023.7937000005</v>
      </c>
      <c r="O31" s="4">
        <f>IFERROR(N31/(SUM('Segments clients'!$D$2:$D$1708)),0)</f>
        <v>0.34141701559712817</v>
      </c>
    </row>
    <row r="32" spans="1:15" x14ac:dyDescent="0.35">
      <c r="A32" t="s">
        <v>1014</v>
      </c>
      <c r="B32">
        <v>5</v>
      </c>
      <c r="C32">
        <v>13</v>
      </c>
      <c r="D32">
        <v>3713.7228</v>
      </c>
      <c r="E32">
        <v>4</v>
      </c>
      <c r="F32">
        <v>4</v>
      </c>
      <c r="G32">
        <v>4</v>
      </c>
      <c r="H32">
        <v>12</v>
      </c>
      <c r="I32" t="s">
        <v>49</v>
      </c>
      <c r="J32" t="s">
        <v>41</v>
      </c>
      <c r="K32">
        <v>1</v>
      </c>
      <c r="L32">
        <v>805.16080000000011</v>
      </c>
      <c r="M32">
        <f>_xlfn.RANK.EQ(D32,'Segments clients'!$D$2:$D$1708,0)</f>
        <v>200</v>
      </c>
      <c r="N32">
        <f>SUMIFS('Segments clients'!$D$2:$D$1708,'Segments clients'!$M$2:$M$1708,"&lt;="&amp;M32)</f>
        <v>1055632.5004999998</v>
      </c>
      <c r="O32" s="4">
        <f>IFERROR(N32/(SUM('Segments clients'!$D$2:$D$1708)),0)</f>
        <v>0.45162926310381718</v>
      </c>
    </row>
    <row r="33" spans="1:15" x14ac:dyDescent="0.35">
      <c r="A33" t="s">
        <v>1530</v>
      </c>
      <c r="B33">
        <v>11</v>
      </c>
      <c r="C33">
        <v>15</v>
      </c>
      <c r="D33">
        <v>3730.1163999999999</v>
      </c>
      <c r="E33">
        <v>4</v>
      </c>
      <c r="F33">
        <v>4</v>
      </c>
      <c r="G33">
        <v>4</v>
      </c>
      <c r="H33">
        <v>12</v>
      </c>
      <c r="I33" t="s">
        <v>49</v>
      </c>
      <c r="J33" t="s">
        <v>41</v>
      </c>
      <c r="K33">
        <v>1</v>
      </c>
      <c r="L33">
        <v>971.28840000000002</v>
      </c>
      <c r="M33">
        <f>_xlfn.RANK.EQ(D33,'Segments clients'!$D$2:$D$1708,0)</f>
        <v>199</v>
      </c>
      <c r="N33">
        <f>SUMIFS('Segments clients'!$D$2:$D$1708,'Segments clients'!$M$2:$M$1708,"&lt;="&amp;M33)</f>
        <v>1051918.7777000002</v>
      </c>
      <c r="O33" s="4">
        <f>IFERROR(N33/(SUM('Segments clients'!$D$2:$D$1708)),0)</f>
        <v>0.45004042807766814</v>
      </c>
    </row>
    <row r="34" spans="1:15" x14ac:dyDescent="0.35">
      <c r="A34" t="s">
        <v>1115</v>
      </c>
      <c r="B34">
        <v>15</v>
      </c>
      <c r="C34">
        <v>13</v>
      </c>
      <c r="D34">
        <v>2487.3217</v>
      </c>
      <c r="E34">
        <v>3</v>
      </c>
      <c r="F34">
        <v>4</v>
      </c>
      <c r="G34">
        <v>4</v>
      </c>
      <c r="H34">
        <v>11</v>
      </c>
      <c r="I34" t="s">
        <v>49</v>
      </c>
      <c r="J34" t="s">
        <v>41</v>
      </c>
      <c r="K34">
        <v>1</v>
      </c>
      <c r="L34">
        <v>590.20570000000009</v>
      </c>
      <c r="M34">
        <f>_xlfn.RANK.EQ(D34,'Segments clients'!$D$2:$D$1708,0)</f>
        <v>344</v>
      </c>
      <c r="N34">
        <f>SUMIFS('Segments clients'!$D$2:$D$1708,'Segments clients'!$M$2:$M$1708,"&lt;="&amp;M34)</f>
        <v>1497745.2038999985</v>
      </c>
      <c r="O34" s="4">
        <f>IFERROR(N34/(SUM('Segments clients'!$D$2:$D$1708)),0)</f>
        <v>0.64077750773516728</v>
      </c>
    </row>
    <row r="35" spans="1:15" x14ac:dyDescent="0.35">
      <c r="A35" t="s">
        <v>1057</v>
      </c>
      <c r="B35">
        <v>5</v>
      </c>
      <c r="C35">
        <v>17</v>
      </c>
      <c r="D35">
        <v>6641.0532999999996</v>
      </c>
      <c r="E35">
        <v>4</v>
      </c>
      <c r="F35">
        <v>4</v>
      </c>
      <c r="G35">
        <v>4</v>
      </c>
      <c r="H35">
        <v>12</v>
      </c>
      <c r="I35" t="s">
        <v>49</v>
      </c>
      <c r="J35" t="s">
        <v>41</v>
      </c>
      <c r="K35">
        <v>1</v>
      </c>
      <c r="L35">
        <v>2087.0592999999999</v>
      </c>
      <c r="M35">
        <f>_xlfn.RANK.EQ(D35,'Segments clients'!$D$2:$D$1708,0)</f>
        <v>31</v>
      </c>
      <c r="N35">
        <f>SUMIFS('Segments clients'!$D$2:$D$1708,'Segments clients'!$M$2:$M$1708,"&lt;="&amp;M35)</f>
        <v>241126.19869999995</v>
      </c>
      <c r="O35" s="4">
        <f>IFERROR(N35/(SUM('Segments clients'!$D$2:$D$1708)),0)</f>
        <v>0.10316056713138834</v>
      </c>
    </row>
    <row r="36" spans="1:15" x14ac:dyDescent="0.35">
      <c r="A36" t="s">
        <v>1235</v>
      </c>
      <c r="B36">
        <v>6</v>
      </c>
      <c r="C36">
        <v>10</v>
      </c>
      <c r="D36">
        <v>1785.8107</v>
      </c>
      <c r="E36">
        <v>4</v>
      </c>
      <c r="F36">
        <v>4</v>
      </c>
      <c r="G36">
        <v>3</v>
      </c>
      <c r="H36">
        <v>11</v>
      </c>
      <c r="I36" t="s">
        <v>49</v>
      </c>
      <c r="J36" t="s">
        <v>41</v>
      </c>
      <c r="K36">
        <v>1</v>
      </c>
      <c r="L36">
        <v>469.07670000000007</v>
      </c>
      <c r="M36">
        <f>_xlfn.RANK.EQ(D36,'Segments clients'!$D$2:$D$1708,0)</f>
        <v>442</v>
      </c>
      <c r="N36">
        <f>SUMIFS('Segments clients'!$D$2:$D$1708,'Segments clients'!$M$2:$M$1708,"&lt;="&amp;M36)</f>
        <v>1708328.3652999979</v>
      </c>
      <c r="O36" s="4">
        <f>IFERROR(N36/(SUM('Segments clients'!$D$2:$D$1708)),0)</f>
        <v>0.73087090478395778</v>
      </c>
    </row>
    <row r="37" spans="1:15" x14ac:dyDescent="0.35">
      <c r="A37" t="s">
        <v>3376</v>
      </c>
      <c r="B37">
        <v>1</v>
      </c>
      <c r="C37">
        <v>11</v>
      </c>
      <c r="D37">
        <v>2865.2545</v>
      </c>
      <c r="E37">
        <v>4</v>
      </c>
      <c r="F37">
        <v>4</v>
      </c>
      <c r="G37">
        <v>4</v>
      </c>
      <c r="H37">
        <v>12</v>
      </c>
      <c r="I37" t="s">
        <v>49</v>
      </c>
      <c r="J37" t="s">
        <v>41</v>
      </c>
      <c r="K37">
        <v>1</v>
      </c>
      <c r="L37">
        <v>839.05650000000003</v>
      </c>
      <c r="M37">
        <f>_xlfn.RANK.EQ(D37,'Segments clients'!$D$2:$D$1708,0)</f>
        <v>297</v>
      </c>
      <c r="N37">
        <f>SUMIFS('Segments clients'!$D$2:$D$1708,'Segments clients'!$M$2:$M$1708,"&lt;="&amp;M37)</f>
        <v>1372601.8880999989</v>
      </c>
      <c r="O37" s="4">
        <f>IFERROR(N37/(SUM('Segments clients'!$D$2:$D$1708)),0)</f>
        <v>0.58723767879815358</v>
      </c>
    </row>
    <row r="38" spans="1:15" x14ac:dyDescent="0.35">
      <c r="A38" t="s">
        <v>2068</v>
      </c>
      <c r="B38">
        <v>22</v>
      </c>
      <c r="C38">
        <v>11</v>
      </c>
      <c r="D38">
        <v>3653.4511000000002</v>
      </c>
      <c r="E38">
        <v>3</v>
      </c>
      <c r="F38">
        <v>4</v>
      </c>
      <c r="G38">
        <v>4</v>
      </c>
      <c r="H38">
        <v>11</v>
      </c>
      <c r="I38" t="s">
        <v>49</v>
      </c>
      <c r="J38" t="s">
        <v>43</v>
      </c>
      <c r="K38">
        <v>1</v>
      </c>
      <c r="L38">
        <v>980.51310000000001</v>
      </c>
      <c r="M38">
        <f>_xlfn.RANK.EQ(D38,'Segments clients'!$D$2:$D$1708,0)</f>
        <v>205</v>
      </c>
      <c r="N38">
        <f>SUMIFS('Segments clients'!$D$2:$D$1708,'Segments clients'!$M$2:$M$1708,"&lt;="&amp;M38)</f>
        <v>1073976.2224999997</v>
      </c>
      <c r="O38" s="4">
        <f>IFERROR(N38/(SUM('Segments clients'!$D$2:$D$1708)),0)</f>
        <v>0.4594772231140643</v>
      </c>
    </row>
    <row r="39" spans="1:15" x14ac:dyDescent="0.35">
      <c r="A39" t="s">
        <v>485</v>
      </c>
      <c r="B39">
        <v>8</v>
      </c>
      <c r="C39">
        <v>14</v>
      </c>
      <c r="D39">
        <v>2858.1921000000002</v>
      </c>
      <c r="E39">
        <v>4</v>
      </c>
      <c r="F39">
        <v>4</v>
      </c>
      <c r="G39">
        <v>4</v>
      </c>
      <c r="H39">
        <v>12</v>
      </c>
      <c r="I39" t="s">
        <v>49</v>
      </c>
      <c r="J39" t="s">
        <v>48</v>
      </c>
      <c r="K39">
        <v>1</v>
      </c>
      <c r="L39">
        <v>753.80010000000004</v>
      </c>
      <c r="M39">
        <f>_xlfn.RANK.EQ(D39,'Segments clients'!$D$2:$D$1708,0)</f>
        <v>299</v>
      </c>
      <c r="N39">
        <f>SUMIFS('Segments clients'!$D$2:$D$1708,'Segments clients'!$M$2:$M$1708,"&lt;="&amp;M39)</f>
        <v>1378321.6855999988</v>
      </c>
      <c r="O39" s="4">
        <f>IFERROR(N39/(SUM('Segments clients'!$D$2:$D$1708)),0)</f>
        <v>0.58968476898228916</v>
      </c>
    </row>
    <row r="40" spans="1:15" x14ac:dyDescent="0.35">
      <c r="A40" t="s">
        <v>1093</v>
      </c>
      <c r="B40">
        <v>5</v>
      </c>
      <c r="C40">
        <v>14</v>
      </c>
      <c r="D40">
        <v>3513.9110999999998</v>
      </c>
      <c r="E40">
        <v>4</v>
      </c>
      <c r="F40">
        <v>4</v>
      </c>
      <c r="G40">
        <v>4</v>
      </c>
      <c r="H40">
        <v>12</v>
      </c>
      <c r="I40" t="s">
        <v>49</v>
      </c>
      <c r="J40" t="s">
        <v>43</v>
      </c>
      <c r="K40">
        <v>1</v>
      </c>
      <c r="L40">
        <v>1087.9111</v>
      </c>
      <c r="M40">
        <f>_xlfn.RANK.EQ(D40,'Segments clients'!$D$2:$D$1708,0)</f>
        <v>219</v>
      </c>
      <c r="N40">
        <f>SUMIFS('Segments clients'!$D$2:$D$1708,'Segments clients'!$M$2:$M$1708,"&lt;="&amp;M40)</f>
        <v>1124107.3696999992</v>
      </c>
      <c r="O40" s="4">
        <f>IFERROR(N40/(SUM('Segments clients'!$D$2:$D$1708)),0)</f>
        <v>0.48092473733682745</v>
      </c>
    </row>
    <row r="41" spans="1:15" x14ac:dyDescent="0.35">
      <c r="A41" t="s">
        <v>373</v>
      </c>
      <c r="B41">
        <v>1</v>
      </c>
      <c r="C41">
        <v>16</v>
      </c>
      <c r="D41">
        <v>3016.9672999999998</v>
      </c>
      <c r="E41">
        <v>4</v>
      </c>
      <c r="F41">
        <v>4</v>
      </c>
      <c r="G41">
        <v>4</v>
      </c>
      <c r="H41">
        <v>12</v>
      </c>
      <c r="I41" t="s">
        <v>49</v>
      </c>
      <c r="J41" t="s">
        <v>43</v>
      </c>
      <c r="K41">
        <v>1</v>
      </c>
      <c r="L41">
        <v>819.02729999999997</v>
      </c>
      <c r="M41">
        <f>_xlfn.RANK.EQ(D41,'Segments clients'!$D$2:$D$1708,0)</f>
        <v>281</v>
      </c>
      <c r="N41">
        <f>SUMIFS('Segments clients'!$D$2:$D$1708,'Segments clients'!$M$2:$M$1708,"&lt;="&amp;M41)</f>
        <v>1325372.2183999987</v>
      </c>
      <c r="O41" s="4">
        <f>IFERROR(N41/(SUM('Segments clients'!$D$2:$D$1708)),0)</f>
        <v>0.56703149822570564</v>
      </c>
    </row>
    <row r="42" spans="1:15" x14ac:dyDescent="0.35">
      <c r="A42" t="s">
        <v>387</v>
      </c>
      <c r="B42">
        <v>35</v>
      </c>
      <c r="C42">
        <v>16</v>
      </c>
      <c r="D42">
        <v>4988.6981999999998</v>
      </c>
      <c r="E42">
        <v>2</v>
      </c>
      <c r="F42">
        <v>4</v>
      </c>
      <c r="G42">
        <v>4</v>
      </c>
      <c r="H42">
        <v>10</v>
      </c>
      <c r="I42" t="s">
        <v>49</v>
      </c>
      <c r="J42" t="s">
        <v>43</v>
      </c>
      <c r="K42">
        <v>1</v>
      </c>
      <c r="L42">
        <v>1459.5462</v>
      </c>
      <c r="M42">
        <f>_xlfn.RANK.EQ(D42,'Segments clients'!$D$2:$D$1708,0)</f>
        <v>95</v>
      </c>
      <c r="N42">
        <f>SUMIFS('Segments clients'!$D$2:$D$1708,'Segments clients'!$M$2:$M$1708,"&lt;="&amp;M42)</f>
        <v>607223.49330000021</v>
      </c>
      <c r="O42" s="4">
        <f>IFERROR(N42/(SUM('Segments clients'!$D$2:$D$1708)),0)</f>
        <v>0.25978728268456225</v>
      </c>
    </row>
    <row r="43" spans="1:15" x14ac:dyDescent="0.35">
      <c r="A43" t="s">
        <v>498</v>
      </c>
      <c r="B43">
        <v>4</v>
      </c>
      <c r="C43">
        <v>13</v>
      </c>
      <c r="D43">
        <v>3508.7379000000001</v>
      </c>
      <c r="E43">
        <v>4</v>
      </c>
      <c r="F43">
        <v>4</v>
      </c>
      <c r="G43">
        <v>4</v>
      </c>
      <c r="H43">
        <v>12</v>
      </c>
      <c r="I43" t="s">
        <v>49</v>
      </c>
      <c r="J43" t="s">
        <v>41</v>
      </c>
      <c r="K43">
        <v>1</v>
      </c>
      <c r="L43">
        <v>1018.9539</v>
      </c>
      <c r="M43">
        <f>_xlfn.RANK.EQ(D43,'Segments clients'!$D$2:$D$1708,0)</f>
        <v>220</v>
      </c>
      <c r="N43">
        <f>SUMIFS('Segments clients'!$D$2:$D$1708,'Segments clients'!$M$2:$M$1708,"&lt;="&amp;M43)</f>
        <v>1127616.1075999993</v>
      </c>
      <c r="O43" s="4">
        <f>IFERROR(N43/(SUM('Segments clients'!$D$2:$D$1708)),0)</f>
        <v>0.4824258740595514</v>
      </c>
    </row>
    <row r="44" spans="1:15" x14ac:dyDescent="0.35">
      <c r="A44" t="s">
        <v>2272</v>
      </c>
      <c r="B44">
        <v>20</v>
      </c>
      <c r="C44">
        <v>11</v>
      </c>
      <c r="D44">
        <v>1802.4385</v>
      </c>
      <c r="E44">
        <v>3</v>
      </c>
      <c r="F44">
        <v>4</v>
      </c>
      <c r="G44">
        <v>3</v>
      </c>
      <c r="H44">
        <v>10</v>
      </c>
      <c r="I44" t="s">
        <v>49</v>
      </c>
      <c r="J44" t="s">
        <v>43</v>
      </c>
      <c r="K44">
        <v>1</v>
      </c>
      <c r="L44">
        <v>470.41050000000013</v>
      </c>
      <c r="M44">
        <f>_xlfn.RANK.EQ(D44,'Segments clients'!$D$2:$D$1708,0)</f>
        <v>440</v>
      </c>
      <c r="N44">
        <f>SUMIFS('Segments clients'!$D$2:$D$1708,'Segments clients'!$M$2:$M$1708,"&lt;="&amp;M44)</f>
        <v>1704751.5941999978</v>
      </c>
      <c r="O44" s="4">
        <f>IFERROR(N44/(SUM('Segments clients'!$D$2:$D$1708)),0)</f>
        <v>0.72934066154550214</v>
      </c>
    </row>
    <row r="45" spans="1:15" x14ac:dyDescent="0.35">
      <c r="A45" t="s">
        <v>1111</v>
      </c>
      <c r="B45">
        <v>5</v>
      </c>
      <c r="C45">
        <v>13</v>
      </c>
      <c r="D45">
        <v>3864.3193999999999</v>
      </c>
      <c r="E45">
        <v>4</v>
      </c>
      <c r="F45">
        <v>4</v>
      </c>
      <c r="G45">
        <v>4</v>
      </c>
      <c r="H45">
        <v>12</v>
      </c>
      <c r="I45" t="s">
        <v>49</v>
      </c>
      <c r="J45" t="s">
        <v>43</v>
      </c>
      <c r="K45">
        <v>1</v>
      </c>
      <c r="L45">
        <v>1139.0393999999999</v>
      </c>
      <c r="M45">
        <f>_xlfn.RANK.EQ(D45,'Segments clients'!$D$2:$D$1708,0)</f>
        <v>186</v>
      </c>
      <c r="N45">
        <f>SUMIFS('Segments clients'!$D$2:$D$1708,'Segments clients'!$M$2:$M$1708,"&lt;="&amp;M45)</f>
        <v>1002547.0307999999</v>
      </c>
      <c r="O45" s="4">
        <f>IFERROR(N45/(SUM('Segments clients'!$D$2:$D$1708)),0)</f>
        <v>0.4289178066539871</v>
      </c>
    </row>
    <row r="46" spans="1:15" x14ac:dyDescent="0.35">
      <c r="A46" t="s">
        <v>1105</v>
      </c>
      <c r="B46">
        <v>9</v>
      </c>
      <c r="C46">
        <v>15</v>
      </c>
      <c r="D46">
        <v>3381.9441999999999</v>
      </c>
      <c r="E46">
        <v>4</v>
      </c>
      <c r="F46">
        <v>4</v>
      </c>
      <c r="G46">
        <v>4</v>
      </c>
      <c r="H46">
        <v>12</v>
      </c>
      <c r="I46" t="s">
        <v>49</v>
      </c>
      <c r="J46" t="s">
        <v>41</v>
      </c>
      <c r="K46">
        <v>1</v>
      </c>
      <c r="L46">
        <v>813.85820000000024</v>
      </c>
      <c r="M46">
        <f>_xlfn.RANK.EQ(D46,'Segments clients'!$D$2:$D$1708,0)</f>
        <v>234</v>
      </c>
      <c r="N46">
        <f>SUMIFS('Segments clients'!$D$2:$D$1708,'Segments clients'!$M$2:$M$1708,"&lt;="&amp;M46)</f>
        <v>1175795.5095999988</v>
      </c>
      <c r="O46" s="4">
        <f>IFERROR(N46/(SUM('Segments clients'!$D$2:$D$1708)),0)</f>
        <v>0.50303837681191654</v>
      </c>
    </row>
    <row r="47" spans="1:15" x14ac:dyDescent="0.35">
      <c r="A47" t="s">
        <v>1352</v>
      </c>
      <c r="B47">
        <v>11</v>
      </c>
      <c r="C47">
        <v>13</v>
      </c>
      <c r="D47">
        <v>4296.4341000000004</v>
      </c>
      <c r="E47">
        <v>4</v>
      </c>
      <c r="F47">
        <v>4</v>
      </c>
      <c r="G47">
        <v>4</v>
      </c>
      <c r="H47">
        <v>12</v>
      </c>
      <c r="I47" t="s">
        <v>49</v>
      </c>
      <c r="J47" t="s">
        <v>43</v>
      </c>
      <c r="K47">
        <v>1</v>
      </c>
      <c r="L47">
        <v>1316.5700999999999</v>
      </c>
      <c r="M47">
        <f>_xlfn.RANK.EQ(D47,'Segments clients'!$D$2:$D$1708,0)</f>
        <v>141</v>
      </c>
      <c r="N47">
        <f>SUMIFS('Segments clients'!$D$2:$D$1708,'Segments clients'!$M$2:$M$1708,"&lt;="&amp;M47)</f>
        <v>819589.27470000042</v>
      </c>
      <c r="O47" s="4">
        <f>IFERROR(N47/(SUM('Segments clients'!$D$2:$D$1708)),0)</f>
        <v>0.35064333468819076</v>
      </c>
    </row>
    <row r="48" spans="1:15" x14ac:dyDescent="0.35">
      <c r="A48" t="s">
        <v>1599</v>
      </c>
      <c r="B48">
        <v>38</v>
      </c>
      <c r="C48">
        <v>16</v>
      </c>
      <c r="D48">
        <v>4258.4852000000001</v>
      </c>
      <c r="E48">
        <v>2</v>
      </c>
      <c r="F48">
        <v>4</v>
      </c>
      <c r="G48">
        <v>4</v>
      </c>
      <c r="H48">
        <v>10</v>
      </c>
      <c r="I48" t="s">
        <v>49</v>
      </c>
      <c r="J48" t="s">
        <v>41</v>
      </c>
      <c r="K48">
        <v>1</v>
      </c>
      <c r="L48">
        <v>1139.4492</v>
      </c>
      <c r="M48">
        <f>_xlfn.RANK.EQ(D48,'Segments clients'!$D$2:$D$1708,0)</f>
        <v>145</v>
      </c>
      <c r="N48">
        <f>SUMIFS('Segments clients'!$D$2:$D$1708,'Segments clients'!$M$2:$M$1708,"&lt;="&amp;M48)</f>
        <v>836687.26160000032</v>
      </c>
      <c r="O48" s="4">
        <f>IFERROR(N48/(SUM('Segments clients'!$D$2:$D$1708)),0)</f>
        <v>0.35795833419848266</v>
      </c>
    </row>
    <row r="49" spans="1:15" x14ac:dyDescent="0.35">
      <c r="A49" t="s">
        <v>546</v>
      </c>
      <c r="B49">
        <v>5</v>
      </c>
      <c r="C49">
        <v>15</v>
      </c>
      <c r="D49">
        <v>4156.7631000000001</v>
      </c>
      <c r="E49">
        <v>4</v>
      </c>
      <c r="F49">
        <v>4</v>
      </c>
      <c r="G49">
        <v>4</v>
      </c>
      <c r="H49">
        <v>12</v>
      </c>
      <c r="I49" t="s">
        <v>49</v>
      </c>
      <c r="J49" t="s">
        <v>41</v>
      </c>
      <c r="K49">
        <v>1</v>
      </c>
      <c r="L49">
        <v>998.18510000000003</v>
      </c>
      <c r="M49">
        <f>_xlfn.RANK.EQ(D49,'Segments clients'!$D$2:$D$1708,0)</f>
        <v>155</v>
      </c>
      <c r="N49">
        <f>SUMIFS('Segments clients'!$D$2:$D$1708,'Segments clients'!$M$2:$M$1708,"&lt;="&amp;M49)</f>
        <v>878745.41550000024</v>
      </c>
      <c r="O49" s="4">
        <f>IFERROR(N49/(SUM('Segments clients'!$D$2:$D$1708)),0)</f>
        <v>0.37595199491314146</v>
      </c>
    </row>
    <row r="50" spans="1:15" x14ac:dyDescent="0.35">
      <c r="A50" t="s">
        <v>1271</v>
      </c>
      <c r="B50">
        <v>24</v>
      </c>
      <c r="C50">
        <v>11</v>
      </c>
      <c r="D50">
        <v>2012.0821000000001</v>
      </c>
      <c r="E50">
        <v>3</v>
      </c>
      <c r="F50">
        <v>4</v>
      </c>
      <c r="G50">
        <v>4</v>
      </c>
      <c r="H50">
        <v>11</v>
      </c>
      <c r="I50" t="s">
        <v>49</v>
      </c>
      <c r="J50" t="s">
        <v>41</v>
      </c>
      <c r="K50">
        <v>1</v>
      </c>
      <c r="L50">
        <v>494.8721000000001</v>
      </c>
      <c r="M50">
        <f>_xlfn.RANK.EQ(D50,'Segments clients'!$D$2:$D$1708,0)</f>
        <v>413</v>
      </c>
      <c r="N50">
        <f>SUMIFS('Segments clients'!$D$2:$D$1708,'Segments clients'!$M$2:$M$1708,"&lt;="&amp;M50)</f>
        <v>1652983.9607999984</v>
      </c>
      <c r="O50" s="4">
        <f>IFERROR(N50/(SUM('Segments clients'!$D$2:$D$1708)),0)</f>
        <v>0.70719301251613209</v>
      </c>
    </row>
    <row r="51" spans="1:15" x14ac:dyDescent="0.35">
      <c r="A51" t="s">
        <v>3175</v>
      </c>
      <c r="B51">
        <v>13</v>
      </c>
      <c r="C51">
        <v>12</v>
      </c>
      <c r="D51">
        <v>2141.3314</v>
      </c>
      <c r="E51">
        <v>3</v>
      </c>
      <c r="F51">
        <v>4</v>
      </c>
      <c r="G51">
        <v>4</v>
      </c>
      <c r="H51">
        <v>11</v>
      </c>
      <c r="I51" t="s">
        <v>49</v>
      </c>
      <c r="J51" t="s">
        <v>41</v>
      </c>
      <c r="K51">
        <v>1</v>
      </c>
      <c r="L51">
        <v>454.81139999999999</v>
      </c>
      <c r="M51">
        <f>_xlfn.RANK.EQ(D51,'Segments clients'!$D$2:$D$1708,0)</f>
        <v>392</v>
      </c>
      <c r="N51">
        <f>SUMIFS('Segments clients'!$D$2:$D$1708,'Segments clients'!$M$2:$M$1708,"&lt;="&amp;M51)</f>
        <v>1609303.4596999986</v>
      </c>
      <c r="O51" s="4">
        <f>IFERROR(N51/(SUM('Segments clients'!$D$2:$D$1708)),0)</f>
        <v>0.68850526605658824</v>
      </c>
    </row>
    <row r="52" spans="1:15" x14ac:dyDescent="0.35">
      <c r="A52" t="s">
        <v>812</v>
      </c>
      <c r="B52">
        <v>4</v>
      </c>
      <c r="C52">
        <v>18</v>
      </c>
      <c r="D52">
        <v>2867.7986000000001</v>
      </c>
      <c r="E52">
        <v>4</v>
      </c>
      <c r="F52">
        <v>4</v>
      </c>
      <c r="G52">
        <v>4</v>
      </c>
      <c r="H52">
        <v>12</v>
      </c>
      <c r="I52" t="s">
        <v>49</v>
      </c>
      <c r="J52" t="s">
        <v>48</v>
      </c>
      <c r="K52">
        <v>1</v>
      </c>
      <c r="L52">
        <v>625.22659999999985</v>
      </c>
      <c r="M52">
        <f>_xlfn.RANK.EQ(D52,'Segments clients'!$D$2:$D$1708,0)</f>
        <v>296</v>
      </c>
      <c r="N52">
        <f>SUMIFS('Segments clients'!$D$2:$D$1708,'Segments clients'!$M$2:$M$1708,"&lt;="&amp;M52)</f>
        <v>1369736.6335999987</v>
      </c>
      <c r="O52" s="4">
        <f>IFERROR(N52/(SUM('Segments clients'!$D$2:$D$1708)),0)</f>
        <v>0.58601184236565729</v>
      </c>
    </row>
    <row r="53" spans="1:15" x14ac:dyDescent="0.35">
      <c r="A53" t="s">
        <v>795</v>
      </c>
      <c r="B53">
        <v>17</v>
      </c>
      <c r="C53">
        <v>15</v>
      </c>
      <c r="D53">
        <v>8646.3989999999994</v>
      </c>
      <c r="E53">
        <v>3</v>
      </c>
      <c r="F53">
        <v>4</v>
      </c>
      <c r="G53">
        <v>4</v>
      </c>
      <c r="H53">
        <v>11</v>
      </c>
      <c r="I53" t="s">
        <v>49</v>
      </c>
      <c r="J53" t="s">
        <v>41</v>
      </c>
      <c r="K53">
        <v>1</v>
      </c>
      <c r="L53">
        <v>2662.0149999999999</v>
      </c>
      <c r="M53">
        <f>_xlfn.RANK.EQ(D53,'Segments clients'!$D$2:$D$1708,0)</f>
        <v>5</v>
      </c>
      <c r="N53">
        <f>SUMIFS('Segments clients'!$D$2:$D$1708,'Segments clients'!$M$2:$M$1708,"&lt;="&amp;M53)</f>
        <v>49029.145599999996</v>
      </c>
      <c r="O53" s="4">
        <f>IFERROR(N53/(SUM('Segments clients'!$D$2:$D$1708)),0)</f>
        <v>2.0976046955213806E-2</v>
      </c>
    </row>
    <row r="54" spans="1:15" x14ac:dyDescent="0.35">
      <c r="A54" t="s">
        <v>519</v>
      </c>
      <c r="B54">
        <v>18</v>
      </c>
      <c r="C54">
        <v>16</v>
      </c>
      <c r="D54">
        <v>3006.5650000000001</v>
      </c>
      <c r="E54">
        <v>3</v>
      </c>
      <c r="F54">
        <v>4</v>
      </c>
      <c r="G54">
        <v>4</v>
      </c>
      <c r="H54">
        <v>11</v>
      </c>
      <c r="I54" t="s">
        <v>49</v>
      </c>
      <c r="J54" t="s">
        <v>43</v>
      </c>
      <c r="K54">
        <v>1</v>
      </c>
      <c r="L54">
        <v>806.9430000000001</v>
      </c>
      <c r="M54">
        <f>_xlfn.RANK.EQ(D54,'Segments clients'!$D$2:$D$1708,0)</f>
        <v>283</v>
      </c>
      <c r="N54">
        <f>SUMIFS('Segments clients'!$D$2:$D$1708,'Segments clients'!$M$2:$M$1708,"&lt;="&amp;M54)</f>
        <v>1331394.6122999988</v>
      </c>
      <c r="O54" s="4">
        <f>IFERROR(N54/(SUM('Segments clients'!$D$2:$D$1708)),0)</f>
        <v>0.56960804765733986</v>
      </c>
    </row>
    <row r="55" spans="1:15" x14ac:dyDescent="0.35">
      <c r="A55" t="s">
        <v>704</v>
      </c>
      <c r="B55">
        <v>1</v>
      </c>
      <c r="C55">
        <v>17</v>
      </c>
      <c r="D55">
        <v>6617.6381000000001</v>
      </c>
      <c r="E55">
        <v>4</v>
      </c>
      <c r="F55">
        <v>4</v>
      </c>
      <c r="G55">
        <v>4</v>
      </c>
      <c r="H55">
        <v>12</v>
      </c>
      <c r="I55" t="s">
        <v>49</v>
      </c>
      <c r="J55" t="s">
        <v>45</v>
      </c>
      <c r="K55">
        <v>1</v>
      </c>
      <c r="L55">
        <v>2190.6520999999998</v>
      </c>
      <c r="M55">
        <f>_xlfn.RANK.EQ(D55,'Segments clients'!$D$2:$D$1708,0)</f>
        <v>33</v>
      </c>
      <c r="N55">
        <f>SUMIFS('Segments clients'!$D$2:$D$1708,'Segments clients'!$M$2:$M$1708,"&lt;="&amp;M55)</f>
        <v>254382.71239999999</v>
      </c>
      <c r="O55" s="4">
        <f>IFERROR(N55/(SUM('Segments clients'!$D$2:$D$1708)),0)</f>
        <v>0.10883207640267444</v>
      </c>
    </row>
    <row r="56" spans="1:15" x14ac:dyDescent="0.35">
      <c r="A56" t="s">
        <v>747</v>
      </c>
      <c r="B56">
        <v>14</v>
      </c>
      <c r="C56">
        <v>21</v>
      </c>
      <c r="D56">
        <v>8044.1151999999993</v>
      </c>
      <c r="E56">
        <v>3</v>
      </c>
      <c r="F56">
        <v>4</v>
      </c>
      <c r="G56">
        <v>4</v>
      </c>
      <c r="H56">
        <v>11</v>
      </c>
      <c r="I56" t="s">
        <v>49</v>
      </c>
      <c r="J56" t="s">
        <v>43</v>
      </c>
      <c r="K56">
        <v>1</v>
      </c>
      <c r="L56">
        <v>2461.3791999999999</v>
      </c>
      <c r="M56">
        <f>_xlfn.RANK.EQ(D56,'Segments clients'!$D$2:$D$1708,0)</f>
        <v>9</v>
      </c>
      <c r="N56">
        <f>SUMIFS('Segments clients'!$D$2:$D$1708,'Segments clients'!$M$2:$M$1708,"&lt;="&amp;M56)</f>
        <v>82239.281700000007</v>
      </c>
      <c r="O56" s="4">
        <f>IFERROR(N56/(SUM('Segments clients'!$D$2:$D$1708)),0)</f>
        <v>3.5184276890647175E-2</v>
      </c>
    </row>
    <row r="57" spans="1:15" x14ac:dyDescent="0.35">
      <c r="A57" t="s">
        <v>707</v>
      </c>
      <c r="B57">
        <v>16</v>
      </c>
      <c r="C57">
        <v>12</v>
      </c>
      <c r="D57">
        <v>2362.6327999999999</v>
      </c>
      <c r="E57">
        <v>3</v>
      </c>
      <c r="F57">
        <v>4</v>
      </c>
      <c r="G57">
        <v>4</v>
      </c>
      <c r="H57">
        <v>11</v>
      </c>
      <c r="I57" t="s">
        <v>49</v>
      </c>
      <c r="J57" t="s">
        <v>41</v>
      </c>
      <c r="K57">
        <v>1</v>
      </c>
      <c r="L57">
        <v>629.01880000000017</v>
      </c>
      <c r="M57">
        <f>_xlfn.RANK.EQ(D57,'Segments clients'!$D$2:$D$1708,0)</f>
        <v>366</v>
      </c>
      <c r="N57">
        <f>SUMIFS('Segments clients'!$D$2:$D$1708,'Segments clients'!$M$2:$M$1708,"&lt;="&amp;M57)</f>
        <v>1550974.8993999984</v>
      </c>
      <c r="O57" s="4">
        <f>IFERROR(N57/(SUM('Segments clients'!$D$2:$D$1708)),0)</f>
        <v>0.66355066803718432</v>
      </c>
    </row>
    <row r="58" spans="1:15" x14ac:dyDescent="0.35">
      <c r="A58" t="s">
        <v>1739</v>
      </c>
      <c r="B58">
        <v>9</v>
      </c>
      <c r="C58">
        <v>17</v>
      </c>
      <c r="D58">
        <v>3947.1451999999999</v>
      </c>
      <c r="E58">
        <v>4</v>
      </c>
      <c r="F58">
        <v>4</v>
      </c>
      <c r="G58">
        <v>4</v>
      </c>
      <c r="H58">
        <v>12</v>
      </c>
      <c r="I58" t="s">
        <v>49</v>
      </c>
      <c r="J58" t="s">
        <v>45</v>
      </c>
      <c r="K58">
        <v>1</v>
      </c>
      <c r="L58">
        <v>1005.5392000000001</v>
      </c>
      <c r="M58">
        <f>_xlfn.RANK.EQ(D58,'Segments clients'!$D$2:$D$1708,0)</f>
        <v>174</v>
      </c>
      <c r="N58">
        <f>SUMIFS('Segments clients'!$D$2:$D$1708,'Segments clients'!$M$2:$M$1708,"&lt;="&amp;M58)</f>
        <v>955722.4669</v>
      </c>
      <c r="O58" s="4">
        <f>IFERROR(N58/(SUM('Segments clients'!$D$2:$D$1708)),0)</f>
        <v>0.40888494173243706</v>
      </c>
    </row>
    <row r="59" spans="1:15" x14ac:dyDescent="0.35">
      <c r="A59" t="s">
        <v>186</v>
      </c>
      <c r="B59">
        <v>5</v>
      </c>
      <c r="C59">
        <v>15</v>
      </c>
      <c r="D59">
        <v>3374.0787</v>
      </c>
      <c r="E59">
        <v>4</v>
      </c>
      <c r="F59">
        <v>4</v>
      </c>
      <c r="G59">
        <v>4</v>
      </c>
      <c r="H59">
        <v>12</v>
      </c>
      <c r="I59" t="s">
        <v>49</v>
      </c>
      <c r="J59" t="s">
        <v>45</v>
      </c>
      <c r="K59">
        <v>1</v>
      </c>
      <c r="L59">
        <v>956.19069999999999</v>
      </c>
      <c r="M59">
        <f>_xlfn.RANK.EQ(D59,'Segments clients'!$D$2:$D$1708,0)</f>
        <v>235</v>
      </c>
      <c r="N59">
        <f>SUMIFS('Segments clients'!$D$2:$D$1708,'Segments clients'!$M$2:$M$1708,"&lt;="&amp;M59)</f>
        <v>1179169.5882999988</v>
      </c>
      <c r="O59" s="4">
        <f>IFERROR(N59/(SUM('Segments clients'!$D$2:$D$1708)),0)</f>
        <v>0.50448190254290104</v>
      </c>
    </row>
    <row r="60" spans="1:15" x14ac:dyDescent="0.35">
      <c r="A60" t="s">
        <v>1180</v>
      </c>
      <c r="B60">
        <v>17</v>
      </c>
      <c r="C60">
        <v>9</v>
      </c>
      <c r="D60">
        <v>2823.0576999999998</v>
      </c>
      <c r="E60">
        <v>3</v>
      </c>
      <c r="F60">
        <v>4</v>
      </c>
      <c r="G60">
        <v>4</v>
      </c>
      <c r="H60">
        <v>11</v>
      </c>
      <c r="I60" t="s">
        <v>49</v>
      </c>
      <c r="J60" t="s">
        <v>48</v>
      </c>
      <c r="K60">
        <v>1</v>
      </c>
      <c r="L60">
        <v>643.43370000000004</v>
      </c>
      <c r="M60">
        <f>_xlfn.RANK.EQ(D60,'Segments clients'!$D$2:$D$1708,0)</f>
        <v>305</v>
      </c>
      <c r="N60">
        <f>SUMIFS('Segments clients'!$D$2:$D$1708,'Segments clients'!$M$2:$M$1708,"&lt;="&amp;M60)</f>
        <v>1395335.1068999988</v>
      </c>
      <c r="O60" s="4">
        <f>IFERROR(N60/(SUM('Segments clients'!$D$2:$D$1708)),0)</f>
        <v>0.59696358895131663</v>
      </c>
    </row>
    <row r="61" spans="1:15" x14ac:dyDescent="0.35">
      <c r="A61" t="s">
        <v>4425</v>
      </c>
      <c r="B61">
        <v>33</v>
      </c>
      <c r="C61">
        <v>9</v>
      </c>
      <c r="D61">
        <v>4959.1598000000004</v>
      </c>
      <c r="E61">
        <v>3</v>
      </c>
      <c r="F61">
        <v>4</v>
      </c>
      <c r="G61">
        <v>4</v>
      </c>
      <c r="H61">
        <v>11</v>
      </c>
      <c r="I61" t="s">
        <v>49</v>
      </c>
      <c r="J61" t="s">
        <v>41</v>
      </c>
      <c r="K61">
        <v>1</v>
      </c>
      <c r="L61">
        <v>1500.4258</v>
      </c>
      <c r="M61">
        <f>_xlfn.RANK.EQ(D61,'Segments clients'!$D$2:$D$1708,0)</f>
        <v>96</v>
      </c>
      <c r="N61">
        <f>SUMIFS('Segments clients'!$D$2:$D$1708,'Segments clients'!$M$2:$M$1708,"&lt;="&amp;M61)</f>
        <v>612182.65310000011</v>
      </c>
      <c r="O61" s="4">
        <f>IFERROR(N61/(SUM('Segments clients'!$D$2:$D$1708)),0)</f>
        <v>0.26190895067510556</v>
      </c>
    </row>
    <row r="62" spans="1:15" x14ac:dyDescent="0.35">
      <c r="A62" t="s">
        <v>1642</v>
      </c>
      <c r="B62">
        <v>1</v>
      </c>
      <c r="C62">
        <v>11</v>
      </c>
      <c r="D62">
        <v>3045.7941999999998</v>
      </c>
      <c r="E62">
        <v>4</v>
      </c>
      <c r="F62">
        <v>4</v>
      </c>
      <c r="G62">
        <v>4</v>
      </c>
      <c r="H62">
        <v>12</v>
      </c>
      <c r="I62" t="s">
        <v>49</v>
      </c>
      <c r="J62" t="s">
        <v>48</v>
      </c>
      <c r="K62">
        <v>1</v>
      </c>
      <c r="L62">
        <v>828.41820000000007</v>
      </c>
      <c r="M62">
        <f>_xlfn.RANK.EQ(D62,'Segments clients'!$D$2:$D$1708,0)</f>
        <v>278</v>
      </c>
      <c r="N62">
        <f>SUMIFS('Segments clients'!$D$2:$D$1708,'Segments clients'!$M$2:$M$1708,"&lt;="&amp;M62)</f>
        <v>1316302.949899999</v>
      </c>
      <c r="O62" s="4">
        <f>IFERROR(N62/(SUM('Segments clients'!$D$2:$D$1708)),0)</f>
        <v>0.56315141017649761</v>
      </c>
    </row>
    <row r="63" spans="1:15" x14ac:dyDescent="0.35">
      <c r="A63" t="s">
        <v>2018</v>
      </c>
      <c r="B63">
        <v>2</v>
      </c>
      <c r="C63">
        <v>21</v>
      </c>
      <c r="D63">
        <v>4325.2559000000001</v>
      </c>
      <c r="E63">
        <v>4</v>
      </c>
      <c r="F63">
        <v>4</v>
      </c>
      <c r="G63">
        <v>4</v>
      </c>
      <c r="H63">
        <v>12</v>
      </c>
      <c r="I63" t="s">
        <v>49</v>
      </c>
      <c r="J63" t="s">
        <v>41</v>
      </c>
      <c r="K63">
        <v>1</v>
      </c>
      <c r="L63">
        <v>1190.9679000000001</v>
      </c>
      <c r="M63">
        <f>_xlfn.RANK.EQ(D63,'Segments clients'!$D$2:$D$1708,0)</f>
        <v>137</v>
      </c>
      <c r="N63">
        <f>SUMIFS('Segments clients'!$D$2:$D$1708,'Segments clients'!$M$2:$M$1708,"&lt;="&amp;M63)</f>
        <v>802349.04960000038</v>
      </c>
      <c r="O63" s="4">
        <f>IFERROR(N63/(SUM('Segments clients'!$D$2:$D$1708)),0)</f>
        <v>0.34326748167687382</v>
      </c>
    </row>
    <row r="64" spans="1:15" x14ac:dyDescent="0.35">
      <c r="A64" t="s">
        <v>822</v>
      </c>
      <c r="B64">
        <v>12</v>
      </c>
      <c r="C64">
        <v>11</v>
      </c>
      <c r="D64">
        <v>5087.7145</v>
      </c>
      <c r="E64">
        <v>4</v>
      </c>
      <c r="F64">
        <v>4</v>
      </c>
      <c r="G64">
        <v>4</v>
      </c>
      <c r="H64">
        <v>12</v>
      </c>
      <c r="I64" t="s">
        <v>49</v>
      </c>
      <c r="J64" t="s">
        <v>45</v>
      </c>
      <c r="K64">
        <v>1</v>
      </c>
      <c r="L64">
        <v>1617.2545</v>
      </c>
      <c r="M64">
        <f>_xlfn.RANK.EQ(D64,'Segments clients'!$D$2:$D$1708,0)</f>
        <v>87</v>
      </c>
      <c r="N64">
        <f>SUMIFS('Segments clients'!$D$2:$D$1708,'Segments clients'!$M$2:$M$1708,"&lt;="&amp;M64)</f>
        <v>566993.66190000006</v>
      </c>
      <c r="O64" s="4">
        <f>IFERROR(N64/(SUM('Segments clients'!$D$2:$D$1708)),0)</f>
        <v>0.24257582973917913</v>
      </c>
    </row>
    <row r="65" spans="1:15" x14ac:dyDescent="0.35">
      <c r="A65" t="s">
        <v>1570</v>
      </c>
      <c r="B65">
        <v>3</v>
      </c>
      <c r="C65">
        <v>9</v>
      </c>
      <c r="D65">
        <v>2429.1142</v>
      </c>
      <c r="E65">
        <v>4</v>
      </c>
      <c r="F65">
        <v>4</v>
      </c>
      <c r="G65">
        <v>4</v>
      </c>
      <c r="H65">
        <v>12</v>
      </c>
      <c r="I65" t="s">
        <v>49</v>
      </c>
      <c r="J65" t="s">
        <v>43</v>
      </c>
      <c r="K65">
        <v>1</v>
      </c>
      <c r="L65">
        <v>659.01419999999996</v>
      </c>
      <c r="M65">
        <f>_xlfn.RANK.EQ(D65,'Segments clients'!$D$2:$D$1708,0)</f>
        <v>353</v>
      </c>
      <c r="N65">
        <f>SUMIFS('Segments clients'!$D$2:$D$1708,'Segments clients'!$M$2:$M$1708,"&lt;="&amp;M65)</f>
        <v>1519867.3360999983</v>
      </c>
      <c r="O65" s="4">
        <f>IFERROR(N65/(SUM('Segments clients'!$D$2:$D$1708)),0)</f>
        <v>0.65024197785998716</v>
      </c>
    </row>
    <row r="66" spans="1:15" x14ac:dyDescent="0.35">
      <c r="A66" t="s">
        <v>666</v>
      </c>
      <c r="B66">
        <v>23</v>
      </c>
      <c r="C66">
        <v>10</v>
      </c>
      <c r="D66">
        <v>2571.4798999999998</v>
      </c>
      <c r="E66">
        <v>3</v>
      </c>
      <c r="F66">
        <v>4</v>
      </c>
      <c r="G66">
        <v>4</v>
      </c>
      <c r="H66">
        <v>11</v>
      </c>
      <c r="I66" t="s">
        <v>49</v>
      </c>
      <c r="J66" t="s">
        <v>41</v>
      </c>
      <c r="K66">
        <v>1</v>
      </c>
      <c r="L66">
        <v>639.40990000000011</v>
      </c>
      <c r="M66">
        <f>_xlfn.RANK.EQ(D66,'Segments clients'!$D$2:$D$1708,0)</f>
        <v>333</v>
      </c>
      <c r="N66">
        <f>SUMIFS('Segments clients'!$D$2:$D$1708,'Segments clients'!$M$2:$M$1708,"&lt;="&amp;M66)</f>
        <v>1469995.1148999985</v>
      </c>
      <c r="O66" s="4">
        <f>IFERROR(N66/(SUM('Segments clients'!$D$2:$D$1708)),0)</f>
        <v>0.6289052394597977</v>
      </c>
    </row>
    <row r="67" spans="1:15" x14ac:dyDescent="0.35">
      <c r="A67" t="s">
        <v>1298</v>
      </c>
      <c r="B67">
        <v>19</v>
      </c>
      <c r="C67">
        <v>13</v>
      </c>
      <c r="D67">
        <v>3250.2620000000002</v>
      </c>
      <c r="E67">
        <v>3</v>
      </c>
      <c r="F67">
        <v>4</v>
      </c>
      <c r="G67">
        <v>4</v>
      </c>
      <c r="H67">
        <v>11</v>
      </c>
      <c r="I67" t="s">
        <v>49</v>
      </c>
      <c r="J67" t="s">
        <v>48</v>
      </c>
      <c r="K67">
        <v>1</v>
      </c>
      <c r="L67">
        <v>953.92600000000039</v>
      </c>
      <c r="M67">
        <f>_xlfn.RANK.EQ(D67,'Segments clients'!$D$2:$D$1708,0)</f>
        <v>249</v>
      </c>
      <c r="N67">
        <f>SUMIFS('Segments clients'!$D$2:$D$1708,'Segments clients'!$M$2:$M$1708,"&lt;="&amp;M67)</f>
        <v>1225573.4658999993</v>
      </c>
      <c r="O67" s="4">
        <f>IFERROR(N67/(SUM('Segments clients'!$D$2:$D$1708)),0)</f>
        <v>0.52433478603760353</v>
      </c>
    </row>
    <row r="68" spans="1:15" x14ac:dyDescent="0.35">
      <c r="A68" t="s">
        <v>2514</v>
      </c>
      <c r="B68">
        <v>32</v>
      </c>
      <c r="C68">
        <v>12</v>
      </c>
      <c r="D68">
        <v>1076.4402</v>
      </c>
      <c r="E68">
        <v>3</v>
      </c>
      <c r="F68">
        <v>4</v>
      </c>
      <c r="G68">
        <v>3</v>
      </c>
      <c r="H68">
        <v>10</v>
      </c>
      <c r="I68" t="s">
        <v>49</v>
      </c>
      <c r="J68" t="s">
        <v>41</v>
      </c>
      <c r="K68">
        <v>1</v>
      </c>
      <c r="L68">
        <v>177.1542</v>
      </c>
      <c r="M68">
        <f>_xlfn.RANK.EQ(D68,'Segments clients'!$D$2:$D$1708,0)</f>
        <v>638</v>
      </c>
      <c r="N68">
        <f>SUMIFS('Segments clients'!$D$2:$D$1708,'Segments clients'!$M$2:$M$1708,"&lt;="&amp;M68)</f>
        <v>1978658.1823999961</v>
      </c>
      <c r="O68" s="4">
        <f>IFERROR(N68/(SUM('Segments clients'!$D$2:$D$1708)),0)</f>
        <v>0.84652560093440266</v>
      </c>
    </row>
    <row r="69" spans="1:15" x14ac:dyDescent="0.35">
      <c r="A69" t="s">
        <v>216</v>
      </c>
      <c r="B69">
        <v>11</v>
      </c>
      <c r="C69">
        <v>19</v>
      </c>
      <c r="D69">
        <v>8476.4071000000004</v>
      </c>
      <c r="E69">
        <v>4</v>
      </c>
      <c r="F69">
        <v>4</v>
      </c>
      <c r="G69">
        <v>4</v>
      </c>
      <c r="H69">
        <v>12</v>
      </c>
      <c r="I69" t="s">
        <v>49</v>
      </c>
      <c r="J69" t="s">
        <v>41</v>
      </c>
      <c r="K69">
        <v>1</v>
      </c>
      <c r="L69">
        <v>2547.9110999999998</v>
      </c>
      <c r="M69">
        <f>_xlfn.RANK.EQ(D69,'Segments clients'!$D$2:$D$1708,0)</f>
        <v>6</v>
      </c>
      <c r="N69">
        <f>SUMIFS('Segments clients'!$D$2:$D$1708,'Segments clients'!$M$2:$M$1708,"&lt;="&amp;M69)</f>
        <v>57505.5527</v>
      </c>
      <c r="O69" s="4">
        <f>IFERROR(N69/(SUM('Segments clients'!$D$2:$D$1708)),0)</f>
        <v>2.4602492229045127E-2</v>
      </c>
    </row>
    <row r="70" spans="1:15" x14ac:dyDescent="0.35">
      <c r="A70" t="s">
        <v>1162</v>
      </c>
      <c r="B70">
        <v>33</v>
      </c>
      <c r="C70">
        <v>10</v>
      </c>
      <c r="D70">
        <v>2547.0382</v>
      </c>
      <c r="E70">
        <v>3</v>
      </c>
      <c r="F70">
        <v>4</v>
      </c>
      <c r="G70">
        <v>4</v>
      </c>
      <c r="H70">
        <v>11</v>
      </c>
      <c r="I70" t="s">
        <v>49</v>
      </c>
      <c r="J70" t="s">
        <v>43</v>
      </c>
      <c r="K70">
        <v>1</v>
      </c>
      <c r="L70">
        <v>644.64019999999982</v>
      </c>
      <c r="M70">
        <f>_xlfn.RANK.EQ(D70,'Segments clients'!$D$2:$D$1708,0)</f>
        <v>335</v>
      </c>
      <c r="N70">
        <f>SUMIFS('Segments clients'!$D$2:$D$1708,'Segments clients'!$M$2:$M$1708,"&lt;="&amp;M70)</f>
        <v>1475110.0728999986</v>
      </c>
      <c r="O70" s="4">
        <f>IFERROR(N70/(SUM('Segments clients'!$D$2:$D$1708)),0)</f>
        <v>0.63109356230060909</v>
      </c>
    </row>
    <row r="71" spans="1:15" x14ac:dyDescent="0.35">
      <c r="A71" t="s">
        <v>1793</v>
      </c>
      <c r="B71">
        <v>6</v>
      </c>
      <c r="C71">
        <v>17</v>
      </c>
      <c r="D71">
        <v>4952.5403999999999</v>
      </c>
      <c r="E71">
        <v>4</v>
      </c>
      <c r="F71">
        <v>4</v>
      </c>
      <c r="G71">
        <v>4</v>
      </c>
      <c r="H71">
        <v>12</v>
      </c>
      <c r="I71" t="s">
        <v>49</v>
      </c>
      <c r="J71" t="s">
        <v>41</v>
      </c>
      <c r="K71">
        <v>1</v>
      </c>
      <c r="L71">
        <v>1419.2664</v>
      </c>
      <c r="M71">
        <f>_xlfn.RANK.EQ(D71,'Segments clients'!$D$2:$D$1708,0)</f>
        <v>97</v>
      </c>
      <c r="N71">
        <f>SUMIFS('Segments clients'!$D$2:$D$1708,'Segments clients'!$M$2:$M$1708,"&lt;="&amp;M71)</f>
        <v>617135.19350000017</v>
      </c>
      <c r="O71" s="4">
        <f>IFERROR(N71/(SUM('Segments clients'!$D$2:$D$1708)),0)</f>
        <v>0.2640277867002227</v>
      </c>
    </row>
    <row r="72" spans="1:15" x14ac:dyDescent="0.35">
      <c r="A72" t="s">
        <v>154</v>
      </c>
      <c r="B72">
        <v>6</v>
      </c>
      <c r="C72">
        <v>17</v>
      </c>
      <c r="D72">
        <v>2751.9488000000001</v>
      </c>
      <c r="E72">
        <v>4</v>
      </c>
      <c r="F72">
        <v>4</v>
      </c>
      <c r="G72">
        <v>4</v>
      </c>
      <c r="H72">
        <v>12</v>
      </c>
      <c r="I72" t="s">
        <v>49</v>
      </c>
      <c r="J72" t="s">
        <v>48</v>
      </c>
      <c r="K72">
        <v>1</v>
      </c>
      <c r="L72">
        <v>697.92079999999976</v>
      </c>
      <c r="M72">
        <f>_xlfn.RANK.EQ(D72,'Segments clients'!$D$2:$D$1708,0)</f>
        <v>310</v>
      </c>
      <c r="N72">
        <f>SUMIFS('Segments clients'!$D$2:$D$1708,'Segments clients'!$M$2:$M$1708,"&lt;="&amp;M72)</f>
        <v>1409216.273499999</v>
      </c>
      <c r="O72" s="4">
        <f>IFERROR(N72/(SUM('Segments clients'!$D$2:$D$1708)),0)</f>
        <v>0.60290234229550599</v>
      </c>
    </row>
    <row r="73" spans="1:15" x14ac:dyDescent="0.35">
      <c r="A73" t="s">
        <v>226</v>
      </c>
      <c r="B73">
        <v>3</v>
      </c>
      <c r="C73">
        <v>14</v>
      </c>
      <c r="D73">
        <v>3101.9659999999999</v>
      </c>
      <c r="E73">
        <v>4</v>
      </c>
      <c r="F73">
        <v>4</v>
      </c>
      <c r="G73">
        <v>4</v>
      </c>
      <c r="H73">
        <v>12</v>
      </c>
      <c r="I73" t="s">
        <v>49</v>
      </c>
      <c r="J73" t="s">
        <v>43</v>
      </c>
      <c r="K73">
        <v>1</v>
      </c>
      <c r="L73">
        <v>789.34999999999991</v>
      </c>
      <c r="M73">
        <f>_xlfn.RANK.EQ(D73,'Segments clients'!$D$2:$D$1708,0)</f>
        <v>266</v>
      </c>
      <c r="N73">
        <f>SUMIFS('Segments clients'!$D$2:$D$1708,'Segments clients'!$M$2:$M$1708,"&lt;="&amp;M73)</f>
        <v>1279494.643399999</v>
      </c>
      <c r="O73" s="4">
        <f>IFERROR(N73/(SUM('Segments clients'!$D$2:$D$1708)),0)</f>
        <v>0.54740378178042171</v>
      </c>
    </row>
    <row r="74" spans="1:15" x14ac:dyDescent="0.35">
      <c r="A74" t="s">
        <v>717</v>
      </c>
      <c r="B74">
        <v>3</v>
      </c>
      <c r="C74">
        <v>17</v>
      </c>
      <c r="D74">
        <v>2950.9690000000001</v>
      </c>
      <c r="E74">
        <v>4</v>
      </c>
      <c r="F74">
        <v>4</v>
      </c>
      <c r="G74">
        <v>4</v>
      </c>
      <c r="H74">
        <v>12</v>
      </c>
      <c r="I74" t="s">
        <v>49</v>
      </c>
      <c r="J74" t="s">
        <v>41</v>
      </c>
      <c r="K74">
        <v>1</v>
      </c>
      <c r="L74">
        <v>684.79100000000005</v>
      </c>
      <c r="M74">
        <f>_xlfn.RANK.EQ(D74,'Segments clients'!$D$2:$D$1708,0)</f>
        <v>291</v>
      </c>
      <c r="N74">
        <f>SUMIFS('Segments clients'!$D$2:$D$1708,'Segments clients'!$M$2:$M$1708,"&lt;="&amp;M74)</f>
        <v>1355283.2702999988</v>
      </c>
      <c r="O74" s="4">
        <f>IFERROR(N74/(SUM('Segments clients'!$D$2:$D$1708)),0)</f>
        <v>0.57982828718574486</v>
      </c>
    </row>
    <row r="75" spans="1:15" x14ac:dyDescent="0.35">
      <c r="A75" t="s">
        <v>2412</v>
      </c>
      <c r="B75">
        <v>6</v>
      </c>
      <c r="C75">
        <v>20</v>
      </c>
      <c r="D75">
        <v>4683.5416999999998</v>
      </c>
      <c r="E75">
        <v>4</v>
      </c>
      <c r="F75">
        <v>4</v>
      </c>
      <c r="G75">
        <v>4</v>
      </c>
      <c r="H75">
        <v>12</v>
      </c>
      <c r="I75" t="s">
        <v>49</v>
      </c>
      <c r="J75" t="s">
        <v>41</v>
      </c>
      <c r="K75">
        <v>1</v>
      </c>
      <c r="L75">
        <v>1201.8497</v>
      </c>
      <c r="M75">
        <f>_xlfn.RANK.EQ(D75,'Segments clients'!$D$2:$D$1708,0)</f>
        <v>115</v>
      </c>
      <c r="N75">
        <f>SUMIFS('Segments clients'!$D$2:$D$1708,'Segments clients'!$M$2:$M$1708,"&lt;="&amp;M75)</f>
        <v>703425.22600000002</v>
      </c>
      <c r="O75" s="4">
        <f>IFERROR(N75/(SUM('Segments clients'!$D$2:$D$1708)),0)</f>
        <v>0.3009450886710513</v>
      </c>
    </row>
    <row r="76" spans="1:15" x14ac:dyDescent="0.35">
      <c r="A76" t="s">
        <v>595</v>
      </c>
      <c r="B76">
        <v>19</v>
      </c>
      <c r="C76">
        <v>11</v>
      </c>
      <c r="D76">
        <v>2448.6747</v>
      </c>
      <c r="E76">
        <v>3</v>
      </c>
      <c r="F76">
        <v>4</v>
      </c>
      <c r="G76">
        <v>4</v>
      </c>
      <c r="H76">
        <v>11</v>
      </c>
      <c r="I76" t="s">
        <v>49</v>
      </c>
      <c r="J76" t="s">
        <v>43</v>
      </c>
      <c r="K76">
        <v>1</v>
      </c>
      <c r="L76">
        <v>708.98270000000014</v>
      </c>
      <c r="M76">
        <f>_xlfn.RANK.EQ(D76,'Segments clients'!$D$2:$D$1708,0)</f>
        <v>351</v>
      </c>
      <c r="N76">
        <f>SUMIFS('Segments clients'!$D$2:$D$1708,'Segments clients'!$M$2:$M$1708,"&lt;="&amp;M76)</f>
        <v>1515001.4028999985</v>
      </c>
      <c r="O76" s="4">
        <f>IFERROR(N76/(SUM('Segments clients'!$D$2:$D$1708)),0)</f>
        <v>0.64816019483001475</v>
      </c>
    </row>
    <row r="77" spans="1:15" x14ac:dyDescent="0.35">
      <c r="A77" t="s">
        <v>2401</v>
      </c>
      <c r="B77">
        <v>3</v>
      </c>
      <c r="C77">
        <v>15</v>
      </c>
      <c r="D77">
        <v>6018.6012000000001</v>
      </c>
      <c r="E77">
        <v>4</v>
      </c>
      <c r="F77">
        <v>4</v>
      </c>
      <c r="G77">
        <v>4</v>
      </c>
      <c r="H77">
        <v>12</v>
      </c>
      <c r="I77" t="s">
        <v>49</v>
      </c>
      <c r="J77" t="s">
        <v>41</v>
      </c>
      <c r="K77">
        <v>1</v>
      </c>
      <c r="L77">
        <v>1727.3792000000001</v>
      </c>
      <c r="M77">
        <f>_xlfn.RANK.EQ(D77,'Segments clients'!$D$2:$D$1708,0)</f>
        <v>50</v>
      </c>
      <c r="N77">
        <f>SUMIFS('Segments clients'!$D$2:$D$1708,'Segments clients'!$M$2:$M$1708,"&lt;="&amp;M77)</f>
        <v>360450.32300000009</v>
      </c>
      <c r="O77" s="4">
        <f>IFERROR(N77/(SUM('Segments clients'!$D$2:$D$1708)),0)</f>
        <v>0.15421078233657787</v>
      </c>
    </row>
    <row r="78" spans="1:15" x14ac:dyDescent="0.35">
      <c r="A78" t="s">
        <v>820</v>
      </c>
      <c r="B78">
        <v>2</v>
      </c>
      <c r="C78">
        <v>17</v>
      </c>
      <c r="D78">
        <v>4270.8352000000004</v>
      </c>
      <c r="E78">
        <v>4</v>
      </c>
      <c r="F78">
        <v>4</v>
      </c>
      <c r="G78">
        <v>4</v>
      </c>
      <c r="H78">
        <v>12</v>
      </c>
      <c r="I78" t="s">
        <v>49</v>
      </c>
      <c r="J78" t="s">
        <v>48</v>
      </c>
      <c r="K78">
        <v>1</v>
      </c>
      <c r="L78">
        <v>1105.1192000000001</v>
      </c>
      <c r="M78">
        <f>_xlfn.RANK.EQ(D78,'Segments clients'!$D$2:$D$1708,0)</f>
        <v>144</v>
      </c>
      <c r="N78">
        <f>SUMIFS('Segments clients'!$D$2:$D$1708,'Segments clients'!$M$2:$M$1708,"&lt;="&amp;M78)</f>
        <v>832428.77640000044</v>
      </c>
      <c r="O78" s="4">
        <f>IFERROR(N78/(SUM('Segments clients'!$D$2:$D$1708)),0)</f>
        <v>0.35613643450147303</v>
      </c>
    </row>
    <row r="79" spans="1:15" x14ac:dyDescent="0.35">
      <c r="A79" t="s">
        <v>2029</v>
      </c>
      <c r="B79">
        <v>3</v>
      </c>
      <c r="C79">
        <v>17</v>
      </c>
      <c r="D79">
        <v>5969.2127999999993</v>
      </c>
      <c r="E79">
        <v>4</v>
      </c>
      <c r="F79">
        <v>4</v>
      </c>
      <c r="G79">
        <v>4</v>
      </c>
      <c r="H79">
        <v>12</v>
      </c>
      <c r="I79" t="s">
        <v>49</v>
      </c>
      <c r="J79" t="s">
        <v>43</v>
      </c>
      <c r="K79">
        <v>1</v>
      </c>
      <c r="L79">
        <v>1688.6007999999999</v>
      </c>
      <c r="M79">
        <f>_xlfn.RANK.EQ(D79,'Segments clients'!$D$2:$D$1708,0)</f>
        <v>51</v>
      </c>
      <c r="N79">
        <f>SUMIFS('Segments clients'!$D$2:$D$1708,'Segments clients'!$M$2:$M$1708,"&lt;="&amp;M79)</f>
        <v>366419.53580000007</v>
      </c>
      <c r="O79" s="4">
        <f>IFERROR(N79/(SUM('Segments clients'!$D$2:$D$1708)),0)</f>
        <v>0.15676457939843128</v>
      </c>
    </row>
    <row r="80" spans="1:15" x14ac:dyDescent="0.35">
      <c r="A80" t="s">
        <v>3612</v>
      </c>
      <c r="B80">
        <v>5</v>
      </c>
      <c r="C80">
        <v>13</v>
      </c>
      <c r="D80">
        <v>2088.5444000000002</v>
      </c>
      <c r="E80">
        <v>4</v>
      </c>
      <c r="F80">
        <v>4</v>
      </c>
      <c r="G80">
        <v>4</v>
      </c>
      <c r="H80">
        <v>12</v>
      </c>
      <c r="I80" t="s">
        <v>49</v>
      </c>
      <c r="J80" t="s">
        <v>41</v>
      </c>
      <c r="K80">
        <v>1</v>
      </c>
      <c r="L80">
        <v>562.74040000000014</v>
      </c>
      <c r="M80">
        <f>_xlfn.RANK.EQ(D80,'Segments clients'!$D$2:$D$1708,0)</f>
        <v>402</v>
      </c>
      <c r="N80">
        <f>SUMIFS('Segments clients'!$D$2:$D$1708,'Segments clients'!$M$2:$M$1708,"&lt;="&amp;M80)</f>
        <v>1630499.3823999984</v>
      </c>
      <c r="O80" s="4">
        <f>IFERROR(N80/(SUM('Segments clients'!$D$2:$D$1708)),0)</f>
        <v>0.69757347771668043</v>
      </c>
    </row>
    <row r="81" spans="1:15" x14ac:dyDescent="0.35">
      <c r="A81" t="s">
        <v>100</v>
      </c>
      <c r="B81">
        <v>41</v>
      </c>
      <c r="C81">
        <v>15</v>
      </c>
      <c r="D81">
        <v>3495.7876999999999</v>
      </c>
      <c r="E81">
        <v>2</v>
      </c>
      <c r="F81">
        <v>4</v>
      </c>
      <c r="G81">
        <v>4</v>
      </c>
      <c r="H81">
        <v>10</v>
      </c>
      <c r="I81" t="s">
        <v>49</v>
      </c>
      <c r="J81" t="s">
        <v>41</v>
      </c>
      <c r="K81">
        <v>1</v>
      </c>
      <c r="L81">
        <v>761.59569999999997</v>
      </c>
      <c r="M81">
        <f>_xlfn.RANK.EQ(D81,'Segments clients'!$D$2:$D$1708,0)</f>
        <v>222</v>
      </c>
      <c r="N81">
        <f>SUMIFS('Segments clients'!$D$2:$D$1708,'Segments clients'!$M$2:$M$1708,"&lt;="&amp;M81)</f>
        <v>1134614.8955999992</v>
      </c>
      <c r="O81" s="4">
        <f>IFERROR(N81/(SUM('Segments clients'!$D$2:$D$1708)),0)</f>
        <v>0.48542015233874675</v>
      </c>
    </row>
    <row r="82" spans="1:15" x14ac:dyDescent="0.35">
      <c r="A82" t="s">
        <v>1941</v>
      </c>
      <c r="B82">
        <v>4</v>
      </c>
      <c r="C82">
        <v>15</v>
      </c>
      <c r="D82">
        <v>3835.7312000000002</v>
      </c>
      <c r="E82">
        <v>4</v>
      </c>
      <c r="F82">
        <v>4</v>
      </c>
      <c r="G82">
        <v>4</v>
      </c>
      <c r="H82">
        <v>12</v>
      </c>
      <c r="I82" t="s">
        <v>49</v>
      </c>
      <c r="J82" t="s">
        <v>41</v>
      </c>
      <c r="K82">
        <v>1</v>
      </c>
      <c r="L82">
        <v>942.24720000000025</v>
      </c>
      <c r="M82">
        <f>_xlfn.RANK.EQ(D82,'Segments clients'!$D$2:$D$1708,0)</f>
        <v>191</v>
      </c>
      <c r="N82">
        <f>SUMIFS('Segments clients'!$D$2:$D$1708,'Segments clients'!$M$2:$M$1708,"&lt;="&amp;M82)</f>
        <v>1021780.9783999999</v>
      </c>
      <c r="O82" s="4">
        <f>IFERROR(N82/(SUM('Segments clients'!$D$2:$D$1708)),0)</f>
        <v>0.43714663020484501</v>
      </c>
    </row>
    <row r="83" spans="1:15" x14ac:dyDescent="0.35">
      <c r="A83" t="s">
        <v>922</v>
      </c>
      <c r="B83">
        <v>8</v>
      </c>
      <c r="C83">
        <v>16</v>
      </c>
      <c r="D83">
        <v>5663.5969999999998</v>
      </c>
      <c r="E83">
        <v>4</v>
      </c>
      <c r="F83">
        <v>4</v>
      </c>
      <c r="G83">
        <v>4</v>
      </c>
      <c r="H83">
        <v>12</v>
      </c>
      <c r="I83" t="s">
        <v>49</v>
      </c>
      <c r="J83" t="s">
        <v>41</v>
      </c>
      <c r="K83">
        <v>1</v>
      </c>
      <c r="L83">
        <v>1780.6849999999999</v>
      </c>
      <c r="M83">
        <f>_xlfn.RANK.EQ(D83,'Segments clients'!$D$2:$D$1708,0)</f>
        <v>68</v>
      </c>
      <c r="N83">
        <f>SUMIFS('Segments clients'!$D$2:$D$1708,'Segments clients'!$M$2:$M$1708,"&lt;="&amp;M83)</f>
        <v>465156.63420000009</v>
      </c>
      <c r="O83" s="4">
        <f>IFERROR(N83/(SUM('Segments clients'!$D$2:$D$1708)),0)</f>
        <v>0.19900708611386478</v>
      </c>
    </row>
    <row r="84" spans="1:15" x14ac:dyDescent="0.35">
      <c r="A84" t="s">
        <v>529</v>
      </c>
      <c r="B84">
        <v>2</v>
      </c>
      <c r="C84">
        <v>22</v>
      </c>
      <c r="D84">
        <v>7276.9732999999997</v>
      </c>
      <c r="E84">
        <v>4</v>
      </c>
      <c r="F84">
        <v>4</v>
      </c>
      <c r="G84">
        <v>4</v>
      </c>
      <c r="H84">
        <v>12</v>
      </c>
      <c r="I84" t="s">
        <v>49</v>
      </c>
      <c r="J84" t="s">
        <v>43</v>
      </c>
      <c r="K84">
        <v>1</v>
      </c>
      <c r="L84">
        <v>2226.7773000000002</v>
      </c>
      <c r="M84">
        <f>_xlfn.RANK.EQ(D84,'Segments clients'!$D$2:$D$1708,0)</f>
        <v>19</v>
      </c>
      <c r="N84">
        <f>SUMIFS('Segments clients'!$D$2:$D$1708,'Segments clients'!$M$2:$M$1708,"&lt;="&amp;M84)</f>
        <v>158274.44039999996</v>
      </c>
      <c r="O84" s="4">
        <f>IFERROR(N84/(SUM('Segments clients'!$D$2:$D$1708)),0)</f>
        <v>6.7714255531317852E-2</v>
      </c>
    </row>
    <row r="85" spans="1:15" x14ac:dyDescent="0.35">
      <c r="A85" t="s">
        <v>1409</v>
      </c>
      <c r="B85">
        <v>15</v>
      </c>
      <c r="C85">
        <v>11</v>
      </c>
      <c r="D85">
        <v>2668.681</v>
      </c>
      <c r="E85">
        <v>3</v>
      </c>
      <c r="F85">
        <v>4</v>
      </c>
      <c r="G85">
        <v>4</v>
      </c>
      <c r="H85">
        <v>11</v>
      </c>
      <c r="I85" t="s">
        <v>49</v>
      </c>
      <c r="J85" t="s">
        <v>48</v>
      </c>
      <c r="K85">
        <v>1</v>
      </c>
      <c r="L85">
        <v>773.94100000000014</v>
      </c>
      <c r="M85">
        <f>_xlfn.RANK.EQ(D85,'Segments clients'!$D$2:$D$1708,0)</f>
        <v>319</v>
      </c>
      <c r="N85">
        <f>SUMIFS('Segments clients'!$D$2:$D$1708,'Segments clients'!$M$2:$M$1708,"&lt;="&amp;M85)</f>
        <v>1433483.2502999988</v>
      </c>
      <c r="O85" s="4">
        <f>IFERROR(N85/(SUM('Segments clients'!$D$2:$D$1708)),0)</f>
        <v>0.61328443724308512</v>
      </c>
    </row>
    <row r="86" spans="1:15" x14ac:dyDescent="0.35">
      <c r="A86" t="s">
        <v>1512</v>
      </c>
      <c r="B86">
        <v>25</v>
      </c>
      <c r="C86">
        <v>15</v>
      </c>
      <c r="D86">
        <v>2535.0119</v>
      </c>
      <c r="E86">
        <v>3</v>
      </c>
      <c r="F86">
        <v>4</v>
      </c>
      <c r="G86">
        <v>4</v>
      </c>
      <c r="H86">
        <v>11</v>
      </c>
      <c r="I86" t="s">
        <v>49</v>
      </c>
      <c r="J86" t="s">
        <v>41</v>
      </c>
      <c r="K86">
        <v>1</v>
      </c>
      <c r="L86">
        <v>614.51190000000008</v>
      </c>
      <c r="M86">
        <f>_xlfn.RANK.EQ(D86,'Segments clients'!$D$2:$D$1708,0)</f>
        <v>338</v>
      </c>
      <c r="N86">
        <f>SUMIFS('Segments clients'!$D$2:$D$1708,'Segments clients'!$M$2:$M$1708,"&lt;="&amp;M86)</f>
        <v>1482727.2570999986</v>
      </c>
      <c r="O86" s="4">
        <f>IFERROR(N86/(SUM('Segments clients'!$D$2:$D$1708)),0)</f>
        <v>0.63435240786053892</v>
      </c>
    </row>
    <row r="87" spans="1:15" x14ac:dyDescent="0.35">
      <c r="A87" t="s">
        <v>1388</v>
      </c>
      <c r="B87">
        <v>1</v>
      </c>
      <c r="C87">
        <v>17</v>
      </c>
      <c r="D87">
        <v>4530.4988999999996</v>
      </c>
      <c r="E87">
        <v>4</v>
      </c>
      <c r="F87">
        <v>4</v>
      </c>
      <c r="G87">
        <v>4</v>
      </c>
      <c r="H87">
        <v>12</v>
      </c>
      <c r="I87" t="s">
        <v>49</v>
      </c>
      <c r="J87" t="s">
        <v>48</v>
      </c>
      <c r="K87">
        <v>1</v>
      </c>
      <c r="L87">
        <v>1298.4629</v>
      </c>
      <c r="M87">
        <f>_xlfn.RANK.EQ(D87,'Segments clients'!$D$2:$D$1708,0)</f>
        <v>125</v>
      </c>
      <c r="N87">
        <f>SUMIFS('Segments clients'!$D$2:$D$1708,'Segments clients'!$M$2:$M$1708,"&lt;="&amp;M87)</f>
        <v>749348.1689000004</v>
      </c>
      <c r="O87" s="4">
        <f>IFERROR(N87/(SUM('Segments clients'!$D$2:$D$1708)),0)</f>
        <v>0.32059221477948607</v>
      </c>
    </row>
    <row r="88" spans="1:15" x14ac:dyDescent="0.35">
      <c r="A88" t="s">
        <v>1754</v>
      </c>
      <c r="B88">
        <v>15</v>
      </c>
      <c r="C88">
        <v>7</v>
      </c>
      <c r="D88">
        <v>1924.633</v>
      </c>
      <c r="E88">
        <v>3</v>
      </c>
      <c r="F88">
        <v>4</v>
      </c>
      <c r="G88">
        <v>4</v>
      </c>
      <c r="H88">
        <v>11</v>
      </c>
      <c r="I88" t="s">
        <v>49</v>
      </c>
      <c r="J88" t="s">
        <v>41</v>
      </c>
      <c r="K88">
        <v>1</v>
      </c>
      <c r="L88">
        <v>596.16899999999998</v>
      </c>
      <c r="M88">
        <f>_xlfn.RANK.EQ(D88,'Segments clients'!$D$2:$D$1708,0)</f>
        <v>425</v>
      </c>
      <c r="N88">
        <f>SUMIFS('Segments clients'!$D$2:$D$1708,'Segments clients'!$M$2:$M$1708,"&lt;="&amp;M88)</f>
        <v>1676564.6330999983</v>
      </c>
      <c r="O88" s="4">
        <f>IFERROR(N88/(SUM('Segments clients'!$D$2:$D$1708)),0)</f>
        <v>0.71728148710297679</v>
      </c>
    </row>
    <row r="89" spans="1:15" x14ac:dyDescent="0.35">
      <c r="A89" t="s">
        <v>952</v>
      </c>
      <c r="B89">
        <v>28</v>
      </c>
      <c r="C89">
        <v>14</v>
      </c>
      <c r="D89">
        <v>5040.7532000000001</v>
      </c>
      <c r="E89">
        <v>3</v>
      </c>
      <c r="F89">
        <v>4</v>
      </c>
      <c r="G89">
        <v>4</v>
      </c>
      <c r="H89">
        <v>11</v>
      </c>
      <c r="I89" t="s">
        <v>49</v>
      </c>
      <c r="J89" t="s">
        <v>41</v>
      </c>
      <c r="K89">
        <v>1</v>
      </c>
      <c r="L89">
        <v>1617.7791999999999</v>
      </c>
      <c r="M89">
        <f>_xlfn.RANK.EQ(D89,'Segments clients'!$D$2:$D$1708,0)</f>
        <v>90</v>
      </c>
      <c r="N89">
        <f>SUMIFS('Segments clients'!$D$2:$D$1708,'Segments clients'!$M$2:$M$1708,"&lt;="&amp;M89)</f>
        <v>582144.9262000001</v>
      </c>
      <c r="O89" s="4">
        <f>IFERROR(N89/(SUM('Segments clients'!$D$2:$D$1708)),0)</f>
        <v>0.2490579665885648</v>
      </c>
    </row>
    <row r="90" spans="1:15" x14ac:dyDescent="0.35">
      <c r="A90" t="s">
        <v>679</v>
      </c>
      <c r="B90">
        <v>16</v>
      </c>
      <c r="C90">
        <v>10</v>
      </c>
      <c r="D90">
        <v>4096.8720000000003</v>
      </c>
      <c r="E90">
        <v>3</v>
      </c>
      <c r="F90">
        <v>4</v>
      </c>
      <c r="G90">
        <v>4</v>
      </c>
      <c r="H90">
        <v>11</v>
      </c>
      <c r="I90" t="s">
        <v>49</v>
      </c>
      <c r="J90" t="s">
        <v>45</v>
      </c>
      <c r="K90">
        <v>1</v>
      </c>
      <c r="L90">
        <v>1466.404</v>
      </c>
      <c r="M90">
        <f>_xlfn.RANK.EQ(D90,'Segments clients'!$D$2:$D$1708,0)</f>
        <v>163</v>
      </c>
      <c r="N90">
        <f>SUMIFS('Segments clients'!$D$2:$D$1708,'Segments clients'!$M$2:$M$1708,"&lt;="&amp;M90)</f>
        <v>911776.17980000027</v>
      </c>
      <c r="O90" s="4">
        <f>IFERROR(N90/(SUM('Segments clients'!$D$2:$D$1708)),0)</f>
        <v>0.39008348454944874</v>
      </c>
    </row>
    <row r="91" spans="1:15" x14ac:dyDescent="0.35">
      <c r="A91" t="s">
        <v>1343</v>
      </c>
      <c r="B91">
        <v>3</v>
      </c>
      <c r="C91">
        <v>17</v>
      </c>
      <c r="D91">
        <v>4204.8509000000004</v>
      </c>
      <c r="E91">
        <v>4</v>
      </c>
      <c r="F91">
        <v>4</v>
      </c>
      <c r="G91">
        <v>4</v>
      </c>
      <c r="H91">
        <v>12</v>
      </c>
      <c r="I91" t="s">
        <v>49</v>
      </c>
      <c r="J91" t="s">
        <v>43</v>
      </c>
      <c r="K91">
        <v>1</v>
      </c>
      <c r="L91">
        <v>1079.2648999999999</v>
      </c>
      <c r="M91">
        <f>_xlfn.RANK.EQ(D91,'Segments clients'!$D$2:$D$1708,0)</f>
        <v>150</v>
      </c>
      <c r="N91">
        <f>SUMIFS('Segments clients'!$D$2:$D$1708,'Segments clients'!$M$2:$M$1708,"&lt;="&amp;M91)</f>
        <v>857855.09060000023</v>
      </c>
      <c r="O91" s="4">
        <f>IFERROR(N91/(SUM('Segments clients'!$D$2:$D$1708)),0)</f>
        <v>0.36701452658385297</v>
      </c>
    </row>
    <row r="92" spans="1:15" x14ac:dyDescent="0.35">
      <c r="A92" t="s">
        <v>1539</v>
      </c>
      <c r="B92">
        <v>9</v>
      </c>
      <c r="C92">
        <v>13</v>
      </c>
      <c r="D92">
        <v>2481.8503999999998</v>
      </c>
      <c r="E92">
        <v>4</v>
      </c>
      <c r="F92">
        <v>4</v>
      </c>
      <c r="G92">
        <v>4</v>
      </c>
      <c r="H92">
        <v>12</v>
      </c>
      <c r="I92" t="s">
        <v>49</v>
      </c>
      <c r="J92" t="s">
        <v>45</v>
      </c>
      <c r="K92">
        <v>1</v>
      </c>
      <c r="L92">
        <v>608.22240000000011</v>
      </c>
      <c r="M92">
        <f>_xlfn.RANK.EQ(D92,'Segments clients'!$D$2:$D$1708,0)</f>
        <v>345</v>
      </c>
      <c r="N92">
        <f>SUMIFS('Segments clients'!$D$2:$D$1708,'Segments clients'!$M$2:$M$1708,"&lt;="&amp;M92)</f>
        <v>1500227.0542999983</v>
      </c>
      <c r="O92" s="4">
        <f>IFERROR(N92/(SUM('Segments clients'!$D$2:$D$1708)),0)</f>
        <v>0.64183931311417464</v>
      </c>
    </row>
    <row r="93" spans="1:15" x14ac:dyDescent="0.35">
      <c r="A93" t="s">
        <v>1564</v>
      </c>
      <c r="B93">
        <v>35</v>
      </c>
      <c r="C93">
        <v>12</v>
      </c>
      <c r="D93">
        <v>2945.0891000000001</v>
      </c>
      <c r="E93">
        <v>2</v>
      </c>
      <c r="F93">
        <v>4</v>
      </c>
      <c r="G93">
        <v>4</v>
      </c>
      <c r="H93">
        <v>10</v>
      </c>
      <c r="I93" t="s">
        <v>49</v>
      </c>
      <c r="J93" t="s">
        <v>48</v>
      </c>
      <c r="K93">
        <v>1</v>
      </c>
      <c r="L93">
        <v>854.08709999999985</v>
      </c>
      <c r="M93">
        <f>_xlfn.RANK.EQ(D93,'Segments clients'!$D$2:$D$1708,0)</f>
        <v>292</v>
      </c>
      <c r="N93">
        <f>SUMIFS('Segments clients'!$D$2:$D$1708,'Segments clients'!$M$2:$M$1708,"&lt;="&amp;M93)</f>
        <v>1358228.3593999988</v>
      </c>
      <c r="O93" s="4">
        <f>IFERROR(N93/(SUM('Segments clients'!$D$2:$D$1708)),0)</f>
        <v>0.58108827910469218</v>
      </c>
    </row>
    <row r="94" spans="1:15" x14ac:dyDescent="0.35">
      <c r="A94" t="s">
        <v>1694</v>
      </c>
      <c r="B94">
        <v>3</v>
      </c>
      <c r="C94">
        <v>15</v>
      </c>
      <c r="D94">
        <v>4145.9520000000002</v>
      </c>
      <c r="E94">
        <v>4</v>
      </c>
      <c r="F94">
        <v>4</v>
      </c>
      <c r="G94">
        <v>4</v>
      </c>
      <c r="H94">
        <v>12</v>
      </c>
      <c r="I94" t="s">
        <v>49</v>
      </c>
      <c r="J94" t="s">
        <v>41</v>
      </c>
      <c r="K94">
        <v>1</v>
      </c>
      <c r="L94">
        <v>1255.8240000000001</v>
      </c>
      <c r="M94">
        <f>_xlfn.RANK.EQ(D94,'Segments clients'!$D$2:$D$1708,0)</f>
        <v>157</v>
      </c>
      <c r="N94">
        <f>SUMIFS('Segments clients'!$D$2:$D$1708,'Segments clients'!$M$2:$M$1708,"&lt;="&amp;M94)</f>
        <v>887046.52400000021</v>
      </c>
      <c r="O94" s="4">
        <f>IFERROR(N94/(SUM('Segments clients'!$D$2:$D$1708)),0)</f>
        <v>0.37950344251732576</v>
      </c>
    </row>
    <row r="95" spans="1:15" x14ac:dyDescent="0.35">
      <c r="A95" t="s">
        <v>2636</v>
      </c>
      <c r="B95">
        <v>7</v>
      </c>
      <c r="C95">
        <v>15</v>
      </c>
      <c r="D95">
        <v>4226.5798999999997</v>
      </c>
      <c r="E95">
        <v>4</v>
      </c>
      <c r="F95">
        <v>4</v>
      </c>
      <c r="G95">
        <v>4</v>
      </c>
      <c r="H95">
        <v>12</v>
      </c>
      <c r="I95" t="s">
        <v>49</v>
      </c>
      <c r="J95" t="s">
        <v>48</v>
      </c>
      <c r="K95">
        <v>1</v>
      </c>
      <c r="L95">
        <v>1009.6579</v>
      </c>
      <c r="M95">
        <f>_xlfn.RANK.EQ(D95,'Segments clients'!$D$2:$D$1708,0)</f>
        <v>149</v>
      </c>
      <c r="N95">
        <f>SUMIFS('Segments clients'!$D$2:$D$1708,'Segments clients'!$M$2:$M$1708,"&lt;="&amp;M95)</f>
        <v>853650.23970000027</v>
      </c>
      <c r="O95" s="4">
        <f>IFERROR(N95/(SUM('Segments clients'!$D$2:$D$1708)),0)</f>
        <v>0.36521557314832603</v>
      </c>
    </row>
    <row r="96" spans="1:15" x14ac:dyDescent="0.35">
      <c r="A96" t="s">
        <v>1377</v>
      </c>
      <c r="B96">
        <v>20</v>
      </c>
      <c r="C96">
        <v>16</v>
      </c>
      <c r="D96">
        <v>3990.9306999999999</v>
      </c>
      <c r="E96">
        <v>3</v>
      </c>
      <c r="F96">
        <v>4</v>
      </c>
      <c r="G96">
        <v>4</v>
      </c>
      <c r="H96">
        <v>11</v>
      </c>
      <c r="I96" t="s">
        <v>49</v>
      </c>
      <c r="J96" t="s">
        <v>41</v>
      </c>
      <c r="K96">
        <v>1</v>
      </c>
      <c r="L96">
        <v>1253.6287</v>
      </c>
      <c r="M96">
        <f>_xlfn.RANK.EQ(D96,'Segments clients'!$D$2:$D$1708,0)</f>
        <v>168</v>
      </c>
      <c r="N96">
        <f>SUMIFS('Segments clients'!$D$2:$D$1708,'Segments clients'!$M$2:$M$1708,"&lt;="&amp;M96)</f>
        <v>931928.82260000019</v>
      </c>
      <c r="O96" s="4">
        <f>IFERROR(N96/(SUM('Segments clients'!$D$2:$D$1708)),0)</f>
        <v>0.39870535173622773</v>
      </c>
    </row>
    <row r="97" spans="1:15" x14ac:dyDescent="0.35">
      <c r="A97" t="s">
        <v>880</v>
      </c>
      <c r="B97">
        <v>16</v>
      </c>
      <c r="C97">
        <v>22</v>
      </c>
      <c r="D97">
        <v>5104.6019999999999</v>
      </c>
      <c r="E97">
        <v>3</v>
      </c>
      <c r="F97">
        <v>4</v>
      </c>
      <c r="G97">
        <v>4</v>
      </c>
      <c r="H97">
        <v>11</v>
      </c>
      <c r="I97" t="s">
        <v>49</v>
      </c>
      <c r="J97" t="s">
        <v>43</v>
      </c>
      <c r="K97">
        <v>1</v>
      </c>
      <c r="L97">
        <v>1415.412</v>
      </c>
      <c r="M97">
        <f>_xlfn.RANK.EQ(D97,'Segments clients'!$D$2:$D$1708,0)</f>
        <v>86</v>
      </c>
      <c r="N97">
        <f>SUMIFS('Segments clients'!$D$2:$D$1708,'Segments clients'!$M$2:$M$1708,"&lt;="&amp;M97)</f>
        <v>561905.94740000006</v>
      </c>
      <c r="O97" s="4">
        <f>IFERROR(N97/(SUM('Segments clients'!$D$2:$D$1708)),0)</f>
        <v>0.24039916243362602</v>
      </c>
    </row>
    <row r="98" spans="1:15" x14ac:dyDescent="0.35">
      <c r="A98" t="s">
        <v>1976</v>
      </c>
      <c r="B98">
        <v>15</v>
      </c>
      <c r="C98">
        <v>23</v>
      </c>
      <c r="D98">
        <v>4581.6223</v>
      </c>
      <c r="E98">
        <v>3</v>
      </c>
      <c r="F98">
        <v>4</v>
      </c>
      <c r="G98">
        <v>4</v>
      </c>
      <c r="H98">
        <v>11</v>
      </c>
      <c r="I98" t="s">
        <v>49</v>
      </c>
      <c r="J98" t="s">
        <v>45</v>
      </c>
      <c r="K98">
        <v>1</v>
      </c>
      <c r="L98">
        <v>1284.9342999999999</v>
      </c>
      <c r="M98">
        <f>_xlfn.RANK.EQ(D98,'Segments clients'!$D$2:$D$1708,0)</f>
        <v>120</v>
      </c>
      <c r="N98">
        <f>SUMIFS('Segments clients'!$D$2:$D$1708,'Segments clients'!$M$2:$M$1708,"&lt;="&amp;M98)</f>
        <v>726608.83940000029</v>
      </c>
      <c r="O98" s="4">
        <f>IFERROR(N98/(SUM('Segments clients'!$D$2:$D$1708)),0)</f>
        <v>0.31086369029705901</v>
      </c>
    </row>
    <row r="99" spans="1:15" x14ac:dyDescent="0.35">
      <c r="A99" t="s">
        <v>2587</v>
      </c>
      <c r="B99">
        <v>3</v>
      </c>
      <c r="C99">
        <v>14</v>
      </c>
      <c r="D99">
        <v>2792.0073000000002</v>
      </c>
      <c r="E99">
        <v>4</v>
      </c>
      <c r="F99">
        <v>4</v>
      </c>
      <c r="G99">
        <v>4</v>
      </c>
      <c r="H99">
        <v>12</v>
      </c>
      <c r="I99" t="s">
        <v>49</v>
      </c>
      <c r="J99" t="s">
        <v>43</v>
      </c>
      <c r="K99">
        <v>1</v>
      </c>
      <c r="L99">
        <v>704.06530000000009</v>
      </c>
      <c r="M99">
        <f>_xlfn.RANK.EQ(D99,'Segments clients'!$D$2:$D$1708,0)</f>
        <v>306</v>
      </c>
      <c r="N99">
        <f>SUMIFS('Segments clients'!$D$2:$D$1708,'Segments clients'!$M$2:$M$1708,"&lt;="&amp;M99)</f>
        <v>1398127.114199999</v>
      </c>
      <c r="O99" s="4">
        <f>IFERROR(N99/(SUM('Segments clients'!$D$2:$D$1708)),0)</f>
        <v>0.59815808817228822</v>
      </c>
    </row>
    <row r="100" spans="1:15" x14ac:dyDescent="0.35">
      <c r="A100" t="s">
        <v>1356</v>
      </c>
      <c r="B100">
        <v>24</v>
      </c>
      <c r="C100">
        <v>9</v>
      </c>
      <c r="D100">
        <v>3353.8820000000001</v>
      </c>
      <c r="E100">
        <v>3</v>
      </c>
      <c r="F100">
        <v>4</v>
      </c>
      <c r="G100">
        <v>4</v>
      </c>
      <c r="H100">
        <v>11</v>
      </c>
      <c r="I100" t="s">
        <v>49</v>
      </c>
      <c r="J100" t="s">
        <v>48</v>
      </c>
      <c r="K100">
        <v>1</v>
      </c>
      <c r="L100">
        <v>1033.9359999999999</v>
      </c>
      <c r="M100">
        <f>_xlfn.RANK.EQ(D100,'Segments clients'!$D$2:$D$1708,0)</f>
        <v>238</v>
      </c>
      <c r="N100">
        <f>SUMIFS('Segments clients'!$D$2:$D$1708,'Segments clients'!$M$2:$M$1708,"&lt;="&amp;M100)</f>
        <v>1189248.4819999987</v>
      </c>
      <c r="O100" s="4">
        <f>IFERROR(N100/(SUM('Segments clients'!$D$2:$D$1708)),0)</f>
        <v>0.50879393663855144</v>
      </c>
    </row>
    <row r="101" spans="1:15" x14ac:dyDescent="0.35">
      <c r="A101" t="s">
        <v>2075</v>
      </c>
      <c r="B101">
        <v>2</v>
      </c>
      <c r="C101">
        <v>12</v>
      </c>
      <c r="D101">
        <v>2459.5956999999999</v>
      </c>
      <c r="E101">
        <v>4</v>
      </c>
      <c r="F101">
        <v>4</v>
      </c>
      <c r="G101">
        <v>4</v>
      </c>
      <c r="H101">
        <v>12</v>
      </c>
      <c r="I101" t="s">
        <v>49</v>
      </c>
      <c r="J101" t="s">
        <v>43</v>
      </c>
      <c r="K101">
        <v>1</v>
      </c>
      <c r="L101">
        <v>626.32769999999994</v>
      </c>
      <c r="M101">
        <f>_xlfn.RANK.EQ(D101,'Segments clients'!$D$2:$D$1708,0)</f>
        <v>349</v>
      </c>
      <c r="N101">
        <f>SUMIFS('Segments clients'!$D$2:$D$1708,'Segments clients'!$M$2:$M$1708,"&lt;="&amp;M101)</f>
        <v>1510095.8627999986</v>
      </c>
      <c r="O101" s="4">
        <f>IFERROR(N101/(SUM('Segments clients'!$D$2:$D$1708)),0)</f>
        <v>0.64606146685466359</v>
      </c>
    </row>
    <row r="102" spans="1:15" x14ac:dyDescent="0.35">
      <c r="A102" t="s">
        <v>3091</v>
      </c>
      <c r="B102">
        <v>29</v>
      </c>
      <c r="C102">
        <v>17</v>
      </c>
      <c r="D102">
        <v>5409.2874000000002</v>
      </c>
      <c r="E102">
        <v>3</v>
      </c>
      <c r="F102">
        <v>4</v>
      </c>
      <c r="G102">
        <v>4</v>
      </c>
      <c r="H102">
        <v>11</v>
      </c>
      <c r="I102" t="s">
        <v>49</v>
      </c>
      <c r="J102" t="s">
        <v>43</v>
      </c>
      <c r="K102">
        <v>1</v>
      </c>
      <c r="L102">
        <v>1434.5154</v>
      </c>
      <c r="M102">
        <f>_xlfn.RANK.EQ(D102,'Segments clients'!$D$2:$D$1708,0)</f>
        <v>75</v>
      </c>
      <c r="N102">
        <f>SUMIFS('Segments clients'!$D$2:$D$1708,'Segments clients'!$M$2:$M$1708,"&lt;="&amp;M102)</f>
        <v>503766.13890000014</v>
      </c>
      <c r="O102" s="4">
        <f>IFERROR(N102/(SUM('Segments clients'!$D$2:$D$1708)),0)</f>
        <v>0.21552531774106959</v>
      </c>
    </row>
    <row r="103" spans="1:15" x14ac:dyDescent="0.35">
      <c r="A103" t="s">
        <v>350</v>
      </c>
      <c r="B103">
        <v>11</v>
      </c>
      <c r="C103">
        <v>18</v>
      </c>
      <c r="D103">
        <v>3839.1215000000002</v>
      </c>
      <c r="E103">
        <v>4</v>
      </c>
      <c r="F103">
        <v>4</v>
      </c>
      <c r="G103">
        <v>4</v>
      </c>
      <c r="H103">
        <v>12</v>
      </c>
      <c r="I103" t="s">
        <v>49</v>
      </c>
      <c r="J103" t="s">
        <v>41</v>
      </c>
      <c r="K103">
        <v>1</v>
      </c>
      <c r="L103">
        <v>832.04550000000006</v>
      </c>
      <c r="M103">
        <f>_xlfn.RANK.EQ(D103,'Segments clients'!$D$2:$D$1708,0)</f>
        <v>190</v>
      </c>
      <c r="N103">
        <f>SUMIFS('Segments clients'!$D$2:$D$1708,'Segments clients'!$M$2:$M$1708,"&lt;="&amp;M103)</f>
        <v>1017945.2472</v>
      </c>
      <c r="O103" s="4">
        <f>IFERROR(N103/(SUM('Segments clients'!$D$2:$D$1708)),0)</f>
        <v>0.43550559655487708</v>
      </c>
    </row>
    <row r="104" spans="1:15" x14ac:dyDescent="0.35">
      <c r="A104" t="s">
        <v>889</v>
      </c>
      <c r="B104">
        <v>2</v>
      </c>
      <c r="C104">
        <v>17</v>
      </c>
      <c r="D104">
        <v>2625.0277999999998</v>
      </c>
      <c r="E104">
        <v>4</v>
      </c>
      <c r="F104">
        <v>4</v>
      </c>
      <c r="G104">
        <v>4</v>
      </c>
      <c r="H104">
        <v>12</v>
      </c>
      <c r="I104" t="s">
        <v>49</v>
      </c>
      <c r="J104" t="s">
        <v>43</v>
      </c>
      <c r="K104">
        <v>1</v>
      </c>
      <c r="L104">
        <v>599.96180000000004</v>
      </c>
      <c r="M104">
        <f>_xlfn.RANK.EQ(D104,'Segments clients'!$D$2:$D$1708,0)</f>
        <v>324</v>
      </c>
      <c r="N104">
        <f>SUMIFS('Segments clients'!$D$2:$D$1708,'Segments clients'!$M$2:$M$1708,"&lt;="&amp;M104)</f>
        <v>1446670.6413999985</v>
      </c>
      <c r="O104" s="4">
        <f>IFERROR(N104/(SUM('Segments clients'!$D$2:$D$1708)),0)</f>
        <v>0.61892637392269068</v>
      </c>
    </row>
    <row r="105" spans="1:15" x14ac:dyDescent="0.35">
      <c r="A105" t="s">
        <v>1302</v>
      </c>
      <c r="B105">
        <v>22</v>
      </c>
      <c r="C105">
        <v>15</v>
      </c>
      <c r="D105">
        <v>4188.2601000000004</v>
      </c>
      <c r="E105">
        <v>3</v>
      </c>
      <c r="F105">
        <v>4</v>
      </c>
      <c r="G105">
        <v>4</v>
      </c>
      <c r="H105">
        <v>11</v>
      </c>
      <c r="I105" t="s">
        <v>49</v>
      </c>
      <c r="J105" t="s">
        <v>43</v>
      </c>
      <c r="K105">
        <v>1</v>
      </c>
      <c r="L105">
        <v>1173.6241</v>
      </c>
      <c r="M105">
        <f>_xlfn.RANK.EQ(D105,'Segments clients'!$D$2:$D$1708,0)</f>
        <v>152</v>
      </c>
      <c r="N105">
        <f>SUMIFS('Segments clients'!$D$2:$D$1708,'Segments clients'!$M$2:$M$1708,"&lt;="&amp;M105)</f>
        <v>866247.19400000025</v>
      </c>
      <c r="O105" s="4">
        <f>IFERROR(N105/(SUM('Segments clients'!$D$2:$D$1708)),0)</f>
        <v>0.37060490436460325</v>
      </c>
    </row>
    <row r="106" spans="1:15" x14ac:dyDescent="0.35">
      <c r="A106" t="s">
        <v>2804</v>
      </c>
      <c r="B106">
        <v>22</v>
      </c>
      <c r="C106">
        <v>14</v>
      </c>
      <c r="D106">
        <v>1250.4193</v>
      </c>
      <c r="E106">
        <v>3</v>
      </c>
      <c r="F106">
        <v>4</v>
      </c>
      <c r="G106">
        <v>3</v>
      </c>
      <c r="H106">
        <v>10</v>
      </c>
      <c r="I106" t="s">
        <v>49</v>
      </c>
      <c r="J106" t="s">
        <v>45</v>
      </c>
      <c r="K106">
        <v>1</v>
      </c>
      <c r="L106">
        <v>128.99529999999999</v>
      </c>
      <c r="M106">
        <f>_xlfn.RANK.EQ(D106,'Segments clients'!$D$2:$D$1708,0)</f>
        <v>564</v>
      </c>
      <c r="N106">
        <f>SUMIFS('Segments clients'!$D$2:$D$1708,'Segments clients'!$M$2:$M$1708,"&lt;="&amp;M106)</f>
        <v>1892065.7811999961</v>
      </c>
      <c r="O106" s="4">
        <f>IFERROR(N106/(SUM('Segments clients'!$D$2:$D$1708)),0)</f>
        <v>0.80947893713253716</v>
      </c>
    </row>
    <row r="107" spans="1:15" x14ac:dyDescent="0.35">
      <c r="A107" t="s">
        <v>1367</v>
      </c>
      <c r="B107">
        <v>7</v>
      </c>
      <c r="C107">
        <v>16</v>
      </c>
      <c r="D107">
        <v>2370.1988999999999</v>
      </c>
      <c r="E107">
        <v>4</v>
      </c>
      <c r="F107">
        <v>4</v>
      </c>
      <c r="G107">
        <v>4</v>
      </c>
      <c r="H107">
        <v>12</v>
      </c>
      <c r="I107" t="s">
        <v>49</v>
      </c>
      <c r="J107" t="s">
        <v>45</v>
      </c>
      <c r="K107">
        <v>1</v>
      </c>
      <c r="L107">
        <v>588.46889999999996</v>
      </c>
      <c r="M107">
        <f>_xlfn.RANK.EQ(D107,'Segments clients'!$D$2:$D$1708,0)</f>
        <v>364</v>
      </c>
      <c r="N107">
        <f>SUMIFS('Segments clients'!$D$2:$D$1708,'Segments clients'!$M$2:$M$1708,"&lt;="&amp;M107)</f>
        <v>1546248.0241999985</v>
      </c>
      <c r="O107" s="4">
        <f>IFERROR(N107/(SUM('Segments clients'!$D$2:$D$1708)),0)</f>
        <v>0.66152837792926467</v>
      </c>
    </row>
    <row r="108" spans="1:15" x14ac:dyDescent="0.35">
      <c r="A108" t="s">
        <v>1088</v>
      </c>
      <c r="B108">
        <v>60</v>
      </c>
      <c r="C108">
        <v>12</v>
      </c>
      <c r="D108">
        <v>3922.2649999999999</v>
      </c>
      <c r="E108">
        <v>2</v>
      </c>
      <c r="F108">
        <v>4</v>
      </c>
      <c r="G108">
        <v>4</v>
      </c>
      <c r="H108">
        <v>10</v>
      </c>
      <c r="I108" t="s">
        <v>49</v>
      </c>
      <c r="J108" t="s">
        <v>45</v>
      </c>
      <c r="K108">
        <v>1</v>
      </c>
      <c r="L108">
        <v>1213.271</v>
      </c>
      <c r="M108">
        <f>_xlfn.RANK.EQ(D108,'Segments clients'!$D$2:$D$1708,0)</f>
        <v>177</v>
      </c>
      <c r="N108">
        <f>SUMIFS('Segments clients'!$D$2:$D$1708,'Segments clients'!$M$2:$M$1708,"&lt;="&amp;M108)</f>
        <v>967510.36720000021</v>
      </c>
      <c r="O108" s="4">
        <f>IFERROR(N108/(SUM('Segments clients'!$D$2:$D$1708)),0)</f>
        <v>0.41392813690074493</v>
      </c>
    </row>
    <row r="109" spans="1:15" x14ac:dyDescent="0.35">
      <c r="A109" t="s">
        <v>1904</v>
      </c>
      <c r="B109">
        <v>28</v>
      </c>
      <c r="C109">
        <v>14</v>
      </c>
      <c r="D109">
        <v>1995.9988000000001</v>
      </c>
      <c r="E109">
        <v>3</v>
      </c>
      <c r="F109">
        <v>4</v>
      </c>
      <c r="G109">
        <v>4</v>
      </c>
      <c r="H109">
        <v>11</v>
      </c>
      <c r="I109" t="s">
        <v>49</v>
      </c>
      <c r="J109" t="s">
        <v>48</v>
      </c>
      <c r="K109">
        <v>1</v>
      </c>
      <c r="L109">
        <v>423.62479999999999</v>
      </c>
      <c r="M109">
        <f>_xlfn.RANK.EQ(D109,'Segments clients'!$D$2:$D$1708,0)</f>
        <v>415</v>
      </c>
      <c r="N109">
        <f>SUMIFS('Segments clients'!$D$2:$D$1708,'Segments clients'!$M$2:$M$1708,"&lt;="&amp;M109)</f>
        <v>1656983.0601999983</v>
      </c>
      <c r="O109" s="4">
        <f>IFERROR(N109/(SUM('Segments clients'!$D$2:$D$1708)),0)</f>
        <v>0.70890393967520071</v>
      </c>
    </row>
    <row r="110" spans="1:15" x14ac:dyDescent="0.35">
      <c r="A110" t="s">
        <v>144</v>
      </c>
      <c r="B110">
        <v>1</v>
      </c>
      <c r="C110">
        <v>16</v>
      </c>
      <c r="D110">
        <v>5010.4933000000001</v>
      </c>
      <c r="E110">
        <v>4</v>
      </c>
      <c r="F110">
        <v>4</v>
      </c>
      <c r="G110">
        <v>4</v>
      </c>
      <c r="H110">
        <v>12</v>
      </c>
      <c r="I110" t="s">
        <v>49</v>
      </c>
      <c r="J110" t="s">
        <v>41</v>
      </c>
      <c r="K110">
        <v>1</v>
      </c>
      <c r="L110">
        <v>1289.2512999999999</v>
      </c>
      <c r="M110">
        <f>_xlfn.RANK.EQ(D110,'Segments clients'!$D$2:$D$1708,0)</f>
        <v>94</v>
      </c>
      <c r="N110">
        <f>SUMIFS('Segments clients'!$D$2:$D$1708,'Segments clients'!$M$2:$M$1708,"&lt;="&amp;M110)</f>
        <v>602234.79510000022</v>
      </c>
      <c r="O110" s="4">
        <f>IFERROR(N110/(SUM('Segments clients'!$D$2:$D$1708)),0)</f>
        <v>0.25765297733601888</v>
      </c>
    </row>
    <row r="111" spans="1:15" x14ac:dyDescent="0.35">
      <c r="A111" t="s">
        <v>237</v>
      </c>
      <c r="B111">
        <v>14</v>
      </c>
      <c r="C111">
        <v>6</v>
      </c>
      <c r="D111">
        <v>1157.6400000000001</v>
      </c>
      <c r="E111">
        <v>3</v>
      </c>
      <c r="F111">
        <v>4</v>
      </c>
      <c r="G111">
        <v>3</v>
      </c>
      <c r="H111">
        <v>10</v>
      </c>
      <c r="I111" t="s">
        <v>49</v>
      </c>
      <c r="J111" t="s">
        <v>48</v>
      </c>
      <c r="K111">
        <v>1</v>
      </c>
      <c r="L111">
        <v>288.41199999999998</v>
      </c>
      <c r="M111">
        <f>_xlfn.RANK.EQ(D111,'Segments clients'!$D$2:$D$1708,0)</f>
        <v>610</v>
      </c>
      <c r="N111">
        <f>SUMIFS('Segments clients'!$D$2:$D$1708,'Segments clients'!$M$2:$M$1708,"&lt;="&amp;M111)</f>
        <v>1947457.7493999964</v>
      </c>
      <c r="O111" s="4">
        <f>IFERROR(N111/(SUM('Segments clients'!$D$2:$D$1708)),0)</f>
        <v>0.83317717848848927</v>
      </c>
    </row>
    <row r="112" spans="1:15" x14ac:dyDescent="0.35">
      <c r="A112" t="s">
        <v>2686</v>
      </c>
      <c r="B112">
        <v>6</v>
      </c>
      <c r="C112">
        <v>11</v>
      </c>
      <c r="D112">
        <v>2417.2015999999999</v>
      </c>
      <c r="E112">
        <v>4</v>
      </c>
      <c r="F112">
        <v>4</v>
      </c>
      <c r="G112">
        <v>4</v>
      </c>
      <c r="H112">
        <v>12</v>
      </c>
      <c r="I112" t="s">
        <v>49</v>
      </c>
      <c r="J112" t="s">
        <v>41</v>
      </c>
      <c r="K112">
        <v>1</v>
      </c>
      <c r="L112">
        <v>487.95159999999998</v>
      </c>
      <c r="M112">
        <f>_xlfn.RANK.EQ(D112,'Segments clients'!$D$2:$D$1708,0)</f>
        <v>356</v>
      </c>
      <c r="N112">
        <f>SUMIFS('Segments clients'!$D$2:$D$1708,'Segments clients'!$M$2:$M$1708,"&lt;="&amp;M112)</f>
        <v>1527125.8350999984</v>
      </c>
      <c r="O112" s="4">
        <f>IFERROR(N112/(SUM('Segments clients'!$D$2:$D$1708)),0)</f>
        <v>0.65334736780682678</v>
      </c>
    </row>
    <row r="113" spans="1:15" x14ac:dyDescent="0.35">
      <c r="A113" t="s">
        <v>418</v>
      </c>
      <c r="B113">
        <v>5</v>
      </c>
      <c r="C113">
        <v>11</v>
      </c>
      <c r="D113">
        <v>4355.3819000000003</v>
      </c>
      <c r="E113">
        <v>4</v>
      </c>
      <c r="F113">
        <v>4</v>
      </c>
      <c r="G113">
        <v>4</v>
      </c>
      <c r="H113">
        <v>12</v>
      </c>
      <c r="I113" t="s">
        <v>49</v>
      </c>
      <c r="J113" t="s">
        <v>45</v>
      </c>
      <c r="K113">
        <v>1</v>
      </c>
      <c r="L113">
        <v>1394.7299</v>
      </c>
      <c r="M113">
        <f>_xlfn.RANK.EQ(D113,'Segments clients'!$D$2:$D$1708,0)</f>
        <v>133</v>
      </c>
      <c r="N113">
        <f>SUMIFS('Segments clients'!$D$2:$D$1708,'Segments clients'!$M$2:$M$1708,"&lt;="&amp;M113)</f>
        <v>784980.15530000033</v>
      </c>
      <c r="O113" s="4">
        <f>IFERROR(N113/(SUM('Segments clients'!$D$2:$D$1708)),0)</f>
        <v>0.33583658036422798</v>
      </c>
    </row>
    <row r="114" spans="1:15" x14ac:dyDescent="0.35">
      <c r="A114" t="s">
        <v>732</v>
      </c>
      <c r="B114">
        <v>13</v>
      </c>
      <c r="C114">
        <v>14</v>
      </c>
      <c r="D114">
        <v>4893.5403999999999</v>
      </c>
      <c r="E114">
        <v>3</v>
      </c>
      <c r="F114">
        <v>4</v>
      </c>
      <c r="G114">
        <v>4</v>
      </c>
      <c r="H114">
        <v>11</v>
      </c>
      <c r="I114" t="s">
        <v>49</v>
      </c>
      <c r="J114" t="s">
        <v>41</v>
      </c>
      <c r="K114">
        <v>1</v>
      </c>
      <c r="L114">
        <v>1535.6043999999999</v>
      </c>
      <c r="M114">
        <f>_xlfn.RANK.EQ(D114,'Segments clients'!$D$2:$D$1708,0)</f>
        <v>103</v>
      </c>
      <c r="N114">
        <f>SUMIFS('Segments clients'!$D$2:$D$1708,'Segments clients'!$M$2:$M$1708,"&lt;="&amp;M114)</f>
        <v>646609.35410000011</v>
      </c>
      <c r="O114" s="4">
        <f>IFERROR(N114/(SUM('Segments clients'!$D$2:$D$1708)),0)</f>
        <v>0.27663766127880624</v>
      </c>
    </row>
    <row r="115" spans="1:15" x14ac:dyDescent="0.35">
      <c r="A115" t="s">
        <v>897</v>
      </c>
      <c r="B115">
        <v>2</v>
      </c>
      <c r="C115">
        <v>9</v>
      </c>
      <c r="D115">
        <v>1657.0873999999999</v>
      </c>
      <c r="E115">
        <v>4</v>
      </c>
      <c r="F115">
        <v>4</v>
      </c>
      <c r="G115">
        <v>3</v>
      </c>
      <c r="H115">
        <v>11</v>
      </c>
      <c r="I115" t="s">
        <v>49</v>
      </c>
      <c r="J115" t="s">
        <v>41</v>
      </c>
      <c r="K115">
        <v>1</v>
      </c>
      <c r="L115">
        <v>385.47340000000008</v>
      </c>
      <c r="M115">
        <f>_xlfn.RANK.EQ(D115,'Segments clients'!$D$2:$D$1708,0)</f>
        <v>469</v>
      </c>
      <c r="N115">
        <f>SUMIFS('Segments clients'!$D$2:$D$1708,'Segments clients'!$M$2:$M$1708,"&lt;="&amp;M115)</f>
        <v>1754765.1664999975</v>
      </c>
      <c r="O115" s="4">
        <f>IFERROR(N115/(SUM('Segments clients'!$D$2:$D$1708)),0)</f>
        <v>0.7507378739203957</v>
      </c>
    </row>
    <row r="116" spans="1:15" x14ac:dyDescent="0.35">
      <c r="A116" t="s">
        <v>1459</v>
      </c>
      <c r="B116">
        <v>7</v>
      </c>
      <c r="C116">
        <v>20</v>
      </c>
      <c r="D116">
        <v>8915.4354999999996</v>
      </c>
      <c r="E116">
        <v>4</v>
      </c>
      <c r="F116">
        <v>4</v>
      </c>
      <c r="G116">
        <v>4</v>
      </c>
      <c r="H116">
        <v>12</v>
      </c>
      <c r="I116" t="s">
        <v>49</v>
      </c>
      <c r="J116" t="s">
        <v>45</v>
      </c>
      <c r="K116">
        <v>1</v>
      </c>
      <c r="L116">
        <v>2889.0275000000011</v>
      </c>
      <c r="M116">
        <f>_xlfn.RANK.EQ(D116,'Segments clients'!$D$2:$D$1708,0)</f>
        <v>4</v>
      </c>
      <c r="N116">
        <f>SUMIFS('Segments clients'!$D$2:$D$1708,'Segments clients'!$M$2:$M$1708,"&lt;="&amp;M116)</f>
        <v>40382.746599999999</v>
      </c>
      <c r="O116" s="4">
        <f>IFERROR(N116/(SUM('Segments clients'!$D$2:$D$1708)),0)</f>
        <v>1.7276874367194779E-2</v>
      </c>
    </row>
    <row r="117" spans="1:15" x14ac:dyDescent="0.35">
      <c r="A117" t="s">
        <v>1034</v>
      </c>
      <c r="B117">
        <v>9</v>
      </c>
      <c r="C117">
        <v>13</v>
      </c>
      <c r="D117">
        <v>2827.0511999999999</v>
      </c>
      <c r="E117">
        <v>4</v>
      </c>
      <c r="F117">
        <v>4</v>
      </c>
      <c r="G117">
        <v>4</v>
      </c>
      <c r="H117">
        <v>12</v>
      </c>
      <c r="I117" t="s">
        <v>49</v>
      </c>
      <c r="J117" t="s">
        <v>43</v>
      </c>
      <c r="K117">
        <v>1</v>
      </c>
      <c r="L117">
        <v>769.70920000000001</v>
      </c>
      <c r="M117">
        <f>_xlfn.RANK.EQ(D117,'Segments clients'!$D$2:$D$1708,0)</f>
        <v>304</v>
      </c>
      <c r="N117">
        <f>SUMIFS('Segments clients'!$D$2:$D$1708,'Segments clients'!$M$2:$M$1708,"&lt;="&amp;M117)</f>
        <v>1392512.0491999988</v>
      </c>
      <c r="O117" s="4">
        <f>IFERROR(N117/(SUM('Segments clients'!$D$2:$D$1708)),0)</f>
        <v>0.59575580549623475</v>
      </c>
    </row>
    <row r="118" spans="1:15" x14ac:dyDescent="0.35">
      <c r="A118" t="s">
        <v>2367</v>
      </c>
      <c r="B118">
        <v>2</v>
      </c>
      <c r="C118">
        <v>8</v>
      </c>
      <c r="D118">
        <v>2049.2952</v>
      </c>
      <c r="E118">
        <v>4</v>
      </c>
      <c r="F118">
        <v>4</v>
      </c>
      <c r="G118">
        <v>4</v>
      </c>
      <c r="H118">
        <v>12</v>
      </c>
      <c r="I118" t="s">
        <v>49</v>
      </c>
      <c r="J118" t="s">
        <v>41</v>
      </c>
      <c r="K118">
        <v>1</v>
      </c>
      <c r="L118">
        <v>559.90920000000006</v>
      </c>
      <c r="M118">
        <f>_xlfn.RANK.EQ(D118,'Segments clients'!$D$2:$D$1708,0)</f>
        <v>407</v>
      </c>
      <c r="N118">
        <f>SUMIFS('Segments clients'!$D$2:$D$1708,'Segments clients'!$M$2:$M$1708,"&lt;="&amp;M118)</f>
        <v>1640806.6108999983</v>
      </c>
      <c r="O118" s="4">
        <f>IFERROR(N118/(SUM('Segments clients'!$D$2:$D$1708)),0)</f>
        <v>0.70198319985946478</v>
      </c>
    </row>
    <row r="119" spans="1:15" x14ac:dyDescent="0.35">
      <c r="A119" t="s">
        <v>738</v>
      </c>
      <c r="B119">
        <v>3</v>
      </c>
      <c r="C119">
        <v>15</v>
      </c>
      <c r="D119">
        <v>6956.0991999999997</v>
      </c>
      <c r="E119">
        <v>4</v>
      </c>
      <c r="F119">
        <v>4</v>
      </c>
      <c r="G119">
        <v>4</v>
      </c>
      <c r="H119">
        <v>12</v>
      </c>
      <c r="I119" t="s">
        <v>49</v>
      </c>
      <c r="J119" t="s">
        <v>41</v>
      </c>
      <c r="K119">
        <v>1</v>
      </c>
      <c r="L119">
        <v>2234.1372000000001</v>
      </c>
      <c r="M119">
        <f>_xlfn.RANK.EQ(D119,'Segments clients'!$D$2:$D$1708,0)</f>
        <v>26</v>
      </c>
      <c r="N119">
        <f>SUMIFS('Segments clients'!$D$2:$D$1708,'Segments clients'!$M$2:$M$1708,"&lt;="&amp;M119)</f>
        <v>207552.06169999999</v>
      </c>
      <c r="O119" s="4">
        <f>IFERROR(N119/(SUM('Segments clients'!$D$2:$D$1708)),0)</f>
        <v>8.8796607376952399E-2</v>
      </c>
    </row>
    <row r="120" spans="1:15" x14ac:dyDescent="0.35">
      <c r="A120" t="s">
        <v>2110</v>
      </c>
      <c r="B120">
        <v>1</v>
      </c>
      <c r="C120">
        <v>13</v>
      </c>
      <c r="D120">
        <v>2327.8755000000001</v>
      </c>
      <c r="E120">
        <v>4</v>
      </c>
      <c r="F120">
        <v>4</v>
      </c>
      <c r="G120">
        <v>4</v>
      </c>
      <c r="H120">
        <v>12</v>
      </c>
      <c r="I120" t="s">
        <v>49</v>
      </c>
      <c r="J120" t="s">
        <v>43</v>
      </c>
      <c r="K120">
        <v>1</v>
      </c>
      <c r="L120">
        <v>459.34150000000011</v>
      </c>
      <c r="M120">
        <f>_xlfn.RANK.EQ(D120,'Segments clients'!$D$2:$D$1708,0)</f>
        <v>372</v>
      </c>
      <c r="N120">
        <f>SUMIFS('Segments clients'!$D$2:$D$1708,'Segments clients'!$M$2:$M$1708,"&lt;="&amp;M120)</f>
        <v>1564988.3401999988</v>
      </c>
      <c r="O120" s="4">
        <f>IFERROR(N120/(SUM('Segments clients'!$D$2:$D$1708)),0)</f>
        <v>0.6695460120030583</v>
      </c>
    </row>
    <row r="121" spans="1:15" x14ac:dyDescent="0.35">
      <c r="A121" t="s">
        <v>640</v>
      </c>
      <c r="B121">
        <v>1</v>
      </c>
      <c r="C121">
        <v>21</v>
      </c>
      <c r="D121">
        <v>5869.7717000000002</v>
      </c>
      <c r="E121">
        <v>4</v>
      </c>
      <c r="F121">
        <v>4</v>
      </c>
      <c r="G121">
        <v>4</v>
      </c>
      <c r="H121">
        <v>12</v>
      </c>
      <c r="I121" t="s">
        <v>49</v>
      </c>
      <c r="J121" t="s">
        <v>41</v>
      </c>
      <c r="K121">
        <v>1</v>
      </c>
      <c r="L121">
        <v>1856.1396999999999</v>
      </c>
      <c r="M121">
        <f>_xlfn.RANK.EQ(D121,'Segments clients'!$D$2:$D$1708,0)</f>
        <v>56</v>
      </c>
      <c r="N121">
        <f>SUMIFS('Segments clients'!$D$2:$D$1708,'Segments clients'!$M$2:$M$1708,"&lt;="&amp;M121)</f>
        <v>395911.00840000005</v>
      </c>
      <c r="O121" s="4">
        <f>IFERROR(N121/(SUM('Segments clients'!$D$2:$D$1708)),0)</f>
        <v>0.16938186053734636</v>
      </c>
    </row>
    <row r="122" spans="1:15" x14ac:dyDescent="0.35">
      <c r="A122" t="s">
        <v>657</v>
      </c>
      <c r="B122">
        <v>1</v>
      </c>
      <c r="C122">
        <v>27</v>
      </c>
      <c r="D122">
        <v>9240.3449000000001</v>
      </c>
      <c r="E122">
        <v>4</v>
      </c>
      <c r="F122">
        <v>4</v>
      </c>
      <c r="G122">
        <v>4</v>
      </c>
      <c r="H122">
        <v>12</v>
      </c>
      <c r="I122" t="s">
        <v>49</v>
      </c>
      <c r="J122" t="s">
        <v>41</v>
      </c>
      <c r="K122">
        <v>1</v>
      </c>
      <c r="L122">
        <v>2950.8769000000002</v>
      </c>
      <c r="M122">
        <f>_xlfn.RANK.EQ(D122,'Segments clients'!$D$2:$D$1708,0)</f>
        <v>3</v>
      </c>
      <c r="N122">
        <f>SUMIFS('Segments clients'!$D$2:$D$1708,'Segments clients'!$M$2:$M$1708,"&lt;="&amp;M122)</f>
        <v>31467.311099999999</v>
      </c>
      <c r="O122" s="4">
        <f>IFERROR(N122/(SUM('Segments clients'!$D$2:$D$1708)),0)</f>
        <v>1.3462600400442643E-2</v>
      </c>
    </row>
    <row r="123" spans="1:15" x14ac:dyDescent="0.35">
      <c r="A123" t="s">
        <v>673</v>
      </c>
      <c r="B123">
        <v>2</v>
      </c>
      <c r="C123">
        <v>15</v>
      </c>
      <c r="D123">
        <v>4155.1565000000001</v>
      </c>
      <c r="E123">
        <v>4</v>
      </c>
      <c r="F123">
        <v>4</v>
      </c>
      <c r="G123">
        <v>4</v>
      </c>
      <c r="H123">
        <v>12</v>
      </c>
      <c r="I123" t="s">
        <v>49</v>
      </c>
      <c r="J123" t="s">
        <v>41</v>
      </c>
      <c r="K123">
        <v>1</v>
      </c>
      <c r="L123">
        <v>1127.8425</v>
      </c>
      <c r="M123">
        <f>_xlfn.RANK.EQ(D123,'Segments clients'!$D$2:$D$1708,0)</f>
        <v>156</v>
      </c>
      <c r="N123">
        <f>SUMIFS('Segments clients'!$D$2:$D$1708,'Segments clients'!$M$2:$M$1708,"&lt;="&amp;M123)</f>
        <v>882900.57200000028</v>
      </c>
      <c r="O123" s="4">
        <f>IFERROR(N123/(SUM('Segments clients'!$D$2:$D$1708)),0)</f>
        <v>0.37772968768717713</v>
      </c>
    </row>
    <row r="124" spans="1:15" x14ac:dyDescent="0.35">
      <c r="A124" t="s">
        <v>1244</v>
      </c>
      <c r="B124">
        <v>6</v>
      </c>
      <c r="C124">
        <v>14</v>
      </c>
      <c r="D124">
        <v>3342.8562000000002</v>
      </c>
      <c r="E124">
        <v>4</v>
      </c>
      <c r="F124">
        <v>4</v>
      </c>
      <c r="G124">
        <v>4</v>
      </c>
      <c r="H124">
        <v>12</v>
      </c>
      <c r="I124" t="s">
        <v>49</v>
      </c>
      <c r="J124" t="s">
        <v>41</v>
      </c>
      <c r="K124">
        <v>1</v>
      </c>
      <c r="L124">
        <v>936.87019999999995</v>
      </c>
      <c r="M124">
        <f>_xlfn.RANK.EQ(D124,'Segments clients'!$D$2:$D$1708,0)</f>
        <v>239</v>
      </c>
      <c r="N124">
        <f>SUMIFS('Segments clients'!$D$2:$D$1708,'Segments clients'!$M$2:$M$1708,"&lt;="&amp;M124)</f>
        <v>1192591.3381999987</v>
      </c>
      <c r="O124" s="4">
        <f>IFERROR(N124/(SUM('Segments clients'!$D$2:$D$1708)),0)</f>
        <v>0.51022410450620703</v>
      </c>
    </row>
    <row r="125" spans="1:15" x14ac:dyDescent="0.35">
      <c r="A125" t="s">
        <v>1076</v>
      </c>
      <c r="B125">
        <v>3</v>
      </c>
      <c r="C125">
        <v>16</v>
      </c>
      <c r="D125">
        <v>4528.1715000000004</v>
      </c>
      <c r="E125">
        <v>4</v>
      </c>
      <c r="F125">
        <v>4</v>
      </c>
      <c r="G125">
        <v>4</v>
      </c>
      <c r="H125">
        <v>12</v>
      </c>
      <c r="I125" t="s">
        <v>49</v>
      </c>
      <c r="J125" t="s">
        <v>41</v>
      </c>
      <c r="K125">
        <v>1</v>
      </c>
      <c r="L125">
        <v>1201.6855</v>
      </c>
      <c r="M125">
        <f>_xlfn.RANK.EQ(D125,'Segments clients'!$D$2:$D$1708,0)</f>
        <v>126</v>
      </c>
      <c r="N125">
        <f>SUMIFS('Segments clients'!$D$2:$D$1708,'Segments clients'!$M$2:$M$1708,"&lt;="&amp;M125)</f>
        <v>753876.34040000034</v>
      </c>
      <c r="O125" s="4">
        <f>IFERROR(N125/(SUM('Segments clients'!$D$2:$D$1708)),0)</f>
        <v>0.32252949385793811</v>
      </c>
    </row>
    <row r="126" spans="1:15" x14ac:dyDescent="0.35">
      <c r="A126" t="s">
        <v>682</v>
      </c>
      <c r="B126">
        <v>18</v>
      </c>
      <c r="C126">
        <v>14</v>
      </c>
      <c r="D126">
        <v>4127.3773000000001</v>
      </c>
      <c r="E126">
        <v>3</v>
      </c>
      <c r="F126">
        <v>4</v>
      </c>
      <c r="G126">
        <v>4</v>
      </c>
      <c r="H126">
        <v>11</v>
      </c>
      <c r="I126" t="s">
        <v>49</v>
      </c>
      <c r="J126" t="s">
        <v>41</v>
      </c>
      <c r="K126">
        <v>1</v>
      </c>
      <c r="L126">
        <v>1204.6632999999999</v>
      </c>
      <c r="M126">
        <f>_xlfn.RANK.EQ(D126,'Segments clients'!$D$2:$D$1708,0)</f>
        <v>160</v>
      </c>
      <c r="N126">
        <f>SUMIFS('Segments clients'!$D$2:$D$1708,'Segments clients'!$M$2:$M$1708,"&lt;="&amp;M126)</f>
        <v>899451.90060000028</v>
      </c>
      <c r="O126" s="4">
        <f>IFERROR(N126/(SUM('Segments clients'!$D$2:$D$1708)),0)</f>
        <v>0.38481081140728479</v>
      </c>
    </row>
    <row r="127" spans="1:15" x14ac:dyDescent="0.35">
      <c r="A127" t="s">
        <v>1962</v>
      </c>
      <c r="B127">
        <v>3</v>
      </c>
      <c r="C127">
        <v>14</v>
      </c>
      <c r="D127">
        <v>1975.6097</v>
      </c>
      <c r="E127">
        <v>4</v>
      </c>
      <c r="F127">
        <v>4</v>
      </c>
      <c r="G127">
        <v>4</v>
      </c>
      <c r="H127">
        <v>12</v>
      </c>
      <c r="I127" t="s">
        <v>49</v>
      </c>
      <c r="J127" t="s">
        <v>45</v>
      </c>
      <c r="K127">
        <v>1</v>
      </c>
      <c r="L127">
        <v>503.01170000000002</v>
      </c>
      <c r="M127">
        <f>_xlfn.RANK.EQ(D127,'Segments clients'!$D$2:$D$1708,0)</f>
        <v>419</v>
      </c>
      <c r="N127">
        <f>SUMIFS('Segments clients'!$D$2:$D$1708,'Segments clients'!$M$2:$M$1708,"&lt;="&amp;M127)</f>
        <v>1664899.7222999982</v>
      </c>
      <c r="O127" s="4">
        <f>IFERROR(N127/(SUM('Segments clients'!$D$2:$D$1708)),0)</f>
        <v>0.71229091030065161</v>
      </c>
    </row>
    <row r="128" spans="1:15" x14ac:dyDescent="0.35">
      <c r="A128" t="s">
        <v>206</v>
      </c>
      <c r="B128">
        <v>9</v>
      </c>
      <c r="C128">
        <v>13</v>
      </c>
      <c r="D128">
        <v>5524.9822000000004</v>
      </c>
      <c r="E128">
        <v>4</v>
      </c>
      <c r="F128">
        <v>4</v>
      </c>
      <c r="G128">
        <v>4</v>
      </c>
      <c r="H128">
        <v>12</v>
      </c>
      <c r="I128" t="s">
        <v>49</v>
      </c>
      <c r="J128" t="s">
        <v>43</v>
      </c>
      <c r="K128">
        <v>1</v>
      </c>
      <c r="L128">
        <v>1440.3262</v>
      </c>
      <c r="M128">
        <f>_xlfn.RANK.EQ(D128,'Segments clients'!$D$2:$D$1708,0)</f>
        <v>72</v>
      </c>
      <c r="N128">
        <f>SUMIFS('Segments clients'!$D$2:$D$1708,'Segments clients'!$M$2:$M$1708,"&lt;="&amp;M128)</f>
        <v>487415.74810000008</v>
      </c>
      <c r="O128" s="4">
        <f>IFERROR(N128/(SUM('Segments clients'!$D$2:$D$1708)),0)</f>
        <v>0.20853016086122184</v>
      </c>
    </row>
    <row r="129" spans="1:15" x14ac:dyDescent="0.35">
      <c r="A129" t="s">
        <v>1354</v>
      </c>
      <c r="B129">
        <v>8</v>
      </c>
      <c r="C129">
        <v>14</v>
      </c>
      <c r="D129">
        <v>3056.8015</v>
      </c>
      <c r="E129">
        <v>4</v>
      </c>
      <c r="F129">
        <v>4</v>
      </c>
      <c r="G129">
        <v>4</v>
      </c>
      <c r="H129">
        <v>12</v>
      </c>
      <c r="I129" t="s">
        <v>49</v>
      </c>
      <c r="J129" t="s">
        <v>45</v>
      </c>
      <c r="K129">
        <v>1</v>
      </c>
      <c r="L129">
        <v>753.40749999999991</v>
      </c>
      <c r="M129">
        <f>_xlfn.RANK.EQ(D129,'Segments clients'!$D$2:$D$1708,0)</f>
        <v>274</v>
      </c>
      <c r="N129">
        <f>SUMIFS('Segments clients'!$D$2:$D$1708,'Segments clients'!$M$2:$M$1708,"&lt;="&amp;M129)</f>
        <v>1304097.686299999</v>
      </c>
      <c r="O129" s="4">
        <f>IFERROR(N129/(SUM('Segments clients'!$D$2:$D$1708)),0)</f>
        <v>0.55792965525416915</v>
      </c>
    </row>
    <row r="130" spans="1:15" x14ac:dyDescent="0.35">
      <c r="A130" t="s">
        <v>616</v>
      </c>
      <c r="B130">
        <v>12</v>
      </c>
      <c r="C130">
        <v>15</v>
      </c>
      <c r="D130">
        <v>3765.5502999999999</v>
      </c>
      <c r="E130">
        <v>4</v>
      </c>
      <c r="F130">
        <v>4</v>
      </c>
      <c r="G130">
        <v>4</v>
      </c>
      <c r="H130">
        <v>12</v>
      </c>
      <c r="I130" t="s">
        <v>49</v>
      </c>
      <c r="J130" t="s">
        <v>48</v>
      </c>
      <c r="K130">
        <v>1</v>
      </c>
      <c r="L130">
        <v>1090.9683</v>
      </c>
      <c r="M130">
        <f>_xlfn.RANK.EQ(D130,'Segments clients'!$D$2:$D$1708,0)</f>
        <v>195</v>
      </c>
      <c r="N130">
        <f>SUMIFS('Segments clients'!$D$2:$D$1708,'Segments clients'!$M$2:$M$1708,"&lt;="&amp;M130)</f>
        <v>1036959.6324999999</v>
      </c>
      <c r="O130" s="4">
        <f>IFERROR(N130/(SUM('Segments clients'!$D$2:$D$1708)),0)</f>
        <v>0.44364048518074223</v>
      </c>
    </row>
    <row r="131" spans="1:15" x14ac:dyDescent="0.35">
      <c r="A131" t="s">
        <v>3778</v>
      </c>
      <c r="B131">
        <v>10</v>
      </c>
      <c r="C131">
        <v>8</v>
      </c>
      <c r="D131">
        <v>3122.6905999999999</v>
      </c>
      <c r="E131">
        <v>4</v>
      </c>
      <c r="F131">
        <v>4</v>
      </c>
      <c r="G131">
        <v>4</v>
      </c>
      <c r="H131">
        <v>12</v>
      </c>
      <c r="I131" t="s">
        <v>49</v>
      </c>
      <c r="J131" t="s">
        <v>45</v>
      </c>
      <c r="K131">
        <v>1</v>
      </c>
      <c r="L131">
        <v>991.02259999999978</v>
      </c>
      <c r="M131">
        <f>_xlfn.RANK.EQ(D131,'Segments clients'!$D$2:$D$1708,0)</f>
        <v>264</v>
      </c>
      <c r="N131">
        <f>SUMIFS('Segments clients'!$D$2:$D$1708,'Segments clients'!$M$2:$M$1708,"&lt;="&amp;M131)</f>
        <v>1273274.7825999993</v>
      </c>
      <c r="O131" s="4">
        <f>IFERROR(N131/(SUM('Segments clients'!$D$2:$D$1708)),0)</f>
        <v>0.54474275045713294</v>
      </c>
    </row>
    <row r="132" spans="1:15" x14ac:dyDescent="0.35">
      <c r="A132" t="s">
        <v>1701</v>
      </c>
      <c r="B132">
        <v>6</v>
      </c>
      <c r="C132">
        <v>21</v>
      </c>
      <c r="D132">
        <v>3079.8836000000001</v>
      </c>
      <c r="E132">
        <v>4</v>
      </c>
      <c r="F132">
        <v>4</v>
      </c>
      <c r="G132">
        <v>4</v>
      </c>
      <c r="H132">
        <v>12</v>
      </c>
      <c r="I132" t="s">
        <v>49</v>
      </c>
      <c r="J132" t="s">
        <v>45</v>
      </c>
      <c r="K132">
        <v>1</v>
      </c>
      <c r="L132">
        <v>785.52559999999983</v>
      </c>
      <c r="M132">
        <f>_xlfn.RANK.EQ(D132,'Segments clients'!$D$2:$D$1708,0)</f>
        <v>271</v>
      </c>
      <c r="N132">
        <f>SUMIFS('Segments clients'!$D$2:$D$1708,'Segments clients'!$M$2:$M$1708,"&lt;="&amp;M132)</f>
        <v>1294916.7488999991</v>
      </c>
      <c r="O132" s="4">
        <f>IFERROR(N132/(SUM('Segments clients'!$D$2:$D$1708)),0)</f>
        <v>0.55400179210994016</v>
      </c>
    </row>
    <row r="133" spans="1:15" x14ac:dyDescent="0.35">
      <c r="A133" t="s">
        <v>4737</v>
      </c>
      <c r="B133">
        <v>1</v>
      </c>
      <c r="C133">
        <v>18</v>
      </c>
      <c r="D133">
        <v>6967.2244000000001</v>
      </c>
      <c r="E133">
        <v>4</v>
      </c>
      <c r="F133">
        <v>4</v>
      </c>
      <c r="G133">
        <v>4</v>
      </c>
      <c r="H133">
        <v>12</v>
      </c>
      <c r="I133" t="s">
        <v>49</v>
      </c>
      <c r="J133" t="s">
        <v>45</v>
      </c>
      <c r="K133">
        <v>1</v>
      </c>
      <c r="L133">
        <v>2172.4623999999999</v>
      </c>
      <c r="M133">
        <f>_xlfn.RANK.EQ(D133,'Segments clients'!$D$2:$D$1708,0)</f>
        <v>24</v>
      </c>
      <c r="N133">
        <f>SUMIFS('Segments clients'!$D$2:$D$1708,'Segments clients'!$M$2:$M$1708,"&lt;="&amp;M133)</f>
        <v>193636.5245</v>
      </c>
      <c r="O133" s="4">
        <f>IFERROR(N133/(SUM('Segments clients'!$D$2:$D$1708)),0)</f>
        <v>8.2843149323744467E-2</v>
      </c>
    </row>
    <row r="134" spans="1:15" x14ac:dyDescent="0.35">
      <c r="A134" t="s">
        <v>1144</v>
      </c>
      <c r="B134">
        <v>3</v>
      </c>
      <c r="C134">
        <v>17</v>
      </c>
      <c r="D134">
        <v>6132.3840999999993</v>
      </c>
      <c r="E134">
        <v>4</v>
      </c>
      <c r="F134">
        <v>4</v>
      </c>
      <c r="G134">
        <v>4</v>
      </c>
      <c r="H134">
        <v>12</v>
      </c>
      <c r="I134" t="s">
        <v>49</v>
      </c>
      <c r="J134" t="s">
        <v>45</v>
      </c>
      <c r="K134">
        <v>1</v>
      </c>
      <c r="L134">
        <v>1657.1581000000001</v>
      </c>
      <c r="M134">
        <f>_xlfn.RANK.EQ(D134,'Segments clients'!$D$2:$D$1708,0)</f>
        <v>43</v>
      </c>
      <c r="N134">
        <f>SUMIFS('Segments clients'!$D$2:$D$1708,'Segments clients'!$M$2:$M$1708,"&lt;="&amp;M134)</f>
        <v>317976.17870000011</v>
      </c>
      <c r="O134" s="4">
        <f>IFERROR(N134/(SUM('Segments clients'!$D$2:$D$1708)),0)</f>
        <v>0.13603914923311775</v>
      </c>
    </row>
    <row r="135" spans="1:15" x14ac:dyDescent="0.35">
      <c r="A135" t="s">
        <v>406</v>
      </c>
      <c r="B135">
        <v>32</v>
      </c>
      <c r="C135">
        <v>14</v>
      </c>
      <c r="D135">
        <v>3912.4497000000001</v>
      </c>
      <c r="E135">
        <v>3</v>
      </c>
      <c r="F135">
        <v>4</v>
      </c>
      <c r="G135">
        <v>4</v>
      </c>
      <c r="H135">
        <v>11</v>
      </c>
      <c r="I135" t="s">
        <v>49</v>
      </c>
      <c r="J135" t="s">
        <v>43</v>
      </c>
      <c r="K135">
        <v>1</v>
      </c>
      <c r="L135">
        <v>1288.9557</v>
      </c>
      <c r="M135">
        <f>_xlfn.RANK.EQ(D135,'Segments clients'!$D$2:$D$1708,0)</f>
        <v>179</v>
      </c>
      <c r="N135">
        <f>SUMIFS('Segments clients'!$D$2:$D$1708,'Segments clients'!$M$2:$M$1708,"&lt;="&amp;M135)</f>
        <v>975343.73480000009</v>
      </c>
      <c r="O135" s="4">
        <f>IFERROR(N135/(SUM('Segments clients'!$D$2:$D$1708)),0)</f>
        <v>0.41727947179724878</v>
      </c>
    </row>
    <row r="136" spans="1:15" x14ac:dyDescent="0.35">
      <c r="A136" t="s">
        <v>1380</v>
      </c>
      <c r="B136">
        <v>14</v>
      </c>
      <c r="C136">
        <v>20</v>
      </c>
      <c r="D136">
        <v>6089.9309000000003</v>
      </c>
      <c r="E136">
        <v>3</v>
      </c>
      <c r="F136">
        <v>4</v>
      </c>
      <c r="G136">
        <v>4</v>
      </c>
      <c r="H136">
        <v>11</v>
      </c>
      <c r="I136" t="s">
        <v>49</v>
      </c>
      <c r="J136" t="s">
        <v>48</v>
      </c>
      <c r="K136">
        <v>1</v>
      </c>
      <c r="L136">
        <v>1665.5569</v>
      </c>
      <c r="M136">
        <f>_xlfn.RANK.EQ(D136,'Segments clients'!$D$2:$D$1708,0)</f>
        <v>46</v>
      </c>
      <c r="N136">
        <f>SUMIFS('Segments clients'!$D$2:$D$1708,'Segments clients'!$M$2:$M$1708,"&lt;="&amp;M136)</f>
        <v>336277.14100000012</v>
      </c>
      <c r="O136" s="4">
        <f>IFERROR(N136/(SUM('Segments clients'!$D$2:$D$1708)),0)</f>
        <v>0.14386881544150459</v>
      </c>
    </row>
    <row r="137" spans="1:15" x14ac:dyDescent="0.35">
      <c r="A137" t="s">
        <v>508</v>
      </c>
      <c r="B137">
        <v>9</v>
      </c>
      <c r="C137">
        <v>18</v>
      </c>
      <c r="D137">
        <v>4106.4007000000001</v>
      </c>
      <c r="E137">
        <v>4</v>
      </c>
      <c r="F137">
        <v>4</v>
      </c>
      <c r="G137">
        <v>4</v>
      </c>
      <c r="H137">
        <v>12</v>
      </c>
      <c r="I137" t="s">
        <v>49</v>
      </c>
      <c r="J137" t="s">
        <v>43</v>
      </c>
      <c r="K137">
        <v>1</v>
      </c>
      <c r="L137">
        <v>1120.9127000000001</v>
      </c>
      <c r="M137">
        <f>_xlfn.RANK.EQ(D137,'Segments clients'!$D$2:$D$1708,0)</f>
        <v>162</v>
      </c>
      <c r="N137">
        <f>SUMIFS('Segments clients'!$D$2:$D$1708,'Segments clients'!$M$2:$M$1708,"&lt;="&amp;M137)</f>
        <v>907679.3078000003</v>
      </c>
      <c r="O137" s="4">
        <f>IFERROR(N137/(SUM('Segments clients'!$D$2:$D$1708)),0)</f>
        <v>0.38833072752319736</v>
      </c>
    </row>
    <row r="138" spans="1:15" x14ac:dyDescent="0.35">
      <c r="A138" t="s">
        <v>126</v>
      </c>
      <c r="B138">
        <v>33</v>
      </c>
      <c r="C138">
        <v>12</v>
      </c>
      <c r="D138">
        <v>4025.1734000000001</v>
      </c>
      <c r="E138">
        <v>3</v>
      </c>
      <c r="F138">
        <v>4</v>
      </c>
      <c r="G138">
        <v>4</v>
      </c>
      <c r="H138">
        <v>11</v>
      </c>
      <c r="I138" t="s">
        <v>49</v>
      </c>
      <c r="J138" t="s">
        <v>45</v>
      </c>
      <c r="K138">
        <v>1</v>
      </c>
      <c r="L138">
        <v>1206.3514</v>
      </c>
      <c r="M138">
        <f>_xlfn.RANK.EQ(D138,'Segments clients'!$D$2:$D$1708,0)</f>
        <v>166</v>
      </c>
      <c r="N138">
        <f>SUMIFS('Segments clients'!$D$2:$D$1708,'Segments clients'!$M$2:$M$1708,"&lt;="&amp;M138)</f>
        <v>923917.25980000023</v>
      </c>
      <c r="O138" s="4">
        <f>IFERROR(N138/(SUM('Segments clients'!$D$2:$D$1708)),0)</f>
        <v>0.39527777992315816</v>
      </c>
    </row>
    <row r="139" spans="1:15" x14ac:dyDescent="0.35">
      <c r="A139" t="s">
        <v>1692</v>
      </c>
      <c r="B139">
        <v>19</v>
      </c>
      <c r="C139">
        <v>14</v>
      </c>
      <c r="D139">
        <v>3354.6734000000001</v>
      </c>
      <c r="E139">
        <v>3</v>
      </c>
      <c r="F139">
        <v>4</v>
      </c>
      <c r="G139">
        <v>4</v>
      </c>
      <c r="H139">
        <v>11</v>
      </c>
      <c r="I139" t="s">
        <v>49</v>
      </c>
      <c r="J139" t="s">
        <v>43</v>
      </c>
      <c r="K139">
        <v>1</v>
      </c>
      <c r="L139">
        <v>948.8134</v>
      </c>
      <c r="M139">
        <f>_xlfn.RANK.EQ(D139,'Segments clients'!$D$2:$D$1708,0)</f>
        <v>237</v>
      </c>
      <c r="N139">
        <f>SUMIFS('Segments clients'!$D$2:$D$1708,'Segments clients'!$M$2:$M$1708,"&lt;="&amp;M139)</f>
        <v>1185894.5999999989</v>
      </c>
      <c r="O139" s="4">
        <f>IFERROR(N139/(SUM('Segments clients'!$D$2:$D$1708)),0)</f>
        <v>0.50735905162366268</v>
      </c>
    </row>
    <row r="140" spans="1:15" x14ac:dyDescent="0.35">
      <c r="A140" t="s">
        <v>1315</v>
      </c>
      <c r="B140">
        <v>7</v>
      </c>
      <c r="C140">
        <v>14</v>
      </c>
      <c r="D140">
        <v>3660.92</v>
      </c>
      <c r="E140">
        <v>4</v>
      </c>
      <c r="F140">
        <v>4</v>
      </c>
      <c r="G140">
        <v>4</v>
      </c>
      <c r="H140">
        <v>12</v>
      </c>
      <c r="I140" t="s">
        <v>49</v>
      </c>
      <c r="J140" t="s">
        <v>41</v>
      </c>
      <c r="K140">
        <v>1</v>
      </c>
      <c r="L140">
        <v>995.56200000000001</v>
      </c>
      <c r="M140">
        <f>_xlfn.RANK.EQ(D140,'Segments clients'!$D$2:$D$1708,0)</f>
        <v>204</v>
      </c>
      <c r="N140">
        <f>SUMIFS('Segments clients'!$D$2:$D$1708,'Segments clients'!$M$2:$M$1708,"&lt;="&amp;M140)</f>
        <v>1070322.7713999995</v>
      </c>
      <c r="O140" s="4">
        <f>IFERROR(N140/(SUM('Segments clients'!$D$2:$D$1708)),0)</f>
        <v>0.45791417401572998</v>
      </c>
    </row>
    <row r="141" spans="1:15" x14ac:dyDescent="0.35">
      <c r="A141" t="s">
        <v>1095</v>
      </c>
      <c r="B141">
        <v>1</v>
      </c>
      <c r="C141">
        <v>14</v>
      </c>
      <c r="D141">
        <v>3682.8346999999999</v>
      </c>
      <c r="E141">
        <v>4</v>
      </c>
      <c r="F141">
        <v>4</v>
      </c>
      <c r="G141">
        <v>4</v>
      </c>
      <c r="H141">
        <v>12</v>
      </c>
      <c r="I141" t="s">
        <v>49</v>
      </c>
      <c r="J141" t="s">
        <v>41</v>
      </c>
      <c r="K141">
        <v>1</v>
      </c>
      <c r="L141">
        <v>923.14070000000004</v>
      </c>
      <c r="M141">
        <f>_xlfn.RANK.EQ(D141,'Segments clients'!$D$2:$D$1708,0)</f>
        <v>202</v>
      </c>
      <c r="N141">
        <f>SUMIFS('Segments clients'!$D$2:$D$1708,'Segments clients'!$M$2:$M$1708,"&lt;="&amp;M141)</f>
        <v>1062998.6927999996</v>
      </c>
      <c r="O141" s="4">
        <f>IFERROR(N141/(SUM('Segments clients'!$D$2:$D$1708)),0)</f>
        <v>0.45478072727222252</v>
      </c>
    </row>
    <row r="142" spans="1:15" x14ac:dyDescent="0.35">
      <c r="A142" t="s">
        <v>3327</v>
      </c>
      <c r="B142">
        <v>5</v>
      </c>
      <c r="C142">
        <v>12</v>
      </c>
      <c r="D142">
        <v>2579.0079000000001</v>
      </c>
      <c r="E142">
        <v>4</v>
      </c>
      <c r="F142">
        <v>4</v>
      </c>
      <c r="G142">
        <v>4</v>
      </c>
      <c r="H142">
        <v>12</v>
      </c>
      <c r="I142" t="s">
        <v>49</v>
      </c>
      <c r="J142" t="s">
        <v>41</v>
      </c>
      <c r="K142">
        <v>1</v>
      </c>
      <c r="L142">
        <v>777.05189999999993</v>
      </c>
      <c r="M142">
        <f>_xlfn.RANK.EQ(D142,'Segments clients'!$D$2:$D$1708,0)</f>
        <v>332</v>
      </c>
      <c r="N142">
        <f>SUMIFS('Segments clients'!$D$2:$D$1708,'Segments clients'!$M$2:$M$1708,"&lt;="&amp;M142)</f>
        <v>1467423.6349999986</v>
      </c>
      <c r="O142" s="4">
        <f>IFERROR(N142/(SUM('Segments clients'!$D$2:$D$1708)),0)</f>
        <v>0.62780508806073299</v>
      </c>
    </row>
    <row r="143" spans="1:15" x14ac:dyDescent="0.35">
      <c r="A143" t="s">
        <v>1022</v>
      </c>
      <c r="B143">
        <v>34</v>
      </c>
      <c r="C143">
        <v>13</v>
      </c>
      <c r="D143">
        <v>2699.4639000000002</v>
      </c>
      <c r="E143">
        <v>3</v>
      </c>
      <c r="F143">
        <v>4</v>
      </c>
      <c r="G143">
        <v>4</v>
      </c>
      <c r="H143">
        <v>11</v>
      </c>
      <c r="I143" t="s">
        <v>49</v>
      </c>
      <c r="J143" t="s">
        <v>45</v>
      </c>
      <c r="K143">
        <v>1</v>
      </c>
      <c r="L143">
        <v>743.4199000000001</v>
      </c>
      <c r="M143">
        <f>_xlfn.RANK.EQ(D143,'Segments clients'!$D$2:$D$1708,0)</f>
        <v>314</v>
      </c>
      <c r="N143">
        <f>SUMIFS('Segments clients'!$D$2:$D$1708,'Segments clients'!$M$2:$M$1708,"&lt;="&amp;M143)</f>
        <v>1420077.038799999</v>
      </c>
      <c r="O143" s="4">
        <f>IFERROR(N143/(SUM('Segments clients'!$D$2:$D$1708)),0)</f>
        <v>0.60754888304416543</v>
      </c>
    </row>
    <row r="144" spans="1:15" x14ac:dyDescent="0.35">
      <c r="A144" t="s">
        <v>1500</v>
      </c>
      <c r="B144">
        <v>1</v>
      </c>
      <c r="C144">
        <v>19</v>
      </c>
      <c r="D144">
        <v>6505.5636000000004</v>
      </c>
      <c r="E144">
        <v>4</v>
      </c>
      <c r="F144">
        <v>4</v>
      </c>
      <c r="G144">
        <v>4</v>
      </c>
      <c r="H144">
        <v>12</v>
      </c>
      <c r="I144" t="s">
        <v>49</v>
      </c>
      <c r="J144" t="s">
        <v>41</v>
      </c>
      <c r="K144">
        <v>1</v>
      </c>
      <c r="L144">
        <v>1876.0916</v>
      </c>
      <c r="M144">
        <f>_xlfn.RANK.EQ(D144,'Segments clients'!$D$2:$D$1708,0)</f>
        <v>36</v>
      </c>
      <c r="N144">
        <f>SUMIFS('Segments clients'!$D$2:$D$1708,'Segments clients'!$M$2:$M$1708,"&lt;="&amp;M144)</f>
        <v>273948.39230000001</v>
      </c>
      <c r="O144" s="4">
        <f>IFERROR(N144/(SUM('Segments clients'!$D$2:$D$1708)),0)</f>
        <v>0.11720282435821465</v>
      </c>
    </row>
    <row r="145" spans="1:15" x14ac:dyDescent="0.35">
      <c r="A145" t="s">
        <v>2519</v>
      </c>
      <c r="B145">
        <v>20</v>
      </c>
      <c r="C145">
        <v>16</v>
      </c>
      <c r="D145">
        <v>3130.2015000000001</v>
      </c>
      <c r="E145">
        <v>3</v>
      </c>
      <c r="F145">
        <v>4</v>
      </c>
      <c r="G145">
        <v>4</v>
      </c>
      <c r="H145">
        <v>11</v>
      </c>
      <c r="I145" t="s">
        <v>49</v>
      </c>
      <c r="J145" t="s">
        <v>45</v>
      </c>
      <c r="K145">
        <v>1</v>
      </c>
      <c r="L145">
        <v>835.06150000000002</v>
      </c>
      <c r="M145">
        <f>_xlfn.RANK.EQ(D145,'Segments clients'!$D$2:$D$1708,0)</f>
        <v>262</v>
      </c>
      <c r="N145">
        <f>SUMIFS('Segments clients'!$D$2:$D$1708,'Segments clients'!$M$2:$M$1708,"&lt;="&amp;M145)</f>
        <v>1267027.1737999995</v>
      </c>
      <c r="O145" s="4">
        <f>IFERROR(N145/(SUM('Segments clients'!$D$2:$D$1708)),0)</f>
        <v>0.54206984775930167</v>
      </c>
    </row>
    <row r="146" spans="1:15" x14ac:dyDescent="0.35">
      <c r="A146" t="s">
        <v>928</v>
      </c>
      <c r="B146">
        <v>4</v>
      </c>
      <c r="C146">
        <v>16</v>
      </c>
      <c r="D146">
        <v>2995.7062999999998</v>
      </c>
      <c r="E146">
        <v>4</v>
      </c>
      <c r="F146">
        <v>4</v>
      </c>
      <c r="G146">
        <v>4</v>
      </c>
      <c r="H146">
        <v>12</v>
      </c>
      <c r="I146" t="s">
        <v>49</v>
      </c>
      <c r="J146" t="s">
        <v>48</v>
      </c>
      <c r="K146">
        <v>1</v>
      </c>
      <c r="L146">
        <v>798.92430000000002</v>
      </c>
      <c r="M146">
        <f>_xlfn.RANK.EQ(D146,'Segments clients'!$D$2:$D$1708,0)</f>
        <v>287</v>
      </c>
      <c r="N146">
        <f>SUMIFS('Segments clients'!$D$2:$D$1708,'Segments clients'!$M$2:$M$1708,"&lt;="&amp;M146)</f>
        <v>1343396.3839999987</v>
      </c>
      <c r="O146" s="4">
        <f>IFERROR(N146/(SUM('Segments clients'!$D$2:$D$1708)),0)</f>
        <v>0.57474274302361916</v>
      </c>
    </row>
    <row r="147" spans="1:15" x14ac:dyDescent="0.35">
      <c r="A147" t="s">
        <v>213</v>
      </c>
      <c r="B147">
        <v>2</v>
      </c>
      <c r="C147">
        <v>14</v>
      </c>
      <c r="D147">
        <v>3245.8397</v>
      </c>
      <c r="E147">
        <v>4</v>
      </c>
      <c r="F147">
        <v>4</v>
      </c>
      <c r="G147">
        <v>4</v>
      </c>
      <c r="H147">
        <v>12</v>
      </c>
      <c r="I147" t="s">
        <v>49</v>
      </c>
      <c r="J147" t="s">
        <v>45</v>
      </c>
      <c r="K147">
        <v>1</v>
      </c>
      <c r="L147">
        <v>989.94770000000005</v>
      </c>
      <c r="M147">
        <f>_xlfn.RANK.EQ(D147,'Segments clients'!$D$2:$D$1708,0)</f>
        <v>250</v>
      </c>
      <c r="N147">
        <f>SUMIFS('Segments clients'!$D$2:$D$1708,'Segments clients'!$M$2:$M$1708,"&lt;="&amp;M147)</f>
        <v>1228819.3055999991</v>
      </c>
      <c r="O147" s="4">
        <f>IFERROR(N147/(SUM('Segments clients'!$D$2:$D$1708)),0)</f>
        <v>0.52572344751891431</v>
      </c>
    </row>
    <row r="148" spans="1:15" x14ac:dyDescent="0.35">
      <c r="A148" t="s">
        <v>767</v>
      </c>
      <c r="B148">
        <v>11</v>
      </c>
      <c r="C148">
        <v>17</v>
      </c>
      <c r="D148">
        <v>5860.3019000000004</v>
      </c>
      <c r="E148">
        <v>4</v>
      </c>
      <c r="F148">
        <v>4</v>
      </c>
      <c r="G148">
        <v>4</v>
      </c>
      <c r="H148">
        <v>12</v>
      </c>
      <c r="I148" t="s">
        <v>49</v>
      </c>
      <c r="J148" t="s">
        <v>41</v>
      </c>
      <c r="K148">
        <v>1</v>
      </c>
      <c r="L148">
        <v>1537.2258999999999</v>
      </c>
      <c r="M148">
        <f>_xlfn.RANK.EQ(D148,'Segments clients'!$D$2:$D$1708,0)</f>
        <v>58</v>
      </c>
      <c r="N148">
        <f>SUMIFS('Segments clients'!$D$2:$D$1708,'Segments clients'!$M$2:$M$1708,"&lt;="&amp;M148)</f>
        <v>407632.44209999999</v>
      </c>
      <c r="O148" s="4">
        <f>IFERROR(N148/(SUM('Segments clients'!$D$2:$D$1708)),0)</f>
        <v>0.1743966194254479</v>
      </c>
    </row>
    <row r="149" spans="1:15" x14ac:dyDescent="0.35">
      <c r="A149" t="s">
        <v>2116</v>
      </c>
      <c r="B149">
        <v>4</v>
      </c>
      <c r="C149">
        <v>10</v>
      </c>
      <c r="D149">
        <v>2409.8143</v>
      </c>
      <c r="E149">
        <v>4</v>
      </c>
      <c r="F149">
        <v>4</v>
      </c>
      <c r="G149">
        <v>4</v>
      </c>
      <c r="H149">
        <v>12</v>
      </c>
      <c r="I149" t="s">
        <v>49</v>
      </c>
      <c r="J149" t="s">
        <v>41</v>
      </c>
      <c r="K149">
        <v>1</v>
      </c>
      <c r="L149">
        <v>686.79230000000007</v>
      </c>
      <c r="M149">
        <f>_xlfn.RANK.EQ(D149,'Segments clients'!$D$2:$D$1708,0)</f>
        <v>358</v>
      </c>
      <c r="N149">
        <f>SUMIFS('Segments clients'!$D$2:$D$1708,'Segments clients'!$M$2:$M$1708,"&lt;="&amp;M149)</f>
        <v>1531948.4115999984</v>
      </c>
      <c r="O149" s="4">
        <f>IFERROR(N149/(SUM('Segments clients'!$D$2:$D$1708)),0)</f>
        <v>0.65541060162155418</v>
      </c>
    </row>
    <row r="150" spans="1:15" x14ac:dyDescent="0.35">
      <c r="A150" t="s">
        <v>118</v>
      </c>
      <c r="B150">
        <v>8</v>
      </c>
      <c r="C150">
        <v>18</v>
      </c>
      <c r="D150">
        <v>3602.7206000000001</v>
      </c>
      <c r="E150">
        <v>4</v>
      </c>
      <c r="F150">
        <v>4</v>
      </c>
      <c r="G150">
        <v>4</v>
      </c>
      <c r="H150">
        <v>12</v>
      </c>
      <c r="I150" t="s">
        <v>49</v>
      </c>
      <c r="J150" t="s">
        <v>43</v>
      </c>
      <c r="K150">
        <v>1</v>
      </c>
      <c r="L150">
        <v>839.61260000000016</v>
      </c>
      <c r="M150">
        <f>_xlfn.RANK.EQ(D150,'Segments clients'!$D$2:$D$1708,0)</f>
        <v>211</v>
      </c>
      <c r="N150">
        <f>SUMIFS('Segments clients'!$D$2:$D$1708,'Segments clients'!$M$2:$M$1708,"&lt;="&amp;M150)</f>
        <v>1095719.6230999993</v>
      </c>
      <c r="O150" s="4">
        <f>IFERROR(N150/(SUM('Segments clients'!$D$2:$D$1708)),0)</f>
        <v>0.46877966121226389</v>
      </c>
    </row>
    <row r="151" spans="1:15" x14ac:dyDescent="0.35">
      <c r="A151" t="s">
        <v>1129</v>
      </c>
      <c r="B151">
        <v>65</v>
      </c>
      <c r="C151">
        <v>12</v>
      </c>
      <c r="D151">
        <v>3052.3872000000001</v>
      </c>
      <c r="E151">
        <v>2</v>
      </c>
      <c r="F151">
        <v>4</v>
      </c>
      <c r="G151">
        <v>4</v>
      </c>
      <c r="H151">
        <v>10</v>
      </c>
      <c r="I151" t="s">
        <v>49</v>
      </c>
      <c r="J151" t="s">
        <v>41</v>
      </c>
      <c r="K151">
        <v>1</v>
      </c>
      <c r="L151">
        <v>808.49519999999984</v>
      </c>
      <c r="M151">
        <f>_xlfn.RANK.EQ(D151,'Segments clients'!$D$2:$D$1708,0)</f>
        <v>276</v>
      </c>
      <c r="N151">
        <f>SUMIFS('Segments clients'!$D$2:$D$1708,'Segments clients'!$M$2:$M$1708,"&lt;="&amp;M151)</f>
        <v>1310204.8884999987</v>
      </c>
      <c r="O151" s="4">
        <f>IFERROR(N151/(SUM('Segments clients'!$D$2:$D$1708)),0)</f>
        <v>0.5605424880609513</v>
      </c>
    </row>
    <row r="152" spans="1:15" x14ac:dyDescent="0.35">
      <c r="A152" t="s">
        <v>170</v>
      </c>
      <c r="B152">
        <v>15</v>
      </c>
      <c r="C152">
        <v>14</v>
      </c>
      <c r="D152">
        <v>3786.7507000000001</v>
      </c>
      <c r="E152">
        <v>3</v>
      </c>
      <c r="F152">
        <v>4</v>
      </c>
      <c r="G152">
        <v>4</v>
      </c>
      <c r="H152">
        <v>11</v>
      </c>
      <c r="I152" t="s">
        <v>49</v>
      </c>
      <c r="J152" t="s">
        <v>41</v>
      </c>
      <c r="K152">
        <v>1</v>
      </c>
      <c r="L152">
        <v>1066.5287000000001</v>
      </c>
      <c r="M152">
        <f>_xlfn.RANK.EQ(D152,'Segments clients'!$D$2:$D$1708,0)</f>
        <v>194</v>
      </c>
      <c r="N152">
        <f>SUMIFS('Segments clients'!$D$2:$D$1708,'Segments clients'!$M$2:$M$1708,"&lt;="&amp;M152)</f>
        <v>1033194.0821999999</v>
      </c>
      <c r="O152" s="4">
        <f>IFERROR(N152/(SUM('Segments clients'!$D$2:$D$1708)),0)</f>
        <v>0.44202947689294902</v>
      </c>
    </row>
    <row r="153" spans="1:15" x14ac:dyDescent="0.35">
      <c r="A153" t="s">
        <v>611</v>
      </c>
      <c r="B153">
        <v>19</v>
      </c>
      <c r="C153">
        <v>17</v>
      </c>
      <c r="D153">
        <v>3920.9178999999999</v>
      </c>
      <c r="E153">
        <v>3</v>
      </c>
      <c r="F153">
        <v>4</v>
      </c>
      <c r="G153">
        <v>4</v>
      </c>
      <c r="H153">
        <v>11</v>
      </c>
      <c r="I153" t="s">
        <v>49</v>
      </c>
      <c r="J153" t="s">
        <v>43</v>
      </c>
      <c r="K153">
        <v>1</v>
      </c>
      <c r="L153">
        <v>1212.4319</v>
      </c>
      <c r="M153">
        <f>_xlfn.RANK.EQ(D153,'Segments clients'!$D$2:$D$1708,0)</f>
        <v>178</v>
      </c>
      <c r="N153">
        <f>SUMIFS('Segments clients'!$D$2:$D$1708,'Segments clients'!$M$2:$M$1708,"&lt;="&amp;M153)</f>
        <v>971431.2851000001</v>
      </c>
      <c r="O153" s="4">
        <f>IFERROR(N153/(SUM('Segments clients'!$D$2:$D$1708)),0)</f>
        <v>0.41560561581601968</v>
      </c>
    </row>
    <row r="154" spans="1:15" x14ac:dyDescent="0.35">
      <c r="A154" t="s">
        <v>963</v>
      </c>
      <c r="B154">
        <v>18</v>
      </c>
      <c r="C154">
        <v>15</v>
      </c>
      <c r="D154">
        <v>3911.1509999999998</v>
      </c>
      <c r="E154">
        <v>3</v>
      </c>
      <c r="F154">
        <v>4</v>
      </c>
      <c r="G154">
        <v>4</v>
      </c>
      <c r="H154">
        <v>11</v>
      </c>
      <c r="I154" t="s">
        <v>49</v>
      </c>
      <c r="J154" t="s">
        <v>48</v>
      </c>
      <c r="K154">
        <v>1</v>
      </c>
      <c r="L154">
        <v>956.32300000000021</v>
      </c>
      <c r="M154">
        <f>_xlfn.RANK.EQ(D154,'Segments clients'!$D$2:$D$1708,0)</f>
        <v>181</v>
      </c>
      <c r="N154">
        <f>SUMIFS('Segments clients'!$D$2:$D$1708,'Segments clients'!$M$2:$M$1708,"&lt;="&amp;M154)</f>
        <v>983166.26699999999</v>
      </c>
      <c r="O154" s="4">
        <f>IFERROR(N154/(SUM('Segments clients'!$D$2:$D$1708)),0)</f>
        <v>0.4206261710049925</v>
      </c>
    </row>
    <row r="155" spans="1:15" x14ac:dyDescent="0.35">
      <c r="A155" t="s">
        <v>579</v>
      </c>
      <c r="B155">
        <v>1</v>
      </c>
      <c r="C155">
        <v>15</v>
      </c>
      <c r="D155">
        <v>2177.0817000000002</v>
      </c>
      <c r="E155">
        <v>4</v>
      </c>
      <c r="F155">
        <v>4</v>
      </c>
      <c r="G155">
        <v>4</v>
      </c>
      <c r="H155">
        <v>12</v>
      </c>
      <c r="I155" t="s">
        <v>49</v>
      </c>
      <c r="J155" t="s">
        <v>48</v>
      </c>
      <c r="K155">
        <v>1</v>
      </c>
      <c r="L155">
        <v>524.21969999999999</v>
      </c>
      <c r="M155">
        <f>_xlfn.RANK.EQ(D155,'Segments clients'!$D$2:$D$1708,0)</f>
        <v>389</v>
      </c>
      <c r="N155">
        <f>SUMIFS('Segments clients'!$D$2:$D$1708,'Segments clients'!$M$2:$M$1708,"&lt;="&amp;M155)</f>
        <v>1602834.5744999985</v>
      </c>
      <c r="O155" s="4">
        <f>IFERROR(N155/(SUM('Segments clients'!$D$2:$D$1708)),0)</f>
        <v>0.68573769509359161</v>
      </c>
    </row>
    <row r="156" spans="1:15" x14ac:dyDescent="0.35">
      <c r="A156" t="s">
        <v>1416</v>
      </c>
      <c r="B156">
        <v>4</v>
      </c>
      <c r="C156">
        <v>12</v>
      </c>
      <c r="D156">
        <v>2379.8552</v>
      </c>
      <c r="E156">
        <v>4</v>
      </c>
      <c r="F156">
        <v>4</v>
      </c>
      <c r="G156">
        <v>4</v>
      </c>
      <c r="H156">
        <v>12</v>
      </c>
      <c r="I156" t="s">
        <v>49</v>
      </c>
      <c r="J156" t="s">
        <v>41</v>
      </c>
      <c r="K156">
        <v>1</v>
      </c>
      <c r="L156">
        <v>537.27520000000027</v>
      </c>
      <c r="M156">
        <f>_xlfn.RANK.EQ(D156,'Segments clients'!$D$2:$D$1708,0)</f>
        <v>361</v>
      </c>
      <c r="N156">
        <f>SUMIFS('Segments clients'!$D$2:$D$1708,'Segments clients'!$M$2:$M$1708,"&lt;="&amp;M156)</f>
        <v>1539126.8096999985</v>
      </c>
      <c r="O156" s="4">
        <f>IFERROR(N156/(SUM('Segments clients'!$D$2:$D$1708)),0)</f>
        <v>0.65848172215131551</v>
      </c>
    </row>
    <row r="157" spans="1:15" x14ac:dyDescent="0.35">
      <c r="A157" t="s">
        <v>517</v>
      </c>
      <c r="B157">
        <v>5</v>
      </c>
      <c r="C157">
        <v>15</v>
      </c>
      <c r="D157">
        <v>3630.9892</v>
      </c>
      <c r="E157">
        <v>4</v>
      </c>
      <c r="F157">
        <v>4</v>
      </c>
      <c r="G157">
        <v>4</v>
      </c>
      <c r="H157">
        <v>12</v>
      </c>
      <c r="I157" t="s">
        <v>49</v>
      </c>
      <c r="J157" t="s">
        <v>45</v>
      </c>
      <c r="K157">
        <v>1</v>
      </c>
      <c r="L157">
        <v>842.76920000000007</v>
      </c>
      <c r="M157">
        <f>_xlfn.RANK.EQ(D157,'Segments clients'!$D$2:$D$1708,0)</f>
        <v>207</v>
      </c>
      <c r="N157">
        <f>SUMIFS('Segments clients'!$D$2:$D$1708,'Segments clients'!$M$2:$M$1708,"&lt;="&amp;M157)</f>
        <v>1081256.5312999994</v>
      </c>
      <c r="O157" s="4">
        <f>IFERROR(N157/(SUM('Segments clients'!$D$2:$D$1708)),0)</f>
        <v>0.46259194390653213</v>
      </c>
    </row>
    <row r="158" spans="1:15" x14ac:dyDescent="0.35">
      <c r="A158" t="s">
        <v>463</v>
      </c>
      <c r="B158">
        <v>3</v>
      </c>
      <c r="C158">
        <v>23</v>
      </c>
      <c r="D158">
        <v>7029.902</v>
      </c>
      <c r="E158">
        <v>4</v>
      </c>
      <c r="F158">
        <v>4</v>
      </c>
      <c r="G158">
        <v>4</v>
      </c>
      <c r="H158">
        <v>12</v>
      </c>
      <c r="I158" t="s">
        <v>49</v>
      </c>
      <c r="J158" t="s">
        <v>41</v>
      </c>
      <c r="K158">
        <v>1</v>
      </c>
      <c r="L158">
        <v>2182.6779999999999</v>
      </c>
      <c r="M158">
        <f>_xlfn.RANK.EQ(D158,'Segments clients'!$D$2:$D$1708,0)</f>
        <v>22</v>
      </c>
      <c r="N158">
        <f>SUMIFS('Segments clients'!$D$2:$D$1708,'Segments clients'!$M$2:$M$1708,"&lt;="&amp;M158)</f>
        <v>179651.74359999999</v>
      </c>
      <c r="O158" s="4">
        <f>IFERROR(N158/(SUM('Segments clients'!$D$2:$D$1708)),0)</f>
        <v>7.6860066868871382E-2</v>
      </c>
    </row>
    <row r="159" spans="1:15" x14ac:dyDescent="0.35">
      <c r="A159" t="s">
        <v>514</v>
      </c>
      <c r="B159">
        <v>2</v>
      </c>
      <c r="C159">
        <v>26</v>
      </c>
      <c r="D159">
        <v>11553.7392</v>
      </c>
      <c r="E159">
        <v>4</v>
      </c>
      <c r="F159">
        <v>4</v>
      </c>
      <c r="G159">
        <v>4</v>
      </c>
      <c r="H159">
        <v>12</v>
      </c>
      <c r="I159" t="s">
        <v>49</v>
      </c>
      <c r="J159" t="s">
        <v>48</v>
      </c>
      <c r="K159">
        <v>1</v>
      </c>
      <c r="L159">
        <v>3580.811200000001</v>
      </c>
      <c r="M159">
        <f>_xlfn.RANK.EQ(D159,'Segments clients'!$D$2:$D$1708,0)</f>
        <v>1</v>
      </c>
      <c r="N159">
        <f>SUMIFS('Segments clients'!$D$2:$D$1708,'Segments clients'!$M$2:$M$1708,"&lt;="&amp;M159)</f>
        <v>11553.7392</v>
      </c>
      <c r="O159" s="4">
        <f>IFERROR(N159/(SUM('Segments clients'!$D$2:$D$1708)),0)</f>
        <v>4.9430144662258686E-3</v>
      </c>
    </row>
    <row r="160" spans="1:15" x14ac:dyDescent="0.35">
      <c r="A160" t="s">
        <v>4726</v>
      </c>
      <c r="B160">
        <v>11</v>
      </c>
      <c r="C160">
        <v>15</v>
      </c>
      <c r="D160">
        <v>1768.3764000000001</v>
      </c>
      <c r="E160">
        <v>4</v>
      </c>
      <c r="F160">
        <v>4</v>
      </c>
      <c r="G160">
        <v>3</v>
      </c>
      <c r="H160">
        <v>11</v>
      </c>
      <c r="I160" t="s">
        <v>49</v>
      </c>
      <c r="J160" t="s">
        <v>41</v>
      </c>
      <c r="K160">
        <v>1</v>
      </c>
      <c r="L160">
        <v>405.86239999999998</v>
      </c>
      <c r="M160">
        <f>_xlfn.RANK.EQ(D160,'Segments clients'!$D$2:$D$1708,0)</f>
        <v>444</v>
      </c>
      <c r="N160">
        <f>SUMIFS('Segments clients'!$D$2:$D$1708,'Segments clients'!$M$2:$M$1708,"&lt;="&amp;M160)</f>
        <v>1711879.4934999978</v>
      </c>
      <c r="O160" s="4">
        <f>IFERROR(N160/(SUM('Segments clients'!$D$2:$D$1708)),0)</f>
        <v>0.73239017726883626</v>
      </c>
    </row>
    <row r="161" spans="1:15" x14ac:dyDescent="0.35">
      <c r="A161" t="s">
        <v>423</v>
      </c>
      <c r="B161">
        <v>5</v>
      </c>
      <c r="C161">
        <v>19</v>
      </c>
      <c r="D161">
        <v>5665.1841000000004</v>
      </c>
      <c r="E161">
        <v>4</v>
      </c>
      <c r="F161">
        <v>4</v>
      </c>
      <c r="G161">
        <v>4</v>
      </c>
      <c r="H161">
        <v>12</v>
      </c>
      <c r="I161" t="s">
        <v>49</v>
      </c>
      <c r="J161" t="s">
        <v>43</v>
      </c>
      <c r="K161">
        <v>1</v>
      </c>
      <c r="L161">
        <v>1408.3480999999999</v>
      </c>
      <c r="M161">
        <f>_xlfn.RANK.EQ(D161,'Segments clients'!$D$2:$D$1708,0)</f>
        <v>67</v>
      </c>
      <c r="N161">
        <f>SUMIFS('Segments clients'!$D$2:$D$1708,'Segments clients'!$M$2:$M$1708,"&lt;="&amp;M161)</f>
        <v>459493.03720000002</v>
      </c>
      <c r="O161" s="4">
        <f>IFERROR(N161/(SUM('Segments clients'!$D$2:$D$1708)),0)</f>
        <v>0.19658404008372124</v>
      </c>
    </row>
    <row r="162" spans="1:15" x14ac:dyDescent="0.35">
      <c r="A162" t="s">
        <v>1714</v>
      </c>
      <c r="B162">
        <v>29</v>
      </c>
      <c r="C162">
        <v>10</v>
      </c>
      <c r="D162">
        <v>3550.7377999999999</v>
      </c>
      <c r="E162">
        <v>3</v>
      </c>
      <c r="F162">
        <v>4</v>
      </c>
      <c r="G162">
        <v>4</v>
      </c>
      <c r="H162">
        <v>11</v>
      </c>
      <c r="I162" t="s">
        <v>49</v>
      </c>
      <c r="J162" t="s">
        <v>43</v>
      </c>
      <c r="K162">
        <v>1</v>
      </c>
      <c r="L162">
        <v>1126.3078</v>
      </c>
      <c r="M162">
        <f>_xlfn.RANK.EQ(D162,'Segments clients'!$D$2:$D$1708,0)</f>
        <v>215</v>
      </c>
      <c r="N162">
        <f>SUMIFS('Segments clients'!$D$2:$D$1708,'Segments clients'!$M$2:$M$1708,"&lt;="&amp;M162)</f>
        <v>1109983.2003999993</v>
      </c>
      <c r="O162" s="4">
        <f>IFERROR(N162/(SUM('Segments clients'!$D$2:$D$1708)),0)</f>
        <v>0.47488202060549228</v>
      </c>
    </row>
    <row r="163" spans="1:15" x14ac:dyDescent="0.35">
      <c r="A163" t="s">
        <v>1079</v>
      </c>
      <c r="B163">
        <v>3</v>
      </c>
      <c r="C163">
        <v>16</v>
      </c>
      <c r="D163">
        <v>4313.0788000000002</v>
      </c>
      <c r="E163">
        <v>4</v>
      </c>
      <c r="F163">
        <v>4</v>
      </c>
      <c r="G163">
        <v>4</v>
      </c>
      <c r="H163">
        <v>12</v>
      </c>
      <c r="I163" t="s">
        <v>49</v>
      </c>
      <c r="J163" t="s">
        <v>41</v>
      </c>
      <c r="K163">
        <v>1</v>
      </c>
      <c r="L163">
        <v>1067.1288</v>
      </c>
      <c r="M163">
        <f>_xlfn.RANK.EQ(D163,'Segments clients'!$D$2:$D$1708,0)</f>
        <v>139</v>
      </c>
      <c r="N163">
        <f>SUMIFS('Segments clients'!$D$2:$D$1708,'Segments clients'!$M$2:$M$1708,"&lt;="&amp;M163)</f>
        <v>810979.79670000053</v>
      </c>
      <c r="O163" s="4">
        <f>IFERROR(N163/(SUM('Segments clients'!$D$2:$D$1708)),0)</f>
        <v>0.34695995794201556</v>
      </c>
    </row>
    <row r="164" spans="1:15" x14ac:dyDescent="0.35">
      <c r="A164" t="s">
        <v>2120</v>
      </c>
      <c r="B164">
        <v>20</v>
      </c>
      <c r="C164">
        <v>16</v>
      </c>
      <c r="D164">
        <v>3803.4535999999998</v>
      </c>
      <c r="E164">
        <v>3</v>
      </c>
      <c r="F164">
        <v>4</v>
      </c>
      <c r="G164">
        <v>4</v>
      </c>
      <c r="H164">
        <v>11</v>
      </c>
      <c r="I164" t="s">
        <v>49</v>
      </c>
      <c r="J164" t="s">
        <v>48</v>
      </c>
      <c r="K164">
        <v>1</v>
      </c>
      <c r="L164">
        <v>1044.1976</v>
      </c>
      <c r="M164">
        <f>_xlfn.RANK.EQ(D164,'Segments clients'!$D$2:$D$1708,0)</f>
        <v>193</v>
      </c>
      <c r="N164">
        <f>SUMIFS('Segments clients'!$D$2:$D$1708,'Segments clients'!$M$2:$M$1708,"&lt;="&amp;M164)</f>
        <v>1029407.3315</v>
      </c>
      <c r="O164" s="4">
        <f>IFERROR(N164/(SUM('Segments clients'!$D$2:$D$1708)),0)</f>
        <v>0.44040939847798088</v>
      </c>
    </row>
    <row r="165" spans="1:15" x14ac:dyDescent="0.35">
      <c r="A165" t="s">
        <v>2274</v>
      </c>
      <c r="B165">
        <v>1</v>
      </c>
      <c r="C165">
        <v>15</v>
      </c>
      <c r="D165">
        <v>4731.7405999999992</v>
      </c>
      <c r="E165">
        <v>4</v>
      </c>
      <c r="F165">
        <v>4</v>
      </c>
      <c r="G165">
        <v>4</v>
      </c>
      <c r="H165">
        <v>12</v>
      </c>
      <c r="I165" t="s">
        <v>49</v>
      </c>
      <c r="J165" t="s">
        <v>48</v>
      </c>
      <c r="K165">
        <v>1</v>
      </c>
      <c r="L165">
        <v>1421.9926</v>
      </c>
      <c r="M165">
        <f>_xlfn.RANK.EQ(D165,'Segments clients'!$D$2:$D$1708,0)</f>
        <v>108</v>
      </c>
      <c r="N165">
        <f>SUMIFS('Segments clients'!$D$2:$D$1708,'Segments clients'!$M$2:$M$1708,"&lt;="&amp;M165)</f>
        <v>670524.10609999998</v>
      </c>
      <c r="O165" s="4">
        <f>IFERROR(N165/(SUM('Segments clients'!$D$2:$D$1708)),0)</f>
        <v>0.28686906455405098</v>
      </c>
    </row>
    <row r="166" spans="1:15" x14ac:dyDescent="0.35">
      <c r="A166" t="s">
        <v>2523</v>
      </c>
      <c r="B166">
        <v>19</v>
      </c>
      <c r="C166">
        <v>13</v>
      </c>
      <c r="D166">
        <v>2031.0718999999999</v>
      </c>
      <c r="E166">
        <v>3</v>
      </c>
      <c r="F166">
        <v>4</v>
      </c>
      <c r="G166">
        <v>4</v>
      </c>
      <c r="H166">
        <v>11</v>
      </c>
      <c r="I166" t="s">
        <v>49</v>
      </c>
      <c r="J166" t="s">
        <v>43</v>
      </c>
      <c r="K166">
        <v>1</v>
      </c>
      <c r="L166">
        <v>464.18990000000008</v>
      </c>
      <c r="M166">
        <f>_xlfn.RANK.EQ(D166,'Segments clients'!$D$2:$D$1708,0)</f>
        <v>410</v>
      </c>
      <c r="N166">
        <f>SUMIFS('Segments clients'!$D$2:$D$1708,'Segments clients'!$M$2:$M$1708,"&lt;="&amp;M166)</f>
        <v>1646913.9894999985</v>
      </c>
      <c r="O166" s="4">
        <f>IFERROR(N166/(SUM('Segments clients'!$D$2:$D$1708)),0)</f>
        <v>0.70459610813512663</v>
      </c>
    </row>
    <row r="167" spans="1:15" x14ac:dyDescent="0.35">
      <c r="A167" t="s">
        <v>1336</v>
      </c>
      <c r="B167">
        <v>11</v>
      </c>
      <c r="C167">
        <v>10</v>
      </c>
      <c r="D167">
        <v>3932.5128</v>
      </c>
      <c r="E167">
        <v>4</v>
      </c>
      <c r="F167">
        <v>4</v>
      </c>
      <c r="G167">
        <v>4</v>
      </c>
      <c r="H167">
        <v>12</v>
      </c>
      <c r="I167" t="s">
        <v>49</v>
      </c>
      <c r="J167" t="s">
        <v>45</v>
      </c>
      <c r="K167">
        <v>1</v>
      </c>
      <c r="L167">
        <v>1249.3488</v>
      </c>
      <c r="M167">
        <f>_xlfn.RANK.EQ(D167,'Segments clients'!$D$2:$D$1708,0)</f>
        <v>176</v>
      </c>
      <c r="N167">
        <f>SUMIFS('Segments clients'!$D$2:$D$1708,'Segments clients'!$M$2:$M$1708,"&lt;="&amp;M167)</f>
        <v>963588.1022000002</v>
      </c>
      <c r="O167" s="4">
        <f>IFERROR(N167/(SUM('Segments clients'!$D$2:$D$1708)),0)</f>
        <v>0.41225008165821608</v>
      </c>
    </row>
    <row r="168" spans="1:15" x14ac:dyDescent="0.35">
      <c r="A168" t="s">
        <v>743</v>
      </c>
      <c r="B168">
        <v>2</v>
      </c>
      <c r="C168">
        <v>14</v>
      </c>
      <c r="D168">
        <v>3192.1581999999999</v>
      </c>
      <c r="E168">
        <v>4</v>
      </c>
      <c r="F168">
        <v>4</v>
      </c>
      <c r="G168">
        <v>4</v>
      </c>
      <c r="H168">
        <v>12</v>
      </c>
      <c r="I168" t="s">
        <v>49</v>
      </c>
      <c r="J168" t="s">
        <v>48</v>
      </c>
      <c r="K168">
        <v>1</v>
      </c>
      <c r="L168">
        <v>775.56020000000001</v>
      </c>
      <c r="M168">
        <f>_xlfn.RANK.EQ(D168,'Segments clients'!$D$2:$D$1708,0)</f>
        <v>256</v>
      </c>
      <c r="N168">
        <f>SUMIFS('Segments clients'!$D$2:$D$1708,'Segments clients'!$M$2:$M$1708,"&lt;="&amp;M168)</f>
        <v>1248118.2726999992</v>
      </c>
      <c r="O168" s="4">
        <f>IFERROR(N168/(SUM('Segments clients'!$D$2:$D$1708)),0)</f>
        <v>0.53398008823991283</v>
      </c>
    </row>
    <row r="169" spans="1:15" x14ac:dyDescent="0.35">
      <c r="A169" t="s">
        <v>1004</v>
      </c>
      <c r="B169">
        <v>25</v>
      </c>
      <c r="C169">
        <v>14</v>
      </c>
      <c r="D169">
        <v>4487.5646999999999</v>
      </c>
      <c r="E169">
        <v>3</v>
      </c>
      <c r="F169">
        <v>4</v>
      </c>
      <c r="G169">
        <v>4</v>
      </c>
      <c r="H169">
        <v>11</v>
      </c>
      <c r="I169" t="s">
        <v>49</v>
      </c>
      <c r="J169" t="s">
        <v>45</v>
      </c>
      <c r="K169">
        <v>1</v>
      </c>
      <c r="L169">
        <v>1382.8706999999999</v>
      </c>
      <c r="M169">
        <f>_xlfn.RANK.EQ(D169,'Segments clients'!$D$2:$D$1708,0)</f>
        <v>128</v>
      </c>
      <c r="N169">
        <f>SUMIFS('Segments clients'!$D$2:$D$1708,'Segments clients'!$M$2:$M$1708,"&lt;="&amp;M169)</f>
        <v>762887.02040000027</v>
      </c>
      <c r="O169" s="4">
        <f>IFERROR(N169/(SUM('Segments clients'!$D$2:$D$1708)),0)</f>
        <v>0.32638451609961483</v>
      </c>
    </row>
    <row r="170" spans="1:15" x14ac:dyDescent="0.35">
      <c r="A170" t="s">
        <v>788</v>
      </c>
      <c r="B170">
        <v>9</v>
      </c>
      <c r="C170">
        <v>16</v>
      </c>
      <c r="D170">
        <v>5775.5195000000003</v>
      </c>
      <c r="E170">
        <v>4</v>
      </c>
      <c r="F170">
        <v>4</v>
      </c>
      <c r="G170">
        <v>4</v>
      </c>
      <c r="H170">
        <v>12</v>
      </c>
      <c r="I170" t="s">
        <v>49</v>
      </c>
      <c r="J170" t="s">
        <v>45</v>
      </c>
      <c r="K170">
        <v>1</v>
      </c>
      <c r="L170">
        <v>1850.9514999999999</v>
      </c>
      <c r="M170">
        <f>_xlfn.RANK.EQ(D170,'Segments clients'!$D$2:$D$1708,0)</f>
        <v>64</v>
      </c>
      <c r="N170">
        <f>SUMIFS('Segments clients'!$D$2:$D$1708,'Segments clients'!$M$2:$M$1708,"&lt;="&amp;M170)</f>
        <v>442422.12060000002</v>
      </c>
      <c r="O170" s="4">
        <f>IFERROR(N170/(SUM('Segments clients'!$D$2:$D$1708)),0)</f>
        <v>0.18928062200885806</v>
      </c>
    </row>
    <row r="171" spans="1:15" x14ac:dyDescent="0.35">
      <c r="A171" t="s">
        <v>1036</v>
      </c>
      <c r="B171">
        <v>1</v>
      </c>
      <c r="C171">
        <v>16</v>
      </c>
      <c r="D171">
        <v>4313.0438999999997</v>
      </c>
      <c r="E171">
        <v>4</v>
      </c>
      <c r="F171">
        <v>4</v>
      </c>
      <c r="G171">
        <v>4</v>
      </c>
      <c r="H171">
        <v>12</v>
      </c>
      <c r="I171" t="s">
        <v>49</v>
      </c>
      <c r="J171" t="s">
        <v>43</v>
      </c>
      <c r="K171">
        <v>1</v>
      </c>
      <c r="L171">
        <v>1151.5438999999999</v>
      </c>
      <c r="M171">
        <f>_xlfn.RANK.EQ(D171,'Segments clients'!$D$2:$D$1708,0)</f>
        <v>140</v>
      </c>
      <c r="N171">
        <f>SUMIFS('Segments clients'!$D$2:$D$1708,'Segments clients'!$M$2:$M$1708,"&lt;="&amp;M171)</f>
        <v>815292.84060000046</v>
      </c>
      <c r="O171" s="4">
        <f>IFERROR(N171/(SUM('Segments clients'!$D$2:$D$1708)),0)</f>
        <v>0.34880519938481763</v>
      </c>
    </row>
    <row r="172" spans="1:15" x14ac:dyDescent="0.35">
      <c r="A172" t="s">
        <v>296</v>
      </c>
      <c r="B172">
        <v>1</v>
      </c>
      <c r="C172">
        <v>15</v>
      </c>
      <c r="D172">
        <v>5703.3559999999998</v>
      </c>
      <c r="E172">
        <v>4</v>
      </c>
      <c r="F172">
        <v>4</v>
      </c>
      <c r="G172">
        <v>4</v>
      </c>
      <c r="H172">
        <v>12</v>
      </c>
      <c r="I172" t="s">
        <v>49</v>
      </c>
      <c r="J172" t="s">
        <v>41</v>
      </c>
      <c r="K172">
        <v>1</v>
      </c>
      <c r="L172">
        <v>1772.92</v>
      </c>
      <c r="M172">
        <f>_xlfn.RANK.EQ(D172,'Segments clients'!$D$2:$D$1708,0)</f>
        <v>65</v>
      </c>
      <c r="N172">
        <f>SUMIFS('Segments clients'!$D$2:$D$1708,'Segments clients'!$M$2:$M$1708,"&lt;="&amp;M172)</f>
        <v>448125.47660000005</v>
      </c>
      <c r="O172" s="4">
        <f>IFERROR(N172/(SUM('Segments clients'!$D$2:$D$1708)),0)</f>
        <v>0.19172067805703649</v>
      </c>
    </row>
    <row r="173" spans="1:15" x14ac:dyDescent="0.35">
      <c r="A173" t="s">
        <v>2050</v>
      </c>
      <c r="B173">
        <v>3</v>
      </c>
      <c r="C173">
        <v>12</v>
      </c>
      <c r="D173">
        <v>2832.8150999999998</v>
      </c>
      <c r="E173">
        <v>4</v>
      </c>
      <c r="F173">
        <v>4</v>
      </c>
      <c r="G173">
        <v>4</v>
      </c>
      <c r="H173">
        <v>12</v>
      </c>
      <c r="I173" t="s">
        <v>49</v>
      </c>
      <c r="J173" t="s">
        <v>41</v>
      </c>
      <c r="K173">
        <v>1</v>
      </c>
      <c r="L173">
        <v>744.12109999999984</v>
      </c>
      <c r="M173">
        <f>_xlfn.RANK.EQ(D173,'Segments clients'!$D$2:$D$1708,0)</f>
        <v>303</v>
      </c>
      <c r="N173">
        <f>SUMIFS('Segments clients'!$D$2:$D$1708,'Segments clients'!$M$2:$M$1708,"&lt;="&amp;M173)</f>
        <v>1389684.997999999</v>
      </c>
      <c r="O173" s="4">
        <f>IFERROR(N173/(SUM('Segments clients'!$D$2:$D$1708)),0)</f>
        <v>0.59454631350957465</v>
      </c>
    </row>
    <row r="174" spans="1:15" x14ac:dyDescent="0.35">
      <c r="A174" t="s">
        <v>1720</v>
      </c>
      <c r="B174">
        <v>9</v>
      </c>
      <c r="C174">
        <v>19</v>
      </c>
      <c r="D174">
        <v>4020.6320999999998</v>
      </c>
      <c r="E174">
        <v>4</v>
      </c>
      <c r="F174">
        <v>4</v>
      </c>
      <c r="G174">
        <v>4</v>
      </c>
      <c r="H174">
        <v>12</v>
      </c>
      <c r="I174" t="s">
        <v>49</v>
      </c>
      <c r="J174" t="s">
        <v>41</v>
      </c>
      <c r="K174">
        <v>1</v>
      </c>
      <c r="L174">
        <v>961.03410000000019</v>
      </c>
      <c r="M174">
        <f>_xlfn.RANK.EQ(D174,'Segments clients'!$D$2:$D$1708,0)</f>
        <v>167</v>
      </c>
      <c r="N174">
        <f>SUMIFS('Segments clients'!$D$2:$D$1708,'Segments clients'!$M$2:$M$1708,"&lt;="&amp;M174)</f>
        <v>927937.89190000016</v>
      </c>
      <c r="O174" s="4">
        <f>IFERROR(N174/(SUM('Segments clients'!$D$2:$D$1708)),0)</f>
        <v>0.39699791937668433</v>
      </c>
    </row>
    <row r="175" spans="1:15" x14ac:dyDescent="0.35">
      <c r="A175" t="s">
        <v>839</v>
      </c>
      <c r="B175">
        <v>8</v>
      </c>
      <c r="C175">
        <v>15</v>
      </c>
      <c r="D175">
        <v>4356.9218000000001</v>
      </c>
      <c r="E175">
        <v>4</v>
      </c>
      <c r="F175">
        <v>4</v>
      </c>
      <c r="G175">
        <v>4</v>
      </c>
      <c r="H175">
        <v>12</v>
      </c>
      <c r="I175" t="s">
        <v>49</v>
      </c>
      <c r="J175" t="s">
        <v>48</v>
      </c>
      <c r="K175">
        <v>1</v>
      </c>
      <c r="L175">
        <v>1193.9738</v>
      </c>
      <c r="M175">
        <f>_xlfn.RANK.EQ(D175,'Segments clients'!$D$2:$D$1708,0)</f>
        <v>132</v>
      </c>
      <c r="N175">
        <f>SUMIFS('Segments clients'!$D$2:$D$1708,'Segments clients'!$M$2:$M$1708,"&lt;="&amp;M175)</f>
        <v>780624.7734000003</v>
      </c>
      <c r="O175" s="4">
        <f>IFERROR(N175/(SUM('Segments clients'!$D$2:$D$1708)),0)</f>
        <v>0.33397322553468162</v>
      </c>
    </row>
    <row r="176" spans="1:15" x14ac:dyDescent="0.35">
      <c r="A176" t="s">
        <v>488</v>
      </c>
      <c r="B176">
        <v>1</v>
      </c>
      <c r="C176">
        <v>19</v>
      </c>
      <c r="D176">
        <v>5021.1306000000004</v>
      </c>
      <c r="E176">
        <v>4</v>
      </c>
      <c r="F176">
        <v>4</v>
      </c>
      <c r="G176">
        <v>4</v>
      </c>
      <c r="H176">
        <v>12</v>
      </c>
      <c r="I176" t="s">
        <v>49</v>
      </c>
      <c r="J176" t="s">
        <v>43</v>
      </c>
      <c r="K176">
        <v>1</v>
      </c>
      <c r="L176">
        <v>1311.8425999999999</v>
      </c>
      <c r="M176">
        <f>_xlfn.RANK.EQ(D176,'Segments clients'!$D$2:$D$1708,0)</f>
        <v>92</v>
      </c>
      <c r="N176">
        <f>SUMIFS('Segments clients'!$D$2:$D$1708,'Segments clients'!$M$2:$M$1708,"&lt;="&amp;M176)</f>
        <v>592203.87490000017</v>
      </c>
      <c r="O176" s="4">
        <f>IFERROR(N176/(SUM('Segments clients'!$D$2:$D$1708)),0)</f>
        <v>0.25336146765245621</v>
      </c>
    </row>
    <row r="177" spans="1:15" x14ac:dyDescent="0.35">
      <c r="A177" t="s">
        <v>273</v>
      </c>
      <c r="B177">
        <v>24</v>
      </c>
      <c r="C177">
        <v>9</v>
      </c>
      <c r="D177">
        <v>2977.3159000000001</v>
      </c>
      <c r="E177">
        <v>3</v>
      </c>
      <c r="F177">
        <v>4</v>
      </c>
      <c r="G177">
        <v>4</v>
      </c>
      <c r="H177">
        <v>11</v>
      </c>
      <c r="I177" t="s">
        <v>49</v>
      </c>
      <c r="J177" t="s">
        <v>45</v>
      </c>
      <c r="K177">
        <v>1</v>
      </c>
      <c r="L177">
        <v>1008.3239</v>
      </c>
      <c r="M177">
        <f>_xlfn.RANK.EQ(D177,'Segments clients'!$D$2:$D$1708,0)</f>
        <v>289</v>
      </c>
      <c r="N177">
        <f>SUMIFS('Segments clients'!$D$2:$D$1708,'Segments clients'!$M$2:$M$1708,"&lt;="&amp;M177)</f>
        <v>1349362.9116999987</v>
      </c>
      <c r="O177" s="4">
        <f>IFERROR(N177/(SUM('Segments clients'!$D$2:$D$1708)),0)</f>
        <v>0.57729539132420027</v>
      </c>
    </row>
    <row r="178" spans="1:15" x14ac:dyDescent="0.35">
      <c r="A178" t="s">
        <v>317</v>
      </c>
      <c r="B178">
        <v>1</v>
      </c>
      <c r="C178">
        <v>21</v>
      </c>
      <c r="D178">
        <v>4713.8914000000004</v>
      </c>
      <c r="E178">
        <v>4</v>
      </c>
      <c r="F178">
        <v>4</v>
      </c>
      <c r="G178">
        <v>4</v>
      </c>
      <c r="H178">
        <v>12</v>
      </c>
      <c r="I178" t="s">
        <v>49</v>
      </c>
      <c r="J178" t="s">
        <v>43</v>
      </c>
      <c r="K178">
        <v>1</v>
      </c>
      <c r="L178">
        <v>1217.9494</v>
      </c>
      <c r="M178">
        <f>_xlfn.RANK.EQ(D178,'Segments clients'!$D$2:$D$1708,0)</f>
        <v>110</v>
      </c>
      <c r="N178">
        <f>SUMIFS('Segments clients'!$D$2:$D$1708,'Segments clients'!$M$2:$M$1708,"&lt;="&amp;M178)</f>
        <v>679960.71220000007</v>
      </c>
      <c r="O178" s="4">
        <f>IFERROR(N178/(SUM('Segments clients'!$D$2:$D$1708)),0)</f>
        <v>0.29090630995633388</v>
      </c>
    </row>
    <row r="179" spans="1:15" x14ac:dyDescent="0.35">
      <c r="A179" t="s">
        <v>443</v>
      </c>
      <c r="B179">
        <v>1</v>
      </c>
      <c r="C179">
        <v>13</v>
      </c>
      <c r="D179">
        <v>1904.3357000000001</v>
      </c>
      <c r="E179">
        <v>4</v>
      </c>
      <c r="F179">
        <v>4</v>
      </c>
      <c r="G179">
        <v>3</v>
      </c>
      <c r="H179">
        <v>11</v>
      </c>
      <c r="I179" t="s">
        <v>49</v>
      </c>
      <c r="J179" t="s">
        <v>41</v>
      </c>
      <c r="K179">
        <v>1</v>
      </c>
      <c r="L179">
        <v>469.81369999999998</v>
      </c>
      <c r="M179">
        <f>_xlfn.RANK.EQ(D179,'Segments clients'!$D$2:$D$1708,0)</f>
        <v>430</v>
      </c>
      <c r="N179">
        <f>SUMIFS('Segments clients'!$D$2:$D$1708,'Segments clients'!$M$2:$M$1708,"&lt;="&amp;M179)</f>
        <v>1686118.5695999982</v>
      </c>
      <c r="O179" s="4">
        <f>IFERROR(N179/(SUM('Segments clients'!$D$2:$D$1708)),0)</f>
        <v>0.72136892974915523</v>
      </c>
    </row>
    <row r="180" spans="1:15" x14ac:dyDescent="0.35">
      <c r="A180" t="s">
        <v>1766</v>
      </c>
      <c r="B180">
        <v>8</v>
      </c>
      <c r="C180">
        <v>19</v>
      </c>
      <c r="D180">
        <v>7017.5564999999997</v>
      </c>
      <c r="E180">
        <v>4</v>
      </c>
      <c r="F180">
        <v>4</v>
      </c>
      <c r="G180">
        <v>4</v>
      </c>
      <c r="H180">
        <v>12</v>
      </c>
      <c r="I180" t="s">
        <v>49</v>
      </c>
      <c r="J180" t="s">
        <v>43</v>
      </c>
      <c r="K180">
        <v>1</v>
      </c>
      <c r="L180">
        <v>2240.0264999999999</v>
      </c>
      <c r="M180">
        <f>_xlfn.RANK.EQ(D180,'Segments clients'!$D$2:$D$1708,0)</f>
        <v>23</v>
      </c>
      <c r="N180">
        <f>SUMIFS('Segments clients'!$D$2:$D$1708,'Segments clients'!$M$2:$M$1708,"&lt;="&amp;M180)</f>
        <v>186669.30009999999</v>
      </c>
      <c r="O180" s="4">
        <f>IFERROR(N180/(SUM('Segments clients'!$D$2:$D$1708)),0)</f>
        <v>7.9862374840048142E-2</v>
      </c>
    </row>
    <row r="181" spans="1:15" x14ac:dyDescent="0.35">
      <c r="A181" t="s">
        <v>1223</v>
      </c>
      <c r="B181">
        <v>18</v>
      </c>
      <c r="C181">
        <v>17</v>
      </c>
      <c r="D181">
        <v>4706.4790999999996</v>
      </c>
      <c r="E181">
        <v>3</v>
      </c>
      <c r="F181">
        <v>4</v>
      </c>
      <c r="G181">
        <v>4</v>
      </c>
      <c r="H181">
        <v>11</v>
      </c>
      <c r="I181" t="s">
        <v>49</v>
      </c>
      <c r="J181" t="s">
        <v>41</v>
      </c>
      <c r="K181">
        <v>1</v>
      </c>
      <c r="L181">
        <v>1379.4491</v>
      </c>
      <c r="M181">
        <f>_xlfn.RANK.EQ(D181,'Segments clients'!$D$2:$D$1708,0)</f>
        <v>111</v>
      </c>
      <c r="N181">
        <f>SUMIFS('Segments clients'!$D$2:$D$1708,'Segments clients'!$M$2:$M$1708,"&lt;="&amp;M181)</f>
        <v>684667.19130000006</v>
      </c>
      <c r="O181" s="4">
        <f>IFERROR(N181/(SUM('Segments clients'!$D$2:$D$1708)),0)</f>
        <v>0.29291987403923181</v>
      </c>
    </row>
    <row r="182" spans="1:15" x14ac:dyDescent="0.35">
      <c r="A182" t="s">
        <v>827</v>
      </c>
      <c r="B182">
        <v>4</v>
      </c>
      <c r="C182">
        <v>17</v>
      </c>
      <c r="D182">
        <v>3054.8150000000001</v>
      </c>
      <c r="E182">
        <v>4</v>
      </c>
      <c r="F182">
        <v>4</v>
      </c>
      <c r="G182">
        <v>4</v>
      </c>
      <c r="H182">
        <v>12</v>
      </c>
      <c r="I182" t="s">
        <v>49</v>
      </c>
      <c r="J182" t="s">
        <v>41</v>
      </c>
      <c r="K182">
        <v>1</v>
      </c>
      <c r="L182">
        <v>797.77100000000007</v>
      </c>
      <c r="M182">
        <f>_xlfn.RANK.EQ(D182,'Segments clients'!$D$2:$D$1708,0)</f>
        <v>275</v>
      </c>
      <c r="N182">
        <f>SUMIFS('Segments clients'!$D$2:$D$1708,'Segments clients'!$M$2:$M$1708,"&lt;="&amp;M182)</f>
        <v>1307152.5012999987</v>
      </c>
      <c r="O182" s="4">
        <f>IFERROR(N182/(SUM('Segments clients'!$D$2:$D$1708)),0)</f>
        <v>0.5592365909981093</v>
      </c>
    </row>
    <row r="183" spans="1:15" x14ac:dyDescent="0.35">
      <c r="A183" t="s">
        <v>2184</v>
      </c>
      <c r="B183">
        <v>1</v>
      </c>
      <c r="C183">
        <v>15</v>
      </c>
      <c r="D183">
        <v>3304.4656</v>
      </c>
      <c r="E183">
        <v>4</v>
      </c>
      <c r="F183">
        <v>4</v>
      </c>
      <c r="G183">
        <v>4</v>
      </c>
      <c r="H183">
        <v>12</v>
      </c>
      <c r="I183" t="s">
        <v>49</v>
      </c>
      <c r="J183" t="s">
        <v>41</v>
      </c>
      <c r="K183">
        <v>1</v>
      </c>
      <c r="L183">
        <v>859.42560000000003</v>
      </c>
      <c r="M183">
        <f>_xlfn.RANK.EQ(D183,'Segments clients'!$D$2:$D$1708,0)</f>
        <v>244</v>
      </c>
      <c r="N183">
        <f>SUMIFS('Segments clients'!$D$2:$D$1708,'Segments clients'!$M$2:$M$1708,"&lt;="&amp;M183)</f>
        <v>1209173.6149999993</v>
      </c>
      <c r="O183" s="4">
        <f>IFERROR(N183/(SUM('Segments clients'!$D$2:$D$1708)),0)</f>
        <v>0.51731846873639187</v>
      </c>
    </row>
    <row r="184" spans="1:15" x14ac:dyDescent="0.35">
      <c r="A184" t="s">
        <v>851</v>
      </c>
      <c r="B184">
        <v>12</v>
      </c>
      <c r="C184">
        <v>18</v>
      </c>
      <c r="D184">
        <v>5375.5077999999994</v>
      </c>
      <c r="E184">
        <v>4</v>
      </c>
      <c r="F184">
        <v>4</v>
      </c>
      <c r="G184">
        <v>4</v>
      </c>
      <c r="H184">
        <v>12</v>
      </c>
      <c r="I184" t="s">
        <v>49</v>
      </c>
      <c r="J184" t="s">
        <v>45</v>
      </c>
      <c r="K184">
        <v>1</v>
      </c>
      <c r="L184">
        <v>1786.8338000000001</v>
      </c>
      <c r="M184">
        <f>_xlfn.RANK.EQ(D184,'Segments clients'!$D$2:$D$1708,0)</f>
        <v>77</v>
      </c>
      <c r="N184">
        <f>SUMIFS('Segments clients'!$D$2:$D$1708,'Segments clients'!$M$2:$M$1708,"&lt;="&amp;M184)</f>
        <v>514532.7015000002</v>
      </c>
      <c r="O184" s="4">
        <f>IFERROR(N184/(SUM('Segments clients'!$D$2:$D$1708)),0)</f>
        <v>0.22013155592613495</v>
      </c>
    </row>
    <row r="185" spans="1:15" x14ac:dyDescent="0.35">
      <c r="A185" t="s">
        <v>106</v>
      </c>
      <c r="B185">
        <v>1</v>
      </c>
      <c r="C185">
        <v>14</v>
      </c>
      <c r="D185">
        <v>3081.3665000000001</v>
      </c>
      <c r="E185">
        <v>4</v>
      </c>
      <c r="F185">
        <v>4</v>
      </c>
      <c r="G185">
        <v>4</v>
      </c>
      <c r="H185">
        <v>12</v>
      </c>
      <c r="I185" t="s">
        <v>49</v>
      </c>
      <c r="J185" t="s">
        <v>48</v>
      </c>
      <c r="K185">
        <v>1</v>
      </c>
      <c r="L185">
        <v>687.77050000000008</v>
      </c>
      <c r="M185">
        <f>_xlfn.RANK.EQ(D185,'Segments clients'!$D$2:$D$1708,0)</f>
        <v>269</v>
      </c>
      <c r="N185">
        <f>SUMIFS('Segments clients'!$D$2:$D$1708,'Segments clients'!$M$2:$M$1708,"&lt;="&amp;M185)</f>
        <v>1288756.1579999991</v>
      </c>
      <c r="O185" s="4">
        <f>IFERROR(N185/(SUM('Segments clients'!$D$2:$D$1708)),0)</f>
        <v>0.55136611811626035</v>
      </c>
    </row>
    <row r="186" spans="1:15" x14ac:dyDescent="0.35">
      <c r="A186" t="s">
        <v>474</v>
      </c>
      <c r="B186">
        <v>10</v>
      </c>
      <c r="C186">
        <v>18</v>
      </c>
      <c r="D186">
        <v>7793.4231</v>
      </c>
      <c r="E186">
        <v>4</v>
      </c>
      <c r="F186">
        <v>4</v>
      </c>
      <c r="G186">
        <v>4</v>
      </c>
      <c r="H186">
        <v>12</v>
      </c>
      <c r="I186" t="s">
        <v>49</v>
      </c>
      <c r="J186" t="s">
        <v>41</v>
      </c>
      <c r="K186">
        <v>1</v>
      </c>
      <c r="L186">
        <v>2484.4470999999999</v>
      </c>
      <c r="M186">
        <f>_xlfn.RANK.EQ(D186,'Segments clients'!$D$2:$D$1708,0)</f>
        <v>12</v>
      </c>
      <c r="N186">
        <f>SUMIFS('Segments clients'!$D$2:$D$1708,'Segments clients'!$M$2:$M$1708,"&lt;="&amp;M186)</f>
        <v>105785.36230000001</v>
      </c>
      <c r="O186" s="4">
        <f>IFERROR(N186/(SUM('Segments clients'!$D$2:$D$1708)),0)</f>
        <v>4.5257952175677005E-2</v>
      </c>
    </row>
    <row r="187" spans="1:15" x14ac:dyDescent="0.35">
      <c r="A187" t="s">
        <v>790</v>
      </c>
      <c r="B187">
        <v>13</v>
      </c>
      <c r="C187">
        <v>13</v>
      </c>
      <c r="D187">
        <v>1705.8456000000001</v>
      </c>
      <c r="E187">
        <v>3</v>
      </c>
      <c r="F187">
        <v>4</v>
      </c>
      <c r="G187">
        <v>3</v>
      </c>
      <c r="H187">
        <v>10</v>
      </c>
      <c r="I187" t="s">
        <v>49</v>
      </c>
      <c r="J187" t="s">
        <v>41</v>
      </c>
      <c r="K187">
        <v>1</v>
      </c>
      <c r="L187">
        <v>432.61959999999999</v>
      </c>
      <c r="M187">
        <f>_xlfn.RANK.EQ(D187,'Segments clients'!$D$2:$D$1708,0)</f>
        <v>460</v>
      </c>
      <c r="N187">
        <f>SUMIFS('Segments clients'!$D$2:$D$1708,'Segments clients'!$M$2:$M$1708,"&lt;="&amp;M187)</f>
        <v>1739703.2869999977</v>
      </c>
      <c r="O187" s="4">
        <f>IFERROR(N187/(SUM('Segments clients'!$D$2:$D$1708)),0)</f>
        <v>0.74429397840152767</v>
      </c>
    </row>
    <row r="188" spans="1:15" x14ac:dyDescent="0.35">
      <c r="A188" t="s">
        <v>798</v>
      </c>
      <c r="B188">
        <v>5</v>
      </c>
      <c r="C188">
        <v>12</v>
      </c>
      <c r="D188">
        <v>4348.9931999999999</v>
      </c>
      <c r="E188">
        <v>4</v>
      </c>
      <c r="F188">
        <v>4</v>
      </c>
      <c r="G188">
        <v>4</v>
      </c>
      <c r="H188">
        <v>12</v>
      </c>
      <c r="I188" t="s">
        <v>49</v>
      </c>
      <c r="J188" t="s">
        <v>41</v>
      </c>
      <c r="K188">
        <v>1</v>
      </c>
      <c r="L188">
        <v>1365.7772</v>
      </c>
      <c r="M188">
        <f>_xlfn.RANK.EQ(D188,'Segments clients'!$D$2:$D$1708,0)</f>
        <v>135</v>
      </c>
      <c r="N188">
        <f>SUMIFS('Segments clients'!$D$2:$D$1708,'Segments clients'!$M$2:$M$1708,"&lt;="&amp;M188)</f>
        <v>793682.83760000044</v>
      </c>
      <c r="O188" s="4">
        <f>IFERROR(N188/(SUM('Segments clients'!$D$2:$D$1708)),0)</f>
        <v>0.33955983253040706</v>
      </c>
    </row>
    <row r="189" spans="1:15" x14ac:dyDescent="0.35">
      <c r="A189" t="s">
        <v>1461</v>
      </c>
      <c r="B189">
        <v>7</v>
      </c>
      <c r="C189">
        <v>13</v>
      </c>
      <c r="D189">
        <v>5290.9273000000003</v>
      </c>
      <c r="E189">
        <v>4</v>
      </c>
      <c r="F189">
        <v>4</v>
      </c>
      <c r="G189">
        <v>4</v>
      </c>
      <c r="H189">
        <v>12</v>
      </c>
      <c r="I189" t="s">
        <v>49</v>
      </c>
      <c r="J189" t="s">
        <v>48</v>
      </c>
      <c r="K189">
        <v>1</v>
      </c>
      <c r="L189">
        <v>1727.3852999999999</v>
      </c>
      <c r="M189">
        <f>_xlfn.RANK.EQ(D189,'Segments clients'!$D$2:$D$1708,0)</f>
        <v>81</v>
      </c>
      <c r="N189">
        <f>SUMIFS('Segments clients'!$D$2:$D$1708,'Segments clients'!$M$2:$M$1708,"&lt;="&amp;M189)</f>
        <v>535839.8707000002</v>
      </c>
      <c r="O189" s="4">
        <f>IFERROR(N189/(SUM('Segments clients'!$D$2:$D$1708)),0)</f>
        <v>0.22924736196665232</v>
      </c>
    </row>
    <row r="190" spans="1:15" x14ac:dyDescent="0.35">
      <c r="A190" t="s">
        <v>853</v>
      </c>
      <c r="B190">
        <v>25</v>
      </c>
      <c r="C190">
        <v>15</v>
      </c>
      <c r="D190">
        <v>2779.1696000000002</v>
      </c>
      <c r="E190">
        <v>3</v>
      </c>
      <c r="F190">
        <v>4</v>
      </c>
      <c r="G190">
        <v>4</v>
      </c>
      <c r="H190">
        <v>11</v>
      </c>
      <c r="I190" t="s">
        <v>49</v>
      </c>
      <c r="J190" t="s">
        <v>48</v>
      </c>
      <c r="K190">
        <v>1</v>
      </c>
      <c r="L190">
        <v>712.08160000000009</v>
      </c>
      <c r="M190">
        <f>_xlfn.RANK.EQ(D190,'Segments clients'!$D$2:$D$1708,0)</f>
        <v>308</v>
      </c>
      <c r="N190">
        <f>SUMIFS('Segments clients'!$D$2:$D$1708,'Segments clients'!$M$2:$M$1708,"&lt;="&amp;M190)</f>
        <v>1403692.1616999991</v>
      </c>
      <c r="O190" s="4">
        <f>IFERROR(N190/(SUM('Segments clients'!$D$2:$D$1708)),0)</f>
        <v>0.60053897195558625</v>
      </c>
    </row>
    <row r="191" spans="1:15" x14ac:dyDescent="0.35">
      <c r="A191" t="s">
        <v>434</v>
      </c>
      <c r="B191">
        <v>7</v>
      </c>
      <c r="C191">
        <v>17</v>
      </c>
      <c r="D191">
        <v>3001.0007999999998</v>
      </c>
      <c r="E191">
        <v>4</v>
      </c>
      <c r="F191">
        <v>4</v>
      </c>
      <c r="G191">
        <v>4</v>
      </c>
      <c r="H191">
        <v>12</v>
      </c>
      <c r="I191" t="s">
        <v>49</v>
      </c>
      <c r="J191" t="s">
        <v>45</v>
      </c>
      <c r="K191">
        <v>1</v>
      </c>
      <c r="L191">
        <v>709.66280000000006</v>
      </c>
      <c r="M191">
        <f>_xlfn.RANK.EQ(D191,'Segments clients'!$D$2:$D$1708,0)</f>
        <v>285</v>
      </c>
      <c r="N191">
        <f>SUMIFS('Segments clients'!$D$2:$D$1708,'Segments clients'!$M$2:$M$1708,"&lt;="&amp;M191)</f>
        <v>1337401.1095999989</v>
      </c>
      <c r="O191" s="4">
        <f>IFERROR(N191/(SUM('Segments clients'!$D$2:$D$1708)),0)</f>
        <v>0.57217779607655705</v>
      </c>
    </row>
    <row r="192" spans="1:15" x14ac:dyDescent="0.35">
      <c r="A192" t="s">
        <v>2410</v>
      </c>
      <c r="B192">
        <v>27</v>
      </c>
      <c r="C192">
        <v>11</v>
      </c>
      <c r="D192">
        <v>1219.9927</v>
      </c>
      <c r="E192">
        <v>3</v>
      </c>
      <c r="F192">
        <v>4</v>
      </c>
      <c r="G192">
        <v>3</v>
      </c>
      <c r="H192">
        <v>10</v>
      </c>
      <c r="I192" t="s">
        <v>49</v>
      </c>
      <c r="J192" t="s">
        <v>48</v>
      </c>
      <c r="K192">
        <v>1</v>
      </c>
      <c r="L192">
        <v>239.26870000000011</v>
      </c>
      <c r="M192">
        <f>_xlfn.RANK.EQ(D192,'Segments clients'!$D$2:$D$1708,0)</f>
        <v>578</v>
      </c>
      <c r="N192">
        <f>SUMIFS('Segments clients'!$D$2:$D$1708,'Segments clients'!$M$2:$M$1708,"&lt;="&amp;M192)</f>
        <v>1909340.0790999962</v>
      </c>
      <c r="O192" s="4">
        <f>IFERROR(N192/(SUM('Segments clients'!$D$2:$D$1708)),0)</f>
        <v>0.81686936744566008</v>
      </c>
    </row>
    <row r="193" spans="1:15" x14ac:dyDescent="0.35">
      <c r="A193" t="s">
        <v>1069</v>
      </c>
      <c r="B193">
        <v>8</v>
      </c>
      <c r="C193">
        <v>18</v>
      </c>
      <c r="D193">
        <v>6116.5079999999998</v>
      </c>
      <c r="E193">
        <v>4</v>
      </c>
      <c r="F193">
        <v>4</v>
      </c>
      <c r="G193">
        <v>4</v>
      </c>
      <c r="H193">
        <v>12</v>
      </c>
      <c r="I193" t="s">
        <v>49</v>
      </c>
      <c r="J193" t="s">
        <v>45</v>
      </c>
      <c r="K193">
        <v>1</v>
      </c>
      <c r="L193">
        <v>2032.4559999999999</v>
      </c>
      <c r="M193">
        <f>_xlfn.RANK.EQ(D193,'Segments clients'!$D$2:$D$1708,0)</f>
        <v>44</v>
      </c>
      <c r="N193">
        <f>SUMIFS('Segments clients'!$D$2:$D$1708,'Segments clients'!$M$2:$M$1708,"&lt;="&amp;M193)</f>
        <v>324092.68670000014</v>
      </c>
      <c r="O193" s="4">
        <f>IFERROR(N193/(SUM('Segments clients'!$D$2:$D$1708)),0)</f>
        <v>0.13865596332277511</v>
      </c>
    </row>
    <row r="194" spans="1:15" x14ac:dyDescent="0.35">
      <c r="A194" t="s">
        <v>1098</v>
      </c>
      <c r="B194">
        <v>10</v>
      </c>
      <c r="C194">
        <v>16</v>
      </c>
      <c r="D194">
        <v>4547.0909000000001</v>
      </c>
      <c r="E194">
        <v>4</v>
      </c>
      <c r="F194">
        <v>4</v>
      </c>
      <c r="G194">
        <v>4</v>
      </c>
      <c r="H194">
        <v>12</v>
      </c>
      <c r="I194" t="s">
        <v>49</v>
      </c>
      <c r="J194" t="s">
        <v>45</v>
      </c>
      <c r="K194">
        <v>1</v>
      </c>
      <c r="L194">
        <v>1224.8809000000001</v>
      </c>
      <c r="M194">
        <f>_xlfn.RANK.EQ(D194,'Segments clients'!$D$2:$D$1708,0)</f>
        <v>123</v>
      </c>
      <c r="N194">
        <f>SUMIFS('Segments clients'!$D$2:$D$1708,'Segments clients'!$M$2:$M$1708,"&lt;="&amp;M194)</f>
        <v>740274.08760000032</v>
      </c>
      <c r="O194" s="4">
        <f>IFERROR(N194/(SUM('Segments clients'!$D$2:$D$1708)),0)</f>
        <v>0.31671006767912485</v>
      </c>
    </row>
    <row r="195" spans="1:15" x14ac:dyDescent="0.35">
      <c r="A195" t="s">
        <v>110</v>
      </c>
      <c r="B195">
        <v>2</v>
      </c>
      <c r="C195">
        <v>20</v>
      </c>
      <c r="D195">
        <v>5826.4099000000006</v>
      </c>
      <c r="E195">
        <v>4</v>
      </c>
      <c r="F195">
        <v>4</v>
      </c>
      <c r="G195">
        <v>4</v>
      </c>
      <c r="H195">
        <v>12</v>
      </c>
      <c r="I195" t="s">
        <v>49</v>
      </c>
      <c r="J195" t="s">
        <v>43</v>
      </c>
      <c r="K195">
        <v>1</v>
      </c>
      <c r="L195">
        <v>1794.1578999999999</v>
      </c>
      <c r="M195">
        <f>_xlfn.RANK.EQ(D195,'Segments clients'!$D$2:$D$1708,0)</f>
        <v>59</v>
      </c>
      <c r="N195">
        <f>SUMIFS('Segments clients'!$D$2:$D$1708,'Segments clients'!$M$2:$M$1708,"&lt;="&amp;M195)</f>
        <v>413458.85199999996</v>
      </c>
      <c r="O195" s="4">
        <f>IFERROR(N195/(SUM('Segments clients'!$D$2:$D$1708)),0)</f>
        <v>0.1768893213917396</v>
      </c>
    </row>
    <row r="196" spans="1:15" x14ac:dyDescent="0.35">
      <c r="A196" t="s">
        <v>408</v>
      </c>
      <c r="B196">
        <v>8</v>
      </c>
      <c r="C196">
        <v>15</v>
      </c>
      <c r="D196">
        <v>5433.8348000000015</v>
      </c>
      <c r="E196">
        <v>4</v>
      </c>
      <c r="F196">
        <v>4</v>
      </c>
      <c r="G196">
        <v>4</v>
      </c>
      <c r="H196">
        <v>12</v>
      </c>
      <c r="I196" t="s">
        <v>49</v>
      </c>
      <c r="J196" t="s">
        <v>48</v>
      </c>
      <c r="K196">
        <v>1</v>
      </c>
      <c r="L196">
        <v>1549.1948</v>
      </c>
      <c r="M196">
        <f>_xlfn.RANK.EQ(D196,'Segments clients'!$D$2:$D$1708,0)</f>
        <v>74</v>
      </c>
      <c r="N196">
        <f>SUMIFS('Segments clients'!$D$2:$D$1708,'Segments clients'!$M$2:$M$1708,"&lt;="&amp;M196)</f>
        <v>498356.85150000011</v>
      </c>
      <c r="O196" s="4">
        <f>IFERROR(N196/(SUM('Segments clients'!$D$2:$D$1708)),0)</f>
        <v>0.21321107250778845</v>
      </c>
    </row>
    <row r="197" spans="1:15" x14ac:dyDescent="0.35">
      <c r="A197" t="s">
        <v>599</v>
      </c>
      <c r="B197">
        <v>14</v>
      </c>
      <c r="C197">
        <v>18</v>
      </c>
      <c r="D197">
        <v>4895.9616999999998</v>
      </c>
      <c r="E197">
        <v>3</v>
      </c>
      <c r="F197">
        <v>4</v>
      </c>
      <c r="G197">
        <v>4</v>
      </c>
      <c r="H197">
        <v>11</v>
      </c>
      <c r="I197" t="s">
        <v>49</v>
      </c>
      <c r="J197" t="s">
        <v>41</v>
      </c>
      <c r="K197">
        <v>1</v>
      </c>
      <c r="L197">
        <v>1390.7697000000001</v>
      </c>
      <c r="M197">
        <f>_xlfn.RANK.EQ(D197,'Segments clients'!$D$2:$D$1708,0)</f>
        <v>102</v>
      </c>
      <c r="N197">
        <f>SUMIFS('Segments clients'!$D$2:$D$1708,'Segments clients'!$M$2:$M$1708,"&lt;="&amp;M197)</f>
        <v>641715.81370000006</v>
      </c>
      <c r="O197" s="4">
        <f>IFERROR(N197/(SUM('Segments clients'!$D$2:$D$1708)),0)</f>
        <v>0.27454406711248985</v>
      </c>
    </row>
    <row r="198" spans="1:15" x14ac:dyDescent="0.35">
      <c r="A198" t="s">
        <v>873</v>
      </c>
      <c r="B198">
        <v>6</v>
      </c>
      <c r="C198">
        <v>19</v>
      </c>
      <c r="D198">
        <v>5367.5335999999998</v>
      </c>
      <c r="E198">
        <v>4</v>
      </c>
      <c r="F198">
        <v>4</v>
      </c>
      <c r="G198">
        <v>4</v>
      </c>
      <c r="H198">
        <v>12</v>
      </c>
      <c r="I198" t="s">
        <v>49</v>
      </c>
      <c r="J198" t="s">
        <v>43</v>
      </c>
      <c r="K198">
        <v>1</v>
      </c>
      <c r="L198">
        <v>1610.9115999999999</v>
      </c>
      <c r="M198">
        <f>_xlfn.RANK.EQ(D198,'Segments clients'!$D$2:$D$1708,0)</f>
        <v>78</v>
      </c>
      <c r="N198">
        <f>SUMIFS('Segments clients'!$D$2:$D$1708,'Segments clients'!$M$2:$M$1708,"&lt;="&amp;M198)</f>
        <v>519900.23510000017</v>
      </c>
      <c r="O198" s="4">
        <f>IFERROR(N198/(SUM('Segments clients'!$D$2:$D$1708)),0)</f>
        <v>0.22242793770985683</v>
      </c>
    </row>
    <row r="199" spans="1:15" x14ac:dyDescent="0.35">
      <c r="A199" t="s">
        <v>810</v>
      </c>
      <c r="B199">
        <v>11</v>
      </c>
      <c r="C199">
        <v>13</v>
      </c>
      <c r="D199">
        <v>3952.2963</v>
      </c>
      <c r="E199">
        <v>4</v>
      </c>
      <c r="F199">
        <v>4</v>
      </c>
      <c r="G199">
        <v>4</v>
      </c>
      <c r="H199">
        <v>12</v>
      </c>
      <c r="I199" t="s">
        <v>49</v>
      </c>
      <c r="J199" t="s">
        <v>41</v>
      </c>
      <c r="K199">
        <v>1</v>
      </c>
      <c r="L199">
        <v>1218.7502999999999</v>
      </c>
      <c r="M199">
        <f>_xlfn.RANK.EQ(D199,'Segments clients'!$D$2:$D$1708,0)</f>
        <v>173</v>
      </c>
      <c r="N199">
        <f>SUMIFS('Segments clients'!$D$2:$D$1708,'Segments clients'!$M$2:$M$1708,"&lt;="&amp;M199)</f>
        <v>951775.32170000009</v>
      </c>
      <c r="O199" s="4">
        <f>IFERROR(N199/(SUM('Segments clients'!$D$2:$D$1708)),0)</f>
        <v>0.40719624204083477</v>
      </c>
    </row>
    <row r="200" spans="1:15" x14ac:dyDescent="0.35">
      <c r="A200" t="s">
        <v>1323</v>
      </c>
      <c r="B200">
        <v>18</v>
      </c>
      <c r="C200">
        <v>14</v>
      </c>
      <c r="D200">
        <v>2585.2631999999999</v>
      </c>
      <c r="E200">
        <v>3</v>
      </c>
      <c r="F200">
        <v>4</v>
      </c>
      <c r="G200">
        <v>4</v>
      </c>
      <c r="H200">
        <v>11</v>
      </c>
      <c r="I200" t="s">
        <v>49</v>
      </c>
      <c r="J200" t="s">
        <v>48</v>
      </c>
      <c r="K200">
        <v>1</v>
      </c>
      <c r="L200">
        <v>693.67319999999995</v>
      </c>
      <c r="M200">
        <f>_xlfn.RANK.EQ(D200,'Segments clients'!$D$2:$D$1708,0)</f>
        <v>329</v>
      </c>
      <c r="N200">
        <f>SUMIFS('Segments clients'!$D$2:$D$1708,'Segments clients'!$M$2:$M$1708,"&lt;="&amp;M200)</f>
        <v>1459679.3721999985</v>
      </c>
      <c r="O200" s="4">
        <f>IFERROR(N200/(SUM('Segments clients'!$D$2:$D$1708)),0)</f>
        <v>0.62449187470287426</v>
      </c>
    </row>
    <row r="201" spans="1:15" x14ac:dyDescent="0.35">
      <c r="A201" t="s">
        <v>240</v>
      </c>
      <c r="B201">
        <v>3</v>
      </c>
      <c r="C201">
        <v>11</v>
      </c>
      <c r="D201">
        <v>2785.8779</v>
      </c>
      <c r="E201">
        <v>4</v>
      </c>
      <c r="F201">
        <v>4</v>
      </c>
      <c r="G201">
        <v>4</v>
      </c>
      <c r="H201">
        <v>12</v>
      </c>
      <c r="I201" t="s">
        <v>49</v>
      </c>
      <c r="J201" t="s">
        <v>48</v>
      </c>
      <c r="K201">
        <v>1</v>
      </c>
      <c r="L201">
        <v>606.35590000000002</v>
      </c>
      <c r="M201">
        <f>_xlfn.RANK.EQ(D201,'Segments clients'!$D$2:$D$1708,0)</f>
        <v>307</v>
      </c>
      <c r="N201">
        <f>SUMIFS('Segments clients'!$D$2:$D$1708,'Segments clients'!$M$2:$M$1708,"&lt;="&amp;M201)</f>
        <v>1400912.992099999</v>
      </c>
      <c r="O201" s="4">
        <f>IFERROR(N201/(SUM('Segments clients'!$D$2:$D$1708)),0)</f>
        <v>0.59934996506361005</v>
      </c>
    </row>
    <row r="202" spans="1:15" x14ac:dyDescent="0.35">
      <c r="A202" t="s">
        <v>2105</v>
      </c>
      <c r="B202">
        <v>2</v>
      </c>
      <c r="C202">
        <v>15</v>
      </c>
      <c r="D202">
        <v>3408.7905999999998</v>
      </c>
      <c r="E202">
        <v>4</v>
      </c>
      <c r="F202">
        <v>4</v>
      </c>
      <c r="G202">
        <v>4</v>
      </c>
      <c r="H202">
        <v>12</v>
      </c>
      <c r="I202" t="s">
        <v>49</v>
      </c>
      <c r="J202" t="s">
        <v>41</v>
      </c>
      <c r="K202">
        <v>1</v>
      </c>
      <c r="L202">
        <v>908.25459999999998</v>
      </c>
      <c r="M202">
        <f>_xlfn.RANK.EQ(D202,'Segments clients'!$D$2:$D$1708,0)</f>
        <v>231</v>
      </c>
      <c r="N202">
        <f>SUMIFS('Segments clients'!$D$2:$D$1708,'Segments clients'!$M$2:$M$1708,"&lt;="&amp;M202)</f>
        <v>1165633.1605999989</v>
      </c>
      <c r="O202" s="4">
        <f>IFERROR(N202/(SUM('Segments clients'!$D$2:$D$1708)),0)</f>
        <v>0.4986906381925581</v>
      </c>
    </row>
    <row r="203" spans="1:15" x14ac:dyDescent="0.35">
      <c r="A203" t="s">
        <v>926</v>
      </c>
      <c r="B203">
        <v>16</v>
      </c>
      <c r="C203">
        <v>14</v>
      </c>
      <c r="D203">
        <v>4557.1567999999997</v>
      </c>
      <c r="E203">
        <v>3</v>
      </c>
      <c r="F203">
        <v>4</v>
      </c>
      <c r="G203">
        <v>4</v>
      </c>
      <c r="H203">
        <v>11</v>
      </c>
      <c r="I203" t="s">
        <v>49</v>
      </c>
      <c r="J203" t="s">
        <v>43</v>
      </c>
      <c r="K203">
        <v>1</v>
      </c>
      <c r="L203">
        <v>1569.6587999999999</v>
      </c>
      <c r="M203">
        <f>_xlfn.RANK.EQ(D203,'Segments clients'!$D$2:$D$1708,0)</f>
        <v>122</v>
      </c>
      <c r="N203">
        <f>SUMIFS('Segments clients'!$D$2:$D$1708,'Segments clients'!$M$2:$M$1708,"&lt;="&amp;M203)</f>
        <v>735726.99670000025</v>
      </c>
      <c r="O203" s="4">
        <f>IFERROR(N203/(SUM('Segments clients'!$D$2:$D$1708)),0)</f>
        <v>0.31476469434942872</v>
      </c>
    </row>
    <row r="204" spans="1:15" x14ac:dyDescent="0.35">
      <c r="A204" t="s">
        <v>634</v>
      </c>
      <c r="B204">
        <v>18</v>
      </c>
      <c r="C204">
        <v>13</v>
      </c>
      <c r="D204">
        <v>3065.1684</v>
      </c>
      <c r="E204">
        <v>3</v>
      </c>
      <c r="F204">
        <v>4</v>
      </c>
      <c r="G204">
        <v>4</v>
      </c>
      <c r="H204">
        <v>11</v>
      </c>
      <c r="I204" t="s">
        <v>49</v>
      </c>
      <c r="J204" t="s">
        <v>45</v>
      </c>
      <c r="K204">
        <v>1</v>
      </c>
      <c r="L204">
        <v>776.76840000000004</v>
      </c>
      <c r="M204">
        <f>_xlfn.RANK.EQ(D204,'Segments clients'!$D$2:$D$1708,0)</f>
        <v>272</v>
      </c>
      <c r="N204">
        <f>SUMIFS('Segments clients'!$D$2:$D$1708,'Segments clients'!$M$2:$M$1708,"&lt;="&amp;M204)</f>
        <v>1297981.9172999989</v>
      </c>
      <c r="O204" s="4">
        <f>IFERROR(N204/(SUM('Segments clients'!$D$2:$D$1708)),0)</f>
        <v>0.55531315732948894</v>
      </c>
    </row>
    <row r="205" spans="1:15" x14ac:dyDescent="0.35">
      <c r="A205" t="s">
        <v>661</v>
      </c>
      <c r="B205">
        <v>12</v>
      </c>
      <c r="C205">
        <v>20</v>
      </c>
      <c r="D205">
        <v>3483.4173000000001</v>
      </c>
      <c r="E205">
        <v>4</v>
      </c>
      <c r="F205">
        <v>4</v>
      </c>
      <c r="G205">
        <v>4</v>
      </c>
      <c r="H205">
        <v>12</v>
      </c>
      <c r="I205" t="s">
        <v>49</v>
      </c>
      <c r="J205" t="s">
        <v>41</v>
      </c>
      <c r="K205">
        <v>1</v>
      </c>
      <c r="L205">
        <v>715.11930000000018</v>
      </c>
      <c r="M205">
        <f>_xlfn.RANK.EQ(D205,'Segments clients'!$D$2:$D$1708,0)</f>
        <v>224</v>
      </c>
      <c r="N205">
        <f>SUMIFS('Segments clients'!$D$2:$D$1708,'Segments clients'!$M$2:$M$1708,"&lt;="&amp;M205)</f>
        <v>1141587.8465999991</v>
      </c>
      <c r="O205" s="4">
        <f>IFERROR(N205/(SUM('Segments clients'!$D$2:$D$1708)),0)</f>
        <v>0.48840337682292789</v>
      </c>
    </row>
    <row r="206" spans="1:15" x14ac:dyDescent="0.35">
      <c r="A206" t="s">
        <v>2225</v>
      </c>
      <c r="B206">
        <v>18</v>
      </c>
      <c r="C206">
        <v>17</v>
      </c>
      <c r="D206">
        <v>2874.5904</v>
      </c>
      <c r="E206">
        <v>3</v>
      </c>
      <c r="F206">
        <v>4</v>
      </c>
      <c r="G206">
        <v>4</v>
      </c>
      <c r="H206">
        <v>11</v>
      </c>
      <c r="I206" t="s">
        <v>49</v>
      </c>
      <c r="J206" t="s">
        <v>43</v>
      </c>
      <c r="K206">
        <v>1</v>
      </c>
      <c r="L206">
        <v>713.60439999999994</v>
      </c>
      <c r="M206">
        <f>_xlfn.RANK.EQ(D206,'Segments clients'!$D$2:$D$1708,0)</f>
        <v>294</v>
      </c>
      <c r="N206">
        <f>SUMIFS('Segments clients'!$D$2:$D$1708,'Segments clients'!$M$2:$M$1708,"&lt;="&amp;M206)</f>
        <v>1363999.8769999987</v>
      </c>
      <c r="O206" s="4">
        <f>IFERROR(N206/(SUM('Segments clients'!$D$2:$D$1708)),0)</f>
        <v>0.58355749660173217</v>
      </c>
    </row>
    <row r="207" spans="1:15" x14ac:dyDescent="0.35">
      <c r="A207" t="s">
        <v>993</v>
      </c>
      <c r="B207">
        <v>6</v>
      </c>
      <c r="C207">
        <v>18</v>
      </c>
      <c r="D207">
        <v>3966.8506000000002</v>
      </c>
      <c r="E207">
        <v>4</v>
      </c>
      <c r="F207">
        <v>4</v>
      </c>
      <c r="G207">
        <v>4</v>
      </c>
      <c r="H207">
        <v>12</v>
      </c>
      <c r="I207" t="s">
        <v>49</v>
      </c>
      <c r="J207" t="s">
        <v>43</v>
      </c>
      <c r="K207">
        <v>1</v>
      </c>
      <c r="L207">
        <v>977.64260000000024</v>
      </c>
      <c r="M207">
        <f>_xlfn.RANK.EQ(D207,'Segments clients'!$D$2:$D$1708,0)</f>
        <v>171</v>
      </c>
      <c r="N207">
        <f>SUMIFS('Segments clients'!$D$2:$D$1708,'Segments clients'!$M$2:$M$1708,"&lt;="&amp;M207)</f>
        <v>943860.28100000008</v>
      </c>
      <c r="O207" s="4">
        <f>IFERROR(N207/(SUM('Segments clients'!$D$2:$D$1708)),0)</f>
        <v>0.40380996509588979</v>
      </c>
    </row>
    <row r="208" spans="1:15" x14ac:dyDescent="0.35">
      <c r="A208" t="s">
        <v>1505</v>
      </c>
      <c r="B208">
        <v>4</v>
      </c>
      <c r="C208">
        <v>11</v>
      </c>
      <c r="D208">
        <v>3422.1185</v>
      </c>
      <c r="E208">
        <v>4</v>
      </c>
      <c r="F208">
        <v>4</v>
      </c>
      <c r="G208">
        <v>4</v>
      </c>
      <c r="H208">
        <v>12</v>
      </c>
      <c r="I208" t="s">
        <v>49</v>
      </c>
      <c r="J208" t="s">
        <v>41</v>
      </c>
      <c r="K208">
        <v>1</v>
      </c>
      <c r="L208">
        <v>1050.1685</v>
      </c>
      <c r="M208">
        <f>_xlfn.RANK.EQ(D208,'Segments clients'!$D$2:$D$1708,0)</f>
        <v>229</v>
      </c>
      <c r="N208">
        <f>SUMIFS('Segments clients'!$D$2:$D$1708,'Segments clients'!$M$2:$M$1708,"&lt;="&amp;M208)</f>
        <v>1158804.4534999991</v>
      </c>
      <c r="O208" s="4">
        <f>IFERROR(N208/(SUM('Segments clients'!$D$2:$D$1708)),0)</f>
        <v>0.49576912530425282</v>
      </c>
    </row>
    <row r="209" spans="1:15" x14ac:dyDescent="0.35">
      <c r="A209" t="s">
        <v>1623</v>
      </c>
      <c r="B209">
        <v>2</v>
      </c>
      <c r="C209">
        <v>20</v>
      </c>
      <c r="D209">
        <v>7747.8203999999996</v>
      </c>
      <c r="E209">
        <v>4</v>
      </c>
      <c r="F209">
        <v>4</v>
      </c>
      <c r="G209">
        <v>4</v>
      </c>
      <c r="H209">
        <v>12</v>
      </c>
      <c r="I209" t="s">
        <v>49</v>
      </c>
      <c r="J209" t="s">
        <v>41</v>
      </c>
      <c r="K209">
        <v>1</v>
      </c>
      <c r="L209">
        <v>2434.6143999999999</v>
      </c>
      <c r="M209">
        <f>_xlfn.RANK.EQ(D209,'Segments clients'!$D$2:$D$1708,0)</f>
        <v>14</v>
      </c>
      <c r="N209">
        <f>SUMIFS('Segments clients'!$D$2:$D$1708,'Segments clients'!$M$2:$M$1708,"&lt;="&amp;M209)</f>
        <v>121299.0865</v>
      </c>
      <c r="O209" s="4">
        <f>IFERROR(N209/(SUM('Segments clients'!$D$2:$D$1708)),0)</f>
        <v>5.1895159560939631E-2</v>
      </c>
    </row>
    <row r="210" spans="1:15" x14ac:dyDescent="0.35">
      <c r="A210" t="s">
        <v>2188</v>
      </c>
      <c r="B210">
        <v>10</v>
      </c>
      <c r="C210">
        <v>19</v>
      </c>
      <c r="D210">
        <v>3525.8557999999998</v>
      </c>
      <c r="E210">
        <v>4</v>
      </c>
      <c r="F210">
        <v>4</v>
      </c>
      <c r="G210">
        <v>4</v>
      </c>
      <c r="H210">
        <v>12</v>
      </c>
      <c r="I210" t="s">
        <v>49</v>
      </c>
      <c r="J210" t="s">
        <v>43</v>
      </c>
      <c r="K210">
        <v>1</v>
      </c>
      <c r="L210">
        <v>967.64179999999999</v>
      </c>
      <c r="M210">
        <f>_xlfn.RANK.EQ(D210,'Segments clients'!$D$2:$D$1708,0)</f>
        <v>218</v>
      </c>
      <c r="N210">
        <f>SUMIFS('Segments clients'!$D$2:$D$1708,'Segments clients'!$M$2:$M$1708,"&lt;="&amp;M210)</f>
        <v>1120593.4585999993</v>
      </c>
      <c r="O210" s="4">
        <f>IFERROR(N210/(SUM('Segments clients'!$D$2:$D$1708)),0)</f>
        <v>0.47942138737369766</v>
      </c>
    </row>
    <row r="211" spans="1:15" x14ac:dyDescent="0.35">
      <c r="A211" t="s">
        <v>501</v>
      </c>
      <c r="B211">
        <v>14</v>
      </c>
      <c r="C211">
        <v>13</v>
      </c>
      <c r="D211">
        <v>4203.8433000000005</v>
      </c>
      <c r="E211">
        <v>3</v>
      </c>
      <c r="F211">
        <v>4</v>
      </c>
      <c r="G211">
        <v>4</v>
      </c>
      <c r="H211">
        <v>11</v>
      </c>
      <c r="I211" t="s">
        <v>49</v>
      </c>
      <c r="J211" t="s">
        <v>43</v>
      </c>
      <c r="K211">
        <v>1</v>
      </c>
      <c r="L211">
        <v>1174.8072999999999</v>
      </c>
      <c r="M211">
        <f>_xlfn.RANK.EQ(D211,'Segments clients'!$D$2:$D$1708,0)</f>
        <v>151</v>
      </c>
      <c r="N211">
        <f>SUMIFS('Segments clients'!$D$2:$D$1708,'Segments clients'!$M$2:$M$1708,"&lt;="&amp;M211)</f>
        <v>862058.93390000029</v>
      </c>
      <c r="O211" s="4">
        <f>IFERROR(N211/(SUM('Segments clients'!$D$2:$D$1708)),0)</f>
        <v>0.36881304893977107</v>
      </c>
    </row>
    <row r="212" spans="1:15" x14ac:dyDescent="0.35">
      <c r="A212" t="s">
        <v>1489</v>
      </c>
      <c r="B212">
        <v>11</v>
      </c>
      <c r="C212">
        <v>15</v>
      </c>
      <c r="D212">
        <v>2183.2759999999998</v>
      </c>
      <c r="E212">
        <v>4</v>
      </c>
      <c r="F212">
        <v>4</v>
      </c>
      <c r="G212">
        <v>4</v>
      </c>
      <c r="H212">
        <v>12</v>
      </c>
      <c r="I212" t="s">
        <v>49</v>
      </c>
      <c r="J212" t="s">
        <v>41</v>
      </c>
      <c r="K212">
        <v>1</v>
      </c>
      <c r="L212">
        <v>471.47800000000012</v>
      </c>
      <c r="M212">
        <f>_xlfn.RANK.EQ(D212,'Segments clients'!$D$2:$D$1708,0)</f>
        <v>388</v>
      </c>
      <c r="N212">
        <f>SUMIFS('Segments clients'!$D$2:$D$1708,'Segments clients'!$M$2:$M$1708,"&lt;="&amp;M212)</f>
        <v>1600657.4927999985</v>
      </c>
      <c r="O212" s="4">
        <f>IFERROR(N212/(SUM('Segments clients'!$D$2:$D$1708)),0)</f>
        <v>0.68480627833309771</v>
      </c>
    </row>
    <row r="213" spans="1:15" x14ac:dyDescent="0.35">
      <c r="A213" t="s">
        <v>974</v>
      </c>
      <c r="B213">
        <v>3</v>
      </c>
      <c r="C213">
        <v>13</v>
      </c>
      <c r="D213">
        <v>5051.7473</v>
      </c>
      <c r="E213">
        <v>4</v>
      </c>
      <c r="F213">
        <v>4</v>
      </c>
      <c r="G213">
        <v>4</v>
      </c>
      <c r="H213">
        <v>12</v>
      </c>
      <c r="I213" t="s">
        <v>49</v>
      </c>
      <c r="J213" t="s">
        <v>45</v>
      </c>
      <c r="K213">
        <v>1</v>
      </c>
      <c r="L213">
        <v>1473.0153</v>
      </c>
      <c r="M213">
        <f>_xlfn.RANK.EQ(D213,'Segments clients'!$D$2:$D$1708,0)</f>
        <v>89</v>
      </c>
      <c r="N213">
        <f>SUMIFS('Segments clients'!$D$2:$D$1708,'Segments clients'!$M$2:$M$1708,"&lt;="&amp;M213)</f>
        <v>577104.17300000007</v>
      </c>
      <c r="O213" s="4">
        <f>IFERROR(N213/(SUM('Segments clients'!$D$2:$D$1708)),0)</f>
        <v>0.24690139064748118</v>
      </c>
    </row>
    <row r="214" spans="1:15" x14ac:dyDescent="0.35">
      <c r="A214" t="s">
        <v>384</v>
      </c>
      <c r="B214">
        <v>2</v>
      </c>
      <c r="C214">
        <v>18</v>
      </c>
      <c r="D214">
        <v>5821.0986000000003</v>
      </c>
      <c r="E214">
        <v>4</v>
      </c>
      <c r="F214">
        <v>4</v>
      </c>
      <c r="G214">
        <v>4</v>
      </c>
      <c r="H214">
        <v>12</v>
      </c>
      <c r="I214" t="s">
        <v>49</v>
      </c>
      <c r="J214" t="s">
        <v>45</v>
      </c>
      <c r="K214">
        <v>1</v>
      </c>
      <c r="L214">
        <v>1513.6966</v>
      </c>
      <c r="M214">
        <f>_xlfn.RANK.EQ(D214,'Segments clients'!$D$2:$D$1708,0)</f>
        <v>60</v>
      </c>
      <c r="N214">
        <f>SUMIFS('Segments clients'!$D$2:$D$1708,'Segments clients'!$M$2:$M$1708,"&lt;="&amp;M214)</f>
        <v>419279.95059999998</v>
      </c>
      <c r="O214" s="4">
        <f>IFERROR(N214/(SUM('Segments clients'!$D$2:$D$1708)),0)</f>
        <v>0.17937975103456269</v>
      </c>
    </row>
    <row r="215" spans="1:15" x14ac:dyDescent="0.35">
      <c r="A215" t="s">
        <v>2108</v>
      </c>
      <c r="B215">
        <v>1</v>
      </c>
      <c r="C215">
        <v>18</v>
      </c>
      <c r="D215">
        <v>4561.0005000000001</v>
      </c>
      <c r="E215">
        <v>4</v>
      </c>
      <c r="F215">
        <v>4</v>
      </c>
      <c r="G215">
        <v>4</v>
      </c>
      <c r="H215">
        <v>12</v>
      </c>
      <c r="I215" t="s">
        <v>49</v>
      </c>
      <c r="J215" t="s">
        <v>41</v>
      </c>
      <c r="K215">
        <v>1</v>
      </c>
      <c r="L215">
        <v>1247.6645000000001</v>
      </c>
      <c r="M215">
        <f>_xlfn.RANK.EQ(D215,'Segments clients'!$D$2:$D$1708,0)</f>
        <v>121</v>
      </c>
      <c r="N215">
        <f>SUMIFS('Segments clients'!$D$2:$D$1708,'Segments clients'!$M$2:$M$1708,"&lt;="&amp;M215)</f>
        <v>731169.83990000025</v>
      </c>
      <c r="O215" s="4">
        <f>IFERROR(N215/(SUM('Segments clients'!$D$2:$D$1708)),0)</f>
        <v>0.31281501454470723</v>
      </c>
    </row>
    <row r="216" spans="1:15" x14ac:dyDescent="0.35">
      <c r="A216" t="s">
        <v>720</v>
      </c>
      <c r="B216">
        <v>10</v>
      </c>
      <c r="C216">
        <v>19</v>
      </c>
      <c r="D216">
        <v>7089.9390999999996</v>
      </c>
      <c r="E216">
        <v>4</v>
      </c>
      <c r="F216">
        <v>4</v>
      </c>
      <c r="G216">
        <v>4</v>
      </c>
      <c r="H216">
        <v>12</v>
      </c>
      <c r="I216" t="s">
        <v>49</v>
      </c>
      <c r="J216" t="s">
        <v>45</v>
      </c>
      <c r="K216">
        <v>1</v>
      </c>
      <c r="L216">
        <v>2005.2691</v>
      </c>
      <c r="M216">
        <f>_xlfn.RANK.EQ(D216,'Segments clients'!$D$2:$D$1708,0)</f>
        <v>21</v>
      </c>
      <c r="N216">
        <f>SUMIFS('Segments clients'!$D$2:$D$1708,'Segments clients'!$M$2:$M$1708,"&lt;="&amp;M216)</f>
        <v>172621.84159999999</v>
      </c>
      <c r="O216" s="4">
        <f>IFERROR(N216/(SUM('Segments clients'!$D$2:$D$1708)),0)</f>
        <v>7.3852477145697593E-2</v>
      </c>
    </row>
    <row r="217" spans="1:15" x14ac:dyDescent="0.35">
      <c r="A217" t="s">
        <v>2835</v>
      </c>
      <c r="B217">
        <v>6</v>
      </c>
      <c r="C217">
        <v>14</v>
      </c>
      <c r="D217">
        <v>3225.0324999999998</v>
      </c>
      <c r="E217">
        <v>4</v>
      </c>
      <c r="F217">
        <v>4</v>
      </c>
      <c r="G217">
        <v>4</v>
      </c>
      <c r="H217">
        <v>12</v>
      </c>
      <c r="I217" t="s">
        <v>49</v>
      </c>
      <c r="J217" t="s">
        <v>43</v>
      </c>
      <c r="K217">
        <v>1</v>
      </c>
      <c r="L217">
        <v>781.73050000000001</v>
      </c>
      <c r="M217">
        <f>_xlfn.RANK.EQ(D217,'Segments clients'!$D$2:$D$1708,0)</f>
        <v>252</v>
      </c>
      <c r="N217">
        <f>SUMIFS('Segments clients'!$D$2:$D$1708,'Segments clients'!$M$2:$M$1708,"&lt;="&amp;M217)</f>
        <v>1235290.1561999994</v>
      </c>
      <c r="O217" s="4">
        <f>IFERROR(N217/(SUM('Segments clients'!$D$2:$D$1708)),0)</f>
        <v>0.52849185933528864</v>
      </c>
    </row>
    <row r="218" spans="1:15" x14ac:dyDescent="0.35">
      <c r="A218" t="s">
        <v>438</v>
      </c>
      <c r="B218">
        <v>35</v>
      </c>
      <c r="C218">
        <v>13</v>
      </c>
      <c r="D218">
        <v>4133.4727999999996</v>
      </c>
      <c r="E218">
        <v>2</v>
      </c>
      <c r="F218">
        <v>4</v>
      </c>
      <c r="G218">
        <v>4</v>
      </c>
      <c r="H218">
        <v>10</v>
      </c>
      <c r="I218" t="s">
        <v>49</v>
      </c>
      <c r="J218" t="s">
        <v>48</v>
      </c>
      <c r="K218">
        <v>1</v>
      </c>
      <c r="L218">
        <v>1209.8108</v>
      </c>
      <c r="M218">
        <f>_xlfn.RANK.EQ(D218,'Segments clients'!$D$2:$D$1708,0)</f>
        <v>159</v>
      </c>
      <c r="N218">
        <f>SUMIFS('Segments clients'!$D$2:$D$1708,'Segments clients'!$M$2:$M$1708,"&lt;="&amp;M218)</f>
        <v>895324.52330000023</v>
      </c>
      <c r="O218" s="4">
        <f>IFERROR(N218/(SUM('Segments clients'!$D$2:$D$1708)),0)</f>
        <v>0.38304500335602876</v>
      </c>
    </row>
    <row r="219" spans="1:15" x14ac:dyDescent="0.35">
      <c r="A219" t="s">
        <v>459</v>
      </c>
      <c r="B219">
        <v>19</v>
      </c>
      <c r="C219">
        <v>17</v>
      </c>
      <c r="D219">
        <v>2204.0146</v>
      </c>
      <c r="E219">
        <v>3</v>
      </c>
      <c r="F219">
        <v>4</v>
      </c>
      <c r="G219">
        <v>4</v>
      </c>
      <c r="H219">
        <v>11</v>
      </c>
      <c r="I219" t="s">
        <v>49</v>
      </c>
      <c r="J219" t="s">
        <v>48</v>
      </c>
      <c r="K219">
        <v>1</v>
      </c>
      <c r="L219">
        <v>516.81659999999999</v>
      </c>
      <c r="M219">
        <f>_xlfn.RANK.EQ(D219,'Segments clients'!$D$2:$D$1708,0)</f>
        <v>383</v>
      </c>
      <c r="N219">
        <f>SUMIFS('Segments clients'!$D$2:$D$1708,'Segments clients'!$M$2:$M$1708,"&lt;="&amp;M219)</f>
        <v>1589710.0269999986</v>
      </c>
      <c r="O219" s="4">
        <f>IFERROR(N219/(SUM('Segments clients'!$D$2:$D$1708)),0)</f>
        <v>0.6801226446729306</v>
      </c>
    </row>
    <row r="220" spans="1:15" x14ac:dyDescent="0.35">
      <c r="A220" t="s">
        <v>281</v>
      </c>
      <c r="B220">
        <v>16</v>
      </c>
      <c r="C220">
        <v>15</v>
      </c>
      <c r="D220">
        <v>4764.5136000000002</v>
      </c>
      <c r="E220">
        <v>3</v>
      </c>
      <c r="F220">
        <v>4</v>
      </c>
      <c r="G220">
        <v>4</v>
      </c>
      <c r="H220">
        <v>11</v>
      </c>
      <c r="I220" t="s">
        <v>49</v>
      </c>
      <c r="J220" t="s">
        <v>48</v>
      </c>
      <c r="K220">
        <v>1</v>
      </c>
      <c r="L220">
        <v>1405.4456</v>
      </c>
      <c r="M220">
        <f>_xlfn.RANK.EQ(D220,'Segments clients'!$D$2:$D$1708,0)</f>
        <v>107</v>
      </c>
      <c r="N220">
        <f>SUMIFS('Segments clients'!$D$2:$D$1708,'Segments clients'!$M$2:$M$1708,"&lt;="&amp;M220)</f>
        <v>665792.36549999996</v>
      </c>
      <c r="O220" s="4">
        <f>IFERROR(N220/(SUM('Segments clients'!$D$2:$D$1708)),0)</f>
        <v>0.28484469289121922</v>
      </c>
    </row>
    <row r="221" spans="1:15" x14ac:dyDescent="0.35">
      <c r="A221" t="s">
        <v>710</v>
      </c>
      <c r="B221">
        <v>8</v>
      </c>
      <c r="C221">
        <v>18</v>
      </c>
      <c r="D221">
        <v>3419.9164999999998</v>
      </c>
      <c r="E221">
        <v>4</v>
      </c>
      <c r="F221">
        <v>4</v>
      </c>
      <c r="G221">
        <v>4</v>
      </c>
      <c r="H221">
        <v>12</v>
      </c>
      <c r="I221" t="s">
        <v>49</v>
      </c>
      <c r="J221" t="s">
        <v>41</v>
      </c>
      <c r="K221">
        <v>1</v>
      </c>
      <c r="L221">
        <v>838.74849999999992</v>
      </c>
      <c r="M221">
        <f>_xlfn.RANK.EQ(D221,'Segments clients'!$D$2:$D$1708,0)</f>
        <v>230</v>
      </c>
      <c r="N221">
        <f>SUMIFS('Segments clients'!$D$2:$D$1708,'Segments clients'!$M$2:$M$1708,"&lt;="&amp;M221)</f>
        <v>1162224.3699999989</v>
      </c>
      <c r="O221" s="4">
        <f>IFERROR(N221/(SUM('Segments clients'!$D$2:$D$1708)),0)</f>
        <v>0.49723226173481927</v>
      </c>
    </row>
    <row r="222" spans="1:15" x14ac:dyDescent="0.35">
      <c r="A222" t="s">
        <v>1821</v>
      </c>
      <c r="B222">
        <v>34</v>
      </c>
      <c r="C222">
        <v>13</v>
      </c>
      <c r="D222">
        <v>3290.6451999999999</v>
      </c>
      <c r="E222">
        <v>3</v>
      </c>
      <c r="F222">
        <v>4</v>
      </c>
      <c r="G222">
        <v>4</v>
      </c>
      <c r="H222">
        <v>11</v>
      </c>
      <c r="I222" t="s">
        <v>49</v>
      </c>
      <c r="J222" t="s">
        <v>48</v>
      </c>
      <c r="K222">
        <v>1</v>
      </c>
      <c r="L222">
        <v>930.44320000000005</v>
      </c>
      <c r="M222">
        <f>_xlfn.RANK.EQ(D222,'Segments clients'!$D$2:$D$1708,0)</f>
        <v>247</v>
      </c>
      <c r="N222">
        <f>SUMIFS('Segments clients'!$D$2:$D$1708,'Segments clients'!$M$2:$M$1708,"&lt;="&amp;M222)</f>
        <v>1219061.7382999992</v>
      </c>
      <c r="O222" s="4">
        <f>IFERROR(N222/(SUM('Segments clients'!$D$2:$D$1708)),0)</f>
        <v>0.5215488858913615</v>
      </c>
    </row>
    <row r="223" spans="1:15" x14ac:dyDescent="0.35">
      <c r="A223" t="s">
        <v>299</v>
      </c>
      <c r="B223">
        <v>23</v>
      </c>
      <c r="C223">
        <v>11</v>
      </c>
      <c r="D223">
        <v>2609.9458</v>
      </c>
      <c r="E223">
        <v>3</v>
      </c>
      <c r="F223">
        <v>4</v>
      </c>
      <c r="G223">
        <v>4</v>
      </c>
      <c r="H223">
        <v>11</v>
      </c>
      <c r="I223" t="s">
        <v>49</v>
      </c>
      <c r="J223" t="s">
        <v>45</v>
      </c>
      <c r="K223">
        <v>1</v>
      </c>
      <c r="L223">
        <v>748.72979999999995</v>
      </c>
      <c r="M223">
        <f>_xlfn.RANK.EQ(D223,'Segments clients'!$D$2:$D$1708,0)</f>
        <v>326</v>
      </c>
      <c r="N223">
        <f>SUMIFS('Segments clients'!$D$2:$D$1708,'Segments clients'!$M$2:$M$1708,"&lt;="&amp;M223)</f>
        <v>1451893.9081999986</v>
      </c>
      <c r="O223" s="4">
        <f>IFERROR(N223/(SUM('Segments clients'!$D$2:$D$1708)),0)</f>
        <v>0.62116103431327296</v>
      </c>
    </row>
    <row r="224" spans="1:15" x14ac:dyDescent="0.35">
      <c r="A224" t="s">
        <v>2008</v>
      </c>
      <c r="B224">
        <v>1</v>
      </c>
      <c r="C224">
        <v>13</v>
      </c>
      <c r="D224">
        <v>3329.7759000000001</v>
      </c>
      <c r="E224">
        <v>4</v>
      </c>
      <c r="F224">
        <v>4</v>
      </c>
      <c r="G224">
        <v>4</v>
      </c>
      <c r="H224">
        <v>12</v>
      </c>
      <c r="I224" t="s">
        <v>49</v>
      </c>
      <c r="J224" t="s">
        <v>43</v>
      </c>
      <c r="K224">
        <v>1</v>
      </c>
      <c r="L224">
        <v>919.70389999999998</v>
      </c>
      <c r="M224">
        <f>_xlfn.RANK.EQ(D224,'Segments clients'!$D$2:$D$1708,0)</f>
        <v>240</v>
      </c>
      <c r="N224">
        <f>SUMIFS('Segments clients'!$D$2:$D$1708,'Segments clients'!$M$2:$M$1708,"&lt;="&amp;M224)</f>
        <v>1195921.1140999987</v>
      </c>
      <c r="O224" s="4">
        <f>IFERROR(N224/(SUM('Segments clients'!$D$2:$D$1708)),0)</f>
        <v>0.51164867625376653</v>
      </c>
    </row>
    <row r="225" spans="1:15" x14ac:dyDescent="0.35">
      <c r="A225" t="s">
        <v>2228</v>
      </c>
      <c r="B225">
        <v>4</v>
      </c>
      <c r="C225">
        <v>12</v>
      </c>
      <c r="D225">
        <v>1657.1876</v>
      </c>
      <c r="E225">
        <v>4</v>
      </c>
      <c r="F225">
        <v>4</v>
      </c>
      <c r="G225">
        <v>3</v>
      </c>
      <c r="H225">
        <v>11</v>
      </c>
      <c r="I225" t="s">
        <v>49</v>
      </c>
      <c r="J225" t="s">
        <v>45</v>
      </c>
      <c r="K225">
        <v>1</v>
      </c>
      <c r="L225">
        <v>328.73559999999998</v>
      </c>
      <c r="M225">
        <f>_xlfn.RANK.EQ(D225,'Segments clients'!$D$2:$D$1708,0)</f>
        <v>468</v>
      </c>
      <c r="N225">
        <f>SUMIFS('Segments clients'!$D$2:$D$1708,'Segments clients'!$M$2:$M$1708,"&lt;="&amp;M225)</f>
        <v>1753108.0790999974</v>
      </c>
      <c r="O225" s="4">
        <f>IFERROR(N225/(SUM('Segments clients'!$D$2:$D$1708)),0)</f>
        <v>0.75002892534122045</v>
      </c>
    </row>
    <row r="226" spans="1:15" x14ac:dyDescent="0.35">
      <c r="A226" t="s">
        <v>1764</v>
      </c>
      <c r="B226">
        <v>40</v>
      </c>
      <c r="C226">
        <v>13</v>
      </c>
      <c r="D226">
        <v>3907.8471</v>
      </c>
      <c r="E226">
        <v>2</v>
      </c>
      <c r="F226">
        <v>4</v>
      </c>
      <c r="G226">
        <v>4</v>
      </c>
      <c r="H226">
        <v>10</v>
      </c>
      <c r="I226" t="s">
        <v>49</v>
      </c>
      <c r="J226" t="s">
        <v>41</v>
      </c>
      <c r="K226">
        <v>1</v>
      </c>
      <c r="L226">
        <v>1140.8431</v>
      </c>
      <c r="M226">
        <f>_xlfn.RANK.EQ(D226,'Segments clients'!$D$2:$D$1708,0)</f>
        <v>182</v>
      </c>
      <c r="N226">
        <f>SUMIFS('Segments clients'!$D$2:$D$1708,'Segments clients'!$M$2:$M$1708,"&lt;="&amp;M226)</f>
        <v>987074.11410000001</v>
      </c>
      <c r="O226" s="4">
        <f>IFERROR(N226/(SUM('Segments clients'!$D$2:$D$1708)),0)</f>
        <v>0.42229805786453822</v>
      </c>
    </row>
    <row r="227" spans="1:15" x14ac:dyDescent="0.35">
      <c r="A227" t="s">
        <v>2003</v>
      </c>
      <c r="B227">
        <v>30</v>
      </c>
      <c r="C227">
        <v>9</v>
      </c>
      <c r="D227">
        <v>1116.1688999999999</v>
      </c>
      <c r="E227">
        <v>3</v>
      </c>
      <c r="F227">
        <v>4</v>
      </c>
      <c r="G227">
        <v>3</v>
      </c>
      <c r="H227">
        <v>10</v>
      </c>
      <c r="I227" t="s">
        <v>49</v>
      </c>
      <c r="J227" t="s">
        <v>41</v>
      </c>
      <c r="K227">
        <v>1</v>
      </c>
      <c r="L227">
        <v>198.91290000000001</v>
      </c>
      <c r="M227">
        <f>_xlfn.RANK.EQ(D227,'Segments clients'!$D$2:$D$1708,0)</f>
        <v>624</v>
      </c>
      <c r="N227">
        <f>SUMIFS('Segments clients'!$D$2:$D$1708,'Segments clients'!$M$2:$M$1708,"&lt;="&amp;M227)</f>
        <v>1963315.5721999963</v>
      </c>
      <c r="O227" s="4">
        <f>IFERROR(N227/(SUM('Segments clients'!$D$2:$D$1708)),0)</f>
        <v>0.83996160092925598</v>
      </c>
    </row>
    <row r="228" spans="1:15" x14ac:dyDescent="0.35">
      <c r="A228" t="s">
        <v>764</v>
      </c>
      <c r="B228">
        <v>2</v>
      </c>
      <c r="C228">
        <v>13</v>
      </c>
      <c r="D228">
        <v>2685.1963000000001</v>
      </c>
      <c r="E228">
        <v>4</v>
      </c>
      <c r="F228">
        <v>4</v>
      </c>
      <c r="G228">
        <v>4</v>
      </c>
      <c r="H228">
        <v>12</v>
      </c>
      <c r="I228" t="s">
        <v>49</v>
      </c>
      <c r="J228" t="s">
        <v>45</v>
      </c>
      <c r="K228">
        <v>1</v>
      </c>
      <c r="L228">
        <v>693.52629999999999</v>
      </c>
      <c r="M228">
        <f>_xlfn.RANK.EQ(D228,'Segments clients'!$D$2:$D$1708,0)</f>
        <v>316</v>
      </c>
      <c r="N228">
        <f>SUMIFS('Segments clients'!$D$2:$D$1708,'Segments clients'!$M$2:$M$1708,"&lt;="&amp;M228)</f>
        <v>1425454.660399999</v>
      </c>
      <c r="O228" s="4">
        <f>IFERROR(N228/(SUM('Segments clients'!$D$2:$D$1708)),0)</f>
        <v>0.60984958075791418</v>
      </c>
    </row>
    <row r="229" spans="1:15" x14ac:dyDescent="0.35">
      <c r="A229" t="s">
        <v>1174</v>
      </c>
      <c r="B229">
        <v>7</v>
      </c>
      <c r="C229">
        <v>15</v>
      </c>
      <c r="D229">
        <v>3214.3787000000002</v>
      </c>
      <c r="E229">
        <v>4</v>
      </c>
      <c r="F229">
        <v>4</v>
      </c>
      <c r="G229">
        <v>4</v>
      </c>
      <c r="H229">
        <v>12</v>
      </c>
      <c r="I229" t="s">
        <v>49</v>
      </c>
      <c r="J229" t="s">
        <v>43</v>
      </c>
      <c r="K229">
        <v>1</v>
      </c>
      <c r="L229">
        <v>847.77070000000015</v>
      </c>
      <c r="M229">
        <f>_xlfn.RANK.EQ(D229,'Segments clients'!$D$2:$D$1708,0)</f>
        <v>254</v>
      </c>
      <c r="N229">
        <f>SUMIFS('Segments clients'!$D$2:$D$1708,'Segments clients'!$M$2:$M$1708,"&lt;="&amp;M229)</f>
        <v>1241726.6737999993</v>
      </c>
      <c r="O229" s="4">
        <f>IFERROR(N229/(SUM('Segments clients'!$D$2:$D$1708)),0)</f>
        <v>0.53124558252898135</v>
      </c>
    </row>
    <row r="230" spans="1:15" x14ac:dyDescent="0.35">
      <c r="A230" t="s">
        <v>1407</v>
      </c>
      <c r="B230">
        <v>18</v>
      </c>
      <c r="C230">
        <v>7</v>
      </c>
      <c r="D230">
        <v>1464.8738000000001</v>
      </c>
      <c r="E230">
        <v>3</v>
      </c>
      <c r="F230">
        <v>4</v>
      </c>
      <c r="G230">
        <v>3</v>
      </c>
      <c r="H230">
        <v>10</v>
      </c>
      <c r="I230" t="s">
        <v>49</v>
      </c>
      <c r="J230" t="s">
        <v>41</v>
      </c>
      <c r="K230">
        <v>1</v>
      </c>
      <c r="L230">
        <v>354.58379999999988</v>
      </c>
      <c r="M230">
        <f>_xlfn.RANK.EQ(D230,'Segments clients'!$D$2:$D$1708,0)</f>
        <v>509</v>
      </c>
      <c r="N230">
        <f>SUMIFS('Segments clients'!$D$2:$D$1708,'Segments clients'!$M$2:$M$1708,"&lt;="&amp;M230)</f>
        <v>1816815.5796999966</v>
      </c>
      <c r="O230" s="4">
        <f>IFERROR(N230/(SUM('Segments clients'!$D$2:$D$1708)),0)</f>
        <v>0.77728478525130817</v>
      </c>
    </row>
    <row r="231" spans="1:15" x14ac:dyDescent="0.35">
      <c r="A231" t="s">
        <v>4179</v>
      </c>
      <c r="B231">
        <v>21</v>
      </c>
      <c r="C231">
        <v>15</v>
      </c>
      <c r="D231">
        <v>4686.9877999999999</v>
      </c>
      <c r="E231">
        <v>3</v>
      </c>
      <c r="F231">
        <v>4</v>
      </c>
      <c r="G231">
        <v>4</v>
      </c>
      <c r="H231">
        <v>11</v>
      </c>
      <c r="I231" t="s">
        <v>49</v>
      </c>
      <c r="J231" t="s">
        <v>48</v>
      </c>
      <c r="K231">
        <v>1</v>
      </c>
      <c r="L231">
        <v>1235.5637999999999</v>
      </c>
      <c r="M231">
        <f>_xlfn.RANK.EQ(D231,'Segments clients'!$D$2:$D$1708,0)</f>
        <v>114</v>
      </c>
      <c r="N231">
        <f>SUMIFS('Segments clients'!$D$2:$D$1708,'Segments clients'!$M$2:$M$1708,"&lt;="&amp;M231)</f>
        <v>698741.68430000008</v>
      </c>
      <c r="O231" s="4">
        <f>IFERROR(N231/(SUM('Segments clients'!$D$2:$D$1708)),0)</f>
        <v>0.29894133785276455</v>
      </c>
    </row>
    <row r="232" spans="1:15" x14ac:dyDescent="0.35">
      <c r="A232" t="s">
        <v>2345</v>
      </c>
      <c r="B232">
        <v>1</v>
      </c>
      <c r="C232">
        <v>13</v>
      </c>
      <c r="D232">
        <v>6435.5150000000003</v>
      </c>
      <c r="E232">
        <v>4</v>
      </c>
      <c r="F232">
        <v>4</v>
      </c>
      <c r="G232">
        <v>4</v>
      </c>
      <c r="H232">
        <v>12</v>
      </c>
      <c r="I232" t="s">
        <v>49</v>
      </c>
      <c r="J232" t="s">
        <v>41</v>
      </c>
      <c r="K232">
        <v>1</v>
      </c>
      <c r="L232">
        <v>2024.7270000000001</v>
      </c>
      <c r="M232">
        <f>_xlfn.RANK.EQ(D232,'Segments clients'!$D$2:$D$1708,0)</f>
        <v>38</v>
      </c>
      <c r="N232">
        <f>SUMIFS('Segments clients'!$D$2:$D$1708,'Segments clients'!$M$2:$M$1708,"&lt;="&amp;M232)</f>
        <v>286875.95960000006</v>
      </c>
      <c r="O232" s="4">
        <f>IFERROR(N232/(SUM('Segments clients'!$D$2:$D$1708)),0)</f>
        <v>0.1227336011111648</v>
      </c>
    </row>
    <row r="233" spans="1:15" x14ac:dyDescent="0.35">
      <c r="A233" t="s">
        <v>1444</v>
      </c>
      <c r="B233">
        <v>22</v>
      </c>
      <c r="C233">
        <v>17</v>
      </c>
      <c r="D233">
        <v>5779.3746000000001</v>
      </c>
      <c r="E233">
        <v>3</v>
      </c>
      <c r="F233">
        <v>4</v>
      </c>
      <c r="G233">
        <v>4</v>
      </c>
      <c r="H233">
        <v>11</v>
      </c>
      <c r="I233" t="s">
        <v>49</v>
      </c>
      <c r="J233" t="s">
        <v>43</v>
      </c>
      <c r="K233">
        <v>1</v>
      </c>
      <c r="L233">
        <v>1703.8866</v>
      </c>
      <c r="M233">
        <f>_xlfn.RANK.EQ(D233,'Segments clients'!$D$2:$D$1708,0)</f>
        <v>62</v>
      </c>
      <c r="N233">
        <f>SUMIFS('Segments clients'!$D$2:$D$1708,'Segments clients'!$M$2:$M$1708,"&lt;="&amp;M233)</f>
        <v>430867.53469999996</v>
      </c>
      <c r="O233" s="4">
        <f>IFERROR(N233/(SUM('Segments clients'!$D$2:$D$1708)),0)</f>
        <v>0.18433724530056697</v>
      </c>
    </row>
    <row r="234" spans="1:15" x14ac:dyDescent="0.35">
      <c r="A234" t="s">
        <v>913</v>
      </c>
      <c r="B234">
        <v>9</v>
      </c>
      <c r="C234">
        <v>16</v>
      </c>
      <c r="D234">
        <v>3822.8995</v>
      </c>
      <c r="E234">
        <v>4</v>
      </c>
      <c r="F234">
        <v>4</v>
      </c>
      <c r="G234">
        <v>4</v>
      </c>
      <c r="H234">
        <v>12</v>
      </c>
      <c r="I234" t="s">
        <v>49</v>
      </c>
      <c r="J234" t="s">
        <v>48</v>
      </c>
      <c r="K234">
        <v>1</v>
      </c>
      <c r="L234">
        <v>1120.9875</v>
      </c>
      <c r="M234">
        <f>_xlfn.RANK.EQ(D234,'Segments clients'!$D$2:$D$1708,0)</f>
        <v>192</v>
      </c>
      <c r="N234">
        <f>SUMIFS('Segments clients'!$D$2:$D$1708,'Segments clients'!$M$2:$M$1708,"&lt;="&amp;M234)</f>
        <v>1025603.8779</v>
      </c>
      <c r="O234" s="4">
        <f>IFERROR(N234/(SUM('Segments clients'!$D$2:$D$1708)),0)</f>
        <v>0.4387821740927863</v>
      </c>
    </row>
    <row r="235" spans="1:15" x14ac:dyDescent="0.35">
      <c r="A235" t="s">
        <v>576</v>
      </c>
      <c r="B235">
        <v>9</v>
      </c>
      <c r="C235">
        <v>11</v>
      </c>
      <c r="D235">
        <v>2677.4373000000001</v>
      </c>
      <c r="E235">
        <v>4</v>
      </c>
      <c r="F235">
        <v>4</v>
      </c>
      <c r="G235">
        <v>4</v>
      </c>
      <c r="H235">
        <v>12</v>
      </c>
      <c r="I235" t="s">
        <v>49</v>
      </c>
      <c r="J235" t="s">
        <v>48</v>
      </c>
      <c r="K235">
        <v>1</v>
      </c>
      <c r="L235">
        <v>815.86130000000026</v>
      </c>
      <c r="M235">
        <f>_xlfn.RANK.EQ(D235,'Segments clients'!$D$2:$D$1708,0)</f>
        <v>318</v>
      </c>
      <c r="N235">
        <f>SUMIFS('Segments clients'!$D$2:$D$1708,'Segments clients'!$M$2:$M$1708,"&lt;="&amp;M235)</f>
        <v>1430814.5692999989</v>
      </c>
      <c r="O235" s="4">
        <f>IFERROR(N235/(SUM('Segments clients'!$D$2:$D$1708)),0)</f>
        <v>0.61214270048060548</v>
      </c>
    </row>
    <row r="236" spans="1:15" x14ac:dyDescent="0.35">
      <c r="A236" t="s">
        <v>166</v>
      </c>
      <c r="B236">
        <v>6</v>
      </c>
      <c r="C236">
        <v>19</v>
      </c>
      <c r="D236">
        <v>5702.3765000000003</v>
      </c>
      <c r="E236">
        <v>4</v>
      </c>
      <c r="F236">
        <v>4</v>
      </c>
      <c r="G236">
        <v>4</v>
      </c>
      <c r="H236">
        <v>12</v>
      </c>
      <c r="I236" t="s">
        <v>49</v>
      </c>
      <c r="J236" t="s">
        <v>45</v>
      </c>
      <c r="K236">
        <v>1</v>
      </c>
      <c r="L236">
        <v>1855.4604999999999</v>
      </c>
      <c r="M236">
        <f>_xlfn.RANK.EQ(D236,'Segments clients'!$D$2:$D$1708,0)</f>
        <v>66</v>
      </c>
      <c r="N236">
        <f>SUMIFS('Segments clients'!$D$2:$D$1708,'Segments clients'!$M$2:$M$1708,"&lt;="&amp;M236)</f>
        <v>453827.85310000007</v>
      </c>
      <c r="O236" s="4">
        <f>IFERROR(N236/(SUM('Segments clients'!$D$2:$D$1708)),0)</f>
        <v>0.194160315047576</v>
      </c>
    </row>
    <row r="237" spans="1:15" x14ac:dyDescent="0.35">
      <c r="A237" t="s">
        <v>2417</v>
      </c>
      <c r="B237">
        <v>45</v>
      </c>
      <c r="C237">
        <v>14</v>
      </c>
      <c r="D237">
        <v>3261.4656</v>
      </c>
      <c r="E237">
        <v>2</v>
      </c>
      <c r="F237">
        <v>4</v>
      </c>
      <c r="G237">
        <v>4</v>
      </c>
      <c r="H237">
        <v>10</v>
      </c>
      <c r="I237" t="s">
        <v>49</v>
      </c>
      <c r="J237" t="s">
        <v>41</v>
      </c>
      <c r="K237">
        <v>1</v>
      </c>
      <c r="L237">
        <v>892.75159999999994</v>
      </c>
      <c r="M237">
        <f>_xlfn.RANK.EQ(D237,'Segments clients'!$D$2:$D$1708,0)</f>
        <v>248</v>
      </c>
      <c r="N237">
        <f>SUMIFS('Segments clients'!$D$2:$D$1708,'Segments clients'!$M$2:$M$1708,"&lt;="&amp;M237)</f>
        <v>1222323.2038999991</v>
      </c>
      <c r="O237" s="4">
        <f>IFERROR(N237/(SUM('Segments clients'!$D$2:$D$1708)),0)</f>
        <v>0.52294423257201861</v>
      </c>
    </row>
    <row r="238" spans="1:15" x14ac:dyDescent="0.35">
      <c r="A238" t="s">
        <v>321</v>
      </c>
      <c r="B238">
        <v>16</v>
      </c>
      <c r="C238">
        <v>15</v>
      </c>
      <c r="D238">
        <v>6183.0897999999997</v>
      </c>
      <c r="E238">
        <v>3</v>
      </c>
      <c r="F238">
        <v>4</v>
      </c>
      <c r="G238">
        <v>4</v>
      </c>
      <c r="H238">
        <v>11</v>
      </c>
      <c r="I238" t="s">
        <v>49</v>
      </c>
      <c r="J238" t="s">
        <v>43</v>
      </c>
      <c r="K238">
        <v>1</v>
      </c>
      <c r="L238">
        <v>1951.8117999999999</v>
      </c>
      <c r="M238">
        <f>_xlfn.RANK.EQ(D238,'Segments clients'!$D$2:$D$1708,0)</f>
        <v>41</v>
      </c>
      <c r="N238">
        <f>SUMIFS('Segments clients'!$D$2:$D$1708,'Segments clients'!$M$2:$M$1708,"&lt;="&amp;M238)</f>
        <v>305661.4383000001</v>
      </c>
      <c r="O238" s="4">
        <f>IFERROR(N238/(SUM('Segments clients'!$D$2:$D$1708)),0)</f>
        <v>0.13077055705777973</v>
      </c>
    </row>
    <row r="239" spans="1:15" x14ac:dyDescent="0.35">
      <c r="A239" t="s">
        <v>915</v>
      </c>
      <c r="B239">
        <v>72</v>
      </c>
      <c r="C239">
        <v>11</v>
      </c>
      <c r="D239">
        <v>4679.9883</v>
      </c>
      <c r="E239">
        <v>2</v>
      </c>
      <c r="F239">
        <v>4</v>
      </c>
      <c r="G239">
        <v>4</v>
      </c>
      <c r="H239">
        <v>10</v>
      </c>
      <c r="I239" t="s">
        <v>49</v>
      </c>
      <c r="J239" t="s">
        <v>45</v>
      </c>
      <c r="K239">
        <v>1</v>
      </c>
      <c r="L239">
        <v>1442.5102999999999</v>
      </c>
      <c r="M239">
        <f>_xlfn.RANK.EQ(D239,'Segments clients'!$D$2:$D$1708,0)</f>
        <v>117</v>
      </c>
      <c r="N239">
        <f>SUMIFS('Segments clients'!$D$2:$D$1708,'Segments clients'!$M$2:$M$1708,"&lt;="&amp;M239)</f>
        <v>712788.59430000011</v>
      </c>
      <c r="O239" s="4">
        <f>IFERROR(N239/(SUM('Segments clients'!$D$2:$D$1708)),0)</f>
        <v>0.30495100088339389</v>
      </c>
    </row>
    <row r="240" spans="1:15" x14ac:dyDescent="0.35">
      <c r="A240" t="s">
        <v>1285</v>
      </c>
      <c r="B240">
        <v>31</v>
      </c>
      <c r="C240">
        <v>12</v>
      </c>
      <c r="D240">
        <v>3385.7329</v>
      </c>
      <c r="E240">
        <v>3</v>
      </c>
      <c r="F240">
        <v>4</v>
      </c>
      <c r="G240">
        <v>4</v>
      </c>
      <c r="H240">
        <v>11</v>
      </c>
      <c r="I240" t="s">
        <v>49</v>
      </c>
      <c r="J240" t="s">
        <v>41</v>
      </c>
      <c r="K240">
        <v>1</v>
      </c>
      <c r="L240">
        <v>914.2029</v>
      </c>
      <c r="M240">
        <f>_xlfn.RANK.EQ(D240,'Segments clients'!$D$2:$D$1708,0)</f>
        <v>233</v>
      </c>
      <c r="N240">
        <f>SUMIFS('Segments clients'!$D$2:$D$1708,'Segments clients'!$M$2:$M$1708,"&lt;="&amp;M240)</f>
        <v>1172413.5653999988</v>
      </c>
      <c r="O240" s="4">
        <f>IFERROR(N240/(SUM('Segments clients'!$D$2:$D$1708)),0)</f>
        <v>0.50159148599889136</v>
      </c>
    </row>
    <row r="241" spans="1:15" x14ac:dyDescent="0.35">
      <c r="A241" t="s">
        <v>3352</v>
      </c>
      <c r="B241">
        <v>9</v>
      </c>
      <c r="C241">
        <v>10</v>
      </c>
      <c r="D241">
        <v>3021.4189999999999</v>
      </c>
      <c r="E241">
        <v>4</v>
      </c>
      <c r="F241">
        <v>4</v>
      </c>
      <c r="G241">
        <v>4</v>
      </c>
      <c r="H241">
        <v>12</v>
      </c>
      <c r="I241" t="s">
        <v>49</v>
      </c>
      <c r="J241" t="s">
        <v>41</v>
      </c>
      <c r="K241">
        <v>1</v>
      </c>
      <c r="L241">
        <v>676.39499999999998</v>
      </c>
      <c r="M241">
        <f>_xlfn.RANK.EQ(D241,'Segments clients'!$D$2:$D$1708,0)</f>
        <v>280</v>
      </c>
      <c r="N241">
        <f>SUMIFS('Segments clients'!$D$2:$D$1708,'Segments clients'!$M$2:$M$1708,"&lt;="&amp;M241)</f>
        <v>1322355.2510999988</v>
      </c>
      <c r="O241" s="4">
        <f>IFERROR(N241/(SUM('Segments clients'!$D$2:$D$1708)),0)</f>
        <v>0.56574075479192354</v>
      </c>
    </row>
    <row r="242" spans="1:15" x14ac:dyDescent="0.35">
      <c r="A242" t="s">
        <v>1045</v>
      </c>
      <c r="B242">
        <v>2</v>
      </c>
      <c r="C242">
        <v>20</v>
      </c>
      <c r="D242">
        <v>3867.0218</v>
      </c>
      <c r="E242">
        <v>4</v>
      </c>
      <c r="F242">
        <v>4</v>
      </c>
      <c r="G242">
        <v>4</v>
      </c>
      <c r="H242">
        <v>12</v>
      </c>
      <c r="I242" t="s">
        <v>49</v>
      </c>
      <c r="J242" t="s">
        <v>43</v>
      </c>
      <c r="K242">
        <v>1</v>
      </c>
      <c r="L242">
        <v>851.01980000000015</v>
      </c>
      <c r="M242">
        <f>_xlfn.RANK.EQ(D242,'Segments clients'!$D$2:$D$1708,0)</f>
        <v>185</v>
      </c>
      <c r="N242">
        <f>SUMIFS('Segments clients'!$D$2:$D$1708,'Segments clients'!$M$2:$M$1708,"&lt;="&amp;M242)</f>
        <v>998682.71139999991</v>
      </c>
      <c r="O242" s="4">
        <f>IFERROR(N242/(SUM('Segments clients'!$D$2:$D$1708)),0)</f>
        <v>0.42726454216829424</v>
      </c>
    </row>
    <row r="243" spans="1:15" x14ac:dyDescent="0.35">
      <c r="A243" t="s">
        <v>815</v>
      </c>
      <c r="B243">
        <v>5</v>
      </c>
      <c r="C243">
        <v>15</v>
      </c>
      <c r="D243">
        <v>5272.0515999999998</v>
      </c>
      <c r="E243">
        <v>4</v>
      </c>
      <c r="F243">
        <v>4</v>
      </c>
      <c r="G243">
        <v>4</v>
      </c>
      <c r="H243">
        <v>12</v>
      </c>
      <c r="I243" t="s">
        <v>49</v>
      </c>
      <c r="J243" t="s">
        <v>41</v>
      </c>
      <c r="K243">
        <v>1</v>
      </c>
      <c r="L243">
        <v>1377.5636</v>
      </c>
      <c r="M243">
        <f>_xlfn.RANK.EQ(D243,'Segments clients'!$D$2:$D$1708,0)</f>
        <v>82</v>
      </c>
      <c r="N243">
        <f>SUMIFS('Segments clients'!$D$2:$D$1708,'Segments clients'!$M$2:$M$1708,"&lt;="&amp;M243)</f>
        <v>541111.92230000009</v>
      </c>
      <c r="O243" s="4">
        <f>IFERROR(N243/(SUM('Segments clients'!$D$2:$D$1708)),0)</f>
        <v>0.23150289386627221</v>
      </c>
    </row>
    <row r="244" spans="1:15" x14ac:dyDescent="0.35">
      <c r="A244" t="s">
        <v>941</v>
      </c>
      <c r="B244">
        <v>2</v>
      </c>
      <c r="C244">
        <v>15</v>
      </c>
      <c r="D244">
        <v>7257.4620999999997</v>
      </c>
      <c r="E244">
        <v>4</v>
      </c>
      <c r="F244">
        <v>4</v>
      </c>
      <c r="G244">
        <v>4</v>
      </c>
      <c r="H244">
        <v>12</v>
      </c>
      <c r="I244" t="s">
        <v>49</v>
      </c>
      <c r="J244" t="s">
        <v>45</v>
      </c>
      <c r="K244">
        <v>1</v>
      </c>
      <c r="L244">
        <v>2265.0461</v>
      </c>
      <c r="M244">
        <f>_xlfn.RANK.EQ(D244,'Segments clients'!$D$2:$D$1708,0)</f>
        <v>20</v>
      </c>
      <c r="N244">
        <f>SUMIFS('Segments clients'!$D$2:$D$1708,'Segments clients'!$M$2:$M$1708,"&lt;="&amp;M244)</f>
        <v>165531.90249999997</v>
      </c>
      <c r="O244" s="4">
        <f>IFERROR(N244/(SUM('Segments clients'!$D$2:$D$1708)),0)</f>
        <v>7.0819201863184689E-2</v>
      </c>
    </row>
    <row r="245" spans="1:15" x14ac:dyDescent="0.35">
      <c r="A245" t="s">
        <v>1632</v>
      </c>
      <c r="B245">
        <v>14</v>
      </c>
      <c r="C245">
        <v>12</v>
      </c>
      <c r="D245">
        <v>3030.8822</v>
      </c>
      <c r="E245">
        <v>3</v>
      </c>
      <c r="F245">
        <v>4</v>
      </c>
      <c r="G245">
        <v>4</v>
      </c>
      <c r="H245">
        <v>11</v>
      </c>
      <c r="I245" t="s">
        <v>49</v>
      </c>
      <c r="J245" t="s">
        <v>45</v>
      </c>
      <c r="K245">
        <v>1</v>
      </c>
      <c r="L245">
        <v>780.1442000000003</v>
      </c>
      <c r="M245">
        <f>_xlfn.RANK.EQ(D245,'Segments clients'!$D$2:$D$1708,0)</f>
        <v>279</v>
      </c>
      <c r="N245">
        <f>SUMIFS('Segments clients'!$D$2:$D$1708,'Segments clients'!$M$2:$M$1708,"&lt;="&amp;M245)</f>
        <v>1319333.8320999988</v>
      </c>
      <c r="O245" s="4">
        <f>IFERROR(N245/(SUM('Segments clients'!$D$2:$D$1708)),0)</f>
        <v>0.56444810679572077</v>
      </c>
    </row>
    <row r="246" spans="1:15" x14ac:dyDescent="0.35">
      <c r="A246" t="s">
        <v>1541</v>
      </c>
      <c r="B246">
        <v>16</v>
      </c>
      <c r="C246">
        <v>13</v>
      </c>
      <c r="D246">
        <v>3141.2521000000002</v>
      </c>
      <c r="E246">
        <v>3</v>
      </c>
      <c r="F246">
        <v>4</v>
      </c>
      <c r="G246">
        <v>4</v>
      </c>
      <c r="H246">
        <v>11</v>
      </c>
      <c r="I246" t="s">
        <v>49</v>
      </c>
      <c r="J246" t="s">
        <v>48</v>
      </c>
      <c r="K246">
        <v>1</v>
      </c>
      <c r="L246">
        <v>971.74609999999996</v>
      </c>
      <c r="M246">
        <f>_xlfn.RANK.EQ(D246,'Segments clients'!$D$2:$D$1708,0)</f>
        <v>259</v>
      </c>
      <c r="N246">
        <f>SUMIFS('Segments clients'!$D$2:$D$1708,'Segments clients'!$M$2:$M$1708,"&lt;="&amp;M246)</f>
        <v>1257625.8336999991</v>
      </c>
      <c r="O246" s="4">
        <f>IFERROR(N246/(SUM('Segments clients'!$D$2:$D$1708)),0)</f>
        <v>0.53804769014333165</v>
      </c>
    </row>
    <row r="247" spans="1:15" x14ac:dyDescent="0.35">
      <c r="A247" t="s">
        <v>3267</v>
      </c>
      <c r="B247">
        <v>1</v>
      </c>
      <c r="C247">
        <v>15</v>
      </c>
      <c r="D247">
        <v>2224.2455</v>
      </c>
      <c r="E247">
        <v>4</v>
      </c>
      <c r="F247">
        <v>4</v>
      </c>
      <c r="G247">
        <v>4</v>
      </c>
      <c r="H247">
        <v>12</v>
      </c>
      <c r="I247" t="s">
        <v>49</v>
      </c>
      <c r="J247" t="s">
        <v>41</v>
      </c>
      <c r="K247">
        <v>1</v>
      </c>
      <c r="L247">
        <v>562.32950000000005</v>
      </c>
      <c r="M247">
        <f>_xlfn.RANK.EQ(D247,'Segments clients'!$D$2:$D$1708,0)</f>
        <v>379</v>
      </c>
      <c r="N247">
        <f>SUMIFS('Segments clients'!$D$2:$D$1708,'Segments clients'!$M$2:$M$1708,"&lt;="&amp;M247)</f>
        <v>1580872.1354999987</v>
      </c>
      <c r="O247" s="4">
        <f>IFERROR(N247/(SUM('Segments clients'!$D$2:$D$1708)),0)</f>
        <v>0.67634154620954878</v>
      </c>
    </row>
    <row r="248" spans="1:15" x14ac:dyDescent="0.35">
      <c r="A248" t="s">
        <v>2504</v>
      </c>
      <c r="B248">
        <v>23</v>
      </c>
      <c r="C248">
        <v>11</v>
      </c>
      <c r="D248">
        <v>2211.326</v>
      </c>
      <c r="E248">
        <v>3</v>
      </c>
      <c r="F248">
        <v>4</v>
      </c>
      <c r="G248">
        <v>4</v>
      </c>
      <c r="H248">
        <v>11</v>
      </c>
      <c r="I248" t="s">
        <v>49</v>
      </c>
      <c r="J248" t="s">
        <v>43</v>
      </c>
      <c r="K248">
        <v>1</v>
      </c>
      <c r="L248">
        <v>596.44000000000005</v>
      </c>
      <c r="M248">
        <f>_xlfn.RANK.EQ(D248,'Segments clients'!$D$2:$D$1708,0)</f>
        <v>381</v>
      </c>
      <c r="N248">
        <f>SUMIFS('Segments clients'!$D$2:$D$1708,'Segments clients'!$M$2:$M$1708,"&lt;="&amp;M248)</f>
        <v>1585301.8097999985</v>
      </c>
      <c r="O248" s="4">
        <f>IFERROR(N248/(SUM('Segments clients'!$D$2:$D$1708)),0)</f>
        <v>0.67823668541656568</v>
      </c>
    </row>
    <row r="249" spans="1:15" x14ac:dyDescent="0.35">
      <c r="A249" t="s">
        <v>554</v>
      </c>
      <c r="B249">
        <v>4</v>
      </c>
      <c r="C249">
        <v>10</v>
      </c>
      <c r="D249">
        <v>2567.9198000000001</v>
      </c>
      <c r="E249">
        <v>4</v>
      </c>
      <c r="F249">
        <v>4</v>
      </c>
      <c r="G249">
        <v>4</v>
      </c>
      <c r="H249">
        <v>12</v>
      </c>
      <c r="I249" t="s">
        <v>49</v>
      </c>
      <c r="J249" t="s">
        <v>41</v>
      </c>
      <c r="K249">
        <v>1</v>
      </c>
      <c r="L249">
        <v>708.31779999999981</v>
      </c>
      <c r="M249">
        <f>_xlfn.RANK.EQ(D249,'Segments clients'!$D$2:$D$1708,0)</f>
        <v>334</v>
      </c>
      <c r="N249">
        <f>SUMIFS('Segments clients'!$D$2:$D$1708,'Segments clients'!$M$2:$M$1708,"&lt;="&amp;M249)</f>
        <v>1472563.0346999986</v>
      </c>
      <c r="O249" s="4">
        <f>IFERROR(N249/(SUM('Segments clients'!$D$2:$D$1708)),0)</f>
        <v>0.63000386774798922</v>
      </c>
    </row>
    <row r="250" spans="1:15" x14ac:dyDescent="0.35">
      <c r="A250" t="s">
        <v>362</v>
      </c>
      <c r="B250">
        <v>9</v>
      </c>
      <c r="C250">
        <v>18</v>
      </c>
      <c r="D250">
        <v>6660.0479999999998</v>
      </c>
      <c r="E250">
        <v>4</v>
      </c>
      <c r="F250">
        <v>4</v>
      </c>
      <c r="G250">
        <v>4</v>
      </c>
      <c r="H250">
        <v>12</v>
      </c>
      <c r="I250" t="s">
        <v>49</v>
      </c>
      <c r="J250" t="s">
        <v>43</v>
      </c>
      <c r="K250">
        <v>1</v>
      </c>
      <c r="L250">
        <v>1992.8879999999999</v>
      </c>
      <c r="M250">
        <f>_xlfn.RANK.EQ(D250,'Segments clients'!$D$2:$D$1708,0)</f>
        <v>29</v>
      </c>
      <c r="N250">
        <f>SUMIFS('Segments clients'!$D$2:$D$1708,'Segments clients'!$M$2:$M$1708,"&lt;="&amp;M250)</f>
        <v>227828.15749999997</v>
      </c>
      <c r="O250" s="4">
        <f>IFERROR(N250/(SUM('Segments clients'!$D$2:$D$1708)),0)</f>
        <v>9.7471291228045515E-2</v>
      </c>
    </row>
    <row r="251" spans="1:15" x14ac:dyDescent="0.35">
      <c r="A251" t="s">
        <v>1166</v>
      </c>
      <c r="B251">
        <v>2</v>
      </c>
      <c r="C251">
        <v>18</v>
      </c>
      <c r="D251">
        <v>5345.3068999999996</v>
      </c>
      <c r="E251">
        <v>4</v>
      </c>
      <c r="F251">
        <v>4</v>
      </c>
      <c r="G251">
        <v>4</v>
      </c>
      <c r="H251">
        <v>12</v>
      </c>
      <c r="I251" t="s">
        <v>49</v>
      </c>
      <c r="J251" t="s">
        <v>41</v>
      </c>
      <c r="K251">
        <v>1</v>
      </c>
      <c r="L251">
        <v>1599.6829</v>
      </c>
      <c r="M251">
        <f>_xlfn.RANK.EQ(D251,'Segments clients'!$D$2:$D$1708,0)</f>
        <v>79</v>
      </c>
      <c r="N251">
        <f>SUMIFS('Segments clients'!$D$2:$D$1708,'Segments clients'!$M$2:$M$1708,"&lt;="&amp;M251)</f>
        <v>525245.54200000025</v>
      </c>
      <c r="O251" s="4">
        <f>IFERROR(N251/(SUM('Segments clients'!$D$2:$D$1708)),0)</f>
        <v>0.22471481028640913</v>
      </c>
    </row>
    <row r="252" spans="1:15" x14ac:dyDescent="0.35">
      <c r="A252" t="s">
        <v>1457</v>
      </c>
      <c r="B252">
        <v>20</v>
      </c>
      <c r="C252">
        <v>17</v>
      </c>
      <c r="D252">
        <v>4805.6441999999997</v>
      </c>
      <c r="E252">
        <v>3</v>
      </c>
      <c r="F252">
        <v>4</v>
      </c>
      <c r="G252">
        <v>4</v>
      </c>
      <c r="H252">
        <v>11</v>
      </c>
      <c r="I252" t="s">
        <v>49</v>
      </c>
      <c r="J252" t="s">
        <v>48</v>
      </c>
      <c r="K252">
        <v>1</v>
      </c>
      <c r="L252">
        <v>1435.7421999999999</v>
      </c>
      <c r="M252">
        <f>_xlfn.RANK.EQ(D252,'Segments clients'!$D$2:$D$1708,0)</f>
        <v>105</v>
      </c>
      <c r="N252">
        <f>SUMIFS('Segments clients'!$D$2:$D$1708,'Segments clients'!$M$2:$M$1708,"&lt;="&amp;M252)</f>
        <v>656233.30900000001</v>
      </c>
      <c r="O252" s="4">
        <f>IFERROR(N252/(SUM('Segments clients'!$D$2:$D$1708)),0)</f>
        <v>0.28075505976509063</v>
      </c>
    </row>
    <row r="253" spans="1:15" x14ac:dyDescent="0.35">
      <c r="A253" t="s">
        <v>1327</v>
      </c>
      <c r="B253">
        <v>9</v>
      </c>
      <c r="C253">
        <v>18</v>
      </c>
      <c r="D253">
        <v>4722.7147000000004</v>
      </c>
      <c r="E253">
        <v>4</v>
      </c>
      <c r="F253">
        <v>4</v>
      </c>
      <c r="G253">
        <v>4</v>
      </c>
      <c r="H253">
        <v>12</v>
      </c>
      <c r="I253" t="s">
        <v>49</v>
      </c>
      <c r="J253" t="s">
        <v>43</v>
      </c>
      <c r="K253">
        <v>1</v>
      </c>
      <c r="L253">
        <v>1014.6507</v>
      </c>
      <c r="M253">
        <f>_xlfn.RANK.EQ(D253,'Segments clients'!$D$2:$D$1708,0)</f>
        <v>109</v>
      </c>
      <c r="N253">
        <f>SUMIFS('Segments clients'!$D$2:$D$1708,'Segments clients'!$M$2:$M$1708,"&lt;="&amp;M253)</f>
        <v>675246.82079999999</v>
      </c>
      <c r="O253" s="4">
        <f>IFERROR(N253/(SUM('Segments clients'!$D$2:$D$1708)),0)</f>
        <v>0.28888957468309712</v>
      </c>
    </row>
    <row r="254" spans="1:15" x14ac:dyDescent="0.35">
      <c r="A254" t="s">
        <v>2464</v>
      </c>
      <c r="B254">
        <v>1</v>
      </c>
      <c r="C254">
        <v>12</v>
      </c>
      <c r="D254">
        <v>4173.3702999999996</v>
      </c>
      <c r="E254">
        <v>4</v>
      </c>
      <c r="F254">
        <v>4</v>
      </c>
      <c r="G254">
        <v>4</v>
      </c>
      <c r="H254">
        <v>12</v>
      </c>
      <c r="I254" t="s">
        <v>49</v>
      </c>
      <c r="J254" t="s">
        <v>48</v>
      </c>
      <c r="K254">
        <v>1</v>
      </c>
      <c r="L254">
        <v>1302.6842999999999</v>
      </c>
      <c r="M254">
        <f>_xlfn.RANK.EQ(D254,'Segments clients'!$D$2:$D$1708,0)</f>
        <v>153</v>
      </c>
      <c r="N254">
        <f>SUMIFS('Segments clients'!$D$2:$D$1708,'Segments clients'!$M$2:$M$1708,"&lt;="&amp;M254)</f>
        <v>870420.5643000002</v>
      </c>
      <c r="O254" s="4">
        <f>IFERROR(N254/(SUM('Segments clients'!$D$2:$D$1708)),0)</f>
        <v>0.37239038951436476</v>
      </c>
    </row>
    <row r="255" spans="1:15" x14ac:dyDescent="0.35">
      <c r="A255" t="s">
        <v>3042</v>
      </c>
      <c r="B255">
        <v>104</v>
      </c>
      <c r="C255">
        <v>10</v>
      </c>
      <c r="D255">
        <v>1045.5967000000001</v>
      </c>
      <c r="E255">
        <v>1</v>
      </c>
      <c r="F255">
        <v>4</v>
      </c>
      <c r="G255">
        <v>3</v>
      </c>
      <c r="H255">
        <v>8</v>
      </c>
      <c r="I255" t="s">
        <v>46</v>
      </c>
      <c r="J255" t="s">
        <v>41</v>
      </c>
      <c r="K255">
        <v>1</v>
      </c>
      <c r="L255">
        <v>197.87870000000001</v>
      </c>
      <c r="M255">
        <f>_xlfn.RANK.EQ(D255,'Segments clients'!$D$2:$D$1708,0)</f>
        <v>646</v>
      </c>
      <c r="N255">
        <f>SUMIFS('Segments clients'!$D$2:$D$1708,'Segments clients'!$M$2:$M$1708,"&lt;="&amp;M255)</f>
        <v>1987096.8868999961</v>
      </c>
      <c r="O255" s="4">
        <f>IFERROR(N255/(SUM('Segments clients'!$D$2:$D$1708)),0)</f>
        <v>0.8501359159759353</v>
      </c>
    </row>
    <row r="256" spans="1:15" x14ac:dyDescent="0.35">
      <c r="A256" t="s">
        <v>736</v>
      </c>
      <c r="B256">
        <v>31</v>
      </c>
      <c r="C256">
        <v>15</v>
      </c>
      <c r="D256">
        <v>3649.3195999999998</v>
      </c>
      <c r="E256">
        <v>3</v>
      </c>
      <c r="F256">
        <v>4</v>
      </c>
      <c r="G256">
        <v>4</v>
      </c>
      <c r="H256">
        <v>11</v>
      </c>
      <c r="I256" t="s">
        <v>49</v>
      </c>
      <c r="J256" t="s">
        <v>43</v>
      </c>
      <c r="K256">
        <v>1</v>
      </c>
      <c r="L256">
        <v>1091.1376</v>
      </c>
      <c r="M256">
        <f>_xlfn.RANK.EQ(D256,'Segments clients'!$D$2:$D$1708,0)</f>
        <v>206</v>
      </c>
      <c r="N256">
        <f>SUMIFS('Segments clients'!$D$2:$D$1708,'Segments clients'!$M$2:$M$1708,"&lt;="&amp;M256)</f>
        <v>1077625.5420999997</v>
      </c>
      <c r="O256" s="4">
        <f>IFERROR(N256/(SUM('Segments clients'!$D$2:$D$1708)),0)</f>
        <v>0.4610385046405403</v>
      </c>
    </row>
    <row r="257" spans="1:15" x14ac:dyDescent="0.35">
      <c r="A257" t="s">
        <v>1503</v>
      </c>
      <c r="B257">
        <v>1</v>
      </c>
      <c r="C257">
        <v>9</v>
      </c>
      <c r="D257">
        <v>2272.9276</v>
      </c>
      <c r="E257">
        <v>4</v>
      </c>
      <c r="F257">
        <v>4</v>
      </c>
      <c r="G257">
        <v>4</v>
      </c>
      <c r="H257">
        <v>12</v>
      </c>
      <c r="I257" t="s">
        <v>49</v>
      </c>
      <c r="J257" t="s">
        <v>41</v>
      </c>
      <c r="K257">
        <v>1</v>
      </c>
      <c r="L257">
        <v>580.17960000000005</v>
      </c>
      <c r="M257">
        <f>_xlfn.RANK.EQ(D257,'Segments clients'!$D$2:$D$1708,0)</f>
        <v>375</v>
      </c>
      <c r="N257">
        <f>SUMIFS('Segments clients'!$D$2:$D$1708,'Segments clients'!$M$2:$M$1708,"&lt;="&amp;M257)</f>
        <v>1571864.2584999986</v>
      </c>
      <c r="O257" s="4">
        <f>IFERROR(N257/(SUM('Segments clients'!$D$2:$D$1708)),0)</f>
        <v>0.6724877231700791</v>
      </c>
    </row>
    <row r="258" spans="1:15" x14ac:dyDescent="0.35">
      <c r="A258" t="s">
        <v>938</v>
      </c>
      <c r="B258">
        <v>1</v>
      </c>
      <c r="C258">
        <v>15</v>
      </c>
      <c r="D258">
        <v>1714.3886</v>
      </c>
      <c r="E258">
        <v>4</v>
      </c>
      <c r="F258">
        <v>4</v>
      </c>
      <c r="G258">
        <v>3</v>
      </c>
      <c r="H258">
        <v>11</v>
      </c>
      <c r="I258" t="s">
        <v>49</v>
      </c>
      <c r="J258" t="s">
        <v>48</v>
      </c>
      <c r="K258">
        <v>1</v>
      </c>
      <c r="L258">
        <v>393.45659999999998</v>
      </c>
      <c r="M258">
        <f>_xlfn.RANK.EQ(D258,'Segments clients'!$D$2:$D$1708,0)</f>
        <v>459</v>
      </c>
      <c r="N258">
        <f>SUMIFS('Segments clients'!$D$2:$D$1708,'Segments clients'!$M$2:$M$1708,"&lt;="&amp;M258)</f>
        <v>1737997.4413999978</v>
      </c>
      <c r="O258" s="4">
        <f>IFERROR(N258/(SUM('Segments clients'!$D$2:$D$1708)),0)</f>
        <v>0.74356416969354266</v>
      </c>
    </row>
    <row r="259" spans="1:15" x14ac:dyDescent="0.35">
      <c r="A259" t="s">
        <v>1812</v>
      </c>
      <c r="B259">
        <v>15</v>
      </c>
      <c r="C259">
        <v>12</v>
      </c>
      <c r="D259">
        <v>2510.3323</v>
      </c>
      <c r="E259">
        <v>3</v>
      </c>
      <c r="F259">
        <v>4</v>
      </c>
      <c r="G259">
        <v>4</v>
      </c>
      <c r="H259">
        <v>11</v>
      </c>
      <c r="I259" t="s">
        <v>49</v>
      </c>
      <c r="J259" t="s">
        <v>43</v>
      </c>
      <c r="K259">
        <v>1</v>
      </c>
      <c r="L259">
        <v>754.26030000000003</v>
      </c>
      <c r="M259">
        <f>_xlfn.RANK.EQ(D259,'Segments clients'!$D$2:$D$1708,0)</f>
        <v>341</v>
      </c>
      <c r="N259">
        <f>SUMIFS('Segments clients'!$D$2:$D$1708,'Segments clients'!$M$2:$M$1708,"&lt;="&amp;M259)</f>
        <v>1490265.2286999985</v>
      </c>
      <c r="O259" s="4">
        <f>IFERROR(N259/(SUM('Segments clients'!$D$2:$D$1708)),0)</f>
        <v>0.63757736404310517</v>
      </c>
    </row>
    <row r="260" spans="1:15" x14ac:dyDescent="0.35">
      <c r="A260" t="s">
        <v>3154</v>
      </c>
      <c r="B260">
        <v>3</v>
      </c>
      <c r="C260">
        <v>17</v>
      </c>
      <c r="D260">
        <v>4353.6890999999996</v>
      </c>
      <c r="E260">
        <v>4</v>
      </c>
      <c r="F260">
        <v>4</v>
      </c>
      <c r="G260">
        <v>4</v>
      </c>
      <c r="H260">
        <v>12</v>
      </c>
      <c r="I260" t="s">
        <v>49</v>
      </c>
      <c r="J260" t="s">
        <v>41</v>
      </c>
      <c r="K260">
        <v>1</v>
      </c>
      <c r="L260">
        <v>1115.5671</v>
      </c>
      <c r="M260">
        <f>_xlfn.RANK.EQ(D260,'Segments clients'!$D$2:$D$1708,0)</f>
        <v>134</v>
      </c>
      <c r="N260">
        <f>SUMIFS('Segments clients'!$D$2:$D$1708,'Segments clients'!$M$2:$M$1708,"&lt;="&amp;M260)</f>
        <v>789333.84440000041</v>
      </c>
      <c r="O260" s="4">
        <f>IFERROR(N260/(SUM('Segments clients'!$D$2:$D$1708)),0)</f>
        <v>0.33769921096634076</v>
      </c>
    </row>
    <row r="261" spans="1:15" x14ac:dyDescent="0.35">
      <c r="A261" t="s">
        <v>833</v>
      </c>
      <c r="B261">
        <v>27</v>
      </c>
      <c r="C261">
        <v>11</v>
      </c>
      <c r="D261">
        <v>2176.8123000000001</v>
      </c>
      <c r="E261">
        <v>3</v>
      </c>
      <c r="F261">
        <v>4</v>
      </c>
      <c r="G261">
        <v>4</v>
      </c>
      <c r="H261">
        <v>11</v>
      </c>
      <c r="I261" t="s">
        <v>49</v>
      </c>
      <c r="J261" t="s">
        <v>45</v>
      </c>
      <c r="K261">
        <v>1</v>
      </c>
      <c r="L261">
        <v>553.54630000000009</v>
      </c>
      <c r="M261">
        <f>_xlfn.RANK.EQ(D261,'Segments clients'!$D$2:$D$1708,0)</f>
        <v>390</v>
      </c>
      <c r="N261">
        <f>SUMIFS('Segments clients'!$D$2:$D$1708,'Segments clients'!$M$2:$M$1708,"&lt;="&amp;M261)</f>
        <v>1605011.3867999986</v>
      </c>
      <c r="O261" s="4">
        <f>IFERROR(N261/(SUM('Segments clients'!$D$2:$D$1708)),0)</f>
        <v>0.68666899659719138</v>
      </c>
    </row>
    <row r="262" spans="1:15" x14ac:dyDescent="0.35">
      <c r="A262" t="s">
        <v>310</v>
      </c>
      <c r="B262">
        <v>1</v>
      </c>
      <c r="C262">
        <v>16</v>
      </c>
      <c r="D262">
        <v>4818.3107</v>
      </c>
      <c r="E262">
        <v>4</v>
      </c>
      <c r="F262">
        <v>4</v>
      </c>
      <c r="G262">
        <v>4</v>
      </c>
      <c r="H262">
        <v>12</v>
      </c>
      <c r="I262" t="s">
        <v>49</v>
      </c>
      <c r="J262" t="s">
        <v>45</v>
      </c>
      <c r="K262">
        <v>1</v>
      </c>
      <c r="L262">
        <v>1399.8426999999999</v>
      </c>
      <c r="M262">
        <f>_xlfn.RANK.EQ(D262,'Segments clients'!$D$2:$D$1708,0)</f>
        <v>104</v>
      </c>
      <c r="N262">
        <f>SUMIFS('Segments clients'!$D$2:$D$1708,'Segments clients'!$M$2:$M$1708,"&lt;="&amp;M262)</f>
        <v>651427.66480000003</v>
      </c>
      <c r="O262" s="4">
        <f>IFERROR(N262/(SUM('Segments clients'!$D$2:$D$1708)),0)</f>
        <v>0.27869907006435946</v>
      </c>
    </row>
    <row r="263" spans="1:15" x14ac:dyDescent="0.35">
      <c r="A263" t="s">
        <v>1241</v>
      </c>
      <c r="B263">
        <v>11</v>
      </c>
      <c r="C263">
        <v>10</v>
      </c>
      <c r="D263">
        <v>4597.5146000000004</v>
      </c>
      <c r="E263">
        <v>4</v>
      </c>
      <c r="F263">
        <v>4</v>
      </c>
      <c r="G263">
        <v>4</v>
      </c>
      <c r="H263">
        <v>12</v>
      </c>
      <c r="I263" t="s">
        <v>49</v>
      </c>
      <c r="J263" t="s">
        <v>43</v>
      </c>
      <c r="K263">
        <v>1</v>
      </c>
      <c r="L263">
        <v>1340.5745999999999</v>
      </c>
      <c r="M263">
        <f>_xlfn.RANK.EQ(D263,'Segments clients'!$D$2:$D$1708,0)</f>
        <v>119</v>
      </c>
      <c r="N263">
        <f>SUMIFS('Segments clients'!$D$2:$D$1708,'Segments clients'!$M$2:$M$1708,"&lt;="&amp;M263)</f>
        <v>722027.21710000013</v>
      </c>
      <c r="O263" s="4">
        <f>IFERROR(N263/(SUM('Segments clients'!$D$2:$D$1708)),0)</f>
        <v>0.30890354346358334</v>
      </c>
    </row>
    <row r="264" spans="1:15" x14ac:dyDescent="0.35">
      <c r="A264" t="s">
        <v>2797</v>
      </c>
      <c r="B264">
        <v>4</v>
      </c>
      <c r="C264">
        <v>13</v>
      </c>
      <c r="D264">
        <v>3537.7021</v>
      </c>
      <c r="E264">
        <v>4</v>
      </c>
      <c r="F264">
        <v>4</v>
      </c>
      <c r="G264">
        <v>4</v>
      </c>
      <c r="H264">
        <v>12</v>
      </c>
      <c r="I264" t="s">
        <v>49</v>
      </c>
      <c r="J264" t="s">
        <v>48</v>
      </c>
      <c r="K264">
        <v>1</v>
      </c>
      <c r="L264">
        <v>922.11009999999999</v>
      </c>
      <c r="M264">
        <f>_xlfn.RANK.EQ(D264,'Segments clients'!$D$2:$D$1708,0)</f>
        <v>217</v>
      </c>
      <c r="N264">
        <f>SUMIFS('Segments clients'!$D$2:$D$1708,'Segments clients'!$M$2:$M$1708,"&lt;="&amp;M264)</f>
        <v>1117067.6027999993</v>
      </c>
      <c r="O264" s="4">
        <f>IFERROR(N264/(SUM('Segments clients'!$D$2:$D$1708)),0)</f>
        <v>0.47791292713207939</v>
      </c>
    </row>
    <row r="265" spans="1:15" x14ac:dyDescent="0.35">
      <c r="A265" t="s">
        <v>824</v>
      </c>
      <c r="B265">
        <v>11</v>
      </c>
      <c r="C265">
        <v>12</v>
      </c>
      <c r="D265">
        <v>1433.4955</v>
      </c>
      <c r="E265">
        <v>4</v>
      </c>
      <c r="F265">
        <v>4</v>
      </c>
      <c r="G265">
        <v>3</v>
      </c>
      <c r="H265">
        <v>11</v>
      </c>
      <c r="I265" t="s">
        <v>49</v>
      </c>
      <c r="J265" t="s">
        <v>48</v>
      </c>
      <c r="K265">
        <v>1</v>
      </c>
      <c r="L265">
        <v>340.36349999999999</v>
      </c>
      <c r="M265">
        <f>_xlfn.RANK.EQ(D265,'Segments clients'!$D$2:$D$1708,0)</f>
        <v>519</v>
      </c>
      <c r="N265">
        <f>SUMIFS('Segments clients'!$D$2:$D$1708,'Segments clients'!$M$2:$M$1708,"&lt;="&amp;M265)</f>
        <v>1831258.2611999968</v>
      </c>
      <c r="O265" s="4">
        <f>IFERROR(N265/(SUM('Segments clients'!$D$2:$D$1708)),0)</f>
        <v>0.78346377045685911</v>
      </c>
    </row>
    <row r="266" spans="1:15" x14ac:dyDescent="0.35">
      <c r="A266" t="s">
        <v>785</v>
      </c>
      <c r="B266">
        <v>2</v>
      </c>
      <c r="C266">
        <v>7</v>
      </c>
      <c r="D266">
        <v>3843.8667</v>
      </c>
      <c r="E266">
        <v>4</v>
      </c>
      <c r="F266">
        <v>4</v>
      </c>
      <c r="G266">
        <v>4</v>
      </c>
      <c r="H266">
        <v>12</v>
      </c>
      <c r="I266" t="s">
        <v>49</v>
      </c>
      <c r="J266" t="s">
        <v>45</v>
      </c>
      <c r="K266">
        <v>1</v>
      </c>
      <c r="L266">
        <v>1279.0387000000001</v>
      </c>
      <c r="M266">
        <f>_xlfn.RANK.EQ(D266,'Segments clients'!$D$2:$D$1708,0)</f>
        <v>189</v>
      </c>
      <c r="N266">
        <f>SUMIFS('Segments clients'!$D$2:$D$1708,'Segments clients'!$M$2:$M$1708,"&lt;="&amp;M266)</f>
        <v>1014106.1257</v>
      </c>
      <c r="O266" s="4">
        <f>IFERROR(N266/(SUM('Segments clients'!$D$2:$D$1708)),0)</f>
        <v>0.43386311243924991</v>
      </c>
    </row>
    <row r="267" spans="1:15" x14ac:dyDescent="0.35">
      <c r="A267" t="s">
        <v>859</v>
      </c>
      <c r="B267">
        <v>7</v>
      </c>
      <c r="C267">
        <v>12</v>
      </c>
      <c r="D267">
        <v>3015.8289</v>
      </c>
      <c r="E267">
        <v>4</v>
      </c>
      <c r="F267">
        <v>4</v>
      </c>
      <c r="G267">
        <v>4</v>
      </c>
      <c r="H267">
        <v>12</v>
      </c>
      <c r="I267" t="s">
        <v>49</v>
      </c>
      <c r="J267" t="s">
        <v>43</v>
      </c>
      <c r="K267">
        <v>1</v>
      </c>
      <c r="L267">
        <v>810.99489999999992</v>
      </c>
      <c r="M267">
        <f>_xlfn.RANK.EQ(D267,'Segments clients'!$D$2:$D$1708,0)</f>
        <v>282</v>
      </c>
      <c r="N267">
        <f>SUMIFS('Segments clients'!$D$2:$D$1708,'Segments clients'!$M$2:$M$1708,"&lt;="&amp;M267)</f>
        <v>1328388.0472999988</v>
      </c>
      <c r="O267" s="4">
        <f>IFERROR(N267/(SUM('Segments clients'!$D$2:$D$1708)),0)</f>
        <v>0.56832175461996126</v>
      </c>
    </row>
    <row r="268" spans="1:15" x14ac:dyDescent="0.35">
      <c r="A268" t="s">
        <v>1608</v>
      </c>
      <c r="B268">
        <v>11</v>
      </c>
      <c r="C268">
        <v>19</v>
      </c>
      <c r="D268">
        <v>10673.227000000001</v>
      </c>
      <c r="E268">
        <v>4</v>
      </c>
      <c r="F268">
        <v>4</v>
      </c>
      <c r="G268">
        <v>4</v>
      </c>
      <c r="H268">
        <v>12</v>
      </c>
      <c r="I268" t="s">
        <v>49</v>
      </c>
      <c r="J268" t="s">
        <v>41</v>
      </c>
      <c r="K268">
        <v>1</v>
      </c>
      <c r="L268">
        <v>3225.0970000000002</v>
      </c>
      <c r="M268">
        <f>_xlfn.RANK.EQ(D268,'Segments clients'!$D$2:$D$1708,0)</f>
        <v>2</v>
      </c>
      <c r="N268">
        <f>SUMIFS('Segments clients'!$D$2:$D$1708,'Segments clients'!$M$2:$M$1708,"&lt;="&amp;M268)</f>
        <v>22226.966200000003</v>
      </c>
      <c r="O268" s="4">
        <f>IFERROR(N268/(SUM('Segments clients'!$D$2:$D$1708)),0)</f>
        <v>9.5093210574558797E-3</v>
      </c>
    </row>
    <row r="269" spans="1:15" x14ac:dyDescent="0.35">
      <c r="A269" t="s">
        <v>5278</v>
      </c>
      <c r="B269">
        <v>34</v>
      </c>
      <c r="C269">
        <v>7</v>
      </c>
      <c r="D269">
        <v>3570.7359000000001</v>
      </c>
      <c r="E269">
        <v>3</v>
      </c>
      <c r="F269">
        <v>4</v>
      </c>
      <c r="G269">
        <v>4</v>
      </c>
      <c r="H269">
        <v>11</v>
      </c>
      <c r="I269" t="s">
        <v>49</v>
      </c>
      <c r="J269" t="s">
        <v>48</v>
      </c>
      <c r="K269">
        <v>1</v>
      </c>
      <c r="L269">
        <v>1184.0359000000001</v>
      </c>
      <c r="M269">
        <f>_xlfn.RANK.EQ(D269,'Segments clients'!$D$2:$D$1708,0)</f>
        <v>213</v>
      </c>
      <c r="N269">
        <f>SUMIFS('Segments clients'!$D$2:$D$1708,'Segments clients'!$M$2:$M$1708,"&lt;="&amp;M269)</f>
        <v>1102878.5383999993</v>
      </c>
      <c r="O269" s="4">
        <f>IFERROR(N269/(SUM('Segments clients'!$D$2:$D$1708)),0)</f>
        <v>0.47184244645242113</v>
      </c>
    </row>
    <row r="270" spans="1:15" x14ac:dyDescent="0.35">
      <c r="A270" t="s">
        <v>2143</v>
      </c>
      <c r="B270">
        <v>6</v>
      </c>
      <c r="C270">
        <v>14</v>
      </c>
      <c r="D270">
        <v>1765.0435</v>
      </c>
      <c r="E270">
        <v>4</v>
      </c>
      <c r="F270">
        <v>4</v>
      </c>
      <c r="G270">
        <v>3</v>
      </c>
      <c r="H270">
        <v>11</v>
      </c>
      <c r="I270" t="s">
        <v>49</v>
      </c>
      <c r="J270" t="s">
        <v>45</v>
      </c>
      <c r="K270">
        <v>1</v>
      </c>
      <c r="L270">
        <v>292.22550000000012</v>
      </c>
      <c r="M270">
        <f>_xlfn.RANK.EQ(D270,'Segments clients'!$D$2:$D$1708,0)</f>
        <v>445</v>
      </c>
      <c r="N270">
        <f>SUMIFS('Segments clients'!$D$2:$D$1708,'Segments clients'!$M$2:$M$1708,"&lt;="&amp;M270)</f>
        <v>1713644.5369999979</v>
      </c>
      <c r="O270" s="4">
        <f>IFERROR(N270/(SUM('Segments clients'!$D$2:$D$1708)),0)</f>
        <v>0.73314531250280612</v>
      </c>
    </row>
    <row r="271" spans="1:15" x14ac:dyDescent="0.35">
      <c r="A271" t="s">
        <v>1329</v>
      </c>
      <c r="B271">
        <v>4</v>
      </c>
      <c r="C271">
        <v>18</v>
      </c>
      <c r="D271">
        <v>6242.7875999999997</v>
      </c>
      <c r="E271">
        <v>4</v>
      </c>
      <c r="F271">
        <v>4</v>
      </c>
      <c r="G271">
        <v>4</v>
      </c>
      <c r="H271">
        <v>12</v>
      </c>
      <c r="I271" t="s">
        <v>49</v>
      </c>
      <c r="J271" t="s">
        <v>41</v>
      </c>
      <c r="K271">
        <v>1</v>
      </c>
      <c r="L271">
        <v>1767.3756000000001</v>
      </c>
      <c r="M271">
        <f>_xlfn.RANK.EQ(D271,'Segments clients'!$D$2:$D$1708,0)</f>
        <v>40</v>
      </c>
      <c r="N271">
        <f>SUMIFS('Segments clients'!$D$2:$D$1708,'Segments clients'!$M$2:$M$1708,"&lt;="&amp;M271)</f>
        <v>299478.34850000002</v>
      </c>
      <c r="O271" s="4">
        <f>IFERROR(N271/(SUM('Segments clients'!$D$2:$D$1708)),0)</f>
        <v>0.12812525740211725</v>
      </c>
    </row>
    <row r="272" spans="1:15" x14ac:dyDescent="0.35">
      <c r="A272" t="s">
        <v>2683</v>
      </c>
      <c r="B272">
        <v>14</v>
      </c>
      <c r="C272">
        <v>10</v>
      </c>
      <c r="D272">
        <v>2421.9744999999998</v>
      </c>
      <c r="E272">
        <v>3</v>
      </c>
      <c r="F272">
        <v>4</v>
      </c>
      <c r="G272">
        <v>4</v>
      </c>
      <c r="H272">
        <v>11</v>
      </c>
      <c r="I272" t="s">
        <v>49</v>
      </c>
      <c r="J272" t="s">
        <v>45</v>
      </c>
      <c r="K272">
        <v>1</v>
      </c>
      <c r="L272">
        <v>795.14850000000001</v>
      </c>
      <c r="M272">
        <f>_xlfn.RANK.EQ(D272,'Segments clients'!$D$2:$D$1708,0)</f>
        <v>354</v>
      </c>
      <c r="N272">
        <f>SUMIFS('Segments clients'!$D$2:$D$1708,'Segments clients'!$M$2:$M$1708,"&lt;="&amp;M272)</f>
        <v>1522289.3105999983</v>
      </c>
      <c r="O272" s="4">
        <f>IFERROR(N272/(SUM('Segments clients'!$D$2:$D$1708)),0)</f>
        <v>0.65127816664554772</v>
      </c>
    </row>
    <row r="273" spans="1:15" x14ac:dyDescent="0.35">
      <c r="A273" t="s">
        <v>1525</v>
      </c>
      <c r="B273">
        <v>6</v>
      </c>
      <c r="C273">
        <v>16</v>
      </c>
      <c r="D273">
        <v>3983.1010999999999</v>
      </c>
      <c r="E273">
        <v>4</v>
      </c>
      <c r="F273">
        <v>4</v>
      </c>
      <c r="G273">
        <v>4</v>
      </c>
      <c r="H273">
        <v>12</v>
      </c>
      <c r="I273" t="s">
        <v>49</v>
      </c>
      <c r="J273" t="s">
        <v>43</v>
      </c>
      <c r="K273">
        <v>1</v>
      </c>
      <c r="L273">
        <v>1013.8551</v>
      </c>
      <c r="M273">
        <f>_xlfn.RANK.EQ(D273,'Segments clients'!$D$2:$D$1708,0)</f>
        <v>169</v>
      </c>
      <c r="N273">
        <f>SUMIFS('Segments clients'!$D$2:$D$1708,'Segments clients'!$M$2:$M$1708,"&lt;="&amp;M273)</f>
        <v>935911.92370000016</v>
      </c>
      <c r="O273" s="4">
        <f>IFERROR(N273/(SUM('Segments clients'!$D$2:$D$1708)),0)</f>
        <v>0.40040943437275978</v>
      </c>
    </row>
    <row r="274" spans="1:15" x14ac:dyDescent="0.35">
      <c r="A274" t="s">
        <v>1071</v>
      </c>
      <c r="B274">
        <v>3</v>
      </c>
      <c r="C274">
        <v>17</v>
      </c>
      <c r="D274">
        <v>6359.6013000000003</v>
      </c>
      <c r="E274">
        <v>4</v>
      </c>
      <c r="F274">
        <v>4</v>
      </c>
      <c r="G274">
        <v>4</v>
      </c>
      <c r="H274">
        <v>12</v>
      </c>
      <c r="I274" t="s">
        <v>49</v>
      </c>
      <c r="J274" t="s">
        <v>41</v>
      </c>
      <c r="K274">
        <v>1</v>
      </c>
      <c r="L274">
        <v>1567.6953000000001</v>
      </c>
      <c r="M274">
        <f>_xlfn.RANK.EQ(D274,'Segments clients'!$D$2:$D$1708,0)</f>
        <v>39</v>
      </c>
      <c r="N274">
        <f>SUMIFS('Segments clients'!$D$2:$D$1708,'Segments clients'!$M$2:$M$1708,"&lt;="&amp;M274)</f>
        <v>293235.5609000001</v>
      </c>
      <c r="O274" s="4">
        <f>IFERROR(N274/(SUM('Segments clients'!$D$2:$D$1708)),0)</f>
        <v>0.12545441734919524</v>
      </c>
    </row>
    <row r="275" spans="1:15" x14ac:dyDescent="0.35">
      <c r="A275" t="s">
        <v>1136</v>
      </c>
      <c r="B275">
        <v>4</v>
      </c>
      <c r="C275">
        <v>21</v>
      </c>
      <c r="D275">
        <v>7603.8258999999998</v>
      </c>
      <c r="E275">
        <v>4</v>
      </c>
      <c r="F275">
        <v>4</v>
      </c>
      <c r="G275">
        <v>4</v>
      </c>
      <c r="H275">
        <v>12</v>
      </c>
      <c r="I275" t="s">
        <v>49</v>
      </c>
      <c r="J275" t="s">
        <v>41</v>
      </c>
      <c r="K275">
        <v>1</v>
      </c>
      <c r="L275">
        <v>2260.7819</v>
      </c>
      <c r="M275">
        <f>_xlfn.RANK.EQ(D275,'Segments clients'!$D$2:$D$1708,0)</f>
        <v>15</v>
      </c>
      <c r="N275">
        <f>SUMIFS('Segments clients'!$D$2:$D$1708,'Segments clients'!$M$2:$M$1708,"&lt;="&amp;M275)</f>
        <v>128902.9124</v>
      </c>
      <c r="O275" s="4">
        <f>IFERROR(N275/(SUM('Segments clients'!$D$2:$D$1708)),0)</f>
        <v>5.5148290064557279E-2</v>
      </c>
    </row>
    <row r="276" spans="1:15" x14ac:dyDescent="0.35">
      <c r="A276" t="s">
        <v>1921</v>
      </c>
      <c r="B276">
        <v>8</v>
      </c>
      <c r="C276">
        <v>14</v>
      </c>
      <c r="D276">
        <v>3312.6086</v>
      </c>
      <c r="E276">
        <v>4</v>
      </c>
      <c r="F276">
        <v>4</v>
      </c>
      <c r="G276">
        <v>4</v>
      </c>
      <c r="H276">
        <v>12</v>
      </c>
      <c r="I276" t="s">
        <v>49</v>
      </c>
      <c r="J276" t="s">
        <v>45</v>
      </c>
      <c r="K276">
        <v>1</v>
      </c>
      <c r="L276">
        <v>1003.5946</v>
      </c>
      <c r="M276">
        <f>_xlfn.RANK.EQ(D276,'Segments clients'!$D$2:$D$1708,0)</f>
        <v>243</v>
      </c>
      <c r="N276">
        <f>SUMIFS('Segments clients'!$D$2:$D$1708,'Segments clients'!$M$2:$M$1708,"&lt;="&amp;M276)</f>
        <v>1205869.1493999991</v>
      </c>
      <c r="O276" s="4">
        <f>IFERROR(N276/(SUM('Segments clients'!$D$2:$D$1708)),0)</f>
        <v>0.51590472544677823</v>
      </c>
    </row>
    <row r="277" spans="1:15" x14ac:dyDescent="0.35">
      <c r="A277" t="s">
        <v>647</v>
      </c>
      <c r="B277">
        <v>35</v>
      </c>
      <c r="C277">
        <v>14</v>
      </c>
      <c r="D277">
        <v>3459.6516000000001</v>
      </c>
      <c r="E277">
        <v>2</v>
      </c>
      <c r="F277">
        <v>4</v>
      </c>
      <c r="G277">
        <v>4</v>
      </c>
      <c r="H277">
        <v>10</v>
      </c>
      <c r="I277" t="s">
        <v>49</v>
      </c>
      <c r="J277" t="s">
        <v>43</v>
      </c>
      <c r="K277">
        <v>1</v>
      </c>
      <c r="L277">
        <v>995.57560000000024</v>
      </c>
      <c r="M277">
        <f>_xlfn.RANK.EQ(D277,'Segments clients'!$D$2:$D$1708,0)</f>
        <v>226</v>
      </c>
      <c r="N277">
        <f>SUMIFS('Segments clients'!$D$2:$D$1708,'Segments clients'!$M$2:$M$1708,"&lt;="&amp;M277)</f>
        <v>1148522.1119999993</v>
      </c>
      <c r="O277" s="4">
        <f>IFERROR(N277/(SUM('Segments clients'!$D$2:$D$1708)),0)</f>
        <v>0.49137005051977317</v>
      </c>
    </row>
    <row r="278" spans="1:15" x14ac:dyDescent="0.35">
      <c r="A278" t="s">
        <v>376</v>
      </c>
      <c r="B278">
        <v>12</v>
      </c>
      <c r="C278">
        <v>14</v>
      </c>
      <c r="D278">
        <v>3301.5650999999998</v>
      </c>
      <c r="E278">
        <v>4</v>
      </c>
      <c r="F278">
        <v>4</v>
      </c>
      <c r="G278">
        <v>4</v>
      </c>
      <c r="H278">
        <v>12</v>
      </c>
      <c r="I278" t="s">
        <v>49</v>
      </c>
      <c r="J278" t="s">
        <v>41</v>
      </c>
      <c r="K278">
        <v>1</v>
      </c>
      <c r="L278">
        <v>825.6151000000001</v>
      </c>
      <c r="M278">
        <f>_xlfn.RANK.EQ(D278,'Segments clients'!$D$2:$D$1708,0)</f>
        <v>245</v>
      </c>
      <c r="N278">
        <f>SUMIFS('Segments clients'!$D$2:$D$1708,'Segments clients'!$M$2:$M$1708,"&lt;="&amp;M278)</f>
        <v>1212475.1800999993</v>
      </c>
      <c r="O278" s="4">
        <f>IFERROR(N278/(SUM('Segments clients'!$D$2:$D$1708)),0)</f>
        <v>0.51873097111055722</v>
      </c>
    </row>
    <row r="279" spans="1:15" x14ac:dyDescent="0.35">
      <c r="A279" t="s">
        <v>1382</v>
      </c>
      <c r="B279">
        <v>13</v>
      </c>
      <c r="C279">
        <v>12</v>
      </c>
      <c r="D279">
        <v>4047.7604999999999</v>
      </c>
      <c r="E279">
        <v>3</v>
      </c>
      <c r="F279">
        <v>4</v>
      </c>
      <c r="G279">
        <v>4</v>
      </c>
      <c r="H279">
        <v>11</v>
      </c>
      <c r="I279" t="s">
        <v>49</v>
      </c>
      <c r="J279" t="s">
        <v>45</v>
      </c>
      <c r="K279">
        <v>1</v>
      </c>
      <c r="L279">
        <v>1227.502500000001</v>
      </c>
      <c r="M279">
        <f>_xlfn.RANK.EQ(D279,'Segments clients'!$D$2:$D$1708,0)</f>
        <v>165</v>
      </c>
      <c r="N279">
        <f>SUMIFS('Segments clients'!$D$2:$D$1708,'Segments clients'!$M$2:$M$1708,"&lt;="&amp;M279)</f>
        <v>919892.08640000026</v>
      </c>
      <c r="O279" s="4">
        <f>IFERROR(N279/(SUM('Segments clients'!$D$2:$D$1708)),0)</f>
        <v>0.39355569757381215</v>
      </c>
    </row>
    <row r="280" spans="1:15" x14ac:dyDescent="0.35">
      <c r="A280" t="s">
        <v>1313</v>
      </c>
      <c r="B280">
        <v>2</v>
      </c>
      <c r="C280">
        <v>8</v>
      </c>
      <c r="D280">
        <v>2635.6930000000002</v>
      </c>
      <c r="E280">
        <v>4</v>
      </c>
      <c r="F280">
        <v>4</v>
      </c>
      <c r="G280">
        <v>4</v>
      </c>
      <c r="H280">
        <v>12</v>
      </c>
      <c r="I280" t="s">
        <v>49</v>
      </c>
      <c r="J280" t="s">
        <v>43</v>
      </c>
      <c r="K280">
        <v>1</v>
      </c>
      <c r="L280">
        <v>885.38699999999994</v>
      </c>
      <c r="M280">
        <f>_xlfn.RANK.EQ(D280,'Segments clients'!$D$2:$D$1708,0)</f>
        <v>321</v>
      </c>
      <c r="N280">
        <f>SUMIFS('Segments clients'!$D$2:$D$1708,'Segments clients'!$M$2:$M$1708,"&lt;="&amp;M280)</f>
        <v>1438781.0731999988</v>
      </c>
      <c r="O280" s="4">
        <f>IFERROR(N280/(SUM('Segments clients'!$D$2:$D$1708)),0)</f>
        <v>0.615550994829412</v>
      </c>
    </row>
    <row r="281" spans="1:15" x14ac:dyDescent="0.35">
      <c r="A281" t="s">
        <v>2903</v>
      </c>
      <c r="B281">
        <v>13</v>
      </c>
      <c r="C281">
        <v>6</v>
      </c>
      <c r="D281">
        <v>1208.5726</v>
      </c>
      <c r="E281">
        <v>3</v>
      </c>
      <c r="F281">
        <v>4</v>
      </c>
      <c r="G281">
        <v>3</v>
      </c>
      <c r="H281">
        <v>10</v>
      </c>
      <c r="I281" t="s">
        <v>49</v>
      </c>
      <c r="J281" t="s">
        <v>41</v>
      </c>
      <c r="K281">
        <v>1</v>
      </c>
      <c r="L281">
        <v>341.14260000000002</v>
      </c>
      <c r="M281">
        <f>_xlfn.RANK.EQ(D281,'Segments clients'!$D$2:$D$1708,0)</f>
        <v>589</v>
      </c>
      <c r="N281">
        <f>SUMIFS('Segments clients'!$D$2:$D$1708,'Segments clients'!$M$2:$M$1708,"&lt;="&amp;M281)</f>
        <v>1922704.722199996</v>
      </c>
      <c r="O281" s="4">
        <f>IFERROR(N281/(SUM('Segments clients'!$D$2:$D$1708)),0)</f>
        <v>0.82258713751435297</v>
      </c>
    </row>
    <row r="282" spans="1:15" x14ac:dyDescent="0.35">
      <c r="A282" t="s">
        <v>369</v>
      </c>
      <c r="B282">
        <v>6</v>
      </c>
      <c r="C282">
        <v>19</v>
      </c>
      <c r="D282">
        <v>4463.1970000000001</v>
      </c>
      <c r="E282">
        <v>4</v>
      </c>
      <c r="F282">
        <v>4</v>
      </c>
      <c r="G282">
        <v>4</v>
      </c>
      <c r="H282">
        <v>12</v>
      </c>
      <c r="I282" t="s">
        <v>49</v>
      </c>
      <c r="J282" t="s">
        <v>45</v>
      </c>
      <c r="K282">
        <v>1</v>
      </c>
      <c r="L282">
        <v>1389.2449999999999</v>
      </c>
      <c r="M282">
        <f>_xlfn.RANK.EQ(D282,'Segments clients'!$D$2:$D$1708,0)</f>
        <v>130</v>
      </c>
      <c r="N282">
        <f>SUMIFS('Segments clients'!$D$2:$D$1708,'Segments clients'!$M$2:$M$1708,"&lt;="&amp;M282)</f>
        <v>771819.7098000003</v>
      </c>
      <c r="O282" s="4">
        <f>IFERROR(N282/(SUM('Segments clients'!$D$2:$D$1708)),0)</f>
        <v>0.33020617176988498</v>
      </c>
    </row>
    <row r="283" spans="1:15" x14ac:dyDescent="0.35">
      <c r="A283" t="s">
        <v>198</v>
      </c>
      <c r="B283">
        <v>5</v>
      </c>
      <c r="C283">
        <v>12</v>
      </c>
      <c r="D283">
        <v>3546.7003</v>
      </c>
      <c r="E283">
        <v>4</v>
      </c>
      <c r="F283">
        <v>4</v>
      </c>
      <c r="G283">
        <v>4</v>
      </c>
      <c r="H283">
        <v>12</v>
      </c>
      <c r="I283" t="s">
        <v>49</v>
      </c>
      <c r="J283" t="s">
        <v>41</v>
      </c>
      <c r="K283">
        <v>1</v>
      </c>
      <c r="L283">
        <v>871.18830000000014</v>
      </c>
      <c r="M283">
        <f>_xlfn.RANK.EQ(D283,'Segments clients'!$D$2:$D$1708,0)</f>
        <v>216</v>
      </c>
      <c r="N283">
        <f>SUMIFS('Segments clients'!$D$2:$D$1708,'Segments clients'!$M$2:$M$1708,"&lt;="&amp;M283)</f>
        <v>1113529.9006999994</v>
      </c>
      <c r="O283" s="4">
        <f>IFERROR(N283/(SUM('Segments clients'!$D$2:$D$1708)),0)</f>
        <v>0.47639939871025933</v>
      </c>
    </row>
    <row r="284" spans="1:15" x14ac:dyDescent="0.35">
      <c r="A284" t="s">
        <v>902</v>
      </c>
      <c r="B284">
        <v>1</v>
      </c>
      <c r="C284">
        <v>17</v>
      </c>
      <c r="D284">
        <v>3962.7444</v>
      </c>
      <c r="E284">
        <v>4</v>
      </c>
      <c r="F284">
        <v>4</v>
      </c>
      <c r="G284">
        <v>4</v>
      </c>
      <c r="H284">
        <v>12</v>
      </c>
      <c r="I284" t="s">
        <v>49</v>
      </c>
      <c r="J284" t="s">
        <v>45</v>
      </c>
      <c r="K284">
        <v>1</v>
      </c>
      <c r="L284">
        <v>1078.1324</v>
      </c>
      <c r="M284">
        <f>_xlfn.RANK.EQ(D284,'Segments clients'!$D$2:$D$1708,0)</f>
        <v>172</v>
      </c>
      <c r="N284">
        <f>SUMIFS('Segments clients'!$D$2:$D$1708,'Segments clients'!$M$2:$M$1708,"&lt;="&amp;M284)</f>
        <v>947823.02540000004</v>
      </c>
      <c r="O284" s="4">
        <f>IFERROR(N284/(SUM('Segments clients'!$D$2:$D$1708)),0)</f>
        <v>0.40550533856382781</v>
      </c>
    </row>
    <row r="285" spans="1:15" x14ac:dyDescent="0.35">
      <c r="A285" t="s">
        <v>934</v>
      </c>
      <c r="B285">
        <v>3</v>
      </c>
      <c r="C285">
        <v>18</v>
      </c>
      <c r="D285">
        <v>4693.4808999999996</v>
      </c>
      <c r="E285">
        <v>4</v>
      </c>
      <c r="F285">
        <v>4</v>
      </c>
      <c r="G285">
        <v>4</v>
      </c>
      <c r="H285">
        <v>12</v>
      </c>
      <c r="I285" t="s">
        <v>49</v>
      </c>
      <c r="J285" t="s">
        <v>45</v>
      </c>
      <c r="K285">
        <v>1</v>
      </c>
      <c r="L285">
        <v>1386.7229</v>
      </c>
      <c r="M285">
        <f>_xlfn.RANK.EQ(D285,'Segments clients'!$D$2:$D$1708,0)</f>
        <v>113</v>
      </c>
      <c r="N285">
        <f>SUMIFS('Segments clients'!$D$2:$D$1708,'Segments clients'!$M$2:$M$1708,"&lt;="&amp;M285)</f>
        <v>694054.69650000008</v>
      </c>
      <c r="O285" s="4">
        <f>IFERROR(N285/(SUM('Segments clients'!$D$2:$D$1708)),0)</f>
        <v>0.29693611269600972</v>
      </c>
    </row>
    <row r="286" spans="1:15" x14ac:dyDescent="0.35">
      <c r="A286" t="s">
        <v>2702</v>
      </c>
      <c r="B286">
        <v>5</v>
      </c>
      <c r="C286">
        <v>19</v>
      </c>
      <c r="D286">
        <v>4292.6759000000002</v>
      </c>
      <c r="E286">
        <v>4</v>
      </c>
      <c r="F286">
        <v>4</v>
      </c>
      <c r="G286">
        <v>4</v>
      </c>
      <c r="H286">
        <v>12</v>
      </c>
      <c r="I286" t="s">
        <v>49</v>
      </c>
      <c r="J286" t="s">
        <v>48</v>
      </c>
      <c r="K286">
        <v>1</v>
      </c>
      <c r="L286">
        <v>1054.8798999999999</v>
      </c>
      <c r="M286">
        <f>_xlfn.RANK.EQ(D286,'Segments clients'!$D$2:$D$1708,0)</f>
        <v>142</v>
      </c>
      <c r="N286">
        <f>SUMIFS('Segments clients'!$D$2:$D$1708,'Segments clients'!$M$2:$M$1708,"&lt;="&amp;M286)</f>
        <v>823881.95060000045</v>
      </c>
      <c r="O286" s="4">
        <f>IFERROR(N286/(SUM('Segments clients'!$D$2:$D$1708)),0)</f>
        <v>0.35247986212794113</v>
      </c>
    </row>
    <row r="287" spans="1:15" x14ac:dyDescent="0.35">
      <c r="A287" t="s">
        <v>1761</v>
      </c>
      <c r="B287">
        <v>18</v>
      </c>
      <c r="C287">
        <v>12</v>
      </c>
      <c r="D287">
        <v>3136.4863999999998</v>
      </c>
      <c r="E287">
        <v>3</v>
      </c>
      <c r="F287">
        <v>4</v>
      </c>
      <c r="G287">
        <v>4</v>
      </c>
      <c r="H287">
        <v>11</v>
      </c>
      <c r="I287" t="s">
        <v>49</v>
      </c>
      <c r="J287" t="s">
        <v>45</v>
      </c>
      <c r="K287">
        <v>1</v>
      </c>
      <c r="L287">
        <v>717.49640000000022</v>
      </c>
      <c r="M287">
        <f>_xlfn.RANK.EQ(D287,'Segments clients'!$D$2:$D$1708,0)</f>
        <v>260</v>
      </c>
      <c r="N287">
        <f>SUMIFS('Segments clients'!$D$2:$D$1708,'Segments clients'!$M$2:$M$1708,"&lt;="&amp;M287)</f>
        <v>1260762.3200999992</v>
      </c>
      <c r="O287" s="4">
        <f>IFERROR(N287/(SUM('Segments clients'!$D$2:$D$1708)),0)</f>
        <v>0.53938956720840514</v>
      </c>
    </row>
    <row r="288" spans="1:15" x14ac:dyDescent="0.35">
      <c r="A288" t="s">
        <v>2148</v>
      </c>
      <c r="B288">
        <v>23</v>
      </c>
      <c r="C288">
        <v>12</v>
      </c>
      <c r="D288">
        <v>2218.3483000000001</v>
      </c>
      <c r="E288">
        <v>3</v>
      </c>
      <c r="F288">
        <v>4</v>
      </c>
      <c r="G288">
        <v>4</v>
      </c>
      <c r="H288">
        <v>11</v>
      </c>
      <c r="I288" t="s">
        <v>49</v>
      </c>
      <c r="J288" t="s">
        <v>41</v>
      </c>
      <c r="K288">
        <v>1</v>
      </c>
      <c r="L288">
        <v>585.78229999999996</v>
      </c>
      <c r="M288">
        <f>_xlfn.RANK.EQ(D288,'Segments clients'!$D$2:$D$1708,0)</f>
        <v>380</v>
      </c>
      <c r="N288">
        <f>SUMIFS('Segments clients'!$D$2:$D$1708,'Segments clients'!$M$2:$M$1708,"&lt;="&amp;M288)</f>
        <v>1583090.4837999986</v>
      </c>
      <c r="O288" s="4">
        <f>IFERROR(N288/(SUM('Segments clients'!$D$2:$D$1708)),0)</f>
        <v>0.67729061798174417</v>
      </c>
    </row>
    <row r="289" spans="1:15" x14ac:dyDescent="0.35">
      <c r="A289" t="s">
        <v>700</v>
      </c>
      <c r="B289">
        <v>33</v>
      </c>
      <c r="C289">
        <v>14</v>
      </c>
      <c r="D289">
        <v>3489.5337</v>
      </c>
      <c r="E289">
        <v>3</v>
      </c>
      <c r="F289">
        <v>4</v>
      </c>
      <c r="G289">
        <v>4</v>
      </c>
      <c r="H289">
        <v>11</v>
      </c>
      <c r="I289" t="s">
        <v>49</v>
      </c>
      <c r="J289" t="s">
        <v>41</v>
      </c>
      <c r="K289">
        <v>1</v>
      </c>
      <c r="L289">
        <v>945.60969999999998</v>
      </c>
      <c r="M289">
        <f>_xlfn.RANK.EQ(D289,'Segments clients'!$D$2:$D$1708,0)</f>
        <v>223</v>
      </c>
      <c r="N289">
        <f>SUMIFS('Segments clients'!$D$2:$D$1708,'Segments clients'!$M$2:$M$1708,"&lt;="&amp;M289)</f>
        <v>1138104.4292999993</v>
      </c>
      <c r="O289" s="4">
        <f>IFERROR(N289/(SUM('Segments clients'!$D$2:$D$1708)),0)</f>
        <v>0.48691307296477948</v>
      </c>
    </row>
    <row r="290" spans="1:15" x14ac:dyDescent="0.35">
      <c r="A290" t="s">
        <v>2815</v>
      </c>
      <c r="B290">
        <v>7</v>
      </c>
      <c r="C290">
        <v>13</v>
      </c>
      <c r="D290">
        <v>3870.3155999999999</v>
      </c>
      <c r="E290">
        <v>4</v>
      </c>
      <c r="F290">
        <v>4</v>
      </c>
      <c r="G290">
        <v>4</v>
      </c>
      <c r="H290">
        <v>12</v>
      </c>
      <c r="I290" t="s">
        <v>49</v>
      </c>
      <c r="J290" t="s">
        <v>48</v>
      </c>
      <c r="K290">
        <v>1</v>
      </c>
      <c r="L290">
        <v>1150.4376000000011</v>
      </c>
      <c r="M290">
        <f>_xlfn.RANK.EQ(D290,'Segments clients'!$D$2:$D$1708,0)</f>
        <v>184</v>
      </c>
      <c r="N290">
        <f>SUMIFS('Segments clients'!$D$2:$D$1708,'Segments clients'!$M$2:$M$1708,"&lt;="&amp;M290)</f>
        <v>994815.68959999993</v>
      </c>
      <c r="O290" s="4">
        <f>IFERROR(N290/(SUM('Segments clients'!$D$2:$D$1708)),0)</f>
        <v>0.42561012151990268</v>
      </c>
    </row>
    <row r="291" spans="1:15" x14ac:dyDescent="0.35">
      <c r="A291" t="s">
        <v>1206</v>
      </c>
      <c r="B291">
        <v>10</v>
      </c>
      <c r="C291">
        <v>13</v>
      </c>
      <c r="D291">
        <v>4448.1418000000003</v>
      </c>
      <c r="E291">
        <v>4</v>
      </c>
      <c r="F291">
        <v>4</v>
      </c>
      <c r="G291">
        <v>4</v>
      </c>
      <c r="H291">
        <v>12</v>
      </c>
      <c r="I291" t="s">
        <v>49</v>
      </c>
      <c r="J291" t="s">
        <v>41</v>
      </c>
      <c r="K291">
        <v>1</v>
      </c>
      <c r="L291">
        <v>1298.8137999999999</v>
      </c>
      <c r="M291">
        <f>_xlfn.RANK.EQ(D291,'Segments clients'!$D$2:$D$1708,0)</f>
        <v>131</v>
      </c>
      <c r="N291">
        <f>SUMIFS('Segments clients'!$D$2:$D$1708,'Segments clients'!$M$2:$M$1708,"&lt;="&amp;M291)</f>
        <v>776267.85160000029</v>
      </c>
      <c r="O291" s="4">
        <f>IFERROR(N291/(SUM('Segments clients'!$D$2:$D$1708)),0)</f>
        <v>0.33210921189262066</v>
      </c>
    </row>
    <row r="292" spans="1:15" x14ac:dyDescent="0.35">
      <c r="A292" t="s">
        <v>190</v>
      </c>
      <c r="B292">
        <v>5</v>
      </c>
      <c r="C292">
        <v>21</v>
      </c>
      <c r="D292">
        <v>3863.6961999999999</v>
      </c>
      <c r="E292">
        <v>4</v>
      </c>
      <c r="F292">
        <v>4</v>
      </c>
      <c r="G292">
        <v>4</v>
      </c>
      <c r="H292">
        <v>12</v>
      </c>
      <c r="I292" t="s">
        <v>49</v>
      </c>
      <c r="J292" t="s">
        <v>45</v>
      </c>
      <c r="K292">
        <v>1</v>
      </c>
      <c r="L292">
        <v>1065.6361999999999</v>
      </c>
      <c r="M292">
        <f>_xlfn.RANK.EQ(D292,'Segments clients'!$D$2:$D$1708,0)</f>
        <v>187</v>
      </c>
      <c r="N292">
        <f>SUMIFS('Segments clients'!$D$2:$D$1708,'Segments clients'!$M$2:$M$1708,"&lt;="&amp;M292)</f>
        <v>1006410.727</v>
      </c>
      <c r="O292" s="4">
        <f>IFERROR(N292/(SUM('Segments clients'!$D$2:$D$1708)),0)</f>
        <v>0.43057080451719848</v>
      </c>
    </row>
    <row r="293" spans="1:15" x14ac:dyDescent="0.35">
      <c r="A293" t="s">
        <v>1610</v>
      </c>
      <c r="B293">
        <v>6</v>
      </c>
      <c r="C293">
        <v>13</v>
      </c>
      <c r="D293">
        <v>2539.4911000000002</v>
      </c>
      <c r="E293">
        <v>4</v>
      </c>
      <c r="F293">
        <v>4</v>
      </c>
      <c r="G293">
        <v>4</v>
      </c>
      <c r="H293">
        <v>12</v>
      </c>
      <c r="I293" t="s">
        <v>49</v>
      </c>
      <c r="J293" t="s">
        <v>41</v>
      </c>
      <c r="K293">
        <v>1</v>
      </c>
      <c r="L293">
        <v>609.88509999999997</v>
      </c>
      <c r="M293">
        <f>_xlfn.RANK.EQ(D293,'Segments clients'!$D$2:$D$1708,0)</f>
        <v>337</v>
      </c>
      <c r="N293">
        <f>SUMIFS('Segments clients'!$D$2:$D$1708,'Segments clients'!$M$2:$M$1708,"&lt;="&amp;M293)</f>
        <v>1480192.2451999986</v>
      </c>
      <c r="O293" s="4">
        <f>IFERROR(N293/(SUM('Segments clients'!$D$2:$D$1708)),0)</f>
        <v>0.6332678584971817</v>
      </c>
    </row>
    <row r="294" spans="1:15" x14ac:dyDescent="0.35">
      <c r="A294" t="s">
        <v>2250</v>
      </c>
      <c r="B294">
        <v>12</v>
      </c>
      <c r="C294">
        <v>17</v>
      </c>
      <c r="D294">
        <v>3245.8181</v>
      </c>
      <c r="E294">
        <v>4</v>
      </c>
      <c r="F294">
        <v>4</v>
      </c>
      <c r="G294">
        <v>4</v>
      </c>
      <c r="H294">
        <v>12</v>
      </c>
      <c r="I294" t="s">
        <v>49</v>
      </c>
      <c r="J294" t="s">
        <v>41</v>
      </c>
      <c r="K294">
        <v>1</v>
      </c>
      <c r="L294">
        <v>920.29610000000002</v>
      </c>
      <c r="M294">
        <f>_xlfn.RANK.EQ(D294,'Segments clients'!$D$2:$D$1708,0)</f>
        <v>251</v>
      </c>
      <c r="N294">
        <f>SUMIFS('Segments clients'!$D$2:$D$1708,'Segments clients'!$M$2:$M$1708,"&lt;="&amp;M294)</f>
        <v>1232065.1236999992</v>
      </c>
      <c r="O294" s="4">
        <f>IFERROR(N294/(SUM('Segments clients'!$D$2:$D$1708)),0)</f>
        <v>0.52711209975913775</v>
      </c>
    </row>
    <row r="295" spans="1:15" x14ac:dyDescent="0.35">
      <c r="A295" t="s">
        <v>741</v>
      </c>
      <c r="B295">
        <v>3</v>
      </c>
      <c r="C295">
        <v>16</v>
      </c>
      <c r="D295">
        <v>4899.4678999999996</v>
      </c>
      <c r="E295">
        <v>4</v>
      </c>
      <c r="F295">
        <v>4</v>
      </c>
      <c r="G295">
        <v>4</v>
      </c>
      <c r="H295">
        <v>12</v>
      </c>
      <c r="I295" t="s">
        <v>49</v>
      </c>
      <c r="J295" t="s">
        <v>41</v>
      </c>
      <c r="K295">
        <v>1</v>
      </c>
      <c r="L295">
        <v>1536.6619000000001</v>
      </c>
      <c r="M295">
        <f>_xlfn.RANK.EQ(D295,'Segments clients'!$D$2:$D$1708,0)</f>
        <v>101</v>
      </c>
      <c r="N295">
        <f>SUMIFS('Segments clients'!$D$2:$D$1708,'Segments clients'!$M$2:$M$1708,"&lt;="&amp;M295)</f>
        <v>636819.85200000007</v>
      </c>
      <c r="O295" s="4">
        <f>IFERROR(N295/(SUM('Segments clients'!$D$2:$D$1708)),0)</f>
        <v>0.27244943704595798</v>
      </c>
    </row>
    <row r="296" spans="1:15" x14ac:dyDescent="0.35">
      <c r="A296" t="s">
        <v>1684</v>
      </c>
      <c r="B296">
        <v>9</v>
      </c>
      <c r="C296">
        <v>13</v>
      </c>
      <c r="D296">
        <v>2465.1682000000001</v>
      </c>
      <c r="E296">
        <v>4</v>
      </c>
      <c r="F296">
        <v>4</v>
      </c>
      <c r="G296">
        <v>4</v>
      </c>
      <c r="H296">
        <v>12</v>
      </c>
      <c r="I296" t="s">
        <v>49</v>
      </c>
      <c r="J296" t="s">
        <v>45</v>
      </c>
      <c r="K296">
        <v>1</v>
      </c>
      <c r="L296">
        <v>668.51220000000001</v>
      </c>
      <c r="M296">
        <f>_xlfn.RANK.EQ(D296,'Segments clients'!$D$2:$D$1708,0)</f>
        <v>348</v>
      </c>
      <c r="N296">
        <f>SUMIFS('Segments clients'!$D$2:$D$1708,'Segments clients'!$M$2:$M$1708,"&lt;="&amp;M296)</f>
        <v>1507636.2670999984</v>
      </c>
      <c r="O296" s="4">
        <f>IFERROR(N296/(SUM('Segments clients'!$D$2:$D$1708)),0)</f>
        <v>0.64500918266201301</v>
      </c>
    </row>
    <row r="297" spans="1:15" x14ac:dyDescent="0.35">
      <c r="A297" t="s">
        <v>2406</v>
      </c>
      <c r="B297">
        <v>13</v>
      </c>
      <c r="C297">
        <v>10</v>
      </c>
      <c r="D297">
        <v>2335.2592</v>
      </c>
      <c r="E297">
        <v>3</v>
      </c>
      <c r="F297">
        <v>4</v>
      </c>
      <c r="G297">
        <v>4</v>
      </c>
      <c r="H297">
        <v>11</v>
      </c>
      <c r="I297" t="s">
        <v>49</v>
      </c>
      <c r="J297" t="s">
        <v>41</v>
      </c>
      <c r="K297">
        <v>1</v>
      </c>
      <c r="L297">
        <v>650.54720000000009</v>
      </c>
      <c r="M297">
        <f>_xlfn.RANK.EQ(D297,'Segments clients'!$D$2:$D$1708,0)</f>
        <v>369</v>
      </c>
      <c r="N297">
        <f>SUMIFS('Segments clients'!$D$2:$D$1708,'Segments clients'!$M$2:$M$1708,"&lt;="&amp;M297)</f>
        <v>1557996.8428999984</v>
      </c>
      <c r="O297" s="4">
        <f>IFERROR(N297/(SUM('Segments clients'!$D$2:$D$1708)),0)</f>
        <v>0.66655485289030281</v>
      </c>
    </row>
    <row r="298" spans="1:15" x14ac:dyDescent="0.35">
      <c r="A298" t="s">
        <v>2041</v>
      </c>
      <c r="B298">
        <v>6</v>
      </c>
      <c r="C298">
        <v>7</v>
      </c>
      <c r="D298">
        <v>2514.2109999999998</v>
      </c>
      <c r="E298">
        <v>4</v>
      </c>
      <c r="F298">
        <v>4</v>
      </c>
      <c r="G298">
        <v>4</v>
      </c>
      <c r="H298">
        <v>12</v>
      </c>
      <c r="I298" t="s">
        <v>49</v>
      </c>
      <c r="J298" t="s">
        <v>43</v>
      </c>
      <c r="K298">
        <v>1</v>
      </c>
      <c r="L298">
        <v>794.94700000000012</v>
      </c>
      <c r="M298">
        <f>_xlfn.RANK.EQ(D298,'Segments clients'!$D$2:$D$1708,0)</f>
        <v>339</v>
      </c>
      <c r="N298">
        <f>SUMIFS('Segments clients'!$D$2:$D$1708,'Segments clients'!$M$2:$M$1708,"&lt;="&amp;M298)</f>
        <v>1485241.4680999985</v>
      </c>
      <c r="O298" s="4">
        <f>IFERROR(N298/(SUM('Segments clients'!$D$2:$D$1708)),0)</f>
        <v>0.63542805801405311</v>
      </c>
    </row>
    <row r="299" spans="1:15" x14ac:dyDescent="0.35">
      <c r="A299" t="s">
        <v>1580</v>
      </c>
      <c r="B299">
        <v>6</v>
      </c>
      <c r="C299">
        <v>9</v>
      </c>
      <c r="D299">
        <v>4121.0065000000004</v>
      </c>
      <c r="E299">
        <v>4</v>
      </c>
      <c r="F299">
        <v>4</v>
      </c>
      <c r="G299">
        <v>4</v>
      </c>
      <c r="H299">
        <v>12</v>
      </c>
      <c r="I299" t="s">
        <v>49</v>
      </c>
      <c r="J299" t="s">
        <v>48</v>
      </c>
      <c r="K299">
        <v>1</v>
      </c>
      <c r="L299">
        <v>1363.6424999999999</v>
      </c>
      <c r="M299">
        <f>_xlfn.RANK.EQ(D299,'Segments clients'!$D$2:$D$1708,0)</f>
        <v>161</v>
      </c>
      <c r="N299">
        <f>SUMIFS('Segments clients'!$D$2:$D$1708,'Segments clients'!$M$2:$M$1708,"&lt;="&amp;M299)</f>
        <v>903572.9071000003</v>
      </c>
      <c r="O299" s="4">
        <f>IFERROR(N299/(SUM('Segments clients'!$D$2:$D$1708)),0)</f>
        <v>0.38657389385118407</v>
      </c>
    </row>
    <row r="300" spans="1:15" x14ac:dyDescent="0.35">
      <c r="A300" t="s">
        <v>250</v>
      </c>
      <c r="B300">
        <v>2</v>
      </c>
      <c r="C300">
        <v>13</v>
      </c>
      <c r="D300">
        <v>2419.3229000000001</v>
      </c>
      <c r="E300">
        <v>4</v>
      </c>
      <c r="F300">
        <v>4</v>
      </c>
      <c r="G300">
        <v>4</v>
      </c>
      <c r="H300">
        <v>12</v>
      </c>
      <c r="I300" t="s">
        <v>49</v>
      </c>
      <c r="J300" t="s">
        <v>43</v>
      </c>
      <c r="K300">
        <v>1</v>
      </c>
      <c r="L300">
        <v>678.67290000000003</v>
      </c>
      <c r="M300">
        <f>_xlfn.RANK.EQ(D300,'Segments clients'!$D$2:$D$1708,0)</f>
        <v>355</v>
      </c>
      <c r="N300">
        <f>SUMIFS('Segments clients'!$D$2:$D$1708,'Segments clients'!$M$2:$M$1708,"&lt;="&amp;M300)</f>
        <v>1524708.6334999984</v>
      </c>
      <c r="O300" s="4">
        <f>IFERROR(N300/(SUM('Segments clients'!$D$2:$D$1708)),0)</f>
        <v>0.65231322100207767</v>
      </c>
    </row>
    <row r="301" spans="1:15" x14ac:dyDescent="0.35">
      <c r="A301" t="s">
        <v>1437</v>
      </c>
      <c r="B301">
        <v>18</v>
      </c>
      <c r="C301">
        <v>18</v>
      </c>
      <c r="D301">
        <v>6094.5234</v>
      </c>
      <c r="E301">
        <v>3</v>
      </c>
      <c r="F301">
        <v>4</v>
      </c>
      <c r="G301">
        <v>4</v>
      </c>
      <c r="H301">
        <v>11</v>
      </c>
      <c r="I301" t="s">
        <v>49</v>
      </c>
      <c r="J301" t="s">
        <v>41</v>
      </c>
      <c r="K301">
        <v>1</v>
      </c>
      <c r="L301">
        <v>1591.9094</v>
      </c>
      <c r="M301">
        <f>_xlfn.RANK.EQ(D301,'Segments clients'!$D$2:$D$1708,0)</f>
        <v>45</v>
      </c>
      <c r="N301">
        <f>SUMIFS('Segments clients'!$D$2:$D$1708,'Segments clients'!$M$2:$M$1708,"&lt;="&amp;M301)</f>
        <v>330187.21010000008</v>
      </c>
      <c r="O301" s="4">
        <f>IFERROR(N301/(SUM('Segments clients'!$D$2:$D$1708)),0)</f>
        <v>0.14126337178244949</v>
      </c>
    </row>
    <row r="302" spans="1:15" x14ac:dyDescent="0.35">
      <c r="A302" t="s">
        <v>2828</v>
      </c>
      <c r="B302">
        <v>2</v>
      </c>
      <c r="C302">
        <v>8</v>
      </c>
      <c r="D302">
        <v>2110.9830999999999</v>
      </c>
      <c r="E302">
        <v>4</v>
      </c>
      <c r="F302">
        <v>4</v>
      </c>
      <c r="G302">
        <v>4</v>
      </c>
      <c r="H302">
        <v>12</v>
      </c>
      <c r="I302" t="s">
        <v>49</v>
      </c>
      <c r="J302" t="s">
        <v>45</v>
      </c>
      <c r="K302">
        <v>1</v>
      </c>
      <c r="L302">
        <v>613.84710000000007</v>
      </c>
      <c r="M302">
        <f>_xlfn.RANK.EQ(D302,'Segments clients'!$D$2:$D$1708,0)</f>
        <v>401</v>
      </c>
      <c r="N302">
        <f>SUMIFS('Segments clients'!$D$2:$D$1708,'Segments clients'!$M$2:$M$1708,"&lt;="&amp;M302)</f>
        <v>1628410.8379999986</v>
      </c>
      <c r="O302" s="4">
        <f>IFERROR(N302/(SUM('Segments clients'!$D$2:$D$1708)),0)</f>
        <v>0.69667993970237641</v>
      </c>
    </row>
    <row r="303" spans="1:15" x14ac:dyDescent="0.35">
      <c r="A303" t="s">
        <v>806</v>
      </c>
      <c r="B303">
        <v>23</v>
      </c>
      <c r="C303">
        <v>11</v>
      </c>
      <c r="D303">
        <v>2602.3168000000001</v>
      </c>
      <c r="E303">
        <v>3</v>
      </c>
      <c r="F303">
        <v>4</v>
      </c>
      <c r="G303">
        <v>4</v>
      </c>
      <c r="H303">
        <v>11</v>
      </c>
      <c r="I303" t="s">
        <v>49</v>
      </c>
      <c r="J303" t="s">
        <v>43</v>
      </c>
      <c r="K303">
        <v>1</v>
      </c>
      <c r="L303">
        <v>660.6268</v>
      </c>
      <c r="M303">
        <f>_xlfn.RANK.EQ(D303,'Segments clients'!$D$2:$D$1708,0)</f>
        <v>327</v>
      </c>
      <c r="N303">
        <f>SUMIFS('Segments clients'!$D$2:$D$1708,'Segments clients'!$M$2:$M$1708,"&lt;="&amp;M303)</f>
        <v>1454496.2249999985</v>
      </c>
      <c r="O303" s="4">
        <f>IFERROR(N303/(SUM('Segments clients'!$D$2:$D$1708)),0)</f>
        <v>0.62227437860514534</v>
      </c>
    </row>
    <row r="304" spans="1:15" x14ac:dyDescent="0.35">
      <c r="A304" t="s">
        <v>573</v>
      </c>
      <c r="B304">
        <v>6</v>
      </c>
      <c r="C304">
        <v>17</v>
      </c>
      <c r="D304">
        <v>3134.6522</v>
      </c>
      <c r="E304">
        <v>4</v>
      </c>
      <c r="F304">
        <v>4</v>
      </c>
      <c r="G304">
        <v>4</v>
      </c>
      <c r="H304">
        <v>12</v>
      </c>
      <c r="I304" t="s">
        <v>49</v>
      </c>
      <c r="J304" t="s">
        <v>43</v>
      </c>
      <c r="K304">
        <v>1</v>
      </c>
      <c r="L304">
        <v>804.03819999999996</v>
      </c>
      <c r="M304">
        <f>_xlfn.RANK.EQ(D304,'Segments clients'!$D$2:$D$1708,0)</f>
        <v>261</v>
      </c>
      <c r="N304">
        <f>SUMIFS('Segments clients'!$D$2:$D$1708,'Segments clients'!$M$2:$M$1708,"&lt;="&amp;M304)</f>
        <v>1263896.9722999993</v>
      </c>
      <c r="O304" s="4">
        <f>IFERROR(N304/(SUM('Segments clients'!$D$2:$D$1708)),0)</f>
        <v>0.54073065955114974</v>
      </c>
    </row>
    <row r="305" spans="1:15" x14ac:dyDescent="0.35">
      <c r="A305" t="s">
        <v>426</v>
      </c>
      <c r="B305">
        <v>1</v>
      </c>
      <c r="C305">
        <v>13</v>
      </c>
      <c r="D305">
        <v>3588.1794</v>
      </c>
      <c r="E305">
        <v>4</v>
      </c>
      <c r="F305">
        <v>4</v>
      </c>
      <c r="G305">
        <v>4</v>
      </c>
      <c r="H305">
        <v>12</v>
      </c>
      <c r="I305" t="s">
        <v>49</v>
      </c>
      <c r="J305" t="s">
        <v>45</v>
      </c>
      <c r="K305">
        <v>1</v>
      </c>
      <c r="L305">
        <v>1079.6733999999999</v>
      </c>
      <c r="M305">
        <f>_xlfn.RANK.EQ(D305,'Segments clients'!$D$2:$D$1708,0)</f>
        <v>212</v>
      </c>
      <c r="N305">
        <f>SUMIFS('Segments clients'!$D$2:$D$1708,'Segments clients'!$M$2:$M$1708,"&lt;="&amp;M305)</f>
        <v>1099307.8024999995</v>
      </c>
      <c r="O305" s="4">
        <f>IFERROR(N305/(SUM('Segments clients'!$D$2:$D$1708)),0)</f>
        <v>0.47031478524220693</v>
      </c>
    </row>
    <row r="306" spans="1:15" x14ac:dyDescent="0.35">
      <c r="A306" t="s">
        <v>1025</v>
      </c>
      <c r="B306">
        <v>31</v>
      </c>
      <c r="C306">
        <v>12</v>
      </c>
      <c r="D306">
        <v>3005.4965000000002</v>
      </c>
      <c r="E306">
        <v>3</v>
      </c>
      <c r="F306">
        <v>4</v>
      </c>
      <c r="G306">
        <v>4</v>
      </c>
      <c r="H306">
        <v>11</v>
      </c>
      <c r="I306" t="s">
        <v>49</v>
      </c>
      <c r="J306" t="s">
        <v>41</v>
      </c>
      <c r="K306">
        <v>1</v>
      </c>
      <c r="L306">
        <v>822.50850000000003</v>
      </c>
      <c r="M306">
        <f>_xlfn.RANK.EQ(D306,'Segments clients'!$D$2:$D$1708,0)</f>
        <v>284</v>
      </c>
      <c r="N306">
        <f>SUMIFS('Segments clients'!$D$2:$D$1708,'Segments clients'!$M$2:$M$1708,"&lt;="&amp;M306)</f>
        <v>1334400.1087999989</v>
      </c>
      <c r="O306" s="4">
        <f>IFERROR(N306/(SUM('Segments clients'!$D$2:$D$1708)),0)</f>
        <v>0.5708938835603774</v>
      </c>
    </row>
    <row r="307" spans="1:15" x14ac:dyDescent="0.35">
      <c r="A307" t="s">
        <v>162</v>
      </c>
      <c r="B307">
        <v>20</v>
      </c>
      <c r="C307">
        <v>16</v>
      </c>
      <c r="D307">
        <v>5642.1036000000004</v>
      </c>
      <c r="E307">
        <v>3</v>
      </c>
      <c r="F307">
        <v>4</v>
      </c>
      <c r="G307">
        <v>4</v>
      </c>
      <c r="H307">
        <v>11</v>
      </c>
      <c r="I307" t="s">
        <v>49</v>
      </c>
      <c r="J307" t="s">
        <v>43</v>
      </c>
      <c r="K307">
        <v>1</v>
      </c>
      <c r="L307">
        <v>1644.6956</v>
      </c>
      <c r="M307">
        <f>_xlfn.RANK.EQ(D307,'Segments clients'!$D$2:$D$1708,0)</f>
        <v>69</v>
      </c>
      <c r="N307">
        <f>SUMIFS('Segments clients'!$D$2:$D$1708,'Segments clients'!$M$2:$M$1708,"&lt;="&amp;M307)</f>
        <v>470798.7378</v>
      </c>
      <c r="O307" s="4">
        <f>IFERROR(N307/(SUM('Segments clients'!$D$2:$D$1708)),0)</f>
        <v>0.20142093666319558</v>
      </c>
    </row>
    <row r="308" spans="1:15" x14ac:dyDescent="0.35">
      <c r="A308" t="s">
        <v>2450</v>
      </c>
      <c r="B308">
        <v>36</v>
      </c>
      <c r="C308">
        <v>8</v>
      </c>
      <c r="D308">
        <v>1147.1835000000001</v>
      </c>
      <c r="E308">
        <v>2</v>
      </c>
      <c r="F308">
        <v>4</v>
      </c>
      <c r="G308">
        <v>3</v>
      </c>
      <c r="H308">
        <v>9</v>
      </c>
      <c r="I308" t="s">
        <v>46</v>
      </c>
      <c r="J308" t="s">
        <v>48</v>
      </c>
      <c r="K308">
        <v>1</v>
      </c>
      <c r="L308">
        <v>292.4135</v>
      </c>
      <c r="M308">
        <f>_xlfn.RANK.EQ(D308,'Segments clients'!$D$2:$D$1708,0)</f>
        <v>611</v>
      </c>
      <c r="N308">
        <f>SUMIFS('Segments clients'!$D$2:$D$1708,'Segments clients'!$M$2:$M$1708,"&lt;="&amp;M308)</f>
        <v>1948604.9328999964</v>
      </c>
      <c r="O308" s="4">
        <f>IFERROR(N308/(SUM('Segments clients'!$D$2:$D$1708)),0)</f>
        <v>0.83366797584315999</v>
      </c>
    </row>
    <row r="309" spans="1:15" x14ac:dyDescent="0.35">
      <c r="A309" t="s">
        <v>2825</v>
      </c>
      <c r="B309">
        <v>7</v>
      </c>
      <c r="C309">
        <v>14</v>
      </c>
      <c r="D309">
        <v>2513.4283</v>
      </c>
      <c r="E309">
        <v>4</v>
      </c>
      <c r="F309">
        <v>4</v>
      </c>
      <c r="G309">
        <v>4</v>
      </c>
      <c r="H309">
        <v>12</v>
      </c>
      <c r="I309" t="s">
        <v>49</v>
      </c>
      <c r="J309" t="s">
        <v>48</v>
      </c>
      <c r="K309">
        <v>1</v>
      </c>
      <c r="L309">
        <v>673.92430000000013</v>
      </c>
      <c r="M309">
        <f>_xlfn.RANK.EQ(D309,'Segments clients'!$D$2:$D$1708,0)</f>
        <v>340</v>
      </c>
      <c r="N309">
        <f>SUMIFS('Segments clients'!$D$2:$D$1708,'Segments clients'!$M$2:$M$1708,"&lt;="&amp;M309)</f>
        <v>1487754.8963999986</v>
      </c>
      <c r="O309" s="4">
        <f>IFERROR(N309/(SUM('Segments clients'!$D$2:$D$1708)),0)</f>
        <v>0.63650337330650164</v>
      </c>
    </row>
    <row r="310" spans="1:15" x14ac:dyDescent="0.35">
      <c r="A310" t="s">
        <v>1349</v>
      </c>
      <c r="B310">
        <v>1</v>
      </c>
      <c r="C310">
        <v>19</v>
      </c>
      <c r="D310">
        <v>2839.7231999999999</v>
      </c>
      <c r="E310">
        <v>4</v>
      </c>
      <c r="F310">
        <v>4</v>
      </c>
      <c r="G310">
        <v>4</v>
      </c>
      <c r="H310">
        <v>12</v>
      </c>
      <c r="I310" t="s">
        <v>49</v>
      </c>
      <c r="J310" t="s">
        <v>45</v>
      </c>
      <c r="K310">
        <v>1</v>
      </c>
      <c r="L310">
        <v>560.5712000000002</v>
      </c>
      <c r="M310">
        <f>_xlfn.RANK.EQ(D310,'Segments clients'!$D$2:$D$1708,0)</f>
        <v>302</v>
      </c>
      <c r="N310">
        <f>SUMIFS('Segments clients'!$D$2:$D$1708,'Segments clients'!$M$2:$M$1708,"&lt;="&amp;M310)</f>
        <v>1386852.182899999</v>
      </c>
      <c r="O310" s="4">
        <f>IFERROR(N310/(SUM('Segments clients'!$D$2:$D$1708)),0)</f>
        <v>0.59333435556444092</v>
      </c>
    </row>
    <row r="311" spans="1:15" x14ac:dyDescent="0.35">
      <c r="A311" t="s">
        <v>2303</v>
      </c>
      <c r="B311">
        <v>2</v>
      </c>
      <c r="C311">
        <v>15</v>
      </c>
      <c r="D311">
        <v>5191.7511999999997</v>
      </c>
      <c r="E311">
        <v>4</v>
      </c>
      <c r="F311">
        <v>4</v>
      </c>
      <c r="G311">
        <v>4</v>
      </c>
      <c r="H311">
        <v>12</v>
      </c>
      <c r="I311" t="s">
        <v>49</v>
      </c>
      <c r="J311" t="s">
        <v>43</v>
      </c>
      <c r="K311">
        <v>1</v>
      </c>
      <c r="L311">
        <v>1364.9312</v>
      </c>
      <c r="M311">
        <f>_xlfn.RANK.EQ(D311,'Segments clients'!$D$2:$D$1708,0)</f>
        <v>85</v>
      </c>
      <c r="N311">
        <f>SUMIFS('Segments clients'!$D$2:$D$1708,'Segments clients'!$M$2:$M$1708,"&lt;="&amp;M311)</f>
        <v>556801.34540000022</v>
      </c>
      <c r="O311" s="4">
        <f>IFERROR(N311/(SUM('Segments clients'!$D$2:$D$1708)),0)</f>
        <v>0.23821527018077643</v>
      </c>
    </row>
    <row r="312" spans="1:15" x14ac:dyDescent="0.35">
      <c r="A312" t="s">
        <v>1469</v>
      </c>
      <c r="B312">
        <v>3</v>
      </c>
      <c r="C312">
        <v>24</v>
      </c>
      <c r="D312">
        <v>6182.3563000000004</v>
      </c>
      <c r="E312">
        <v>4</v>
      </c>
      <c r="F312">
        <v>4</v>
      </c>
      <c r="G312">
        <v>4</v>
      </c>
      <c r="H312">
        <v>12</v>
      </c>
      <c r="I312" t="s">
        <v>49</v>
      </c>
      <c r="J312" t="s">
        <v>41</v>
      </c>
      <c r="K312">
        <v>1</v>
      </c>
      <c r="L312">
        <v>1849.9422999999999</v>
      </c>
      <c r="M312">
        <f>_xlfn.RANK.EQ(D312,'Segments clients'!$D$2:$D$1708,0)</f>
        <v>42</v>
      </c>
      <c r="N312">
        <f>SUMIFS('Segments clients'!$D$2:$D$1708,'Segments clients'!$M$2:$M$1708,"&lt;="&amp;M312)</f>
        <v>311843.79460000008</v>
      </c>
      <c r="O312" s="4">
        <f>IFERROR(N312/(SUM('Segments clients'!$D$2:$D$1708)),0)</f>
        <v>0.13341554290151961</v>
      </c>
    </row>
    <row r="313" spans="1:15" x14ac:dyDescent="0.35">
      <c r="A313" t="s">
        <v>1246</v>
      </c>
      <c r="B313">
        <v>5</v>
      </c>
      <c r="C313">
        <v>16</v>
      </c>
      <c r="D313">
        <v>4469.4924000000001</v>
      </c>
      <c r="E313">
        <v>4</v>
      </c>
      <c r="F313">
        <v>4</v>
      </c>
      <c r="G313">
        <v>4</v>
      </c>
      <c r="H313">
        <v>12</v>
      </c>
      <c r="I313" t="s">
        <v>49</v>
      </c>
      <c r="J313" t="s">
        <v>41</v>
      </c>
      <c r="K313">
        <v>1</v>
      </c>
      <c r="L313">
        <v>1131.4323999999999</v>
      </c>
      <c r="M313">
        <f>_xlfn.RANK.EQ(D313,'Segments clients'!$D$2:$D$1708,0)</f>
        <v>129</v>
      </c>
      <c r="N313">
        <f>SUMIFS('Segments clients'!$D$2:$D$1708,'Segments clients'!$M$2:$M$1708,"&lt;="&amp;M313)</f>
        <v>767356.51280000026</v>
      </c>
      <c r="O313" s="4">
        <f>IFERROR(N313/(SUM('Segments clients'!$D$2:$D$1708)),0)</f>
        <v>0.32829669060930833</v>
      </c>
    </row>
    <row r="314" spans="1:15" x14ac:dyDescent="0.35">
      <c r="A314" t="s">
        <v>1985</v>
      </c>
      <c r="B314">
        <v>1</v>
      </c>
      <c r="C314">
        <v>20</v>
      </c>
      <c r="D314">
        <v>3052.2671999999998</v>
      </c>
      <c r="E314">
        <v>4</v>
      </c>
      <c r="F314">
        <v>4</v>
      </c>
      <c r="G314">
        <v>4</v>
      </c>
      <c r="H314">
        <v>12</v>
      </c>
      <c r="I314" t="s">
        <v>49</v>
      </c>
      <c r="J314" t="s">
        <v>41</v>
      </c>
      <c r="K314">
        <v>1</v>
      </c>
      <c r="L314">
        <v>683.79520000000002</v>
      </c>
      <c r="M314">
        <f>_xlfn.RANK.EQ(D314,'Segments clients'!$D$2:$D$1708,0)</f>
        <v>277</v>
      </c>
      <c r="N314">
        <f>SUMIFS('Segments clients'!$D$2:$D$1708,'Segments clients'!$M$2:$M$1708,"&lt;="&amp;M314)</f>
        <v>1313257.1556999988</v>
      </c>
      <c r="O314" s="4">
        <f>IFERROR(N314/(SUM('Segments clients'!$D$2:$D$1708)),0)</f>
        <v>0.56184833378441956</v>
      </c>
    </row>
    <row r="315" spans="1:15" x14ac:dyDescent="0.35">
      <c r="A315" t="s">
        <v>158</v>
      </c>
      <c r="B315">
        <v>11</v>
      </c>
      <c r="C315">
        <v>22</v>
      </c>
      <c r="D315">
        <v>5876.8806000000004</v>
      </c>
      <c r="E315">
        <v>4</v>
      </c>
      <c r="F315">
        <v>4</v>
      </c>
      <c r="G315">
        <v>4</v>
      </c>
      <c r="H315">
        <v>12</v>
      </c>
      <c r="I315" t="s">
        <v>49</v>
      </c>
      <c r="J315" t="s">
        <v>41</v>
      </c>
      <c r="K315">
        <v>1</v>
      </c>
      <c r="L315">
        <v>1549.7446</v>
      </c>
      <c r="M315">
        <f>_xlfn.RANK.EQ(D315,'Segments clients'!$D$2:$D$1708,0)</f>
        <v>55</v>
      </c>
      <c r="N315">
        <f>SUMIFS('Segments clients'!$D$2:$D$1708,'Segments clients'!$M$2:$M$1708,"&lt;="&amp;M315)</f>
        <v>390041.23670000012</v>
      </c>
      <c r="O315" s="4">
        <f>IFERROR(N315/(SUM('Segments clients'!$D$2:$D$1708)),0)</f>
        <v>0.16687060717388608</v>
      </c>
    </row>
    <row r="316" spans="1:15" x14ac:dyDescent="0.35">
      <c r="A316" t="s">
        <v>1561</v>
      </c>
      <c r="B316">
        <v>9</v>
      </c>
      <c r="C316">
        <v>11</v>
      </c>
      <c r="D316">
        <v>2682.4715999999999</v>
      </c>
      <c r="E316">
        <v>4</v>
      </c>
      <c r="F316">
        <v>4</v>
      </c>
      <c r="G316">
        <v>4</v>
      </c>
      <c r="H316">
        <v>12</v>
      </c>
      <c r="I316" t="s">
        <v>49</v>
      </c>
      <c r="J316" t="s">
        <v>45</v>
      </c>
      <c r="K316">
        <v>1</v>
      </c>
      <c r="L316">
        <v>738.87560000000008</v>
      </c>
      <c r="M316">
        <f>_xlfn.RANK.EQ(D316,'Segments clients'!$D$2:$D$1708,0)</f>
        <v>317</v>
      </c>
      <c r="N316">
        <f>SUMIFS('Segments clients'!$D$2:$D$1708,'Segments clients'!$M$2:$M$1708,"&lt;="&amp;M316)</f>
        <v>1428137.1319999991</v>
      </c>
      <c r="O316" s="4">
        <f>IFERROR(N316/(SUM('Segments clients'!$D$2:$D$1708)),0)</f>
        <v>0.61099721752680014</v>
      </c>
    </row>
    <row r="317" spans="1:15" x14ac:dyDescent="0.35">
      <c r="A317" t="s">
        <v>550</v>
      </c>
      <c r="B317">
        <v>4</v>
      </c>
      <c r="C317">
        <v>20</v>
      </c>
      <c r="D317">
        <v>6656.9879000000001</v>
      </c>
      <c r="E317">
        <v>4</v>
      </c>
      <c r="F317">
        <v>4</v>
      </c>
      <c r="G317">
        <v>4</v>
      </c>
      <c r="H317">
        <v>12</v>
      </c>
      <c r="I317" t="s">
        <v>49</v>
      </c>
      <c r="J317" t="s">
        <v>45</v>
      </c>
      <c r="K317">
        <v>1</v>
      </c>
      <c r="L317">
        <v>1632.1878999999999</v>
      </c>
      <c r="M317">
        <f>_xlfn.RANK.EQ(D317,'Segments clients'!$D$2:$D$1708,0)</f>
        <v>30</v>
      </c>
      <c r="N317">
        <f>SUMIFS('Segments clients'!$D$2:$D$1708,'Segments clients'!$M$2:$M$1708,"&lt;="&amp;M317)</f>
        <v>234485.14539999998</v>
      </c>
      <c r="O317" s="4">
        <f>IFERROR(N317/(SUM('Segments clients'!$D$2:$D$1708)),0)</f>
        <v>0.1003193378146597</v>
      </c>
    </row>
    <row r="318" spans="1:15" x14ac:dyDescent="0.35">
      <c r="A318" t="s">
        <v>725</v>
      </c>
      <c r="B318">
        <v>1</v>
      </c>
      <c r="C318">
        <v>13</v>
      </c>
      <c r="D318">
        <v>1858.3692000000001</v>
      </c>
      <c r="E318">
        <v>4</v>
      </c>
      <c r="F318">
        <v>4</v>
      </c>
      <c r="G318">
        <v>3</v>
      </c>
      <c r="H318">
        <v>11</v>
      </c>
      <c r="I318" t="s">
        <v>49</v>
      </c>
      <c r="J318" t="s">
        <v>43</v>
      </c>
      <c r="K318">
        <v>1</v>
      </c>
      <c r="L318">
        <v>473.88720000000012</v>
      </c>
      <c r="M318">
        <f>_xlfn.RANK.EQ(D318,'Segments clients'!$D$2:$D$1708,0)</f>
        <v>436</v>
      </c>
      <c r="N318">
        <f>SUMIFS('Segments clients'!$D$2:$D$1708,'Segments clients'!$M$2:$M$1708,"&lt;="&amp;M318)</f>
        <v>1697405.986499998</v>
      </c>
      <c r="O318" s="4">
        <f>IFERROR(N318/(SUM('Segments clients'!$D$2:$D$1708)),0)</f>
        <v>0.72619800404771828</v>
      </c>
    </row>
    <row r="319" spans="1:15" x14ac:dyDescent="0.35">
      <c r="A319" t="s">
        <v>1829</v>
      </c>
      <c r="B319">
        <v>11</v>
      </c>
      <c r="C319">
        <v>11</v>
      </c>
      <c r="D319">
        <v>1477.8675000000001</v>
      </c>
      <c r="E319">
        <v>4</v>
      </c>
      <c r="F319">
        <v>4</v>
      </c>
      <c r="G319">
        <v>3</v>
      </c>
      <c r="H319">
        <v>11</v>
      </c>
      <c r="I319" t="s">
        <v>49</v>
      </c>
      <c r="J319" t="s">
        <v>41</v>
      </c>
      <c r="K319">
        <v>1</v>
      </c>
      <c r="L319">
        <v>275.77749999999997</v>
      </c>
      <c r="M319">
        <f>_xlfn.RANK.EQ(D319,'Segments clients'!$D$2:$D$1708,0)</f>
        <v>505</v>
      </c>
      <c r="N319">
        <f>SUMIFS('Segments clients'!$D$2:$D$1708,'Segments clients'!$M$2:$M$1708,"&lt;="&amp;M319)</f>
        <v>1810938.6532999969</v>
      </c>
      <c r="O319" s="4">
        <f>IFERROR(N319/(SUM('Segments clients'!$D$2:$D$1708)),0)</f>
        <v>0.77477047090603168</v>
      </c>
    </row>
    <row r="320" spans="1:15" x14ac:dyDescent="0.35">
      <c r="A320" t="s">
        <v>3118</v>
      </c>
      <c r="B320">
        <v>21</v>
      </c>
      <c r="C320">
        <v>16</v>
      </c>
      <c r="D320">
        <v>7399.4141999999993</v>
      </c>
      <c r="E320">
        <v>3</v>
      </c>
      <c r="F320">
        <v>4</v>
      </c>
      <c r="G320">
        <v>4</v>
      </c>
      <c r="H320">
        <v>11</v>
      </c>
      <c r="I320" t="s">
        <v>49</v>
      </c>
      <c r="J320" t="s">
        <v>43</v>
      </c>
      <c r="K320">
        <v>1</v>
      </c>
      <c r="L320">
        <v>2599.2321999999999</v>
      </c>
      <c r="M320">
        <f>_xlfn.RANK.EQ(D320,'Segments clients'!$D$2:$D$1708,0)</f>
        <v>16</v>
      </c>
      <c r="N320">
        <f>SUMIFS('Segments clients'!$D$2:$D$1708,'Segments clients'!$M$2:$M$1708,"&lt;="&amp;M320)</f>
        <v>136302.3266</v>
      </c>
      <c r="O320" s="4">
        <f>IFERROR(N320/(SUM('Segments clients'!$D$2:$D$1708)),0)</f>
        <v>5.831396749582534E-2</v>
      </c>
    </row>
    <row r="321" spans="1:15" x14ac:dyDescent="0.35">
      <c r="A321" t="s">
        <v>2419</v>
      </c>
      <c r="B321">
        <v>27</v>
      </c>
      <c r="C321">
        <v>13</v>
      </c>
      <c r="D321">
        <v>6041.5550000000003</v>
      </c>
      <c r="E321">
        <v>3</v>
      </c>
      <c r="F321">
        <v>4</v>
      </c>
      <c r="G321">
        <v>4</v>
      </c>
      <c r="H321">
        <v>11</v>
      </c>
      <c r="I321" t="s">
        <v>49</v>
      </c>
      <c r="J321" t="s">
        <v>41</v>
      </c>
      <c r="K321">
        <v>1</v>
      </c>
      <c r="L321">
        <v>1753.325000000001</v>
      </c>
      <c r="M321">
        <f>_xlfn.RANK.EQ(D321,'Segments clients'!$D$2:$D$1708,0)</f>
        <v>49</v>
      </c>
      <c r="N321">
        <f>SUMIFS('Segments clients'!$D$2:$D$1708,'Segments clients'!$M$2:$M$1708,"&lt;="&amp;M321)</f>
        <v>354431.72180000006</v>
      </c>
      <c r="O321" s="4">
        <f>IFERROR(N321/(SUM('Segments clients'!$D$2:$D$1708)),0)</f>
        <v>0.15163585552863637</v>
      </c>
    </row>
    <row r="322" spans="1:15" x14ac:dyDescent="0.35">
      <c r="A322" t="s">
        <v>1209</v>
      </c>
      <c r="B322">
        <v>14</v>
      </c>
      <c r="C322">
        <v>23</v>
      </c>
      <c r="D322">
        <v>6492.0523000000003</v>
      </c>
      <c r="E322">
        <v>3</v>
      </c>
      <c r="F322">
        <v>4</v>
      </c>
      <c r="G322">
        <v>4</v>
      </c>
      <c r="H322">
        <v>11</v>
      </c>
      <c r="I322" t="s">
        <v>49</v>
      </c>
      <c r="J322" t="s">
        <v>41</v>
      </c>
      <c r="K322">
        <v>1</v>
      </c>
      <c r="L322">
        <v>1892.7003</v>
      </c>
      <c r="M322">
        <f>_xlfn.RANK.EQ(D322,'Segments clients'!$D$2:$D$1708,0)</f>
        <v>37</v>
      </c>
      <c r="N322">
        <f>SUMIFS('Segments clients'!$D$2:$D$1708,'Segments clients'!$M$2:$M$1708,"&lt;="&amp;M322)</f>
        <v>280440.44460000005</v>
      </c>
      <c r="O322" s="4">
        <f>IFERROR(N322/(SUM('Segments clients'!$D$2:$D$1708)),0)</f>
        <v>0.11998030685794038</v>
      </c>
    </row>
    <row r="323" spans="1:15" x14ac:dyDescent="0.35">
      <c r="A323" t="s">
        <v>2197</v>
      </c>
      <c r="B323">
        <v>3</v>
      </c>
      <c r="C323">
        <v>16</v>
      </c>
      <c r="D323">
        <v>3295.913</v>
      </c>
      <c r="E323">
        <v>4</v>
      </c>
      <c r="F323">
        <v>4</v>
      </c>
      <c r="G323">
        <v>4</v>
      </c>
      <c r="H323">
        <v>12</v>
      </c>
      <c r="I323" t="s">
        <v>49</v>
      </c>
      <c r="J323" t="s">
        <v>41</v>
      </c>
      <c r="K323">
        <v>1</v>
      </c>
      <c r="L323">
        <v>716.67499999999995</v>
      </c>
      <c r="M323">
        <f>_xlfn.RANK.EQ(D323,'Segments clients'!$D$2:$D$1708,0)</f>
        <v>246</v>
      </c>
      <c r="N323">
        <f>SUMIFS('Segments clients'!$D$2:$D$1708,'Segments clients'!$M$2:$M$1708,"&lt;="&amp;M323)</f>
        <v>1215771.0930999992</v>
      </c>
      <c r="O323" s="4">
        <f>IFERROR(N323/(SUM('Segments clients'!$D$2:$D$1708)),0)</f>
        <v>0.52014105535743216</v>
      </c>
    </row>
    <row r="324" spans="1:15" x14ac:dyDescent="0.35">
      <c r="A324" t="s">
        <v>354</v>
      </c>
      <c r="B324">
        <v>2</v>
      </c>
      <c r="C324">
        <v>17</v>
      </c>
      <c r="D324">
        <v>2772.163</v>
      </c>
      <c r="E324">
        <v>4</v>
      </c>
      <c r="F324">
        <v>4</v>
      </c>
      <c r="G324">
        <v>4</v>
      </c>
      <c r="H324">
        <v>12</v>
      </c>
      <c r="I324" t="s">
        <v>49</v>
      </c>
      <c r="J324" t="s">
        <v>43</v>
      </c>
      <c r="K324">
        <v>1</v>
      </c>
      <c r="L324">
        <v>667.01100000000008</v>
      </c>
      <c r="M324">
        <f>_xlfn.RANK.EQ(D324,'Segments clients'!$D$2:$D$1708,0)</f>
        <v>309</v>
      </c>
      <c r="N324">
        <f>SUMIFS('Segments clients'!$D$2:$D$1708,'Segments clients'!$M$2:$M$1708,"&lt;="&amp;M324)</f>
        <v>1406464.3246999991</v>
      </c>
      <c r="O324" s="4">
        <f>IFERROR(N324/(SUM('Segments clients'!$D$2:$D$1708)),0)</f>
        <v>0.60172498122708995</v>
      </c>
    </row>
    <row r="325" spans="1:15" x14ac:dyDescent="0.35">
      <c r="A325" t="s">
        <v>604</v>
      </c>
      <c r="B325">
        <v>1</v>
      </c>
      <c r="C325">
        <v>12</v>
      </c>
      <c r="D325">
        <v>2468.3541</v>
      </c>
      <c r="E325">
        <v>4</v>
      </c>
      <c r="F325">
        <v>4</v>
      </c>
      <c r="G325">
        <v>4</v>
      </c>
      <c r="H325">
        <v>12</v>
      </c>
      <c r="I325" t="s">
        <v>49</v>
      </c>
      <c r="J325" t="s">
        <v>48</v>
      </c>
      <c r="K325">
        <v>1</v>
      </c>
      <c r="L325">
        <v>500.64210000000008</v>
      </c>
      <c r="M325">
        <f>_xlfn.RANK.EQ(D325,'Segments clients'!$D$2:$D$1708,0)</f>
        <v>347</v>
      </c>
      <c r="N325">
        <f>SUMIFS('Segments clients'!$D$2:$D$1708,'Segments clients'!$M$2:$M$1708,"&lt;="&amp;M325)</f>
        <v>1505171.0988999985</v>
      </c>
      <c r="O325" s="4">
        <f>IFERROR(N325/(SUM('Segments clients'!$D$2:$D$1708)),0)</f>
        <v>0.6439545143971902</v>
      </c>
    </row>
    <row r="326" spans="1:15" x14ac:dyDescent="0.35">
      <c r="A326" t="s">
        <v>1101</v>
      </c>
      <c r="B326">
        <v>4</v>
      </c>
      <c r="C326">
        <v>17</v>
      </c>
      <c r="D326">
        <v>3981.5066999999999</v>
      </c>
      <c r="E326">
        <v>4</v>
      </c>
      <c r="F326">
        <v>4</v>
      </c>
      <c r="G326">
        <v>4</v>
      </c>
      <c r="H326">
        <v>12</v>
      </c>
      <c r="I326" t="s">
        <v>49</v>
      </c>
      <c r="J326" t="s">
        <v>41</v>
      </c>
      <c r="K326">
        <v>1</v>
      </c>
      <c r="L326">
        <v>1059.6406999999999</v>
      </c>
      <c r="M326">
        <f>_xlfn.RANK.EQ(D326,'Segments clients'!$D$2:$D$1708,0)</f>
        <v>170</v>
      </c>
      <c r="N326">
        <f>SUMIFS('Segments clients'!$D$2:$D$1708,'Segments clients'!$M$2:$M$1708,"&lt;="&amp;M326)</f>
        <v>939893.43040000019</v>
      </c>
      <c r="O326" s="4">
        <f>IFERROR(N326/(SUM('Segments clients'!$D$2:$D$1708)),0)</f>
        <v>0.40211283488014493</v>
      </c>
    </row>
    <row r="327" spans="1:15" x14ac:dyDescent="0.35">
      <c r="A327" t="s">
        <v>122</v>
      </c>
      <c r="B327">
        <v>6</v>
      </c>
      <c r="C327">
        <v>14</v>
      </c>
      <c r="D327">
        <v>3117.8948</v>
      </c>
      <c r="E327">
        <v>4</v>
      </c>
      <c r="F327">
        <v>4</v>
      </c>
      <c r="G327">
        <v>4</v>
      </c>
      <c r="H327">
        <v>12</v>
      </c>
      <c r="I327" t="s">
        <v>49</v>
      </c>
      <c r="J327" t="s">
        <v>41</v>
      </c>
      <c r="K327">
        <v>1</v>
      </c>
      <c r="L327">
        <v>711.66880000000003</v>
      </c>
      <c r="M327">
        <f>_xlfn.RANK.EQ(D327,'Segments clients'!$D$2:$D$1708,0)</f>
        <v>265</v>
      </c>
      <c r="N327">
        <f>SUMIFS('Segments clients'!$D$2:$D$1708,'Segments clients'!$M$2:$M$1708,"&lt;="&amp;M327)</f>
        <v>1276392.6773999992</v>
      </c>
      <c r="O327" s="4">
        <f>IFERROR(N327/(SUM('Segments clients'!$D$2:$D$1708)),0)</f>
        <v>0.54607667351301858</v>
      </c>
    </row>
    <row r="328" spans="1:15" x14ac:dyDescent="0.35">
      <c r="A328" t="s">
        <v>2652</v>
      </c>
      <c r="B328">
        <v>5</v>
      </c>
      <c r="C328">
        <v>19</v>
      </c>
      <c r="D328">
        <v>4168.0880999999999</v>
      </c>
      <c r="E328">
        <v>4</v>
      </c>
      <c r="F328">
        <v>4</v>
      </c>
      <c r="G328">
        <v>4</v>
      </c>
      <c r="H328">
        <v>12</v>
      </c>
      <c r="I328" t="s">
        <v>49</v>
      </c>
      <c r="J328" t="s">
        <v>43</v>
      </c>
      <c r="K328">
        <v>1</v>
      </c>
      <c r="L328">
        <v>1022.5201</v>
      </c>
      <c r="M328">
        <f>_xlfn.RANK.EQ(D328,'Segments clients'!$D$2:$D$1708,0)</f>
        <v>154</v>
      </c>
      <c r="N328">
        <f>SUMIFS('Segments clients'!$D$2:$D$1708,'Segments clients'!$M$2:$M$1708,"&lt;="&amp;M328)</f>
        <v>874588.65240000025</v>
      </c>
      <c r="O328" s="4">
        <f>IFERROR(N328/(SUM('Segments clients'!$D$2:$D$1708)),0)</f>
        <v>0.3741736147904558</v>
      </c>
    </row>
    <row r="329" spans="1:15" x14ac:dyDescent="0.35">
      <c r="A329" t="s">
        <v>664</v>
      </c>
      <c r="B329">
        <v>5</v>
      </c>
      <c r="C329">
        <v>15</v>
      </c>
      <c r="D329">
        <v>5507.2686000000003</v>
      </c>
      <c r="E329">
        <v>4</v>
      </c>
      <c r="F329">
        <v>4</v>
      </c>
      <c r="G329">
        <v>4</v>
      </c>
      <c r="H329">
        <v>12</v>
      </c>
      <c r="I329" t="s">
        <v>49</v>
      </c>
      <c r="J329" t="s">
        <v>43</v>
      </c>
      <c r="K329">
        <v>1</v>
      </c>
      <c r="L329">
        <v>1753.1386</v>
      </c>
      <c r="M329">
        <f>_xlfn.RANK.EQ(D329,'Segments clients'!$D$2:$D$1708,0)</f>
        <v>73</v>
      </c>
      <c r="N329">
        <f>SUMIFS('Segments clients'!$D$2:$D$1708,'Segments clients'!$M$2:$M$1708,"&lt;="&amp;M329)</f>
        <v>492923.01670000004</v>
      </c>
      <c r="O329" s="4">
        <f>IFERROR(N329/(SUM('Segments clients'!$D$2:$D$1708)),0)</f>
        <v>0.21088632520663056</v>
      </c>
    </row>
    <row r="330" spans="1:15" x14ac:dyDescent="0.35">
      <c r="A330" t="s">
        <v>904</v>
      </c>
      <c r="B330">
        <v>7</v>
      </c>
      <c r="C330">
        <v>18</v>
      </c>
      <c r="D330">
        <v>5020.4269000000004</v>
      </c>
      <c r="E330">
        <v>4</v>
      </c>
      <c r="F330">
        <v>4</v>
      </c>
      <c r="G330">
        <v>4</v>
      </c>
      <c r="H330">
        <v>12</v>
      </c>
      <c r="I330" t="s">
        <v>49</v>
      </c>
      <c r="J330" t="s">
        <v>45</v>
      </c>
      <c r="K330">
        <v>1</v>
      </c>
      <c r="L330">
        <v>1454.9709</v>
      </c>
      <c r="M330">
        <f>_xlfn.RANK.EQ(D330,'Segments clients'!$D$2:$D$1708,0)</f>
        <v>93</v>
      </c>
      <c r="N330">
        <f>SUMIFS('Segments clients'!$D$2:$D$1708,'Segments clients'!$M$2:$M$1708,"&lt;="&amp;M330)</f>
        <v>597224.30180000025</v>
      </c>
      <c r="O330" s="4">
        <f>IFERROR(N330/(SUM('Segments clients'!$D$2:$D$1708)),0)</f>
        <v>0.25550934743092052</v>
      </c>
    </row>
    <row r="331" spans="1:15" x14ac:dyDescent="0.35">
      <c r="A331" t="s">
        <v>148</v>
      </c>
      <c r="B331">
        <v>17</v>
      </c>
      <c r="C331">
        <v>14</v>
      </c>
      <c r="D331">
        <v>1192.2755</v>
      </c>
      <c r="E331">
        <v>3</v>
      </c>
      <c r="F331">
        <v>4</v>
      </c>
      <c r="G331">
        <v>3</v>
      </c>
      <c r="H331">
        <v>10</v>
      </c>
      <c r="I331" t="s">
        <v>49</v>
      </c>
      <c r="J331" t="s">
        <v>43</v>
      </c>
      <c r="K331">
        <v>1</v>
      </c>
      <c r="L331">
        <v>152.83750000000001</v>
      </c>
      <c r="M331">
        <f>_xlfn.RANK.EQ(D331,'Segments clients'!$D$2:$D$1708,0)</f>
        <v>595</v>
      </c>
      <c r="N331">
        <f>SUMIFS('Segments clients'!$D$2:$D$1708,'Segments clients'!$M$2:$M$1708,"&lt;="&amp;M331)</f>
        <v>1929887.111199996</v>
      </c>
      <c r="O331" s="4">
        <f>IFERROR(N331/(SUM('Segments clients'!$D$2:$D$1708)),0)</f>
        <v>0.82565996546333953</v>
      </c>
    </row>
    <row r="332" spans="1:15" x14ac:dyDescent="0.35">
      <c r="A332" t="s">
        <v>981</v>
      </c>
      <c r="B332">
        <v>20</v>
      </c>
      <c r="C332">
        <v>21</v>
      </c>
      <c r="D332">
        <v>4641.1082000000006</v>
      </c>
      <c r="E332">
        <v>3</v>
      </c>
      <c r="F332">
        <v>4</v>
      </c>
      <c r="G332">
        <v>4</v>
      </c>
      <c r="H332">
        <v>11</v>
      </c>
      <c r="I332" t="s">
        <v>49</v>
      </c>
      <c r="J332" t="s">
        <v>43</v>
      </c>
      <c r="K332">
        <v>1</v>
      </c>
      <c r="L332">
        <v>1211.4102</v>
      </c>
      <c r="M332">
        <f>_xlfn.RANK.EQ(D332,'Segments clients'!$D$2:$D$1708,0)</f>
        <v>118</v>
      </c>
      <c r="N332">
        <f>SUMIFS('Segments clients'!$D$2:$D$1708,'Segments clients'!$M$2:$M$1708,"&lt;="&amp;M332)</f>
        <v>717429.70250000013</v>
      </c>
      <c r="O332" s="4">
        <f>IFERROR(N332/(SUM('Segments clients'!$D$2:$D$1708)),0)</f>
        <v>0.30693659745735147</v>
      </c>
    </row>
    <row r="333" spans="1:15" x14ac:dyDescent="0.35">
      <c r="A333" t="s">
        <v>511</v>
      </c>
      <c r="B333">
        <v>16</v>
      </c>
      <c r="C333">
        <v>15</v>
      </c>
      <c r="D333">
        <v>2332.0700000000002</v>
      </c>
      <c r="E333">
        <v>3</v>
      </c>
      <c r="F333">
        <v>4</v>
      </c>
      <c r="G333">
        <v>4</v>
      </c>
      <c r="H333">
        <v>11</v>
      </c>
      <c r="I333" t="s">
        <v>49</v>
      </c>
      <c r="J333" t="s">
        <v>43</v>
      </c>
      <c r="K333">
        <v>1</v>
      </c>
      <c r="L333">
        <v>518.36400000000003</v>
      </c>
      <c r="M333">
        <f>_xlfn.RANK.EQ(D333,'Segments clients'!$D$2:$D$1708,0)</f>
        <v>370</v>
      </c>
      <c r="N333">
        <f>SUMIFS('Segments clients'!$D$2:$D$1708,'Segments clients'!$M$2:$M$1708,"&lt;="&amp;M333)</f>
        <v>1560328.9128999985</v>
      </c>
      <c r="O333" s="4">
        <f>IFERROR(N333/(SUM('Segments clients'!$D$2:$D$1708)),0)</f>
        <v>0.66755257800307422</v>
      </c>
    </row>
    <row r="334" spans="1:15" x14ac:dyDescent="0.35">
      <c r="A334" t="s">
        <v>1839</v>
      </c>
      <c r="B334">
        <v>16</v>
      </c>
      <c r="C334">
        <v>18</v>
      </c>
      <c r="D334">
        <v>3617.0864999999999</v>
      </c>
      <c r="E334">
        <v>3</v>
      </c>
      <c r="F334">
        <v>4</v>
      </c>
      <c r="G334">
        <v>4</v>
      </c>
      <c r="H334">
        <v>11</v>
      </c>
      <c r="I334" t="s">
        <v>49</v>
      </c>
      <c r="J334" t="s">
        <v>41</v>
      </c>
      <c r="K334">
        <v>1</v>
      </c>
      <c r="L334">
        <v>890.29250000000002</v>
      </c>
      <c r="M334">
        <f>_xlfn.RANK.EQ(D334,'Segments clients'!$D$2:$D$1708,0)</f>
        <v>209</v>
      </c>
      <c r="N334">
        <f>SUMIFS('Segments clients'!$D$2:$D$1708,'Segments clients'!$M$2:$M$1708,"&lt;="&amp;M334)</f>
        <v>1088503.8355999994</v>
      </c>
      <c r="O334" s="4">
        <f>IFERROR(N334/(SUM('Segments clients'!$D$2:$D$1708)),0)</f>
        <v>0.46569254444596964</v>
      </c>
    </row>
    <row r="335" spans="1:15" x14ac:dyDescent="0.35">
      <c r="A335" t="s">
        <v>414</v>
      </c>
      <c r="B335">
        <v>8</v>
      </c>
      <c r="C335">
        <v>14</v>
      </c>
      <c r="D335">
        <v>4237.3768</v>
      </c>
      <c r="E335">
        <v>4</v>
      </c>
      <c r="F335">
        <v>4</v>
      </c>
      <c r="G335">
        <v>4</v>
      </c>
      <c r="H335">
        <v>12</v>
      </c>
      <c r="I335" t="s">
        <v>49</v>
      </c>
      <c r="J335" t="s">
        <v>41</v>
      </c>
      <c r="K335">
        <v>1</v>
      </c>
      <c r="L335">
        <v>1085.5708</v>
      </c>
      <c r="M335">
        <f>_xlfn.RANK.EQ(D335,'Segments clients'!$D$2:$D$1708,0)</f>
        <v>148</v>
      </c>
      <c r="N335">
        <f>SUMIFS('Segments clients'!$D$2:$D$1708,'Segments clients'!$M$2:$M$1708,"&lt;="&amp;M335)</f>
        <v>849423.65980000026</v>
      </c>
      <c r="O335" s="4">
        <f>IFERROR(N335/(SUM('Segments clients'!$D$2:$D$1708)),0)</f>
        <v>0.36340732343568238</v>
      </c>
    </row>
    <row r="336" spans="1:15" x14ac:dyDescent="0.35">
      <c r="A336" t="s">
        <v>1365</v>
      </c>
      <c r="B336">
        <v>8</v>
      </c>
      <c r="C336">
        <v>17</v>
      </c>
      <c r="D336">
        <v>3474.6138000000001</v>
      </c>
      <c r="E336">
        <v>4</v>
      </c>
      <c r="F336">
        <v>4</v>
      </c>
      <c r="G336">
        <v>4</v>
      </c>
      <c r="H336">
        <v>12</v>
      </c>
      <c r="I336" t="s">
        <v>49</v>
      </c>
      <c r="J336" t="s">
        <v>45</v>
      </c>
      <c r="K336">
        <v>1</v>
      </c>
      <c r="L336">
        <v>922.68780000000015</v>
      </c>
      <c r="M336">
        <f>_xlfn.RANK.EQ(D336,'Segments clients'!$D$2:$D$1708,0)</f>
        <v>225</v>
      </c>
      <c r="N336">
        <f>SUMIFS('Segments clients'!$D$2:$D$1708,'Segments clients'!$M$2:$M$1708,"&lt;="&amp;M336)</f>
        <v>1145062.4603999993</v>
      </c>
      <c r="O336" s="4">
        <f>IFERROR(N336/(SUM('Segments clients'!$D$2:$D$1708)),0)</f>
        <v>0.48988991429626372</v>
      </c>
    </row>
    <row r="337" spans="1:15" x14ac:dyDescent="0.35">
      <c r="A337" t="s">
        <v>357</v>
      </c>
      <c r="B337">
        <v>2</v>
      </c>
      <c r="C337">
        <v>11</v>
      </c>
      <c r="D337">
        <v>2542.6812</v>
      </c>
      <c r="E337">
        <v>4</v>
      </c>
      <c r="F337">
        <v>4</v>
      </c>
      <c r="G337">
        <v>4</v>
      </c>
      <c r="H337">
        <v>12</v>
      </c>
      <c r="I337" t="s">
        <v>49</v>
      </c>
      <c r="J337" t="s">
        <v>41</v>
      </c>
      <c r="K337">
        <v>1</v>
      </c>
      <c r="L337">
        <v>729.72119999999995</v>
      </c>
      <c r="M337">
        <f>_xlfn.RANK.EQ(D337,'Segments clients'!$D$2:$D$1708,0)</f>
        <v>336</v>
      </c>
      <c r="N337">
        <f>SUMIFS('Segments clients'!$D$2:$D$1708,'Segments clients'!$M$2:$M$1708,"&lt;="&amp;M337)</f>
        <v>1477652.7540999986</v>
      </c>
      <c r="O337" s="4">
        <f>IFERROR(N337/(SUM('Segments clients'!$D$2:$D$1708)),0)</f>
        <v>0.63218139280613062</v>
      </c>
    </row>
    <row r="338" spans="1:15" x14ac:dyDescent="0.35">
      <c r="A338" t="s">
        <v>1150</v>
      </c>
      <c r="B338">
        <v>7</v>
      </c>
      <c r="C338">
        <v>17</v>
      </c>
      <c r="D338">
        <v>6638.8756000000003</v>
      </c>
      <c r="E338">
        <v>4</v>
      </c>
      <c r="F338">
        <v>4</v>
      </c>
      <c r="G338">
        <v>4</v>
      </c>
      <c r="H338">
        <v>12</v>
      </c>
      <c r="I338" t="s">
        <v>49</v>
      </c>
      <c r="J338" t="s">
        <v>43</v>
      </c>
      <c r="K338">
        <v>1</v>
      </c>
      <c r="L338">
        <v>1934.9816000000001</v>
      </c>
      <c r="M338">
        <f>_xlfn.RANK.EQ(D338,'Segments clients'!$D$2:$D$1708,0)</f>
        <v>32</v>
      </c>
      <c r="N338">
        <f>SUMIFS('Segments clients'!$D$2:$D$1708,'Segments clients'!$M$2:$M$1708,"&lt;="&amp;M338)</f>
        <v>247765.07429999995</v>
      </c>
      <c r="O338" s="4">
        <f>IFERROR(N338/(SUM('Segments clients'!$D$2:$D$1708)),0)</f>
        <v>0.10600086476683038</v>
      </c>
    </row>
    <row r="339" spans="1:15" x14ac:dyDescent="0.35">
      <c r="A339" t="s">
        <v>1229</v>
      </c>
      <c r="B339">
        <v>4</v>
      </c>
      <c r="C339">
        <v>18</v>
      </c>
      <c r="D339">
        <v>4247.7403000000004</v>
      </c>
      <c r="E339">
        <v>4</v>
      </c>
      <c r="F339">
        <v>4</v>
      </c>
      <c r="G339">
        <v>4</v>
      </c>
      <c r="H339">
        <v>12</v>
      </c>
      <c r="I339" t="s">
        <v>49</v>
      </c>
      <c r="J339" t="s">
        <v>43</v>
      </c>
      <c r="K339">
        <v>1</v>
      </c>
      <c r="L339">
        <v>1211.7243000000001</v>
      </c>
      <c r="M339">
        <f>_xlfn.RANK.EQ(D339,'Segments clients'!$D$2:$D$1708,0)</f>
        <v>147</v>
      </c>
      <c r="N339">
        <f>SUMIFS('Segments clients'!$D$2:$D$1708,'Segments clients'!$M$2:$M$1708,"&lt;="&amp;M339)</f>
        <v>845186.28300000029</v>
      </c>
      <c r="O339" s="4">
        <f>IFERROR(N339/(SUM('Segments clients'!$D$2:$D$1708)),0)</f>
        <v>0.36159445450566102</v>
      </c>
    </row>
    <row r="340" spans="1:15" x14ac:dyDescent="0.35">
      <c r="A340" t="s">
        <v>863</v>
      </c>
      <c r="B340">
        <v>4</v>
      </c>
      <c r="C340">
        <v>13</v>
      </c>
      <c r="D340">
        <v>2989.2118</v>
      </c>
      <c r="E340">
        <v>4</v>
      </c>
      <c r="F340">
        <v>4</v>
      </c>
      <c r="G340">
        <v>4</v>
      </c>
      <c r="H340">
        <v>12</v>
      </c>
      <c r="I340" t="s">
        <v>49</v>
      </c>
      <c r="J340" t="s">
        <v>41</v>
      </c>
      <c r="K340">
        <v>1</v>
      </c>
      <c r="L340">
        <v>754.42380000000003</v>
      </c>
      <c r="M340">
        <f>_xlfn.RANK.EQ(D340,'Segments clients'!$D$2:$D$1708,0)</f>
        <v>288</v>
      </c>
      <c r="N340">
        <f>SUMIFS('Segments clients'!$D$2:$D$1708,'Segments clients'!$M$2:$M$1708,"&lt;="&amp;M340)</f>
        <v>1346385.5957999986</v>
      </c>
      <c r="O340" s="4">
        <f>IFERROR(N340/(SUM('Segments clients'!$D$2:$D$1708)),0)</f>
        <v>0.57602161187414791</v>
      </c>
    </row>
    <row r="341" spans="1:15" x14ac:dyDescent="0.35">
      <c r="A341" t="s">
        <v>265</v>
      </c>
      <c r="B341">
        <v>1</v>
      </c>
      <c r="C341">
        <v>16</v>
      </c>
      <c r="D341">
        <v>3740.4906000000001</v>
      </c>
      <c r="E341">
        <v>4</v>
      </c>
      <c r="F341">
        <v>4</v>
      </c>
      <c r="G341">
        <v>4</v>
      </c>
      <c r="H341">
        <v>12</v>
      </c>
      <c r="I341" t="s">
        <v>49</v>
      </c>
      <c r="J341" t="s">
        <v>41</v>
      </c>
      <c r="K341">
        <v>1</v>
      </c>
      <c r="L341">
        <v>1097.520600000001</v>
      </c>
      <c r="M341">
        <f>_xlfn.RANK.EQ(D341,'Segments clients'!$D$2:$D$1708,0)</f>
        <v>198</v>
      </c>
      <c r="N341">
        <f>SUMIFS('Segments clients'!$D$2:$D$1708,'Segments clients'!$M$2:$M$1708,"&lt;="&amp;M341)</f>
        <v>1048188.6613</v>
      </c>
      <c r="O341" s="4">
        <f>IFERROR(N341/(SUM('Segments clients'!$D$2:$D$1708)),0)</f>
        <v>0.44844457940852844</v>
      </c>
    </row>
    <row r="342" spans="1:15" x14ac:dyDescent="0.35">
      <c r="A342" t="s">
        <v>327</v>
      </c>
      <c r="B342">
        <v>10</v>
      </c>
      <c r="C342">
        <v>19</v>
      </c>
      <c r="D342">
        <v>4694.0243</v>
      </c>
      <c r="E342">
        <v>4</v>
      </c>
      <c r="F342">
        <v>4</v>
      </c>
      <c r="G342">
        <v>4</v>
      </c>
      <c r="H342">
        <v>12</v>
      </c>
      <c r="I342" t="s">
        <v>49</v>
      </c>
      <c r="J342" t="s">
        <v>43</v>
      </c>
      <c r="K342">
        <v>1</v>
      </c>
      <c r="L342">
        <v>1358.4042999999999</v>
      </c>
      <c r="M342">
        <f>_xlfn.RANK.EQ(D342,'Segments clients'!$D$2:$D$1708,0)</f>
        <v>112</v>
      </c>
      <c r="N342">
        <f>SUMIFS('Segments clients'!$D$2:$D$1708,'Segments clients'!$M$2:$M$1708,"&lt;="&amp;M342)</f>
        <v>689361.21560000011</v>
      </c>
      <c r="O342" s="4">
        <f>IFERROR(N342/(SUM('Segments clients'!$D$2:$D$1708)),0)</f>
        <v>0.29492810960851967</v>
      </c>
    </row>
    <row r="343" spans="1:15" x14ac:dyDescent="0.35">
      <c r="A343" t="s">
        <v>2999</v>
      </c>
      <c r="B343">
        <v>13</v>
      </c>
      <c r="C343">
        <v>11</v>
      </c>
      <c r="D343">
        <v>3744.3512000000001</v>
      </c>
      <c r="E343">
        <v>3</v>
      </c>
      <c r="F343">
        <v>4</v>
      </c>
      <c r="G343">
        <v>4</v>
      </c>
      <c r="H343">
        <v>11</v>
      </c>
      <c r="I343" t="s">
        <v>49</v>
      </c>
      <c r="J343" t="s">
        <v>41</v>
      </c>
      <c r="K343">
        <v>1</v>
      </c>
      <c r="L343">
        <v>1274.9931999999999</v>
      </c>
      <c r="M343">
        <f>_xlfn.RANK.EQ(D343,'Segments clients'!$D$2:$D$1708,0)</f>
        <v>196</v>
      </c>
      <c r="N343">
        <f>SUMIFS('Segments clients'!$D$2:$D$1708,'Segments clients'!$M$2:$M$1708,"&lt;="&amp;M343)</f>
        <v>1040703.9837</v>
      </c>
      <c r="O343" s="4">
        <f>IFERROR(N343/(SUM('Segments clients'!$D$2:$D$1708)),0)</f>
        <v>0.44524242389753704</v>
      </c>
    </row>
    <row r="344" spans="1:15" x14ac:dyDescent="0.35">
      <c r="A344" t="s">
        <v>395</v>
      </c>
      <c r="B344">
        <v>18</v>
      </c>
      <c r="C344">
        <v>8</v>
      </c>
      <c r="D344">
        <v>3080.7073</v>
      </c>
      <c r="E344">
        <v>3</v>
      </c>
      <c r="F344">
        <v>4</v>
      </c>
      <c r="G344">
        <v>4</v>
      </c>
      <c r="H344">
        <v>11</v>
      </c>
      <c r="I344" t="s">
        <v>49</v>
      </c>
      <c r="J344" t="s">
        <v>41</v>
      </c>
      <c r="K344">
        <v>1</v>
      </c>
      <c r="L344">
        <v>974.06129999999996</v>
      </c>
      <c r="M344">
        <f>_xlfn.RANK.EQ(D344,'Segments clients'!$D$2:$D$1708,0)</f>
        <v>270</v>
      </c>
      <c r="N344">
        <f>SUMIFS('Segments clients'!$D$2:$D$1708,'Segments clients'!$M$2:$M$1708,"&lt;="&amp;M344)</f>
        <v>1291836.865299999</v>
      </c>
      <c r="O344" s="4">
        <f>IFERROR(N344/(SUM('Segments clients'!$D$2:$D$1708)),0)</f>
        <v>0.55268413131410943</v>
      </c>
    </row>
    <row r="345" spans="1:15" x14ac:dyDescent="0.35">
      <c r="A345" t="s">
        <v>1155</v>
      </c>
      <c r="B345">
        <v>16</v>
      </c>
      <c r="C345">
        <v>12</v>
      </c>
      <c r="D345">
        <v>3503.0003000000002</v>
      </c>
      <c r="E345">
        <v>3</v>
      </c>
      <c r="F345">
        <v>4</v>
      </c>
      <c r="G345">
        <v>4</v>
      </c>
      <c r="H345">
        <v>11</v>
      </c>
      <c r="I345" t="s">
        <v>49</v>
      </c>
      <c r="J345" t="s">
        <v>45</v>
      </c>
      <c r="K345">
        <v>1</v>
      </c>
      <c r="L345">
        <v>950.54430000000002</v>
      </c>
      <c r="M345">
        <f>_xlfn.RANK.EQ(D345,'Segments clients'!$D$2:$D$1708,0)</f>
        <v>221</v>
      </c>
      <c r="N345">
        <f>SUMIFS('Segments clients'!$D$2:$D$1708,'Segments clients'!$M$2:$M$1708,"&lt;="&amp;M345)</f>
        <v>1131119.1078999992</v>
      </c>
      <c r="O345" s="4">
        <f>IFERROR(N345/(SUM('Segments clients'!$D$2:$D$1708)),0)</f>
        <v>0.48392455607568119</v>
      </c>
    </row>
    <row r="346" spans="1:15" x14ac:dyDescent="0.35">
      <c r="A346" t="s">
        <v>1160</v>
      </c>
      <c r="B346">
        <v>9</v>
      </c>
      <c r="C346">
        <v>23</v>
      </c>
      <c r="D346">
        <v>4275.9906000000001</v>
      </c>
      <c r="E346">
        <v>4</v>
      </c>
      <c r="F346">
        <v>4</v>
      </c>
      <c r="G346">
        <v>4</v>
      </c>
      <c r="H346">
        <v>12</v>
      </c>
      <c r="I346" t="s">
        <v>49</v>
      </c>
      <c r="J346" t="s">
        <v>41</v>
      </c>
      <c r="K346">
        <v>1</v>
      </c>
      <c r="L346">
        <v>1030.1646000000001</v>
      </c>
      <c r="M346">
        <f>_xlfn.RANK.EQ(D346,'Segments clients'!$D$2:$D$1708,0)</f>
        <v>143</v>
      </c>
      <c r="N346">
        <f>SUMIFS('Segments clients'!$D$2:$D$1708,'Segments clients'!$M$2:$M$1708,"&lt;="&amp;M346)</f>
        <v>828157.94120000047</v>
      </c>
      <c r="O346" s="4">
        <f>IFERROR(N346/(SUM('Segments clients'!$D$2:$D$1708)),0)</f>
        <v>0.35430925112723982</v>
      </c>
    </row>
    <row r="347" spans="1:15" x14ac:dyDescent="0.35">
      <c r="A347" t="s">
        <v>1532</v>
      </c>
      <c r="B347">
        <v>23</v>
      </c>
      <c r="C347">
        <v>12</v>
      </c>
      <c r="D347">
        <v>3124.9182000000001</v>
      </c>
      <c r="E347">
        <v>3</v>
      </c>
      <c r="F347">
        <v>4</v>
      </c>
      <c r="G347">
        <v>4</v>
      </c>
      <c r="H347">
        <v>11</v>
      </c>
      <c r="I347" t="s">
        <v>49</v>
      </c>
      <c r="J347" t="s">
        <v>41</v>
      </c>
      <c r="K347">
        <v>1</v>
      </c>
      <c r="L347">
        <v>921.40419999999995</v>
      </c>
      <c r="M347">
        <f>_xlfn.RANK.EQ(D347,'Segments clients'!$D$2:$D$1708,0)</f>
        <v>263</v>
      </c>
      <c r="N347">
        <f>SUMIFS('Segments clients'!$D$2:$D$1708,'Segments clients'!$M$2:$M$1708,"&lt;="&amp;M347)</f>
        <v>1270152.0919999995</v>
      </c>
      <c r="O347" s="4">
        <f>IFERROR(N347/(SUM('Segments clients'!$D$2:$D$1708)),0)</f>
        <v>0.54340677562317208</v>
      </c>
    </row>
    <row r="348" spans="1:15" x14ac:dyDescent="0.35">
      <c r="A348" t="s">
        <v>1450</v>
      </c>
      <c r="B348">
        <v>29</v>
      </c>
      <c r="C348">
        <v>12</v>
      </c>
      <c r="D348">
        <v>3085.6224999999999</v>
      </c>
      <c r="E348">
        <v>3</v>
      </c>
      <c r="F348">
        <v>4</v>
      </c>
      <c r="G348">
        <v>4</v>
      </c>
      <c r="H348">
        <v>11</v>
      </c>
      <c r="I348" t="s">
        <v>49</v>
      </c>
      <c r="J348" t="s">
        <v>48</v>
      </c>
      <c r="K348">
        <v>1</v>
      </c>
      <c r="L348">
        <v>861.80650000000003</v>
      </c>
      <c r="M348">
        <f>_xlfn.RANK.EQ(D348,'Segments clients'!$D$2:$D$1708,0)</f>
        <v>268</v>
      </c>
      <c r="N348">
        <f>SUMIFS('Segments clients'!$D$2:$D$1708,'Segments clients'!$M$2:$M$1708,"&lt;="&amp;M348)</f>
        <v>1285674.7914999991</v>
      </c>
      <c r="O348" s="4">
        <f>IFERROR(N348/(SUM('Segments clients'!$D$2:$D$1708)),0)</f>
        <v>0.55004782289411758</v>
      </c>
    </row>
    <row r="349" spans="1:15" x14ac:dyDescent="0.35">
      <c r="A349" t="s">
        <v>779</v>
      </c>
      <c r="B349">
        <v>3</v>
      </c>
      <c r="C349">
        <v>20</v>
      </c>
      <c r="D349">
        <v>4794.5429000000004</v>
      </c>
      <c r="E349">
        <v>4</v>
      </c>
      <c r="F349">
        <v>4</v>
      </c>
      <c r="G349">
        <v>4</v>
      </c>
      <c r="H349">
        <v>12</v>
      </c>
      <c r="I349" t="s">
        <v>49</v>
      </c>
      <c r="J349" t="s">
        <v>45</v>
      </c>
      <c r="K349">
        <v>1</v>
      </c>
      <c r="L349">
        <v>1330.2448999999999</v>
      </c>
      <c r="M349">
        <f>_xlfn.RANK.EQ(D349,'Segments clients'!$D$2:$D$1708,0)</f>
        <v>106</v>
      </c>
      <c r="N349">
        <f>SUMIFS('Segments clients'!$D$2:$D$1708,'Segments clients'!$M$2:$M$1708,"&lt;="&amp;M349)</f>
        <v>661027.85190000001</v>
      </c>
      <c r="O349" s="4">
        <f>IFERROR(N349/(SUM('Segments clients'!$D$2:$D$1708)),0)</f>
        <v>0.28280630001756585</v>
      </c>
    </row>
    <row r="350" spans="1:15" x14ac:dyDescent="0.35">
      <c r="A350" t="s">
        <v>3493</v>
      </c>
      <c r="B350">
        <v>1</v>
      </c>
      <c r="C350">
        <v>15</v>
      </c>
      <c r="D350">
        <v>7804.2065000000002</v>
      </c>
      <c r="E350">
        <v>4</v>
      </c>
      <c r="F350">
        <v>4</v>
      </c>
      <c r="G350">
        <v>4</v>
      </c>
      <c r="H350">
        <v>12</v>
      </c>
      <c r="I350" t="s">
        <v>49</v>
      </c>
      <c r="J350" t="s">
        <v>41</v>
      </c>
      <c r="K350">
        <v>1</v>
      </c>
      <c r="L350">
        <v>2107.1965</v>
      </c>
      <c r="M350">
        <f>_xlfn.RANK.EQ(D350,'Segments clients'!$D$2:$D$1708,0)</f>
        <v>11</v>
      </c>
      <c r="N350">
        <f>SUMIFS('Segments clients'!$D$2:$D$1708,'Segments clients'!$M$2:$M$1708,"&lt;="&amp;M350)</f>
        <v>97991.939200000008</v>
      </c>
      <c r="O350" s="4">
        <f>IFERROR(N350/(SUM('Segments clients'!$D$2:$D$1708)),0)</f>
        <v>4.19237066593234E-2</v>
      </c>
    </row>
    <row r="351" spans="1:15" x14ac:dyDescent="0.35">
      <c r="A351" t="s">
        <v>1233</v>
      </c>
      <c r="B351">
        <v>4</v>
      </c>
      <c r="C351">
        <v>23</v>
      </c>
      <c r="D351">
        <v>5885.4097999999994</v>
      </c>
      <c r="E351">
        <v>4</v>
      </c>
      <c r="F351">
        <v>4</v>
      </c>
      <c r="G351">
        <v>4</v>
      </c>
      <c r="H351">
        <v>12</v>
      </c>
      <c r="I351" t="s">
        <v>49</v>
      </c>
      <c r="J351" t="s">
        <v>43</v>
      </c>
      <c r="K351">
        <v>1</v>
      </c>
      <c r="L351">
        <v>1645.7038</v>
      </c>
      <c r="M351">
        <f>_xlfn.RANK.EQ(D351,'Segments clients'!$D$2:$D$1708,0)</f>
        <v>54</v>
      </c>
      <c r="N351">
        <f>SUMIFS('Segments clients'!$D$2:$D$1708,'Segments clients'!$M$2:$M$1708,"&lt;="&amp;M351)</f>
        <v>384164.35610000009</v>
      </c>
      <c r="O351" s="4">
        <f>IFERROR(N351/(SUM('Segments clients'!$D$2:$D$1708)),0)</f>
        <v>0.16435631242313714</v>
      </c>
    </row>
    <row r="352" spans="1:15" x14ac:dyDescent="0.35">
      <c r="A352" t="s">
        <v>587</v>
      </c>
      <c r="B352">
        <v>32</v>
      </c>
      <c r="C352">
        <v>17</v>
      </c>
      <c r="D352">
        <v>5553.1117000000004</v>
      </c>
      <c r="E352">
        <v>3</v>
      </c>
      <c r="F352">
        <v>4</v>
      </c>
      <c r="G352">
        <v>4</v>
      </c>
      <c r="H352">
        <v>11</v>
      </c>
      <c r="I352" t="s">
        <v>49</v>
      </c>
      <c r="J352" t="s">
        <v>48</v>
      </c>
      <c r="K352">
        <v>1</v>
      </c>
      <c r="L352">
        <v>1791.7837</v>
      </c>
      <c r="M352">
        <f>_xlfn.RANK.EQ(D352,'Segments clients'!$D$2:$D$1708,0)</f>
        <v>70</v>
      </c>
      <c r="N352">
        <f>SUMIFS('Segments clients'!$D$2:$D$1708,'Segments clients'!$M$2:$M$1708,"&lt;="&amp;M352)</f>
        <v>476351.84950000001</v>
      </c>
      <c r="O352" s="4">
        <f>IFERROR(N352/(SUM('Segments clients'!$D$2:$D$1708)),0)</f>
        <v>0.20379671397567534</v>
      </c>
    </row>
    <row r="353" spans="1:15" x14ac:dyDescent="0.35">
      <c r="A353" t="s">
        <v>1000</v>
      </c>
      <c r="B353">
        <v>11</v>
      </c>
      <c r="C353">
        <v>13</v>
      </c>
      <c r="D353">
        <v>6523.7304999999997</v>
      </c>
      <c r="E353">
        <v>4</v>
      </c>
      <c r="F353">
        <v>4</v>
      </c>
      <c r="G353">
        <v>4</v>
      </c>
      <c r="H353">
        <v>12</v>
      </c>
      <c r="I353" t="s">
        <v>49</v>
      </c>
      <c r="J353" t="s">
        <v>41</v>
      </c>
      <c r="K353">
        <v>1</v>
      </c>
      <c r="L353">
        <v>2039.6865</v>
      </c>
      <c r="M353">
        <f>_xlfn.RANK.EQ(D353,'Segments clients'!$D$2:$D$1708,0)</f>
        <v>35</v>
      </c>
      <c r="N353">
        <f>SUMIFS('Segments clients'!$D$2:$D$1708,'Segments clients'!$M$2:$M$1708,"&lt;="&amp;M353)</f>
        <v>267442.82869999995</v>
      </c>
      <c r="O353" s="4">
        <f>IFERROR(N353/(SUM('Segments clients'!$D$2:$D$1708)),0)</f>
        <v>0.1144195613444751</v>
      </c>
    </row>
    <row r="354" spans="1:15" x14ac:dyDescent="0.35">
      <c r="A354" t="s">
        <v>1493</v>
      </c>
      <c r="B354">
        <v>8</v>
      </c>
      <c r="C354">
        <v>13</v>
      </c>
      <c r="D354">
        <v>7765.9038</v>
      </c>
      <c r="E354">
        <v>4</v>
      </c>
      <c r="F354">
        <v>4</v>
      </c>
      <c r="G354">
        <v>4</v>
      </c>
      <c r="H354">
        <v>12</v>
      </c>
      <c r="I354" t="s">
        <v>49</v>
      </c>
      <c r="J354" t="s">
        <v>43</v>
      </c>
      <c r="K354">
        <v>1</v>
      </c>
      <c r="L354">
        <v>2570.383800000001</v>
      </c>
      <c r="M354">
        <f>_xlfn.RANK.EQ(D354,'Segments clients'!$D$2:$D$1708,0)</f>
        <v>13</v>
      </c>
      <c r="N354">
        <f>SUMIFS('Segments clients'!$D$2:$D$1708,'Segments clients'!$M$2:$M$1708,"&lt;="&amp;M354)</f>
        <v>113551.26610000001</v>
      </c>
      <c r="O354" s="4">
        <f>IFERROR(N354/(SUM('Segments clients'!$D$2:$D$1708)),0)</f>
        <v>4.858042416177813E-2</v>
      </c>
    </row>
    <row r="355" spans="1:15" x14ac:dyDescent="0.35">
      <c r="A355" t="s">
        <v>865</v>
      </c>
      <c r="B355">
        <v>1</v>
      </c>
      <c r="C355">
        <v>22</v>
      </c>
      <c r="D355">
        <v>5303.4013999999997</v>
      </c>
      <c r="E355">
        <v>4</v>
      </c>
      <c r="F355">
        <v>4</v>
      </c>
      <c r="G355">
        <v>4</v>
      </c>
      <c r="H355">
        <v>12</v>
      </c>
      <c r="I355" t="s">
        <v>49</v>
      </c>
      <c r="J355" t="s">
        <v>43</v>
      </c>
      <c r="K355">
        <v>1</v>
      </c>
      <c r="L355">
        <v>1199.3414</v>
      </c>
      <c r="M355">
        <f>_xlfn.RANK.EQ(D355,'Segments clients'!$D$2:$D$1708,0)</f>
        <v>80</v>
      </c>
      <c r="N355">
        <f>SUMIFS('Segments clients'!$D$2:$D$1708,'Segments clients'!$M$2:$M$1708,"&lt;="&amp;M355)</f>
        <v>530548.94340000022</v>
      </c>
      <c r="O355" s="4">
        <f>IFERROR(N355/(SUM('Segments clients'!$D$2:$D$1708)),0)</f>
        <v>0.22698375451187705</v>
      </c>
    </row>
    <row r="356" spans="1:15" x14ac:dyDescent="0.35">
      <c r="A356" t="s">
        <v>456</v>
      </c>
      <c r="B356">
        <v>31</v>
      </c>
      <c r="C356">
        <v>14</v>
      </c>
      <c r="D356">
        <v>5391.0547999999999</v>
      </c>
      <c r="E356">
        <v>3</v>
      </c>
      <c r="F356">
        <v>4</v>
      </c>
      <c r="G356">
        <v>4</v>
      </c>
      <c r="H356">
        <v>11</v>
      </c>
      <c r="I356" t="s">
        <v>49</v>
      </c>
      <c r="J356" t="s">
        <v>41</v>
      </c>
      <c r="K356">
        <v>1</v>
      </c>
      <c r="L356">
        <v>1444.0427999999999</v>
      </c>
      <c r="M356">
        <f>_xlfn.RANK.EQ(D356,'Segments clients'!$D$2:$D$1708,0)</f>
        <v>76</v>
      </c>
      <c r="N356">
        <f>SUMIFS('Segments clients'!$D$2:$D$1708,'Segments clients'!$M$2:$M$1708,"&lt;="&amp;M356)</f>
        <v>509157.19370000018</v>
      </c>
      <c r="O356" s="4">
        <f>IFERROR(N356/(SUM('Segments clients'!$D$2:$D$1708)),0)</f>
        <v>0.2178317625554563</v>
      </c>
    </row>
    <row r="357" spans="1:15" x14ac:dyDescent="0.35">
      <c r="A357" t="s">
        <v>1164</v>
      </c>
      <c r="B357">
        <v>6</v>
      </c>
      <c r="C357">
        <v>12</v>
      </c>
      <c r="D357">
        <v>2597.884</v>
      </c>
      <c r="E357">
        <v>4</v>
      </c>
      <c r="F357">
        <v>4</v>
      </c>
      <c r="G357">
        <v>4</v>
      </c>
      <c r="H357">
        <v>12</v>
      </c>
      <c r="I357" t="s">
        <v>49</v>
      </c>
      <c r="J357" t="s">
        <v>48</v>
      </c>
      <c r="K357">
        <v>1</v>
      </c>
      <c r="L357">
        <v>699.42399999999998</v>
      </c>
      <c r="M357">
        <f>_xlfn.RANK.EQ(D357,'Segments clients'!$D$2:$D$1708,0)</f>
        <v>328</v>
      </c>
      <c r="N357">
        <f>SUMIFS('Segments clients'!$D$2:$D$1708,'Segments clients'!$M$2:$M$1708,"&lt;="&amp;M357)</f>
        <v>1457094.1089999985</v>
      </c>
      <c r="O357" s="4">
        <f>IFERROR(N357/(SUM('Segments clients'!$D$2:$D$1708)),0)</f>
        <v>0.62338582642054841</v>
      </c>
    </row>
    <row r="358" spans="1:15" x14ac:dyDescent="0.35">
      <c r="A358" t="s">
        <v>359</v>
      </c>
      <c r="B358">
        <v>9</v>
      </c>
      <c r="C358">
        <v>17</v>
      </c>
      <c r="D358">
        <v>5808.2094999999999</v>
      </c>
      <c r="E358">
        <v>4</v>
      </c>
      <c r="F358">
        <v>4</v>
      </c>
      <c r="G358">
        <v>4</v>
      </c>
      <c r="H358">
        <v>12</v>
      </c>
      <c r="I358" t="s">
        <v>49</v>
      </c>
      <c r="J358" t="s">
        <v>41</v>
      </c>
      <c r="K358">
        <v>1</v>
      </c>
      <c r="L358">
        <v>1661.6415</v>
      </c>
      <c r="M358">
        <f>_xlfn.RANK.EQ(D358,'Segments clients'!$D$2:$D$1708,0)</f>
        <v>61</v>
      </c>
      <c r="N358">
        <f>SUMIFS('Segments clients'!$D$2:$D$1708,'Segments clients'!$M$2:$M$1708,"&lt;="&amp;M358)</f>
        <v>425088.16009999998</v>
      </c>
      <c r="O358" s="4">
        <f>IFERROR(N358/(SUM('Segments clients'!$D$2:$D$1708)),0)</f>
        <v>0.18186466635802528</v>
      </c>
    </row>
    <row r="359" spans="1:15" x14ac:dyDescent="0.35">
      <c r="A359" t="s">
        <v>1074</v>
      </c>
      <c r="B359">
        <v>4</v>
      </c>
      <c r="C359">
        <v>17</v>
      </c>
      <c r="D359">
        <v>5235.8144000000002</v>
      </c>
      <c r="E359">
        <v>4</v>
      </c>
      <c r="F359">
        <v>4</v>
      </c>
      <c r="G359">
        <v>4</v>
      </c>
      <c r="H359">
        <v>12</v>
      </c>
      <c r="I359" t="s">
        <v>49</v>
      </c>
      <c r="J359" t="s">
        <v>43</v>
      </c>
      <c r="K359">
        <v>1</v>
      </c>
      <c r="L359">
        <v>1548.1164000000001</v>
      </c>
      <c r="M359">
        <f>_xlfn.RANK.EQ(D359,'Segments clients'!$D$2:$D$1708,0)</f>
        <v>84</v>
      </c>
      <c r="N359">
        <f>SUMIFS('Segments clients'!$D$2:$D$1708,'Segments clients'!$M$2:$M$1708,"&lt;="&amp;M359)</f>
        <v>551609.59420000017</v>
      </c>
      <c r="O359" s="4">
        <f>IFERROR(N359/(SUM('Segments clients'!$D$2:$D$1708)),0)</f>
        <v>0.23599409304994368</v>
      </c>
    </row>
    <row r="360" spans="1:15" x14ac:dyDescent="0.35">
      <c r="A360" t="s">
        <v>3795</v>
      </c>
      <c r="B360">
        <v>2</v>
      </c>
      <c r="C360">
        <v>9</v>
      </c>
      <c r="D360">
        <v>4924.6100999999999</v>
      </c>
      <c r="E360">
        <v>4</v>
      </c>
      <c r="F360">
        <v>4</v>
      </c>
      <c r="G360">
        <v>4</v>
      </c>
      <c r="H360">
        <v>12</v>
      </c>
      <c r="I360" t="s">
        <v>49</v>
      </c>
      <c r="J360" t="s">
        <v>41</v>
      </c>
      <c r="K360">
        <v>1</v>
      </c>
      <c r="L360">
        <v>1351.8021000000001</v>
      </c>
      <c r="M360">
        <f>_xlfn.RANK.EQ(D360,'Segments clients'!$D$2:$D$1708,0)</f>
        <v>99</v>
      </c>
      <c r="N360">
        <f>SUMIFS('Segments clients'!$D$2:$D$1708,'Segments clients'!$M$2:$M$1708,"&lt;="&amp;M360)</f>
        <v>627001.82240000018</v>
      </c>
      <c r="O360" s="4">
        <f>IFERROR(N360/(SUM('Segments clients'!$D$2:$D$1708)),0)</f>
        <v>0.26824900794655154</v>
      </c>
    </row>
    <row r="361" spans="1:15" x14ac:dyDescent="0.35">
      <c r="A361" t="s">
        <v>991</v>
      </c>
      <c r="B361">
        <v>7</v>
      </c>
      <c r="C361">
        <v>15</v>
      </c>
      <c r="D361">
        <v>4068.1460999999999</v>
      </c>
      <c r="E361">
        <v>4</v>
      </c>
      <c r="F361">
        <v>4</v>
      </c>
      <c r="G361">
        <v>4</v>
      </c>
      <c r="H361">
        <v>12</v>
      </c>
      <c r="I361" t="s">
        <v>49</v>
      </c>
      <c r="J361" t="s">
        <v>41</v>
      </c>
      <c r="K361">
        <v>1</v>
      </c>
      <c r="L361">
        <v>1013.4441</v>
      </c>
      <c r="M361">
        <f>_xlfn.RANK.EQ(D361,'Segments clients'!$D$2:$D$1708,0)</f>
        <v>164</v>
      </c>
      <c r="N361">
        <f>SUMIFS('Segments clients'!$D$2:$D$1708,'Segments clients'!$M$2:$M$1708,"&lt;="&amp;M361)</f>
        <v>915844.32590000029</v>
      </c>
      <c r="O361" s="4">
        <f>IFERROR(N361/(SUM('Segments clients'!$D$2:$D$1708)),0)</f>
        <v>0.39182395182804375</v>
      </c>
    </row>
    <row r="362" spans="1:15" x14ac:dyDescent="0.35">
      <c r="A362" t="s">
        <v>1491</v>
      </c>
      <c r="B362">
        <v>17</v>
      </c>
      <c r="C362">
        <v>11</v>
      </c>
      <c r="D362">
        <v>3933.1224999999999</v>
      </c>
      <c r="E362">
        <v>3</v>
      </c>
      <c r="F362">
        <v>4</v>
      </c>
      <c r="G362">
        <v>4</v>
      </c>
      <c r="H362">
        <v>11</v>
      </c>
      <c r="I362" t="s">
        <v>49</v>
      </c>
      <c r="J362" t="s">
        <v>48</v>
      </c>
      <c r="K362">
        <v>1</v>
      </c>
      <c r="L362">
        <v>1069.1565000000001</v>
      </c>
      <c r="M362">
        <f>_xlfn.RANK.EQ(D362,'Segments clients'!$D$2:$D$1708,0)</f>
        <v>175</v>
      </c>
      <c r="N362">
        <f>SUMIFS('Segments clients'!$D$2:$D$1708,'Segments clients'!$M$2:$M$1708,"&lt;="&amp;M362)</f>
        <v>959655.58940000006</v>
      </c>
      <c r="O362" s="4">
        <f>IFERROR(N362/(SUM('Segments clients'!$D$2:$D$1708)),0)</f>
        <v>0.41056764211872748</v>
      </c>
    </row>
    <row r="363" spans="1:15" x14ac:dyDescent="0.35">
      <c r="A363" t="s">
        <v>504</v>
      </c>
      <c r="B363">
        <v>16</v>
      </c>
      <c r="C363">
        <v>11</v>
      </c>
      <c r="D363">
        <v>3186.2242000000001</v>
      </c>
      <c r="E363">
        <v>3</v>
      </c>
      <c r="F363">
        <v>4</v>
      </c>
      <c r="G363">
        <v>4</v>
      </c>
      <c r="H363">
        <v>11</v>
      </c>
      <c r="I363" t="s">
        <v>49</v>
      </c>
      <c r="J363" t="s">
        <v>45</v>
      </c>
      <c r="K363">
        <v>1</v>
      </c>
      <c r="L363">
        <v>869.23220000000015</v>
      </c>
      <c r="M363">
        <f>_xlfn.RANK.EQ(D363,'Segments clients'!$D$2:$D$1708,0)</f>
        <v>257</v>
      </c>
      <c r="N363">
        <f>SUMIFS('Segments clients'!$D$2:$D$1708,'Segments clients'!$M$2:$M$1708,"&lt;="&amp;M363)</f>
        <v>1251304.4968999992</v>
      </c>
      <c r="O363" s="4">
        <f>IFERROR(N363/(SUM('Segments clients'!$D$2:$D$1708)),0)</f>
        <v>0.53534324453421789</v>
      </c>
    </row>
    <row r="364" spans="1:15" x14ac:dyDescent="0.35">
      <c r="A364" t="s">
        <v>209</v>
      </c>
      <c r="B364">
        <v>27</v>
      </c>
      <c r="C364">
        <v>10</v>
      </c>
      <c r="D364">
        <v>3433.3607999999999</v>
      </c>
      <c r="E364">
        <v>3</v>
      </c>
      <c r="F364">
        <v>4</v>
      </c>
      <c r="G364">
        <v>4</v>
      </c>
      <c r="H364">
        <v>11</v>
      </c>
      <c r="I364" t="s">
        <v>49</v>
      </c>
      <c r="J364" t="s">
        <v>48</v>
      </c>
      <c r="K364">
        <v>1</v>
      </c>
      <c r="L364">
        <v>1035.8068000000001</v>
      </c>
      <c r="M364">
        <f>_xlfn.RANK.EQ(D364,'Segments clients'!$D$2:$D$1708,0)</f>
        <v>227</v>
      </c>
      <c r="N364">
        <f>SUMIFS('Segments clients'!$D$2:$D$1708,'Segments clients'!$M$2:$M$1708,"&lt;="&amp;M364)</f>
        <v>1151955.4727999992</v>
      </c>
      <c r="O364" s="4">
        <f>IFERROR(N364/(SUM('Segments clients'!$D$2:$D$1708)),0)</f>
        <v>0.49283893879986979</v>
      </c>
    </row>
    <row r="365" spans="1:15" x14ac:dyDescent="0.35">
      <c r="A365" t="s">
        <v>899</v>
      </c>
      <c r="B365">
        <v>32</v>
      </c>
      <c r="C365">
        <v>10</v>
      </c>
      <c r="D365">
        <v>2185.4866000000002</v>
      </c>
      <c r="E365">
        <v>3</v>
      </c>
      <c r="F365">
        <v>4</v>
      </c>
      <c r="G365">
        <v>4</v>
      </c>
      <c r="H365">
        <v>11</v>
      </c>
      <c r="I365" t="s">
        <v>49</v>
      </c>
      <c r="J365" t="s">
        <v>43</v>
      </c>
      <c r="K365">
        <v>1</v>
      </c>
      <c r="L365">
        <v>405.32860000000011</v>
      </c>
      <c r="M365">
        <f>_xlfn.RANK.EQ(D365,'Segments clients'!$D$2:$D$1708,0)</f>
        <v>387</v>
      </c>
      <c r="N365">
        <f>SUMIFS('Segments clients'!$D$2:$D$1708,'Segments clients'!$M$2:$M$1708,"&lt;="&amp;M365)</f>
        <v>1598474.2167999987</v>
      </c>
      <c r="O365" s="4">
        <f>IFERROR(N365/(SUM('Segments clients'!$D$2:$D$1708)),0)</f>
        <v>0.68387221147690946</v>
      </c>
    </row>
    <row r="366" spans="1:15" x14ac:dyDescent="0.35">
      <c r="A366" t="s">
        <v>684</v>
      </c>
      <c r="B366">
        <v>1</v>
      </c>
      <c r="C366">
        <v>19</v>
      </c>
      <c r="D366">
        <v>8252.4673000000003</v>
      </c>
      <c r="E366">
        <v>4</v>
      </c>
      <c r="F366">
        <v>4</v>
      </c>
      <c r="G366">
        <v>4</v>
      </c>
      <c r="H366">
        <v>12</v>
      </c>
      <c r="I366" t="s">
        <v>49</v>
      </c>
      <c r="J366" t="s">
        <v>43</v>
      </c>
      <c r="K366">
        <v>1</v>
      </c>
      <c r="L366">
        <v>2541.4793</v>
      </c>
      <c r="M366">
        <f>_xlfn.RANK.EQ(D366,'Segments clients'!$D$2:$D$1708,0)</f>
        <v>8</v>
      </c>
      <c r="N366">
        <f>SUMIFS('Segments clients'!$D$2:$D$1708,'Segments clients'!$M$2:$M$1708,"&lt;="&amp;M366)</f>
        <v>74195.166499999992</v>
      </c>
      <c r="O366" s="4">
        <f>IFERROR(N366/(SUM('Segments clients'!$D$2:$D$1708)),0)</f>
        <v>3.1742778245638169E-2</v>
      </c>
    </row>
    <row r="367" spans="1:15" x14ac:dyDescent="0.35">
      <c r="A367" t="s">
        <v>885</v>
      </c>
      <c r="B367">
        <v>22</v>
      </c>
      <c r="C367">
        <v>14</v>
      </c>
      <c r="D367">
        <v>2139.1491000000001</v>
      </c>
      <c r="E367">
        <v>3</v>
      </c>
      <c r="F367">
        <v>4</v>
      </c>
      <c r="G367">
        <v>4</v>
      </c>
      <c r="H367">
        <v>11</v>
      </c>
      <c r="I367" t="s">
        <v>49</v>
      </c>
      <c r="J367" t="s">
        <v>41</v>
      </c>
      <c r="K367">
        <v>1</v>
      </c>
      <c r="L367">
        <v>532.6671</v>
      </c>
      <c r="M367">
        <f>_xlfn.RANK.EQ(D367,'Segments clients'!$D$2:$D$1708,0)</f>
        <v>393</v>
      </c>
      <c r="N367">
        <f>SUMIFS('Segments clients'!$D$2:$D$1708,'Segments clients'!$M$2:$M$1708,"&lt;="&amp;M367)</f>
        <v>1611442.6087999986</v>
      </c>
      <c r="O367" s="4">
        <f>IFERROR(N367/(SUM('Segments clients'!$D$2:$D$1708)),0)</f>
        <v>0.68942045418431697</v>
      </c>
    </row>
    <row r="368" spans="1:15" x14ac:dyDescent="0.35">
      <c r="A368" t="s">
        <v>1258</v>
      </c>
      <c r="B368">
        <v>45</v>
      </c>
      <c r="C368">
        <v>11</v>
      </c>
      <c r="D368">
        <v>1448.7103</v>
      </c>
      <c r="E368">
        <v>2</v>
      </c>
      <c r="F368">
        <v>4</v>
      </c>
      <c r="G368">
        <v>3</v>
      </c>
      <c r="H368">
        <v>9</v>
      </c>
      <c r="I368" t="s">
        <v>46</v>
      </c>
      <c r="J368" t="s">
        <v>41</v>
      </c>
      <c r="K368">
        <v>1</v>
      </c>
      <c r="L368">
        <v>357.28230000000002</v>
      </c>
      <c r="M368">
        <f>_xlfn.RANK.EQ(D368,'Segments clients'!$D$2:$D$1708,0)</f>
        <v>513</v>
      </c>
      <c r="N368">
        <f>SUMIFS('Segments clients'!$D$2:$D$1708,'Segments clients'!$M$2:$M$1708,"&lt;="&amp;M368)</f>
        <v>1822622.9788999967</v>
      </c>
      <c r="O368" s="4">
        <f>IFERROR(N368/(SUM('Segments clients'!$D$2:$D$1708)),0)</f>
        <v>0.77976935390564905</v>
      </c>
    </row>
    <row r="369" spans="1:15" x14ac:dyDescent="0.35">
      <c r="A369" t="s">
        <v>1262</v>
      </c>
      <c r="B369">
        <v>12</v>
      </c>
      <c r="C369">
        <v>18</v>
      </c>
      <c r="D369">
        <v>5037.8181000000004</v>
      </c>
      <c r="E369">
        <v>4</v>
      </c>
      <c r="F369">
        <v>4</v>
      </c>
      <c r="G369">
        <v>4</v>
      </c>
      <c r="H369">
        <v>12</v>
      </c>
      <c r="I369" t="s">
        <v>49</v>
      </c>
      <c r="J369" t="s">
        <v>48</v>
      </c>
      <c r="K369">
        <v>1</v>
      </c>
      <c r="L369">
        <v>1561.0561</v>
      </c>
      <c r="M369">
        <f>_xlfn.RANK.EQ(D369,'Segments clients'!$D$2:$D$1708,0)</f>
        <v>91</v>
      </c>
      <c r="N369">
        <f>SUMIFS('Segments clients'!$D$2:$D$1708,'Segments clients'!$M$2:$M$1708,"&lt;="&amp;M369)</f>
        <v>587182.74430000014</v>
      </c>
      <c r="O369" s="4">
        <f>IFERROR(N369/(SUM('Segments clients'!$D$2:$D$1708)),0)</f>
        <v>0.25121328681134725</v>
      </c>
    </row>
    <row r="370" spans="1:15" x14ac:dyDescent="0.35">
      <c r="A370" t="s">
        <v>453</v>
      </c>
      <c r="B370">
        <v>10</v>
      </c>
      <c r="C370">
        <v>24</v>
      </c>
      <c r="D370">
        <v>4317.6683000000003</v>
      </c>
      <c r="E370">
        <v>4</v>
      </c>
      <c r="F370">
        <v>4</v>
      </c>
      <c r="G370">
        <v>4</v>
      </c>
      <c r="H370">
        <v>12</v>
      </c>
      <c r="I370" t="s">
        <v>49</v>
      </c>
      <c r="J370" t="s">
        <v>41</v>
      </c>
      <c r="K370">
        <v>1</v>
      </c>
      <c r="L370">
        <v>1094.1242999999999</v>
      </c>
      <c r="M370">
        <f>_xlfn.RANK.EQ(D370,'Segments clients'!$D$2:$D$1708,0)</f>
        <v>138</v>
      </c>
      <c r="N370">
        <f>SUMIFS('Segments clients'!$D$2:$D$1708,'Segments clients'!$M$2:$M$1708,"&lt;="&amp;M370)</f>
        <v>806666.7179000004</v>
      </c>
      <c r="O370" s="4">
        <f>IFERROR(N370/(SUM('Segments clients'!$D$2:$D$1708)),0)</f>
        <v>0.34511470156801222</v>
      </c>
    </row>
    <row r="371" spans="1:15" x14ac:dyDescent="0.35">
      <c r="A371" t="s">
        <v>1249</v>
      </c>
      <c r="B371">
        <v>12</v>
      </c>
      <c r="C371">
        <v>22</v>
      </c>
      <c r="D371">
        <v>7385.9844000000003</v>
      </c>
      <c r="E371">
        <v>4</v>
      </c>
      <c r="F371">
        <v>4</v>
      </c>
      <c r="G371">
        <v>4</v>
      </c>
      <c r="H371">
        <v>12</v>
      </c>
      <c r="I371" t="s">
        <v>49</v>
      </c>
      <c r="J371" t="s">
        <v>41</v>
      </c>
      <c r="K371">
        <v>1</v>
      </c>
      <c r="L371">
        <v>2219.2303999999999</v>
      </c>
      <c r="M371">
        <f>_xlfn.RANK.EQ(D371,'Segments clients'!$D$2:$D$1708,0)</f>
        <v>17</v>
      </c>
      <c r="N371">
        <f>SUMIFS('Segments clients'!$D$2:$D$1708,'Segments clients'!$M$2:$M$1708,"&lt;="&amp;M371)</f>
        <v>143688.31099999999</v>
      </c>
      <c r="O371" s="4">
        <f>IFERROR(N371/(SUM('Segments clients'!$D$2:$D$1708)),0)</f>
        <v>6.1473899281070978E-2</v>
      </c>
    </row>
    <row r="372" spans="1:15" x14ac:dyDescent="0.35">
      <c r="A372" t="s">
        <v>1916</v>
      </c>
      <c r="B372">
        <v>12</v>
      </c>
      <c r="C372">
        <v>17</v>
      </c>
      <c r="D372">
        <v>3317.6284999999998</v>
      </c>
      <c r="E372">
        <v>4</v>
      </c>
      <c r="F372">
        <v>4</v>
      </c>
      <c r="G372">
        <v>4</v>
      </c>
      <c r="H372">
        <v>12</v>
      </c>
      <c r="I372" t="s">
        <v>49</v>
      </c>
      <c r="J372" t="s">
        <v>48</v>
      </c>
      <c r="K372">
        <v>1</v>
      </c>
      <c r="L372">
        <v>868.86450000000013</v>
      </c>
      <c r="M372">
        <f>_xlfn.RANK.EQ(D372,'Segments clients'!$D$2:$D$1708,0)</f>
        <v>242</v>
      </c>
      <c r="N372">
        <f>SUMIFS('Segments clients'!$D$2:$D$1708,'Segments clients'!$M$2:$M$1708,"&lt;="&amp;M372)</f>
        <v>1202556.5407999989</v>
      </c>
      <c r="O372" s="4">
        <f>IFERROR(N372/(SUM('Segments clients'!$D$2:$D$1708)),0)</f>
        <v>0.51448749835282193</v>
      </c>
    </row>
    <row r="373" spans="1:15" x14ac:dyDescent="0.35">
      <c r="A373" t="s">
        <v>1789</v>
      </c>
      <c r="B373">
        <v>19</v>
      </c>
      <c r="C373">
        <v>19</v>
      </c>
      <c r="D373">
        <v>6069.5454</v>
      </c>
      <c r="E373">
        <v>3</v>
      </c>
      <c r="F373">
        <v>4</v>
      </c>
      <c r="G373">
        <v>4</v>
      </c>
      <c r="H373">
        <v>11</v>
      </c>
      <c r="I373" t="s">
        <v>49</v>
      </c>
      <c r="J373" t="s">
        <v>43</v>
      </c>
      <c r="K373">
        <v>1</v>
      </c>
      <c r="L373">
        <v>1747.4513999999999</v>
      </c>
      <c r="M373">
        <f>_xlfn.RANK.EQ(D373,'Segments clients'!$D$2:$D$1708,0)</f>
        <v>47</v>
      </c>
      <c r="N373">
        <f>SUMIFS('Segments clients'!$D$2:$D$1708,'Segments clients'!$M$2:$M$1708,"&lt;="&amp;M373)</f>
        <v>342346.68640000012</v>
      </c>
      <c r="O373" s="4">
        <f>IFERROR(N373/(SUM('Segments clients'!$D$2:$D$1708)),0)</f>
        <v>0.14646553761051587</v>
      </c>
    </row>
    <row r="374" spans="1:15" x14ac:dyDescent="0.35">
      <c r="A374" t="s">
        <v>894</v>
      </c>
      <c r="B374">
        <v>4</v>
      </c>
      <c r="C374">
        <v>11</v>
      </c>
      <c r="D374">
        <v>2150.7415000000001</v>
      </c>
      <c r="E374">
        <v>4</v>
      </c>
      <c r="F374">
        <v>4</v>
      </c>
      <c r="G374">
        <v>4</v>
      </c>
      <c r="H374">
        <v>12</v>
      </c>
      <c r="I374" t="s">
        <v>49</v>
      </c>
      <c r="J374" t="s">
        <v>41</v>
      </c>
      <c r="K374">
        <v>1</v>
      </c>
      <c r="L374">
        <v>473.62350000000021</v>
      </c>
      <c r="M374">
        <f>_xlfn.RANK.EQ(D374,'Segments clients'!$D$2:$D$1708,0)</f>
        <v>391</v>
      </c>
      <c r="N374">
        <f>SUMIFS('Segments clients'!$D$2:$D$1708,'Segments clients'!$M$2:$M$1708,"&lt;="&amp;M374)</f>
        <v>1607162.1282999986</v>
      </c>
      <c r="O374" s="4">
        <f>IFERROR(N374/(SUM('Segments clients'!$D$2:$D$1708)),0)</f>
        <v>0.68758914427956352</v>
      </c>
    </row>
    <row r="375" spans="1:15" x14ac:dyDescent="0.35">
      <c r="A375" t="s">
        <v>131</v>
      </c>
      <c r="B375">
        <v>10</v>
      </c>
      <c r="C375">
        <v>18</v>
      </c>
      <c r="D375">
        <v>3683.3575999999998</v>
      </c>
      <c r="E375">
        <v>4</v>
      </c>
      <c r="F375">
        <v>4</v>
      </c>
      <c r="G375">
        <v>4</v>
      </c>
      <c r="H375">
        <v>12</v>
      </c>
      <c r="I375" t="s">
        <v>49</v>
      </c>
      <c r="J375" t="s">
        <v>41</v>
      </c>
      <c r="K375">
        <v>1</v>
      </c>
      <c r="L375">
        <v>988.7876</v>
      </c>
      <c r="M375">
        <f>_xlfn.RANK.EQ(D375,'Segments clients'!$D$2:$D$1708,0)</f>
        <v>201</v>
      </c>
      <c r="N375">
        <f>SUMIFS('Segments clients'!$D$2:$D$1708,'Segments clients'!$M$2:$M$1708,"&lt;="&amp;M375)</f>
        <v>1059315.8580999998</v>
      </c>
      <c r="O375" s="4">
        <f>IFERROR(N375/(SUM('Segments clients'!$D$2:$D$1708)),0)</f>
        <v>0.45320510704368061</v>
      </c>
    </row>
    <row r="376" spans="1:15" x14ac:dyDescent="0.35">
      <c r="A376" t="s">
        <v>1804</v>
      </c>
      <c r="B376">
        <v>20</v>
      </c>
      <c r="C376">
        <v>11</v>
      </c>
      <c r="D376">
        <v>1610.7913000000001</v>
      </c>
      <c r="E376">
        <v>3</v>
      </c>
      <c r="F376">
        <v>4</v>
      </c>
      <c r="G376">
        <v>3</v>
      </c>
      <c r="H376">
        <v>10</v>
      </c>
      <c r="I376" t="s">
        <v>49</v>
      </c>
      <c r="J376" t="s">
        <v>48</v>
      </c>
      <c r="K376">
        <v>1</v>
      </c>
      <c r="L376">
        <v>347.0933</v>
      </c>
      <c r="M376">
        <f>_xlfn.RANK.EQ(D376,'Segments clients'!$D$2:$D$1708,0)</f>
        <v>475</v>
      </c>
      <c r="N376">
        <f>SUMIFS('Segments clients'!$D$2:$D$1708,'Segments clients'!$M$2:$M$1708,"&lt;="&amp;M376)</f>
        <v>1764544.5647999975</v>
      </c>
      <c r="O376" s="4">
        <f>IFERROR(N376/(SUM('Segments clients'!$D$2:$D$1708)),0)</f>
        <v>0.7549217754635329</v>
      </c>
    </row>
    <row r="377" spans="1:15" x14ac:dyDescent="0.35">
      <c r="A377" t="s">
        <v>837</v>
      </c>
      <c r="B377">
        <v>4</v>
      </c>
      <c r="C377">
        <v>15</v>
      </c>
      <c r="D377">
        <v>2390.4025000000001</v>
      </c>
      <c r="E377">
        <v>4</v>
      </c>
      <c r="F377">
        <v>4</v>
      </c>
      <c r="G377">
        <v>4</v>
      </c>
      <c r="H377">
        <v>12</v>
      </c>
      <c r="I377" t="s">
        <v>49</v>
      </c>
      <c r="J377" t="s">
        <v>48</v>
      </c>
      <c r="K377">
        <v>1</v>
      </c>
      <c r="L377">
        <v>634.02250000000004</v>
      </c>
      <c r="M377">
        <f>_xlfn.RANK.EQ(D377,'Segments clients'!$D$2:$D$1708,0)</f>
        <v>360</v>
      </c>
      <c r="N377">
        <f>SUMIFS('Segments clients'!$D$2:$D$1708,'Segments clients'!$M$2:$M$1708,"&lt;="&amp;M377)</f>
        <v>1536746.9544999984</v>
      </c>
      <c r="O377" s="4">
        <f>IFERROR(N377/(SUM('Segments clients'!$D$2:$D$1708)),0)</f>
        <v>0.65746355318649041</v>
      </c>
    </row>
    <row r="378" spans="1:15" x14ac:dyDescent="0.35">
      <c r="A378" t="s">
        <v>5521</v>
      </c>
      <c r="B378">
        <v>7</v>
      </c>
      <c r="C378">
        <v>14</v>
      </c>
      <c r="D378">
        <v>5261.8575000000001</v>
      </c>
      <c r="E378">
        <v>4</v>
      </c>
      <c r="F378">
        <v>4</v>
      </c>
      <c r="G378">
        <v>4</v>
      </c>
      <c r="H378">
        <v>12</v>
      </c>
      <c r="I378" t="s">
        <v>49</v>
      </c>
      <c r="J378" t="s">
        <v>45</v>
      </c>
      <c r="K378">
        <v>1</v>
      </c>
      <c r="L378">
        <v>1610.0854999999999</v>
      </c>
      <c r="M378">
        <f>_xlfn.RANK.EQ(D378,'Segments clients'!$D$2:$D$1708,0)</f>
        <v>83</v>
      </c>
      <c r="N378">
        <f>SUMIFS('Segments clients'!$D$2:$D$1708,'Segments clients'!$M$2:$M$1708,"&lt;="&amp;M378)</f>
        <v>546373.77980000013</v>
      </c>
      <c r="O378" s="4">
        <f>IFERROR(N378/(SUM('Segments clients'!$D$2:$D$1708)),0)</f>
        <v>0.2337540644433023</v>
      </c>
    </row>
    <row r="379" spans="1:15" x14ac:dyDescent="0.35">
      <c r="A379" t="s">
        <v>1186</v>
      </c>
      <c r="B379">
        <v>22</v>
      </c>
      <c r="C379">
        <v>14</v>
      </c>
      <c r="D379">
        <v>3663.1586000000002</v>
      </c>
      <c r="E379">
        <v>3</v>
      </c>
      <c r="F379">
        <v>4</v>
      </c>
      <c r="G379">
        <v>4</v>
      </c>
      <c r="H379">
        <v>11</v>
      </c>
      <c r="I379" t="s">
        <v>49</v>
      </c>
      <c r="J379" t="s">
        <v>45</v>
      </c>
      <c r="K379">
        <v>1</v>
      </c>
      <c r="L379">
        <v>851.52060000000017</v>
      </c>
      <c r="M379">
        <f>_xlfn.RANK.EQ(D379,'Segments clients'!$D$2:$D$1708,0)</f>
        <v>203</v>
      </c>
      <c r="N379">
        <f>SUMIFS('Segments clients'!$D$2:$D$1708,'Segments clients'!$M$2:$M$1708,"&lt;="&amp;M379)</f>
        <v>1066661.8513999996</v>
      </c>
      <c r="O379" s="4">
        <f>IFERROR(N379/(SUM('Segments clients'!$D$2:$D$1708)),0)</f>
        <v>0.45634792951198566</v>
      </c>
    </row>
    <row r="380" spans="1:15" x14ac:dyDescent="0.35">
      <c r="A380" t="s">
        <v>495</v>
      </c>
      <c r="B380">
        <v>18</v>
      </c>
      <c r="C380">
        <v>15</v>
      </c>
      <c r="D380">
        <v>3317.7982000000002</v>
      </c>
      <c r="E380">
        <v>3</v>
      </c>
      <c r="F380">
        <v>4</v>
      </c>
      <c r="G380">
        <v>4</v>
      </c>
      <c r="H380">
        <v>11</v>
      </c>
      <c r="I380" t="s">
        <v>49</v>
      </c>
      <c r="J380" t="s">
        <v>48</v>
      </c>
      <c r="K380">
        <v>1</v>
      </c>
      <c r="L380">
        <v>870.33420000000001</v>
      </c>
      <c r="M380">
        <f>_xlfn.RANK.EQ(D380,'Segments clients'!$D$2:$D$1708,0)</f>
        <v>241</v>
      </c>
      <c r="N380">
        <f>SUMIFS('Segments clients'!$D$2:$D$1708,'Segments clients'!$M$2:$M$1708,"&lt;="&amp;M380)</f>
        <v>1199238.9122999988</v>
      </c>
      <c r="O380" s="4">
        <f>IFERROR(N380/(SUM('Segments clients'!$D$2:$D$1708)),0)</f>
        <v>0.51306812360450982</v>
      </c>
    </row>
    <row r="381" spans="1:15" x14ac:dyDescent="0.35">
      <c r="A381" t="s">
        <v>80</v>
      </c>
      <c r="B381">
        <v>2</v>
      </c>
      <c r="C381">
        <v>23</v>
      </c>
      <c r="D381">
        <v>7948.451</v>
      </c>
      <c r="E381">
        <v>4</v>
      </c>
      <c r="F381">
        <v>4</v>
      </c>
      <c r="G381">
        <v>4</v>
      </c>
      <c r="H381">
        <v>12</v>
      </c>
      <c r="I381" t="s">
        <v>49</v>
      </c>
      <c r="J381" t="s">
        <v>48</v>
      </c>
      <c r="K381">
        <v>1</v>
      </c>
      <c r="L381">
        <v>2212.105</v>
      </c>
      <c r="M381">
        <f>_xlfn.RANK.EQ(D381,'Segments clients'!$D$2:$D$1708,0)</f>
        <v>10</v>
      </c>
      <c r="N381">
        <f>SUMIFS('Segments clients'!$D$2:$D$1708,'Segments clients'!$M$2:$M$1708,"&lt;="&amp;M381)</f>
        <v>90187.732700000008</v>
      </c>
      <c r="O381" s="4">
        <f>IFERROR(N381/(SUM('Segments clients'!$D$2:$D$1708)),0)</f>
        <v>3.8584847701271623E-2</v>
      </c>
    </row>
    <row r="382" spans="1:15" x14ac:dyDescent="0.35">
      <c r="A382" t="s">
        <v>467</v>
      </c>
      <c r="B382">
        <v>19</v>
      </c>
      <c r="C382">
        <v>17</v>
      </c>
      <c r="D382">
        <v>2582.6646999999998</v>
      </c>
      <c r="E382">
        <v>3</v>
      </c>
      <c r="F382">
        <v>4</v>
      </c>
      <c r="G382">
        <v>4</v>
      </c>
      <c r="H382">
        <v>11</v>
      </c>
      <c r="I382" t="s">
        <v>49</v>
      </c>
      <c r="J382" t="s">
        <v>41</v>
      </c>
      <c r="K382">
        <v>1</v>
      </c>
      <c r="L382">
        <v>460.26070000000021</v>
      </c>
      <c r="M382">
        <f>_xlfn.RANK.EQ(D382,'Segments clients'!$D$2:$D$1708,0)</f>
        <v>330</v>
      </c>
      <c r="N382">
        <f>SUMIFS('Segments clients'!$D$2:$D$1708,'Segments clients'!$M$2:$M$1708,"&lt;="&amp;M382)</f>
        <v>1462262.0368999986</v>
      </c>
      <c r="O382" s="4">
        <f>IFERROR(N382/(SUM('Segments clients'!$D$2:$D$1708)),0)</f>
        <v>0.6255968112738427</v>
      </c>
    </row>
    <row r="383" spans="1:15" x14ac:dyDescent="0.35">
      <c r="A383" t="s">
        <v>567</v>
      </c>
      <c r="B383">
        <v>8</v>
      </c>
      <c r="C383">
        <v>10</v>
      </c>
      <c r="D383">
        <v>1515.6557</v>
      </c>
      <c r="E383">
        <v>4</v>
      </c>
      <c r="F383">
        <v>4</v>
      </c>
      <c r="G383">
        <v>3</v>
      </c>
      <c r="H383">
        <v>11</v>
      </c>
      <c r="I383" t="s">
        <v>49</v>
      </c>
      <c r="J383" t="s">
        <v>48</v>
      </c>
      <c r="K383">
        <v>1</v>
      </c>
      <c r="L383">
        <v>428.73770000000002</v>
      </c>
      <c r="M383">
        <f>_xlfn.RANK.EQ(D383,'Segments clients'!$D$2:$D$1708,0)</f>
        <v>496</v>
      </c>
      <c r="N383">
        <f>SUMIFS('Segments clients'!$D$2:$D$1708,'Segments clients'!$M$2:$M$1708,"&lt;="&amp;M383)</f>
        <v>1797457.7876999972</v>
      </c>
      <c r="O383" s="4">
        <f>IFERROR(N383/(SUM('Segments clients'!$D$2:$D$1708)),0)</f>
        <v>0.7690029775842121</v>
      </c>
    </row>
    <row r="384" spans="1:15" x14ac:dyDescent="0.35">
      <c r="A384" t="s">
        <v>1278</v>
      </c>
      <c r="B384">
        <v>8</v>
      </c>
      <c r="C384">
        <v>11</v>
      </c>
      <c r="D384">
        <v>2999.5681</v>
      </c>
      <c r="E384">
        <v>4</v>
      </c>
      <c r="F384">
        <v>4</v>
      </c>
      <c r="G384">
        <v>4</v>
      </c>
      <c r="H384">
        <v>12</v>
      </c>
      <c r="I384" t="s">
        <v>49</v>
      </c>
      <c r="J384" t="s">
        <v>43</v>
      </c>
      <c r="K384">
        <v>1</v>
      </c>
      <c r="L384">
        <v>803.82609999999988</v>
      </c>
      <c r="M384">
        <f>_xlfn.RANK.EQ(D384,'Segments clients'!$D$2:$D$1708,0)</f>
        <v>286</v>
      </c>
      <c r="N384">
        <f>SUMIFS('Segments clients'!$D$2:$D$1708,'Segments clients'!$M$2:$M$1708,"&lt;="&amp;M384)</f>
        <v>1340400.677699999</v>
      </c>
      <c r="O384" s="4">
        <f>IFERROR(N384/(SUM('Segments clients'!$D$2:$D$1708)),0)</f>
        <v>0.57346109564339598</v>
      </c>
    </row>
    <row r="385" spans="1:15" x14ac:dyDescent="0.35">
      <c r="A385" t="s">
        <v>411</v>
      </c>
      <c r="B385">
        <v>2</v>
      </c>
      <c r="C385">
        <v>9</v>
      </c>
      <c r="D385">
        <v>2456.8654000000001</v>
      </c>
      <c r="E385">
        <v>4</v>
      </c>
      <c r="F385">
        <v>4</v>
      </c>
      <c r="G385">
        <v>4</v>
      </c>
      <c r="H385">
        <v>12</v>
      </c>
      <c r="I385" t="s">
        <v>49</v>
      </c>
      <c r="J385" t="s">
        <v>41</v>
      </c>
      <c r="K385">
        <v>1</v>
      </c>
      <c r="L385">
        <v>703.65940000000001</v>
      </c>
      <c r="M385">
        <f>_xlfn.RANK.EQ(D385,'Segments clients'!$D$2:$D$1708,0)</f>
        <v>350</v>
      </c>
      <c r="N385">
        <f>SUMIFS('Segments clients'!$D$2:$D$1708,'Segments clients'!$M$2:$M$1708,"&lt;="&amp;M385)</f>
        <v>1512552.7281999986</v>
      </c>
      <c r="O385" s="4">
        <f>IFERROR(N385/(SUM('Segments clients'!$D$2:$D$1708)),0)</f>
        <v>0.64711258294821106</v>
      </c>
    </row>
    <row r="386" spans="1:15" x14ac:dyDescent="0.35">
      <c r="A386" t="s">
        <v>1514</v>
      </c>
      <c r="B386">
        <v>5</v>
      </c>
      <c r="C386">
        <v>17</v>
      </c>
      <c r="D386">
        <v>6043.4804000000004</v>
      </c>
      <c r="E386">
        <v>4</v>
      </c>
      <c r="F386">
        <v>4</v>
      </c>
      <c r="G386">
        <v>4</v>
      </c>
      <c r="H386">
        <v>12</v>
      </c>
      <c r="I386" t="s">
        <v>49</v>
      </c>
      <c r="J386" t="s">
        <v>48</v>
      </c>
      <c r="K386">
        <v>1</v>
      </c>
      <c r="L386">
        <v>1667.5844</v>
      </c>
      <c r="M386">
        <f>_xlfn.RANK.EQ(D386,'Segments clients'!$D$2:$D$1708,0)</f>
        <v>48</v>
      </c>
      <c r="N386">
        <f>SUMIFS('Segments clients'!$D$2:$D$1708,'Segments clients'!$M$2:$M$1708,"&lt;="&amp;M386)</f>
        <v>348390.16680000012</v>
      </c>
      <c r="O386" s="4">
        <f>IFERROR(N386/(SUM('Segments clients'!$D$2:$D$1708)),0)</f>
        <v>0.14905110843970271</v>
      </c>
    </row>
    <row r="387" spans="1:15" x14ac:dyDescent="0.35">
      <c r="A387" t="s">
        <v>2543</v>
      </c>
      <c r="B387">
        <v>6</v>
      </c>
      <c r="C387">
        <v>16</v>
      </c>
      <c r="D387">
        <v>4251.2811000000002</v>
      </c>
      <c r="E387">
        <v>4</v>
      </c>
      <c r="F387">
        <v>4</v>
      </c>
      <c r="G387">
        <v>4</v>
      </c>
      <c r="H387">
        <v>12</v>
      </c>
      <c r="I387" t="s">
        <v>49</v>
      </c>
      <c r="J387" t="s">
        <v>48</v>
      </c>
      <c r="K387">
        <v>1</v>
      </c>
      <c r="L387">
        <v>1076.8631</v>
      </c>
      <c r="M387">
        <f>_xlfn.RANK.EQ(D387,'Segments clients'!$D$2:$D$1708,0)</f>
        <v>146</v>
      </c>
      <c r="N387">
        <f>SUMIFS('Segments clients'!$D$2:$D$1708,'Segments clients'!$M$2:$M$1708,"&lt;="&amp;M387)</f>
        <v>840938.54270000034</v>
      </c>
      <c r="O387" s="4">
        <f>IFERROR(N387/(SUM('Segments clients'!$D$2:$D$1708)),0)</f>
        <v>0.35977715177896713</v>
      </c>
    </row>
    <row r="388" spans="1:15" x14ac:dyDescent="0.35">
      <c r="A388" t="s">
        <v>759</v>
      </c>
      <c r="B388">
        <v>10</v>
      </c>
      <c r="C388">
        <v>11</v>
      </c>
      <c r="D388">
        <v>1491.8409999999999</v>
      </c>
      <c r="E388">
        <v>4</v>
      </c>
      <c r="F388">
        <v>4</v>
      </c>
      <c r="G388">
        <v>3</v>
      </c>
      <c r="H388">
        <v>11</v>
      </c>
      <c r="I388" t="s">
        <v>49</v>
      </c>
      <c r="J388" t="s">
        <v>43</v>
      </c>
      <c r="K388">
        <v>1</v>
      </c>
      <c r="L388">
        <v>315.32900000000012</v>
      </c>
      <c r="M388">
        <f>_xlfn.RANK.EQ(D388,'Segments clients'!$D$2:$D$1708,0)</f>
        <v>503</v>
      </c>
      <c r="N388">
        <f>SUMIFS('Segments clients'!$D$2:$D$1708,'Segments clients'!$M$2:$M$1708,"&lt;="&amp;M388)</f>
        <v>1807978.518199997</v>
      </c>
      <c r="O388" s="4">
        <f>IFERROR(N388/(SUM('Segments clients'!$D$2:$D$1708)),0)</f>
        <v>0.77350404188526223</v>
      </c>
    </row>
    <row r="389" spans="1:15" x14ac:dyDescent="0.35">
      <c r="A389" t="s">
        <v>1827</v>
      </c>
      <c r="B389">
        <v>7</v>
      </c>
      <c r="C389">
        <v>16</v>
      </c>
      <c r="D389">
        <v>3613.0668999999998</v>
      </c>
      <c r="E389">
        <v>4</v>
      </c>
      <c r="F389">
        <v>4</v>
      </c>
      <c r="G389">
        <v>4</v>
      </c>
      <c r="H389">
        <v>12</v>
      </c>
      <c r="I389" t="s">
        <v>49</v>
      </c>
      <c r="J389" t="s">
        <v>45</v>
      </c>
      <c r="K389">
        <v>1</v>
      </c>
      <c r="L389">
        <v>894.23690000000011</v>
      </c>
      <c r="M389">
        <f>_xlfn.RANK.EQ(D389,'Segments clients'!$D$2:$D$1708,0)</f>
        <v>210</v>
      </c>
      <c r="N389">
        <f>SUMIFS('Segments clients'!$D$2:$D$1708,'Segments clients'!$M$2:$M$1708,"&lt;="&amp;M389)</f>
        <v>1092116.9024999994</v>
      </c>
      <c r="O389" s="4">
        <f>IFERROR(N389/(SUM('Segments clients'!$D$2:$D$1708)),0)</f>
        <v>0.46723831604813132</v>
      </c>
    </row>
    <row r="390" spans="1:15" x14ac:dyDescent="0.35">
      <c r="A390" t="s">
        <v>1479</v>
      </c>
      <c r="B390">
        <v>5</v>
      </c>
      <c r="C390">
        <v>14</v>
      </c>
      <c r="D390">
        <v>3222.1388999999999</v>
      </c>
      <c r="E390">
        <v>4</v>
      </c>
      <c r="F390">
        <v>4</v>
      </c>
      <c r="G390">
        <v>4</v>
      </c>
      <c r="H390">
        <v>12</v>
      </c>
      <c r="I390" t="s">
        <v>49</v>
      </c>
      <c r="J390" t="s">
        <v>43</v>
      </c>
      <c r="K390">
        <v>1</v>
      </c>
      <c r="L390">
        <v>883.13689999999997</v>
      </c>
      <c r="M390">
        <f>_xlfn.RANK.EQ(D390,'Segments clients'!$D$2:$D$1708,0)</f>
        <v>253</v>
      </c>
      <c r="N390">
        <f>SUMIFS('Segments clients'!$D$2:$D$1708,'Segments clients'!$M$2:$M$1708,"&lt;="&amp;M390)</f>
        <v>1238512.2950999993</v>
      </c>
      <c r="O390" s="4">
        <f>IFERROR(N390/(SUM('Segments clients'!$D$2:$D$1708)),0)</f>
        <v>0.52987038094800498</v>
      </c>
    </row>
    <row r="391" spans="1:15" x14ac:dyDescent="0.35">
      <c r="A391" t="s">
        <v>3003</v>
      </c>
      <c r="B391">
        <v>5</v>
      </c>
      <c r="C391">
        <v>18</v>
      </c>
      <c r="D391">
        <v>3744.1869999999999</v>
      </c>
      <c r="E391">
        <v>4</v>
      </c>
      <c r="F391">
        <v>4</v>
      </c>
      <c r="G391">
        <v>4</v>
      </c>
      <c r="H391">
        <v>12</v>
      </c>
      <c r="I391" t="s">
        <v>49</v>
      </c>
      <c r="J391" t="s">
        <v>43</v>
      </c>
      <c r="K391">
        <v>1</v>
      </c>
      <c r="L391">
        <v>1081.7529999999999</v>
      </c>
      <c r="M391">
        <f>_xlfn.RANK.EQ(D391,'Segments clients'!$D$2:$D$1708,0)</f>
        <v>197</v>
      </c>
      <c r="N391">
        <f>SUMIFS('Segments clients'!$D$2:$D$1708,'Segments clients'!$M$2:$M$1708,"&lt;="&amp;M391)</f>
        <v>1044448.1707</v>
      </c>
      <c r="O391" s="4">
        <f>IFERROR(N391/(SUM('Segments clients'!$D$2:$D$1708)),0)</f>
        <v>0.44684429236495538</v>
      </c>
    </row>
    <row r="392" spans="1:15" x14ac:dyDescent="0.35">
      <c r="A392" t="s">
        <v>1038</v>
      </c>
      <c r="B392">
        <v>5</v>
      </c>
      <c r="C392">
        <v>15</v>
      </c>
      <c r="D392">
        <v>5902.9233999999997</v>
      </c>
      <c r="E392">
        <v>4</v>
      </c>
      <c r="F392">
        <v>4</v>
      </c>
      <c r="G392">
        <v>4</v>
      </c>
      <c r="H392">
        <v>12</v>
      </c>
      <c r="I392" t="s">
        <v>49</v>
      </c>
      <c r="J392" t="s">
        <v>45</v>
      </c>
      <c r="K392">
        <v>1</v>
      </c>
      <c r="L392">
        <v>1832.8194000000001</v>
      </c>
      <c r="M392">
        <f>_xlfn.RANK.EQ(D392,'Segments clients'!$D$2:$D$1708,0)</f>
        <v>53</v>
      </c>
      <c r="N392">
        <f>SUMIFS('Segments clients'!$D$2:$D$1708,'Segments clients'!$M$2:$M$1708,"&lt;="&amp;M392)</f>
        <v>378278.94630000007</v>
      </c>
      <c r="O392" s="4">
        <f>IFERROR(N392/(SUM('Segments clients'!$D$2:$D$1708)),0)</f>
        <v>0.16183836864082746</v>
      </c>
    </row>
    <row r="393" spans="1:15" x14ac:dyDescent="0.35">
      <c r="A393" t="s">
        <v>2204</v>
      </c>
      <c r="B393">
        <v>20</v>
      </c>
      <c r="C393">
        <v>13</v>
      </c>
      <c r="D393">
        <v>4942.0187999999998</v>
      </c>
      <c r="E393">
        <v>3</v>
      </c>
      <c r="F393">
        <v>4</v>
      </c>
      <c r="G393">
        <v>4</v>
      </c>
      <c r="H393">
        <v>11</v>
      </c>
      <c r="I393" t="s">
        <v>49</v>
      </c>
      <c r="J393" t="s">
        <v>45</v>
      </c>
      <c r="K393">
        <v>1</v>
      </c>
      <c r="L393">
        <v>1511.8448000000001</v>
      </c>
      <c r="M393">
        <f>_xlfn.RANK.EQ(D393,'Segments clients'!$D$2:$D$1708,0)</f>
        <v>98</v>
      </c>
      <c r="N393">
        <f>SUMIFS('Segments clients'!$D$2:$D$1708,'Segments clients'!$M$2:$M$1708,"&lt;="&amp;M393)</f>
        <v>622077.21230000013</v>
      </c>
      <c r="O393" s="4">
        <f>IFERROR(N393/(SUM('Segments clients'!$D$2:$D$1708)),0)</f>
        <v>0.26614212128904224</v>
      </c>
    </row>
    <row r="394" spans="1:15" x14ac:dyDescent="0.35">
      <c r="A394" t="s">
        <v>793</v>
      </c>
      <c r="B394">
        <v>4</v>
      </c>
      <c r="C394">
        <v>16</v>
      </c>
      <c r="D394">
        <v>3871.2599</v>
      </c>
      <c r="E394">
        <v>4</v>
      </c>
      <c r="F394">
        <v>4</v>
      </c>
      <c r="G394">
        <v>4</v>
      </c>
      <c r="H394">
        <v>12</v>
      </c>
      <c r="I394" t="s">
        <v>49</v>
      </c>
      <c r="J394" t="s">
        <v>43</v>
      </c>
      <c r="K394">
        <v>1</v>
      </c>
      <c r="L394">
        <v>1121.5859</v>
      </c>
      <c r="M394">
        <f>_xlfn.RANK.EQ(D394,'Segments clients'!$D$2:$D$1708,0)</f>
        <v>183</v>
      </c>
      <c r="N394">
        <f>SUMIFS('Segments clients'!$D$2:$D$1708,'Segments clients'!$M$2:$M$1708,"&lt;="&amp;M394)</f>
        <v>990945.37399999995</v>
      </c>
      <c r="O394" s="4">
        <f>IFERROR(N394/(SUM('Segments clients'!$D$2:$D$1708)),0)</f>
        <v>0.42395429169126508</v>
      </c>
    </row>
    <row r="395" spans="1:15" x14ac:dyDescent="0.35">
      <c r="A395" t="s">
        <v>1126</v>
      </c>
      <c r="B395">
        <v>2</v>
      </c>
      <c r="C395">
        <v>20</v>
      </c>
      <c r="D395">
        <v>5779.0663999999997</v>
      </c>
      <c r="E395">
        <v>4</v>
      </c>
      <c r="F395">
        <v>4</v>
      </c>
      <c r="G395">
        <v>4</v>
      </c>
      <c r="H395">
        <v>12</v>
      </c>
      <c r="I395" t="s">
        <v>49</v>
      </c>
      <c r="J395" t="s">
        <v>41</v>
      </c>
      <c r="K395">
        <v>1</v>
      </c>
      <c r="L395">
        <v>1687.2603999999999</v>
      </c>
      <c r="M395">
        <f>_xlfn.RANK.EQ(D395,'Segments clients'!$D$2:$D$1708,0)</f>
        <v>63</v>
      </c>
      <c r="N395">
        <f>SUMIFS('Segments clients'!$D$2:$D$1708,'Segments clients'!$M$2:$M$1708,"&lt;="&amp;M395)</f>
        <v>436646.60109999997</v>
      </c>
      <c r="O395" s="4">
        <f>IFERROR(N395/(SUM('Segments clients'!$D$2:$D$1708)),0)</f>
        <v>0.18680969238648351</v>
      </c>
    </row>
    <row r="396" spans="1:15" x14ac:dyDescent="0.35">
      <c r="A396" t="s">
        <v>2322</v>
      </c>
      <c r="B396">
        <v>16</v>
      </c>
      <c r="C396">
        <v>15</v>
      </c>
      <c r="D396">
        <v>3370.3382999999999</v>
      </c>
      <c r="E396">
        <v>3</v>
      </c>
      <c r="F396">
        <v>4</v>
      </c>
      <c r="G396">
        <v>4</v>
      </c>
      <c r="H396">
        <v>11</v>
      </c>
      <c r="I396" t="s">
        <v>49</v>
      </c>
      <c r="J396" t="s">
        <v>48</v>
      </c>
      <c r="K396">
        <v>1</v>
      </c>
      <c r="L396">
        <v>742.59630000000004</v>
      </c>
      <c r="M396">
        <f>_xlfn.RANK.EQ(D396,'Segments clients'!$D$2:$D$1708,0)</f>
        <v>236</v>
      </c>
      <c r="N396">
        <f>SUMIFS('Segments clients'!$D$2:$D$1708,'Segments clients'!$M$2:$M$1708,"&lt;="&amp;M396)</f>
        <v>1182539.9265999987</v>
      </c>
      <c r="O396" s="4">
        <f>IFERROR(N396/(SUM('Segments clients'!$D$2:$D$1708)),0)</f>
        <v>0.50592382802560321</v>
      </c>
    </row>
    <row r="397" spans="1:15" x14ac:dyDescent="0.35">
      <c r="A397" t="s">
        <v>2254</v>
      </c>
      <c r="B397">
        <v>1</v>
      </c>
      <c r="C397">
        <v>12</v>
      </c>
      <c r="D397">
        <v>3199.4407000000001</v>
      </c>
      <c r="E397">
        <v>4</v>
      </c>
      <c r="F397">
        <v>4</v>
      </c>
      <c r="G397">
        <v>4</v>
      </c>
      <c r="H397">
        <v>12</v>
      </c>
      <c r="I397" t="s">
        <v>49</v>
      </c>
      <c r="J397" t="s">
        <v>45</v>
      </c>
      <c r="K397">
        <v>1</v>
      </c>
      <c r="L397">
        <v>532.56470000000013</v>
      </c>
      <c r="M397">
        <f>_xlfn.RANK.EQ(D397,'Segments clients'!$D$2:$D$1708,0)</f>
        <v>255</v>
      </c>
      <c r="N397">
        <f>SUMIFS('Segments clients'!$D$2:$D$1708,'Segments clients'!$M$2:$M$1708,"&lt;="&amp;M397)</f>
        <v>1244926.1144999992</v>
      </c>
      <c r="O397" s="4">
        <f>IFERROR(N397/(SUM('Segments clients'!$D$2:$D$1708)),0)</f>
        <v>0.53261439321357185</v>
      </c>
    </row>
    <row r="398" spans="1:15" x14ac:dyDescent="0.35">
      <c r="A398" t="s">
        <v>1199</v>
      </c>
      <c r="B398">
        <v>19</v>
      </c>
      <c r="C398">
        <v>19</v>
      </c>
      <c r="D398">
        <v>1583.6083000000001</v>
      </c>
      <c r="E398">
        <v>3</v>
      </c>
      <c r="F398">
        <v>4</v>
      </c>
      <c r="G398">
        <v>3</v>
      </c>
      <c r="H398">
        <v>10</v>
      </c>
      <c r="I398" t="s">
        <v>49</v>
      </c>
      <c r="J398" t="s">
        <v>41</v>
      </c>
      <c r="K398">
        <v>1</v>
      </c>
      <c r="L398">
        <v>257.53230000000002</v>
      </c>
      <c r="M398">
        <f>_xlfn.RANK.EQ(D398,'Segments clients'!$D$2:$D$1708,0)</f>
        <v>482</v>
      </c>
      <c r="N398">
        <f>SUMIFS('Segments clients'!$D$2:$D$1708,'Segments clients'!$M$2:$M$1708,"&lt;="&amp;M398)</f>
        <v>1775753.2117999976</v>
      </c>
      <c r="O398" s="4">
        <f>IFERROR(N398/(SUM('Segments clients'!$D$2:$D$1708)),0)</f>
        <v>0.75971714978423932</v>
      </c>
    </row>
    <row r="399" spans="1:15" x14ac:dyDescent="0.35">
      <c r="A399" t="s">
        <v>3304</v>
      </c>
      <c r="B399">
        <v>9</v>
      </c>
      <c r="C399">
        <v>9</v>
      </c>
      <c r="D399">
        <v>2191.0173</v>
      </c>
      <c r="E399">
        <v>4</v>
      </c>
      <c r="F399">
        <v>4</v>
      </c>
      <c r="G399">
        <v>4</v>
      </c>
      <c r="H399">
        <v>12</v>
      </c>
      <c r="I399" t="s">
        <v>49</v>
      </c>
      <c r="J399" t="s">
        <v>43</v>
      </c>
      <c r="K399">
        <v>1</v>
      </c>
      <c r="L399">
        <v>540.76130000000012</v>
      </c>
      <c r="M399">
        <f>_xlfn.RANK.EQ(D399,'Segments clients'!$D$2:$D$1708,0)</f>
        <v>385</v>
      </c>
      <c r="N399">
        <f>SUMIFS('Segments clients'!$D$2:$D$1708,'Segments clients'!$M$2:$M$1708,"&lt;="&amp;M399)</f>
        <v>1594102.0133999987</v>
      </c>
      <c r="O399" s="4">
        <f>IFERROR(N399/(SUM('Segments clients'!$D$2:$D$1708)),0)</f>
        <v>0.68200165993672224</v>
      </c>
    </row>
    <row r="400" spans="1:15" x14ac:dyDescent="0.35">
      <c r="A400" t="s">
        <v>181</v>
      </c>
      <c r="B400">
        <v>60</v>
      </c>
      <c r="C400">
        <v>12</v>
      </c>
      <c r="D400">
        <v>2868.9580000000001</v>
      </c>
      <c r="E400">
        <v>2</v>
      </c>
      <c r="F400">
        <v>4</v>
      </c>
      <c r="G400">
        <v>4</v>
      </c>
      <c r="H400">
        <v>10</v>
      </c>
      <c r="I400" t="s">
        <v>49</v>
      </c>
      <c r="J400" t="s">
        <v>41</v>
      </c>
      <c r="K400">
        <v>1</v>
      </c>
      <c r="L400">
        <v>799.51400000000012</v>
      </c>
      <c r="M400">
        <f>_xlfn.RANK.EQ(D400,'Segments clients'!$D$2:$D$1708,0)</f>
        <v>295</v>
      </c>
      <c r="N400">
        <f>SUMIFS('Segments clients'!$D$2:$D$1708,'Segments clients'!$M$2:$M$1708,"&lt;="&amp;M400)</f>
        <v>1366868.8349999988</v>
      </c>
      <c r="O400" s="4">
        <f>IFERROR(N400/(SUM('Segments clients'!$D$2:$D$1708)),0)</f>
        <v>0.5847849174956532</v>
      </c>
    </row>
    <row r="401" spans="1:15" x14ac:dyDescent="0.35">
      <c r="A401" t="s">
        <v>1178</v>
      </c>
      <c r="B401">
        <v>15</v>
      </c>
      <c r="C401">
        <v>19</v>
      </c>
      <c r="D401">
        <v>4144.5264999999999</v>
      </c>
      <c r="E401">
        <v>3</v>
      </c>
      <c r="F401">
        <v>4</v>
      </c>
      <c r="G401">
        <v>4</v>
      </c>
      <c r="H401">
        <v>11</v>
      </c>
      <c r="I401" t="s">
        <v>49</v>
      </c>
      <c r="J401" t="s">
        <v>41</v>
      </c>
      <c r="K401">
        <v>1</v>
      </c>
      <c r="L401">
        <v>1242.4645</v>
      </c>
      <c r="M401">
        <f>_xlfn.RANK.EQ(D401,'Segments clients'!$D$2:$D$1708,0)</f>
        <v>158</v>
      </c>
      <c r="N401">
        <f>SUMIFS('Segments clients'!$D$2:$D$1708,'Segments clients'!$M$2:$M$1708,"&lt;="&amp;M401)</f>
        <v>891191.05050000024</v>
      </c>
      <c r="O401" s="4">
        <f>IFERROR(N401/(SUM('Segments clients'!$D$2:$D$1708)),0)</f>
        <v>0.38127658747849613</v>
      </c>
    </row>
    <row r="402" spans="1:15" x14ac:dyDescent="0.35">
      <c r="A402" t="s">
        <v>2689</v>
      </c>
      <c r="B402">
        <v>69</v>
      </c>
      <c r="C402">
        <v>4</v>
      </c>
      <c r="D402">
        <v>1288.1759999999999</v>
      </c>
      <c r="E402">
        <v>2</v>
      </c>
      <c r="F402">
        <v>3</v>
      </c>
      <c r="G402">
        <v>3</v>
      </c>
      <c r="H402">
        <v>8</v>
      </c>
      <c r="I402" t="s">
        <v>46</v>
      </c>
      <c r="J402" t="s">
        <v>48</v>
      </c>
      <c r="K402">
        <v>1</v>
      </c>
      <c r="L402">
        <v>370.79399999999998</v>
      </c>
      <c r="M402">
        <f>_xlfn.RANK.EQ(D402,'Segments clients'!$D$2:$D$1708,0)</f>
        <v>559</v>
      </c>
      <c r="N402">
        <f>SUMIFS('Segments clients'!$D$2:$D$1708,'Segments clients'!$M$2:$M$1708,"&lt;="&amp;M402)</f>
        <v>1885715.6651999962</v>
      </c>
      <c r="O402" s="4">
        <f>IFERROR(N402/(SUM('Segments clients'!$D$2:$D$1708)),0)</f>
        <v>0.80676217897252855</v>
      </c>
    </row>
    <row r="403" spans="1:15" x14ac:dyDescent="0.35">
      <c r="A403" t="s">
        <v>1819</v>
      </c>
      <c r="B403">
        <v>83</v>
      </c>
      <c r="C403">
        <v>2</v>
      </c>
      <c r="D403">
        <v>1039.1337000000001</v>
      </c>
      <c r="E403">
        <v>1</v>
      </c>
      <c r="F403">
        <v>2</v>
      </c>
      <c r="G403">
        <v>3</v>
      </c>
      <c r="H403">
        <v>6</v>
      </c>
      <c r="I403" t="s">
        <v>44</v>
      </c>
      <c r="J403" t="s">
        <v>45</v>
      </c>
      <c r="K403">
        <v>1</v>
      </c>
      <c r="L403">
        <v>390.97570000000002</v>
      </c>
      <c r="M403">
        <f>_xlfn.RANK.EQ(D403,'Segments clients'!$D$2:$D$1708,0)</f>
        <v>651</v>
      </c>
      <c r="N403">
        <f>SUMIFS('Segments clients'!$D$2:$D$1708,'Segments clients'!$M$2:$M$1708,"&lt;="&amp;M403)</f>
        <v>1992306.631199996</v>
      </c>
      <c r="O403" s="4">
        <f>IFERROR(N403/(SUM('Segments clients'!$D$2:$D$1708)),0)</f>
        <v>0.85236479106082874</v>
      </c>
    </row>
    <row r="404" spans="1:15" x14ac:dyDescent="0.35">
      <c r="A404" t="s">
        <v>3884</v>
      </c>
      <c r="B404">
        <v>148</v>
      </c>
      <c r="C404">
        <v>1</v>
      </c>
      <c r="D404">
        <v>73.911600000000007</v>
      </c>
      <c r="E404">
        <v>1</v>
      </c>
      <c r="F404">
        <v>1</v>
      </c>
      <c r="G404">
        <v>1</v>
      </c>
      <c r="H404">
        <v>3</v>
      </c>
      <c r="I404" t="s">
        <v>44</v>
      </c>
      <c r="J404" t="s">
        <v>45</v>
      </c>
      <c r="K404">
        <v>0</v>
      </c>
      <c r="L404">
        <v>23.569600000000001</v>
      </c>
      <c r="M404">
        <f>_xlfn.RANK.EQ(D404,'Segments clients'!$D$2:$D$1708,0)</f>
        <v>1502</v>
      </c>
      <c r="N404">
        <f>SUMIFS('Segments clients'!$D$2:$D$1708,'Segments clients'!$M$2:$M$1708,"&lt;="&amp;M404)</f>
        <v>2328848.9824999967</v>
      </c>
      <c r="O404" s="4">
        <f>IFERROR(N404/(SUM('Segments clients'!$D$2:$D$1708)),0)</f>
        <v>0.99634707092513208</v>
      </c>
    </row>
    <row r="405" spans="1:15" x14ac:dyDescent="0.35">
      <c r="A405" t="s">
        <v>4678</v>
      </c>
      <c r="B405">
        <v>50</v>
      </c>
      <c r="C405">
        <v>3</v>
      </c>
      <c r="D405">
        <v>2291.7784999999999</v>
      </c>
      <c r="E405">
        <v>2</v>
      </c>
      <c r="F405">
        <v>3</v>
      </c>
      <c r="G405">
        <v>4</v>
      </c>
      <c r="H405">
        <v>9</v>
      </c>
      <c r="I405" t="s">
        <v>46</v>
      </c>
      <c r="J405" t="s">
        <v>41</v>
      </c>
      <c r="K405">
        <v>1</v>
      </c>
      <c r="L405">
        <v>774.4045000000001</v>
      </c>
      <c r="M405">
        <f>_xlfn.RANK.EQ(D405,'Segments clients'!$D$2:$D$1708,0)</f>
        <v>374</v>
      </c>
      <c r="N405">
        <f>SUMIFS('Segments clients'!$D$2:$D$1708,'Segments clients'!$M$2:$M$1708,"&lt;="&amp;M405)</f>
        <v>1569591.3308999988</v>
      </c>
      <c r="O405" s="4">
        <f>IFERROR(N405/(SUM('Segments clients'!$D$2:$D$1708)),0)</f>
        <v>0.67151530083883215</v>
      </c>
    </row>
    <row r="406" spans="1:15" x14ac:dyDescent="0.35">
      <c r="A406" t="s">
        <v>3028</v>
      </c>
      <c r="B406">
        <v>28</v>
      </c>
      <c r="C406">
        <v>3</v>
      </c>
      <c r="D406">
        <v>1609.1103000000001</v>
      </c>
      <c r="E406">
        <v>3</v>
      </c>
      <c r="F406">
        <v>3</v>
      </c>
      <c r="G406">
        <v>3</v>
      </c>
      <c r="H406">
        <v>9</v>
      </c>
      <c r="I406" t="s">
        <v>46</v>
      </c>
      <c r="J406" t="s">
        <v>45</v>
      </c>
      <c r="K406">
        <v>1</v>
      </c>
      <c r="L406">
        <v>507.73030000000011</v>
      </c>
      <c r="M406">
        <f>_xlfn.RANK.EQ(D406,'Segments clients'!$D$2:$D$1708,0)</f>
        <v>478</v>
      </c>
      <c r="N406">
        <f>SUMIFS('Segments clients'!$D$2:$D$1708,'Segments clients'!$M$2:$M$1708,"&lt;="&amp;M406)</f>
        <v>1769372.8446999975</v>
      </c>
      <c r="O406" s="4">
        <f>IFERROR(N406/(SUM('Segments clients'!$D$2:$D$1708)),0)</f>
        <v>0.75698744935313278</v>
      </c>
    </row>
    <row r="407" spans="1:15" x14ac:dyDescent="0.35">
      <c r="A407" t="s">
        <v>8333</v>
      </c>
      <c r="B407">
        <v>102</v>
      </c>
      <c r="C407">
        <v>1</v>
      </c>
      <c r="D407">
        <v>68.243399999999994</v>
      </c>
      <c r="E407">
        <v>1</v>
      </c>
      <c r="F407">
        <v>1</v>
      </c>
      <c r="G407">
        <v>1</v>
      </c>
      <c r="H407">
        <v>3</v>
      </c>
      <c r="I407" t="s">
        <v>44</v>
      </c>
      <c r="J407" t="s">
        <v>45</v>
      </c>
      <c r="K407">
        <v>0</v>
      </c>
      <c r="L407">
        <v>20.865400000000001</v>
      </c>
      <c r="M407">
        <f>_xlfn.RANK.EQ(D407,'Segments clients'!$D$2:$D$1708,0)</f>
        <v>1520</v>
      </c>
      <c r="N407">
        <f>SUMIFS('Segments clients'!$D$2:$D$1708,'Segments clients'!$M$2:$M$1708,"&lt;="&amp;M407)</f>
        <v>2330106.4308999968</v>
      </c>
      <c r="O407" s="4">
        <f>IFERROR(N407/(SUM('Segments clients'!$D$2:$D$1708)),0)</f>
        <v>0.99688504270415002</v>
      </c>
    </row>
    <row r="408" spans="1:15" x14ac:dyDescent="0.35">
      <c r="A408" t="s">
        <v>2024</v>
      </c>
      <c r="B408">
        <v>59</v>
      </c>
      <c r="C408">
        <v>2</v>
      </c>
      <c r="D408">
        <v>994.06899999999996</v>
      </c>
      <c r="E408">
        <v>2</v>
      </c>
      <c r="F408">
        <v>2</v>
      </c>
      <c r="G408">
        <v>3</v>
      </c>
      <c r="H408">
        <v>7</v>
      </c>
      <c r="I408" t="s">
        <v>44</v>
      </c>
      <c r="J408" t="s">
        <v>45</v>
      </c>
      <c r="K408">
        <v>1</v>
      </c>
      <c r="L408">
        <v>140.37899999999999</v>
      </c>
      <c r="M408">
        <f>_xlfn.RANK.EQ(D408,'Segments clients'!$D$2:$D$1708,0)</f>
        <v>669</v>
      </c>
      <c r="N408">
        <f>SUMIFS('Segments clients'!$D$2:$D$1708,'Segments clients'!$M$2:$M$1708,"&lt;="&amp;M408)</f>
        <v>2010521.7592999958</v>
      </c>
      <c r="O408" s="4">
        <f>IFERROR(N408/(SUM('Segments clients'!$D$2:$D$1708)),0)</f>
        <v>0.86015773498520409</v>
      </c>
    </row>
    <row r="409" spans="1:15" x14ac:dyDescent="0.35">
      <c r="A409" t="s">
        <v>1403</v>
      </c>
      <c r="B409">
        <v>43</v>
      </c>
      <c r="C409">
        <v>3</v>
      </c>
      <c r="D409">
        <v>105.1386</v>
      </c>
      <c r="E409">
        <v>2</v>
      </c>
      <c r="F409">
        <v>3</v>
      </c>
      <c r="G409">
        <v>1</v>
      </c>
      <c r="H409">
        <v>6</v>
      </c>
      <c r="I409" t="s">
        <v>42</v>
      </c>
      <c r="J409" t="s">
        <v>43</v>
      </c>
      <c r="K409">
        <v>1</v>
      </c>
      <c r="L409">
        <v>-18.805399999999999</v>
      </c>
      <c r="M409">
        <f>_xlfn.RANK.EQ(D409,'Segments clients'!$D$2:$D$1708,0)</f>
        <v>1405</v>
      </c>
      <c r="N409">
        <f>SUMIFS('Segments clients'!$D$2:$D$1708,'Segments clients'!$M$2:$M$1708,"&lt;="&amp;M409)</f>
        <v>2320318.2338999962</v>
      </c>
      <c r="O409" s="4">
        <f>IFERROR(N409/(SUM('Segments clients'!$D$2:$D$1708)),0)</f>
        <v>0.99269737682977477</v>
      </c>
    </row>
    <row r="410" spans="1:15" x14ac:dyDescent="0.35">
      <c r="A410" t="s">
        <v>8091</v>
      </c>
      <c r="B410">
        <v>84</v>
      </c>
      <c r="C410">
        <v>2</v>
      </c>
      <c r="D410">
        <v>1117.9570000000001</v>
      </c>
      <c r="E410">
        <v>1</v>
      </c>
      <c r="F410">
        <v>2</v>
      </c>
      <c r="G410">
        <v>3</v>
      </c>
      <c r="H410">
        <v>6</v>
      </c>
      <c r="I410" t="s">
        <v>44</v>
      </c>
      <c r="J410" t="s">
        <v>41</v>
      </c>
      <c r="K410">
        <v>1</v>
      </c>
      <c r="L410">
        <v>412.30300000000011</v>
      </c>
      <c r="M410">
        <f>_xlfn.RANK.EQ(D410,'Segments clients'!$D$2:$D$1708,0)</f>
        <v>623</v>
      </c>
      <c r="N410">
        <f>SUMIFS('Segments clients'!$D$2:$D$1708,'Segments clients'!$M$2:$M$1708,"&lt;="&amp;M410)</f>
        <v>1962199.4032999964</v>
      </c>
      <c r="O410" s="4">
        <f>IFERROR(N410/(SUM('Segments clients'!$D$2:$D$1708)),0)</f>
        <v>0.83948407249244905</v>
      </c>
    </row>
    <row r="411" spans="1:15" x14ac:dyDescent="0.35">
      <c r="A411" t="s">
        <v>2788</v>
      </c>
      <c r="B411">
        <v>16</v>
      </c>
      <c r="C411">
        <v>3</v>
      </c>
      <c r="D411">
        <v>327.42559999999997</v>
      </c>
      <c r="E411">
        <v>3</v>
      </c>
      <c r="F411">
        <v>3</v>
      </c>
      <c r="G411">
        <v>2</v>
      </c>
      <c r="H411">
        <v>8</v>
      </c>
      <c r="I411" t="s">
        <v>46</v>
      </c>
      <c r="J411" t="s">
        <v>45</v>
      </c>
      <c r="K411">
        <v>1</v>
      </c>
      <c r="L411">
        <v>74.799599999999998</v>
      </c>
      <c r="M411">
        <f>_xlfn.RANK.EQ(D411,'Segments clients'!$D$2:$D$1708,0)</f>
        <v>1074</v>
      </c>
      <c r="N411">
        <f>SUMIFS('Segments clients'!$D$2:$D$1708,'Segments clients'!$M$2:$M$1708,"&lt;="&amp;M411)</f>
        <v>2255380.9419999956</v>
      </c>
      <c r="O411" s="4">
        <f>IFERROR(N411/(SUM('Segments clients'!$D$2:$D$1708)),0)</f>
        <v>0.96491537762563528</v>
      </c>
    </row>
    <row r="412" spans="1:15" x14ac:dyDescent="0.35">
      <c r="A412" t="s">
        <v>3251</v>
      </c>
      <c r="B412">
        <v>46</v>
      </c>
      <c r="C412">
        <v>1</v>
      </c>
      <c r="D412">
        <v>993.26700000000005</v>
      </c>
      <c r="E412">
        <v>2</v>
      </c>
      <c r="F412">
        <v>1</v>
      </c>
      <c r="G412">
        <v>3</v>
      </c>
      <c r="H412">
        <v>6</v>
      </c>
      <c r="I412" t="s">
        <v>44</v>
      </c>
      <c r="J412" t="s">
        <v>43</v>
      </c>
      <c r="K412">
        <v>0</v>
      </c>
      <c r="L412">
        <v>382.62700000000001</v>
      </c>
      <c r="M412">
        <f>_xlfn.RANK.EQ(D412,'Segments clients'!$D$2:$D$1708,0)</f>
        <v>670</v>
      </c>
      <c r="N412">
        <f>SUMIFS('Segments clients'!$D$2:$D$1708,'Segments clients'!$M$2:$M$1708,"&lt;="&amp;M412)</f>
        <v>2011515.0262999958</v>
      </c>
      <c r="O412" s="4">
        <f>IFERROR(N412/(SUM('Segments clients'!$D$2:$D$1708)),0)</f>
        <v>0.86058268253377124</v>
      </c>
    </row>
    <row r="413" spans="1:15" x14ac:dyDescent="0.35">
      <c r="A413" t="s">
        <v>2926</v>
      </c>
      <c r="B413">
        <v>12</v>
      </c>
      <c r="C413">
        <v>3</v>
      </c>
      <c r="D413">
        <v>206.87180000000001</v>
      </c>
      <c r="E413">
        <v>4</v>
      </c>
      <c r="F413">
        <v>3</v>
      </c>
      <c r="G413">
        <v>2</v>
      </c>
      <c r="H413">
        <v>9</v>
      </c>
      <c r="I413" t="s">
        <v>46</v>
      </c>
      <c r="J413" t="s">
        <v>41</v>
      </c>
      <c r="K413">
        <v>1</v>
      </c>
      <c r="L413">
        <v>21.46779999999999</v>
      </c>
      <c r="M413">
        <f>_xlfn.RANK.EQ(D413,'Segments clients'!$D$2:$D$1708,0)</f>
        <v>1210</v>
      </c>
      <c r="N413">
        <f>SUMIFS('Segments clients'!$D$2:$D$1708,'Segments clients'!$M$2:$M$1708,"&lt;="&amp;M413)</f>
        <v>2291379.7458999972</v>
      </c>
      <c r="O413" s="4">
        <f>IFERROR(N413/(SUM('Segments clients'!$D$2:$D$1708)),0)</f>
        <v>0.98031667805004996</v>
      </c>
    </row>
    <row r="414" spans="1:15" x14ac:dyDescent="0.35">
      <c r="A414" t="s">
        <v>1047</v>
      </c>
      <c r="B414">
        <v>6</v>
      </c>
      <c r="C414">
        <v>2</v>
      </c>
      <c r="D414">
        <v>120.771</v>
      </c>
      <c r="E414">
        <v>4</v>
      </c>
      <c r="F414">
        <v>2</v>
      </c>
      <c r="G414">
        <v>1</v>
      </c>
      <c r="H414">
        <v>7</v>
      </c>
      <c r="I414" t="s">
        <v>42</v>
      </c>
      <c r="J414" t="s">
        <v>43</v>
      </c>
      <c r="K414">
        <v>1</v>
      </c>
      <c r="L414">
        <v>13.122999999999999</v>
      </c>
      <c r="M414">
        <f>_xlfn.RANK.EQ(D414,'Segments clients'!$D$2:$D$1708,0)</f>
        <v>1363</v>
      </c>
      <c r="N414">
        <f>SUMIFS('Segments clients'!$D$2:$D$1708,'Segments clients'!$M$2:$M$1708,"&lt;="&amp;M414)</f>
        <v>2315542.9768999964</v>
      </c>
      <c r="O414" s="4">
        <f>IFERROR(N414/(SUM('Segments clients'!$D$2:$D$1708)),0)</f>
        <v>0.99065438762754787</v>
      </c>
    </row>
    <row r="415" spans="1:15" x14ac:dyDescent="0.35">
      <c r="A415" t="s">
        <v>4028</v>
      </c>
      <c r="B415">
        <v>79</v>
      </c>
      <c r="C415">
        <v>2</v>
      </c>
      <c r="D415">
        <v>233.7448</v>
      </c>
      <c r="E415">
        <v>1</v>
      </c>
      <c r="F415">
        <v>2</v>
      </c>
      <c r="G415">
        <v>2</v>
      </c>
      <c r="H415">
        <v>5</v>
      </c>
      <c r="I415" t="s">
        <v>44</v>
      </c>
      <c r="J415" t="s">
        <v>41</v>
      </c>
      <c r="K415">
        <v>1</v>
      </c>
      <c r="L415">
        <v>39.758800000000043</v>
      </c>
      <c r="M415">
        <f>_xlfn.RANK.EQ(D415,'Segments clients'!$D$2:$D$1708,0)</f>
        <v>1171</v>
      </c>
      <c r="N415">
        <f>SUMIFS('Segments clients'!$D$2:$D$1708,'Segments clients'!$M$2:$M$1708,"&lt;="&amp;M415)</f>
        <v>2282742.9105999968</v>
      </c>
      <c r="O415" s="4">
        <f>IFERROR(N415/(SUM('Segments clients'!$D$2:$D$1708)),0)</f>
        <v>0.97662159708177676</v>
      </c>
    </row>
    <row r="416" spans="1:15" x14ac:dyDescent="0.35">
      <c r="A416" t="s">
        <v>3845</v>
      </c>
      <c r="B416">
        <v>46</v>
      </c>
      <c r="C416">
        <v>1</v>
      </c>
      <c r="D416">
        <v>104.14400000000001</v>
      </c>
      <c r="E416">
        <v>2</v>
      </c>
      <c r="F416">
        <v>1</v>
      </c>
      <c r="G416">
        <v>1</v>
      </c>
      <c r="H416">
        <v>4</v>
      </c>
      <c r="I416" t="s">
        <v>44</v>
      </c>
      <c r="J416" t="s">
        <v>41</v>
      </c>
      <c r="K416">
        <v>0</v>
      </c>
      <c r="L416">
        <v>22.884</v>
      </c>
      <c r="M416">
        <f>_xlfn.RANK.EQ(D416,'Segments clients'!$D$2:$D$1708,0)</f>
        <v>1408</v>
      </c>
      <c r="N416">
        <f>SUMIFS('Segments clients'!$D$2:$D$1708,'Segments clients'!$M$2:$M$1708,"&lt;="&amp;M416)</f>
        <v>2320630.8236999963</v>
      </c>
      <c r="O416" s="4">
        <f>IFERROR(N416/(SUM('Segments clients'!$D$2:$D$1708)),0)</f>
        <v>0.99283111153476056</v>
      </c>
    </row>
    <row r="417" spans="1:15" x14ac:dyDescent="0.35">
      <c r="A417" t="s">
        <v>1559</v>
      </c>
      <c r="B417">
        <v>76</v>
      </c>
      <c r="C417">
        <v>1</v>
      </c>
      <c r="D417">
        <v>26.789400000000001</v>
      </c>
      <c r="E417">
        <v>2</v>
      </c>
      <c r="F417">
        <v>1</v>
      </c>
      <c r="G417">
        <v>1</v>
      </c>
      <c r="H417">
        <v>4</v>
      </c>
      <c r="I417" t="s">
        <v>44</v>
      </c>
      <c r="J417" t="s">
        <v>48</v>
      </c>
      <c r="K417">
        <v>0</v>
      </c>
      <c r="L417">
        <v>-2.3166000000000011</v>
      </c>
      <c r="M417">
        <f>_xlfn.RANK.EQ(D417,'Segments clients'!$D$2:$D$1708,0)</f>
        <v>1653</v>
      </c>
      <c r="N417">
        <f>SUMIFS('Segments clients'!$D$2:$D$1708,'Segments clients'!$M$2:$M$1708,"&lt;="&amp;M417)</f>
        <v>2336383.761699996</v>
      </c>
      <c r="O417" s="4">
        <f>IFERROR(N417/(SUM('Segments clients'!$D$2:$D$1708)),0)</f>
        <v>0.99957066130922301</v>
      </c>
    </row>
    <row r="418" spans="1:15" x14ac:dyDescent="0.35">
      <c r="A418" t="s">
        <v>2057</v>
      </c>
      <c r="B418">
        <v>57</v>
      </c>
      <c r="C418">
        <v>2</v>
      </c>
      <c r="D418">
        <v>546.07989999999995</v>
      </c>
      <c r="E418">
        <v>2</v>
      </c>
      <c r="F418">
        <v>2</v>
      </c>
      <c r="G418">
        <v>2</v>
      </c>
      <c r="H418">
        <v>6</v>
      </c>
      <c r="I418" t="s">
        <v>44</v>
      </c>
      <c r="J418" t="s">
        <v>48</v>
      </c>
      <c r="K418">
        <v>1</v>
      </c>
      <c r="L418">
        <v>84.699899999999957</v>
      </c>
      <c r="M418">
        <f>_xlfn.RANK.EQ(D418,'Segments clients'!$D$2:$D$1708,0)</f>
        <v>885</v>
      </c>
      <c r="N418">
        <f>SUMIFS('Segments clients'!$D$2:$D$1708,'Segments clients'!$M$2:$M$1708,"&lt;="&amp;M418)</f>
        <v>2173643.3599999961</v>
      </c>
      <c r="O418" s="4">
        <f>IFERROR(N418/(SUM('Segments clients'!$D$2:$D$1708)),0)</f>
        <v>0.92994574197206947</v>
      </c>
    </row>
    <row r="419" spans="1:15" x14ac:dyDescent="0.35">
      <c r="A419" t="s">
        <v>4855</v>
      </c>
      <c r="B419">
        <v>42</v>
      </c>
      <c r="C419">
        <v>1</v>
      </c>
      <c r="D419">
        <v>67.751999999999995</v>
      </c>
      <c r="E419">
        <v>2</v>
      </c>
      <c r="F419">
        <v>1</v>
      </c>
      <c r="G419">
        <v>1</v>
      </c>
      <c r="H419">
        <v>4</v>
      </c>
      <c r="I419" t="s">
        <v>44</v>
      </c>
      <c r="J419" t="s">
        <v>48</v>
      </c>
      <c r="K419">
        <v>0</v>
      </c>
      <c r="L419">
        <v>-5.2979999999999983</v>
      </c>
      <c r="M419">
        <f>_xlfn.RANK.EQ(D419,'Segments clients'!$D$2:$D$1708,0)</f>
        <v>1521</v>
      </c>
      <c r="N419">
        <f>SUMIFS('Segments clients'!$D$2:$D$1708,'Segments clients'!$M$2:$M$1708,"&lt;="&amp;M419)</f>
        <v>2330174.1828999971</v>
      </c>
      <c r="O419" s="4">
        <f>IFERROR(N419/(SUM('Segments clients'!$D$2:$D$1708)),0)</f>
        <v>0.99691402891461578</v>
      </c>
    </row>
    <row r="420" spans="1:15" x14ac:dyDescent="0.35">
      <c r="A420" t="s">
        <v>8596</v>
      </c>
      <c r="B420">
        <v>171</v>
      </c>
      <c r="C420">
        <v>1</v>
      </c>
      <c r="D420">
        <v>16.905000000000001</v>
      </c>
      <c r="E420">
        <v>1</v>
      </c>
      <c r="F420">
        <v>1</v>
      </c>
      <c r="G420">
        <v>1</v>
      </c>
      <c r="H420">
        <v>3</v>
      </c>
      <c r="I420" t="s">
        <v>44</v>
      </c>
      <c r="J420" t="s">
        <v>43</v>
      </c>
      <c r="K420">
        <v>0</v>
      </c>
      <c r="L420">
        <v>-9.0189999999999984</v>
      </c>
      <c r="M420">
        <f>_xlfn.RANK.EQ(D420,'Segments clients'!$D$2:$D$1708,0)</f>
        <v>1688</v>
      </c>
      <c r="N420">
        <f>SUMIFS('Segments clients'!$D$2:$D$1708,'Segments clients'!$M$2:$M$1708,"&lt;="&amp;M420)</f>
        <v>2337183.6923999968</v>
      </c>
      <c r="O420" s="4">
        <f>IFERROR(N420/(SUM('Segments clients'!$D$2:$D$1708)),0)</f>
        <v>0.99991289415294882</v>
      </c>
    </row>
    <row r="421" spans="1:15" x14ac:dyDescent="0.35">
      <c r="A421" t="s">
        <v>1287</v>
      </c>
      <c r="B421">
        <v>28</v>
      </c>
      <c r="C421">
        <v>3</v>
      </c>
      <c r="D421">
        <v>795.17150000000004</v>
      </c>
      <c r="E421">
        <v>3</v>
      </c>
      <c r="F421">
        <v>3</v>
      </c>
      <c r="G421">
        <v>3</v>
      </c>
      <c r="H421">
        <v>9</v>
      </c>
      <c r="I421" t="s">
        <v>46</v>
      </c>
      <c r="J421" t="s">
        <v>45</v>
      </c>
      <c r="K421">
        <v>1</v>
      </c>
      <c r="L421">
        <v>222.3715</v>
      </c>
      <c r="M421">
        <f>_xlfn.RANK.EQ(D421,'Segments clients'!$D$2:$D$1708,0)</f>
        <v>756</v>
      </c>
      <c r="N421">
        <f>SUMIFS('Segments clients'!$D$2:$D$1708,'Segments clients'!$M$2:$M$1708,"&lt;="&amp;M421)</f>
        <v>2088410.0231999957</v>
      </c>
      <c r="O421" s="4">
        <f>IFERROR(N421/(SUM('Segments clients'!$D$2:$D$1708)),0)</f>
        <v>0.89348052413098278</v>
      </c>
    </row>
    <row r="422" spans="1:15" x14ac:dyDescent="0.35">
      <c r="A422" t="s">
        <v>9577</v>
      </c>
      <c r="B422">
        <v>88</v>
      </c>
      <c r="C422">
        <v>1</v>
      </c>
      <c r="D422">
        <v>5.5016000000000007</v>
      </c>
      <c r="E422">
        <v>1</v>
      </c>
      <c r="F422">
        <v>1</v>
      </c>
      <c r="G422">
        <v>1</v>
      </c>
      <c r="H422">
        <v>3</v>
      </c>
      <c r="I422" t="s">
        <v>44</v>
      </c>
      <c r="J422" t="s">
        <v>48</v>
      </c>
      <c r="K422">
        <v>0</v>
      </c>
      <c r="L422">
        <v>-17.206399999999999</v>
      </c>
      <c r="M422">
        <f>_xlfn.RANK.EQ(D422,'Segments clients'!$D$2:$D$1708,0)</f>
        <v>1707</v>
      </c>
      <c r="N422">
        <f>SUMIFS('Segments clients'!$D$2:$D$1708,'Segments clients'!$M$2:$M$1708,"&lt;="&amp;M422)</f>
        <v>2337387.2924999967</v>
      </c>
      <c r="O422" s="4">
        <f>IFERROR(N422/(SUM('Segments clients'!$D$2:$D$1708)),0)</f>
        <v>1</v>
      </c>
    </row>
    <row r="423" spans="1:15" x14ac:dyDescent="0.35">
      <c r="A423" t="s">
        <v>4812</v>
      </c>
      <c r="B423">
        <v>11</v>
      </c>
      <c r="C423">
        <v>3</v>
      </c>
      <c r="D423">
        <v>306.5256</v>
      </c>
      <c r="E423">
        <v>4</v>
      </c>
      <c r="F423">
        <v>3</v>
      </c>
      <c r="G423">
        <v>2</v>
      </c>
      <c r="H423">
        <v>9</v>
      </c>
      <c r="I423" t="s">
        <v>46</v>
      </c>
      <c r="J423" t="s">
        <v>48</v>
      </c>
      <c r="K423">
        <v>1</v>
      </c>
      <c r="L423">
        <v>85.613600000000019</v>
      </c>
      <c r="M423">
        <f>_xlfn.RANK.EQ(D423,'Segments clients'!$D$2:$D$1708,0)</f>
        <v>1093</v>
      </c>
      <c r="N423">
        <f>SUMIFS('Segments clients'!$D$2:$D$1708,'Segments clients'!$M$2:$M$1708,"&lt;="&amp;M423)</f>
        <v>2261372.5626999955</v>
      </c>
      <c r="O423" s="4">
        <f>IFERROR(N423/(SUM('Segments clients'!$D$2:$D$1708)),0)</f>
        <v>0.96747876141711275</v>
      </c>
    </row>
    <row r="424" spans="1:15" x14ac:dyDescent="0.35">
      <c r="A424" t="s">
        <v>8169</v>
      </c>
      <c r="B424">
        <v>110</v>
      </c>
      <c r="C424">
        <v>2</v>
      </c>
      <c r="D424">
        <v>354.53039999999999</v>
      </c>
      <c r="E424">
        <v>1</v>
      </c>
      <c r="F424">
        <v>2</v>
      </c>
      <c r="G424">
        <v>2</v>
      </c>
      <c r="H424">
        <v>5</v>
      </c>
      <c r="I424" t="s">
        <v>44</v>
      </c>
      <c r="J424" t="s">
        <v>43</v>
      </c>
      <c r="K424">
        <v>1</v>
      </c>
      <c r="L424">
        <v>98.474400000000045</v>
      </c>
      <c r="M424">
        <f>_xlfn.RANK.EQ(D424,'Segments clients'!$D$2:$D$1708,0)</f>
        <v>1047</v>
      </c>
      <c r="N424">
        <f>SUMIFS('Segments clients'!$D$2:$D$1708,'Segments clients'!$M$2:$M$1708,"&lt;="&amp;M424)</f>
        <v>2246161.7852999959</v>
      </c>
      <c r="O424" s="4">
        <f>IFERROR(N424/(SUM('Segments clients'!$D$2:$D$1708)),0)</f>
        <v>0.96097116319032061</v>
      </c>
    </row>
    <row r="425" spans="1:15" x14ac:dyDescent="0.35">
      <c r="A425" t="s">
        <v>2678</v>
      </c>
      <c r="B425">
        <v>145</v>
      </c>
      <c r="C425">
        <v>2</v>
      </c>
      <c r="D425">
        <v>127.9922</v>
      </c>
      <c r="E425">
        <v>1</v>
      </c>
      <c r="F425">
        <v>2</v>
      </c>
      <c r="G425">
        <v>1</v>
      </c>
      <c r="H425">
        <v>4</v>
      </c>
      <c r="I425" t="s">
        <v>44</v>
      </c>
      <c r="J425" t="s">
        <v>43</v>
      </c>
      <c r="K425">
        <v>1</v>
      </c>
      <c r="L425">
        <v>17.054200000000002</v>
      </c>
      <c r="M425">
        <f>_xlfn.RANK.EQ(D425,'Segments clients'!$D$2:$D$1708,0)</f>
        <v>1348</v>
      </c>
      <c r="N425">
        <f>SUMIFS('Segments clients'!$D$2:$D$1708,'Segments clients'!$M$2:$M$1708,"&lt;="&amp;M425)</f>
        <v>2313692.5093999966</v>
      </c>
      <c r="O425" s="4">
        <f>IFERROR(N425/(SUM('Segments clients'!$D$2:$D$1708)),0)</f>
        <v>0.98986270560465961</v>
      </c>
    </row>
    <row r="426" spans="1:15" x14ac:dyDescent="0.35">
      <c r="A426" t="s">
        <v>6786</v>
      </c>
      <c r="B426">
        <v>95</v>
      </c>
      <c r="C426">
        <v>1</v>
      </c>
      <c r="D426">
        <v>33.633600000000001</v>
      </c>
      <c r="E426">
        <v>1</v>
      </c>
      <c r="F426">
        <v>1</v>
      </c>
      <c r="G426">
        <v>1</v>
      </c>
      <c r="H426">
        <v>3</v>
      </c>
      <c r="I426" t="s">
        <v>44</v>
      </c>
      <c r="J426" t="s">
        <v>43</v>
      </c>
      <c r="K426">
        <v>0</v>
      </c>
      <c r="L426">
        <v>-2.1123999999999969</v>
      </c>
      <c r="M426">
        <f>_xlfn.RANK.EQ(D426,'Segments clients'!$D$2:$D$1708,0)</f>
        <v>1632</v>
      </c>
      <c r="N426">
        <f>SUMIFS('Segments clients'!$D$2:$D$1708,'Segments clients'!$M$2:$M$1708,"&lt;="&amp;M426)</f>
        <v>2335739.5119999959</v>
      </c>
      <c r="O426" s="4">
        <f>IFERROR(N426/(SUM('Segments clients'!$D$2:$D$1708)),0)</f>
        <v>0.99929503317431045</v>
      </c>
    </row>
    <row r="427" spans="1:15" x14ac:dyDescent="0.35">
      <c r="A427" t="s">
        <v>9805</v>
      </c>
      <c r="B427">
        <v>56</v>
      </c>
      <c r="C427">
        <v>2</v>
      </c>
      <c r="D427">
        <v>1370.5320999999999</v>
      </c>
      <c r="E427">
        <v>2</v>
      </c>
      <c r="F427">
        <v>2</v>
      </c>
      <c r="G427">
        <v>3</v>
      </c>
      <c r="H427">
        <v>7</v>
      </c>
      <c r="I427" t="s">
        <v>44</v>
      </c>
      <c r="J427" t="s">
        <v>41</v>
      </c>
      <c r="K427">
        <v>1</v>
      </c>
      <c r="L427">
        <v>460.58809999999983</v>
      </c>
      <c r="M427">
        <f>_xlfn.RANK.EQ(D427,'Segments clients'!$D$2:$D$1708,0)</f>
        <v>538</v>
      </c>
      <c r="N427">
        <f>SUMIFS('Segments clients'!$D$2:$D$1708,'Segments clients'!$M$2:$M$1708,"&lt;="&amp;M427)</f>
        <v>1857828.9822999963</v>
      </c>
      <c r="O427" s="4">
        <f>IFERROR(N427/(SUM('Segments clients'!$D$2:$D$1708)),0)</f>
        <v>0.79483147198636483</v>
      </c>
    </row>
    <row r="428" spans="1:15" x14ac:dyDescent="0.35">
      <c r="A428" t="s">
        <v>5523</v>
      </c>
      <c r="B428">
        <v>113</v>
      </c>
      <c r="C428">
        <v>1</v>
      </c>
      <c r="D428">
        <v>78.861000000000004</v>
      </c>
      <c r="E428">
        <v>1</v>
      </c>
      <c r="F428">
        <v>1</v>
      </c>
      <c r="G428">
        <v>1</v>
      </c>
      <c r="H428">
        <v>3</v>
      </c>
      <c r="I428" t="s">
        <v>44</v>
      </c>
      <c r="J428" t="s">
        <v>43</v>
      </c>
      <c r="K428">
        <v>0</v>
      </c>
      <c r="L428">
        <v>16.451000000000001</v>
      </c>
      <c r="M428">
        <f>_xlfn.RANK.EQ(D428,'Segments clients'!$D$2:$D$1708,0)</f>
        <v>1477</v>
      </c>
      <c r="N428">
        <f>SUMIFS('Segments clients'!$D$2:$D$1708,'Segments clients'!$M$2:$M$1708,"&lt;="&amp;M428)</f>
        <v>2326944.793999997</v>
      </c>
      <c r="O428" s="4">
        <f>IFERROR(N428/(SUM('Segments clients'!$D$2:$D$1708)),0)</f>
        <v>0.99553240554806355</v>
      </c>
    </row>
    <row r="429" spans="1:15" x14ac:dyDescent="0.35">
      <c r="A429" t="s">
        <v>6818</v>
      </c>
      <c r="B429">
        <v>36</v>
      </c>
      <c r="C429">
        <v>2</v>
      </c>
      <c r="D429">
        <v>1608.0045</v>
      </c>
      <c r="E429">
        <v>2</v>
      </c>
      <c r="F429">
        <v>2</v>
      </c>
      <c r="G429">
        <v>3</v>
      </c>
      <c r="H429">
        <v>7</v>
      </c>
      <c r="I429" t="s">
        <v>44</v>
      </c>
      <c r="J429" t="s">
        <v>43</v>
      </c>
      <c r="K429">
        <v>1</v>
      </c>
      <c r="L429">
        <v>622.11050000000012</v>
      </c>
      <c r="M429">
        <f>_xlfn.RANK.EQ(D429,'Segments clients'!$D$2:$D$1708,0)</f>
        <v>479</v>
      </c>
      <c r="N429">
        <f>SUMIFS('Segments clients'!$D$2:$D$1708,'Segments clients'!$M$2:$M$1708,"&lt;="&amp;M429)</f>
        <v>1770980.8491999975</v>
      </c>
      <c r="O429" s="4">
        <f>IFERROR(N429/(SUM('Segments clients'!$D$2:$D$1708)),0)</f>
        <v>0.75767539888770918</v>
      </c>
    </row>
    <row r="430" spans="1:15" x14ac:dyDescent="0.35">
      <c r="A430" t="s">
        <v>6526</v>
      </c>
      <c r="B430">
        <v>8</v>
      </c>
      <c r="C430">
        <v>3</v>
      </c>
      <c r="D430">
        <v>1269.6231</v>
      </c>
      <c r="E430">
        <v>4</v>
      </c>
      <c r="F430">
        <v>3</v>
      </c>
      <c r="G430">
        <v>3</v>
      </c>
      <c r="H430">
        <v>10</v>
      </c>
      <c r="I430" t="s">
        <v>49</v>
      </c>
      <c r="J430" t="s">
        <v>41</v>
      </c>
      <c r="K430">
        <v>1</v>
      </c>
      <c r="L430">
        <v>258.95309999999989</v>
      </c>
      <c r="M430">
        <f>_xlfn.RANK.EQ(D430,'Segments clients'!$D$2:$D$1708,0)</f>
        <v>562</v>
      </c>
      <c r="N430">
        <f>SUMIFS('Segments clients'!$D$2:$D$1708,'Segments clients'!$M$2:$M$1708,"&lt;="&amp;M430)</f>
        <v>1889556.1358999962</v>
      </c>
      <c r="O430" s="4">
        <f>IFERROR(N430/(SUM('Segments clients'!$D$2:$D$1708)),0)</f>
        <v>0.80840524031384875</v>
      </c>
    </row>
    <row r="431" spans="1:15" x14ac:dyDescent="0.35">
      <c r="A431" t="s">
        <v>1795</v>
      </c>
      <c r="B431">
        <v>4</v>
      </c>
      <c r="C431">
        <v>6</v>
      </c>
      <c r="D431">
        <v>1358.4146000000001</v>
      </c>
      <c r="E431">
        <v>4</v>
      </c>
      <c r="F431">
        <v>4</v>
      </c>
      <c r="G431">
        <v>3</v>
      </c>
      <c r="H431">
        <v>11</v>
      </c>
      <c r="I431" t="s">
        <v>49</v>
      </c>
      <c r="J431" t="s">
        <v>41</v>
      </c>
      <c r="K431">
        <v>1</v>
      </c>
      <c r="L431">
        <v>261.92060000000009</v>
      </c>
      <c r="M431">
        <f>_xlfn.RANK.EQ(D431,'Segments clients'!$D$2:$D$1708,0)</f>
        <v>544</v>
      </c>
      <c r="N431">
        <f>SUMIFS('Segments clients'!$D$2:$D$1708,'Segments clients'!$M$2:$M$1708,"&lt;="&amp;M431)</f>
        <v>1866021.6497999963</v>
      </c>
      <c r="O431" s="4">
        <f>IFERROR(N431/(SUM('Segments clients'!$D$2:$D$1708)),0)</f>
        <v>0.79833652548190148</v>
      </c>
    </row>
    <row r="432" spans="1:15" x14ac:dyDescent="0.35">
      <c r="A432" t="s">
        <v>6134</v>
      </c>
      <c r="B432">
        <v>9</v>
      </c>
      <c r="C432">
        <v>3</v>
      </c>
      <c r="D432">
        <v>213.2184</v>
      </c>
      <c r="E432">
        <v>4</v>
      </c>
      <c r="F432">
        <v>3</v>
      </c>
      <c r="G432">
        <v>2</v>
      </c>
      <c r="H432">
        <v>9</v>
      </c>
      <c r="I432" t="s">
        <v>46</v>
      </c>
      <c r="J432" t="s">
        <v>43</v>
      </c>
      <c r="K432">
        <v>1</v>
      </c>
      <c r="L432">
        <v>39.106400000000008</v>
      </c>
      <c r="M432">
        <f>_xlfn.RANK.EQ(D432,'Segments clients'!$D$2:$D$1708,0)</f>
        <v>1204</v>
      </c>
      <c r="N432">
        <f>SUMIFS('Segments clients'!$D$2:$D$1708,'Segments clients'!$M$2:$M$1708,"&lt;="&amp;M432)</f>
        <v>2290121.6907999977</v>
      </c>
      <c r="O432" s="4">
        <f>IFERROR(N432/(SUM('Segments clients'!$D$2:$D$1708)),0)</f>
        <v>0.97977844670771475</v>
      </c>
    </row>
    <row r="433" spans="1:15" x14ac:dyDescent="0.35">
      <c r="A433" t="s">
        <v>7372</v>
      </c>
      <c r="B433">
        <v>36</v>
      </c>
      <c r="C433">
        <v>3</v>
      </c>
      <c r="D433">
        <v>1249.0165999999999</v>
      </c>
      <c r="E433">
        <v>2</v>
      </c>
      <c r="F433">
        <v>3</v>
      </c>
      <c r="G433">
        <v>3</v>
      </c>
      <c r="H433">
        <v>8</v>
      </c>
      <c r="I433" t="s">
        <v>46</v>
      </c>
      <c r="J433" t="s">
        <v>41</v>
      </c>
      <c r="K433">
        <v>1</v>
      </c>
      <c r="L433">
        <v>228.49059999999989</v>
      </c>
      <c r="M433">
        <f>_xlfn.RANK.EQ(D433,'Segments clients'!$D$2:$D$1708,0)</f>
        <v>565</v>
      </c>
      <c r="N433">
        <f>SUMIFS('Segments clients'!$D$2:$D$1708,'Segments clients'!$M$2:$M$1708,"&lt;="&amp;M433)</f>
        <v>1893314.7977999961</v>
      </c>
      <c r="O433" s="4">
        <f>IFERROR(N433/(SUM('Segments clients'!$D$2:$D$1708)),0)</f>
        <v>0.8100133015504527</v>
      </c>
    </row>
    <row r="434" spans="1:15" x14ac:dyDescent="0.35">
      <c r="A434" t="s">
        <v>6438</v>
      </c>
      <c r="B434">
        <v>124</v>
      </c>
      <c r="C434">
        <v>1</v>
      </c>
      <c r="D434">
        <v>434.99700000000013</v>
      </c>
      <c r="E434">
        <v>1</v>
      </c>
      <c r="F434">
        <v>1</v>
      </c>
      <c r="G434">
        <v>2</v>
      </c>
      <c r="H434">
        <v>4</v>
      </c>
      <c r="I434" t="s">
        <v>44</v>
      </c>
      <c r="J434" t="s">
        <v>45</v>
      </c>
      <c r="K434">
        <v>0</v>
      </c>
      <c r="L434">
        <v>137.42900000000009</v>
      </c>
      <c r="M434">
        <f>_xlfn.RANK.EQ(D434,'Segments clients'!$D$2:$D$1708,0)</f>
        <v>979</v>
      </c>
      <c r="N434">
        <f>SUMIFS('Segments clients'!$D$2:$D$1708,'Segments clients'!$M$2:$M$1708,"&lt;="&amp;M434)</f>
        <v>2219467.7942999965</v>
      </c>
      <c r="O434" s="4">
        <f>IFERROR(N434/(SUM('Segments clients'!$D$2:$D$1708)),0)</f>
        <v>0.94955072333182866</v>
      </c>
    </row>
    <row r="435" spans="1:15" x14ac:dyDescent="0.35">
      <c r="A435" t="s">
        <v>4837</v>
      </c>
      <c r="B435">
        <v>73</v>
      </c>
      <c r="C435">
        <v>1</v>
      </c>
      <c r="D435">
        <v>90.724000000000004</v>
      </c>
      <c r="E435">
        <v>2</v>
      </c>
      <c r="F435">
        <v>1</v>
      </c>
      <c r="G435">
        <v>1</v>
      </c>
      <c r="H435">
        <v>4</v>
      </c>
      <c r="I435" t="s">
        <v>44</v>
      </c>
      <c r="J435" t="s">
        <v>41</v>
      </c>
      <c r="K435">
        <v>0</v>
      </c>
      <c r="L435">
        <v>0.13400000000000031</v>
      </c>
      <c r="M435">
        <f>_xlfn.RANK.EQ(D435,'Segments clients'!$D$2:$D$1708,0)</f>
        <v>1449</v>
      </c>
      <c r="N435">
        <f>SUMIFS('Segments clients'!$D$2:$D$1708,'Segments clients'!$M$2:$M$1708,"&lt;="&amp;M435)</f>
        <v>2324563.9198999964</v>
      </c>
      <c r="O435" s="4">
        <f>IFERROR(N435/(SUM('Segments clients'!$D$2:$D$1708)),0)</f>
        <v>0.99451380066917161</v>
      </c>
    </row>
    <row r="436" spans="1:15" x14ac:dyDescent="0.35">
      <c r="A436" t="s">
        <v>3127</v>
      </c>
      <c r="B436">
        <v>21</v>
      </c>
      <c r="C436">
        <v>2</v>
      </c>
      <c r="D436">
        <v>168.47819999999999</v>
      </c>
      <c r="E436">
        <v>3</v>
      </c>
      <c r="F436">
        <v>2</v>
      </c>
      <c r="G436">
        <v>2</v>
      </c>
      <c r="H436">
        <v>7</v>
      </c>
      <c r="I436" t="s">
        <v>42</v>
      </c>
      <c r="J436" t="s">
        <v>41</v>
      </c>
      <c r="K436">
        <v>1</v>
      </c>
      <c r="L436">
        <v>26.382200000000001</v>
      </c>
      <c r="M436">
        <f>_xlfn.RANK.EQ(D436,'Segments clients'!$D$2:$D$1708,0)</f>
        <v>1262</v>
      </c>
      <c r="N436">
        <f>SUMIFS('Segments clients'!$D$2:$D$1708,'Segments clients'!$M$2:$M$1708,"&lt;="&amp;M436)</f>
        <v>2301100.2216999973</v>
      </c>
      <c r="O436" s="4">
        <f>IFERROR(N436/(SUM('Segments clients'!$D$2:$D$1708)),0)</f>
        <v>0.98447537089106529</v>
      </c>
    </row>
    <row r="437" spans="1:15" x14ac:dyDescent="0.35">
      <c r="A437" t="s">
        <v>4743</v>
      </c>
      <c r="B437">
        <v>62</v>
      </c>
      <c r="C437">
        <v>1</v>
      </c>
      <c r="D437">
        <v>349.81200000000001</v>
      </c>
      <c r="E437">
        <v>2</v>
      </c>
      <c r="F437">
        <v>1</v>
      </c>
      <c r="G437">
        <v>2</v>
      </c>
      <c r="H437">
        <v>5</v>
      </c>
      <c r="I437" t="s">
        <v>44</v>
      </c>
      <c r="J437" t="s">
        <v>43</v>
      </c>
      <c r="K437">
        <v>0</v>
      </c>
      <c r="L437">
        <v>104.324</v>
      </c>
      <c r="M437">
        <f>_xlfn.RANK.EQ(D437,'Segments clients'!$D$2:$D$1708,0)</f>
        <v>1054</v>
      </c>
      <c r="N437">
        <f>SUMIFS('Segments clients'!$D$2:$D$1708,'Segments clients'!$M$2:$M$1708,"&lt;="&amp;M437)</f>
        <v>2248623.467799996</v>
      </c>
      <c r="O437" s="4">
        <f>IFERROR(N437/(SUM('Segments clients'!$D$2:$D$1708)),0)</f>
        <v>0.96202434017468208</v>
      </c>
    </row>
    <row r="438" spans="1:15" x14ac:dyDescent="0.35">
      <c r="A438" t="s">
        <v>3897</v>
      </c>
      <c r="B438">
        <v>66</v>
      </c>
      <c r="C438">
        <v>5</v>
      </c>
      <c r="D438">
        <v>268.36559999999997</v>
      </c>
      <c r="E438">
        <v>2</v>
      </c>
      <c r="F438">
        <v>3</v>
      </c>
      <c r="G438">
        <v>2</v>
      </c>
      <c r="H438">
        <v>7</v>
      </c>
      <c r="I438" t="s">
        <v>42</v>
      </c>
      <c r="J438" t="s">
        <v>45</v>
      </c>
      <c r="K438">
        <v>1</v>
      </c>
      <c r="L438">
        <v>-12.430399999999979</v>
      </c>
      <c r="M438">
        <f>_xlfn.RANK.EQ(D438,'Segments clients'!$D$2:$D$1708,0)</f>
        <v>1141</v>
      </c>
      <c r="N438">
        <f>SUMIFS('Segments clients'!$D$2:$D$1708,'Segments clients'!$M$2:$M$1708,"&lt;="&amp;M438)</f>
        <v>2275181.1844999972</v>
      </c>
      <c r="O438" s="4">
        <f>IFERROR(N438/(SUM('Segments clients'!$D$2:$D$1708)),0)</f>
        <v>0.97338647805624634</v>
      </c>
    </row>
    <row r="439" spans="1:15" x14ac:dyDescent="0.35">
      <c r="A439" t="s">
        <v>7103</v>
      </c>
      <c r="B439">
        <v>59</v>
      </c>
      <c r="C439">
        <v>2</v>
      </c>
      <c r="D439">
        <v>347.00479999999999</v>
      </c>
      <c r="E439">
        <v>2</v>
      </c>
      <c r="F439">
        <v>2</v>
      </c>
      <c r="G439">
        <v>2</v>
      </c>
      <c r="H439">
        <v>6</v>
      </c>
      <c r="I439" t="s">
        <v>44</v>
      </c>
      <c r="J439" t="s">
        <v>41</v>
      </c>
      <c r="K439">
        <v>1</v>
      </c>
      <c r="L439">
        <v>95.842799999999983</v>
      </c>
      <c r="M439">
        <f>_xlfn.RANK.EQ(D439,'Segments clients'!$D$2:$D$1708,0)</f>
        <v>1056</v>
      </c>
      <c r="N439">
        <f>SUMIFS('Segments clients'!$D$2:$D$1708,'Segments clients'!$M$2:$M$1708,"&lt;="&amp;M439)</f>
        <v>2249318.0019999961</v>
      </c>
      <c r="O439" s="4">
        <f>IFERROR(N439/(SUM('Segments clients'!$D$2:$D$1708)),0)</f>
        <v>0.96232148143245688</v>
      </c>
    </row>
    <row r="440" spans="1:15" x14ac:dyDescent="0.35">
      <c r="A440" t="s">
        <v>1176</v>
      </c>
      <c r="B440">
        <v>10</v>
      </c>
      <c r="C440">
        <v>4</v>
      </c>
      <c r="D440">
        <v>312.83499999999998</v>
      </c>
      <c r="E440">
        <v>4</v>
      </c>
      <c r="F440">
        <v>3</v>
      </c>
      <c r="G440">
        <v>2</v>
      </c>
      <c r="H440">
        <v>9</v>
      </c>
      <c r="I440" t="s">
        <v>46</v>
      </c>
      <c r="J440" t="s">
        <v>45</v>
      </c>
      <c r="K440">
        <v>1</v>
      </c>
      <c r="L440">
        <v>28.269000000000009</v>
      </c>
      <c r="M440">
        <f>_xlfn.RANK.EQ(D440,'Segments clients'!$D$2:$D$1708,0)</f>
        <v>1085</v>
      </c>
      <c r="N440">
        <f>SUMIFS('Segments clients'!$D$2:$D$1708,'Segments clients'!$M$2:$M$1708,"&lt;="&amp;M440)</f>
        <v>2258896.7310999958</v>
      </c>
      <c r="O440" s="4">
        <f>IFERROR(N440/(SUM('Segments clients'!$D$2:$D$1708)),0)</f>
        <v>0.9664195310499657</v>
      </c>
    </row>
    <row r="441" spans="1:15" x14ac:dyDescent="0.35">
      <c r="A441" t="s">
        <v>3342</v>
      </c>
      <c r="B441">
        <v>30</v>
      </c>
      <c r="C441">
        <v>2</v>
      </c>
      <c r="D441">
        <v>407.80439999999999</v>
      </c>
      <c r="E441">
        <v>3</v>
      </c>
      <c r="F441">
        <v>2</v>
      </c>
      <c r="G441">
        <v>2</v>
      </c>
      <c r="H441">
        <v>7</v>
      </c>
      <c r="I441" t="s">
        <v>42</v>
      </c>
      <c r="J441" t="s">
        <v>41</v>
      </c>
      <c r="K441">
        <v>1</v>
      </c>
      <c r="L441">
        <v>71.508400000000051</v>
      </c>
      <c r="M441">
        <f>_xlfn.RANK.EQ(D441,'Segments clients'!$D$2:$D$1708,0)</f>
        <v>999</v>
      </c>
      <c r="N441">
        <f>SUMIFS('Segments clients'!$D$2:$D$1708,'Segments clients'!$M$2:$M$1708,"&lt;="&amp;M441)</f>
        <v>2227936.5311999968</v>
      </c>
      <c r="O441" s="4">
        <f>IFERROR(N441/(SUM('Segments clients'!$D$2:$D$1708)),0)</f>
        <v>0.95317388707845041</v>
      </c>
    </row>
    <row r="442" spans="1:15" x14ac:dyDescent="0.35">
      <c r="A442" t="s">
        <v>749</v>
      </c>
      <c r="B442">
        <v>87</v>
      </c>
      <c r="C442">
        <v>2</v>
      </c>
      <c r="D442">
        <v>173.31610000000001</v>
      </c>
      <c r="E442">
        <v>1</v>
      </c>
      <c r="F442">
        <v>2</v>
      </c>
      <c r="G442">
        <v>2</v>
      </c>
      <c r="H442">
        <v>5</v>
      </c>
      <c r="I442" t="s">
        <v>44</v>
      </c>
      <c r="J442" t="s">
        <v>41</v>
      </c>
      <c r="K442">
        <v>1</v>
      </c>
      <c r="L442">
        <v>15.8781</v>
      </c>
      <c r="M442">
        <f>_xlfn.RANK.EQ(D442,'Segments clients'!$D$2:$D$1708,0)</f>
        <v>1256</v>
      </c>
      <c r="N442">
        <f>SUMIFS('Segments clients'!$D$2:$D$1708,'Segments clients'!$M$2:$M$1708,"&lt;="&amp;M442)</f>
        <v>2300076.6726999977</v>
      </c>
      <c r="O442" s="4">
        <f>IFERROR(N442/(SUM('Segments clients'!$D$2:$D$1708)),0)</f>
        <v>0.9840374678515118</v>
      </c>
    </row>
    <row r="443" spans="1:15" x14ac:dyDescent="0.35">
      <c r="A443" t="s">
        <v>10308</v>
      </c>
      <c r="B443">
        <v>39</v>
      </c>
      <c r="C443">
        <v>2</v>
      </c>
      <c r="D443">
        <v>408.6155</v>
      </c>
      <c r="E443">
        <v>2</v>
      </c>
      <c r="F443">
        <v>2</v>
      </c>
      <c r="G443">
        <v>2</v>
      </c>
      <c r="H443">
        <v>6</v>
      </c>
      <c r="I443" t="s">
        <v>44</v>
      </c>
      <c r="J443" t="s">
        <v>45</v>
      </c>
      <c r="K443">
        <v>1</v>
      </c>
      <c r="L443">
        <v>71.733499999999978</v>
      </c>
      <c r="M443">
        <f>_xlfn.RANK.EQ(D443,'Segments clients'!$D$2:$D$1708,0)</f>
        <v>998</v>
      </c>
      <c r="N443">
        <f>SUMIFS('Segments clients'!$D$2:$D$1708,'Segments clients'!$M$2:$M$1708,"&lt;="&amp;M443)</f>
        <v>2227528.7267999966</v>
      </c>
      <c r="O443" s="4">
        <f>IFERROR(N443/(SUM('Segments clients'!$D$2:$D$1708)),0)</f>
        <v>0.95299941689060064</v>
      </c>
    </row>
    <row r="444" spans="1:15" x14ac:dyDescent="0.35">
      <c r="A444" t="s">
        <v>1435</v>
      </c>
      <c r="B444">
        <v>14</v>
      </c>
      <c r="C444">
        <v>3</v>
      </c>
      <c r="D444">
        <v>800.07820000000004</v>
      </c>
      <c r="E444">
        <v>3</v>
      </c>
      <c r="F444">
        <v>3</v>
      </c>
      <c r="G444">
        <v>3</v>
      </c>
      <c r="H444">
        <v>9</v>
      </c>
      <c r="I444" t="s">
        <v>46</v>
      </c>
      <c r="J444" t="s">
        <v>41</v>
      </c>
      <c r="K444">
        <v>1</v>
      </c>
      <c r="L444">
        <v>136.47420000000011</v>
      </c>
      <c r="M444">
        <f>_xlfn.RANK.EQ(D444,'Segments clients'!$D$2:$D$1708,0)</f>
        <v>754</v>
      </c>
      <c r="N444">
        <f>SUMIFS('Segments clients'!$D$2:$D$1708,'Segments clients'!$M$2:$M$1708,"&lt;="&amp;M444)</f>
        <v>2086817.1625999957</v>
      </c>
      <c r="O444" s="4">
        <f>IFERROR(N444/(SUM('Segments clients'!$D$2:$D$1708)),0)</f>
        <v>0.89279905358260125</v>
      </c>
    </row>
    <row r="445" spans="1:15" x14ac:dyDescent="0.35">
      <c r="A445" t="s">
        <v>6495</v>
      </c>
      <c r="B445">
        <v>95</v>
      </c>
      <c r="C445">
        <v>1</v>
      </c>
      <c r="D445">
        <v>148.3383</v>
      </c>
      <c r="E445">
        <v>1</v>
      </c>
      <c r="F445">
        <v>1</v>
      </c>
      <c r="G445">
        <v>1</v>
      </c>
      <c r="H445">
        <v>3</v>
      </c>
      <c r="I445" t="s">
        <v>44</v>
      </c>
      <c r="J445" t="s">
        <v>45</v>
      </c>
      <c r="K445">
        <v>0</v>
      </c>
      <c r="L445">
        <v>31.726299999999998</v>
      </c>
      <c r="M445">
        <f>_xlfn.RANK.EQ(D445,'Segments clients'!$D$2:$D$1708,0)</f>
        <v>1302</v>
      </c>
      <c r="N445">
        <f>SUMIFS('Segments clients'!$D$2:$D$1708,'Segments clients'!$M$2:$M$1708,"&lt;="&amp;M445)</f>
        <v>2307389.4287999971</v>
      </c>
      <c r="O445" s="4">
        <f>IFERROR(N445/(SUM('Segments clients'!$D$2:$D$1708)),0)</f>
        <v>0.98716607051118399</v>
      </c>
    </row>
    <row r="446" spans="1:15" x14ac:dyDescent="0.35">
      <c r="A446" t="s">
        <v>5865</v>
      </c>
      <c r="B446">
        <v>68</v>
      </c>
      <c r="C446">
        <v>1</v>
      </c>
      <c r="D446">
        <v>11.8422</v>
      </c>
      <c r="E446">
        <v>2</v>
      </c>
      <c r="F446">
        <v>1</v>
      </c>
      <c r="G446">
        <v>1</v>
      </c>
      <c r="H446">
        <v>4</v>
      </c>
      <c r="I446" t="s">
        <v>44</v>
      </c>
      <c r="J446" t="s">
        <v>43</v>
      </c>
      <c r="K446">
        <v>0</v>
      </c>
      <c r="L446">
        <v>-8.3297999999999988</v>
      </c>
      <c r="M446">
        <f>_xlfn.RANK.EQ(D446,'Segments clients'!$D$2:$D$1708,0)</f>
        <v>1695</v>
      </c>
      <c r="N446">
        <f>SUMIFS('Segments clients'!$D$2:$D$1708,'Segments clients'!$M$2:$M$1708,"&lt;="&amp;M446)</f>
        <v>2337285.0422999961</v>
      </c>
      <c r="O446" s="4">
        <f>IFERROR(N446/(SUM('Segments clients'!$D$2:$D$1708)),0)</f>
        <v>0.99995625448964809</v>
      </c>
    </row>
    <row r="447" spans="1:15" x14ac:dyDescent="0.35">
      <c r="A447" t="s">
        <v>4935</v>
      </c>
      <c r="B447">
        <v>168</v>
      </c>
      <c r="C447">
        <v>1</v>
      </c>
      <c r="D447">
        <v>811.35720000000015</v>
      </c>
      <c r="E447">
        <v>1</v>
      </c>
      <c r="F447">
        <v>1</v>
      </c>
      <c r="G447">
        <v>3</v>
      </c>
      <c r="H447">
        <v>5</v>
      </c>
      <c r="I447" t="s">
        <v>44</v>
      </c>
      <c r="J447" t="s">
        <v>45</v>
      </c>
      <c r="K447">
        <v>0</v>
      </c>
      <c r="L447">
        <v>274.98120000000011</v>
      </c>
      <c r="M447">
        <f>_xlfn.RANK.EQ(D447,'Segments clients'!$D$2:$D$1708,0)</f>
        <v>751</v>
      </c>
      <c r="N447">
        <f>SUMIFS('Segments clients'!$D$2:$D$1708,'Segments clients'!$M$2:$M$1708,"&lt;="&amp;M447)</f>
        <v>2084395.8227999955</v>
      </c>
      <c r="O447" s="4">
        <f>IFERROR(N447/(SUM('Segments clients'!$D$2:$D$1708)),0)</f>
        <v>0.8917631363395454</v>
      </c>
    </row>
    <row r="448" spans="1:15" x14ac:dyDescent="0.35">
      <c r="A448" t="s">
        <v>1848</v>
      </c>
      <c r="B448">
        <v>42</v>
      </c>
      <c r="C448">
        <v>2</v>
      </c>
      <c r="D448">
        <v>68.502600000000001</v>
      </c>
      <c r="E448">
        <v>2</v>
      </c>
      <c r="F448">
        <v>2</v>
      </c>
      <c r="G448">
        <v>1</v>
      </c>
      <c r="H448">
        <v>5</v>
      </c>
      <c r="I448" t="s">
        <v>44</v>
      </c>
      <c r="J448" t="s">
        <v>43</v>
      </c>
      <c r="K448">
        <v>1</v>
      </c>
      <c r="L448">
        <v>6.6185999999999954</v>
      </c>
      <c r="M448">
        <f>_xlfn.RANK.EQ(D448,'Segments clients'!$D$2:$D$1708,0)</f>
        <v>1517</v>
      </c>
      <c r="N448">
        <f>SUMIFS('Segments clients'!$D$2:$D$1708,'Segments clients'!$M$2:$M$1708,"&lt;="&amp;M448)</f>
        <v>2329901.5002999967</v>
      </c>
      <c r="O448" s="4">
        <f>IFERROR(N448/(SUM('Segments clients'!$D$2:$D$1708)),0)</f>
        <v>0.99679736763179139</v>
      </c>
    </row>
    <row r="449" spans="1:15" x14ac:dyDescent="0.35">
      <c r="A449" t="s">
        <v>1808</v>
      </c>
      <c r="B449">
        <v>23</v>
      </c>
      <c r="C449">
        <v>2</v>
      </c>
      <c r="D449">
        <v>1900.8846000000001</v>
      </c>
      <c r="E449">
        <v>3</v>
      </c>
      <c r="F449">
        <v>2</v>
      </c>
      <c r="G449">
        <v>3</v>
      </c>
      <c r="H449">
        <v>8</v>
      </c>
      <c r="I449" t="s">
        <v>46</v>
      </c>
      <c r="J449" t="s">
        <v>43</v>
      </c>
      <c r="K449">
        <v>1</v>
      </c>
      <c r="L449">
        <v>641.17859999999996</v>
      </c>
      <c r="M449">
        <f>_xlfn.RANK.EQ(D449,'Segments clients'!$D$2:$D$1708,0)</f>
        <v>431</v>
      </c>
      <c r="N449">
        <f>SUMIFS('Segments clients'!$D$2:$D$1708,'Segments clients'!$M$2:$M$1708,"&lt;="&amp;M449)</f>
        <v>1688019.4541999982</v>
      </c>
      <c r="O449" s="4">
        <f>IFERROR(N449/(SUM('Segments clients'!$D$2:$D$1708)),0)</f>
        <v>0.72218218162491377</v>
      </c>
    </row>
    <row r="450" spans="1:15" x14ac:dyDescent="0.35">
      <c r="A450" t="s">
        <v>5464</v>
      </c>
      <c r="B450">
        <v>76</v>
      </c>
      <c r="C450">
        <v>1</v>
      </c>
      <c r="D450">
        <v>561.8744999999999</v>
      </c>
      <c r="E450">
        <v>2</v>
      </c>
      <c r="F450">
        <v>1</v>
      </c>
      <c r="G450">
        <v>2</v>
      </c>
      <c r="H450">
        <v>5</v>
      </c>
      <c r="I450" t="s">
        <v>44</v>
      </c>
      <c r="J450" t="s">
        <v>45</v>
      </c>
      <c r="K450">
        <v>0</v>
      </c>
      <c r="L450">
        <v>215.44449999999989</v>
      </c>
      <c r="M450">
        <f>_xlfn.RANK.EQ(D450,'Segments clients'!$D$2:$D$1708,0)</f>
        <v>873</v>
      </c>
      <c r="N450">
        <f>SUMIFS('Segments clients'!$D$2:$D$1708,'Segments clients'!$M$2:$M$1708,"&lt;="&amp;M450)</f>
        <v>2166986.6584999957</v>
      </c>
      <c r="O450" s="4">
        <f>IFERROR(N450/(SUM('Segments clients'!$D$2:$D$1708)),0)</f>
        <v>0.92709781791542734</v>
      </c>
    </row>
    <row r="451" spans="1:15" x14ac:dyDescent="0.35">
      <c r="A451" t="s">
        <v>3402</v>
      </c>
      <c r="B451">
        <v>18</v>
      </c>
      <c r="C451">
        <v>2</v>
      </c>
      <c r="D451">
        <v>709.30859999999996</v>
      </c>
      <c r="E451">
        <v>3</v>
      </c>
      <c r="F451">
        <v>2</v>
      </c>
      <c r="G451">
        <v>3</v>
      </c>
      <c r="H451">
        <v>8</v>
      </c>
      <c r="I451" t="s">
        <v>46</v>
      </c>
      <c r="J451" t="s">
        <v>48</v>
      </c>
      <c r="K451">
        <v>1</v>
      </c>
      <c r="L451">
        <v>214.26259999999999</v>
      </c>
      <c r="M451">
        <f>_xlfn.RANK.EQ(D451,'Segments clients'!$D$2:$D$1708,0)</f>
        <v>796</v>
      </c>
      <c r="N451">
        <f>SUMIFS('Segments clients'!$D$2:$D$1708,'Segments clients'!$M$2:$M$1708,"&lt;="&amp;M451)</f>
        <v>2118101.7942999951</v>
      </c>
      <c r="O451" s="4">
        <f>IFERROR(N451/(SUM('Segments clients'!$D$2:$D$1708)),0)</f>
        <v>0.90618349859964342</v>
      </c>
    </row>
    <row r="452" spans="1:15" x14ac:dyDescent="0.35">
      <c r="A452" t="s">
        <v>5224</v>
      </c>
      <c r="B452">
        <v>49</v>
      </c>
      <c r="C452">
        <v>3</v>
      </c>
      <c r="D452">
        <v>610.61260000000004</v>
      </c>
      <c r="E452">
        <v>2</v>
      </c>
      <c r="F452">
        <v>3</v>
      </c>
      <c r="G452">
        <v>3</v>
      </c>
      <c r="H452">
        <v>8</v>
      </c>
      <c r="I452" t="s">
        <v>46</v>
      </c>
      <c r="J452" t="s">
        <v>41</v>
      </c>
      <c r="K452">
        <v>1</v>
      </c>
      <c r="L452">
        <v>141.96060000000011</v>
      </c>
      <c r="M452">
        <f>_xlfn.RANK.EQ(D452,'Segments clients'!$D$2:$D$1708,0)</f>
        <v>849</v>
      </c>
      <c r="N452">
        <f>SUMIFS('Segments clients'!$D$2:$D$1708,'Segments clients'!$M$2:$M$1708,"&lt;="&amp;M452)</f>
        <v>2153134.2486999957</v>
      </c>
      <c r="O452" s="4">
        <f>IFERROR(N452/(SUM('Segments clients'!$D$2:$D$1708)),0)</f>
        <v>0.92117136753878315</v>
      </c>
    </row>
    <row r="453" spans="1:15" x14ac:dyDescent="0.35">
      <c r="A453" t="s">
        <v>3207</v>
      </c>
      <c r="B453">
        <v>60</v>
      </c>
      <c r="C453">
        <v>2</v>
      </c>
      <c r="D453">
        <v>1664.67</v>
      </c>
      <c r="E453">
        <v>2</v>
      </c>
      <c r="F453">
        <v>2</v>
      </c>
      <c r="G453">
        <v>3</v>
      </c>
      <c r="H453">
        <v>7</v>
      </c>
      <c r="I453" t="s">
        <v>44</v>
      </c>
      <c r="J453" t="s">
        <v>43</v>
      </c>
      <c r="K453">
        <v>1</v>
      </c>
      <c r="L453">
        <v>606.41999999999996</v>
      </c>
      <c r="M453">
        <f>_xlfn.RANK.EQ(D453,'Segments clients'!$D$2:$D$1708,0)</f>
        <v>465</v>
      </c>
      <c r="N453">
        <f>SUMIFS('Segments clients'!$D$2:$D$1708,'Segments clients'!$M$2:$M$1708,"&lt;="&amp;M453)</f>
        <v>1748124.0342999976</v>
      </c>
      <c r="O453" s="4">
        <f>IFERROR(N453/(SUM('Segments clients'!$D$2:$D$1708)),0)</f>
        <v>0.74789661084802872</v>
      </c>
    </row>
    <row r="454" spans="1:15" x14ac:dyDescent="0.35">
      <c r="A454" t="s">
        <v>4771</v>
      </c>
      <c r="B454">
        <v>9</v>
      </c>
      <c r="C454">
        <v>2</v>
      </c>
      <c r="D454">
        <v>117.7068</v>
      </c>
      <c r="E454">
        <v>4</v>
      </c>
      <c r="F454">
        <v>2</v>
      </c>
      <c r="G454">
        <v>1</v>
      </c>
      <c r="H454">
        <v>7</v>
      </c>
      <c r="I454" t="s">
        <v>42</v>
      </c>
      <c r="J454" t="s">
        <v>45</v>
      </c>
      <c r="K454">
        <v>1</v>
      </c>
      <c r="L454">
        <v>15.19479999999999</v>
      </c>
      <c r="M454">
        <f>_xlfn.RANK.EQ(D454,'Segments clients'!$D$2:$D$1708,0)</f>
        <v>1372</v>
      </c>
      <c r="N454">
        <f>SUMIFS('Segments clients'!$D$2:$D$1708,'Segments clients'!$M$2:$M$1708,"&lt;="&amp;M454)</f>
        <v>2316618.2175999968</v>
      </c>
      <c r="O454" s="4">
        <f>IFERROR(N454/(SUM('Segments clients'!$D$2:$D$1708)),0)</f>
        <v>0.99111440582968779</v>
      </c>
    </row>
    <row r="455" spans="1:15" x14ac:dyDescent="0.35">
      <c r="A455" t="s">
        <v>4713</v>
      </c>
      <c r="B455">
        <v>59</v>
      </c>
      <c r="C455">
        <v>2</v>
      </c>
      <c r="D455">
        <v>582.69860000000006</v>
      </c>
      <c r="E455">
        <v>2</v>
      </c>
      <c r="F455">
        <v>2</v>
      </c>
      <c r="G455">
        <v>2</v>
      </c>
      <c r="H455">
        <v>6</v>
      </c>
      <c r="I455" t="s">
        <v>44</v>
      </c>
      <c r="J455" t="s">
        <v>43</v>
      </c>
      <c r="K455">
        <v>1</v>
      </c>
      <c r="L455">
        <v>142.8486</v>
      </c>
      <c r="M455">
        <f>_xlfn.RANK.EQ(D455,'Segments clients'!$D$2:$D$1708,0)</f>
        <v>856</v>
      </c>
      <c r="N455">
        <f>SUMIFS('Segments clients'!$D$2:$D$1708,'Segments clients'!$M$2:$M$1708,"&lt;="&amp;M455)</f>
        <v>2157318.925899996</v>
      </c>
      <c r="O455" s="4">
        <f>IFERROR(N455/(SUM('Segments clients'!$D$2:$D$1708)),0)</f>
        <v>0.92296169009826123</v>
      </c>
    </row>
    <row r="456" spans="1:15" x14ac:dyDescent="0.35">
      <c r="A456" t="s">
        <v>4198</v>
      </c>
      <c r="B456">
        <v>75</v>
      </c>
      <c r="C456">
        <v>1</v>
      </c>
      <c r="D456">
        <v>69.371399999999994</v>
      </c>
      <c r="E456">
        <v>2</v>
      </c>
      <c r="F456">
        <v>1</v>
      </c>
      <c r="G456">
        <v>1</v>
      </c>
      <c r="H456">
        <v>4</v>
      </c>
      <c r="I456" t="s">
        <v>44</v>
      </c>
      <c r="J456" t="s">
        <v>41</v>
      </c>
      <c r="K456">
        <v>0</v>
      </c>
      <c r="L456">
        <v>4.7733999999999988</v>
      </c>
      <c r="M456">
        <f>_xlfn.RANK.EQ(D456,'Segments clients'!$D$2:$D$1708,0)</f>
        <v>1511</v>
      </c>
      <c r="N456">
        <f>SUMIFS('Segments clients'!$D$2:$D$1708,'Segments clients'!$M$2:$M$1708,"&lt;="&amp;M456)</f>
        <v>2329488.9636999965</v>
      </c>
      <c r="O456" s="4">
        <f>IFERROR(N456/(SUM('Segments clients'!$D$2:$D$1708)),0)</f>
        <v>0.99662087287573453</v>
      </c>
    </row>
    <row r="457" spans="1:15" x14ac:dyDescent="0.35">
      <c r="A457" t="s">
        <v>8278</v>
      </c>
      <c r="B457">
        <v>21</v>
      </c>
      <c r="C457">
        <v>1</v>
      </c>
      <c r="D457">
        <v>711.62</v>
      </c>
      <c r="E457">
        <v>3</v>
      </c>
      <c r="F457">
        <v>1</v>
      </c>
      <c r="G457">
        <v>3</v>
      </c>
      <c r="H457">
        <v>7</v>
      </c>
      <c r="I457" t="s">
        <v>42</v>
      </c>
      <c r="J457" t="s">
        <v>48</v>
      </c>
      <c r="K457">
        <v>0</v>
      </c>
      <c r="L457">
        <v>235.91000000000011</v>
      </c>
      <c r="M457">
        <f>_xlfn.RANK.EQ(D457,'Segments clients'!$D$2:$D$1708,0)</f>
        <v>793</v>
      </c>
      <c r="N457">
        <f>SUMIFS('Segments clients'!$D$2:$D$1708,'Segments clients'!$M$2:$M$1708,"&lt;="&amp;M457)</f>
        <v>2115971.6968999947</v>
      </c>
      <c r="O457" s="4">
        <f>IFERROR(N457/(SUM('Segments clients'!$D$2:$D$1708)),0)</f>
        <v>0.90527218304366552</v>
      </c>
    </row>
    <row r="458" spans="1:15" x14ac:dyDescent="0.35">
      <c r="A458" t="s">
        <v>1319</v>
      </c>
      <c r="B458">
        <v>45</v>
      </c>
      <c r="C458">
        <v>5</v>
      </c>
      <c r="D458">
        <v>1739.3032000000001</v>
      </c>
      <c r="E458">
        <v>2</v>
      </c>
      <c r="F458">
        <v>3</v>
      </c>
      <c r="G458">
        <v>3</v>
      </c>
      <c r="H458">
        <v>8</v>
      </c>
      <c r="I458" t="s">
        <v>46</v>
      </c>
      <c r="J458" t="s">
        <v>41</v>
      </c>
      <c r="K458">
        <v>1</v>
      </c>
      <c r="L458">
        <v>534.69919999999991</v>
      </c>
      <c r="M458">
        <f>_xlfn.RANK.EQ(D458,'Segments clients'!$D$2:$D$1708,0)</f>
        <v>454</v>
      </c>
      <c r="N458">
        <f>SUMIFS('Segments clients'!$D$2:$D$1708,'Segments clients'!$M$2:$M$1708,"&lt;="&amp;M458)</f>
        <v>1729372.4463999977</v>
      </c>
      <c r="O458" s="4">
        <f>IFERROR(N458/(SUM('Segments clients'!$D$2:$D$1708)),0)</f>
        <v>0.73987415433850279</v>
      </c>
    </row>
    <row r="459" spans="1:15" x14ac:dyDescent="0.35">
      <c r="A459" t="s">
        <v>6381</v>
      </c>
      <c r="B459">
        <v>22</v>
      </c>
      <c r="C459">
        <v>1</v>
      </c>
      <c r="D459">
        <v>87.160999999999987</v>
      </c>
      <c r="E459">
        <v>3</v>
      </c>
      <c r="F459">
        <v>1</v>
      </c>
      <c r="G459">
        <v>1</v>
      </c>
      <c r="H459">
        <v>5</v>
      </c>
      <c r="I459" t="s">
        <v>42</v>
      </c>
      <c r="J459" t="s">
        <v>41</v>
      </c>
      <c r="K459">
        <v>0</v>
      </c>
      <c r="L459">
        <v>12.240999999999991</v>
      </c>
      <c r="M459">
        <f>_xlfn.RANK.EQ(D459,'Segments clients'!$D$2:$D$1708,0)</f>
        <v>1458</v>
      </c>
      <c r="N459">
        <f>SUMIFS('Segments clients'!$D$2:$D$1708,'Segments clients'!$M$2:$M$1708,"&lt;="&amp;M459)</f>
        <v>2325363.3382999967</v>
      </c>
      <c r="O459" s="4">
        <f>IFERROR(N459/(SUM('Segments clients'!$D$2:$D$1708)),0)</f>
        <v>0.99485581433655368</v>
      </c>
    </row>
    <row r="460" spans="1:15" x14ac:dyDescent="0.35">
      <c r="A460" t="s">
        <v>1028</v>
      </c>
      <c r="B460">
        <v>56</v>
      </c>
      <c r="C460">
        <v>3</v>
      </c>
      <c r="D460">
        <v>553.67809999999997</v>
      </c>
      <c r="E460">
        <v>2</v>
      </c>
      <c r="F460">
        <v>3</v>
      </c>
      <c r="G460">
        <v>2</v>
      </c>
      <c r="H460">
        <v>7</v>
      </c>
      <c r="I460" t="s">
        <v>42</v>
      </c>
      <c r="J460" t="s">
        <v>41</v>
      </c>
      <c r="K460">
        <v>1</v>
      </c>
      <c r="L460">
        <v>103.25409999999999</v>
      </c>
      <c r="M460">
        <f>_xlfn.RANK.EQ(D460,'Segments clients'!$D$2:$D$1708,0)</f>
        <v>880</v>
      </c>
      <c r="N460">
        <f>SUMIFS('Segments clients'!$D$2:$D$1708,'Segments clients'!$M$2:$M$1708,"&lt;="&amp;M460)</f>
        <v>2170903.8460999965</v>
      </c>
      <c r="O460" s="4">
        <f>IFERROR(N460/(SUM('Segments clients'!$D$2:$D$1708)),0)</f>
        <v>0.9287737009034841</v>
      </c>
    </row>
    <row r="461" spans="1:15" x14ac:dyDescent="0.35">
      <c r="A461" t="s">
        <v>1582</v>
      </c>
      <c r="B461">
        <v>152</v>
      </c>
      <c r="C461">
        <v>2</v>
      </c>
      <c r="D461">
        <v>373.63470000000001</v>
      </c>
      <c r="E461">
        <v>1</v>
      </c>
      <c r="F461">
        <v>2</v>
      </c>
      <c r="G461">
        <v>2</v>
      </c>
      <c r="H461">
        <v>5</v>
      </c>
      <c r="I461" t="s">
        <v>44</v>
      </c>
      <c r="J461" t="s">
        <v>45</v>
      </c>
      <c r="K461">
        <v>1</v>
      </c>
      <c r="L461">
        <v>130.4487</v>
      </c>
      <c r="M461">
        <f>_xlfn.RANK.EQ(D461,'Segments clients'!$D$2:$D$1708,0)</f>
        <v>1028</v>
      </c>
      <c r="N461">
        <f>SUMIFS('Segments clients'!$D$2:$D$1708,'Segments clients'!$M$2:$M$1708,"&lt;="&amp;M461)</f>
        <v>2239270.7775999969</v>
      </c>
      <c r="O461" s="4">
        <f>IFERROR(N461/(SUM('Segments clients'!$D$2:$D$1708)),0)</f>
        <v>0.95802299635373755</v>
      </c>
    </row>
    <row r="462" spans="1:15" x14ac:dyDescent="0.35">
      <c r="A462" t="s">
        <v>1974</v>
      </c>
      <c r="B462">
        <v>55</v>
      </c>
      <c r="C462">
        <v>3</v>
      </c>
      <c r="D462">
        <v>1364.261</v>
      </c>
      <c r="E462">
        <v>2</v>
      </c>
      <c r="F462">
        <v>3</v>
      </c>
      <c r="G462">
        <v>3</v>
      </c>
      <c r="H462">
        <v>8</v>
      </c>
      <c r="I462" t="s">
        <v>46</v>
      </c>
      <c r="J462" t="s">
        <v>43</v>
      </c>
      <c r="K462">
        <v>1</v>
      </c>
      <c r="L462">
        <v>483.07900000000001</v>
      </c>
      <c r="M462">
        <f>_xlfn.RANK.EQ(D462,'Segments clients'!$D$2:$D$1708,0)</f>
        <v>542</v>
      </c>
      <c r="N462">
        <f>SUMIFS('Segments clients'!$D$2:$D$1708,'Segments clients'!$M$2:$M$1708,"&lt;="&amp;M462)</f>
        <v>1863300.4371999963</v>
      </c>
      <c r="O462" s="4">
        <f>IFERROR(N462/(SUM('Segments clients'!$D$2:$D$1708)),0)</f>
        <v>0.79717231422400181</v>
      </c>
    </row>
    <row r="463" spans="1:15" x14ac:dyDescent="0.35">
      <c r="A463" t="s">
        <v>10125</v>
      </c>
      <c r="B463">
        <v>106</v>
      </c>
      <c r="C463">
        <v>2</v>
      </c>
      <c r="D463">
        <v>391.79759999999999</v>
      </c>
      <c r="E463">
        <v>1</v>
      </c>
      <c r="F463">
        <v>2</v>
      </c>
      <c r="G463">
        <v>2</v>
      </c>
      <c r="H463">
        <v>5</v>
      </c>
      <c r="I463" t="s">
        <v>44</v>
      </c>
      <c r="J463" t="s">
        <v>41</v>
      </c>
      <c r="K463">
        <v>1</v>
      </c>
      <c r="L463">
        <v>95.373599999999996</v>
      </c>
      <c r="M463">
        <f>_xlfn.RANK.EQ(D463,'Segments clients'!$D$2:$D$1708,0)</f>
        <v>1013</v>
      </c>
      <c r="N463">
        <f>SUMIFS('Segments clients'!$D$2:$D$1708,'Segments clients'!$M$2:$M$1708,"&lt;="&amp;M463)</f>
        <v>2233513.5637999964</v>
      </c>
      <c r="O463" s="4">
        <f>IFERROR(N463/(SUM('Segments clients'!$D$2:$D$1708)),0)</f>
        <v>0.95555989842449252</v>
      </c>
    </row>
    <row r="464" spans="1:15" x14ac:dyDescent="0.35">
      <c r="A464" t="s">
        <v>754</v>
      </c>
      <c r="B464">
        <v>129</v>
      </c>
      <c r="C464">
        <v>1</v>
      </c>
      <c r="D464">
        <v>51.008200000000002</v>
      </c>
      <c r="E464">
        <v>1</v>
      </c>
      <c r="F464">
        <v>1</v>
      </c>
      <c r="G464">
        <v>1</v>
      </c>
      <c r="H464">
        <v>3</v>
      </c>
      <c r="I464" t="s">
        <v>44</v>
      </c>
      <c r="J464" t="s">
        <v>48</v>
      </c>
      <c r="K464">
        <v>0</v>
      </c>
      <c r="L464">
        <v>-7.7998000000000012</v>
      </c>
      <c r="M464">
        <f>_xlfn.RANK.EQ(D464,'Segments clients'!$D$2:$D$1708,0)</f>
        <v>1574</v>
      </c>
      <c r="N464">
        <f>SUMIFS('Segments clients'!$D$2:$D$1708,'Segments clients'!$M$2:$M$1708,"&lt;="&amp;M464)</f>
        <v>2333267.5117999958</v>
      </c>
      <c r="O464" s="4">
        <f>IFERROR(N464/(SUM('Segments clients'!$D$2:$D$1708)),0)</f>
        <v>0.99823744198780406</v>
      </c>
    </row>
    <row r="465" spans="1:15" x14ac:dyDescent="0.35">
      <c r="A465" t="s">
        <v>292</v>
      </c>
      <c r="B465">
        <v>15</v>
      </c>
      <c r="C465">
        <v>3</v>
      </c>
      <c r="D465">
        <v>1373.7620999999999</v>
      </c>
      <c r="E465">
        <v>3</v>
      </c>
      <c r="F465">
        <v>3</v>
      </c>
      <c r="G465">
        <v>3</v>
      </c>
      <c r="H465">
        <v>9</v>
      </c>
      <c r="I465" t="s">
        <v>46</v>
      </c>
      <c r="J465" t="s">
        <v>43</v>
      </c>
      <c r="K465">
        <v>1</v>
      </c>
      <c r="L465">
        <v>453.80409999999989</v>
      </c>
      <c r="M465">
        <f>_xlfn.RANK.EQ(D465,'Segments clients'!$D$2:$D$1708,0)</f>
        <v>536</v>
      </c>
      <c r="N465">
        <f>SUMIFS('Segments clients'!$D$2:$D$1708,'Segments clients'!$M$2:$M$1708,"&lt;="&amp;M465)</f>
        <v>1855086.0083999964</v>
      </c>
      <c r="O465" s="4">
        <f>IFERROR(N465/(SUM('Segments clients'!$D$2:$D$1708)),0)</f>
        <v>0.79365795063250055</v>
      </c>
    </row>
    <row r="466" spans="1:15" x14ac:dyDescent="0.35">
      <c r="A466" t="s">
        <v>4913</v>
      </c>
      <c r="B466">
        <v>1</v>
      </c>
      <c r="C466">
        <v>2</v>
      </c>
      <c r="D466">
        <v>223.2004</v>
      </c>
      <c r="E466">
        <v>4</v>
      </c>
      <c r="F466">
        <v>2</v>
      </c>
      <c r="G466">
        <v>2</v>
      </c>
      <c r="H466">
        <v>8</v>
      </c>
      <c r="I466" t="s">
        <v>46</v>
      </c>
      <c r="J466" t="s">
        <v>41</v>
      </c>
      <c r="K466">
        <v>1</v>
      </c>
      <c r="L466">
        <v>38.406399999999998</v>
      </c>
      <c r="M466">
        <f>_xlfn.RANK.EQ(D466,'Segments clients'!$D$2:$D$1708,0)</f>
        <v>1190</v>
      </c>
      <c r="N466">
        <f>SUMIFS('Segments clients'!$D$2:$D$1708,'Segments clients'!$M$2:$M$1708,"&lt;="&amp;M466)</f>
        <v>2287057.9982999973</v>
      </c>
      <c r="O466" s="4">
        <f>IFERROR(N466/(SUM('Segments clients'!$D$2:$D$1708)),0)</f>
        <v>0.97846771291968104</v>
      </c>
    </row>
    <row r="467" spans="1:15" x14ac:dyDescent="0.35">
      <c r="A467" t="s">
        <v>6026</v>
      </c>
      <c r="B467">
        <v>78</v>
      </c>
      <c r="C467">
        <v>2</v>
      </c>
      <c r="D467">
        <v>1740.9564</v>
      </c>
      <c r="E467">
        <v>2</v>
      </c>
      <c r="F467">
        <v>2</v>
      </c>
      <c r="G467">
        <v>3</v>
      </c>
      <c r="H467">
        <v>7</v>
      </c>
      <c r="I467" t="s">
        <v>44</v>
      </c>
      <c r="J467" t="s">
        <v>43</v>
      </c>
      <c r="K467">
        <v>1</v>
      </c>
      <c r="L467">
        <v>618.97239999999999</v>
      </c>
      <c r="M467">
        <f>_xlfn.RANK.EQ(D467,'Segments clients'!$D$2:$D$1708,0)</f>
        <v>453</v>
      </c>
      <c r="N467">
        <f>SUMIFS('Segments clients'!$D$2:$D$1708,'Segments clients'!$M$2:$M$1708,"&lt;="&amp;M467)</f>
        <v>1727633.1431999977</v>
      </c>
      <c r="O467" s="4">
        <f>IFERROR(N467/(SUM('Segments clients'!$D$2:$D$1708)),0)</f>
        <v>0.73913003152856838</v>
      </c>
    </row>
    <row r="468" spans="1:15" x14ac:dyDescent="0.35">
      <c r="A468" t="s">
        <v>4185</v>
      </c>
      <c r="B468">
        <v>31</v>
      </c>
      <c r="C468">
        <v>2</v>
      </c>
      <c r="D468">
        <v>1241.1555000000001</v>
      </c>
      <c r="E468">
        <v>3</v>
      </c>
      <c r="F468">
        <v>2</v>
      </c>
      <c r="G468">
        <v>3</v>
      </c>
      <c r="H468">
        <v>8</v>
      </c>
      <c r="I468" t="s">
        <v>46</v>
      </c>
      <c r="J468" t="s">
        <v>45</v>
      </c>
      <c r="K468">
        <v>1</v>
      </c>
      <c r="L468">
        <v>466.1615000000001</v>
      </c>
      <c r="M468">
        <f>_xlfn.RANK.EQ(D468,'Segments clients'!$D$2:$D$1708,0)</f>
        <v>567</v>
      </c>
      <c r="N468">
        <f>SUMIFS('Segments clients'!$D$2:$D$1708,'Segments clients'!$M$2:$M$1708,"&lt;="&amp;M468)</f>
        <v>1895797.5658999963</v>
      </c>
      <c r="O468" s="4">
        <f>IFERROR(N468/(SUM('Segments clients'!$D$2:$D$1708)),0)</f>
        <v>0.81107549954732161</v>
      </c>
    </row>
    <row r="469" spans="1:15" x14ac:dyDescent="0.35">
      <c r="A469" t="s">
        <v>1772</v>
      </c>
      <c r="B469">
        <v>91</v>
      </c>
      <c r="C469">
        <v>1</v>
      </c>
      <c r="D469">
        <v>70.240800000000007</v>
      </c>
      <c r="E469">
        <v>1</v>
      </c>
      <c r="F469">
        <v>1</v>
      </c>
      <c r="G469">
        <v>1</v>
      </c>
      <c r="H469">
        <v>3</v>
      </c>
      <c r="I469" t="s">
        <v>44</v>
      </c>
      <c r="J469" t="s">
        <v>41</v>
      </c>
      <c r="K469">
        <v>0</v>
      </c>
      <c r="L469">
        <v>-2.2411999999999899</v>
      </c>
      <c r="M469">
        <f>_xlfn.RANK.EQ(D469,'Segments clients'!$D$2:$D$1708,0)</f>
        <v>1507</v>
      </c>
      <c r="N469">
        <f>SUMIFS('Segments clients'!$D$2:$D$1708,'Segments clients'!$M$2:$M$1708,"&lt;="&amp;M469)</f>
        <v>2329209.6285999962</v>
      </c>
      <c r="O469" s="4">
        <f>IFERROR(N469/(SUM('Segments clients'!$D$2:$D$1708)),0)</f>
        <v>0.99650136546637336</v>
      </c>
    </row>
    <row r="470" spans="1:15" x14ac:dyDescent="0.35">
      <c r="A470" t="s">
        <v>6018</v>
      </c>
      <c r="B470">
        <v>2</v>
      </c>
      <c r="C470">
        <v>2</v>
      </c>
      <c r="D470">
        <v>706.57650000000001</v>
      </c>
      <c r="E470">
        <v>4</v>
      </c>
      <c r="F470">
        <v>2</v>
      </c>
      <c r="G470">
        <v>3</v>
      </c>
      <c r="H470">
        <v>9</v>
      </c>
      <c r="I470" t="s">
        <v>46</v>
      </c>
      <c r="J470" t="s">
        <v>45</v>
      </c>
      <c r="K470">
        <v>1</v>
      </c>
      <c r="L470">
        <v>141.16850000000011</v>
      </c>
      <c r="M470">
        <f>_xlfn.RANK.EQ(D470,'Segments clients'!$D$2:$D$1708,0)</f>
        <v>798</v>
      </c>
      <c r="N470">
        <f>SUMIFS('Segments clients'!$D$2:$D$1708,'Segments clients'!$M$2:$M$1708,"&lt;="&amp;M470)</f>
        <v>2119517.3098999951</v>
      </c>
      <c r="O470" s="4">
        <f>IFERROR(N470/(SUM('Segments clients'!$D$2:$D$1708)),0)</f>
        <v>0.90678909597092283</v>
      </c>
    </row>
    <row r="471" spans="1:15" x14ac:dyDescent="0.35">
      <c r="A471" t="s">
        <v>4053</v>
      </c>
      <c r="B471">
        <v>112</v>
      </c>
      <c r="C471">
        <v>2</v>
      </c>
      <c r="D471">
        <v>144.95760000000001</v>
      </c>
      <c r="E471">
        <v>1</v>
      </c>
      <c r="F471">
        <v>2</v>
      </c>
      <c r="G471">
        <v>1</v>
      </c>
      <c r="H471">
        <v>4</v>
      </c>
      <c r="I471" t="s">
        <v>44</v>
      </c>
      <c r="J471" t="s">
        <v>48</v>
      </c>
      <c r="K471">
        <v>1</v>
      </c>
      <c r="L471">
        <v>28.515599999999999</v>
      </c>
      <c r="M471">
        <f>_xlfn.RANK.EQ(D471,'Segments clients'!$D$2:$D$1708,0)</f>
        <v>1308</v>
      </c>
      <c r="N471">
        <f>SUMIFS('Segments clients'!$D$2:$D$1708,'Segments clients'!$M$2:$M$1708,"&lt;="&amp;M471)</f>
        <v>2308266.405299997</v>
      </c>
      <c r="O471" s="4">
        <f>IFERROR(N471/(SUM('Segments clients'!$D$2:$D$1708)),0)</f>
        <v>0.98754126571431255</v>
      </c>
    </row>
    <row r="472" spans="1:15" x14ac:dyDescent="0.35">
      <c r="A472" t="s">
        <v>6987</v>
      </c>
      <c r="B472">
        <v>35</v>
      </c>
      <c r="C472">
        <v>1</v>
      </c>
      <c r="D472">
        <v>665.95159999999998</v>
      </c>
      <c r="E472">
        <v>2</v>
      </c>
      <c r="F472">
        <v>1</v>
      </c>
      <c r="G472">
        <v>3</v>
      </c>
      <c r="H472">
        <v>6</v>
      </c>
      <c r="I472" t="s">
        <v>44</v>
      </c>
      <c r="J472" t="s">
        <v>41</v>
      </c>
      <c r="K472">
        <v>0</v>
      </c>
      <c r="L472">
        <v>89.945600000000027</v>
      </c>
      <c r="M472">
        <f>_xlfn.RANK.EQ(D472,'Segments clients'!$D$2:$D$1708,0)</f>
        <v>820</v>
      </c>
      <c r="N472">
        <f>SUMIFS('Segments clients'!$D$2:$D$1708,'Segments clients'!$M$2:$M$1708,"&lt;="&amp;M472)</f>
        <v>2134577.5399999958</v>
      </c>
      <c r="O472" s="4">
        <f>IFERROR(N472/(SUM('Segments clients'!$D$2:$D$1708)),0)</f>
        <v>0.91323228583009797</v>
      </c>
    </row>
    <row r="473" spans="1:15" x14ac:dyDescent="0.35">
      <c r="A473" t="s">
        <v>6115</v>
      </c>
      <c r="B473">
        <v>22</v>
      </c>
      <c r="C473">
        <v>1</v>
      </c>
      <c r="D473">
        <v>38.920499999999997</v>
      </c>
      <c r="E473">
        <v>3</v>
      </c>
      <c r="F473">
        <v>1</v>
      </c>
      <c r="G473">
        <v>1</v>
      </c>
      <c r="H473">
        <v>5</v>
      </c>
      <c r="I473" t="s">
        <v>42</v>
      </c>
      <c r="J473" t="s">
        <v>45</v>
      </c>
      <c r="K473">
        <v>0</v>
      </c>
      <c r="L473">
        <v>3.7804999999999982</v>
      </c>
      <c r="M473">
        <f>_xlfn.RANK.EQ(D473,'Segments clients'!$D$2:$D$1708,0)</f>
        <v>1614</v>
      </c>
      <c r="N473">
        <f>SUMIFS('Segments clients'!$D$2:$D$1708,'Segments clients'!$M$2:$M$1708,"&lt;="&amp;M473)</f>
        <v>2335080.3081999957</v>
      </c>
      <c r="O473" s="4">
        <f>IFERROR(N473/(SUM('Segments clients'!$D$2:$D$1708)),0)</f>
        <v>0.99901300725497932</v>
      </c>
    </row>
    <row r="474" spans="1:15" x14ac:dyDescent="0.35">
      <c r="A474" t="s">
        <v>1266</v>
      </c>
      <c r="B474">
        <v>27</v>
      </c>
      <c r="C474">
        <v>3</v>
      </c>
      <c r="D474">
        <v>1039.8271999999999</v>
      </c>
      <c r="E474">
        <v>3</v>
      </c>
      <c r="F474">
        <v>3</v>
      </c>
      <c r="G474">
        <v>3</v>
      </c>
      <c r="H474">
        <v>9</v>
      </c>
      <c r="I474" t="s">
        <v>46</v>
      </c>
      <c r="J474" t="s">
        <v>45</v>
      </c>
      <c r="K474">
        <v>1</v>
      </c>
      <c r="L474">
        <v>334.53320000000002</v>
      </c>
      <c r="M474">
        <f>_xlfn.RANK.EQ(D474,'Segments clients'!$D$2:$D$1708,0)</f>
        <v>650</v>
      </c>
      <c r="N474">
        <f>SUMIFS('Segments clients'!$D$2:$D$1708,'Segments clients'!$M$2:$M$1708,"&lt;="&amp;M474)</f>
        <v>1991267.4974999961</v>
      </c>
      <c r="O474" s="4">
        <f>IFERROR(N474/(SUM('Segments clients'!$D$2:$D$1708)),0)</f>
        <v>0.85192022044844706</v>
      </c>
    </row>
    <row r="475" spans="1:15" x14ac:dyDescent="0.35">
      <c r="A475" t="s">
        <v>9259</v>
      </c>
      <c r="B475">
        <v>52</v>
      </c>
      <c r="C475">
        <v>1</v>
      </c>
      <c r="D475">
        <v>75.707599999999999</v>
      </c>
      <c r="E475">
        <v>2</v>
      </c>
      <c r="F475">
        <v>1</v>
      </c>
      <c r="G475">
        <v>1</v>
      </c>
      <c r="H475">
        <v>4</v>
      </c>
      <c r="I475" t="s">
        <v>44</v>
      </c>
      <c r="J475" t="s">
        <v>45</v>
      </c>
      <c r="K475">
        <v>0</v>
      </c>
      <c r="L475">
        <v>15.573600000000001</v>
      </c>
      <c r="M475">
        <f>_xlfn.RANK.EQ(D475,'Segments clients'!$D$2:$D$1708,0)</f>
        <v>1491</v>
      </c>
      <c r="N475">
        <f>SUMIFS('Segments clients'!$D$2:$D$1708,'Segments clients'!$M$2:$M$1708,"&lt;="&amp;M475)</f>
        <v>2328024.912699997</v>
      </c>
      <c r="O475" s="4">
        <f>IFERROR(N475/(SUM('Segments clients'!$D$2:$D$1708)),0)</f>
        <v>0.99599451069574951</v>
      </c>
    </row>
    <row r="476" spans="1:15" x14ac:dyDescent="0.35">
      <c r="A476" t="s">
        <v>10791</v>
      </c>
      <c r="B476">
        <v>64</v>
      </c>
      <c r="C476">
        <v>1</v>
      </c>
      <c r="D476">
        <v>135.92400000000001</v>
      </c>
      <c r="E476">
        <v>2</v>
      </c>
      <c r="F476">
        <v>1</v>
      </c>
      <c r="G476">
        <v>1</v>
      </c>
      <c r="H476">
        <v>4</v>
      </c>
      <c r="I476" t="s">
        <v>44</v>
      </c>
      <c r="J476" t="s">
        <v>45</v>
      </c>
      <c r="K476">
        <v>0</v>
      </c>
      <c r="L476">
        <v>43.603999999999999</v>
      </c>
      <c r="M476">
        <f>_xlfn.RANK.EQ(D476,'Segments clients'!$D$2:$D$1708,0)</f>
        <v>1327</v>
      </c>
      <c r="N476">
        <f>SUMIFS('Segments clients'!$D$2:$D$1708,'Segments clients'!$M$2:$M$1708,"&lt;="&amp;M476)</f>
        <v>2310927.3726999969</v>
      </c>
      <c r="O476" s="4">
        <f>IFERROR(N476/(SUM('Segments clients'!$D$2:$D$1708)),0)</f>
        <v>0.98867970238184233</v>
      </c>
    </row>
    <row r="477" spans="1:15" x14ac:dyDescent="0.35">
      <c r="A477" t="s">
        <v>1553</v>
      </c>
      <c r="B477">
        <v>27</v>
      </c>
      <c r="C477">
        <v>2</v>
      </c>
      <c r="D477">
        <v>173.6046</v>
      </c>
      <c r="E477">
        <v>3</v>
      </c>
      <c r="F477">
        <v>2</v>
      </c>
      <c r="G477">
        <v>2</v>
      </c>
      <c r="H477">
        <v>7</v>
      </c>
      <c r="I477" t="s">
        <v>42</v>
      </c>
      <c r="J477" t="s">
        <v>45</v>
      </c>
      <c r="K477">
        <v>1</v>
      </c>
      <c r="L477">
        <v>22.104600000000008</v>
      </c>
      <c r="M477">
        <f>_xlfn.RANK.EQ(D477,'Segments clients'!$D$2:$D$1708,0)</f>
        <v>1255</v>
      </c>
      <c r="N477">
        <f>SUMIFS('Segments clients'!$D$2:$D$1708,'Segments clients'!$M$2:$M$1708,"&lt;="&amp;M477)</f>
        <v>2299903.3565999977</v>
      </c>
      <c r="O477" s="4">
        <f>IFERROR(N477/(SUM('Segments clients'!$D$2:$D$1708)),0)</f>
        <v>0.98396331835110329</v>
      </c>
    </row>
    <row r="478" spans="1:15" x14ac:dyDescent="0.35">
      <c r="A478" t="s">
        <v>7609</v>
      </c>
      <c r="B478">
        <v>17</v>
      </c>
      <c r="C478">
        <v>1</v>
      </c>
      <c r="D478">
        <v>344.20229999999998</v>
      </c>
      <c r="E478">
        <v>3</v>
      </c>
      <c r="F478">
        <v>1</v>
      </c>
      <c r="G478">
        <v>2</v>
      </c>
      <c r="H478">
        <v>6</v>
      </c>
      <c r="I478" t="s">
        <v>42</v>
      </c>
      <c r="J478" t="s">
        <v>48</v>
      </c>
      <c r="K478">
        <v>0</v>
      </c>
      <c r="L478">
        <v>94.216299999999976</v>
      </c>
      <c r="M478">
        <f>_xlfn.RANK.EQ(D478,'Segments clients'!$D$2:$D$1708,0)</f>
        <v>1060</v>
      </c>
      <c r="N478">
        <f>SUMIFS('Segments clients'!$D$2:$D$1708,'Segments clients'!$M$2:$M$1708,"&lt;="&amp;M478)</f>
        <v>2250700.1054999959</v>
      </c>
      <c r="O478" s="4">
        <f>IFERROR(N478/(SUM('Segments clients'!$D$2:$D$1708)),0)</f>
        <v>0.962912784167966</v>
      </c>
    </row>
    <row r="479" spans="1:15" x14ac:dyDescent="0.35">
      <c r="A479" t="s">
        <v>1893</v>
      </c>
      <c r="B479">
        <v>31</v>
      </c>
      <c r="C479">
        <v>3</v>
      </c>
      <c r="D479">
        <v>297.62180000000001</v>
      </c>
      <c r="E479">
        <v>3</v>
      </c>
      <c r="F479">
        <v>3</v>
      </c>
      <c r="G479">
        <v>2</v>
      </c>
      <c r="H479">
        <v>8</v>
      </c>
      <c r="I479" t="s">
        <v>46</v>
      </c>
      <c r="J479" t="s">
        <v>41</v>
      </c>
      <c r="K479">
        <v>1</v>
      </c>
      <c r="L479">
        <v>63.107799999999997</v>
      </c>
      <c r="M479">
        <f>_xlfn.RANK.EQ(D479,'Segments clients'!$D$2:$D$1708,0)</f>
        <v>1104</v>
      </c>
      <c r="N479">
        <f>SUMIFS('Segments clients'!$D$2:$D$1708,'Segments clients'!$M$2:$M$1708,"&lt;="&amp;M479)</f>
        <v>2264691.0654999963</v>
      </c>
      <c r="O479" s="4">
        <f>IFERROR(N479/(SUM('Segments clients'!$D$2:$D$1708)),0)</f>
        <v>0.9688985102155464</v>
      </c>
    </row>
    <row r="480" spans="1:15" x14ac:dyDescent="0.35">
      <c r="A480" t="s">
        <v>1308</v>
      </c>
      <c r="B480">
        <v>26</v>
      </c>
      <c r="C480">
        <v>7</v>
      </c>
      <c r="D480">
        <v>400.9932</v>
      </c>
      <c r="E480">
        <v>3</v>
      </c>
      <c r="F480">
        <v>4</v>
      </c>
      <c r="G480">
        <v>2</v>
      </c>
      <c r="H480">
        <v>9</v>
      </c>
      <c r="I480" t="s">
        <v>46</v>
      </c>
      <c r="J480" t="s">
        <v>48</v>
      </c>
      <c r="K480">
        <v>1</v>
      </c>
      <c r="L480">
        <v>7.4411999999999843</v>
      </c>
      <c r="M480">
        <f>_xlfn.RANK.EQ(D480,'Segments clients'!$D$2:$D$1708,0)</f>
        <v>1004</v>
      </c>
      <c r="N480">
        <f>SUMIFS('Segments clients'!$D$2:$D$1708,'Segments clients'!$M$2:$M$1708,"&lt;="&amp;M480)</f>
        <v>2229950.7635999965</v>
      </c>
      <c r="O480" s="4">
        <f>IFERROR(N480/(SUM('Segments clients'!$D$2:$D$1708)),0)</f>
        <v>0.95403563232985256</v>
      </c>
    </row>
    <row r="481" spans="1:15" x14ac:dyDescent="0.35">
      <c r="A481" t="s">
        <v>6572</v>
      </c>
      <c r="B481">
        <v>30</v>
      </c>
      <c r="C481">
        <v>2</v>
      </c>
      <c r="D481">
        <v>713.21989999999994</v>
      </c>
      <c r="E481">
        <v>3</v>
      </c>
      <c r="F481">
        <v>2</v>
      </c>
      <c r="G481">
        <v>3</v>
      </c>
      <c r="H481">
        <v>8</v>
      </c>
      <c r="I481" t="s">
        <v>46</v>
      </c>
      <c r="J481" t="s">
        <v>43</v>
      </c>
      <c r="K481">
        <v>1</v>
      </c>
      <c r="L481">
        <v>241.33189999999999</v>
      </c>
      <c r="M481">
        <f>_xlfn.RANK.EQ(D481,'Segments clients'!$D$2:$D$1708,0)</f>
        <v>791</v>
      </c>
      <c r="N481">
        <f>SUMIFS('Segments clients'!$D$2:$D$1708,'Segments clients'!$M$2:$M$1708,"&lt;="&amp;M481)</f>
        <v>2114547.7834999943</v>
      </c>
      <c r="O481" s="4">
        <f>IFERROR(N481/(SUM('Segments clients'!$D$2:$D$1708)),0)</f>
        <v>0.90466299285743945</v>
      </c>
    </row>
    <row r="482" spans="1:15" x14ac:dyDescent="0.35">
      <c r="A482" t="s">
        <v>6925</v>
      </c>
      <c r="B482">
        <v>149</v>
      </c>
      <c r="C482">
        <v>1</v>
      </c>
      <c r="D482">
        <v>11.042999999999999</v>
      </c>
      <c r="E482">
        <v>1</v>
      </c>
      <c r="F482">
        <v>1</v>
      </c>
      <c r="G482">
        <v>1</v>
      </c>
      <c r="H482">
        <v>3</v>
      </c>
      <c r="I482" t="s">
        <v>44</v>
      </c>
      <c r="J482" t="s">
        <v>45</v>
      </c>
      <c r="K482">
        <v>0</v>
      </c>
      <c r="L482">
        <v>-5.3489999999999993</v>
      </c>
      <c r="M482">
        <f>_xlfn.RANK.EQ(D482,'Segments clients'!$D$2:$D$1708,0)</f>
        <v>1698</v>
      </c>
      <c r="N482">
        <f>SUMIFS('Segments clients'!$D$2:$D$1708,'Segments clients'!$M$2:$M$1708,"&lt;="&amp;M482)</f>
        <v>2337319.0594999962</v>
      </c>
      <c r="O482" s="4">
        <f>IFERROR(N482/(SUM('Segments clients'!$D$2:$D$1708)),0)</f>
        <v>0.99997080800421079</v>
      </c>
    </row>
    <row r="483" spans="1:15" x14ac:dyDescent="0.35">
      <c r="A483" t="s">
        <v>1226</v>
      </c>
      <c r="B483">
        <v>98</v>
      </c>
      <c r="C483">
        <v>3</v>
      </c>
      <c r="D483">
        <v>947.99130000000002</v>
      </c>
      <c r="E483">
        <v>1</v>
      </c>
      <c r="F483">
        <v>3</v>
      </c>
      <c r="G483">
        <v>3</v>
      </c>
      <c r="H483">
        <v>7</v>
      </c>
      <c r="I483" t="s">
        <v>42</v>
      </c>
      <c r="J483" t="s">
        <v>41</v>
      </c>
      <c r="K483">
        <v>1</v>
      </c>
      <c r="L483">
        <v>269.11329999999998</v>
      </c>
      <c r="M483">
        <f>_xlfn.RANK.EQ(D483,'Segments clients'!$D$2:$D$1708,0)</f>
        <v>687</v>
      </c>
      <c r="N483">
        <f>SUMIFS('Segments clients'!$D$2:$D$1708,'Segments clients'!$M$2:$M$1708,"&lt;="&amp;M483)</f>
        <v>2027983.757399996</v>
      </c>
      <c r="O483" s="4">
        <f>IFERROR(N483/(SUM('Segments clients'!$D$2:$D$1708)),0)</f>
        <v>0.8676284687211282</v>
      </c>
    </row>
    <row r="484" spans="1:15" x14ac:dyDescent="0.35">
      <c r="A484" t="s">
        <v>6524</v>
      </c>
      <c r="B484">
        <v>38</v>
      </c>
      <c r="C484">
        <v>2</v>
      </c>
      <c r="D484">
        <v>190.55889999999999</v>
      </c>
      <c r="E484">
        <v>2</v>
      </c>
      <c r="F484">
        <v>2</v>
      </c>
      <c r="G484">
        <v>2</v>
      </c>
      <c r="H484">
        <v>6</v>
      </c>
      <c r="I484" t="s">
        <v>44</v>
      </c>
      <c r="J484" t="s">
        <v>41</v>
      </c>
      <c r="K484">
        <v>1</v>
      </c>
      <c r="L484">
        <v>29.450900000000011</v>
      </c>
      <c r="M484">
        <f>_xlfn.RANK.EQ(D484,'Segments clients'!$D$2:$D$1708,0)</f>
        <v>1233</v>
      </c>
      <c r="N484">
        <f>SUMIFS('Segments clients'!$D$2:$D$1708,'Segments clients'!$M$2:$M$1708,"&lt;="&amp;M484)</f>
        <v>2295927.4143999978</v>
      </c>
      <c r="O484" s="4">
        <f>IFERROR(N484/(SUM('Segments clients'!$D$2:$D$1708)),0)</f>
        <v>0.98226229849326563</v>
      </c>
    </row>
    <row r="485" spans="1:15" x14ac:dyDescent="0.35">
      <c r="A485" t="s">
        <v>6150</v>
      </c>
      <c r="B485">
        <v>27</v>
      </c>
      <c r="C485">
        <v>2</v>
      </c>
      <c r="D485">
        <v>1629.9912999999999</v>
      </c>
      <c r="E485">
        <v>3</v>
      </c>
      <c r="F485">
        <v>2</v>
      </c>
      <c r="G485">
        <v>3</v>
      </c>
      <c r="H485">
        <v>8</v>
      </c>
      <c r="I485" t="s">
        <v>46</v>
      </c>
      <c r="J485" t="s">
        <v>41</v>
      </c>
      <c r="K485">
        <v>1</v>
      </c>
      <c r="L485">
        <v>531.14329999999984</v>
      </c>
      <c r="M485">
        <f>_xlfn.RANK.EQ(D485,'Segments clients'!$D$2:$D$1708,0)</f>
        <v>472</v>
      </c>
      <c r="N485">
        <f>SUMIFS('Segments clients'!$D$2:$D$1708,'Segments clients'!$M$2:$M$1708,"&lt;="&amp;M485)</f>
        <v>1759688.8454999977</v>
      </c>
      <c r="O485" s="4">
        <f>IFERROR(N485/(SUM('Segments clients'!$D$2:$D$1708)),0)</f>
        <v>0.7528443622271469</v>
      </c>
    </row>
    <row r="486" spans="1:15" x14ac:dyDescent="0.35">
      <c r="A486" t="s">
        <v>2533</v>
      </c>
      <c r="B486">
        <v>134</v>
      </c>
      <c r="C486">
        <v>1</v>
      </c>
      <c r="D486">
        <v>611.53200000000004</v>
      </c>
      <c r="E486">
        <v>1</v>
      </c>
      <c r="F486">
        <v>1</v>
      </c>
      <c r="G486">
        <v>3</v>
      </c>
      <c r="H486">
        <v>5</v>
      </c>
      <c r="I486" t="s">
        <v>44</v>
      </c>
      <c r="J486" t="s">
        <v>41</v>
      </c>
      <c r="K486">
        <v>0</v>
      </c>
      <c r="L486">
        <v>193.16399999999999</v>
      </c>
      <c r="M486">
        <f>_xlfn.RANK.EQ(D486,'Segments clients'!$D$2:$D$1708,0)</f>
        <v>848</v>
      </c>
      <c r="N486">
        <f>SUMIFS('Segments clients'!$D$2:$D$1708,'Segments clients'!$M$2:$M$1708,"&lt;="&amp;M486)</f>
        <v>2152523.636099996</v>
      </c>
      <c r="O486" s="4">
        <f>IFERROR(N486/(SUM('Segments clients'!$D$2:$D$1708)),0)</f>
        <v>0.9209101303009668</v>
      </c>
    </row>
    <row r="487" spans="1:15" x14ac:dyDescent="0.35">
      <c r="A487" t="s">
        <v>5317</v>
      </c>
      <c r="B487">
        <v>87</v>
      </c>
      <c r="C487">
        <v>1</v>
      </c>
      <c r="D487">
        <v>43.616</v>
      </c>
      <c r="E487">
        <v>1</v>
      </c>
      <c r="F487">
        <v>1</v>
      </c>
      <c r="G487">
        <v>1</v>
      </c>
      <c r="H487">
        <v>3</v>
      </c>
      <c r="I487" t="s">
        <v>44</v>
      </c>
      <c r="J487" t="s">
        <v>45</v>
      </c>
      <c r="K487">
        <v>0</v>
      </c>
      <c r="L487">
        <v>7.1260000000000003</v>
      </c>
      <c r="M487">
        <f>_xlfn.RANK.EQ(D487,'Segments clients'!$D$2:$D$1708,0)</f>
        <v>1601</v>
      </c>
      <c r="N487">
        <f>SUMIFS('Segments clients'!$D$2:$D$1708,'Segments clients'!$M$2:$M$1708,"&lt;="&amp;M487)</f>
        <v>2334546.2567999959</v>
      </c>
      <c r="O487" s="4">
        <f>IFERROR(N487/(SUM('Segments clients'!$D$2:$D$1708)),0)</f>
        <v>0.99878452505106152</v>
      </c>
    </row>
    <row r="488" spans="1:15" x14ac:dyDescent="0.35">
      <c r="A488" t="s">
        <v>3788</v>
      </c>
      <c r="B488">
        <v>17</v>
      </c>
      <c r="C488">
        <v>2</v>
      </c>
      <c r="D488">
        <v>148.93620000000001</v>
      </c>
      <c r="E488">
        <v>3</v>
      </c>
      <c r="F488">
        <v>2</v>
      </c>
      <c r="G488">
        <v>1</v>
      </c>
      <c r="H488">
        <v>6</v>
      </c>
      <c r="I488" t="s">
        <v>42</v>
      </c>
      <c r="J488" t="s">
        <v>45</v>
      </c>
      <c r="K488">
        <v>1</v>
      </c>
      <c r="L488">
        <v>21.016200000000001</v>
      </c>
      <c r="M488">
        <f>_xlfn.RANK.EQ(D488,'Segments clients'!$D$2:$D$1708,0)</f>
        <v>1299</v>
      </c>
      <c r="N488">
        <f>SUMIFS('Segments clients'!$D$2:$D$1708,'Segments clients'!$M$2:$M$1708,"&lt;="&amp;M488)</f>
        <v>2306943.5326999975</v>
      </c>
      <c r="O488" s="4">
        <f>IFERROR(N488/(SUM('Segments clients'!$D$2:$D$1708)),0)</f>
        <v>0.98697530362311614</v>
      </c>
    </row>
    <row r="489" spans="1:15" x14ac:dyDescent="0.35">
      <c r="A489" t="s">
        <v>1646</v>
      </c>
      <c r="B489">
        <v>75</v>
      </c>
      <c r="C489">
        <v>1</v>
      </c>
      <c r="D489">
        <v>253.41679999999999</v>
      </c>
      <c r="E489">
        <v>2</v>
      </c>
      <c r="F489">
        <v>1</v>
      </c>
      <c r="G489">
        <v>2</v>
      </c>
      <c r="H489">
        <v>5</v>
      </c>
      <c r="I489" t="s">
        <v>44</v>
      </c>
      <c r="J489" t="s">
        <v>43</v>
      </c>
      <c r="K489">
        <v>0</v>
      </c>
      <c r="L489">
        <v>77.658800000000028</v>
      </c>
      <c r="M489">
        <f>_xlfn.RANK.EQ(D489,'Segments clients'!$D$2:$D$1708,0)</f>
        <v>1154</v>
      </c>
      <c r="N489">
        <f>SUMIFS('Segments clients'!$D$2:$D$1708,'Segments clients'!$M$2:$M$1708,"&lt;="&amp;M489)</f>
        <v>2278577.2552999971</v>
      </c>
      <c r="O489" s="4">
        <f>IFERROR(N489/(SUM('Segments clients'!$D$2:$D$1708)),0)</f>
        <v>0.97483941262592466</v>
      </c>
    </row>
    <row r="490" spans="1:15" x14ac:dyDescent="0.35">
      <c r="A490" t="s">
        <v>3939</v>
      </c>
      <c r="B490">
        <v>13</v>
      </c>
      <c r="C490">
        <v>2</v>
      </c>
      <c r="D490">
        <v>663.48599999999999</v>
      </c>
      <c r="E490">
        <v>3</v>
      </c>
      <c r="F490">
        <v>2</v>
      </c>
      <c r="G490">
        <v>3</v>
      </c>
      <c r="H490">
        <v>8</v>
      </c>
      <c r="I490" t="s">
        <v>46</v>
      </c>
      <c r="J490" t="s">
        <v>41</v>
      </c>
      <c r="K490">
        <v>1</v>
      </c>
      <c r="L490">
        <v>214.876</v>
      </c>
      <c r="M490">
        <f>_xlfn.RANK.EQ(D490,'Segments clients'!$D$2:$D$1708,0)</f>
        <v>824</v>
      </c>
      <c r="N490">
        <f>SUMIFS('Segments clients'!$D$2:$D$1708,'Segments clients'!$M$2:$M$1708,"&lt;="&amp;M490)</f>
        <v>2137236.5801999965</v>
      </c>
      <c r="O490" s="4">
        <f>IFERROR(N490/(SUM('Segments clients'!$D$2:$D$1708)),0)</f>
        <v>0.91436989798728419</v>
      </c>
    </row>
    <row r="491" spans="1:15" x14ac:dyDescent="0.35">
      <c r="A491" t="s">
        <v>10426</v>
      </c>
      <c r="B491">
        <v>86</v>
      </c>
      <c r="C491">
        <v>1</v>
      </c>
      <c r="D491">
        <v>92.754400000000004</v>
      </c>
      <c r="E491">
        <v>1</v>
      </c>
      <c r="F491">
        <v>1</v>
      </c>
      <c r="G491">
        <v>1</v>
      </c>
      <c r="H491">
        <v>3</v>
      </c>
      <c r="I491" t="s">
        <v>44</v>
      </c>
      <c r="J491" t="s">
        <v>41</v>
      </c>
      <c r="K491">
        <v>0</v>
      </c>
      <c r="L491">
        <v>-1.279599999999995</v>
      </c>
      <c r="M491">
        <f>_xlfn.RANK.EQ(D491,'Segments clients'!$D$2:$D$1708,0)</f>
        <v>1440</v>
      </c>
      <c r="N491">
        <f>SUMIFS('Segments clients'!$D$2:$D$1708,'Segments clients'!$M$2:$M$1708,"&lt;="&amp;M491)</f>
        <v>2323740.8882999965</v>
      </c>
      <c r="O491" s="4">
        <f>IFERROR(N491/(SUM('Segments clients'!$D$2:$D$1708)),0)</f>
        <v>0.99416168461093823</v>
      </c>
    </row>
    <row r="492" spans="1:15" x14ac:dyDescent="0.35">
      <c r="A492" t="s">
        <v>4881</v>
      </c>
      <c r="B492">
        <v>9</v>
      </c>
      <c r="C492">
        <v>1</v>
      </c>
      <c r="D492">
        <v>219.40799999999999</v>
      </c>
      <c r="E492">
        <v>4</v>
      </c>
      <c r="F492">
        <v>1</v>
      </c>
      <c r="G492">
        <v>2</v>
      </c>
      <c r="H492">
        <v>7</v>
      </c>
      <c r="I492" t="s">
        <v>42</v>
      </c>
      <c r="J492" t="s">
        <v>41</v>
      </c>
      <c r="K492">
        <v>0</v>
      </c>
      <c r="L492">
        <v>18.594000000000001</v>
      </c>
      <c r="M492">
        <f>_xlfn.RANK.EQ(D492,'Segments clients'!$D$2:$D$1708,0)</f>
        <v>1197</v>
      </c>
      <c r="N492">
        <f>SUMIFS('Segments clients'!$D$2:$D$1708,'Segments clients'!$M$2:$M$1708,"&lt;="&amp;M492)</f>
        <v>2288603.1466999971</v>
      </c>
      <c r="O492" s="4">
        <f>IFERROR(N492/(SUM('Segments clients'!$D$2:$D$1708)),0)</f>
        <v>0.97912877084746119</v>
      </c>
    </row>
    <row r="493" spans="1:15" x14ac:dyDescent="0.35">
      <c r="A493" t="s">
        <v>4632</v>
      </c>
      <c r="B493">
        <v>109</v>
      </c>
      <c r="C493">
        <v>2</v>
      </c>
      <c r="D493">
        <v>123.36</v>
      </c>
      <c r="E493">
        <v>1</v>
      </c>
      <c r="F493">
        <v>2</v>
      </c>
      <c r="G493">
        <v>1</v>
      </c>
      <c r="H493">
        <v>4</v>
      </c>
      <c r="I493" t="s">
        <v>44</v>
      </c>
      <c r="J493" t="s">
        <v>41</v>
      </c>
      <c r="K493">
        <v>1</v>
      </c>
      <c r="L493">
        <v>14.518000000000001</v>
      </c>
      <c r="M493">
        <f>_xlfn.RANK.EQ(D493,'Segments clients'!$D$2:$D$1708,0)</f>
        <v>1354</v>
      </c>
      <c r="N493">
        <f>SUMIFS('Segments clients'!$D$2:$D$1708,'Segments clients'!$M$2:$M$1708,"&lt;="&amp;M493)</f>
        <v>2314444.4786999966</v>
      </c>
      <c r="O493" s="4">
        <f>IFERROR(N493/(SUM('Segments clients'!$D$2:$D$1708)),0)</f>
        <v>0.99018441921301747</v>
      </c>
    </row>
    <row r="494" spans="1:15" x14ac:dyDescent="0.35">
      <c r="A494" t="s">
        <v>2290</v>
      </c>
      <c r="B494">
        <v>76</v>
      </c>
      <c r="C494">
        <v>5</v>
      </c>
      <c r="D494">
        <v>1212.569</v>
      </c>
      <c r="E494">
        <v>2</v>
      </c>
      <c r="F494">
        <v>3</v>
      </c>
      <c r="G494">
        <v>3</v>
      </c>
      <c r="H494">
        <v>8</v>
      </c>
      <c r="I494" t="s">
        <v>46</v>
      </c>
      <c r="J494" t="s">
        <v>45</v>
      </c>
      <c r="K494">
        <v>1</v>
      </c>
      <c r="L494">
        <v>393.93300000000011</v>
      </c>
      <c r="M494">
        <f>_xlfn.RANK.EQ(D494,'Segments clients'!$D$2:$D$1708,0)</f>
        <v>587</v>
      </c>
      <c r="N494">
        <f>SUMIFS('Segments clients'!$D$2:$D$1708,'Segments clients'!$M$2:$M$1708,"&lt;="&amp;M494)</f>
        <v>1920284.079399996</v>
      </c>
      <c r="O494" s="4">
        <f>IFERROR(N494/(SUM('Segments clients'!$D$2:$D$1708)),0)</f>
        <v>0.82155151846749364</v>
      </c>
    </row>
    <row r="495" spans="1:15" x14ac:dyDescent="0.35">
      <c r="A495" t="s">
        <v>7459</v>
      </c>
      <c r="B495">
        <v>137</v>
      </c>
      <c r="C495">
        <v>1</v>
      </c>
      <c r="D495">
        <v>63.581600000000002</v>
      </c>
      <c r="E495">
        <v>1</v>
      </c>
      <c r="F495">
        <v>1</v>
      </c>
      <c r="G495">
        <v>1</v>
      </c>
      <c r="H495">
        <v>3</v>
      </c>
      <c r="I495" t="s">
        <v>44</v>
      </c>
      <c r="J495" t="s">
        <v>43</v>
      </c>
      <c r="K495">
        <v>0</v>
      </c>
      <c r="L495">
        <v>10.6976</v>
      </c>
      <c r="M495">
        <f>_xlfn.RANK.EQ(D495,'Segments clients'!$D$2:$D$1708,0)</f>
        <v>1529</v>
      </c>
      <c r="N495">
        <f>SUMIFS('Segments clients'!$D$2:$D$1708,'Segments clients'!$M$2:$M$1708,"&lt;="&amp;M495)</f>
        <v>2330695.5239999969</v>
      </c>
      <c r="O495" s="4">
        <f>IFERROR(N495/(SUM('Segments clients'!$D$2:$D$1708)),0)</f>
        <v>0.99713707329484003</v>
      </c>
    </row>
    <row r="496" spans="1:15" x14ac:dyDescent="0.35">
      <c r="A496" t="s">
        <v>4937</v>
      </c>
      <c r="B496">
        <v>28</v>
      </c>
      <c r="C496">
        <v>4</v>
      </c>
      <c r="D496">
        <v>1496.6007</v>
      </c>
      <c r="E496">
        <v>3</v>
      </c>
      <c r="F496">
        <v>3</v>
      </c>
      <c r="G496">
        <v>3</v>
      </c>
      <c r="H496">
        <v>9</v>
      </c>
      <c r="I496" t="s">
        <v>46</v>
      </c>
      <c r="J496" t="s">
        <v>45</v>
      </c>
      <c r="K496">
        <v>1</v>
      </c>
      <c r="L496">
        <v>495.30869999999987</v>
      </c>
      <c r="M496">
        <f>_xlfn.RANK.EQ(D496,'Segments clients'!$D$2:$D$1708,0)</f>
        <v>502</v>
      </c>
      <c r="N496">
        <f>SUMIFS('Segments clients'!$D$2:$D$1708,'Segments clients'!$M$2:$M$1708,"&lt;="&amp;M496)</f>
        <v>1806486.677199997</v>
      </c>
      <c r="O496" s="4">
        <f>IFERROR(N496/(SUM('Segments clients'!$D$2:$D$1708)),0)</f>
        <v>0.77286579036195369</v>
      </c>
    </row>
    <row r="497" spans="1:15" x14ac:dyDescent="0.35">
      <c r="A497" t="s">
        <v>3895</v>
      </c>
      <c r="B497">
        <v>108</v>
      </c>
      <c r="C497">
        <v>2</v>
      </c>
      <c r="D497">
        <v>398.27319999999997</v>
      </c>
      <c r="E497">
        <v>1</v>
      </c>
      <c r="F497">
        <v>2</v>
      </c>
      <c r="G497">
        <v>2</v>
      </c>
      <c r="H497">
        <v>5</v>
      </c>
      <c r="I497" t="s">
        <v>44</v>
      </c>
      <c r="J497" t="s">
        <v>45</v>
      </c>
      <c r="K497">
        <v>1</v>
      </c>
      <c r="L497">
        <v>139.22319999999999</v>
      </c>
      <c r="M497">
        <f>_xlfn.RANK.EQ(D497,'Segments clients'!$D$2:$D$1708,0)</f>
        <v>1007</v>
      </c>
      <c r="N497">
        <f>SUMIFS('Segments clients'!$D$2:$D$1708,'Segments clients'!$M$2:$M$1708,"&lt;="&amp;M497)</f>
        <v>2231148.2864999962</v>
      </c>
      <c r="O497" s="4">
        <f>IFERROR(N497/(SUM('Segments clients'!$D$2:$D$1708)),0)</f>
        <v>0.95454796629514893</v>
      </c>
    </row>
    <row r="498" spans="1:15" x14ac:dyDescent="0.35">
      <c r="A498" t="s">
        <v>2022</v>
      </c>
      <c r="B498">
        <v>53</v>
      </c>
      <c r="C498">
        <v>4</v>
      </c>
      <c r="D498">
        <v>983.02819999999997</v>
      </c>
      <c r="E498">
        <v>2</v>
      </c>
      <c r="F498">
        <v>3</v>
      </c>
      <c r="G498">
        <v>3</v>
      </c>
      <c r="H498">
        <v>8</v>
      </c>
      <c r="I498" t="s">
        <v>46</v>
      </c>
      <c r="J498" t="s">
        <v>41</v>
      </c>
      <c r="K498">
        <v>1</v>
      </c>
      <c r="L498">
        <v>299.85620000000011</v>
      </c>
      <c r="M498">
        <f>_xlfn.RANK.EQ(D498,'Segments clients'!$D$2:$D$1708,0)</f>
        <v>674</v>
      </c>
      <c r="N498">
        <f>SUMIFS('Segments clients'!$D$2:$D$1708,'Segments clients'!$M$2:$M$1708,"&lt;="&amp;M498)</f>
        <v>2015461.0122999959</v>
      </c>
      <c r="O498" s="4">
        <f>IFERROR(N498/(SUM('Segments clients'!$D$2:$D$1708)),0)</f>
        <v>0.86227088628702242</v>
      </c>
    </row>
    <row r="499" spans="1:15" x14ac:dyDescent="0.35">
      <c r="A499" t="s">
        <v>7238</v>
      </c>
      <c r="B499">
        <v>126</v>
      </c>
      <c r="C499">
        <v>1</v>
      </c>
      <c r="D499">
        <v>166.89959999999999</v>
      </c>
      <c r="E499">
        <v>1</v>
      </c>
      <c r="F499">
        <v>1</v>
      </c>
      <c r="G499">
        <v>2</v>
      </c>
      <c r="H499">
        <v>4</v>
      </c>
      <c r="I499" t="s">
        <v>44</v>
      </c>
      <c r="J499" t="s">
        <v>48</v>
      </c>
      <c r="K499">
        <v>0</v>
      </c>
      <c r="L499">
        <v>30.145599999999991</v>
      </c>
      <c r="M499">
        <f>_xlfn.RANK.EQ(D499,'Segments clients'!$D$2:$D$1708,0)</f>
        <v>1266</v>
      </c>
      <c r="N499">
        <f>SUMIFS('Segments clients'!$D$2:$D$1708,'Segments clients'!$M$2:$M$1708,"&lt;="&amp;M499)</f>
        <v>2301768.5404999969</v>
      </c>
      <c r="O499" s="4">
        <f>IFERROR(N499/(SUM('Segments clients'!$D$2:$D$1708)),0)</f>
        <v>0.98476129646366684</v>
      </c>
    </row>
    <row r="500" spans="1:15" x14ac:dyDescent="0.35">
      <c r="A500" t="s">
        <v>8839</v>
      </c>
      <c r="B500">
        <v>25</v>
      </c>
      <c r="C500">
        <v>2</v>
      </c>
      <c r="D500">
        <v>64.748899999999992</v>
      </c>
      <c r="E500">
        <v>3</v>
      </c>
      <c r="F500">
        <v>2</v>
      </c>
      <c r="G500">
        <v>1</v>
      </c>
      <c r="H500">
        <v>6</v>
      </c>
      <c r="I500" t="s">
        <v>42</v>
      </c>
      <c r="J500" t="s">
        <v>45</v>
      </c>
      <c r="K500">
        <v>1</v>
      </c>
      <c r="L500">
        <v>10.4369</v>
      </c>
      <c r="M500">
        <f>_xlfn.RANK.EQ(D500,'Segments clients'!$D$2:$D$1708,0)</f>
        <v>1526</v>
      </c>
      <c r="N500">
        <f>SUMIFS('Segments clients'!$D$2:$D$1708,'Segments clients'!$M$2:$M$1708,"&lt;="&amp;M500)</f>
        <v>2330503.7041999972</v>
      </c>
      <c r="O500" s="4">
        <f>IFERROR(N500/(SUM('Segments clients'!$D$2:$D$1708)),0)</f>
        <v>0.99705500739133524</v>
      </c>
    </row>
    <row r="501" spans="1:15" x14ac:dyDescent="0.35">
      <c r="A501" t="s">
        <v>1908</v>
      </c>
      <c r="B501">
        <v>29</v>
      </c>
      <c r="C501">
        <v>5</v>
      </c>
      <c r="D501">
        <v>199.5864</v>
      </c>
      <c r="E501">
        <v>3</v>
      </c>
      <c r="F501">
        <v>3</v>
      </c>
      <c r="G501">
        <v>2</v>
      </c>
      <c r="H501">
        <v>8</v>
      </c>
      <c r="I501" t="s">
        <v>46</v>
      </c>
      <c r="J501" t="s">
        <v>45</v>
      </c>
      <c r="K501">
        <v>1</v>
      </c>
      <c r="L501">
        <v>-10.085599999999999</v>
      </c>
      <c r="M501">
        <f>_xlfn.RANK.EQ(D501,'Segments clients'!$D$2:$D$1708,0)</f>
        <v>1217</v>
      </c>
      <c r="N501">
        <f>SUMIFS('Segments clients'!$D$2:$D$1708,'Segments clients'!$M$2:$M$1708,"&lt;="&amp;M501)</f>
        <v>2292805.7571999975</v>
      </c>
      <c r="O501" s="4">
        <f>IFERROR(N501/(SUM('Segments clients'!$D$2:$D$1708)),0)</f>
        <v>0.98092676577687898</v>
      </c>
    </row>
    <row r="502" spans="1:15" x14ac:dyDescent="0.35">
      <c r="A502" t="s">
        <v>6518</v>
      </c>
      <c r="B502">
        <v>66</v>
      </c>
      <c r="C502">
        <v>1</v>
      </c>
      <c r="D502">
        <v>107.24550000000001</v>
      </c>
      <c r="E502">
        <v>2</v>
      </c>
      <c r="F502">
        <v>1</v>
      </c>
      <c r="G502">
        <v>1</v>
      </c>
      <c r="H502">
        <v>4</v>
      </c>
      <c r="I502" t="s">
        <v>44</v>
      </c>
      <c r="J502" t="s">
        <v>43</v>
      </c>
      <c r="K502">
        <v>0</v>
      </c>
      <c r="L502">
        <v>26.471499999999999</v>
      </c>
      <c r="M502">
        <f>_xlfn.RANK.EQ(D502,'Segments clients'!$D$2:$D$1708,0)</f>
        <v>1402</v>
      </c>
      <c r="N502">
        <f>SUMIFS('Segments clients'!$D$2:$D$1708,'Segments clients'!$M$2:$M$1708,"&lt;="&amp;M502)</f>
        <v>2320001.8526999964</v>
      </c>
      <c r="O502" s="4">
        <f>IFERROR(N502/(SUM('Segments clients'!$D$2:$D$1708)),0)</f>
        <v>0.9925620200572729</v>
      </c>
    </row>
    <row r="503" spans="1:15" x14ac:dyDescent="0.35">
      <c r="A503" t="s">
        <v>9325</v>
      </c>
      <c r="B503">
        <v>112</v>
      </c>
      <c r="C503">
        <v>1</v>
      </c>
      <c r="D503">
        <v>130.30709999999999</v>
      </c>
      <c r="E503">
        <v>1</v>
      </c>
      <c r="F503">
        <v>1</v>
      </c>
      <c r="G503">
        <v>1</v>
      </c>
      <c r="H503">
        <v>3</v>
      </c>
      <c r="I503" t="s">
        <v>44</v>
      </c>
      <c r="J503" t="s">
        <v>48</v>
      </c>
      <c r="K503">
        <v>0</v>
      </c>
      <c r="L503">
        <v>2.2090999999999958</v>
      </c>
      <c r="M503">
        <f>_xlfn.RANK.EQ(D503,'Segments clients'!$D$2:$D$1708,0)</f>
        <v>1342</v>
      </c>
      <c r="N503">
        <f>SUMIFS('Segments clients'!$D$2:$D$1708,'Segments clients'!$M$2:$M$1708,"&lt;="&amp;M503)</f>
        <v>2312919.2142999968</v>
      </c>
      <c r="O503" s="4">
        <f>IFERROR(N503/(SUM('Segments clients'!$D$2:$D$1708)),0)</f>
        <v>0.98953186821948125</v>
      </c>
    </row>
    <row r="504" spans="1:15" x14ac:dyDescent="0.35">
      <c r="A504" t="s">
        <v>313</v>
      </c>
      <c r="B504">
        <v>104</v>
      </c>
      <c r="C504">
        <v>2</v>
      </c>
      <c r="D504">
        <v>242.30670000000001</v>
      </c>
      <c r="E504">
        <v>1</v>
      </c>
      <c r="F504">
        <v>2</v>
      </c>
      <c r="G504">
        <v>2</v>
      </c>
      <c r="H504">
        <v>5</v>
      </c>
      <c r="I504" t="s">
        <v>44</v>
      </c>
      <c r="J504" t="s">
        <v>45</v>
      </c>
      <c r="K504">
        <v>1</v>
      </c>
      <c r="L504">
        <v>65.876699999999985</v>
      </c>
      <c r="M504">
        <f>_xlfn.RANK.EQ(D504,'Segments clients'!$D$2:$D$1708,0)</f>
        <v>1165</v>
      </c>
      <c r="N504">
        <f>SUMIFS('Segments clients'!$D$2:$D$1708,'Segments clients'!$M$2:$M$1708,"&lt;="&amp;M504)</f>
        <v>2281318.4863999966</v>
      </c>
      <c r="O504" s="4">
        <f>IFERROR(N504/(SUM('Segments clients'!$D$2:$D$1708)),0)</f>
        <v>0.9760121883609495</v>
      </c>
    </row>
    <row r="505" spans="1:15" x14ac:dyDescent="0.35">
      <c r="A505" t="s">
        <v>3199</v>
      </c>
      <c r="B505">
        <v>41</v>
      </c>
      <c r="C505">
        <v>1</v>
      </c>
      <c r="D505">
        <v>41.773000000000003</v>
      </c>
      <c r="E505">
        <v>2</v>
      </c>
      <c r="F505">
        <v>1</v>
      </c>
      <c r="G505">
        <v>1</v>
      </c>
      <c r="H505">
        <v>4</v>
      </c>
      <c r="I505" t="s">
        <v>44</v>
      </c>
      <c r="J505" t="s">
        <v>41</v>
      </c>
      <c r="K505">
        <v>0</v>
      </c>
      <c r="L505">
        <v>-3.2269999999999932</v>
      </c>
      <c r="M505">
        <f>_xlfn.RANK.EQ(D505,'Segments clients'!$D$2:$D$1708,0)</f>
        <v>1606</v>
      </c>
      <c r="N505">
        <f>SUMIFS('Segments clients'!$D$2:$D$1708,'Segments clients'!$M$2:$M$1708,"&lt;="&amp;M505)</f>
        <v>2334759.7557999957</v>
      </c>
      <c r="O505" s="4">
        <f>IFERROR(N505/(SUM('Segments clients'!$D$2:$D$1708)),0)</f>
        <v>0.99887586592584288</v>
      </c>
    </row>
    <row r="506" spans="1:15" x14ac:dyDescent="0.35">
      <c r="A506" t="s">
        <v>7399</v>
      </c>
      <c r="B506">
        <v>81</v>
      </c>
      <c r="C506">
        <v>1</v>
      </c>
      <c r="D506">
        <v>665.70299999999997</v>
      </c>
      <c r="E506">
        <v>1</v>
      </c>
      <c r="F506">
        <v>1</v>
      </c>
      <c r="G506">
        <v>3</v>
      </c>
      <c r="H506">
        <v>5</v>
      </c>
      <c r="I506" t="s">
        <v>44</v>
      </c>
      <c r="J506" t="s">
        <v>41</v>
      </c>
      <c r="K506">
        <v>0</v>
      </c>
      <c r="L506">
        <v>213.261</v>
      </c>
      <c r="M506">
        <f>_xlfn.RANK.EQ(D506,'Segments clients'!$D$2:$D$1708,0)</f>
        <v>821</v>
      </c>
      <c r="N506">
        <f>SUMIFS('Segments clients'!$D$2:$D$1708,'Segments clients'!$M$2:$M$1708,"&lt;="&amp;M506)</f>
        <v>2135243.2429999961</v>
      </c>
      <c r="O506" s="4">
        <f>IFERROR(N506/(SUM('Segments clients'!$D$2:$D$1708)),0)</f>
        <v>0.91351709228991584</v>
      </c>
    </row>
    <row r="507" spans="1:15" x14ac:dyDescent="0.35">
      <c r="A507" t="s">
        <v>4364</v>
      </c>
      <c r="B507">
        <v>2</v>
      </c>
      <c r="C507">
        <v>1</v>
      </c>
      <c r="D507">
        <v>47.804000000000002</v>
      </c>
      <c r="E507">
        <v>4</v>
      </c>
      <c r="F507">
        <v>1</v>
      </c>
      <c r="G507">
        <v>1</v>
      </c>
      <c r="H507">
        <v>6</v>
      </c>
      <c r="I507" t="s">
        <v>42</v>
      </c>
      <c r="J507" t="s">
        <v>48</v>
      </c>
      <c r="K507">
        <v>0</v>
      </c>
      <c r="L507">
        <v>-7.2880000000000038</v>
      </c>
      <c r="M507">
        <f>_xlfn.RANK.EQ(D507,'Segments clients'!$D$2:$D$1708,0)</f>
        <v>1588</v>
      </c>
      <c r="N507">
        <f>SUMIFS('Segments clients'!$D$2:$D$1708,'Segments clients'!$M$2:$M$1708,"&lt;="&amp;M507)</f>
        <v>2333955.5070999968</v>
      </c>
      <c r="O507" s="4">
        <f>IFERROR(N507/(SUM('Segments clients'!$D$2:$D$1708)),0)</f>
        <v>0.9985317857203162</v>
      </c>
    </row>
    <row r="508" spans="1:15" x14ac:dyDescent="0.35">
      <c r="A508" t="s">
        <v>9606</v>
      </c>
      <c r="B508">
        <v>16</v>
      </c>
      <c r="C508">
        <v>2</v>
      </c>
      <c r="D508">
        <v>520.28819999999996</v>
      </c>
      <c r="E508">
        <v>3</v>
      </c>
      <c r="F508">
        <v>2</v>
      </c>
      <c r="G508">
        <v>2</v>
      </c>
      <c r="H508">
        <v>7</v>
      </c>
      <c r="I508" t="s">
        <v>42</v>
      </c>
      <c r="J508" t="s">
        <v>41</v>
      </c>
      <c r="K508">
        <v>1</v>
      </c>
      <c r="L508">
        <v>146.29419999999999</v>
      </c>
      <c r="M508">
        <f>_xlfn.RANK.EQ(D508,'Segments clients'!$D$2:$D$1708,0)</f>
        <v>901</v>
      </c>
      <c r="N508">
        <f>SUMIFS('Segments clients'!$D$2:$D$1708,'Segments clients'!$M$2:$M$1708,"&lt;="&amp;M508)</f>
        <v>2182160.0835999972</v>
      </c>
      <c r="O508" s="4">
        <f>IFERROR(N508/(SUM('Segments clients'!$D$2:$D$1708)),0)</f>
        <v>0.93358943577811049</v>
      </c>
    </row>
    <row r="509" spans="1:15" x14ac:dyDescent="0.35">
      <c r="A509" t="s">
        <v>4296</v>
      </c>
      <c r="B509">
        <v>173</v>
      </c>
      <c r="C509">
        <v>2</v>
      </c>
      <c r="D509">
        <v>137.36699999999999</v>
      </c>
      <c r="E509">
        <v>1</v>
      </c>
      <c r="F509">
        <v>2</v>
      </c>
      <c r="G509">
        <v>1</v>
      </c>
      <c r="H509">
        <v>4</v>
      </c>
      <c r="I509" t="s">
        <v>44</v>
      </c>
      <c r="J509" t="s">
        <v>41</v>
      </c>
      <c r="K509">
        <v>1</v>
      </c>
      <c r="L509">
        <v>14.533000000000021</v>
      </c>
      <c r="M509">
        <f>_xlfn.RANK.EQ(D509,'Segments clients'!$D$2:$D$1708,0)</f>
        <v>1323</v>
      </c>
      <c r="N509">
        <f>SUMIFS('Segments clients'!$D$2:$D$1708,'Segments clients'!$M$2:$M$1708,"&lt;="&amp;M509)</f>
        <v>2310380.6181999971</v>
      </c>
      <c r="O509" s="4">
        <f>IFERROR(N509/(SUM('Segments clients'!$D$2:$D$1708)),0)</f>
        <v>0.98844578543459349</v>
      </c>
    </row>
    <row r="510" spans="1:15" x14ac:dyDescent="0.35">
      <c r="A510" t="s">
        <v>3404</v>
      </c>
      <c r="B510">
        <v>174</v>
      </c>
      <c r="C510">
        <v>1</v>
      </c>
      <c r="D510">
        <v>294.99029999999988</v>
      </c>
      <c r="E510">
        <v>1</v>
      </c>
      <c r="F510">
        <v>1</v>
      </c>
      <c r="G510">
        <v>2</v>
      </c>
      <c r="H510">
        <v>4</v>
      </c>
      <c r="I510" t="s">
        <v>44</v>
      </c>
      <c r="J510" t="s">
        <v>41</v>
      </c>
      <c r="K510">
        <v>0</v>
      </c>
      <c r="L510">
        <v>63.884299999999953</v>
      </c>
      <c r="M510">
        <f>_xlfn.RANK.EQ(D510,'Segments clients'!$D$2:$D$1708,0)</f>
        <v>1109</v>
      </c>
      <c r="N510">
        <f>SUMIFS('Segments clients'!$D$2:$D$1708,'Segments clients'!$M$2:$M$1708,"&lt;="&amp;M510)</f>
        <v>2266171.0863999967</v>
      </c>
      <c r="O510" s="4">
        <f>IFERROR(N510/(SUM('Segments clients'!$D$2:$D$1708)),0)</f>
        <v>0.96953170476774975</v>
      </c>
    </row>
    <row r="511" spans="1:15" x14ac:dyDescent="0.35">
      <c r="A511" t="s">
        <v>2221</v>
      </c>
      <c r="B511">
        <v>53</v>
      </c>
      <c r="C511">
        <v>1</v>
      </c>
      <c r="D511">
        <v>100.08</v>
      </c>
      <c r="E511">
        <v>2</v>
      </c>
      <c r="F511">
        <v>1</v>
      </c>
      <c r="G511">
        <v>1</v>
      </c>
      <c r="H511">
        <v>4</v>
      </c>
      <c r="I511" t="s">
        <v>44</v>
      </c>
      <c r="J511" t="s">
        <v>41</v>
      </c>
      <c r="K511">
        <v>0</v>
      </c>
      <c r="L511">
        <v>4.8960000000000043</v>
      </c>
      <c r="M511">
        <f>_xlfn.RANK.EQ(D511,'Segments clients'!$D$2:$D$1708,0)</f>
        <v>1418</v>
      </c>
      <c r="N511">
        <f>SUMIFS('Segments clients'!$D$2:$D$1708,'Segments clients'!$M$2:$M$1708,"&lt;="&amp;M511)</f>
        <v>2321640.3840999966</v>
      </c>
      <c r="O511" s="4">
        <f>IFERROR(N511/(SUM('Segments clients'!$D$2:$D$1708)),0)</f>
        <v>0.99326302985794124</v>
      </c>
    </row>
    <row r="512" spans="1:15" x14ac:dyDescent="0.35">
      <c r="A512" t="s">
        <v>712</v>
      </c>
      <c r="B512">
        <v>16</v>
      </c>
      <c r="C512">
        <v>1</v>
      </c>
      <c r="D512">
        <v>500.51240000000001</v>
      </c>
      <c r="E512">
        <v>3</v>
      </c>
      <c r="F512">
        <v>1</v>
      </c>
      <c r="G512">
        <v>2</v>
      </c>
      <c r="H512">
        <v>6</v>
      </c>
      <c r="I512" t="s">
        <v>42</v>
      </c>
      <c r="J512" t="s">
        <v>41</v>
      </c>
      <c r="K512">
        <v>0</v>
      </c>
      <c r="L512">
        <v>166.4864</v>
      </c>
      <c r="M512">
        <f>_xlfn.RANK.EQ(D512,'Segments clients'!$D$2:$D$1708,0)</f>
        <v>917</v>
      </c>
      <c r="N512">
        <f>SUMIFS('Segments clients'!$D$2:$D$1708,'Segments clients'!$M$2:$M$1708,"&lt;="&amp;M512)</f>
        <v>2190342.6045999965</v>
      </c>
      <c r="O512" s="4">
        <f>IFERROR(N512/(SUM('Segments clients'!$D$2:$D$1708)),0)</f>
        <v>0.93709014831567528</v>
      </c>
    </row>
    <row r="513" spans="1:15" x14ac:dyDescent="0.35">
      <c r="A513" t="s">
        <v>2813</v>
      </c>
      <c r="B513">
        <v>108</v>
      </c>
      <c r="C513">
        <v>2</v>
      </c>
      <c r="D513">
        <v>1372.4418000000001</v>
      </c>
      <c r="E513">
        <v>1</v>
      </c>
      <c r="F513">
        <v>2</v>
      </c>
      <c r="G513">
        <v>3</v>
      </c>
      <c r="H513">
        <v>6</v>
      </c>
      <c r="I513" t="s">
        <v>44</v>
      </c>
      <c r="J513" t="s">
        <v>41</v>
      </c>
      <c r="K513">
        <v>1</v>
      </c>
      <c r="L513">
        <v>346.36579999999992</v>
      </c>
      <c r="M513">
        <f>_xlfn.RANK.EQ(D513,'Segments clients'!$D$2:$D$1708,0)</f>
        <v>537</v>
      </c>
      <c r="N513">
        <f>SUMIFS('Segments clients'!$D$2:$D$1708,'Segments clients'!$M$2:$M$1708,"&lt;="&amp;M513)</f>
        <v>1856458.4501999964</v>
      </c>
      <c r="O513" s="4">
        <f>IFERROR(N513/(SUM('Segments clients'!$D$2:$D$1708)),0)</f>
        <v>0.79424511982110857</v>
      </c>
    </row>
    <row r="514" spans="1:15" x14ac:dyDescent="0.35">
      <c r="A514" t="s">
        <v>7346</v>
      </c>
      <c r="B514">
        <v>40</v>
      </c>
      <c r="C514">
        <v>1</v>
      </c>
      <c r="D514">
        <v>500.03249999999991</v>
      </c>
      <c r="E514">
        <v>2</v>
      </c>
      <c r="F514">
        <v>1</v>
      </c>
      <c r="G514">
        <v>2</v>
      </c>
      <c r="H514">
        <v>5</v>
      </c>
      <c r="I514" t="s">
        <v>44</v>
      </c>
      <c r="J514" t="s">
        <v>41</v>
      </c>
      <c r="K514">
        <v>0</v>
      </c>
      <c r="L514">
        <v>171.73249999999999</v>
      </c>
      <c r="M514">
        <f>_xlfn.RANK.EQ(D514,'Segments clients'!$D$2:$D$1708,0)</f>
        <v>918</v>
      </c>
      <c r="N514">
        <f>SUMIFS('Segments clients'!$D$2:$D$1708,'Segments clients'!$M$2:$M$1708,"&lt;="&amp;M514)</f>
        <v>2190842.6370999967</v>
      </c>
      <c r="O514" s="4">
        <f>IFERROR(N514/(SUM('Segments clients'!$D$2:$D$1708)),0)</f>
        <v>0.93730407627772272</v>
      </c>
    </row>
    <row r="515" spans="1:15" x14ac:dyDescent="0.35">
      <c r="A515" t="s">
        <v>7706</v>
      </c>
      <c r="B515">
        <v>133</v>
      </c>
      <c r="C515">
        <v>1</v>
      </c>
      <c r="D515">
        <v>49.509</v>
      </c>
      <c r="E515">
        <v>1</v>
      </c>
      <c r="F515">
        <v>1</v>
      </c>
      <c r="G515">
        <v>1</v>
      </c>
      <c r="H515">
        <v>3</v>
      </c>
      <c r="I515" t="s">
        <v>44</v>
      </c>
      <c r="J515" t="s">
        <v>45</v>
      </c>
      <c r="K515">
        <v>0</v>
      </c>
      <c r="L515">
        <v>13.323</v>
      </c>
      <c r="M515">
        <f>_xlfn.RANK.EQ(D515,'Segments clients'!$D$2:$D$1708,0)</f>
        <v>1578</v>
      </c>
      <c r="N515">
        <f>SUMIFS('Segments clients'!$D$2:$D$1708,'Segments clients'!$M$2:$M$1708,"&lt;="&amp;M515)</f>
        <v>2333468.9017999959</v>
      </c>
      <c r="O515" s="4">
        <f>IFERROR(N515/(SUM('Segments clients'!$D$2:$D$1708)),0)</f>
        <v>0.99832360229193773</v>
      </c>
    </row>
    <row r="516" spans="1:15" x14ac:dyDescent="0.35">
      <c r="A516" t="s">
        <v>10623</v>
      </c>
      <c r="B516">
        <v>161</v>
      </c>
      <c r="C516">
        <v>1</v>
      </c>
      <c r="D516">
        <v>77.246399999999994</v>
      </c>
      <c r="E516">
        <v>1</v>
      </c>
      <c r="F516">
        <v>1</v>
      </c>
      <c r="G516">
        <v>1</v>
      </c>
      <c r="H516">
        <v>3</v>
      </c>
      <c r="I516" t="s">
        <v>44</v>
      </c>
      <c r="J516" t="s">
        <v>48</v>
      </c>
      <c r="K516">
        <v>0</v>
      </c>
      <c r="L516">
        <v>10.3004</v>
      </c>
      <c r="M516">
        <f>_xlfn.RANK.EQ(D516,'Segments clients'!$D$2:$D$1708,0)</f>
        <v>1483</v>
      </c>
      <c r="N516">
        <f>SUMIFS('Segments clients'!$D$2:$D$1708,'Segments clients'!$M$2:$M$1708,"&lt;="&amp;M516)</f>
        <v>2327413.0506999968</v>
      </c>
      <c r="O516" s="4">
        <f>IFERROR(N516/(SUM('Segments clients'!$D$2:$D$1708)),0)</f>
        <v>0.99573273892948577</v>
      </c>
    </row>
    <row r="517" spans="1:15" x14ac:dyDescent="0.35">
      <c r="A517" t="s">
        <v>10908</v>
      </c>
      <c r="B517">
        <v>63</v>
      </c>
      <c r="C517">
        <v>1</v>
      </c>
      <c r="D517">
        <v>570.57999999999993</v>
      </c>
      <c r="E517">
        <v>2</v>
      </c>
      <c r="F517">
        <v>1</v>
      </c>
      <c r="G517">
        <v>2</v>
      </c>
      <c r="H517">
        <v>5</v>
      </c>
      <c r="I517" t="s">
        <v>44</v>
      </c>
      <c r="J517" t="s">
        <v>43</v>
      </c>
      <c r="K517">
        <v>0</v>
      </c>
      <c r="L517">
        <v>191.69</v>
      </c>
      <c r="M517">
        <f>_xlfn.RANK.EQ(D517,'Segments clients'!$D$2:$D$1708,0)</f>
        <v>861</v>
      </c>
      <c r="N517">
        <f>SUMIFS('Segments clients'!$D$2:$D$1708,'Segments clients'!$M$2:$M$1708,"&lt;="&amp;M517)</f>
        <v>2160197.1269999957</v>
      </c>
      <c r="O517" s="4">
        <f>IFERROR(N517/(SUM('Segments clients'!$D$2:$D$1708)),0)</f>
        <v>0.92419306545023439</v>
      </c>
    </row>
    <row r="518" spans="1:15" x14ac:dyDescent="0.35">
      <c r="A518" t="s">
        <v>969</v>
      </c>
      <c r="B518">
        <v>133</v>
      </c>
      <c r="C518">
        <v>1</v>
      </c>
      <c r="D518">
        <v>353.61810000000003</v>
      </c>
      <c r="E518">
        <v>1</v>
      </c>
      <c r="F518">
        <v>1</v>
      </c>
      <c r="G518">
        <v>2</v>
      </c>
      <c r="H518">
        <v>4</v>
      </c>
      <c r="I518" t="s">
        <v>44</v>
      </c>
      <c r="J518" t="s">
        <v>43</v>
      </c>
      <c r="K518">
        <v>0</v>
      </c>
      <c r="L518">
        <v>126.30410000000001</v>
      </c>
      <c r="M518">
        <f>_xlfn.RANK.EQ(D518,'Segments clients'!$D$2:$D$1708,0)</f>
        <v>1048</v>
      </c>
      <c r="N518">
        <f>SUMIFS('Segments clients'!$D$2:$D$1708,'Segments clients'!$M$2:$M$1708,"&lt;="&amp;M518)</f>
        <v>2246515.403399996</v>
      </c>
      <c r="O518" s="4">
        <f>IFERROR(N518/(SUM('Segments clients'!$D$2:$D$1708)),0)</f>
        <v>0.96112245095556803</v>
      </c>
    </row>
    <row r="519" spans="1:15" x14ac:dyDescent="0.35">
      <c r="A519" t="s">
        <v>7304</v>
      </c>
      <c r="B519">
        <v>57</v>
      </c>
      <c r="C519">
        <v>2</v>
      </c>
      <c r="D519">
        <v>93.727400000000003</v>
      </c>
      <c r="E519">
        <v>2</v>
      </c>
      <c r="F519">
        <v>2</v>
      </c>
      <c r="G519">
        <v>1</v>
      </c>
      <c r="H519">
        <v>5</v>
      </c>
      <c r="I519" t="s">
        <v>44</v>
      </c>
      <c r="J519" t="s">
        <v>41</v>
      </c>
      <c r="K519">
        <v>1</v>
      </c>
      <c r="L519">
        <v>21.3294</v>
      </c>
      <c r="M519">
        <f>_xlfn.RANK.EQ(D519,'Segments clients'!$D$2:$D$1708,0)</f>
        <v>1435</v>
      </c>
      <c r="N519">
        <f>SUMIFS('Segments clients'!$D$2:$D$1708,'Segments clients'!$M$2:$M$1708,"&lt;="&amp;M519)</f>
        <v>2323275.3066999968</v>
      </c>
      <c r="O519" s="4">
        <f>IFERROR(N519/(SUM('Segments clients'!$D$2:$D$1708)),0)</f>
        <v>0.99396249571250717</v>
      </c>
    </row>
    <row r="520" spans="1:15" x14ac:dyDescent="0.35">
      <c r="A520" t="s">
        <v>5008</v>
      </c>
      <c r="B520">
        <v>33</v>
      </c>
      <c r="C520">
        <v>1</v>
      </c>
      <c r="D520">
        <v>34.055999999999997</v>
      </c>
      <c r="E520">
        <v>3</v>
      </c>
      <c r="F520">
        <v>1</v>
      </c>
      <c r="G520">
        <v>1</v>
      </c>
      <c r="H520">
        <v>5</v>
      </c>
      <c r="I520" t="s">
        <v>42</v>
      </c>
      <c r="J520" t="s">
        <v>48</v>
      </c>
      <c r="K520">
        <v>0</v>
      </c>
      <c r="L520">
        <v>-6.9039999999999999</v>
      </c>
      <c r="M520">
        <f>_xlfn.RANK.EQ(D520,'Segments clients'!$D$2:$D$1708,0)</f>
        <v>1631</v>
      </c>
      <c r="N520">
        <f>SUMIFS('Segments clients'!$D$2:$D$1708,'Segments clients'!$M$2:$M$1708,"&lt;="&amp;M520)</f>
        <v>2335705.8783999961</v>
      </c>
      <c r="O520" s="4">
        <f>IFERROR(N520/(SUM('Segments clients'!$D$2:$D$1708)),0)</f>
        <v>0.9992806437746129</v>
      </c>
    </row>
    <row r="521" spans="1:15" x14ac:dyDescent="0.35">
      <c r="A521" t="s">
        <v>7463</v>
      </c>
      <c r="B521">
        <v>36</v>
      </c>
      <c r="C521">
        <v>1</v>
      </c>
      <c r="D521">
        <v>82.790400000000005</v>
      </c>
      <c r="E521">
        <v>2</v>
      </c>
      <c r="F521">
        <v>1</v>
      </c>
      <c r="G521">
        <v>1</v>
      </c>
      <c r="H521">
        <v>4</v>
      </c>
      <c r="I521" t="s">
        <v>44</v>
      </c>
      <c r="J521" t="s">
        <v>43</v>
      </c>
      <c r="K521">
        <v>0</v>
      </c>
      <c r="L521">
        <v>16.232400000000009</v>
      </c>
      <c r="M521">
        <f>_xlfn.RANK.EQ(D521,'Segments clients'!$D$2:$D$1708,0)</f>
        <v>1469</v>
      </c>
      <c r="N521">
        <f>SUMIFS('Segments clients'!$D$2:$D$1708,'Segments clients'!$M$2:$M$1708,"&lt;="&amp;M521)</f>
        <v>2326297.8574999967</v>
      </c>
      <c r="O521" s="4">
        <f>IFERROR(N521/(SUM('Segments clients'!$D$2:$D$1708)),0)</f>
        <v>0.99525562792457078</v>
      </c>
    </row>
    <row r="522" spans="1:15" x14ac:dyDescent="0.35">
      <c r="A522" t="s">
        <v>3634</v>
      </c>
      <c r="B522">
        <v>36</v>
      </c>
      <c r="C522">
        <v>5</v>
      </c>
      <c r="D522">
        <v>730.02790000000005</v>
      </c>
      <c r="E522">
        <v>2</v>
      </c>
      <c r="F522">
        <v>3</v>
      </c>
      <c r="G522">
        <v>3</v>
      </c>
      <c r="H522">
        <v>8</v>
      </c>
      <c r="I522" t="s">
        <v>46</v>
      </c>
      <c r="J522" t="s">
        <v>48</v>
      </c>
      <c r="K522">
        <v>1</v>
      </c>
      <c r="L522">
        <v>163.5519000000001</v>
      </c>
      <c r="M522">
        <f>_xlfn.RANK.EQ(D522,'Segments clients'!$D$2:$D$1708,0)</f>
        <v>784</v>
      </c>
      <c r="N522">
        <f>SUMIFS('Segments clients'!$D$2:$D$1708,'Segments clients'!$M$2:$M$1708,"&lt;="&amp;M522)</f>
        <v>2109510.7743999949</v>
      </c>
      <c r="O522" s="4">
        <f>IFERROR(N522/(SUM('Segments clients'!$D$2:$D$1708)),0)</f>
        <v>0.90250801874760245</v>
      </c>
    </row>
    <row r="523" spans="1:15" x14ac:dyDescent="0.35">
      <c r="A523" t="s">
        <v>6940</v>
      </c>
      <c r="B523">
        <v>77</v>
      </c>
      <c r="C523">
        <v>1</v>
      </c>
      <c r="D523">
        <v>1215.7683999999999</v>
      </c>
      <c r="E523">
        <v>2</v>
      </c>
      <c r="F523">
        <v>1</v>
      </c>
      <c r="G523">
        <v>3</v>
      </c>
      <c r="H523">
        <v>6</v>
      </c>
      <c r="I523" t="s">
        <v>44</v>
      </c>
      <c r="J523" t="s">
        <v>43</v>
      </c>
      <c r="K523">
        <v>0</v>
      </c>
      <c r="L523">
        <v>458.57040000000001</v>
      </c>
      <c r="M523">
        <f>_xlfn.RANK.EQ(D523,'Segments clients'!$D$2:$D$1708,0)</f>
        <v>584</v>
      </c>
      <c r="N523">
        <f>SUMIFS('Segments clients'!$D$2:$D$1708,'Segments clients'!$M$2:$M$1708,"&lt;="&amp;M523)</f>
        <v>1916644.3913999961</v>
      </c>
      <c r="O523" s="4">
        <f>IFERROR(N523/(SUM('Segments clients'!$D$2:$D$1708)),0)</f>
        <v>0.81999435761029271</v>
      </c>
    </row>
    <row r="524" spans="1:15" x14ac:dyDescent="0.35">
      <c r="A524" t="s">
        <v>1305</v>
      </c>
      <c r="B524">
        <v>130</v>
      </c>
      <c r="C524">
        <v>3</v>
      </c>
      <c r="D524">
        <v>883.91689999999994</v>
      </c>
      <c r="E524">
        <v>1</v>
      </c>
      <c r="F524">
        <v>3</v>
      </c>
      <c r="G524">
        <v>3</v>
      </c>
      <c r="H524">
        <v>7</v>
      </c>
      <c r="I524" t="s">
        <v>42</v>
      </c>
      <c r="J524" t="s">
        <v>41</v>
      </c>
      <c r="K524">
        <v>1</v>
      </c>
      <c r="L524">
        <v>273.26089999999988</v>
      </c>
      <c r="M524">
        <f>_xlfn.RANK.EQ(D524,'Segments clients'!$D$2:$D$1708,0)</f>
        <v>721</v>
      </c>
      <c r="N524">
        <f>SUMIFS('Segments clients'!$D$2:$D$1708,'Segments clients'!$M$2:$M$1708,"&lt;="&amp;M524)</f>
        <v>2059078.7036999962</v>
      </c>
      <c r="O524" s="4">
        <f>IFERROR(N524/(SUM('Segments clients'!$D$2:$D$1708)),0)</f>
        <v>0.88093176099099513</v>
      </c>
    </row>
    <row r="525" spans="1:15" x14ac:dyDescent="0.35">
      <c r="A525" t="s">
        <v>4698</v>
      </c>
      <c r="B525">
        <v>9</v>
      </c>
      <c r="C525">
        <v>1</v>
      </c>
      <c r="D525">
        <v>190.77520000000001</v>
      </c>
      <c r="E525">
        <v>4</v>
      </c>
      <c r="F525">
        <v>1</v>
      </c>
      <c r="G525">
        <v>2</v>
      </c>
      <c r="H525">
        <v>7</v>
      </c>
      <c r="I525" t="s">
        <v>42</v>
      </c>
      <c r="J525" t="s">
        <v>41</v>
      </c>
      <c r="K525">
        <v>0</v>
      </c>
      <c r="L525">
        <v>32.379199999999997</v>
      </c>
      <c r="M525">
        <f>_xlfn.RANK.EQ(D525,'Segments clients'!$D$2:$D$1708,0)</f>
        <v>1232</v>
      </c>
      <c r="N525">
        <f>SUMIFS('Segments clients'!$D$2:$D$1708,'Segments clients'!$M$2:$M$1708,"&lt;="&amp;M525)</f>
        <v>2295736.8554999977</v>
      </c>
      <c r="O525" s="4">
        <f>IFERROR(N525/(SUM('Segments clients'!$D$2:$D$1708)),0)</f>
        <v>0.98218077203823118</v>
      </c>
    </row>
    <row r="526" spans="1:15" x14ac:dyDescent="0.35">
      <c r="A526" t="s">
        <v>471</v>
      </c>
      <c r="B526">
        <v>8</v>
      </c>
      <c r="C526">
        <v>5</v>
      </c>
      <c r="D526">
        <v>681.85860000000002</v>
      </c>
      <c r="E526">
        <v>4</v>
      </c>
      <c r="F526">
        <v>3</v>
      </c>
      <c r="G526">
        <v>3</v>
      </c>
      <c r="H526">
        <v>10</v>
      </c>
      <c r="I526" t="s">
        <v>49</v>
      </c>
      <c r="J526" t="s">
        <v>41</v>
      </c>
      <c r="K526">
        <v>1</v>
      </c>
      <c r="L526">
        <v>147.82660000000001</v>
      </c>
      <c r="M526">
        <f>_xlfn.RANK.EQ(D526,'Segments clients'!$D$2:$D$1708,0)</f>
        <v>812</v>
      </c>
      <c r="N526">
        <f>SUMIFS('Segments clients'!$D$2:$D$1708,'Segments clients'!$M$2:$M$1708,"&lt;="&amp;M526)</f>
        <v>2129181.6068999958</v>
      </c>
      <c r="O526" s="4">
        <f>IFERROR(N526/(SUM('Segments clients'!$D$2:$D$1708)),0)</f>
        <v>0.91092375394181657</v>
      </c>
    </row>
    <row r="527" spans="1:15" x14ac:dyDescent="0.35">
      <c r="A527" t="s">
        <v>1191</v>
      </c>
      <c r="B527">
        <v>38</v>
      </c>
      <c r="C527">
        <v>2</v>
      </c>
      <c r="D527">
        <v>141.51560000000001</v>
      </c>
      <c r="E527">
        <v>2</v>
      </c>
      <c r="F527">
        <v>2</v>
      </c>
      <c r="G527">
        <v>1</v>
      </c>
      <c r="H527">
        <v>5</v>
      </c>
      <c r="I527" t="s">
        <v>44</v>
      </c>
      <c r="J527" t="s">
        <v>41</v>
      </c>
      <c r="K527">
        <v>1</v>
      </c>
      <c r="L527">
        <v>0.58160000000001233</v>
      </c>
      <c r="M527">
        <f>_xlfn.RANK.EQ(D527,'Segments clients'!$D$2:$D$1708,0)</f>
        <v>1315</v>
      </c>
      <c r="N527">
        <f>SUMIFS('Segments clients'!$D$2:$D$1708,'Segments clients'!$M$2:$M$1708,"&lt;="&amp;M527)</f>
        <v>2309264.9398999969</v>
      </c>
      <c r="O527" s="4">
        <f>IFERROR(N527/(SUM('Segments clients'!$D$2:$D$1708)),0)</f>
        <v>0.98796846689025974</v>
      </c>
    </row>
    <row r="528" spans="1:15" x14ac:dyDescent="0.35">
      <c r="A528" t="s">
        <v>8287</v>
      </c>
      <c r="B528">
        <v>79</v>
      </c>
      <c r="C528">
        <v>1</v>
      </c>
      <c r="D528">
        <v>924.39</v>
      </c>
      <c r="E528">
        <v>1</v>
      </c>
      <c r="F528">
        <v>1</v>
      </c>
      <c r="G528">
        <v>3</v>
      </c>
      <c r="H528">
        <v>5</v>
      </c>
      <c r="I528" t="s">
        <v>44</v>
      </c>
      <c r="J528" t="s">
        <v>45</v>
      </c>
      <c r="K528">
        <v>0</v>
      </c>
      <c r="L528">
        <v>302.1400000000001</v>
      </c>
      <c r="M528">
        <f>_xlfn.RANK.EQ(D528,'Segments clients'!$D$2:$D$1708,0)</f>
        <v>698</v>
      </c>
      <c r="N528">
        <f>SUMIFS('Segments clients'!$D$2:$D$1708,'Segments clients'!$M$2:$M$1708,"&lt;="&amp;M528)</f>
        <v>2038263.1338999961</v>
      </c>
      <c r="O528" s="4">
        <f>IFERROR(N528/(SUM('Segments clients'!$D$2:$D$1708)),0)</f>
        <v>0.87202627499524621</v>
      </c>
    </row>
    <row r="529" spans="1:15" x14ac:dyDescent="0.35">
      <c r="A529" t="s">
        <v>8237</v>
      </c>
      <c r="B529">
        <v>75</v>
      </c>
      <c r="C529">
        <v>2</v>
      </c>
      <c r="D529">
        <v>184.21619999999999</v>
      </c>
      <c r="E529">
        <v>2</v>
      </c>
      <c r="F529">
        <v>2</v>
      </c>
      <c r="G529">
        <v>2</v>
      </c>
      <c r="H529">
        <v>6</v>
      </c>
      <c r="I529" t="s">
        <v>44</v>
      </c>
      <c r="J529" t="s">
        <v>45</v>
      </c>
      <c r="K529">
        <v>1</v>
      </c>
      <c r="L529">
        <v>29.344200000000011</v>
      </c>
      <c r="M529">
        <f>_xlfn.RANK.EQ(D529,'Segments clients'!$D$2:$D$1708,0)</f>
        <v>1239</v>
      </c>
      <c r="N529">
        <f>SUMIFS('Segments clients'!$D$2:$D$1708,'Segments clients'!$M$2:$M$1708,"&lt;="&amp;M529)</f>
        <v>2297046.6586999977</v>
      </c>
      <c r="O529" s="4">
        <f>IFERROR(N529/(SUM('Segments clients'!$D$2:$D$1708)),0)</f>
        <v>0.98274114267265822</v>
      </c>
    </row>
    <row r="530" spans="1:15" x14ac:dyDescent="0.35">
      <c r="A530" t="s">
        <v>4403</v>
      </c>
      <c r="B530">
        <v>20</v>
      </c>
      <c r="C530">
        <v>2</v>
      </c>
      <c r="D530">
        <v>226.4247</v>
      </c>
      <c r="E530">
        <v>3</v>
      </c>
      <c r="F530">
        <v>2</v>
      </c>
      <c r="G530">
        <v>2</v>
      </c>
      <c r="H530">
        <v>7</v>
      </c>
      <c r="I530" t="s">
        <v>42</v>
      </c>
      <c r="J530" t="s">
        <v>45</v>
      </c>
      <c r="K530">
        <v>1</v>
      </c>
      <c r="L530">
        <v>36.758700000000012</v>
      </c>
      <c r="M530">
        <f>_xlfn.RANK.EQ(D530,'Segments clients'!$D$2:$D$1708,0)</f>
        <v>1183</v>
      </c>
      <c r="N530">
        <f>SUMIFS('Segments clients'!$D$2:$D$1708,'Segments clients'!$M$2:$M$1708,"&lt;="&amp;M530)</f>
        <v>2285489.0545999971</v>
      </c>
      <c r="O530" s="4">
        <f>IFERROR(N530/(SUM('Segments clients'!$D$2:$D$1708)),0)</f>
        <v>0.97779647469354947</v>
      </c>
    </row>
    <row r="531" spans="1:15" x14ac:dyDescent="0.35">
      <c r="A531" t="s">
        <v>2081</v>
      </c>
      <c r="B531">
        <v>63</v>
      </c>
      <c r="C531">
        <v>3</v>
      </c>
      <c r="D531">
        <v>1122.7544</v>
      </c>
      <c r="E531">
        <v>2</v>
      </c>
      <c r="F531">
        <v>3</v>
      </c>
      <c r="G531">
        <v>3</v>
      </c>
      <c r="H531">
        <v>8</v>
      </c>
      <c r="I531" t="s">
        <v>46</v>
      </c>
      <c r="J531" t="s">
        <v>43</v>
      </c>
      <c r="K531">
        <v>1</v>
      </c>
      <c r="L531">
        <v>266.25639999999999</v>
      </c>
      <c r="M531">
        <f>_xlfn.RANK.EQ(D531,'Segments clients'!$D$2:$D$1708,0)</f>
        <v>622</v>
      </c>
      <c r="N531">
        <f>SUMIFS('Segments clients'!$D$2:$D$1708,'Segments clients'!$M$2:$M$1708,"&lt;="&amp;M531)</f>
        <v>1961081.4462999965</v>
      </c>
      <c r="O531" s="4">
        <f>IFERROR(N531/(SUM('Segments clients'!$D$2:$D$1708)),0)</f>
        <v>0.83900577905618912</v>
      </c>
    </row>
    <row r="532" spans="1:15" x14ac:dyDescent="0.35">
      <c r="A532" t="s">
        <v>654</v>
      </c>
      <c r="B532">
        <v>69</v>
      </c>
      <c r="C532">
        <v>3</v>
      </c>
      <c r="D532">
        <v>458.47160000000002</v>
      </c>
      <c r="E532">
        <v>2</v>
      </c>
      <c r="F532">
        <v>3</v>
      </c>
      <c r="G532">
        <v>2</v>
      </c>
      <c r="H532">
        <v>7</v>
      </c>
      <c r="I532" t="s">
        <v>42</v>
      </c>
      <c r="J532" t="s">
        <v>43</v>
      </c>
      <c r="K532">
        <v>1</v>
      </c>
      <c r="L532">
        <v>136.2116</v>
      </c>
      <c r="M532">
        <f>_xlfn.RANK.EQ(D532,'Segments clients'!$D$2:$D$1708,0)</f>
        <v>958</v>
      </c>
      <c r="N532">
        <f>SUMIFS('Segments clients'!$D$2:$D$1708,'Segments clients'!$M$2:$M$1708,"&lt;="&amp;M532)</f>
        <v>2210092.1078999969</v>
      </c>
      <c r="O532" s="4">
        <f>IFERROR(N532/(SUM('Segments clients'!$D$2:$D$1708)),0)</f>
        <v>0.94553954108997962</v>
      </c>
    </row>
    <row r="533" spans="1:15" x14ac:dyDescent="0.35">
      <c r="A533" t="s">
        <v>8790</v>
      </c>
      <c r="B533">
        <v>32</v>
      </c>
      <c r="C533">
        <v>1</v>
      </c>
      <c r="D533">
        <v>91.593599999999995</v>
      </c>
      <c r="E533">
        <v>3</v>
      </c>
      <c r="F533">
        <v>1</v>
      </c>
      <c r="G533">
        <v>1</v>
      </c>
      <c r="H533">
        <v>5</v>
      </c>
      <c r="I533" t="s">
        <v>42</v>
      </c>
      <c r="J533" t="s">
        <v>48</v>
      </c>
      <c r="K533">
        <v>0</v>
      </c>
      <c r="L533">
        <v>13.759600000000001</v>
      </c>
      <c r="M533">
        <f>_xlfn.RANK.EQ(D533,'Segments clients'!$D$2:$D$1708,0)</f>
        <v>1445</v>
      </c>
      <c r="N533">
        <f>SUMIFS('Segments clients'!$D$2:$D$1708,'Segments clients'!$M$2:$M$1708,"&lt;="&amp;M533)</f>
        <v>2324199.8451999966</v>
      </c>
      <c r="O533" s="4">
        <f>IFERROR(N533/(SUM('Segments clients'!$D$2:$D$1708)),0)</f>
        <v>0.99435803927645416</v>
      </c>
    </row>
    <row r="534" spans="1:15" x14ac:dyDescent="0.35">
      <c r="A534" t="s">
        <v>1923</v>
      </c>
      <c r="B534">
        <v>13</v>
      </c>
      <c r="C534">
        <v>4</v>
      </c>
      <c r="D534">
        <v>2073.5311999999999</v>
      </c>
      <c r="E534">
        <v>3</v>
      </c>
      <c r="F534">
        <v>3</v>
      </c>
      <c r="G534">
        <v>4</v>
      </c>
      <c r="H534">
        <v>10</v>
      </c>
      <c r="I534" t="s">
        <v>49</v>
      </c>
      <c r="J534" t="s">
        <v>45</v>
      </c>
      <c r="K534">
        <v>1</v>
      </c>
      <c r="L534">
        <v>708.43119999999999</v>
      </c>
      <c r="M534">
        <f>_xlfn.RANK.EQ(D534,'Segments clients'!$D$2:$D$1708,0)</f>
        <v>403</v>
      </c>
      <c r="N534">
        <f>SUMIFS('Segments clients'!$D$2:$D$1708,'Segments clients'!$M$2:$M$1708,"&lt;="&amp;M534)</f>
        <v>1632572.9135999985</v>
      </c>
      <c r="O534" s="4">
        <f>IFERROR(N534/(SUM('Segments clients'!$D$2:$D$1708)),0)</f>
        <v>0.6984605926619244</v>
      </c>
    </row>
    <row r="535" spans="1:15" x14ac:dyDescent="0.35">
      <c r="A535" t="s">
        <v>4792</v>
      </c>
      <c r="B535">
        <v>7</v>
      </c>
      <c r="C535">
        <v>3</v>
      </c>
      <c r="D535">
        <v>1624.5524</v>
      </c>
      <c r="E535">
        <v>4</v>
      </c>
      <c r="F535">
        <v>3</v>
      </c>
      <c r="G535">
        <v>3</v>
      </c>
      <c r="H535">
        <v>10</v>
      </c>
      <c r="I535" t="s">
        <v>49</v>
      </c>
      <c r="J535" t="s">
        <v>41</v>
      </c>
      <c r="K535">
        <v>1</v>
      </c>
      <c r="L535">
        <v>465.95639999999992</v>
      </c>
      <c r="M535">
        <f>_xlfn.RANK.EQ(D535,'Segments clients'!$D$2:$D$1708,0)</f>
        <v>473</v>
      </c>
      <c r="N535">
        <f>SUMIFS('Segments clients'!$D$2:$D$1708,'Segments clients'!$M$2:$M$1708,"&lt;="&amp;M535)</f>
        <v>1761313.3978999977</v>
      </c>
      <c r="O535" s="4">
        <f>IFERROR(N535/(SUM('Segments clients'!$D$2:$D$1708)),0)</f>
        <v>0.75353939141859183</v>
      </c>
    </row>
    <row r="536" spans="1:15" x14ac:dyDescent="0.35">
      <c r="A536" t="s">
        <v>2359</v>
      </c>
      <c r="B536">
        <v>45</v>
      </c>
      <c r="C536">
        <v>4</v>
      </c>
      <c r="D536">
        <v>435.39769999999999</v>
      </c>
      <c r="E536">
        <v>2</v>
      </c>
      <c r="F536">
        <v>3</v>
      </c>
      <c r="G536">
        <v>2</v>
      </c>
      <c r="H536">
        <v>7</v>
      </c>
      <c r="I536" t="s">
        <v>42</v>
      </c>
      <c r="J536" t="s">
        <v>43</v>
      </c>
      <c r="K536">
        <v>1</v>
      </c>
      <c r="L536">
        <v>70.41370000000002</v>
      </c>
      <c r="M536">
        <f>_xlfn.RANK.EQ(D536,'Segments clients'!$D$2:$D$1708,0)</f>
        <v>978</v>
      </c>
      <c r="N536">
        <f>SUMIFS('Segments clients'!$D$2:$D$1708,'Segments clients'!$M$2:$M$1708,"&lt;="&amp;M536)</f>
        <v>2219032.7972999965</v>
      </c>
      <c r="O536" s="4">
        <f>IFERROR(N536/(SUM('Segments clients'!$D$2:$D$1708)),0)</f>
        <v>0.94936461938517169</v>
      </c>
    </row>
    <row r="537" spans="1:15" x14ac:dyDescent="0.35">
      <c r="A537" t="s">
        <v>2300</v>
      </c>
      <c r="B537">
        <v>88</v>
      </c>
      <c r="C537">
        <v>3</v>
      </c>
      <c r="D537">
        <v>1408.7932000000001</v>
      </c>
      <c r="E537">
        <v>1</v>
      </c>
      <c r="F537">
        <v>3</v>
      </c>
      <c r="G537">
        <v>3</v>
      </c>
      <c r="H537">
        <v>7</v>
      </c>
      <c r="I537" t="s">
        <v>42</v>
      </c>
      <c r="J537" t="s">
        <v>41</v>
      </c>
      <c r="K537">
        <v>1</v>
      </c>
      <c r="L537">
        <v>448.19720000000012</v>
      </c>
      <c r="M537">
        <f>_xlfn.RANK.EQ(D537,'Segments clients'!$D$2:$D$1708,0)</f>
        <v>527</v>
      </c>
      <c r="N537">
        <f>SUMIFS('Segments clients'!$D$2:$D$1708,'Segments clients'!$M$2:$M$1708,"&lt;="&amp;M537)</f>
        <v>1842615.2062999967</v>
      </c>
      <c r="O537" s="4">
        <f>IFERROR(N537/(SUM('Segments clients'!$D$2:$D$1708)),0)</f>
        <v>0.78832259087418621</v>
      </c>
    </row>
    <row r="538" spans="1:15" x14ac:dyDescent="0.35">
      <c r="A538" t="s">
        <v>5778</v>
      </c>
      <c r="B538">
        <v>48</v>
      </c>
      <c r="C538">
        <v>1</v>
      </c>
      <c r="D538">
        <v>64.374600000000001</v>
      </c>
      <c r="E538">
        <v>2</v>
      </c>
      <c r="F538">
        <v>1</v>
      </c>
      <c r="G538">
        <v>1</v>
      </c>
      <c r="H538">
        <v>4</v>
      </c>
      <c r="I538" t="s">
        <v>44</v>
      </c>
      <c r="J538" t="s">
        <v>45</v>
      </c>
      <c r="K538">
        <v>0</v>
      </c>
      <c r="L538">
        <v>18.662600000000001</v>
      </c>
      <c r="M538">
        <f>_xlfn.RANK.EQ(D538,'Segments clients'!$D$2:$D$1708,0)</f>
        <v>1527</v>
      </c>
      <c r="N538">
        <f>SUMIFS('Segments clients'!$D$2:$D$1708,'Segments clients'!$M$2:$M$1708,"&lt;="&amp;M538)</f>
        <v>2330568.078799997</v>
      </c>
      <c r="O538" s="4">
        <f>IFERROR(N538/(SUM('Segments clients'!$D$2:$D$1708)),0)</f>
        <v>0.99708254865512425</v>
      </c>
    </row>
    <row r="539" spans="1:15" x14ac:dyDescent="0.35">
      <c r="A539" t="s">
        <v>4118</v>
      </c>
      <c r="B539">
        <v>21</v>
      </c>
      <c r="C539">
        <v>1</v>
      </c>
      <c r="D539">
        <v>63.863599999999991</v>
      </c>
      <c r="E539">
        <v>3</v>
      </c>
      <c r="F539">
        <v>1</v>
      </c>
      <c r="G539">
        <v>1</v>
      </c>
      <c r="H539">
        <v>5</v>
      </c>
      <c r="I539" t="s">
        <v>42</v>
      </c>
      <c r="J539" t="s">
        <v>41</v>
      </c>
      <c r="K539">
        <v>0</v>
      </c>
      <c r="L539">
        <v>12.6296</v>
      </c>
      <c r="M539">
        <f>_xlfn.RANK.EQ(D539,'Segments clients'!$D$2:$D$1708,0)</f>
        <v>1528</v>
      </c>
      <c r="N539">
        <f>SUMIFS('Segments clients'!$D$2:$D$1708,'Segments clients'!$M$2:$M$1708,"&lt;="&amp;M539)</f>
        <v>2330631.9423999973</v>
      </c>
      <c r="O539" s="4">
        <f>IFERROR(N539/(SUM('Segments clients'!$D$2:$D$1708)),0)</f>
        <v>0.99710987129874651</v>
      </c>
    </row>
    <row r="540" spans="1:15" x14ac:dyDescent="0.35">
      <c r="A540" t="s">
        <v>6668</v>
      </c>
      <c r="B540">
        <v>66</v>
      </c>
      <c r="C540">
        <v>2</v>
      </c>
      <c r="D540">
        <v>895.21089999999992</v>
      </c>
      <c r="E540">
        <v>2</v>
      </c>
      <c r="F540">
        <v>2</v>
      </c>
      <c r="G540">
        <v>3</v>
      </c>
      <c r="H540">
        <v>7</v>
      </c>
      <c r="I540" t="s">
        <v>44</v>
      </c>
      <c r="J540" t="s">
        <v>41</v>
      </c>
      <c r="K540">
        <v>1</v>
      </c>
      <c r="L540">
        <v>282.75490000000002</v>
      </c>
      <c r="M540">
        <f>_xlfn.RANK.EQ(D540,'Segments clients'!$D$2:$D$1708,0)</f>
        <v>715</v>
      </c>
      <c r="N540">
        <f>SUMIFS('Segments clients'!$D$2:$D$1708,'Segments clients'!$M$2:$M$1708,"&lt;="&amp;M540)</f>
        <v>2053738.5255999961</v>
      </c>
      <c r="O540" s="4">
        <f>IFERROR(N540/(SUM('Segments clients'!$D$2:$D$1708)),0)</f>
        <v>0.87864708265928038</v>
      </c>
    </row>
    <row r="541" spans="1:15" x14ac:dyDescent="0.35">
      <c r="A541" t="s">
        <v>2151</v>
      </c>
      <c r="B541">
        <v>17</v>
      </c>
      <c r="C541">
        <v>5</v>
      </c>
      <c r="D541">
        <v>1572.9167</v>
      </c>
      <c r="E541">
        <v>3</v>
      </c>
      <c r="F541">
        <v>3</v>
      </c>
      <c r="G541">
        <v>3</v>
      </c>
      <c r="H541">
        <v>9</v>
      </c>
      <c r="I541" t="s">
        <v>46</v>
      </c>
      <c r="J541" t="s">
        <v>43</v>
      </c>
      <c r="K541">
        <v>1</v>
      </c>
      <c r="L541">
        <v>359.33870000000007</v>
      </c>
      <c r="M541">
        <f>_xlfn.RANK.EQ(D541,'Segments clients'!$D$2:$D$1708,0)</f>
        <v>484</v>
      </c>
      <c r="N541">
        <f>SUMIFS('Segments clients'!$D$2:$D$1708,'Segments clients'!$M$2:$M$1708,"&lt;="&amp;M541)</f>
        <v>1778908.3014999975</v>
      </c>
      <c r="O541" s="4">
        <f>IFERROR(N541/(SUM('Segments clients'!$D$2:$D$1708)),0)</f>
        <v>0.7610669858640895</v>
      </c>
    </row>
    <row r="542" spans="1:15" x14ac:dyDescent="0.35">
      <c r="A542" t="s">
        <v>2600</v>
      </c>
      <c r="B542">
        <v>6</v>
      </c>
      <c r="C542">
        <v>4</v>
      </c>
      <c r="D542">
        <v>1219.9866999999999</v>
      </c>
      <c r="E542">
        <v>4</v>
      </c>
      <c r="F542">
        <v>3</v>
      </c>
      <c r="G542">
        <v>3</v>
      </c>
      <c r="H542">
        <v>10</v>
      </c>
      <c r="I542" t="s">
        <v>49</v>
      </c>
      <c r="J542" t="s">
        <v>48</v>
      </c>
      <c r="K542">
        <v>1</v>
      </c>
      <c r="L542">
        <v>406.16670000000011</v>
      </c>
      <c r="M542">
        <f>_xlfn.RANK.EQ(D542,'Segments clients'!$D$2:$D$1708,0)</f>
        <v>579</v>
      </c>
      <c r="N542">
        <f>SUMIFS('Segments clients'!$D$2:$D$1708,'Segments clients'!$M$2:$M$1708,"&lt;="&amp;M542)</f>
        <v>1910560.0657999963</v>
      </c>
      <c r="O542" s="4">
        <f>IFERROR(N542/(SUM('Segments clients'!$D$2:$D$1708)),0)</f>
        <v>0.81739131205617221</v>
      </c>
    </row>
    <row r="543" spans="1:15" x14ac:dyDescent="0.35">
      <c r="A543" t="s">
        <v>4067</v>
      </c>
      <c r="B543">
        <v>140</v>
      </c>
      <c r="C543">
        <v>1</v>
      </c>
      <c r="D543">
        <v>54.116399999999999</v>
      </c>
      <c r="E543">
        <v>1</v>
      </c>
      <c r="F543">
        <v>1</v>
      </c>
      <c r="G543">
        <v>1</v>
      </c>
      <c r="H543">
        <v>3</v>
      </c>
      <c r="I543" t="s">
        <v>44</v>
      </c>
      <c r="J543" t="s">
        <v>41</v>
      </c>
      <c r="K543">
        <v>0</v>
      </c>
      <c r="L543">
        <v>-4.7615999999999943</v>
      </c>
      <c r="M543">
        <f>_xlfn.RANK.EQ(D543,'Segments clients'!$D$2:$D$1708,0)</f>
        <v>1561</v>
      </c>
      <c r="N543">
        <f>SUMIFS('Segments clients'!$D$2:$D$1708,'Segments clients'!$M$2:$M$1708,"&lt;="&amp;M543)</f>
        <v>2332583.668999996</v>
      </c>
      <c r="O543" s="4">
        <f>IFERROR(N543/(SUM('Segments clients'!$D$2:$D$1708)),0)</f>
        <v>0.99794487481154104</v>
      </c>
    </row>
    <row r="544" spans="1:15" x14ac:dyDescent="0.35">
      <c r="A544" t="s">
        <v>2146</v>
      </c>
      <c r="B544">
        <v>2</v>
      </c>
      <c r="C544">
        <v>4</v>
      </c>
      <c r="D544">
        <v>1694.4075</v>
      </c>
      <c r="E544">
        <v>4</v>
      </c>
      <c r="F544">
        <v>3</v>
      </c>
      <c r="G544">
        <v>3</v>
      </c>
      <c r="H544">
        <v>10</v>
      </c>
      <c r="I544" t="s">
        <v>49</v>
      </c>
      <c r="J544" t="s">
        <v>41</v>
      </c>
      <c r="K544">
        <v>1</v>
      </c>
      <c r="L544">
        <v>397.72949999999997</v>
      </c>
      <c r="M544">
        <f>_xlfn.RANK.EQ(D544,'Segments clients'!$D$2:$D$1708,0)</f>
        <v>462</v>
      </c>
      <c r="N544">
        <f>SUMIFS('Segments clients'!$D$2:$D$1708,'Segments clients'!$M$2:$M$1708,"&lt;="&amp;M544)</f>
        <v>1743097.9858999976</v>
      </c>
      <c r="O544" s="4">
        <f>IFERROR(N544/(SUM('Segments clients'!$D$2:$D$1708)),0)</f>
        <v>0.74574632603381452</v>
      </c>
    </row>
    <row r="545" spans="1:15" x14ac:dyDescent="0.35">
      <c r="A545" t="s">
        <v>3079</v>
      </c>
      <c r="B545">
        <v>98</v>
      </c>
      <c r="C545">
        <v>2</v>
      </c>
      <c r="D545">
        <v>495.25560000000002</v>
      </c>
      <c r="E545">
        <v>1</v>
      </c>
      <c r="F545">
        <v>2</v>
      </c>
      <c r="G545">
        <v>2</v>
      </c>
      <c r="H545">
        <v>5</v>
      </c>
      <c r="I545" t="s">
        <v>44</v>
      </c>
      <c r="J545" t="s">
        <v>48</v>
      </c>
      <c r="K545">
        <v>1</v>
      </c>
      <c r="L545">
        <v>156.5196</v>
      </c>
      <c r="M545">
        <f>_xlfn.RANK.EQ(D545,'Segments clients'!$D$2:$D$1708,0)</f>
        <v>927</v>
      </c>
      <c r="N545">
        <f>SUMIFS('Segments clients'!$D$2:$D$1708,'Segments clients'!$M$2:$M$1708,"&lt;="&amp;M545)</f>
        <v>2195315.6712999968</v>
      </c>
      <c r="O545" s="4">
        <f>IFERROR(N545/(SUM('Segments clients'!$D$2:$D$1708)),0)</f>
        <v>0.93921776606903495</v>
      </c>
    </row>
    <row r="546" spans="1:15" x14ac:dyDescent="0.35">
      <c r="A546" t="s">
        <v>5916</v>
      </c>
      <c r="B546">
        <v>70</v>
      </c>
      <c r="C546">
        <v>2</v>
      </c>
      <c r="D546">
        <v>48.320999999999998</v>
      </c>
      <c r="E546">
        <v>2</v>
      </c>
      <c r="F546">
        <v>2</v>
      </c>
      <c r="G546">
        <v>1</v>
      </c>
      <c r="H546">
        <v>5</v>
      </c>
      <c r="I546" t="s">
        <v>44</v>
      </c>
      <c r="J546" t="s">
        <v>41</v>
      </c>
      <c r="K546">
        <v>1</v>
      </c>
      <c r="L546">
        <v>-8.423</v>
      </c>
      <c r="M546">
        <f>_xlfn.RANK.EQ(D546,'Segments clients'!$D$2:$D$1708,0)</f>
        <v>1586</v>
      </c>
      <c r="N546">
        <f>SUMIFS('Segments clients'!$D$2:$D$1708,'Segments clients'!$M$2:$M$1708,"&lt;="&amp;M546)</f>
        <v>2333859.4024999966</v>
      </c>
      <c r="O546" s="4">
        <f>IFERROR(N546/(SUM('Segments clients'!$D$2:$D$1708)),0)</f>
        <v>0.99849066947042964</v>
      </c>
    </row>
    <row r="547" spans="1:15" x14ac:dyDescent="0.35">
      <c r="A547" t="s">
        <v>3006</v>
      </c>
      <c r="B547">
        <v>39</v>
      </c>
      <c r="C547">
        <v>2</v>
      </c>
      <c r="D547">
        <v>229.50960000000001</v>
      </c>
      <c r="E547">
        <v>2</v>
      </c>
      <c r="F547">
        <v>2</v>
      </c>
      <c r="G547">
        <v>2</v>
      </c>
      <c r="H547">
        <v>6</v>
      </c>
      <c r="I547" t="s">
        <v>44</v>
      </c>
      <c r="J547" t="s">
        <v>43</v>
      </c>
      <c r="K547">
        <v>1</v>
      </c>
      <c r="L547">
        <v>66.445600000000013</v>
      </c>
      <c r="M547">
        <f>_xlfn.RANK.EQ(D547,'Segments clients'!$D$2:$D$1708,0)</f>
        <v>1176</v>
      </c>
      <c r="N547">
        <f>SUMIFS('Segments clients'!$D$2:$D$1708,'Segments clients'!$M$2:$M$1708,"&lt;="&amp;M547)</f>
        <v>2283896.8762999969</v>
      </c>
      <c r="O547" s="4">
        <f>IFERROR(N547/(SUM('Segments clients'!$D$2:$D$1708)),0)</f>
        <v>0.97711529605229086</v>
      </c>
    </row>
    <row r="548" spans="1:15" x14ac:dyDescent="0.35">
      <c r="A548" t="s">
        <v>1122</v>
      </c>
      <c r="B548">
        <v>83</v>
      </c>
      <c r="C548">
        <v>2</v>
      </c>
      <c r="D548">
        <v>244.8252</v>
      </c>
      <c r="E548">
        <v>1</v>
      </c>
      <c r="F548">
        <v>2</v>
      </c>
      <c r="G548">
        <v>2</v>
      </c>
      <c r="H548">
        <v>5</v>
      </c>
      <c r="I548" t="s">
        <v>44</v>
      </c>
      <c r="J548" t="s">
        <v>41</v>
      </c>
      <c r="K548">
        <v>1</v>
      </c>
      <c r="L548">
        <v>61.923200000000023</v>
      </c>
      <c r="M548">
        <f>_xlfn.RANK.EQ(D548,'Segments clients'!$D$2:$D$1708,0)</f>
        <v>1164</v>
      </c>
      <c r="N548">
        <f>SUMIFS('Segments clients'!$D$2:$D$1708,'Segments clients'!$M$2:$M$1708,"&lt;="&amp;M548)</f>
        <v>2281076.1796999965</v>
      </c>
      <c r="O548" s="4">
        <f>IFERROR(N548/(SUM('Segments clients'!$D$2:$D$1708)),0)</f>
        <v>0.97590852274217188</v>
      </c>
    </row>
    <row r="549" spans="1:15" x14ac:dyDescent="0.35">
      <c r="A549" t="s">
        <v>1992</v>
      </c>
      <c r="B549">
        <v>62</v>
      </c>
      <c r="C549">
        <v>4</v>
      </c>
      <c r="D549">
        <v>832.14520000000005</v>
      </c>
      <c r="E549">
        <v>2</v>
      </c>
      <c r="F549">
        <v>3</v>
      </c>
      <c r="G549">
        <v>3</v>
      </c>
      <c r="H549">
        <v>8</v>
      </c>
      <c r="I549" t="s">
        <v>46</v>
      </c>
      <c r="J549" t="s">
        <v>41</v>
      </c>
      <c r="K549">
        <v>1</v>
      </c>
      <c r="L549">
        <v>217.13720000000009</v>
      </c>
      <c r="M549">
        <f>_xlfn.RANK.EQ(D549,'Segments clients'!$D$2:$D$1708,0)</f>
        <v>741</v>
      </c>
      <c r="N549">
        <f>SUMIFS('Segments clients'!$D$2:$D$1708,'Segments clients'!$M$2:$M$1708,"&lt;="&amp;M549)</f>
        <v>2076178.0655999959</v>
      </c>
      <c r="O549" s="4">
        <f>IFERROR(N549/(SUM('Segments clients'!$D$2:$D$1708)),0)</f>
        <v>0.88824734876494538</v>
      </c>
    </row>
    <row r="550" spans="1:15" x14ac:dyDescent="0.35">
      <c r="A550" t="s">
        <v>8199</v>
      </c>
      <c r="B550">
        <v>43</v>
      </c>
      <c r="C550">
        <v>1</v>
      </c>
      <c r="D550">
        <v>1420.0094999999999</v>
      </c>
      <c r="E550">
        <v>2</v>
      </c>
      <c r="F550">
        <v>1</v>
      </c>
      <c r="G550">
        <v>3</v>
      </c>
      <c r="H550">
        <v>6</v>
      </c>
      <c r="I550" t="s">
        <v>44</v>
      </c>
      <c r="J550" t="s">
        <v>45</v>
      </c>
      <c r="K550">
        <v>0</v>
      </c>
      <c r="L550">
        <v>479.5095</v>
      </c>
      <c r="M550">
        <f>_xlfn.RANK.EQ(D550,'Segments clients'!$D$2:$D$1708,0)</f>
        <v>523</v>
      </c>
      <c r="N550">
        <f>SUMIFS('Segments clients'!$D$2:$D$1708,'Segments clients'!$M$2:$M$1708,"&lt;="&amp;M550)</f>
        <v>1836959.0988999968</v>
      </c>
      <c r="O550" s="4">
        <f>IFERROR(N550/(SUM('Segments clients'!$D$2:$D$1708)),0)</f>
        <v>0.78590274910549485</v>
      </c>
    </row>
    <row r="551" spans="1:15" x14ac:dyDescent="0.35">
      <c r="A551" t="s">
        <v>5029</v>
      </c>
      <c r="B551">
        <v>59</v>
      </c>
      <c r="C551">
        <v>4</v>
      </c>
      <c r="D551">
        <v>263.4751</v>
      </c>
      <c r="E551">
        <v>2</v>
      </c>
      <c r="F551">
        <v>3</v>
      </c>
      <c r="G551">
        <v>2</v>
      </c>
      <c r="H551">
        <v>7</v>
      </c>
      <c r="I551" t="s">
        <v>42</v>
      </c>
      <c r="J551" t="s">
        <v>41</v>
      </c>
      <c r="K551">
        <v>1</v>
      </c>
      <c r="L551">
        <v>10.76110000000002</v>
      </c>
      <c r="M551">
        <f>_xlfn.RANK.EQ(D551,'Segments clients'!$D$2:$D$1708,0)</f>
        <v>1148</v>
      </c>
      <c r="N551">
        <f>SUMIFS('Segments clients'!$D$2:$D$1708,'Segments clients'!$M$2:$M$1708,"&lt;="&amp;M551)</f>
        <v>2277039.3364999969</v>
      </c>
      <c r="O551" s="4">
        <f>IFERROR(N551/(SUM('Segments clients'!$D$2:$D$1708)),0)</f>
        <v>0.97418144772428639</v>
      </c>
    </row>
    <row r="552" spans="1:15" x14ac:dyDescent="0.35">
      <c r="A552" t="s">
        <v>5337</v>
      </c>
      <c r="B552">
        <v>151</v>
      </c>
      <c r="C552">
        <v>1</v>
      </c>
      <c r="D552">
        <v>930.29309999999998</v>
      </c>
      <c r="E552">
        <v>1</v>
      </c>
      <c r="F552">
        <v>1</v>
      </c>
      <c r="G552">
        <v>3</v>
      </c>
      <c r="H552">
        <v>5</v>
      </c>
      <c r="I552" t="s">
        <v>44</v>
      </c>
      <c r="J552" t="s">
        <v>48</v>
      </c>
      <c r="K552">
        <v>0</v>
      </c>
      <c r="L552">
        <v>347.24910000000011</v>
      </c>
      <c r="M552">
        <f>_xlfn.RANK.EQ(D552,'Segments clients'!$D$2:$D$1708,0)</f>
        <v>695</v>
      </c>
      <c r="N552">
        <f>SUMIFS('Segments clients'!$D$2:$D$1708,'Segments clients'!$M$2:$M$1708,"&lt;="&amp;M552)</f>
        <v>2035484.011099996</v>
      </c>
      <c r="O552" s="4">
        <f>IFERROR(N552/(SUM('Segments clients'!$D$2:$D$1708)),0)</f>
        <v>0.87083728812562577</v>
      </c>
    </row>
    <row r="553" spans="1:15" x14ac:dyDescent="0.35">
      <c r="A553" t="s">
        <v>4189</v>
      </c>
      <c r="B553">
        <v>19</v>
      </c>
      <c r="C553">
        <v>2</v>
      </c>
      <c r="D553">
        <v>110.19799999999999</v>
      </c>
      <c r="E553">
        <v>3</v>
      </c>
      <c r="F553">
        <v>2</v>
      </c>
      <c r="G553">
        <v>1</v>
      </c>
      <c r="H553">
        <v>6</v>
      </c>
      <c r="I553" t="s">
        <v>42</v>
      </c>
      <c r="J553" t="s">
        <v>41</v>
      </c>
      <c r="K553">
        <v>1</v>
      </c>
      <c r="L553">
        <v>13.712</v>
      </c>
      <c r="M553">
        <f>_xlfn.RANK.EQ(D553,'Segments clients'!$D$2:$D$1708,0)</f>
        <v>1393</v>
      </c>
      <c r="N553">
        <f>SUMIFS('Segments clients'!$D$2:$D$1708,'Segments clients'!$M$2:$M$1708,"&lt;="&amp;M553)</f>
        <v>2319023.2954999967</v>
      </c>
      <c r="O553" s="4">
        <f>IFERROR(N553/(SUM('Segments clients'!$D$2:$D$1708)),0)</f>
        <v>0.99214336577471574</v>
      </c>
    </row>
    <row r="554" spans="1:15" x14ac:dyDescent="0.35">
      <c r="A554" t="s">
        <v>9553</v>
      </c>
      <c r="B554">
        <v>6</v>
      </c>
      <c r="C554">
        <v>1</v>
      </c>
      <c r="D554">
        <v>180.97499999999999</v>
      </c>
      <c r="E554">
        <v>4</v>
      </c>
      <c r="F554">
        <v>1</v>
      </c>
      <c r="G554">
        <v>2</v>
      </c>
      <c r="H554">
        <v>7</v>
      </c>
      <c r="I554" t="s">
        <v>42</v>
      </c>
      <c r="J554" t="s">
        <v>41</v>
      </c>
      <c r="K554">
        <v>0</v>
      </c>
      <c r="L554">
        <v>23.465000000000021</v>
      </c>
      <c r="M554">
        <f>_xlfn.RANK.EQ(D554,'Segments clients'!$D$2:$D$1708,0)</f>
        <v>1243</v>
      </c>
      <c r="N554">
        <f>SUMIFS('Segments clients'!$D$2:$D$1708,'Segments clients'!$M$2:$M$1708,"&lt;="&amp;M554)</f>
        <v>2297774.8255999982</v>
      </c>
      <c r="O554" s="4">
        <f>IFERROR(N554/(SUM('Segments clients'!$D$2:$D$1708)),0)</f>
        <v>0.98305267294508547</v>
      </c>
    </row>
    <row r="555" spans="1:15" x14ac:dyDescent="0.35">
      <c r="A555" t="s">
        <v>7138</v>
      </c>
      <c r="B555">
        <v>30</v>
      </c>
      <c r="C555">
        <v>2</v>
      </c>
      <c r="D555">
        <v>1217.4281000000001</v>
      </c>
      <c r="E555">
        <v>3</v>
      </c>
      <c r="F555">
        <v>2</v>
      </c>
      <c r="G555">
        <v>3</v>
      </c>
      <c r="H555">
        <v>8</v>
      </c>
      <c r="I555" t="s">
        <v>46</v>
      </c>
      <c r="J555" t="s">
        <v>48</v>
      </c>
      <c r="K555">
        <v>1</v>
      </c>
      <c r="L555">
        <v>451.98009999999999</v>
      </c>
      <c r="M555">
        <f>_xlfn.RANK.EQ(D555,'Segments clients'!$D$2:$D$1708,0)</f>
        <v>581</v>
      </c>
      <c r="N555">
        <f>SUMIFS('Segments clients'!$D$2:$D$1708,'Segments clients'!$M$2:$M$1708,"&lt;="&amp;M555)</f>
        <v>1912995.1701999961</v>
      </c>
      <c r="O555" s="4">
        <f>IFERROR(N555/(SUM('Segments clients'!$D$2:$D$1708)),0)</f>
        <v>0.81843311818210318</v>
      </c>
    </row>
    <row r="556" spans="1:15" x14ac:dyDescent="0.35">
      <c r="A556" t="s">
        <v>5751</v>
      </c>
      <c r="B556">
        <v>28</v>
      </c>
      <c r="C556">
        <v>2</v>
      </c>
      <c r="D556">
        <v>227.55340000000001</v>
      </c>
      <c r="E556">
        <v>3</v>
      </c>
      <c r="F556">
        <v>2</v>
      </c>
      <c r="G556">
        <v>2</v>
      </c>
      <c r="H556">
        <v>7</v>
      </c>
      <c r="I556" t="s">
        <v>42</v>
      </c>
      <c r="J556" t="s">
        <v>43</v>
      </c>
      <c r="K556">
        <v>1</v>
      </c>
      <c r="L556">
        <v>45.059400000000018</v>
      </c>
      <c r="M556">
        <f>_xlfn.RANK.EQ(D556,'Segments clients'!$D$2:$D$1708,0)</f>
        <v>1180</v>
      </c>
      <c r="N556">
        <f>SUMIFS('Segments clients'!$D$2:$D$1708,'Segments clients'!$M$2:$M$1708,"&lt;="&amp;M556)</f>
        <v>2284809.5056999968</v>
      </c>
      <c r="O556" s="4">
        <f>IFERROR(N556/(SUM('Segments clients'!$D$2:$D$1708)),0)</f>
        <v>0.97750574456843042</v>
      </c>
    </row>
    <row r="557" spans="1:15" x14ac:dyDescent="0.35">
      <c r="A557" t="s">
        <v>5718</v>
      </c>
      <c r="B557">
        <v>91</v>
      </c>
      <c r="C557">
        <v>1</v>
      </c>
      <c r="D557">
        <v>118.104</v>
      </c>
      <c r="E557">
        <v>1</v>
      </c>
      <c r="F557">
        <v>1</v>
      </c>
      <c r="G557">
        <v>1</v>
      </c>
      <c r="H557">
        <v>3</v>
      </c>
      <c r="I557" t="s">
        <v>44</v>
      </c>
      <c r="J557" t="s">
        <v>41</v>
      </c>
      <c r="K557">
        <v>0</v>
      </c>
      <c r="L557">
        <v>8.7640000000000029</v>
      </c>
      <c r="M557">
        <f>_xlfn.RANK.EQ(D557,'Segments clients'!$D$2:$D$1708,0)</f>
        <v>1371</v>
      </c>
      <c r="N557">
        <f>SUMIFS('Segments clients'!$D$2:$D$1708,'Segments clients'!$M$2:$M$1708,"&lt;="&amp;M557)</f>
        <v>2316500.5107999966</v>
      </c>
      <c r="O557" s="4">
        <f>IFERROR(N557/(SUM('Segments clients'!$D$2:$D$1708)),0)</f>
        <v>0.99106404755128952</v>
      </c>
    </row>
    <row r="558" spans="1:15" x14ac:dyDescent="0.35">
      <c r="A558" t="s">
        <v>3680</v>
      </c>
      <c r="B558">
        <v>22</v>
      </c>
      <c r="C558">
        <v>2</v>
      </c>
      <c r="D558">
        <v>116.7632</v>
      </c>
      <c r="E558">
        <v>3</v>
      </c>
      <c r="F558">
        <v>2</v>
      </c>
      <c r="G558">
        <v>1</v>
      </c>
      <c r="H558">
        <v>6</v>
      </c>
      <c r="I558" t="s">
        <v>42</v>
      </c>
      <c r="J558" t="s">
        <v>41</v>
      </c>
      <c r="K558">
        <v>1</v>
      </c>
      <c r="L558">
        <v>20.7972</v>
      </c>
      <c r="M558">
        <f>_xlfn.RANK.EQ(D558,'Segments clients'!$D$2:$D$1708,0)</f>
        <v>1378</v>
      </c>
      <c r="N558">
        <f>SUMIFS('Segments clients'!$D$2:$D$1708,'Segments clients'!$M$2:$M$1708,"&lt;="&amp;M558)</f>
        <v>2317321.2313999962</v>
      </c>
      <c r="O558" s="4">
        <f>IFERROR(N558/(SUM('Segments clients'!$D$2:$D$1708)),0)</f>
        <v>0.99141517489874842</v>
      </c>
    </row>
    <row r="559" spans="1:15" x14ac:dyDescent="0.35">
      <c r="A559" t="s">
        <v>8136</v>
      </c>
      <c r="B559">
        <v>108</v>
      </c>
      <c r="C559">
        <v>2</v>
      </c>
      <c r="D559">
        <v>514.46690000000001</v>
      </c>
      <c r="E559">
        <v>1</v>
      </c>
      <c r="F559">
        <v>2</v>
      </c>
      <c r="G559">
        <v>2</v>
      </c>
      <c r="H559">
        <v>5</v>
      </c>
      <c r="I559" t="s">
        <v>44</v>
      </c>
      <c r="J559" t="s">
        <v>41</v>
      </c>
      <c r="K559">
        <v>1</v>
      </c>
      <c r="L559">
        <v>84.810900000000004</v>
      </c>
      <c r="M559">
        <f>_xlfn.RANK.EQ(D559,'Segments clients'!$D$2:$D$1708,0)</f>
        <v>907</v>
      </c>
      <c r="N559">
        <f>SUMIFS('Segments clients'!$D$2:$D$1708,'Segments clients'!$M$2:$M$1708,"&lt;="&amp;M559)</f>
        <v>2185255.037099997</v>
      </c>
      <c r="O559" s="4">
        <f>IFERROR(N559/(SUM('Segments clients'!$D$2:$D$1708)),0)</f>
        <v>0.93491354390085535</v>
      </c>
    </row>
    <row r="560" spans="1:15" x14ac:dyDescent="0.35">
      <c r="A560" t="s">
        <v>1182</v>
      </c>
      <c r="B560">
        <v>17</v>
      </c>
      <c r="C560">
        <v>1</v>
      </c>
      <c r="D560">
        <v>298.45530000000002</v>
      </c>
      <c r="E560">
        <v>3</v>
      </c>
      <c r="F560">
        <v>1</v>
      </c>
      <c r="G560">
        <v>2</v>
      </c>
      <c r="H560">
        <v>6</v>
      </c>
      <c r="I560" t="s">
        <v>42</v>
      </c>
      <c r="J560" t="s">
        <v>45</v>
      </c>
      <c r="K560">
        <v>0</v>
      </c>
      <c r="L560">
        <v>113.7433</v>
      </c>
      <c r="M560">
        <f>_xlfn.RANK.EQ(D560,'Segments clients'!$D$2:$D$1708,0)</f>
        <v>1103</v>
      </c>
      <c r="N560">
        <f>SUMIFS('Segments clients'!$D$2:$D$1708,'Segments clients'!$M$2:$M$1708,"&lt;="&amp;M560)</f>
        <v>2264393.4436999965</v>
      </c>
      <c r="O560" s="4">
        <f>IFERROR(N560/(SUM('Segments clients'!$D$2:$D$1708)),0)</f>
        <v>0.9687711792417899</v>
      </c>
    </row>
    <row r="561" spans="1:15" x14ac:dyDescent="0.35">
      <c r="A561" t="s">
        <v>391</v>
      </c>
      <c r="B561">
        <v>39</v>
      </c>
      <c r="C561">
        <v>3</v>
      </c>
      <c r="D561">
        <v>1415.6013</v>
      </c>
      <c r="E561">
        <v>2</v>
      </c>
      <c r="F561">
        <v>3</v>
      </c>
      <c r="G561">
        <v>3</v>
      </c>
      <c r="H561">
        <v>8</v>
      </c>
      <c r="I561" t="s">
        <v>46</v>
      </c>
      <c r="J561" t="s">
        <v>45</v>
      </c>
      <c r="K561">
        <v>1</v>
      </c>
      <c r="L561">
        <v>425.50930000000011</v>
      </c>
      <c r="M561">
        <f>_xlfn.RANK.EQ(D561,'Segments clients'!$D$2:$D$1708,0)</f>
        <v>525</v>
      </c>
      <c r="N561">
        <f>SUMIFS('Segments clients'!$D$2:$D$1708,'Segments clients'!$M$2:$M$1708,"&lt;="&amp;M561)</f>
        <v>1839792.2181999967</v>
      </c>
      <c r="O561" s="4">
        <f>IFERROR(N561/(SUM('Segments clients'!$D$2:$D$1708)),0)</f>
        <v>0.78711483719594122</v>
      </c>
    </row>
    <row r="562" spans="1:15" x14ac:dyDescent="0.35">
      <c r="A562" t="s">
        <v>7163</v>
      </c>
      <c r="B562">
        <v>45</v>
      </c>
      <c r="C562">
        <v>1</v>
      </c>
      <c r="D562">
        <v>132.8064</v>
      </c>
      <c r="E562">
        <v>2</v>
      </c>
      <c r="F562">
        <v>1</v>
      </c>
      <c r="G562">
        <v>1</v>
      </c>
      <c r="H562">
        <v>4</v>
      </c>
      <c r="I562" t="s">
        <v>44</v>
      </c>
      <c r="J562" t="s">
        <v>43</v>
      </c>
      <c r="K562">
        <v>0</v>
      </c>
      <c r="L562">
        <v>41.332399999999993</v>
      </c>
      <c r="M562">
        <f>_xlfn.RANK.EQ(D562,'Segments clients'!$D$2:$D$1708,0)</f>
        <v>1335</v>
      </c>
      <c r="N562">
        <f>SUMIFS('Segments clients'!$D$2:$D$1708,'Segments clients'!$M$2:$M$1708,"&lt;="&amp;M562)</f>
        <v>2311997.2401999966</v>
      </c>
      <c r="O562" s="4">
        <f>IFERROR(N562/(SUM('Segments clients'!$D$2:$D$1708)),0)</f>
        <v>0.98913742177795294</v>
      </c>
    </row>
    <row r="563" spans="1:15" x14ac:dyDescent="0.35">
      <c r="A563" t="s">
        <v>1967</v>
      </c>
      <c r="B563">
        <v>10</v>
      </c>
      <c r="C563">
        <v>4</v>
      </c>
      <c r="D563">
        <v>744.15089999999998</v>
      </c>
      <c r="E563">
        <v>4</v>
      </c>
      <c r="F563">
        <v>3</v>
      </c>
      <c r="G563">
        <v>3</v>
      </c>
      <c r="H563">
        <v>10</v>
      </c>
      <c r="I563" t="s">
        <v>49</v>
      </c>
      <c r="J563" t="s">
        <v>48</v>
      </c>
      <c r="K563">
        <v>1</v>
      </c>
      <c r="L563">
        <v>213.79689999999999</v>
      </c>
      <c r="M563">
        <f>_xlfn.RANK.EQ(D563,'Segments clients'!$D$2:$D$1708,0)</f>
        <v>774</v>
      </c>
      <c r="N563">
        <f>SUMIFS('Segments clients'!$D$2:$D$1708,'Segments clients'!$M$2:$M$1708,"&lt;="&amp;M563)</f>
        <v>2102149.0752999955</v>
      </c>
      <c r="O563" s="4">
        <f>IFERROR(N563/(SUM('Segments clients'!$D$2:$D$1708)),0)</f>
        <v>0.89935847689648485</v>
      </c>
    </row>
    <row r="564" spans="1:15" x14ac:dyDescent="0.35">
      <c r="A564" t="s">
        <v>5035</v>
      </c>
      <c r="B564">
        <v>30</v>
      </c>
      <c r="C564">
        <v>3</v>
      </c>
      <c r="D564">
        <v>1099.1502</v>
      </c>
      <c r="E564">
        <v>3</v>
      </c>
      <c r="F564">
        <v>3</v>
      </c>
      <c r="G564">
        <v>3</v>
      </c>
      <c r="H564">
        <v>9</v>
      </c>
      <c r="I564" t="s">
        <v>46</v>
      </c>
      <c r="J564" t="s">
        <v>43</v>
      </c>
      <c r="K564">
        <v>1</v>
      </c>
      <c r="L564">
        <v>224.9062000000001</v>
      </c>
      <c r="M564">
        <f>_xlfn.RANK.EQ(D564,'Segments clients'!$D$2:$D$1708,0)</f>
        <v>631</v>
      </c>
      <c r="N564">
        <f>SUMIFS('Segments clients'!$D$2:$D$1708,'Segments clients'!$M$2:$M$1708,"&lt;="&amp;M564)</f>
        <v>1971050.1044999962</v>
      </c>
      <c r="O564" s="4">
        <f>IFERROR(N564/(SUM('Segments clients'!$D$2:$D$1708)),0)</f>
        <v>0.84327065130563894</v>
      </c>
    </row>
    <row r="565" spans="1:15" x14ac:dyDescent="0.35">
      <c r="A565" t="s">
        <v>331</v>
      </c>
      <c r="B565">
        <v>152</v>
      </c>
      <c r="C565">
        <v>2</v>
      </c>
      <c r="D565">
        <v>139.33799999999999</v>
      </c>
      <c r="E565">
        <v>1</v>
      </c>
      <c r="F565">
        <v>2</v>
      </c>
      <c r="G565">
        <v>1</v>
      </c>
      <c r="H565">
        <v>4</v>
      </c>
      <c r="I565" t="s">
        <v>44</v>
      </c>
      <c r="J565" t="s">
        <v>41</v>
      </c>
      <c r="K565">
        <v>1</v>
      </c>
      <c r="L565">
        <v>10.456</v>
      </c>
      <c r="M565">
        <f>_xlfn.RANK.EQ(D565,'Segments clients'!$D$2:$D$1708,0)</f>
        <v>1320</v>
      </c>
      <c r="N565">
        <f>SUMIFS('Segments clients'!$D$2:$D$1708,'Segments clients'!$M$2:$M$1708,"&lt;="&amp;M565)</f>
        <v>2309964.9379999968</v>
      </c>
      <c r="O565" s="4">
        <f>IFERROR(N565/(SUM('Segments clients'!$D$2:$D$1708)),0)</f>
        <v>0.98826794575807342</v>
      </c>
    </row>
    <row r="566" spans="1:15" x14ac:dyDescent="0.35">
      <c r="A566" t="s">
        <v>8678</v>
      </c>
      <c r="B566">
        <v>70</v>
      </c>
      <c r="C566">
        <v>2</v>
      </c>
      <c r="D566">
        <v>120.94799999999999</v>
      </c>
      <c r="E566">
        <v>2</v>
      </c>
      <c r="F566">
        <v>2</v>
      </c>
      <c r="G566">
        <v>1</v>
      </c>
      <c r="H566">
        <v>5</v>
      </c>
      <c r="I566" t="s">
        <v>44</v>
      </c>
      <c r="J566" t="s">
        <v>45</v>
      </c>
      <c r="K566">
        <v>1</v>
      </c>
      <c r="L566">
        <v>15.705999999999991</v>
      </c>
      <c r="M566">
        <f>_xlfn.RANK.EQ(D566,'Segments clients'!$D$2:$D$1708,0)</f>
        <v>1361</v>
      </c>
      <c r="N566">
        <f>SUMIFS('Segments clients'!$D$2:$D$1708,'Segments clients'!$M$2:$M$1708,"&lt;="&amp;M566)</f>
        <v>2315301.2894999967</v>
      </c>
      <c r="O566" s="4">
        <f>IFERROR(N566/(SUM('Segments clients'!$D$2:$D$1708)),0)</f>
        <v>0.99055098696272215</v>
      </c>
    </row>
    <row r="567" spans="1:15" x14ac:dyDescent="0.35">
      <c r="A567" t="s">
        <v>997</v>
      </c>
      <c r="B567">
        <v>48</v>
      </c>
      <c r="C567">
        <v>6</v>
      </c>
      <c r="D567">
        <v>466.54579999999999</v>
      </c>
      <c r="E567">
        <v>2</v>
      </c>
      <c r="F567">
        <v>4</v>
      </c>
      <c r="G567">
        <v>2</v>
      </c>
      <c r="H567">
        <v>8</v>
      </c>
      <c r="I567" t="s">
        <v>46</v>
      </c>
      <c r="J567" t="s">
        <v>41</v>
      </c>
      <c r="K567">
        <v>1</v>
      </c>
      <c r="L567">
        <v>77.309800000000024</v>
      </c>
      <c r="M567">
        <f>_xlfn.RANK.EQ(D567,'Segments clients'!$D$2:$D$1708,0)</f>
        <v>952</v>
      </c>
      <c r="N567">
        <f>SUMIFS('Segments clients'!$D$2:$D$1708,'Segments clients'!$M$2:$M$1708,"&lt;="&amp;M567)</f>
        <v>2207324.2958999961</v>
      </c>
      <c r="O567" s="4">
        <f>IFERROR(N567/(SUM('Segments clients'!$D$2:$D$1708)),0)</f>
        <v>0.94435539329860507</v>
      </c>
    </row>
    <row r="568" spans="1:15" x14ac:dyDescent="0.35">
      <c r="A568" t="s">
        <v>3745</v>
      </c>
      <c r="B568">
        <v>61</v>
      </c>
      <c r="C568">
        <v>2</v>
      </c>
      <c r="D568">
        <v>156.86609999999999</v>
      </c>
      <c r="E568">
        <v>2</v>
      </c>
      <c r="F568">
        <v>2</v>
      </c>
      <c r="G568">
        <v>1</v>
      </c>
      <c r="H568">
        <v>5</v>
      </c>
      <c r="I568" t="s">
        <v>44</v>
      </c>
      <c r="J568" t="s">
        <v>48</v>
      </c>
      <c r="K568">
        <v>1</v>
      </c>
      <c r="L568">
        <v>17.366099999999999</v>
      </c>
      <c r="M568">
        <f>_xlfn.RANK.EQ(D568,'Segments clients'!$D$2:$D$1708,0)</f>
        <v>1283</v>
      </c>
      <c r="N568">
        <f>SUMIFS('Segments clients'!$D$2:$D$1708,'Segments clients'!$M$2:$M$1708,"&lt;="&amp;M568)</f>
        <v>2304495.1817999971</v>
      </c>
      <c r="O568" s="4">
        <f>IFERROR(N568/(SUM('Segments clients'!$D$2:$D$1708)),0)</f>
        <v>0.98592783027205588</v>
      </c>
    </row>
    <row r="569" spans="1:15" x14ac:dyDescent="0.35">
      <c r="A569" t="s">
        <v>340</v>
      </c>
      <c r="B569">
        <v>44</v>
      </c>
      <c r="C569">
        <v>1</v>
      </c>
      <c r="D569">
        <v>20.619</v>
      </c>
      <c r="E569">
        <v>2</v>
      </c>
      <c r="F569">
        <v>1</v>
      </c>
      <c r="G569">
        <v>1</v>
      </c>
      <c r="H569">
        <v>4</v>
      </c>
      <c r="I569" t="s">
        <v>44</v>
      </c>
      <c r="J569" t="s">
        <v>45</v>
      </c>
      <c r="K569">
        <v>0</v>
      </c>
      <c r="L569">
        <v>2.052999999999999</v>
      </c>
      <c r="M569">
        <f>_xlfn.RANK.EQ(D569,'Segments clients'!$D$2:$D$1708,0)</f>
        <v>1681</v>
      </c>
      <c r="N569">
        <f>SUMIFS('Segments clients'!$D$2:$D$1708,'Segments clients'!$M$2:$M$1708,"&lt;="&amp;M569)</f>
        <v>2337054.7247999967</v>
      </c>
      <c r="O569" s="4">
        <f>IFERROR(N569/(SUM('Segments clients'!$D$2:$D$1708)),0)</f>
        <v>0.99985771818771019</v>
      </c>
    </row>
    <row r="570" spans="1:15" x14ac:dyDescent="0.35">
      <c r="A570" t="s">
        <v>4878</v>
      </c>
      <c r="B570">
        <v>10</v>
      </c>
      <c r="C570">
        <v>3</v>
      </c>
      <c r="D570">
        <v>471.49340000000001</v>
      </c>
      <c r="E570">
        <v>4</v>
      </c>
      <c r="F570">
        <v>3</v>
      </c>
      <c r="G570">
        <v>2</v>
      </c>
      <c r="H570">
        <v>9</v>
      </c>
      <c r="I570" t="s">
        <v>46</v>
      </c>
      <c r="J570" t="s">
        <v>45</v>
      </c>
      <c r="K570">
        <v>1</v>
      </c>
      <c r="L570">
        <v>94.1374</v>
      </c>
      <c r="M570">
        <f>_xlfn.RANK.EQ(D570,'Segments clients'!$D$2:$D$1708,0)</f>
        <v>946</v>
      </c>
      <c r="N570">
        <f>SUMIFS('Segments clients'!$D$2:$D$1708,'Segments clients'!$M$2:$M$1708,"&lt;="&amp;M570)</f>
        <v>2204517.4070999967</v>
      </c>
      <c r="O570" s="4">
        <f>IFERROR(N570/(SUM('Segments clients'!$D$2:$D$1708)),0)</f>
        <v>0.94315452735353644</v>
      </c>
    </row>
    <row r="571" spans="1:15" x14ac:dyDescent="0.35">
      <c r="A571" t="s">
        <v>1843</v>
      </c>
      <c r="B571">
        <v>121</v>
      </c>
      <c r="C571">
        <v>1</v>
      </c>
      <c r="D571">
        <v>47.762799999999999</v>
      </c>
      <c r="E571">
        <v>1</v>
      </c>
      <c r="F571">
        <v>1</v>
      </c>
      <c r="G571">
        <v>1</v>
      </c>
      <c r="H571">
        <v>3</v>
      </c>
      <c r="I571" t="s">
        <v>44</v>
      </c>
      <c r="J571" t="s">
        <v>43</v>
      </c>
      <c r="K571">
        <v>0</v>
      </c>
      <c r="L571">
        <v>3.8387999999999991</v>
      </c>
      <c r="M571">
        <f>_xlfn.RANK.EQ(D571,'Segments clients'!$D$2:$D$1708,0)</f>
        <v>1589</v>
      </c>
      <c r="N571">
        <f>SUMIFS('Segments clients'!$D$2:$D$1708,'Segments clients'!$M$2:$M$1708,"&lt;="&amp;M571)</f>
        <v>2334003.2698999965</v>
      </c>
      <c r="O571" s="4">
        <f>IFERROR(N571/(SUM('Segments clients'!$D$2:$D$1708)),0)</f>
        <v>0.99855221998902</v>
      </c>
    </row>
    <row r="572" spans="1:15" x14ac:dyDescent="0.35">
      <c r="A572" t="s">
        <v>6099</v>
      </c>
      <c r="B572">
        <v>4</v>
      </c>
      <c r="C572">
        <v>2</v>
      </c>
      <c r="D572">
        <v>305.55439999999999</v>
      </c>
      <c r="E572">
        <v>4</v>
      </c>
      <c r="F572">
        <v>2</v>
      </c>
      <c r="G572">
        <v>2</v>
      </c>
      <c r="H572">
        <v>8</v>
      </c>
      <c r="I572" t="s">
        <v>46</v>
      </c>
      <c r="J572" t="s">
        <v>43</v>
      </c>
      <c r="K572">
        <v>1</v>
      </c>
      <c r="L572">
        <v>74.560399999999987</v>
      </c>
      <c r="M572">
        <f>_xlfn.RANK.EQ(D572,'Segments clients'!$D$2:$D$1708,0)</f>
        <v>1096</v>
      </c>
      <c r="N572">
        <f>SUMIFS('Segments clients'!$D$2:$D$1708,'Segments clients'!$M$2:$M$1708,"&lt;="&amp;M572)</f>
        <v>2262290.0674999957</v>
      </c>
      <c r="O572" s="4">
        <f>IFERROR(N572/(SUM('Segments clients'!$D$2:$D$1708)),0)</f>
        <v>0.96787129576644559</v>
      </c>
    </row>
    <row r="573" spans="1:15" x14ac:dyDescent="0.35">
      <c r="A573" t="s">
        <v>10515</v>
      </c>
      <c r="B573">
        <v>143</v>
      </c>
      <c r="C573">
        <v>1</v>
      </c>
      <c r="D573">
        <v>38.243299999999998</v>
      </c>
      <c r="E573">
        <v>1</v>
      </c>
      <c r="F573">
        <v>1</v>
      </c>
      <c r="G573">
        <v>1</v>
      </c>
      <c r="H573">
        <v>3</v>
      </c>
      <c r="I573" t="s">
        <v>44</v>
      </c>
      <c r="J573" t="s">
        <v>48</v>
      </c>
      <c r="K573">
        <v>0</v>
      </c>
      <c r="L573">
        <v>-8.3687000000000005</v>
      </c>
      <c r="M573">
        <f>_xlfn.RANK.EQ(D573,'Segments clients'!$D$2:$D$1708,0)</f>
        <v>1616</v>
      </c>
      <c r="N573">
        <f>SUMIFS('Segments clients'!$D$2:$D$1708,'Segments clients'!$M$2:$M$1708,"&lt;="&amp;M573)</f>
        <v>2335157.0639999956</v>
      </c>
      <c r="O573" s="4">
        <f>IFERROR(N573/(SUM('Segments clients'!$D$2:$D$1708)),0)</f>
        <v>0.99904584554422915</v>
      </c>
    </row>
    <row r="574" spans="1:15" x14ac:dyDescent="0.35">
      <c r="A574" t="s">
        <v>3915</v>
      </c>
      <c r="B574">
        <v>93</v>
      </c>
      <c r="C574">
        <v>1</v>
      </c>
      <c r="D574">
        <v>364.66559999999998</v>
      </c>
      <c r="E574">
        <v>1</v>
      </c>
      <c r="F574">
        <v>1</v>
      </c>
      <c r="G574">
        <v>2</v>
      </c>
      <c r="H574">
        <v>4</v>
      </c>
      <c r="I574" t="s">
        <v>44</v>
      </c>
      <c r="J574" t="s">
        <v>45</v>
      </c>
      <c r="K574">
        <v>0</v>
      </c>
      <c r="L574">
        <v>126.2196</v>
      </c>
      <c r="M574">
        <f>_xlfn.RANK.EQ(D574,'Segments clients'!$D$2:$D$1708,0)</f>
        <v>1036</v>
      </c>
      <c r="N574">
        <f>SUMIFS('Segments clients'!$D$2:$D$1708,'Segments clients'!$M$2:$M$1708,"&lt;="&amp;M574)</f>
        <v>2242219.4632999967</v>
      </c>
      <c r="O574" s="4">
        <f>IFERROR(N574/(SUM('Segments clients'!$D$2:$D$1708)),0)</f>
        <v>0.95928452699928413</v>
      </c>
    </row>
    <row r="575" spans="1:15" x14ac:dyDescent="0.35">
      <c r="A575" t="s">
        <v>5305</v>
      </c>
      <c r="B575">
        <v>76</v>
      </c>
      <c r="C575">
        <v>1</v>
      </c>
      <c r="D575">
        <v>53.453400000000002</v>
      </c>
      <c r="E575">
        <v>2</v>
      </c>
      <c r="F575">
        <v>1</v>
      </c>
      <c r="G575">
        <v>1</v>
      </c>
      <c r="H575">
        <v>4</v>
      </c>
      <c r="I575" t="s">
        <v>44</v>
      </c>
      <c r="J575" t="s">
        <v>45</v>
      </c>
      <c r="K575">
        <v>0</v>
      </c>
      <c r="L575">
        <v>7.5094000000000012</v>
      </c>
      <c r="M575">
        <f>_xlfn.RANK.EQ(D575,'Segments clients'!$D$2:$D$1708,0)</f>
        <v>1565</v>
      </c>
      <c r="N575">
        <f>SUMIFS('Segments clients'!$D$2:$D$1708,'Segments clients'!$M$2:$M$1708,"&lt;="&amp;M575)</f>
        <v>2332798.7085999958</v>
      </c>
      <c r="O575" s="4">
        <f>IFERROR(N575/(SUM('Segments clients'!$D$2:$D$1708)),0)</f>
        <v>0.99803687479831671</v>
      </c>
    </row>
    <row r="576" spans="1:15" x14ac:dyDescent="0.35">
      <c r="A576" t="s">
        <v>1009</v>
      </c>
      <c r="B576">
        <v>22</v>
      </c>
      <c r="C576">
        <v>5</v>
      </c>
      <c r="D576">
        <v>1441.9649999999999</v>
      </c>
      <c r="E576">
        <v>3</v>
      </c>
      <c r="F576">
        <v>3</v>
      </c>
      <c r="G576">
        <v>3</v>
      </c>
      <c r="H576">
        <v>9</v>
      </c>
      <c r="I576" t="s">
        <v>46</v>
      </c>
      <c r="J576" t="s">
        <v>41</v>
      </c>
      <c r="K576">
        <v>1</v>
      </c>
      <c r="L576">
        <v>379.39300000000009</v>
      </c>
      <c r="M576">
        <f>_xlfn.RANK.EQ(D576,'Segments clients'!$D$2:$D$1708,0)</f>
        <v>516</v>
      </c>
      <c r="N576">
        <f>SUMIFS('Segments clients'!$D$2:$D$1708,'Segments clients'!$M$2:$M$1708,"&lt;="&amp;M576)</f>
        <v>1826953.4858999969</v>
      </c>
      <c r="O576" s="4">
        <f>IFERROR(N576/(SUM('Segments clients'!$D$2:$D$1708)),0)</f>
        <v>0.78162206655361099</v>
      </c>
    </row>
    <row r="577" spans="1:15" x14ac:dyDescent="0.35">
      <c r="A577" t="s">
        <v>2856</v>
      </c>
      <c r="B577">
        <v>114</v>
      </c>
      <c r="C577">
        <v>4</v>
      </c>
      <c r="D577">
        <v>1369.5648000000001</v>
      </c>
      <c r="E577">
        <v>1</v>
      </c>
      <c r="F577">
        <v>3</v>
      </c>
      <c r="G577">
        <v>3</v>
      </c>
      <c r="H577">
        <v>7</v>
      </c>
      <c r="I577" t="s">
        <v>42</v>
      </c>
      <c r="J577" t="s">
        <v>41</v>
      </c>
      <c r="K577">
        <v>1</v>
      </c>
      <c r="L577">
        <v>334.95080000000002</v>
      </c>
      <c r="M577">
        <f>_xlfn.RANK.EQ(D577,'Segments clients'!$D$2:$D$1708,0)</f>
        <v>539</v>
      </c>
      <c r="N577">
        <f>SUMIFS('Segments clients'!$D$2:$D$1708,'Segments clients'!$M$2:$M$1708,"&lt;="&amp;M577)</f>
        <v>1859198.5470999964</v>
      </c>
      <c r="O577" s="4">
        <f>IFERROR(N577/(SUM('Segments clients'!$D$2:$D$1708)),0)</f>
        <v>0.79541741031348534</v>
      </c>
    </row>
    <row r="578" spans="1:15" x14ac:dyDescent="0.35">
      <c r="A578" t="s">
        <v>1725</v>
      </c>
      <c r="B578">
        <v>21</v>
      </c>
      <c r="C578">
        <v>2</v>
      </c>
      <c r="D578">
        <v>76.256999999999991</v>
      </c>
      <c r="E578">
        <v>3</v>
      </c>
      <c r="F578">
        <v>2</v>
      </c>
      <c r="G578">
        <v>1</v>
      </c>
      <c r="H578">
        <v>6</v>
      </c>
      <c r="I578" t="s">
        <v>42</v>
      </c>
      <c r="J578" t="s">
        <v>45</v>
      </c>
      <c r="K578">
        <v>1</v>
      </c>
      <c r="L578">
        <v>-8.0649999999999977</v>
      </c>
      <c r="M578">
        <f>_xlfn.RANK.EQ(D578,'Segments clients'!$D$2:$D$1708,0)</f>
        <v>1489</v>
      </c>
      <c r="N578">
        <f>SUMIFS('Segments clients'!$D$2:$D$1708,'Segments clients'!$M$2:$M$1708,"&lt;="&amp;M578)</f>
        <v>2327873.0864999969</v>
      </c>
      <c r="O578" s="4">
        <f>IFERROR(N578/(SUM('Segments clients'!$D$2:$D$1708)),0)</f>
        <v>0.99592955517875525</v>
      </c>
    </row>
    <row r="579" spans="1:15" x14ac:dyDescent="0.35">
      <c r="A579" t="s">
        <v>7729</v>
      </c>
      <c r="B579">
        <v>9</v>
      </c>
      <c r="C579">
        <v>1</v>
      </c>
      <c r="D579">
        <v>154.81620000000001</v>
      </c>
      <c r="E579">
        <v>4</v>
      </c>
      <c r="F579">
        <v>1</v>
      </c>
      <c r="G579">
        <v>1</v>
      </c>
      <c r="H579">
        <v>6</v>
      </c>
      <c r="I579" t="s">
        <v>42</v>
      </c>
      <c r="J579" t="s">
        <v>45</v>
      </c>
      <c r="K579">
        <v>0</v>
      </c>
      <c r="L579">
        <v>52.99819999999999</v>
      </c>
      <c r="M579">
        <f>_xlfn.RANK.EQ(D579,'Segments clients'!$D$2:$D$1708,0)</f>
        <v>1289</v>
      </c>
      <c r="N579">
        <f>SUMIFS('Segments clients'!$D$2:$D$1708,'Segments clients'!$M$2:$M$1708,"&lt;="&amp;M579)</f>
        <v>2305431.2366999974</v>
      </c>
      <c r="O579" s="4">
        <f>IFERROR(N579/(SUM('Segments clients'!$D$2:$D$1708)),0)</f>
        <v>0.98632830087570977</v>
      </c>
    </row>
    <row r="580" spans="1:15" x14ac:dyDescent="0.35">
      <c r="A580" t="s">
        <v>8535</v>
      </c>
      <c r="B580">
        <v>16</v>
      </c>
      <c r="C580">
        <v>1</v>
      </c>
      <c r="D580">
        <v>513.72799999999995</v>
      </c>
      <c r="E580">
        <v>3</v>
      </c>
      <c r="F580">
        <v>1</v>
      </c>
      <c r="G580">
        <v>2</v>
      </c>
      <c r="H580">
        <v>6</v>
      </c>
      <c r="I580" t="s">
        <v>42</v>
      </c>
      <c r="J580" t="s">
        <v>45</v>
      </c>
      <c r="K580">
        <v>0</v>
      </c>
      <c r="L580">
        <v>168.52799999999999</v>
      </c>
      <c r="M580">
        <f>_xlfn.RANK.EQ(D580,'Segments clients'!$D$2:$D$1708,0)</f>
        <v>908</v>
      </c>
      <c r="N580">
        <f>SUMIFS('Segments clients'!$D$2:$D$1708,'Segments clients'!$M$2:$M$1708,"&lt;="&amp;M580)</f>
        <v>2185768.7650999972</v>
      </c>
      <c r="O580" s="4">
        <f>IFERROR(N580/(SUM('Segments clients'!$D$2:$D$1708)),0)</f>
        <v>0.93513333118285547</v>
      </c>
    </row>
    <row r="581" spans="1:15" x14ac:dyDescent="0.35">
      <c r="A581" t="s">
        <v>7818</v>
      </c>
      <c r="B581">
        <v>21</v>
      </c>
      <c r="C581">
        <v>1</v>
      </c>
      <c r="D581">
        <v>40.933999999999997</v>
      </c>
      <c r="E581">
        <v>3</v>
      </c>
      <c r="F581">
        <v>1</v>
      </c>
      <c r="G581">
        <v>1</v>
      </c>
      <c r="H581">
        <v>5</v>
      </c>
      <c r="I581" t="s">
        <v>42</v>
      </c>
      <c r="J581" t="s">
        <v>45</v>
      </c>
      <c r="K581">
        <v>0</v>
      </c>
      <c r="L581">
        <v>5.3140000000000054</v>
      </c>
      <c r="M581">
        <f>_xlfn.RANK.EQ(D581,'Segments clients'!$D$2:$D$1708,0)</f>
        <v>1608</v>
      </c>
      <c r="N581">
        <f>SUMIFS('Segments clients'!$D$2:$D$1708,'Segments clients'!$M$2:$M$1708,"&lt;="&amp;M581)</f>
        <v>2334841.9881999958</v>
      </c>
      <c r="O581" s="4">
        <f>IFERROR(N581/(SUM('Segments clients'!$D$2:$D$1708)),0)</f>
        <v>0.99891104725854885</v>
      </c>
    </row>
    <row r="582" spans="1:15" x14ac:dyDescent="0.35">
      <c r="A582" t="s">
        <v>3578</v>
      </c>
      <c r="B582">
        <v>94</v>
      </c>
      <c r="C582">
        <v>2</v>
      </c>
      <c r="D582">
        <v>224.2901</v>
      </c>
      <c r="E582">
        <v>1</v>
      </c>
      <c r="F582">
        <v>2</v>
      </c>
      <c r="G582">
        <v>2</v>
      </c>
      <c r="H582">
        <v>5</v>
      </c>
      <c r="I582" t="s">
        <v>44</v>
      </c>
      <c r="J582" t="s">
        <v>43</v>
      </c>
      <c r="K582">
        <v>1</v>
      </c>
      <c r="L582">
        <v>44.044100000000029</v>
      </c>
      <c r="M582">
        <f>_xlfn.RANK.EQ(D582,'Segments clients'!$D$2:$D$1708,0)</f>
        <v>1186</v>
      </c>
      <c r="N582">
        <f>SUMIFS('Segments clients'!$D$2:$D$1708,'Segments clients'!$M$2:$M$1708,"&lt;="&amp;M582)</f>
        <v>2286163.526999997</v>
      </c>
      <c r="O582" s="4">
        <f>IFERROR(N582/(SUM('Segments clients'!$D$2:$D$1708)),0)</f>
        <v>0.97808503294924121</v>
      </c>
    </row>
    <row r="583" spans="1:15" x14ac:dyDescent="0.35">
      <c r="A583" t="s">
        <v>1452</v>
      </c>
      <c r="B583">
        <v>7</v>
      </c>
      <c r="C583">
        <v>2</v>
      </c>
      <c r="D583">
        <v>148.93379999999999</v>
      </c>
      <c r="E583">
        <v>4</v>
      </c>
      <c r="F583">
        <v>2</v>
      </c>
      <c r="G583">
        <v>1</v>
      </c>
      <c r="H583">
        <v>7</v>
      </c>
      <c r="I583" t="s">
        <v>42</v>
      </c>
      <c r="J583" t="s">
        <v>41</v>
      </c>
      <c r="K583">
        <v>1</v>
      </c>
      <c r="L583">
        <v>14.24580000000001</v>
      </c>
      <c r="M583">
        <f>_xlfn.RANK.EQ(D583,'Segments clients'!$D$2:$D$1708,0)</f>
        <v>1300</v>
      </c>
      <c r="N583">
        <f>SUMIFS('Segments clients'!$D$2:$D$1708,'Segments clients'!$M$2:$M$1708,"&lt;="&amp;M583)</f>
        <v>2307092.4664999973</v>
      </c>
      <c r="O583" s="4">
        <f>IFERROR(N583/(SUM('Segments clients'!$D$2:$D$1708)),0)</f>
        <v>0.98703902169006963</v>
      </c>
    </row>
    <row r="584" spans="1:15" x14ac:dyDescent="0.35">
      <c r="A584" t="s">
        <v>692</v>
      </c>
      <c r="B584">
        <v>78</v>
      </c>
      <c r="C584">
        <v>2</v>
      </c>
      <c r="D584">
        <v>127.4708</v>
      </c>
      <c r="E584">
        <v>2</v>
      </c>
      <c r="F584">
        <v>2</v>
      </c>
      <c r="G584">
        <v>1</v>
      </c>
      <c r="H584">
        <v>5</v>
      </c>
      <c r="I584" t="s">
        <v>44</v>
      </c>
      <c r="J584" t="s">
        <v>48</v>
      </c>
      <c r="K584">
        <v>1</v>
      </c>
      <c r="L584">
        <v>18.758800000000011</v>
      </c>
      <c r="M584">
        <f>_xlfn.RANK.EQ(D584,'Segments clients'!$D$2:$D$1708,0)</f>
        <v>1349</v>
      </c>
      <c r="N584">
        <f>SUMIFS('Segments clients'!$D$2:$D$1708,'Segments clients'!$M$2:$M$1708,"&lt;="&amp;M584)</f>
        <v>2313819.9801999968</v>
      </c>
      <c r="O584" s="4">
        <f>IFERROR(N584/(SUM('Segments clients'!$D$2:$D$1708)),0)</f>
        <v>0.98991724119677527</v>
      </c>
    </row>
    <row r="585" spans="1:15" x14ac:dyDescent="0.35">
      <c r="A585" t="s">
        <v>4964</v>
      </c>
      <c r="B585">
        <v>24</v>
      </c>
      <c r="C585">
        <v>1</v>
      </c>
      <c r="D585">
        <v>62.078600000000002</v>
      </c>
      <c r="E585">
        <v>3</v>
      </c>
      <c r="F585">
        <v>1</v>
      </c>
      <c r="G585">
        <v>1</v>
      </c>
      <c r="H585">
        <v>5</v>
      </c>
      <c r="I585" t="s">
        <v>42</v>
      </c>
      <c r="J585" t="s">
        <v>41</v>
      </c>
      <c r="K585">
        <v>0</v>
      </c>
      <c r="L585">
        <v>-4.1853999999999942</v>
      </c>
      <c r="M585">
        <f>_xlfn.RANK.EQ(D585,'Segments clients'!$D$2:$D$1708,0)</f>
        <v>1533</v>
      </c>
      <c r="N585">
        <f>SUMIFS('Segments clients'!$D$2:$D$1708,'Segments clients'!$M$2:$M$1708,"&lt;="&amp;M585)</f>
        <v>2330946.2128999969</v>
      </c>
      <c r="O585" s="4">
        <f>IFERROR(N585/(SUM('Segments clients'!$D$2:$D$1708)),0)</f>
        <v>0.99724432505444549</v>
      </c>
    </row>
    <row r="586" spans="1:15" x14ac:dyDescent="0.35">
      <c r="A586" t="s">
        <v>4166</v>
      </c>
      <c r="B586">
        <v>39</v>
      </c>
      <c r="C586">
        <v>3</v>
      </c>
      <c r="D586">
        <v>3394.6718999999998</v>
      </c>
      <c r="E586">
        <v>2</v>
      </c>
      <c r="F586">
        <v>3</v>
      </c>
      <c r="G586">
        <v>4</v>
      </c>
      <c r="H586">
        <v>9</v>
      </c>
      <c r="I586" t="s">
        <v>46</v>
      </c>
      <c r="J586" t="s">
        <v>41</v>
      </c>
      <c r="K586">
        <v>1</v>
      </c>
      <c r="L586">
        <v>1023.2919000000001</v>
      </c>
      <c r="M586">
        <f>_xlfn.RANK.EQ(D586,'Segments clients'!$D$2:$D$1708,0)</f>
        <v>232</v>
      </c>
      <c r="N586">
        <f>SUMIFS('Segments clients'!$D$2:$D$1708,'Segments clients'!$M$2:$M$1708,"&lt;="&amp;M586)</f>
        <v>1169027.8324999989</v>
      </c>
      <c r="O586" s="4">
        <f>IFERROR(N586/(SUM('Segments clients'!$D$2:$D$1708)),0)</f>
        <v>0.50014297427348597</v>
      </c>
    </row>
    <row r="587" spans="1:15" x14ac:dyDescent="0.35">
      <c r="A587" t="s">
        <v>254</v>
      </c>
      <c r="B587">
        <v>130</v>
      </c>
      <c r="C587">
        <v>3</v>
      </c>
      <c r="D587">
        <v>687.31999999999994</v>
      </c>
      <c r="E587">
        <v>1</v>
      </c>
      <c r="F587">
        <v>3</v>
      </c>
      <c r="G587">
        <v>3</v>
      </c>
      <c r="H587">
        <v>7</v>
      </c>
      <c r="I587" t="s">
        <v>42</v>
      </c>
      <c r="J587" t="s">
        <v>45</v>
      </c>
      <c r="K587">
        <v>1</v>
      </c>
      <c r="L587">
        <v>219.55</v>
      </c>
      <c r="M587">
        <f>_xlfn.RANK.EQ(D587,'Segments clients'!$D$2:$D$1708,0)</f>
        <v>807</v>
      </c>
      <c r="N587">
        <f>SUMIFS('Segments clients'!$D$2:$D$1708,'Segments clients'!$M$2:$M$1708,"&lt;="&amp;M587)</f>
        <v>2125762.729899996</v>
      </c>
      <c r="O587" s="4">
        <f>IFERROR(N587/(SUM('Segments clients'!$D$2:$D$1708)),0)</f>
        <v>0.90946106223857592</v>
      </c>
    </row>
    <row r="588" spans="1:15" x14ac:dyDescent="0.35">
      <c r="A588" t="s">
        <v>5293</v>
      </c>
      <c r="B588">
        <v>178</v>
      </c>
      <c r="C588">
        <v>1</v>
      </c>
      <c r="D588">
        <v>69.014200000000002</v>
      </c>
      <c r="E588">
        <v>1</v>
      </c>
      <c r="F588">
        <v>1</v>
      </c>
      <c r="G588">
        <v>1</v>
      </c>
      <c r="H588">
        <v>3</v>
      </c>
      <c r="I588" t="s">
        <v>44</v>
      </c>
      <c r="J588" t="s">
        <v>43</v>
      </c>
      <c r="K588">
        <v>0</v>
      </c>
      <c r="L588">
        <v>-5.9800000000002698E-2</v>
      </c>
      <c r="M588">
        <f>_xlfn.RANK.EQ(D588,'Segments clients'!$D$2:$D$1708,0)</f>
        <v>1513</v>
      </c>
      <c r="N588">
        <f>SUMIFS('Segments clients'!$D$2:$D$1708,'Segments clients'!$M$2:$M$1708,"&lt;="&amp;M588)</f>
        <v>2329627.2198999966</v>
      </c>
      <c r="O588" s="4">
        <f>IFERROR(N588/(SUM('Segments clients'!$D$2:$D$1708)),0)</f>
        <v>0.99668002276520462</v>
      </c>
    </row>
    <row r="589" spans="1:15" x14ac:dyDescent="0.35">
      <c r="A589" t="s">
        <v>5226</v>
      </c>
      <c r="B589">
        <v>6</v>
      </c>
      <c r="C589">
        <v>2</v>
      </c>
      <c r="D589">
        <v>245.5746</v>
      </c>
      <c r="E589">
        <v>4</v>
      </c>
      <c r="F589">
        <v>2</v>
      </c>
      <c r="G589">
        <v>2</v>
      </c>
      <c r="H589">
        <v>8</v>
      </c>
      <c r="I589" t="s">
        <v>46</v>
      </c>
      <c r="J589" t="s">
        <v>41</v>
      </c>
      <c r="K589">
        <v>1</v>
      </c>
      <c r="L589">
        <v>31.590599999999998</v>
      </c>
      <c r="M589">
        <f>_xlfn.RANK.EQ(D589,'Segments clients'!$D$2:$D$1708,0)</f>
        <v>1163</v>
      </c>
      <c r="N589">
        <f>SUMIFS('Segments clients'!$D$2:$D$1708,'Segments clients'!$M$2:$M$1708,"&lt;="&amp;M589)</f>
        <v>2280831.3544999966</v>
      </c>
      <c r="O589" s="4">
        <f>IFERROR(N589/(SUM('Segments clients'!$D$2:$D$1708)),0)</f>
        <v>0.97580377963828591</v>
      </c>
    </row>
    <row r="590" spans="1:15" x14ac:dyDescent="0.35">
      <c r="A590" t="s">
        <v>1644</v>
      </c>
      <c r="B590">
        <v>113</v>
      </c>
      <c r="C590">
        <v>2</v>
      </c>
      <c r="D590">
        <v>2130.0075999999999</v>
      </c>
      <c r="E590">
        <v>1</v>
      </c>
      <c r="F590">
        <v>2</v>
      </c>
      <c r="G590">
        <v>4</v>
      </c>
      <c r="H590">
        <v>7</v>
      </c>
      <c r="I590" t="s">
        <v>44</v>
      </c>
      <c r="J590" t="s">
        <v>41</v>
      </c>
      <c r="K590">
        <v>1</v>
      </c>
      <c r="L590">
        <v>464.38160000000011</v>
      </c>
      <c r="M590">
        <f>_xlfn.RANK.EQ(D590,'Segments clients'!$D$2:$D$1708,0)</f>
        <v>395</v>
      </c>
      <c r="N590">
        <f>SUMIFS('Segments clients'!$D$2:$D$1708,'Segments clients'!$M$2:$M$1708,"&lt;="&amp;M590)</f>
        <v>1615705.0404999985</v>
      </c>
      <c r="O590" s="4">
        <f>IFERROR(N590/(SUM('Segments clients'!$D$2:$D$1708)),0)</f>
        <v>0.69124404230498349</v>
      </c>
    </row>
    <row r="591" spans="1:15" x14ac:dyDescent="0.35">
      <c r="A591" t="s">
        <v>7451</v>
      </c>
      <c r="B591">
        <v>20</v>
      </c>
      <c r="C591">
        <v>2</v>
      </c>
      <c r="D591">
        <v>921.31659999999999</v>
      </c>
      <c r="E591">
        <v>3</v>
      </c>
      <c r="F591">
        <v>2</v>
      </c>
      <c r="G591">
        <v>3</v>
      </c>
      <c r="H591">
        <v>8</v>
      </c>
      <c r="I591" t="s">
        <v>46</v>
      </c>
      <c r="J591" t="s">
        <v>43</v>
      </c>
      <c r="K591">
        <v>1</v>
      </c>
      <c r="L591">
        <v>261.37860000000012</v>
      </c>
      <c r="M591">
        <f>_xlfn.RANK.EQ(D591,'Segments clients'!$D$2:$D$1708,0)</f>
        <v>701</v>
      </c>
      <c r="N591">
        <f>SUMIFS('Segments clients'!$D$2:$D$1708,'Segments clients'!$M$2:$M$1708,"&lt;="&amp;M591)</f>
        <v>2041029.9616999961</v>
      </c>
      <c r="O591" s="4">
        <f>IFERROR(N591/(SUM('Segments clients'!$D$2:$D$1708)),0)</f>
        <v>0.87321000171818941</v>
      </c>
    </row>
    <row r="592" spans="1:15" x14ac:dyDescent="0.35">
      <c r="A592" t="s">
        <v>3272</v>
      </c>
      <c r="B592">
        <v>12</v>
      </c>
      <c r="C592">
        <v>1</v>
      </c>
      <c r="D592">
        <v>215.42400000000001</v>
      </c>
      <c r="E592">
        <v>4</v>
      </c>
      <c r="F592">
        <v>1</v>
      </c>
      <c r="G592">
        <v>2</v>
      </c>
      <c r="H592">
        <v>7</v>
      </c>
      <c r="I592" t="s">
        <v>42</v>
      </c>
      <c r="J592" t="s">
        <v>48</v>
      </c>
      <c r="K592">
        <v>0</v>
      </c>
      <c r="L592">
        <v>53.898000000000003</v>
      </c>
      <c r="M592">
        <f>_xlfn.RANK.EQ(D592,'Segments clients'!$D$2:$D$1708,0)</f>
        <v>1203</v>
      </c>
      <c r="N592">
        <f>SUMIFS('Segments clients'!$D$2:$D$1708,'Segments clients'!$M$2:$M$1708,"&lt;="&amp;M592)</f>
        <v>2289908.4723999975</v>
      </c>
      <c r="O592" s="4">
        <f>IFERROR(N592/(SUM('Segments clients'!$D$2:$D$1708)),0)</f>
        <v>0.97968722588150237</v>
      </c>
    </row>
    <row r="593" spans="1:15" x14ac:dyDescent="0.35">
      <c r="A593" t="s">
        <v>3261</v>
      </c>
      <c r="B593">
        <v>89</v>
      </c>
      <c r="C593">
        <v>2</v>
      </c>
      <c r="D593">
        <v>905.87139999999999</v>
      </c>
      <c r="E593">
        <v>1</v>
      </c>
      <c r="F593">
        <v>2</v>
      </c>
      <c r="G593">
        <v>3</v>
      </c>
      <c r="H593">
        <v>6</v>
      </c>
      <c r="I593" t="s">
        <v>44</v>
      </c>
      <c r="J593" t="s">
        <v>41</v>
      </c>
      <c r="K593">
        <v>1</v>
      </c>
      <c r="L593">
        <v>267.78140000000008</v>
      </c>
      <c r="M593">
        <f>_xlfn.RANK.EQ(D593,'Segments clients'!$D$2:$D$1708,0)</f>
        <v>708</v>
      </c>
      <c r="N593">
        <f>SUMIFS('Segments clients'!$D$2:$D$1708,'Segments clients'!$M$2:$M$1708,"&lt;="&amp;M593)</f>
        <v>2047436.3422999959</v>
      </c>
      <c r="O593" s="4">
        <f>IFERROR(N593/(SUM('Segments clients'!$D$2:$D$1708)),0)</f>
        <v>0.8759508314559723</v>
      </c>
    </row>
    <row r="594" spans="1:15" x14ac:dyDescent="0.35">
      <c r="A594" t="s">
        <v>10408</v>
      </c>
      <c r="B594">
        <v>21</v>
      </c>
      <c r="C594">
        <v>1</v>
      </c>
      <c r="D594">
        <v>68.373599999999996</v>
      </c>
      <c r="E594">
        <v>3</v>
      </c>
      <c r="F594">
        <v>1</v>
      </c>
      <c r="G594">
        <v>1</v>
      </c>
      <c r="H594">
        <v>5</v>
      </c>
      <c r="I594" t="s">
        <v>42</v>
      </c>
      <c r="J594" t="s">
        <v>41</v>
      </c>
      <c r="K594">
        <v>0</v>
      </c>
      <c r="L594">
        <v>0.73160000000000025</v>
      </c>
      <c r="M594">
        <f>_xlfn.RANK.EQ(D594,'Segments clients'!$D$2:$D$1708,0)</f>
        <v>1518</v>
      </c>
      <c r="N594">
        <f>SUMIFS('Segments clients'!$D$2:$D$1708,'Segments clients'!$M$2:$M$1708,"&lt;="&amp;M594)</f>
        <v>2329969.8738999967</v>
      </c>
      <c r="O594" s="4">
        <f>IFERROR(N594/(SUM('Segments clients'!$D$2:$D$1708)),0)</f>
        <v>0.99682661978021347</v>
      </c>
    </row>
    <row r="595" spans="1:15" x14ac:dyDescent="0.35">
      <c r="A595" t="s">
        <v>2516</v>
      </c>
      <c r="B595">
        <v>88</v>
      </c>
      <c r="C595">
        <v>2</v>
      </c>
      <c r="D595">
        <v>886.72129999999993</v>
      </c>
      <c r="E595">
        <v>1</v>
      </c>
      <c r="F595">
        <v>2</v>
      </c>
      <c r="G595">
        <v>3</v>
      </c>
      <c r="H595">
        <v>6</v>
      </c>
      <c r="I595" t="s">
        <v>44</v>
      </c>
      <c r="J595" t="s">
        <v>45</v>
      </c>
      <c r="K595">
        <v>1</v>
      </c>
      <c r="L595">
        <v>208.2133</v>
      </c>
      <c r="M595">
        <f>_xlfn.RANK.EQ(D595,'Segments clients'!$D$2:$D$1708,0)</f>
        <v>720</v>
      </c>
      <c r="N595">
        <f>SUMIFS('Segments clients'!$D$2:$D$1708,'Segments clients'!$M$2:$M$1708,"&lt;="&amp;M595)</f>
        <v>2058194.7867999962</v>
      </c>
      <c r="O595" s="4">
        <f>IFERROR(N595/(SUM('Segments clients'!$D$2:$D$1708)),0)</f>
        <v>0.88055359648961518</v>
      </c>
    </row>
    <row r="596" spans="1:15" x14ac:dyDescent="0.35">
      <c r="A596" t="s">
        <v>7528</v>
      </c>
      <c r="B596">
        <v>164</v>
      </c>
      <c r="C596">
        <v>1</v>
      </c>
      <c r="D596">
        <v>194.83109999999999</v>
      </c>
      <c r="E596">
        <v>1</v>
      </c>
      <c r="F596">
        <v>1</v>
      </c>
      <c r="G596">
        <v>2</v>
      </c>
      <c r="H596">
        <v>4</v>
      </c>
      <c r="I596" t="s">
        <v>44</v>
      </c>
      <c r="J596" t="s">
        <v>41</v>
      </c>
      <c r="K596">
        <v>0</v>
      </c>
      <c r="L596">
        <v>14.085099999999979</v>
      </c>
      <c r="M596">
        <f>_xlfn.RANK.EQ(D596,'Segments clients'!$D$2:$D$1708,0)</f>
        <v>1228</v>
      </c>
      <c r="N596">
        <f>SUMIFS('Segments clients'!$D$2:$D$1708,'Segments clients'!$M$2:$M$1708,"&lt;="&amp;M596)</f>
        <v>2294970.534099998</v>
      </c>
      <c r="O596" s="4">
        <f>IFERROR(N596/(SUM('Segments clients'!$D$2:$D$1708)),0)</f>
        <v>0.98185291819798026</v>
      </c>
    </row>
    <row r="597" spans="1:15" x14ac:dyDescent="0.35">
      <c r="A597" t="s">
        <v>5038</v>
      </c>
      <c r="B597">
        <v>37</v>
      </c>
      <c r="C597">
        <v>3</v>
      </c>
      <c r="D597">
        <v>85.47</v>
      </c>
      <c r="E597">
        <v>2</v>
      </c>
      <c r="F597">
        <v>3</v>
      </c>
      <c r="G597">
        <v>1</v>
      </c>
      <c r="H597">
        <v>6</v>
      </c>
      <c r="I597" t="s">
        <v>42</v>
      </c>
      <c r="J597" t="s">
        <v>48</v>
      </c>
      <c r="K597">
        <v>1</v>
      </c>
      <c r="L597">
        <v>-10.282</v>
      </c>
      <c r="M597">
        <f>_xlfn.RANK.EQ(D597,'Segments clients'!$D$2:$D$1708,0)</f>
        <v>1464</v>
      </c>
      <c r="N597">
        <f>SUMIFS('Segments clients'!$D$2:$D$1708,'Segments clients'!$M$2:$M$1708,"&lt;="&amp;M597)</f>
        <v>2325880.3476999965</v>
      </c>
      <c r="O597" s="4">
        <f>IFERROR(N597/(SUM('Segments clients'!$D$2:$D$1708)),0)</f>
        <v>0.99507700549373113</v>
      </c>
    </row>
    <row r="598" spans="1:15" x14ac:dyDescent="0.35">
      <c r="A598" t="s">
        <v>9493</v>
      </c>
      <c r="B598">
        <v>44</v>
      </c>
      <c r="C598">
        <v>1</v>
      </c>
      <c r="D598">
        <v>167.22329999999999</v>
      </c>
      <c r="E598">
        <v>2</v>
      </c>
      <c r="F598">
        <v>1</v>
      </c>
      <c r="G598">
        <v>2</v>
      </c>
      <c r="H598">
        <v>5</v>
      </c>
      <c r="I598" t="s">
        <v>44</v>
      </c>
      <c r="J598" t="s">
        <v>41</v>
      </c>
      <c r="K598">
        <v>0</v>
      </c>
      <c r="L598">
        <v>40.807299999999998</v>
      </c>
      <c r="M598">
        <f>_xlfn.RANK.EQ(D598,'Segments clients'!$D$2:$D$1708,0)</f>
        <v>1263</v>
      </c>
      <c r="N598">
        <f>SUMIFS('Segments clients'!$D$2:$D$1708,'Segments clients'!$M$2:$M$1708,"&lt;="&amp;M598)</f>
        <v>2301267.444999997</v>
      </c>
      <c r="O598" s="4">
        <f>IFERROR(N598/(SUM('Segments clients'!$D$2:$D$1708)),0)</f>
        <v>0.98454691372033298</v>
      </c>
    </row>
    <row r="599" spans="1:15" x14ac:dyDescent="0.35">
      <c r="A599" t="s">
        <v>7416</v>
      </c>
      <c r="B599">
        <v>47</v>
      </c>
      <c r="C599">
        <v>1</v>
      </c>
      <c r="D599">
        <v>266.44260000000003</v>
      </c>
      <c r="E599">
        <v>2</v>
      </c>
      <c r="F599">
        <v>1</v>
      </c>
      <c r="G599">
        <v>2</v>
      </c>
      <c r="H599">
        <v>5</v>
      </c>
      <c r="I599" t="s">
        <v>44</v>
      </c>
      <c r="J599" t="s">
        <v>41</v>
      </c>
      <c r="K599">
        <v>0</v>
      </c>
      <c r="L599">
        <v>53.224600000000031</v>
      </c>
      <c r="M599">
        <f>_xlfn.RANK.EQ(D599,'Segments clients'!$D$2:$D$1708,0)</f>
        <v>1143</v>
      </c>
      <c r="N599">
        <f>SUMIFS('Segments clients'!$D$2:$D$1708,'Segments clients'!$M$2:$M$1708,"&lt;="&amp;M599)</f>
        <v>2275715.5840999968</v>
      </c>
      <c r="O599" s="4">
        <f>IFERROR(N599/(SUM('Segments clients'!$D$2:$D$1708)),0)</f>
        <v>0.97361510922991379</v>
      </c>
    </row>
    <row r="600" spans="1:15" x14ac:dyDescent="0.35">
      <c r="A600" t="s">
        <v>7469</v>
      </c>
      <c r="B600">
        <v>70</v>
      </c>
      <c r="C600">
        <v>1</v>
      </c>
      <c r="D600">
        <v>391.09289999999987</v>
      </c>
      <c r="E600">
        <v>2</v>
      </c>
      <c r="F600">
        <v>1</v>
      </c>
      <c r="G600">
        <v>2</v>
      </c>
      <c r="H600">
        <v>5</v>
      </c>
      <c r="I600" t="s">
        <v>44</v>
      </c>
      <c r="J600" t="s">
        <v>43</v>
      </c>
      <c r="K600">
        <v>0</v>
      </c>
      <c r="L600">
        <v>127.86490000000001</v>
      </c>
      <c r="M600">
        <f>_xlfn.RANK.EQ(D600,'Segments clients'!$D$2:$D$1708,0)</f>
        <v>1014</v>
      </c>
      <c r="N600">
        <f>SUMIFS('Segments clients'!$D$2:$D$1708,'Segments clients'!$M$2:$M$1708,"&lt;="&amp;M600)</f>
        <v>2234295.7495999965</v>
      </c>
      <c r="O600" s="4">
        <f>IFERROR(N600/(SUM('Segments clients'!$D$2:$D$1708)),0)</f>
        <v>0.95589453950109537</v>
      </c>
    </row>
    <row r="601" spans="1:15" x14ac:dyDescent="0.35">
      <c r="A601" t="s">
        <v>769</v>
      </c>
      <c r="B601">
        <v>10</v>
      </c>
      <c r="C601">
        <v>3</v>
      </c>
      <c r="D601">
        <v>2032.2057</v>
      </c>
      <c r="E601">
        <v>4</v>
      </c>
      <c r="F601">
        <v>3</v>
      </c>
      <c r="G601">
        <v>4</v>
      </c>
      <c r="H601">
        <v>11</v>
      </c>
      <c r="I601" t="s">
        <v>49</v>
      </c>
      <c r="J601" t="s">
        <v>45</v>
      </c>
      <c r="K601">
        <v>1</v>
      </c>
      <c r="L601">
        <v>461.92169999999999</v>
      </c>
      <c r="M601">
        <f>_xlfn.RANK.EQ(D601,'Segments clients'!$D$2:$D$1708,0)</f>
        <v>409</v>
      </c>
      <c r="N601">
        <f>SUMIFS('Segments clients'!$D$2:$D$1708,'Segments clients'!$M$2:$M$1708,"&lt;="&amp;M601)</f>
        <v>1644882.9175999984</v>
      </c>
      <c r="O601" s="4">
        <f>IFERROR(N601/(SUM('Segments clients'!$D$2:$D$1708)),0)</f>
        <v>0.70372715847217726</v>
      </c>
    </row>
    <row r="602" spans="1:15" x14ac:dyDescent="0.35">
      <c r="A602" t="s">
        <v>2976</v>
      </c>
      <c r="B602">
        <v>16</v>
      </c>
      <c r="C602">
        <v>2</v>
      </c>
      <c r="D602">
        <v>1005.12</v>
      </c>
      <c r="E602">
        <v>3</v>
      </c>
      <c r="F602">
        <v>2</v>
      </c>
      <c r="G602">
        <v>3</v>
      </c>
      <c r="H602">
        <v>8</v>
      </c>
      <c r="I602" t="s">
        <v>46</v>
      </c>
      <c r="J602" t="s">
        <v>41</v>
      </c>
      <c r="K602">
        <v>1</v>
      </c>
      <c r="L602">
        <v>288.99400000000003</v>
      </c>
      <c r="M602">
        <f>_xlfn.RANK.EQ(D602,'Segments clients'!$D$2:$D$1708,0)</f>
        <v>663</v>
      </c>
      <c r="N602">
        <f>SUMIFS('Segments clients'!$D$2:$D$1708,'Segments clients'!$M$2:$M$1708,"&lt;="&amp;M602)</f>
        <v>2004533.9701999959</v>
      </c>
      <c r="O602" s="4">
        <f>IFERROR(N602/(SUM('Segments clients'!$D$2:$D$1708)),0)</f>
        <v>0.85759599045993307</v>
      </c>
    </row>
    <row r="603" spans="1:15" x14ac:dyDescent="0.35">
      <c r="A603" t="s">
        <v>7924</v>
      </c>
      <c r="B603">
        <v>72</v>
      </c>
      <c r="C603">
        <v>1</v>
      </c>
      <c r="D603">
        <v>90.441000000000003</v>
      </c>
      <c r="E603">
        <v>2</v>
      </c>
      <c r="F603">
        <v>1</v>
      </c>
      <c r="G603">
        <v>1</v>
      </c>
      <c r="H603">
        <v>4</v>
      </c>
      <c r="I603" t="s">
        <v>44</v>
      </c>
      <c r="J603" t="s">
        <v>41</v>
      </c>
      <c r="K603">
        <v>0</v>
      </c>
      <c r="L603">
        <v>-2.6390000000000029</v>
      </c>
      <c r="M603">
        <f>_xlfn.RANK.EQ(D603,'Segments clients'!$D$2:$D$1708,0)</f>
        <v>1450</v>
      </c>
      <c r="N603">
        <f>SUMIFS('Segments clients'!$D$2:$D$1708,'Segments clients'!$M$2:$M$1708,"&lt;="&amp;M603)</f>
        <v>2324654.3608999965</v>
      </c>
      <c r="O603" s="4">
        <f>IFERROR(N603/(SUM('Segments clients'!$D$2:$D$1708)),0)</f>
        <v>0.99455249387174449</v>
      </c>
    </row>
    <row r="604" spans="1:15" x14ac:dyDescent="0.35">
      <c r="A604" t="s">
        <v>3541</v>
      </c>
      <c r="B604">
        <v>39</v>
      </c>
      <c r="C604">
        <v>2</v>
      </c>
      <c r="D604">
        <v>59.942300000000003</v>
      </c>
      <c r="E604">
        <v>2</v>
      </c>
      <c r="F604">
        <v>2</v>
      </c>
      <c r="G604">
        <v>1</v>
      </c>
      <c r="H604">
        <v>5</v>
      </c>
      <c r="I604" t="s">
        <v>44</v>
      </c>
      <c r="J604" t="s">
        <v>48</v>
      </c>
      <c r="K604">
        <v>1</v>
      </c>
      <c r="L604">
        <v>-24.69370000000001</v>
      </c>
      <c r="M604">
        <f>_xlfn.RANK.EQ(D604,'Segments clients'!$D$2:$D$1708,0)</f>
        <v>1542</v>
      </c>
      <c r="N604">
        <f>SUMIFS('Segments clients'!$D$2:$D$1708,'Segments clients'!$M$2:$M$1708,"&lt;="&amp;M604)</f>
        <v>2331493.8885999969</v>
      </c>
      <c r="O604" s="4">
        <f>IFERROR(N604/(SUM('Segments clients'!$D$2:$D$1708)),0)</f>
        <v>0.9974786361169542</v>
      </c>
    </row>
    <row r="605" spans="1:15" x14ac:dyDescent="0.35">
      <c r="A605" t="s">
        <v>3527</v>
      </c>
      <c r="B605">
        <v>46</v>
      </c>
      <c r="C605">
        <v>2</v>
      </c>
      <c r="D605">
        <v>448.66670000000011</v>
      </c>
      <c r="E605">
        <v>2</v>
      </c>
      <c r="F605">
        <v>2</v>
      </c>
      <c r="G605">
        <v>2</v>
      </c>
      <c r="H605">
        <v>6</v>
      </c>
      <c r="I605" t="s">
        <v>44</v>
      </c>
      <c r="J605" t="s">
        <v>41</v>
      </c>
      <c r="K605">
        <v>1</v>
      </c>
      <c r="L605">
        <v>142.3467</v>
      </c>
      <c r="M605">
        <f>_xlfn.RANK.EQ(D605,'Segments clients'!$D$2:$D$1708,0)</f>
        <v>967</v>
      </c>
      <c r="N605">
        <f>SUMIFS('Segments clients'!$D$2:$D$1708,'Segments clients'!$M$2:$M$1708,"&lt;="&amp;M605)</f>
        <v>2214164.3291999968</v>
      </c>
      <c r="O605" s="4">
        <f>IFERROR(N605/(SUM('Segments clients'!$D$2:$D$1708)),0)</f>
        <v>0.94728175185370989</v>
      </c>
    </row>
    <row r="606" spans="1:15" x14ac:dyDescent="0.35">
      <c r="A606" t="s">
        <v>2319</v>
      </c>
      <c r="B606">
        <v>25</v>
      </c>
      <c r="C606">
        <v>2</v>
      </c>
      <c r="D606">
        <v>196.6497</v>
      </c>
      <c r="E606">
        <v>3</v>
      </c>
      <c r="F606">
        <v>2</v>
      </c>
      <c r="G606">
        <v>2</v>
      </c>
      <c r="H606">
        <v>7</v>
      </c>
      <c r="I606" t="s">
        <v>42</v>
      </c>
      <c r="J606" t="s">
        <v>45</v>
      </c>
      <c r="K606">
        <v>1</v>
      </c>
      <c r="L606">
        <v>18.819700000000012</v>
      </c>
      <c r="M606">
        <f>_xlfn.RANK.EQ(D606,'Segments clients'!$D$2:$D$1708,0)</f>
        <v>1223</v>
      </c>
      <c r="N606">
        <f>SUMIFS('Segments clients'!$D$2:$D$1708,'Segments clients'!$M$2:$M$1708,"&lt;="&amp;M606)</f>
        <v>2293994.1815999974</v>
      </c>
      <c r="O606" s="4">
        <f>IFERROR(N606/(SUM('Segments clients'!$D$2:$D$1708)),0)</f>
        <v>0.98143520714806853</v>
      </c>
    </row>
    <row r="607" spans="1:15" x14ac:dyDescent="0.35">
      <c r="A607" t="s">
        <v>7271</v>
      </c>
      <c r="B607">
        <v>58</v>
      </c>
      <c r="C607">
        <v>1</v>
      </c>
      <c r="D607">
        <v>915.88260000000002</v>
      </c>
      <c r="E607">
        <v>2</v>
      </c>
      <c r="F607">
        <v>1</v>
      </c>
      <c r="G607">
        <v>3</v>
      </c>
      <c r="H607">
        <v>6</v>
      </c>
      <c r="I607" t="s">
        <v>44</v>
      </c>
      <c r="J607" t="s">
        <v>43</v>
      </c>
      <c r="K607">
        <v>0</v>
      </c>
      <c r="L607">
        <v>309.55059999999997</v>
      </c>
      <c r="M607">
        <f>_xlfn.RANK.EQ(D607,'Segments clients'!$D$2:$D$1708,0)</f>
        <v>705</v>
      </c>
      <c r="N607">
        <f>SUMIFS('Segments clients'!$D$2:$D$1708,'Segments clients'!$M$2:$M$1708,"&lt;="&amp;M607)</f>
        <v>2044700.9371999959</v>
      </c>
      <c r="O607" s="4">
        <f>IFERROR(N607/(SUM('Segments clients'!$D$2:$D$1708)),0)</f>
        <v>0.8747805482475467</v>
      </c>
    </row>
    <row r="608" spans="1:15" x14ac:dyDescent="0.35">
      <c r="A608" t="s">
        <v>8395</v>
      </c>
      <c r="B608">
        <v>17</v>
      </c>
      <c r="C608">
        <v>2</v>
      </c>
      <c r="D608">
        <v>108.5694</v>
      </c>
      <c r="E608">
        <v>3</v>
      </c>
      <c r="F608">
        <v>2</v>
      </c>
      <c r="G608">
        <v>1</v>
      </c>
      <c r="H608">
        <v>6</v>
      </c>
      <c r="I608" t="s">
        <v>42</v>
      </c>
      <c r="J608" t="s">
        <v>41</v>
      </c>
      <c r="K608">
        <v>1</v>
      </c>
      <c r="L608">
        <v>7.2533999999999956</v>
      </c>
      <c r="M608">
        <f>_xlfn.RANK.EQ(D608,'Segments clients'!$D$2:$D$1708,0)</f>
        <v>1399</v>
      </c>
      <c r="N608">
        <f>SUMIFS('Segments clients'!$D$2:$D$1708,'Segments clients'!$M$2:$M$1708,"&lt;="&amp;M608)</f>
        <v>2319678.7574999966</v>
      </c>
      <c r="O608" s="4">
        <f>IFERROR(N608/(SUM('Segments clients'!$D$2:$D$1708)),0)</f>
        <v>0.99242379084680499</v>
      </c>
    </row>
    <row r="609" spans="1:15" x14ac:dyDescent="0.35">
      <c r="A609" t="s">
        <v>1283</v>
      </c>
      <c r="B609">
        <v>5</v>
      </c>
      <c r="C609">
        <v>1</v>
      </c>
      <c r="D609">
        <v>189.42660000000001</v>
      </c>
      <c r="E609">
        <v>4</v>
      </c>
      <c r="F609">
        <v>1</v>
      </c>
      <c r="G609">
        <v>2</v>
      </c>
      <c r="H609">
        <v>7</v>
      </c>
      <c r="I609" t="s">
        <v>42</v>
      </c>
      <c r="J609" t="s">
        <v>48</v>
      </c>
      <c r="K609">
        <v>0</v>
      </c>
      <c r="L609">
        <v>54.872600000000013</v>
      </c>
      <c r="M609">
        <f>_xlfn.RANK.EQ(D609,'Segments clients'!$D$2:$D$1708,0)</f>
        <v>1234</v>
      </c>
      <c r="N609">
        <f>SUMIFS('Segments clients'!$D$2:$D$1708,'Segments clients'!$M$2:$M$1708,"&lt;="&amp;M609)</f>
        <v>2296116.8409999977</v>
      </c>
      <c r="O609" s="4">
        <f>IFERROR(N609/(SUM('Segments clients'!$D$2:$D$1708)),0)</f>
        <v>0.98234334051852512</v>
      </c>
    </row>
    <row r="610" spans="1:15" x14ac:dyDescent="0.35">
      <c r="A610" t="s">
        <v>2574</v>
      </c>
      <c r="B610">
        <v>2</v>
      </c>
      <c r="C610">
        <v>3</v>
      </c>
      <c r="D610">
        <v>489.2475</v>
      </c>
      <c r="E610">
        <v>4</v>
      </c>
      <c r="F610">
        <v>3</v>
      </c>
      <c r="G610">
        <v>2</v>
      </c>
      <c r="H610">
        <v>9</v>
      </c>
      <c r="I610" t="s">
        <v>46</v>
      </c>
      <c r="J610" t="s">
        <v>41</v>
      </c>
      <c r="K610">
        <v>1</v>
      </c>
      <c r="L610">
        <v>78.165500000000009</v>
      </c>
      <c r="M610">
        <f>_xlfn.RANK.EQ(D610,'Segments clients'!$D$2:$D$1708,0)</f>
        <v>932</v>
      </c>
      <c r="N610">
        <f>SUMIFS('Segments clients'!$D$2:$D$1708,'Segments clients'!$M$2:$M$1708,"&lt;="&amp;M610)</f>
        <v>2197771.9481999972</v>
      </c>
      <c r="O610" s="4">
        <f>IFERROR(N610/(SUM('Segments clients'!$D$2:$D$1708)),0)</f>
        <v>0.94026863038573671</v>
      </c>
    </row>
    <row r="611" spans="1:15" x14ac:dyDescent="0.35">
      <c r="A611" t="s">
        <v>6775</v>
      </c>
      <c r="B611">
        <v>163</v>
      </c>
      <c r="C611">
        <v>1</v>
      </c>
      <c r="D611">
        <v>68.313599999999994</v>
      </c>
      <c r="E611">
        <v>1</v>
      </c>
      <c r="F611">
        <v>1</v>
      </c>
      <c r="G611">
        <v>1</v>
      </c>
      <c r="H611">
        <v>3</v>
      </c>
      <c r="I611" t="s">
        <v>44</v>
      </c>
      <c r="J611" t="s">
        <v>45</v>
      </c>
      <c r="K611">
        <v>0</v>
      </c>
      <c r="L611">
        <v>21.017599999999991</v>
      </c>
      <c r="M611">
        <f>_xlfn.RANK.EQ(D611,'Segments clients'!$D$2:$D$1708,0)</f>
        <v>1519</v>
      </c>
      <c r="N611">
        <f>SUMIFS('Segments clients'!$D$2:$D$1708,'Segments clients'!$M$2:$M$1708,"&lt;="&amp;M611)</f>
        <v>2330038.1874999967</v>
      </c>
      <c r="O611" s="4">
        <f>IFERROR(N611/(SUM('Segments clients'!$D$2:$D$1708)),0)</f>
        <v>0.99685584625894852</v>
      </c>
    </row>
    <row r="612" spans="1:15" x14ac:dyDescent="0.35">
      <c r="A612" t="s">
        <v>5468</v>
      </c>
      <c r="B612">
        <v>102</v>
      </c>
      <c r="C612">
        <v>1</v>
      </c>
      <c r="D612">
        <v>362.01179999999999</v>
      </c>
      <c r="E612">
        <v>1</v>
      </c>
      <c r="F612">
        <v>1</v>
      </c>
      <c r="G612">
        <v>2</v>
      </c>
      <c r="H612">
        <v>4</v>
      </c>
      <c r="I612" t="s">
        <v>44</v>
      </c>
      <c r="J612" t="s">
        <v>48</v>
      </c>
      <c r="K612">
        <v>0</v>
      </c>
      <c r="L612">
        <v>116.69580000000001</v>
      </c>
      <c r="M612">
        <f>_xlfn.RANK.EQ(D612,'Segments clients'!$D$2:$D$1708,0)</f>
        <v>1038</v>
      </c>
      <c r="N612">
        <f>SUMIFS('Segments clients'!$D$2:$D$1708,'Segments clients'!$M$2:$M$1708,"&lt;="&amp;M612)</f>
        <v>2242944.4825999965</v>
      </c>
      <c r="O612" s="4">
        <f>IFERROR(N612/(SUM('Segments clients'!$D$2:$D$1708)),0)</f>
        <v>0.9595947106399354</v>
      </c>
    </row>
    <row r="613" spans="1:15" x14ac:dyDescent="0.35">
      <c r="A613" t="s">
        <v>1481</v>
      </c>
      <c r="B613">
        <v>15</v>
      </c>
      <c r="C613">
        <v>1</v>
      </c>
      <c r="D613">
        <v>70.164000000000001</v>
      </c>
      <c r="E613">
        <v>3</v>
      </c>
      <c r="F613">
        <v>1</v>
      </c>
      <c r="G613">
        <v>1</v>
      </c>
      <c r="H613">
        <v>5</v>
      </c>
      <c r="I613" t="s">
        <v>42</v>
      </c>
      <c r="J613" t="s">
        <v>41</v>
      </c>
      <c r="K613">
        <v>0</v>
      </c>
      <c r="L613">
        <v>8.8580000000000041</v>
      </c>
      <c r="M613">
        <f>_xlfn.RANK.EQ(D613,'Segments clients'!$D$2:$D$1708,0)</f>
        <v>1508</v>
      </c>
      <c r="N613">
        <f>SUMIFS('Segments clients'!$D$2:$D$1708,'Segments clients'!$M$2:$M$1708,"&lt;="&amp;M613)</f>
        <v>2329279.7925999961</v>
      </c>
      <c r="O613" s="4">
        <f>IFERROR(N613/(SUM('Segments clients'!$D$2:$D$1708)),0)</f>
        <v>0.996531383598253</v>
      </c>
    </row>
    <row r="614" spans="1:15" x14ac:dyDescent="0.35">
      <c r="A614" t="s">
        <v>8046</v>
      </c>
      <c r="B614">
        <v>4</v>
      </c>
      <c r="C614">
        <v>2</v>
      </c>
      <c r="D614">
        <v>21.620100000000001</v>
      </c>
      <c r="E614">
        <v>4</v>
      </c>
      <c r="F614">
        <v>2</v>
      </c>
      <c r="G614">
        <v>1</v>
      </c>
      <c r="H614">
        <v>7</v>
      </c>
      <c r="I614" t="s">
        <v>42</v>
      </c>
      <c r="J614" t="s">
        <v>41</v>
      </c>
      <c r="K614">
        <v>1</v>
      </c>
      <c r="L614">
        <v>-20.363900000000001</v>
      </c>
      <c r="M614">
        <f>_xlfn.RANK.EQ(D614,'Segments clients'!$D$2:$D$1708,0)</f>
        <v>1678</v>
      </c>
      <c r="N614">
        <f>SUMIFS('Segments clients'!$D$2:$D$1708,'Segments clients'!$M$2:$M$1708,"&lt;="&amp;M614)</f>
        <v>2336991.8876999966</v>
      </c>
      <c r="O614" s="4">
        <f>IFERROR(N614/(SUM('Segments clients'!$D$2:$D$1708)),0)</f>
        <v>0.99983083470964829</v>
      </c>
    </row>
    <row r="615" spans="1:15" x14ac:dyDescent="0.35">
      <c r="A615" t="s">
        <v>10029</v>
      </c>
      <c r="B615">
        <v>117</v>
      </c>
      <c r="C615">
        <v>1</v>
      </c>
      <c r="D615">
        <v>509.34690000000001</v>
      </c>
      <c r="E615">
        <v>1</v>
      </c>
      <c r="F615">
        <v>1</v>
      </c>
      <c r="G615">
        <v>2</v>
      </c>
      <c r="H615">
        <v>4</v>
      </c>
      <c r="I615" t="s">
        <v>44</v>
      </c>
      <c r="J615" t="s">
        <v>41</v>
      </c>
      <c r="K615">
        <v>0</v>
      </c>
      <c r="L615">
        <v>58.30289999999998</v>
      </c>
      <c r="M615">
        <f>_xlfn.RANK.EQ(D615,'Segments clients'!$D$2:$D$1708,0)</f>
        <v>913</v>
      </c>
      <c r="N615">
        <f>SUMIFS('Segments clients'!$D$2:$D$1708,'Segments clients'!$M$2:$M$1708,"&lt;="&amp;M615)</f>
        <v>2188323.8007999966</v>
      </c>
      <c r="O615" s="4">
        <f>IFERROR(N615/(SUM('Segments clients'!$D$2:$D$1708)),0)</f>
        <v>0.93622644729082682</v>
      </c>
    </row>
    <row r="616" spans="1:15" x14ac:dyDescent="0.35">
      <c r="A616" t="s">
        <v>988</v>
      </c>
      <c r="B616">
        <v>8</v>
      </c>
      <c r="C616">
        <v>3</v>
      </c>
      <c r="D616">
        <v>489.3596</v>
      </c>
      <c r="E616">
        <v>4</v>
      </c>
      <c r="F616">
        <v>3</v>
      </c>
      <c r="G616">
        <v>2</v>
      </c>
      <c r="H616">
        <v>9</v>
      </c>
      <c r="I616" t="s">
        <v>46</v>
      </c>
      <c r="J616" t="s">
        <v>41</v>
      </c>
      <c r="K616">
        <v>1</v>
      </c>
      <c r="L616">
        <v>123.6696</v>
      </c>
      <c r="M616">
        <f>_xlfn.RANK.EQ(D616,'Segments clients'!$D$2:$D$1708,0)</f>
        <v>930</v>
      </c>
      <c r="N616">
        <f>SUMIFS('Segments clients'!$D$2:$D$1708,'Segments clients'!$M$2:$M$1708,"&lt;="&amp;M616)</f>
        <v>2196793.4066999969</v>
      </c>
      <c r="O616" s="4">
        <f>IFERROR(N616/(SUM('Segments clients'!$D$2:$D$1708)),0)</f>
        <v>0.9398499828200807</v>
      </c>
    </row>
    <row r="617" spans="1:15" x14ac:dyDescent="0.35">
      <c r="A617" t="s">
        <v>1084</v>
      </c>
      <c r="B617">
        <v>1</v>
      </c>
      <c r="C617">
        <v>2</v>
      </c>
      <c r="D617">
        <v>1108.8036</v>
      </c>
      <c r="E617">
        <v>4</v>
      </c>
      <c r="F617">
        <v>2</v>
      </c>
      <c r="G617">
        <v>3</v>
      </c>
      <c r="H617">
        <v>9</v>
      </c>
      <c r="I617" t="s">
        <v>46</v>
      </c>
      <c r="J617" t="s">
        <v>41</v>
      </c>
      <c r="K617">
        <v>1</v>
      </c>
      <c r="L617">
        <v>237.44160000000011</v>
      </c>
      <c r="M617">
        <f>_xlfn.RANK.EQ(D617,'Segments clients'!$D$2:$D$1708,0)</f>
        <v>626</v>
      </c>
      <c r="N617">
        <f>SUMIFS('Segments clients'!$D$2:$D$1708,'Segments clients'!$M$2:$M$1708,"&lt;="&amp;M617)</f>
        <v>1965536.6563999963</v>
      </c>
      <c r="O617" s="4">
        <f>IFERROR(N617/(SUM('Segments clients'!$D$2:$D$1708)),0)</f>
        <v>0.84091184319639189</v>
      </c>
    </row>
    <row r="618" spans="1:15" x14ac:dyDescent="0.35">
      <c r="A618" t="s">
        <v>3563</v>
      </c>
      <c r="B618">
        <v>11</v>
      </c>
      <c r="C618">
        <v>1</v>
      </c>
      <c r="D618">
        <v>77.916300000000007</v>
      </c>
      <c r="E618">
        <v>4</v>
      </c>
      <c r="F618">
        <v>1</v>
      </c>
      <c r="G618">
        <v>1</v>
      </c>
      <c r="H618">
        <v>6</v>
      </c>
      <c r="I618" t="s">
        <v>42</v>
      </c>
      <c r="J618" t="s">
        <v>41</v>
      </c>
      <c r="K618">
        <v>0</v>
      </c>
      <c r="L618">
        <v>0.41230000000000899</v>
      </c>
      <c r="M618">
        <f>_xlfn.RANK.EQ(D618,'Segments clients'!$D$2:$D$1708,0)</f>
        <v>1482</v>
      </c>
      <c r="N618">
        <f>SUMIFS('Segments clients'!$D$2:$D$1708,'Segments clients'!$M$2:$M$1708,"&lt;="&amp;M618)</f>
        <v>2327335.8042999967</v>
      </c>
      <c r="O618" s="4">
        <f>IFERROR(N618/(SUM('Segments clients'!$D$2:$D$1708)),0)</f>
        <v>0.99569969074776254</v>
      </c>
    </row>
    <row r="619" spans="1:15" x14ac:dyDescent="0.35">
      <c r="A619" t="s">
        <v>1043</v>
      </c>
      <c r="B619">
        <v>79</v>
      </c>
      <c r="C619">
        <v>6</v>
      </c>
      <c r="D619">
        <v>3094.5255999999999</v>
      </c>
      <c r="E619">
        <v>1</v>
      </c>
      <c r="F619">
        <v>4</v>
      </c>
      <c r="G619">
        <v>4</v>
      </c>
      <c r="H619">
        <v>9</v>
      </c>
      <c r="I619" t="s">
        <v>46</v>
      </c>
      <c r="J619" t="s">
        <v>45</v>
      </c>
      <c r="K619">
        <v>1</v>
      </c>
      <c r="L619">
        <v>1060.8396</v>
      </c>
      <c r="M619">
        <f>_xlfn.RANK.EQ(D619,'Segments clients'!$D$2:$D$1708,0)</f>
        <v>267</v>
      </c>
      <c r="N619">
        <f>SUMIFS('Segments clients'!$D$2:$D$1708,'Segments clients'!$M$2:$M$1708,"&lt;="&amp;M619)</f>
        <v>1282589.1689999991</v>
      </c>
      <c r="O619" s="4">
        <f>IFERROR(N619/(SUM('Segments clients'!$D$2:$D$1708)),0)</f>
        <v>0.54872770683551619</v>
      </c>
    </row>
    <row r="620" spans="1:15" x14ac:dyDescent="0.35">
      <c r="A620" t="s">
        <v>5240</v>
      </c>
      <c r="B620">
        <v>170</v>
      </c>
      <c r="C620">
        <v>1</v>
      </c>
      <c r="D620">
        <v>27.878399999999999</v>
      </c>
      <c r="E620">
        <v>1</v>
      </c>
      <c r="F620">
        <v>1</v>
      </c>
      <c r="G620">
        <v>1</v>
      </c>
      <c r="H620">
        <v>3</v>
      </c>
      <c r="I620" t="s">
        <v>44</v>
      </c>
      <c r="J620" t="s">
        <v>48</v>
      </c>
      <c r="K620">
        <v>0</v>
      </c>
      <c r="L620">
        <v>-15.4756</v>
      </c>
      <c r="M620">
        <f>_xlfn.RANK.EQ(D620,'Segments clients'!$D$2:$D$1708,0)</f>
        <v>1650</v>
      </c>
      <c r="N620">
        <f>SUMIFS('Segments clients'!$D$2:$D$1708,'Segments clients'!$M$2:$M$1708,"&lt;="&amp;M620)</f>
        <v>2336301.7390999957</v>
      </c>
      <c r="O620" s="4">
        <f>IFERROR(N620/(SUM('Segments clients'!$D$2:$D$1708)),0)</f>
        <v>0.99953556973485558</v>
      </c>
    </row>
    <row r="621" spans="1:15" x14ac:dyDescent="0.35">
      <c r="A621" t="s">
        <v>1806</v>
      </c>
      <c r="B621">
        <v>107</v>
      </c>
      <c r="C621">
        <v>4</v>
      </c>
      <c r="D621">
        <v>239.0412</v>
      </c>
      <c r="E621">
        <v>1</v>
      </c>
      <c r="F621">
        <v>3</v>
      </c>
      <c r="G621">
        <v>2</v>
      </c>
      <c r="H621">
        <v>6</v>
      </c>
      <c r="I621" t="s">
        <v>42</v>
      </c>
      <c r="J621" t="s">
        <v>41</v>
      </c>
      <c r="K621">
        <v>1</v>
      </c>
      <c r="L621">
        <v>6.0671999999999979</v>
      </c>
      <c r="M621">
        <f>_xlfn.RANK.EQ(D621,'Segments clients'!$D$2:$D$1708,0)</f>
        <v>1168</v>
      </c>
      <c r="N621">
        <f>SUMIFS('Segments clients'!$D$2:$D$1708,'Segments clients'!$M$2:$M$1708,"&lt;="&amp;M621)</f>
        <v>2282039.4306999971</v>
      </c>
      <c r="O621" s="4">
        <f>IFERROR(N621/(SUM('Segments clients'!$D$2:$D$1708)),0)</f>
        <v>0.97632062860203139</v>
      </c>
    </row>
    <row r="622" spans="1:15" x14ac:dyDescent="0.35">
      <c r="A622" t="s">
        <v>5882</v>
      </c>
      <c r="B622">
        <v>75</v>
      </c>
      <c r="C622">
        <v>2</v>
      </c>
      <c r="D622">
        <v>36.721200000000003</v>
      </c>
      <c r="E622">
        <v>2</v>
      </c>
      <c r="F622">
        <v>2</v>
      </c>
      <c r="G622">
        <v>1</v>
      </c>
      <c r="H622">
        <v>5</v>
      </c>
      <c r="I622" t="s">
        <v>44</v>
      </c>
      <c r="J622" t="s">
        <v>43</v>
      </c>
      <c r="K622">
        <v>1</v>
      </c>
      <c r="L622">
        <v>-10.082800000000001</v>
      </c>
      <c r="M622">
        <f>_xlfn.RANK.EQ(D622,'Segments clients'!$D$2:$D$1708,0)</f>
        <v>1625</v>
      </c>
      <c r="N622">
        <f>SUMIFS('Segments clients'!$D$2:$D$1708,'Segments clients'!$M$2:$M$1708,"&lt;="&amp;M622)</f>
        <v>2335493.388599996</v>
      </c>
      <c r="O622" s="4">
        <f>IFERROR(N622/(SUM('Segments clients'!$D$2:$D$1708)),0)</f>
        <v>0.99918973466396532</v>
      </c>
    </row>
    <row r="623" spans="1:15" x14ac:dyDescent="0.35">
      <c r="A623" t="s">
        <v>2093</v>
      </c>
      <c r="B623">
        <v>164</v>
      </c>
      <c r="C623">
        <v>1</v>
      </c>
      <c r="D623">
        <v>249.9648</v>
      </c>
      <c r="E623">
        <v>1</v>
      </c>
      <c r="F623">
        <v>1</v>
      </c>
      <c r="G623">
        <v>2</v>
      </c>
      <c r="H623">
        <v>4</v>
      </c>
      <c r="I623" t="s">
        <v>44</v>
      </c>
      <c r="J623" t="s">
        <v>45</v>
      </c>
      <c r="K623">
        <v>0</v>
      </c>
      <c r="L623">
        <v>85.722800000000007</v>
      </c>
      <c r="M623">
        <f>_xlfn.RANK.EQ(D623,'Segments clients'!$D$2:$D$1708,0)</f>
        <v>1160</v>
      </c>
      <c r="N623">
        <f>SUMIFS('Segments clients'!$D$2:$D$1708,'Segments clients'!$M$2:$M$1708,"&lt;="&amp;M623)</f>
        <v>2280090.1990999966</v>
      </c>
      <c r="O623" s="4">
        <f>IFERROR(N623/(SUM('Segments clients'!$D$2:$D$1708)),0)</f>
        <v>0.97548669252038378</v>
      </c>
    </row>
    <row r="624" spans="1:15" x14ac:dyDescent="0.35">
      <c r="A624" t="s">
        <v>3903</v>
      </c>
      <c r="B624">
        <v>28</v>
      </c>
      <c r="C624">
        <v>2</v>
      </c>
      <c r="D624">
        <v>286.35599999999999</v>
      </c>
      <c r="E624">
        <v>3</v>
      </c>
      <c r="F624">
        <v>2</v>
      </c>
      <c r="G624">
        <v>2</v>
      </c>
      <c r="H624">
        <v>7</v>
      </c>
      <c r="I624" t="s">
        <v>42</v>
      </c>
      <c r="J624" t="s">
        <v>43</v>
      </c>
      <c r="K624">
        <v>1</v>
      </c>
      <c r="L624">
        <v>47.366000000000042</v>
      </c>
      <c r="M624">
        <f>_xlfn.RANK.EQ(D624,'Segments clients'!$D$2:$D$1708,0)</f>
        <v>1121</v>
      </c>
      <c r="N624">
        <f>SUMIFS('Segments clients'!$D$2:$D$1708,'Segments clients'!$M$2:$M$1708,"&lt;="&amp;M624)</f>
        <v>2269665.6801999975</v>
      </c>
      <c r="O624" s="4">
        <f>IFERROR(N624/(SUM('Segments clients'!$D$2:$D$1708)),0)</f>
        <v>0.97102679024682881</v>
      </c>
    </row>
    <row r="625" spans="1:15" x14ac:dyDescent="0.35">
      <c r="A625" t="s">
        <v>4428</v>
      </c>
      <c r="B625">
        <v>137</v>
      </c>
      <c r="C625">
        <v>1</v>
      </c>
      <c r="D625">
        <v>74.862000000000009</v>
      </c>
      <c r="E625">
        <v>1</v>
      </c>
      <c r="F625">
        <v>1</v>
      </c>
      <c r="G625">
        <v>1</v>
      </c>
      <c r="H625">
        <v>3</v>
      </c>
      <c r="I625" t="s">
        <v>44</v>
      </c>
      <c r="J625" t="s">
        <v>45</v>
      </c>
      <c r="K625">
        <v>0</v>
      </c>
      <c r="L625">
        <v>16.894000000000009</v>
      </c>
      <c r="M625">
        <f>_xlfn.RANK.EQ(D625,'Segments clients'!$D$2:$D$1708,0)</f>
        <v>1497</v>
      </c>
      <c r="N625">
        <f>SUMIFS('Segments clients'!$D$2:$D$1708,'Segments clients'!$M$2:$M$1708,"&lt;="&amp;M625)</f>
        <v>2328476.4844999965</v>
      </c>
      <c r="O625" s="4">
        <f>IFERROR(N625/(SUM('Segments clients'!$D$2:$D$1708)),0)</f>
        <v>0.99618770580785121</v>
      </c>
    </row>
    <row r="626" spans="1:15" x14ac:dyDescent="0.35">
      <c r="A626" t="s">
        <v>5710</v>
      </c>
      <c r="B626">
        <v>120</v>
      </c>
      <c r="C626">
        <v>1</v>
      </c>
      <c r="D626">
        <v>77.130899999999997</v>
      </c>
      <c r="E626">
        <v>1</v>
      </c>
      <c r="F626">
        <v>1</v>
      </c>
      <c r="G626">
        <v>1</v>
      </c>
      <c r="H626">
        <v>3</v>
      </c>
      <c r="I626" t="s">
        <v>44</v>
      </c>
      <c r="J626" t="s">
        <v>45</v>
      </c>
      <c r="K626">
        <v>0</v>
      </c>
      <c r="L626">
        <v>26.6449</v>
      </c>
      <c r="M626">
        <f>_xlfn.RANK.EQ(D626,'Segments clients'!$D$2:$D$1708,0)</f>
        <v>1484</v>
      </c>
      <c r="N626">
        <f>SUMIFS('Segments clients'!$D$2:$D$1708,'Segments clients'!$M$2:$M$1708,"&lt;="&amp;M626)</f>
        <v>2327490.181599997</v>
      </c>
      <c r="O626" s="4">
        <f>IFERROR(N626/(SUM('Segments clients'!$D$2:$D$1708)),0)</f>
        <v>0.99576573769706167</v>
      </c>
    </row>
    <row r="627" spans="1:15" x14ac:dyDescent="0.35">
      <c r="A627" t="s">
        <v>3658</v>
      </c>
      <c r="B627">
        <v>70</v>
      </c>
      <c r="C627">
        <v>1</v>
      </c>
      <c r="D627">
        <v>95.231399999999994</v>
      </c>
      <c r="E627">
        <v>2</v>
      </c>
      <c r="F627">
        <v>1</v>
      </c>
      <c r="G627">
        <v>1</v>
      </c>
      <c r="H627">
        <v>4</v>
      </c>
      <c r="I627" t="s">
        <v>44</v>
      </c>
      <c r="J627" t="s">
        <v>48</v>
      </c>
      <c r="K627">
        <v>0</v>
      </c>
      <c r="L627">
        <v>17.745399999999989</v>
      </c>
      <c r="M627">
        <f>_xlfn.RANK.EQ(D627,'Segments clients'!$D$2:$D$1708,0)</f>
        <v>1429</v>
      </c>
      <c r="N627">
        <f>SUMIFS('Segments clients'!$D$2:$D$1708,'Segments clients'!$M$2:$M$1708,"&lt;="&amp;M627)</f>
        <v>2322708.3818999967</v>
      </c>
      <c r="O627" s="4">
        <f>IFERROR(N627/(SUM('Segments clients'!$D$2:$D$1708)),0)</f>
        <v>0.9937199493438249</v>
      </c>
    </row>
    <row r="628" spans="1:15" x14ac:dyDescent="0.35">
      <c r="A628" t="s">
        <v>5660</v>
      </c>
      <c r="B628">
        <v>4</v>
      </c>
      <c r="C628">
        <v>2</v>
      </c>
      <c r="D628">
        <v>110.9205</v>
      </c>
      <c r="E628">
        <v>4</v>
      </c>
      <c r="F628">
        <v>2</v>
      </c>
      <c r="G628">
        <v>1</v>
      </c>
      <c r="H628">
        <v>7</v>
      </c>
      <c r="I628" t="s">
        <v>42</v>
      </c>
      <c r="J628" t="s">
        <v>43</v>
      </c>
      <c r="K628">
        <v>1</v>
      </c>
      <c r="L628">
        <v>-9.3594999999999899</v>
      </c>
      <c r="M628">
        <f>_xlfn.RANK.EQ(D628,'Segments clients'!$D$2:$D$1708,0)</f>
        <v>1391</v>
      </c>
      <c r="N628">
        <f>SUMIFS('Segments clients'!$D$2:$D$1708,'Segments clients'!$M$2:$M$1708,"&lt;="&amp;M628)</f>
        <v>2318802.7004999965</v>
      </c>
      <c r="O628" s="4">
        <f>IFERROR(N628/(SUM('Segments clients'!$D$2:$D$1708)),0)</f>
        <v>0.9920489890316283</v>
      </c>
    </row>
    <row r="629" spans="1:15" x14ac:dyDescent="0.35">
      <c r="A629" t="s">
        <v>8428</v>
      </c>
      <c r="B629">
        <v>134</v>
      </c>
      <c r="C629">
        <v>2</v>
      </c>
      <c r="D629">
        <v>217.8432</v>
      </c>
      <c r="E629">
        <v>1</v>
      </c>
      <c r="F629">
        <v>2</v>
      </c>
      <c r="G629">
        <v>2</v>
      </c>
      <c r="H629">
        <v>5</v>
      </c>
      <c r="I629" t="s">
        <v>44</v>
      </c>
      <c r="J629" t="s">
        <v>41</v>
      </c>
      <c r="K629">
        <v>1</v>
      </c>
      <c r="L629">
        <v>47.595199999999991</v>
      </c>
      <c r="M629">
        <f>_xlfn.RANK.EQ(D629,'Segments clients'!$D$2:$D$1708,0)</f>
        <v>1200</v>
      </c>
      <c r="N629">
        <f>SUMIFS('Segments clients'!$D$2:$D$1708,'Segments clients'!$M$2:$M$1708,"&lt;="&amp;M629)</f>
        <v>2289258.3043999975</v>
      </c>
      <c r="O629" s="4">
        <f>IFERROR(N629/(SUM('Segments clients'!$D$2:$D$1708)),0)</f>
        <v>0.97940906573145525</v>
      </c>
    </row>
    <row r="630" spans="1:15" x14ac:dyDescent="0.35">
      <c r="A630" t="s">
        <v>2421</v>
      </c>
      <c r="B630">
        <v>17</v>
      </c>
      <c r="C630">
        <v>4</v>
      </c>
      <c r="D630">
        <v>2003.1006</v>
      </c>
      <c r="E630">
        <v>3</v>
      </c>
      <c r="F630">
        <v>3</v>
      </c>
      <c r="G630">
        <v>4</v>
      </c>
      <c r="H630">
        <v>10</v>
      </c>
      <c r="I630" t="s">
        <v>49</v>
      </c>
      <c r="J630" t="s">
        <v>41</v>
      </c>
      <c r="K630">
        <v>1</v>
      </c>
      <c r="L630">
        <v>559.92859999999985</v>
      </c>
      <c r="M630">
        <f>_xlfn.RANK.EQ(D630,'Segments clients'!$D$2:$D$1708,0)</f>
        <v>414</v>
      </c>
      <c r="N630">
        <f>SUMIFS('Segments clients'!$D$2:$D$1708,'Segments clients'!$M$2:$M$1708,"&lt;="&amp;M630)</f>
        <v>1654987.0613999984</v>
      </c>
      <c r="O630" s="4">
        <f>IFERROR(N630/(SUM('Segments clients'!$D$2:$D$1708)),0)</f>
        <v>0.70804999527052093</v>
      </c>
    </row>
    <row r="631" spans="1:15" x14ac:dyDescent="0.35">
      <c r="A631" t="s">
        <v>3568</v>
      </c>
      <c r="B631">
        <v>19</v>
      </c>
      <c r="C631">
        <v>2</v>
      </c>
      <c r="D631">
        <v>1228.47</v>
      </c>
      <c r="E631">
        <v>3</v>
      </c>
      <c r="F631">
        <v>2</v>
      </c>
      <c r="G631">
        <v>3</v>
      </c>
      <c r="H631">
        <v>8</v>
      </c>
      <c r="I631" t="s">
        <v>46</v>
      </c>
      <c r="J631" t="s">
        <v>48</v>
      </c>
      <c r="K631">
        <v>1</v>
      </c>
      <c r="L631">
        <v>419.7399999999999</v>
      </c>
      <c r="M631">
        <f>_xlfn.RANK.EQ(D631,'Segments clients'!$D$2:$D$1708,0)</f>
        <v>575</v>
      </c>
      <c r="N631">
        <f>SUMIFS('Segments clients'!$D$2:$D$1708,'Segments clients'!$M$2:$M$1708,"&lt;="&amp;M631)</f>
        <v>1905675.4195999962</v>
      </c>
      <c r="O631" s="4">
        <f>IFERROR(N631/(SUM('Segments clients'!$D$2:$D$1708)),0)</f>
        <v>0.81530152307867865</v>
      </c>
    </row>
    <row r="632" spans="1:15" x14ac:dyDescent="0.35">
      <c r="A632" t="s">
        <v>1331</v>
      </c>
      <c r="B632">
        <v>132</v>
      </c>
      <c r="C632">
        <v>3</v>
      </c>
      <c r="D632">
        <v>232.75559999999999</v>
      </c>
      <c r="E632">
        <v>1</v>
      </c>
      <c r="F632">
        <v>3</v>
      </c>
      <c r="G632">
        <v>2</v>
      </c>
      <c r="H632">
        <v>6</v>
      </c>
      <c r="I632" t="s">
        <v>42</v>
      </c>
      <c r="J632" t="s">
        <v>45</v>
      </c>
      <c r="K632">
        <v>1</v>
      </c>
      <c r="L632">
        <v>47.323600000000013</v>
      </c>
      <c r="M632">
        <f>_xlfn.RANK.EQ(D632,'Segments clients'!$D$2:$D$1708,0)</f>
        <v>1172</v>
      </c>
      <c r="N632">
        <f>SUMIFS('Segments clients'!$D$2:$D$1708,'Segments clients'!$M$2:$M$1708,"&lt;="&amp;M632)</f>
        <v>2282975.6661999971</v>
      </c>
      <c r="O632" s="4">
        <f>IFERROR(N632/(SUM('Segments clients'!$D$2:$D$1708)),0)</f>
        <v>0.97672117647144274</v>
      </c>
    </row>
    <row r="633" spans="1:15" x14ac:dyDescent="0.35">
      <c r="A633" t="s">
        <v>3669</v>
      </c>
      <c r="B633">
        <v>166</v>
      </c>
      <c r="C633">
        <v>2</v>
      </c>
      <c r="D633">
        <v>1237.8330000000001</v>
      </c>
      <c r="E633">
        <v>1</v>
      </c>
      <c r="F633">
        <v>2</v>
      </c>
      <c r="G633">
        <v>3</v>
      </c>
      <c r="H633">
        <v>6</v>
      </c>
      <c r="I633" t="s">
        <v>44</v>
      </c>
      <c r="J633" t="s">
        <v>41</v>
      </c>
      <c r="K633">
        <v>1</v>
      </c>
      <c r="L633">
        <v>414.91300000000001</v>
      </c>
      <c r="M633">
        <f>_xlfn.RANK.EQ(D633,'Segments clients'!$D$2:$D$1708,0)</f>
        <v>569</v>
      </c>
      <c r="N633">
        <f>SUMIFS('Segments clients'!$D$2:$D$1708,'Segments clients'!$M$2:$M$1708,"&lt;="&amp;M633)</f>
        <v>1898273.4985999963</v>
      </c>
      <c r="O633" s="4">
        <f>IFERROR(N633/(SUM('Segments clients'!$D$2:$D$1708)),0)</f>
        <v>0.81213477316789129</v>
      </c>
    </row>
    <row r="634" spans="1:15" x14ac:dyDescent="0.35">
      <c r="A634" t="s">
        <v>4160</v>
      </c>
      <c r="B634">
        <v>40</v>
      </c>
      <c r="C634">
        <v>3</v>
      </c>
      <c r="D634">
        <v>224.54390000000001</v>
      </c>
      <c r="E634">
        <v>2</v>
      </c>
      <c r="F634">
        <v>3</v>
      </c>
      <c r="G634">
        <v>2</v>
      </c>
      <c r="H634">
        <v>7</v>
      </c>
      <c r="I634" t="s">
        <v>42</v>
      </c>
      <c r="J634" t="s">
        <v>41</v>
      </c>
      <c r="K634">
        <v>1</v>
      </c>
      <c r="L634">
        <v>57.2879</v>
      </c>
      <c r="M634">
        <f>_xlfn.RANK.EQ(D634,'Segments clients'!$D$2:$D$1708,0)</f>
        <v>1185</v>
      </c>
      <c r="N634">
        <f>SUMIFS('Segments clients'!$D$2:$D$1708,'Segments clients'!$M$2:$M$1708,"&lt;="&amp;M634)</f>
        <v>2285939.2368999971</v>
      </c>
      <c r="O634" s="4">
        <f>IFERROR(N634/(SUM('Segments clients'!$D$2:$D$1708)),0)</f>
        <v>0.97798907533848511</v>
      </c>
    </row>
    <row r="635" spans="1:15" x14ac:dyDescent="0.35">
      <c r="A635" t="s">
        <v>2167</v>
      </c>
      <c r="B635">
        <v>51</v>
      </c>
      <c r="C635">
        <v>4</v>
      </c>
      <c r="D635">
        <v>1079.7429999999999</v>
      </c>
      <c r="E635">
        <v>2</v>
      </c>
      <c r="F635">
        <v>3</v>
      </c>
      <c r="G635">
        <v>3</v>
      </c>
      <c r="H635">
        <v>8</v>
      </c>
      <c r="I635" t="s">
        <v>46</v>
      </c>
      <c r="J635" t="s">
        <v>45</v>
      </c>
      <c r="K635">
        <v>1</v>
      </c>
      <c r="L635">
        <v>282.24099999999999</v>
      </c>
      <c r="M635">
        <f>_xlfn.RANK.EQ(D635,'Segments clients'!$D$2:$D$1708,0)</f>
        <v>637</v>
      </c>
      <c r="N635">
        <f>SUMIFS('Segments clients'!$D$2:$D$1708,'Segments clients'!$M$2:$M$1708,"&lt;="&amp;M635)</f>
        <v>1977581.742199996</v>
      </c>
      <c r="O635" s="4">
        <f>IFERROR(N635/(SUM('Segments clients'!$D$2:$D$1708)),0)</f>
        <v>0.84606506955243865</v>
      </c>
    </row>
    <row r="636" spans="1:15" x14ac:dyDescent="0.35">
      <c r="A636" t="s">
        <v>1441</v>
      </c>
      <c r="B636">
        <v>130</v>
      </c>
      <c r="C636">
        <v>3</v>
      </c>
      <c r="D636">
        <v>132.8168</v>
      </c>
      <c r="E636">
        <v>1</v>
      </c>
      <c r="F636">
        <v>3</v>
      </c>
      <c r="G636">
        <v>1</v>
      </c>
      <c r="H636">
        <v>5</v>
      </c>
      <c r="I636" t="s">
        <v>42</v>
      </c>
      <c r="J636" t="s">
        <v>43</v>
      </c>
      <c r="K636">
        <v>1</v>
      </c>
      <c r="L636">
        <v>13.884800000000009</v>
      </c>
      <c r="M636">
        <f>_xlfn.RANK.EQ(D636,'Segments clients'!$D$2:$D$1708,0)</f>
        <v>1334</v>
      </c>
      <c r="N636">
        <f>SUMIFS('Segments clients'!$D$2:$D$1708,'Segments clients'!$M$2:$M$1708,"&lt;="&amp;M636)</f>
        <v>2311864.433799997</v>
      </c>
      <c r="O636" s="4">
        <f>IFERROR(N636/(SUM('Segments clients'!$D$2:$D$1708)),0)</f>
        <v>0.98908060346614557</v>
      </c>
    </row>
    <row r="637" spans="1:15" x14ac:dyDescent="0.35">
      <c r="A637" t="s">
        <v>3525</v>
      </c>
      <c r="B637">
        <v>93</v>
      </c>
      <c r="C637">
        <v>2</v>
      </c>
      <c r="D637">
        <v>736.99499999999989</v>
      </c>
      <c r="E637">
        <v>1</v>
      </c>
      <c r="F637">
        <v>2</v>
      </c>
      <c r="G637">
        <v>3</v>
      </c>
      <c r="H637">
        <v>6</v>
      </c>
      <c r="I637" t="s">
        <v>44</v>
      </c>
      <c r="J637" t="s">
        <v>41</v>
      </c>
      <c r="K637">
        <v>1</v>
      </c>
      <c r="L637">
        <v>237.44900000000001</v>
      </c>
      <c r="M637">
        <f>_xlfn.RANK.EQ(D637,'Segments clients'!$D$2:$D$1708,0)</f>
        <v>779</v>
      </c>
      <c r="N637">
        <f>SUMIFS('Segments clients'!$D$2:$D$1708,'Segments clients'!$M$2:$M$1708,"&lt;="&amp;M637)</f>
        <v>2105847.6516999956</v>
      </c>
      <c r="O637" s="4">
        <f>IFERROR(N637/(SUM('Segments clients'!$D$2:$D$1708)),0)</f>
        <v>0.90094083186686902</v>
      </c>
    </row>
    <row r="638" spans="1:15" x14ac:dyDescent="0.35">
      <c r="A638" t="s">
        <v>1969</v>
      </c>
      <c r="B638">
        <v>1</v>
      </c>
      <c r="C638">
        <v>2</v>
      </c>
      <c r="D638">
        <v>453.63060000000002</v>
      </c>
      <c r="E638">
        <v>4</v>
      </c>
      <c r="F638">
        <v>2</v>
      </c>
      <c r="G638">
        <v>2</v>
      </c>
      <c r="H638">
        <v>8</v>
      </c>
      <c r="I638" t="s">
        <v>46</v>
      </c>
      <c r="J638" t="s">
        <v>41</v>
      </c>
      <c r="K638">
        <v>1</v>
      </c>
      <c r="L638">
        <v>114.93259999999999</v>
      </c>
      <c r="M638">
        <f>_xlfn.RANK.EQ(D638,'Segments clients'!$D$2:$D$1708,0)</f>
        <v>961</v>
      </c>
      <c r="N638">
        <f>SUMIFS('Segments clients'!$D$2:$D$1708,'Segments clients'!$M$2:$M$1708,"&lt;="&amp;M638)</f>
        <v>2211461.1989999968</v>
      </c>
      <c r="O638" s="4">
        <f>IFERROR(N638/(SUM('Segments clients'!$D$2:$D$1708)),0)</f>
        <v>0.94612527675492175</v>
      </c>
    </row>
    <row r="639" spans="1:15" x14ac:dyDescent="0.35">
      <c r="A639" t="s">
        <v>2005</v>
      </c>
      <c r="B639">
        <v>37</v>
      </c>
      <c r="C639">
        <v>1</v>
      </c>
      <c r="D639">
        <v>26.28</v>
      </c>
      <c r="E639">
        <v>2</v>
      </c>
      <c r="F639">
        <v>1</v>
      </c>
      <c r="G639">
        <v>1</v>
      </c>
      <c r="H639">
        <v>4</v>
      </c>
      <c r="I639" t="s">
        <v>44</v>
      </c>
      <c r="J639" t="s">
        <v>41</v>
      </c>
      <c r="K639">
        <v>0</v>
      </c>
      <c r="L639">
        <v>-8.9499999999999993</v>
      </c>
      <c r="M639">
        <f>_xlfn.RANK.EQ(D639,'Segments clients'!$D$2:$D$1708,0)</f>
        <v>1657</v>
      </c>
      <c r="N639">
        <f>SUMIFS('Segments clients'!$D$2:$D$1708,'Segments clients'!$M$2:$M$1708,"&lt;="&amp;M639)</f>
        <v>2336489.4840999963</v>
      </c>
      <c r="O639" s="4">
        <f>IFERROR(N639/(SUM('Segments clients'!$D$2:$D$1708)),0)</f>
        <v>0.99961589232435666</v>
      </c>
    </row>
    <row r="640" spans="1:15" x14ac:dyDescent="0.35">
      <c r="A640" t="s">
        <v>4463</v>
      </c>
      <c r="B640">
        <v>167</v>
      </c>
      <c r="C640">
        <v>1</v>
      </c>
      <c r="D640">
        <v>282.32819999999998</v>
      </c>
      <c r="E640">
        <v>1</v>
      </c>
      <c r="F640">
        <v>1</v>
      </c>
      <c r="G640">
        <v>2</v>
      </c>
      <c r="H640">
        <v>4</v>
      </c>
      <c r="I640" t="s">
        <v>44</v>
      </c>
      <c r="J640" t="s">
        <v>43</v>
      </c>
      <c r="K640">
        <v>0</v>
      </c>
      <c r="L640">
        <v>100.53019999999999</v>
      </c>
      <c r="M640">
        <f>_xlfn.RANK.EQ(D640,'Segments clients'!$D$2:$D$1708,0)</f>
        <v>1125</v>
      </c>
      <c r="N640">
        <f>SUMIFS('Segments clients'!$D$2:$D$1708,'Segments clients'!$M$2:$M$1708,"&lt;="&amp;M640)</f>
        <v>2270799.9411999974</v>
      </c>
      <c r="O640" s="4">
        <f>IFERROR(N640/(SUM('Segments clients'!$D$2:$D$1708)),0)</f>
        <v>0.97151205899268001</v>
      </c>
    </row>
    <row r="641" spans="1:15" x14ac:dyDescent="0.35">
      <c r="A641" t="s">
        <v>9174</v>
      </c>
      <c r="B641">
        <v>30</v>
      </c>
      <c r="C641">
        <v>1</v>
      </c>
      <c r="D641">
        <v>18.564</v>
      </c>
      <c r="E641">
        <v>3</v>
      </c>
      <c r="F641">
        <v>1</v>
      </c>
      <c r="G641">
        <v>1</v>
      </c>
      <c r="H641">
        <v>5</v>
      </c>
      <c r="I641" t="s">
        <v>42</v>
      </c>
      <c r="J641" t="s">
        <v>41</v>
      </c>
      <c r="K641">
        <v>0</v>
      </c>
      <c r="L641">
        <v>-16.36</v>
      </c>
      <c r="M641">
        <f>_xlfn.RANK.EQ(D641,'Segments clients'!$D$2:$D$1708,0)</f>
        <v>1685</v>
      </c>
      <c r="N641">
        <f>SUMIFS('Segments clients'!$D$2:$D$1708,'Segments clients'!$M$2:$M$1708,"&lt;="&amp;M641)</f>
        <v>2337130.4093999965</v>
      </c>
      <c r="O641" s="4">
        <f>IFERROR(N641/(SUM('Segments clients'!$D$2:$D$1708)),0)</f>
        <v>0.99989009818748287</v>
      </c>
    </row>
    <row r="642" spans="1:15" x14ac:dyDescent="0.35">
      <c r="A642" t="s">
        <v>8445</v>
      </c>
      <c r="B642">
        <v>32</v>
      </c>
      <c r="C642">
        <v>2</v>
      </c>
      <c r="D642">
        <v>158.7516</v>
      </c>
      <c r="E642">
        <v>3</v>
      </c>
      <c r="F642">
        <v>2</v>
      </c>
      <c r="G642">
        <v>2</v>
      </c>
      <c r="H642">
        <v>7</v>
      </c>
      <c r="I642" t="s">
        <v>42</v>
      </c>
      <c r="J642" t="s">
        <v>41</v>
      </c>
      <c r="K642">
        <v>1</v>
      </c>
      <c r="L642">
        <v>19.657599999999999</v>
      </c>
      <c r="M642">
        <f>_xlfn.RANK.EQ(D642,'Segments clients'!$D$2:$D$1708,0)</f>
        <v>1278</v>
      </c>
      <c r="N642">
        <f>SUMIFS('Segments clients'!$D$2:$D$1708,'Segments clients'!$M$2:$M$1708,"&lt;="&amp;M642)</f>
        <v>2303705.4322999967</v>
      </c>
      <c r="O642" s="4">
        <f>IFERROR(N642/(SUM('Segments clients'!$D$2:$D$1708)),0)</f>
        <v>0.98558995323193743</v>
      </c>
    </row>
    <row r="643" spans="1:15" x14ac:dyDescent="0.35">
      <c r="A643" t="s">
        <v>7909</v>
      </c>
      <c r="B643">
        <v>84</v>
      </c>
      <c r="C643">
        <v>1</v>
      </c>
      <c r="D643">
        <v>37.496000000000002</v>
      </c>
      <c r="E643">
        <v>1</v>
      </c>
      <c r="F643">
        <v>1</v>
      </c>
      <c r="G643">
        <v>1</v>
      </c>
      <c r="H643">
        <v>3</v>
      </c>
      <c r="I643" t="s">
        <v>44</v>
      </c>
      <c r="J643" t="s">
        <v>48</v>
      </c>
      <c r="K643">
        <v>0</v>
      </c>
      <c r="L643">
        <v>-14.366</v>
      </c>
      <c r="M643">
        <f>_xlfn.RANK.EQ(D643,'Segments clients'!$D$2:$D$1708,0)</f>
        <v>1621</v>
      </c>
      <c r="N643">
        <f>SUMIFS('Segments clients'!$D$2:$D$1708,'Segments clients'!$M$2:$M$1708,"&lt;="&amp;M643)</f>
        <v>2335345.1697999956</v>
      </c>
      <c r="O643" s="4">
        <f>IFERROR(N643/(SUM('Segments clients'!$D$2:$D$1708)),0)</f>
        <v>0.99912632249411393</v>
      </c>
    </row>
    <row r="644" spans="1:15" x14ac:dyDescent="0.35">
      <c r="A644" t="s">
        <v>3195</v>
      </c>
      <c r="B644">
        <v>1</v>
      </c>
      <c r="C644">
        <v>4</v>
      </c>
      <c r="D644">
        <v>399.97070000000002</v>
      </c>
      <c r="E644">
        <v>4</v>
      </c>
      <c r="F644">
        <v>3</v>
      </c>
      <c r="G644">
        <v>2</v>
      </c>
      <c r="H644">
        <v>9</v>
      </c>
      <c r="I644" t="s">
        <v>46</v>
      </c>
      <c r="J644" t="s">
        <v>41</v>
      </c>
      <c r="K644">
        <v>1</v>
      </c>
      <c r="L644">
        <v>41.454700000000052</v>
      </c>
      <c r="M644">
        <f>_xlfn.RANK.EQ(D644,'Segments clients'!$D$2:$D$1708,0)</f>
        <v>1005</v>
      </c>
      <c r="N644">
        <f>SUMIFS('Segments clients'!$D$2:$D$1708,'Segments clients'!$M$2:$M$1708,"&lt;="&amp;M644)</f>
        <v>2230350.7342999964</v>
      </c>
      <c r="O644" s="4">
        <f>IFERROR(N644/(SUM('Segments clients'!$D$2:$D$1708)),0)</f>
        <v>0.95420675104059571</v>
      </c>
    </row>
    <row r="645" spans="1:15" x14ac:dyDescent="0.35">
      <c r="A645" t="s">
        <v>4947</v>
      </c>
      <c r="B645">
        <v>22</v>
      </c>
      <c r="C645">
        <v>1</v>
      </c>
      <c r="D645">
        <v>48.612200000000001</v>
      </c>
      <c r="E645">
        <v>3</v>
      </c>
      <c r="F645">
        <v>1</v>
      </c>
      <c r="G645">
        <v>1</v>
      </c>
      <c r="H645">
        <v>5</v>
      </c>
      <c r="I645" t="s">
        <v>42</v>
      </c>
      <c r="J645" t="s">
        <v>41</v>
      </c>
      <c r="K645">
        <v>0</v>
      </c>
      <c r="L645">
        <v>-3.9298000000000002</v>
      </c>
      <c r="M645">
        <f>_xlfn.RANK.EQ(D645,'Segments clients'!$D$2:$D$1708,0)</f>
        <v>1584</v>
      </c>
      <c r="N645">
        <f>SUMIFS('Segments clients'!$D$2:$D$1708,'Segments clients'!$M$2:$M$1708,"&lt;="&amp;M645)</f>
        <v>2333762.6416999963</v>
      </c>
      <c r="O645" s="4">
        <f>IFERROR(N645/(SUM('Segments clients'!$D$2:$D$1708)),0)</f>
        <v>0.9984492724797337</v>
      </c>
    </row>
    <row r="646" spans="1:15" x14ac:dyDescent="0.35">
      <c r="A646" t="s">
        <v>2886</v>
      </c>
      <c r="B646">
        <v>11</v>
      </c>
      <c r="C646">
        <v>4</v>
      </c>
      <c r="D646">
        <v>540.94690000000003</v>
      </c>
      <c r="E646">
        <v>4</v>
      </c>
      <c r="F646">
        <v>3</v>
      </c>
      <c r="G646">
        <v>2</v>
      </c>
      <c r="H646">
        <v>9</v>
      </c>
      <c r="I646" t="s">
        <v>46</v>
      </c>
      <c r="J646" t="s">
        <v>41</v>
      </c>
      <c r="K646">
        <v>1</v>
      </c>
      <c r="L646">
        <v>95.322900000000004</v>
      </c>
      <c r="M646">
        <f>_xlfn.RANK.EQ(D646,'Segments clients'!$D$2:$D$1708,0)</f>
        <v>887</v>
      </c>
      <c r="N646">
        <f>SUMIFS('Segments clients'!$D$2:$D$1708,'Segments clients'!$M$2:$M$1708,"&lt;="&amp;M646)</f>
        <v>2174726.5732999966</v>
      </c>
      <c r="O646" s="4">
        <f>IFERROR(N646/(SUM('Segments clients'!$D$2:$D$1708)),0)</f>
        <v>0.93040917107664112</v>
      </c>
    </row>
    <row r="647" spans="1:15" x14ac:dyDescent="0.35">
      <c r="A647" t="s">
        <v>6314</v>
      </c>
      <c r="B647">
        <v>8</v>
      </c>
      <c r="C647">
        <v>3</v>
      </c>
      <c r="D647">
        <v>598.69929999999999</v>
      </c>
      <c r="E647">
        <v>4</v>
      </c>
      <c r="F647">
        <v>3</v>
      </c>
      <c r="G647">
        <v>2</v>
      </c>
      <c r="H647">
        <v>9</v>
      </c>
      <c r="I647" t="s">
        <v>46</v>
      </c>
      <c r="J647" t="s">
        <v>41</v>
      </c>
      <c r="K647">
        <v>1</v>
      </c>
      <c r="L647">
        <v>141.74529999999999</v>
      </c>
      <c r="M647">
        <f>_xlfn.RANK.EQ(D647,'Segments clients'!$D$2:$D$1708,0)</f>
        <v>854</v>
      </c>
      <c r="N647">
        <f>SUMIFS('Segments clients'!$D$2:$D$1708,'Segments clients'!$M$2:$M$1708,"&lt;="&amp;M647)</f>
        <v>2156150.6284999959</v>
      </c>
      <c r="O647" s="4">
        <f>IFERROR(N647/(SUM('Segments clients'!$D$2:$D$1708)),0)</f>
        <v>0.92246185962354754</v>
      </c>
    </row>
    <row r="648" spans="1:15" x14ac:dyDescent="0.35">
      <c r="A648" t="s">
        <v>4320</v>
      </c>
      <c r="B648">
        <v>3</v>
      </c>
      <c r="C648">
        <v>2</v>
      </c>
      <c r="D648">
        <v>210.0668</v>
      </c>
      <c r="E648">
        <v>4</v>
      </c>
      <c r="F648">
        <v>2</v>
      </c>
      <c r="G648">
        <v>2</v>
      </c>
      <c r="H648">
        <v>8</v>
      </c>
      <c r="I648" t="s">
        <v>46</v>
      </c>
      <c r="J648" t="s">
        <v>43</v>
      </c>
      <c r="K648">
        <v>1</v>
      </c>
      <c r="L648">
        <v>56.222800000000007</v>
      </c>
      <c r="M648">
        <f>_xlfn.RANK.EQ(D648,'Segments clients'!$D$2:$D$1708,0)</f>
        <v>1207</v>
      </c>
      <c r="N648">
        <f>SUMIFS('Segments clients'!$D$2:$D$1708,'Segments clients'!$M$2:$M$1708,"&lt;="&amp;M648)</f>
        <v>2290757.484199997</v>
      </c>
      <c r="O648" s="4">
        <f>IFERROR(N648/(SUM('Segments clients'!$D$2:$D$1708)),0)</f>
        <v>0.98005045699973581</v>
      </c>
    </row>
    <row r="649" spans="1:15" x14ac:dyDescent="0.35">
      <c r="A649" t="s">
        <v>714</v>
      </c>
      <c r="B649">
        <v>47</v>
      </c>
      <c r="C649">
        <v>4</v>
      </c>
      <c r="D649">
        <v>919.15219999999999</v>
      </c>
      <c r="E649">
        <v>2</v>
      </c>
      <c r="F649">
        <v>3</v>
      </c>
      <c r="G649">
        <v>3</v>
      </c>
      <c r="H649">
        <v>8</v>
      </c>
      <c r="I649" t="s">
        <v>46</v>
      </c>
      <c r="J649" t="s">
        <v>41</v>
      </c>
      <c r="K649">
        <v>1</v>
      </c>
      <c r="L649">
        <v>256.31020000000001</v>
      </c>
      <c r="M649">
        <f>_xlfn.RANK.EQ(D649,'Segments clients'!$D$2:$D$1708,0)</f>
        <v>702</v>
      </c>
      <c r="N649">
        <f>SUMIFS('Segments clients'!$D$2:$D$1708,'Segments clients'!$M$2:$M$1708,"&lt;="&amp;M649)</f>
        <v>2041949.113899996</v>
      </c>
      <c r="O649" s="4">
        <f>IFERROR(N649/(SUM('Segments clients'!$D$2:$D$1708)),0)</f>
        <v>0.87360324087155916</v>
      </c>
    </row>
    <row r="650" spans="1:15" x14ac:dyDescent="0.35">
      <c r="A650" t="s">
        <v>6391</v>
      </c>
      <c r="B650">
        <v>110</v>
      </c>
      <c r="C650">
        <v>3</v>
      </c>
      <c r="D650">
        <v>223.06469999999999</v>
      </c>
      <c r="E650">
        <v>1</v>
      </c>
      <c r="F650">
        <v>3</v>
      </c>
      <c r="G650">
        <v>2</v>
      </c>
      <c r="H650">
        <v>6</v>
      </c>
      <c r="I650" t="s">
        <v>42</v>
      </c>
      <c r="J650" t="s">
        <v>45</v>
      </c>
      <c r="K650">
        <v>1</v>
      </c>
      <c r="L650">
        <v>19.374700000000018</v>
      </c>
      <c r="M650">
        <f>_xlfn.RANK.EQ(D650,'Segments clients'!$D$2:$D$1708,0)</f>
        <v>1191</v>
      </c>
      <c r="N650">
        <f>SUMIFS('Segments clients'!$D$2:$D$1708,'Segments clients'!$M$2:$M$1708,"&lt;="&amp;M650)</f>
        <v>2287281.0629999973</v>
      </c>
      <c r="O650" s="4">
        <f>IFERROR(N650/(SUM('Segments clients'!$D$2:$D$1708)),0)</f>
        <v>0.97856314626986474</v>
      </c>
    </row>
    <row r="651" spans="1:15" x14ac:dyDescent="0.35">
      <c r="A651" t="s">
        <v>9003</v>
      </c>
      <c r="B651">
        <v>77</v>
      </c>
      <c r="C651">
        <v>2</v>
      </c>
      <c r="D651">
        <v>2490.4920000000002</v>
      </c>
      <c r="E651">
        <v>2</v>
      </c>
      <c r="F651">
        <v>2</v>
      </c>
      <c r="G651">
        <v>4</v>
      </c>
      <c r="H651">
        <v>8</v>
      </c>
      <c r="I651" t="s">
        <v>46</v>
      </c>
      <c r="J651" t="s">
        <v>41</v>
      </c>
      <c r="K651">
        <v>1</v>
      </c>
      <c r="L651">
        <v>758.06799999999998</v>
      </c>
      <c r="M651">
        <f>_xlfn.RANK.EQ(D651,'Segments clients'!$D$2:$D$1708,0)</f>
        <v>343</v>
      </c>
      <c r="N651">
        <f>SUMIFS('Segments clients'!$D$2:$D$1708,'Segments clients'!$M$2:$M$1708,"&lt;="&amp;M651)</f>
        <v>1495257.8821999985</v>
      </c>
      <c r="O651" s="4">
        <f>IFERROR(N651/(SUM('Segments clients'!$D$2:$D$1708)),0)</f>
        <v>0.63971336158019287</v>
      </c>
    </row>
    <row r="652" spans="1:15" x14ac:dyDescent="0.35">
      <c r="A652" t="s">
        <v>5509</v>
      </c>
      <c r="B652">
        <v>93</v>
      </c>
      <c r="C652">
        <v>1</v>
      </c>
      <c r="D652">
        <v>5.8929999999999998</v>
      </c>
      <c r="E652">
        <v>1</v>
      </c>
      <c r="F652">
        <v>1</v>
      </c>
      <c r="G652">
        <v>1</v>
      </c>
      <c r="H652">
        <v>3</v>
      </c>
      <c r="I652" t="s">
        <v>44</v>
      </c>
      <c r="J652" t="s">
        <v>41</v>
      </c>
      <c r="K652">
        <v>0</v>
      </c>
      <c r="L652">
        <v>-19.036999999999999</v>
      </c>
      <c r="M652">
        <f>_xlfn.RANK.EQ(D652,'Segments clients'!$D$2:$D$1708,0)</f>
        <v>1706</v>
      </c>
      <c r="N652">
        <f>SUMIFS('Segments clients'!$D$2:$D$1708,'Segments clients'!$M$2:$M$1708,"&lt;="&amp;M652)</f>
        <v>2337381.7908999966</v>
      </c>
      <c r="O652" s="4">
        <f>IFERROR(N652/(SUM('Segments clients'!$D$2:$D$1708)),0)</f>
        <v>0.99999764626084098</v>
      </c>
    </row>
    <row r="653" spans="1:15" x14ac:dyDescent="0.35">
      <c r="A653" t="s">
        <v>5782</v>
      </c>
      <c r="B653">
        <v>101</v>
      </c>
      <c r="C653">
        <v>2</v>
      </c>
      <c r="D653">
        <v>509.51909999999998</v>
      </c>
      <c r="E653">
        <v>1</v>
      </c>
      <c r="F653">
        <v>2</v>
      </c>
      <c r="G653">
        <v>2</v>
      </c>
      <c r="H653">
        <v>5</v>
      </c>
      <c r="I653" t="s">
        <v>44</v>
      </c>
      <c r="J653" t="s">
        <v>45</v>
      </c>
      <c r="K653">
        <v>1</v>
      </c>
      <c r="L653">
        <v>152.8571</v>
      </c>
      <c r="M653">
        <f>_xlfn.RANK.EQ(D653,'Segments clients'!$D$2:$D$1708,0)</f>
        <v>912</v>
      </c>
      <c r="N653">
        <f>SUMIFS('Segments clients'!$D$2:$D$1708,'Segments clients'!$M$2:$M$1708,"&lt;="&amp;M653)</f>
        <v>2187814.4538999964</v>
      </c>
      <c r="O653" s="4">
        <f>IFERROR(N653/(SUM('Segments clients'!$D$2:$D$1708)),0)</f>
        <v>0.93600853436658249</v>
      </c>
    </row>
    <row r="654" spans="1:15" x14ac:dyDescent="0.35">
      <c r="A654" t="s">
        <v>1660</v>
      </c>
      <c r="B654">
        <v>114</v>
      </c>
      <c r="C654">
        <v>2</v>
      </c>
      <c r="D654">
        <v>140.52359999999999</v>
      </c>
      <c r="E654">
        <v>1</v>
      </c>
      <c r="F654">
        <v>2</v>
      </c>
      <c r="G654">
        <v>1</v>
      </c>
      <c r="H654">
        <v>4</v>
      </c>
      <c r="I654" t="s">
        <v>44</v>
      </c>
      <c r="J654" t="s">
        <v>43</v>
      </c>
      <c r="K654">
        <v>1</v>
      </c>
      <c r="L654">
        <v>34.819600000000001</v>
      </c>
      <c r="M654">
        <f>_xlfn.RANK.EQ(D654,'Segments clients'!$D$2:$D$1708,0)</f>
        <v>1317</v>
      </c>
      <c r="N654">
        <f>SUMIFS('Segments clients'!$D$2:$D$1708,'Segments clients'!$M$2:$M$1708,"&lt;="&amp;M654)</f>
        <v>2309546.0009999969</v>
      </c>
      <c r="O654" s="4">
        <f>IFERROR(N654/(SUM('Segments clients'!$D$2:$D$1708)),0)</f>
        <v>0.98808871273094767</v>
      </c>
    </row>
    <row r="655" spans="1:15" x14ac:dyDescent="0.35">
      <c r="A655" t="s">
        <v>288</v>
      </c>
      <c r="B655">
        <v>110</v>
      </c>
      <c r="C655">
        <v>3</v>
      </c>
      <c r="D655">
        <v>1183.806</v>
      </c>
      <c r="E655">
        <v>1</v>
      </c>
      <c r="F655">
        <v>3</v>
      </c>
      <c r="G655">
        <v>3</v>
      </c>
      <c r="H655">
        <v>7</v>
      </c>
      <c r="I655" t="s">
        <v>42</v>
      </c>
      <c r="J655" t="s">
        <v>43</v>
      </c>
      <c r="K655">
        <v>1</v>
      </c>
      <c r="L655">
        <v>394.75799999999998</v>
      </c>
      <c r="M655">
        <f>_xlfn.RANK.EQ(D655,'Segments clients'!$D$2:$D$1708,0)</f>
        <v>597</v>
      </c>
      <c r="N655">
        <f>SUMIFS('Segments clients'!$D$2:$D$1708,'Segments clients'!$M$2:$M$1708,"&lt;="&amp;M655)</f>
        <v>1932259.5063999961</v>
      </c>
      <c r="O655" s="4">
        <f>IFERROR(N655/(SUM('Segments clients'!$D$2:$D$1708)),0)</f>
        <v>0.82667494283042475</v>
      </c>
    </row>
    <row r="656" spans="1:15" x14ac:dyDescent="0.35">
      <c r="A656" t="s">
        <v>2396</v>
      </c>
      <c r="B656">
        <v>6</v>
      </c>
      <c r="C656">
        <v>2</v>
      </c>
      <c r="D656">
        <v>499.02719999999999</v>
      </c>
      <c r="E656">
        <v>4</v>
      </c>
      <c r="F656">
        <v>2</v>
      </c>
      <c r="G656">
        <v>2</v>
      </c>
      <c r="H656">
        <v>8</v>
      </c>
      <c r="I656" t="s">
        <v>46</v>
      </c>
      <c r="J656" t="s">
        <v>43</v>
      </c>
      <c r="K656">
        <v>1</v>
      </c>
      <c r="L656">
        <v>136.81520000000009</v>
      </c>
      <c r="M656">
        <f>_xlfn.RANK.EQ(D656,'Segments clients'!$D$2:$D$1708,0)</f>
        <v>920</v>
      </c>
      <c r="N656">
        <f>SUMIFS('Segments clients'!$D$2:$D$1708,'Segments clients'!$M$2:$M$1708,"&lt;="&amp;M656)</f>
        <v>2191840.7017999967</v>
      </c>
      <c r="O656" s="4">
        <f>IFERROR(N656/(SUM('Segments clients'!$D$2:$D$1708)),0)</f>
        <v>0.93773107641723852</v>
      </c>
    </row>
    <row r="657" spans="1:15" x14ac:dyDescent="0.35">
      <c r="A657" t="s">
        <v>10560</v>
      </c>
      <c r="B657">
        <v>13</v>
      </c>
      <c r="C657">
        <v>2</v>
      </c>
      <c r="D657">
        <v>251.73509999999999</v>
      </c>
      <c r="E657">
        <v>3</v>
      </c>
      <c r="F657">
        <v>2</v>
      </c>
      <c r="G657">
        <v>2</v>
      </c>
      <c r="H657">
        <v>7</v>
      </c>
      <c r="I657" t="s">
        <v>42</v>
      </c>
      <c r="J657" t="s">
        <v>45</v>
      </c>
      <c r="K657">
        <v>1</v>
      </c>
      <c r="L657">
        <v>76.359100000000026</v>
      </c>
      <c r="M657">
        <f>_xlfn.RANK.EQ(D657,'Segments clients'!$D$2:$D$1708,0)</f>
        <v>1159</v>
      </c>
      <c r="N657">
        <f>SUMIFS('Segments clients'!$D$2:$D$1708,'Segments clients'!$M$2:$M$1708,"&lt;="&amp;M657)</f>
        <v>2279840.2342999969</v>
      </c>
      <c r="O657" s="4">
        <f>IFERROR(N657/(SUM('Segments clients'!$D$2:$D$1708)),0)</f>
        <v>0.9753797505511167</v>
      </c>
    </row>
    <row r="658" spans="1:15" x14ac:dyDescent="0.35">
      <c r="A658" t="s">
        <v>1140</v>
      </c>
      <c r="B658">
        <v>39</v>
      </c>
      <c r="C658">
        <v>2</v>
      </c>
      <c r="D658">
        <v>897.49940000000015</v>
      </c>
      <c r="E658">
        <v>2</v>
      </c>
      <c r="F658">
        <v>2</v>
      </c>
      <c r="G658">
        <v>3</v>
      </c>
      <c r="H658">
        <v>7</v>
      </c>
      <c r="I658" t="s">
        <v>44</v>
      </c>
      <c r="J658" t="s">
        <v>41</v>
      </c>
      <c r="K658">
        <v>1</v>
      </c>
      <c r="L658">
        <v>187.7874000000001</v>
      </c>
      <c r="M658">
        <f>_xlfn.RANK.EQ(D658,'Segments clients'!$D$2:$D$1708,0)</f>
        <v>714</v>
      </c>
      <c r="N658">
        <f>SUMIFS('Segments clients'!$D$2:$D$1708,'Segments clients'!$M$2:$M$1708,"&lt;="&amp;M658)</f>
        <v>2052843.314699996</v>
      </c>
      <c r="O658" s="4">
        <f>IFERROR(N658/(SUM('Segments clients'!$D$2:$D$1708)),0)</f>
        <v>0.87826408626716657</v>
      </c>
    </row>
    <row r="659" spans="1:15" x14ac:dyDescent="0.35">
      <c r="A659" t="s">
        <v>6433</v>
      </c>
      <c r="B659">
        <v>180</v>
      </c>
      <c r="C659">
        <v>1</v>
      </c>
      <c r="D659">
        <v>58.696000000000012</v>
      </c>
      <c r="E659">
        <v>1</v>
      </c>
      <c r="F659">
        <v>1</v>
      </c>
      <c r="G659">
        <v>1</v>
      </c>
      <c r="H659">
        <v>3</v>
      </c>
      <c r="I659" t="s">
        <v>44</v>
      </c>
      <c r="J659" t="s">
        <v>41</v>
      </c>
      <c r="K659">
        <v>0</v>
      </c>
      <c r="L659">
        <v>0.42600000000000188</v>
      </c>
      <c r="M659">
        <f>_xlfn.RANK.EQ(D659,'Segments clients'!$D$2:$D$1708,0)</f>
        <v>1546</v>
      </c>
      <c r="N659">
        <f>SUMIFS('Segments clients'!$D$2:$D$1708,'Segments clients'!$M$2:$M$1708,"&lt;="&amp;M659)</f>
        <v>2331730.4551999965</v>
      </c>
      <c r="O659" s="4">
        <f>IFERROR(N659/(SUM('Segments clients'!$D$2:$D$1708)),0)</f>
        <v>0.99757984595956717</v>
      </c>
    </row>
    <row r="660" spans="1:15" x14ac:dyDescent="0.35">
      <c r="A660" t="s">
        <v>5005</v>
      </c>
      <c r="B660">
        <v>64</v>
      </c>
      <c r="C660">
        <v>5</v>
      </c>
      <c r="D660">
        <v>1176.4313</v>
      </c>
      <c r="E660">
        <v>2</v>
      </c>
      <c r="F660">
        <v>3</v>
      </c>
      <c r="G660">
        <v>3</v>
      </c>
      <c r="H660">
        <v>8</v>
      </c>
      <c r="I660" t="s">
        <v>46</v>
      </c>
      <c r="J660" t="s">
        <v>43</v>
      </c>
      <c r="K660">
        <v>1</v>
      </c>
      <c r="L660">
        <v>371.42329999999998</v>
      </c>
      <c r="M660">
        <f>_xlfn.RANK.EQ(D660,'Segments clients'!$D$2:$D$1708,0)</f>
        <v>602</v>
      </c>
      <c r="N660">
        <f>SUMIFS('Segments clients'!$D$2:$D$1708,'Segments clients'!$M$2:$M$1708,"&lt;="&amp;M660)</f>
        <v>1938157.3552999962</v>
      </c>
      <c r="O660" s="4">
        <f>IFERROR(N660/(SUM('Segments clients'!$D$2:$D$1708)),0)</f>
        <v>0.82919820840944314</v>
      </c>
    </row>
    <row r="661" spans="1:15" x14ac:dyDescent="0.35">
      <c r="A661" t="s">
        <v>10755</v>
      </c>
      <c r="B661">
        <v>167</v>
      </c>
      <c r="C661">
        <v>1</v>
      </c>
      <c r="D661">
        <v>84.952799999999996</v>
      </c>
      <c r="E661">
        <v>1</v>
      </c>
      <c r="F661">
        <v>1</v>
      </c>
      <c r="G661">
        <v>1</v>
      </c>
      <c r="H661">
        <v>3</v>
      </c>
      <c r="I661" t="s">
        <v>44</v>
      </c>
      <c r="J661" t="s">
        <v>41</v>
      </c>
      <c r="K661">
        <v>0</v>
      </c>
      <c r="L661">
        <v>0.91879999999999917</v>
      </c>
      <c r="M661">
        <f>_xlfn.RANK.EQ(D661,'Segments clients'!$D$2:$D$1708,0)</f>
        <v>1465</v>
      </c>
      <c r="N661">
        <f>SUMIFS('Segments clients'!$D$2:$D$1708,'Segments clients'!$M$2:$M$1708,"&lt;="&amp;M661)</f>
        <v>2325965.3004999966</v>
      </c>
      <c r="O661" s="4">
        <f>IFERROR(N661/(SUM('Segments clients'!$D$2:$D$1708)),0)</f>
        <v>0.99511335069004181</v>
      </c>
    </row>
    <row r="662" spans="1:15" x14ac:dyDescent="0.35">
      <c r="A662" t="s">
        <v>3056</v>
      </c>
      <c r="B662">
        <v>11</v>
      </c>
      <c r="C662">
        <v>2</v>
      </c>
      <c r="D662">
        <v>1782.7518</v>
      </c>
      <c r="E662">
        <v>4</v>
      </c>
      <c r="F662">
        <v>2</v>
      </c>
      <c r="G662">
        <v>3</v>
      </c>
      <c r="H662">
        <v>9</v>
      </c>
      <c r="I662" t="s">
        <v>46</v>
      </c>
      <c r="J662" t="s">
        <v>41</v>
      </c>
      <c r="K662">
        <v>1</v>
      </c>
      <c r="L662">
        <v>598.95180000000016</v>
      </c>
      <c r="M662">
        <f>_xlfn.RANK.EQ(D662,'Segments clients'!$D$2:$D$1708,0)</f>
        <v>443</v>
      </c>
      <c r="N662">
        <f>SUMIFS('Segments clients'!$D$2:$D$1708,'Segments clients'!$M$2:$M$1708,"&lt;="&amp;M662)</f>
        <v>1710111.1170999978</v>
      </c>
      <c r="O662" s="4">
        <f>IFERROR(N662/(SUM('Segments clients'!$D$2:$D$1708)),0)</f>
        <v>0.7316336161265411</v>
      </c>
    </row>
    <row r="663" spans="1:15" x14ac:dyDescent="0.35">
      <c r="A663" t="s">
        <v>2364</v>
      </c>
      <c r="B663">
        <v>172</v>
      </c>
      <c r="C663">
        <v>1</v>
      </c>
      <c r="D663">
        <v>92.759200000000007</v>
      </c>
      <c r="E663">
        <v>1</v>
      </c>
      <c r="F663">
        <v>1</v>
      </c>
      <c r="G663">
        <v>1</v>
      </c>
      <c r="H663">
        <v>3</v>
      </c>
      <c r="I663" t="s">
        <v>44</v>
      </c>
      <c r="J663" t="s">
        <v>43</v>
      </c>
      <c r="K663">
        <v>0</v>
      </c>
      <c r="L663">
        <v>26.38120000000001</v>
      </c>
      <c r="M663">
        <f>_xlfn.RANK.EQ(D663,'Segments clients'!$D$2:$D$1708,0)</f>
        <v>1439</v>
      </c>
      <c r="N663">
        <f>SUMIFS('Segments clients'!$D$2:$D$1708,'Segments clients'!$M$2:$M$1708,"&lt;="&amp;M663)</f>
        <v>2323648.1338999965</v>
      </c>
      <c r="O663" s="4">
        <f>IFERROR(N663/(SUM('Segments clients'!$D$2:$D$1708)),0)</f>
        <v>0.99412200167080345</v>
      </c>
    </row>
    <row r="664" spans="1:15" x14ac:dyDescent="0.35">
      <c r="A664" t="s">
        <v>5053</v>
      </c>
      <c r="B664">
        <v>50</v>
      </c>
      <c r="C664">
        <v>4</v>
      </c>
      <c r="D664">
        <v>2126.5147999999999</v>
      </c>
      <c r="E664">
        <v>2</v>
      </c>
      <c r="F664">
        <v>3</v>
      </c>
      <c r="G664">
        <v>4</v>
      </c>
      <c r="H664">
        <v>9</v>
      </c>
      <c r="I664" t="s">
        <v>46</v>
      </c>
      <c r="J664" t="s">
        <v>41</v>
      </c>
      <c r="K664">
        <v>1</v>
      </c>
      <c r="L664">
        <v>692.30680000000018</v>
      </c>
      <c r="M664">
        <f>_xlfn.RANK.EQ(D664,'Segments clients'!$D$2:$D$1708,0)</f>
        <v>396</v>
      </c>
      <c r="N664">
        <f>SUMIFS('Segments clients'!$D$2:$D$1708,'Segments clients'!$M$2:$M$1708,"&lt;="&amp;M664)</f>
        <v>1617831.5552999985</v>
      </c>
      <c r="O664" s="4">
        <f>IFERROR(N664/(SUM('Segments clients'!$D$2:$D$1708)),0)</f>
        <v>0.69215382512395551</v>
      </c>
    </row>
    <row r="665" spans="1:15" x14ac:dyDescent="0.35">
      <c r="A665" t="s">
        <v>1138</v>
      </c>
      <c r="B665">
        <v>175</v>
      </c>
      <c r="C665">
        <v>1</v>
      </c>
      <c r="D665">
        <v>42.571199999999997</v>
      </c>
      <c r="E665">
        <v>1</v>
      </c>
      <c r="F665">
        <v>1</v>
      </c>
      <c r="G665">
        <v>1</v>
      </c>
      <c r="H665">
        <v>3</v>
      </c>
      <c r="I665" t="s">
        <v>44</v>
      </c>
      <c r="J665" t="s">
        <v>41</v>
      </c>
      <c r="K665">
        <v>0</v>
      </c>
      <c r="L665">
        <v>-3.8868000000000009</v>
      </c>
      <c r="M665">
        <f>_xlfn.RANK.EQ(D665,'Segments clients'!$D$2:$D$1708,0)</f>
        <v>1605</v>
      </c>
      <c r="N665">
        <f>SUMIFS('Segments clients'!$D$2:$D$1708,'Segments clients'!$M$2:$M$1708,"&lt;="&amp;M665)</f>
        <v>2334717.9827999957</v>
      </c>
      <c r="O665" s="4">
        <f>IFERROR(N665/(SUM('Segments clients'!$D$2:$D$1708)),0)</f>
        <v>0.99885799426198385</v>
      </c>
    </row>
    <row r="666" spans="1:15" x14ac:dyDescent="0.35">
      <c r="A666" t="s">
        <v>4224</v>
      </c>
      <c r="B666">
        <v>15</v>
      </c>
      <c r="C666">
        <v>1</v>
      </c>
      <c r="D666">
        <v>25.436399999999999</v>
      </c>
      <c r="E666">
        <v>3</v>
      </c>
      <c r="F666">
        <v>1</v>
      </c>
      <c r="G666">
        <v>1</v>
      </c>
      <c r="H666">
        <v>5</v>
      </c>
      <c r="I666" t="s">
        <v>42</v>
      </c>
      <c r="J666" t="s">
        <v>41</v>
      </c>
      <c r="K666">
        <v>0</v>
      </c>
      <c r="L666">
        <v>-10.079599999999999</v>
      </c>
      <c r="M666">
        <f>_xlfn.RANK.EQ(D666,'Segments clients'!$D$2:$D$1708,0)</f>
        <v>1661</v>
      </c>
      <c r="N666">
        <f>SUMIFS('Segments clients'!$D$2:$D$1708,'Segments clients'!$M$2:$M$1708,"&lt;="&amp;M666)</f>
        <v>2336592.6142999963</v>
      </c>
      <c r="O666" s="4">
        <f>IFERROR(N666/(SUM('Segments clients'!$D$2:$D$1708)),0)</f>
        <v>0.99966001432344986</v>
      </c>
    </row>
    <row r="667" spans="1:15" x14ac:dyDescent="0.35">
      <c r="A667" t="s">
        <v>4128</v>
      </c>
      <c r="B667">
        <v>9</v>
      </c>
      <c r="C667">
        <v>3</v>
      </c>
      <c r="D667">
        <v>1742.7744</v>
      </c>
      <c r="E667">
        <v>4</v>
      </c>
      <c r="F667">
        <v>3</v>
      </c>
      <c r="G667">
        <v>3</v>
      </c>
      <c r="H667">
        <v>10</v>
      </c>
      <c r="I667" t="s">
        <v>49</v>
      </c>
      <c r="J667" t="s">
        <v>45</v>
      </c>
      <c r="K667">
        <v>1</v>
      </c>
      <c r="L667">
        <v>419.16840000000002</v>
      </c>
      <c r="M667">
        <f>_xlfn.RANK.EQ(D667,'Segments clients'!$D$2:$D$1708,0)</f>
        <v>451</v>
      </c>
      <c r="N667">
        <f>SUMIFS('Segments clients'!$D$2:$D$1708,'Segments clients'!$M$2:$M$1708,"&lt;="&amp;M667)</f>
        <v>1724150.9252999977</v>
      </c>
      <c r="O667" s="4">
        <f>IFERROR(N667/(SUM('Segments clients'!$D$2:$D$1708)),0)</f>
        <v>0.73764024080746138</v>
      </c>
    </row>
    <row r="668" spans="1:15" x14ac:dyDescent="0.35">
      <c r="A668" t="s">
        <v>114</v>
      </c>
      <c r="B668">
        <v>26</v>
      </c>
      <c r="C668">
        <v>3</v>
      </c>
      <c r="D668">
        <v>694.15499999999997</v>
      </c>
      <c r="E668">
        <v>3</v>
      </c>
      <c r="F668">
        <v>3</v>
      </c>
      <c r="G668">
        <v>3</v>
      </c>
      <c r="H668">
        <v>9</v>
      </c>
      <c r="I668" t="s">
        <v>46</v>
      </c>
      <c r="J668" t="s">
        <v>41</v>
      </c>
      <c r="K668">
        <v>1</v>
      </c>
      <c r="L668">
        <v>119.477</v>
      </c>
      <c r="M668">
        <f>_xlfn.RANK.EQ(D668,'Segments clients'!$D$2:$D$1708,0)</f>
        <v>804</v>
      </c>
      <c r="N668">
        <f>SUMIFS('Segments clients'!$D$2:$D$1708,'Segments clients'!$M$2:$M$1708,"&lt;="&amp;M668)</f>
        <v>2123694.2380999955</v>
      </c>
      <c r="O668" s="4">
        <f>IFERROR(N668/(SUM('Segments clients'!$D$2:$D$1708)),0)</f>
        <v>0.90857610329033589</v>
      </c>
    </row>
    <row r="669" spans="1:15" x14ac:dyDescent="0.35">
      <c r="A669" t="s">
        <v>3150</v>
      </c>
      <c r="B669">
        <v>58</v>
      </c>
      <c r="C669">
        <v>5</v>
      </c>
      <c r="D669">
        <v>718.96399999999994</v>
      </c>
      <c r="E669">
        <v>2</v>
      </c>
      <c r="F669">
        <v>3</v>
      </c>
      <c r="G669">
        <v>3</v>
      </c>
      <c r="H669">
        <v>8</v>
      </c>
      <c r="I669" t="s">
        <v>46</v>
      </c>
      <c r="J669" t="s">
        <v>41</v>
      </c>
      <c r="K669">
        <v>1</v>
      </c>
      <c r="L669">
        <v>134.0380000000001</v>
      </c>
      <c r="M669">
        <f>_xlfn.RANK.EQ(D669,'Segments clients'!$D$2:$D$1708,0)</f>
        <v>788</v>
      </c>
      <c r="N669">
        <f>SUMIFS('Segments clients'!$D$2:$D$1708,'Segments clients'!$M$2:$M$1708,"&lt;="&amp;M669)</f>
        <v>2112402.6626999946</v>
      </c>
      <c r="O669" s="4">
        <f>IFERROR(N669/(SUM('Segments clients'!$D$2:$D$1708)),0)</f>
        <v>0.90374524986855498</v>
      </c>
    </row>
    <row r="670" spans="1:15" x14ac:dyDescent="0.35">
      <c r="A670" t="s">
        <v>2721</v>
      </c>
      <c r="B670">
        <v>100</v>
      </c>
      <c r="C670">
        <v>2</v>
      </c>
      <c r="D670">
        <v>179.04060000000001</v>
      </c>
      <c r="E670">
        <v>1</v>
      </c>
      <c r="F670">
        <v>2</v>
      </c>
      <c r="G670">
        <v>2</v>
      </c>
      <c r="H670">
        <v>5</v>
      </c>
      <c r="I670" t="s">
        <v>44</v>
      </c>
      <c r="J670" t="s">
        <v>41</v>
      </c>
      <c r="K670">
        <v>1</v>
      </c>
      <c r="L670">
        <v>23.260600000000011</v>
      </c>
      <c r="M670">
        <f>_xlfn.RANK.EQ(D670,'Segments clients'!$D$2:$D$1708,0)</f>
        <v>1248</v>
      </c>
      <c r="N670">
        <f>SUMIFS('Segments clients'!$D$2:$D$1708,'Segments clients'!$M$2:$M$1708,"&lt;="&amp;M670)</f>
        <v>2298673.1338999979</v>
      </c>
      <c r="O670" s="4">
        <f>IFERROR(N670/(SUM('Segments clients'!$D$2:$D$1708)),0)</f>
        <v>0.98343699449200339</v>
      </c>
    </row>
    <row r="671" spans="1:15" x14ac:dyDescent="0.35">
      <c r="A671" t="s">
        <v>9108</v>
      </c>
      <c r="B671">
        <v>69</v>
      </c>
      <c r="C671">
        <v>1</v>
      </c>
      <c r="D671">
        <v>73.321200000000005</v>
      </c>
      <c r="E671">
        <v>2</v>
      </c>
      <c r="F671">
        <v>1</v>
      </c>
      <c r="G671">
        <v>1</v>
      </c>
      <c r="H671">
        <v>4</v>
      </c>
      <c r="I671" t="s">
        <v>44</v>
      </c>
      <c r="J671" t="s">
        <v>48</v>
      </c>
      <c r="K671">
        <v>0</v>
      </c>
      <c r="L671">
        <v>16.987200000000001</v>
      </c>
      <c r="M671">
        <f>_xlfn.RANK.EQ(D671,'Segments clients'!$D$2:$D$1708,0)</f>
        <v>1504</v>
      </c>
      <c r="N671">
        <f>SUMIFS('Segments clients'!$D$2:$D$1708,'Segments clients'!$M$2:$M$1708,"&lt;="&amp;M671)</f>
        <v>2328995.9995999965</v>
      </c>
      <c r="O671" s="4">
        <f>IFERROR(N671/(SUM('Segments clients'!$D$2:$D$1708)),0)</f>
        <v>0.99640996897393708</v>
      </c>
    </row>
    <row r="672" spans="1:15" x14ac:dyDescent="0.35">
      <c r="A672" t="s">
        <v>774</v>
      </c>
      <c r="B672">
        <v>51</v>
      </c>
      <c r="C672">
        <v>2</v>
      </c>
      <c r="D672">
        <v>875.43100000000004</v>
      </c>
      <c r="E672">
        <v>2</v>
      </c>
      <c r="F672">
        <v>2</v>
      </c>
      <c r="G672">
        <v>3</v>
      </c>
      <c r="H672">
        <v>7</v>
      </c>
      <c r="I672" t="s">
        <v>44</v>
      </c>
      <c r="J672" t="s">
        <v>48</v>
      </c>
      <c r="K672">
        <v>1</v>
      </c>
      <c r="L672">
        <v>286.55700000000007</v>
      </c>
      <c r="M672">
        <f>_xlfn.RANK.EQ(D672,'Segments clients'!$D$2:$D$1708,0)</f>
        <v>724</v>
      </c>
      <c r="N672">
        <f>SUMIFS('Segments clients'!$D$2:$D$1708,'Segments clients'!$M$2:$M$1708,"&lt;="&amp;M672)</f>
        <v>2061715.1904999963</v>
      </c>
      <c r="O672" s="4">
        <f>IFERROR(N672/(SUM('Segments clients'!$D$2:$D$1708)),0)</f>
        <v>0.88205972416956624</v>
      </c>
    </row>
    <row r="673" spans="1:15" x14ac:dyDescent="0.35">
      <c r="A673" t="s">
        <v>6686</v>
      </c>
      <c r="B673">
        <v>14</v>
      </c>
      <c r="C673">
        <v>2</v>
      </c>
      <c r="D673">
        <v>742.1579999999999</v>
      </c>
      <c r="E673">
        <v>3</v>
      </c>
      <c r="F673">
        <v>2</v>
      </c>
      <c r="G673">
        <v>3</v>
      </c>
      <c r="H673">
        <v>8</v>
      </c>
      <c r="I673" t="s">
        <v>46</v>
      </c>
      <c r="J673" t="s">
        <v>43</v>
      </c>
      <c r="K673">
        <v>1</v>
      </c>
      <c r="L673">
        <v>211.44</v>
      </c>
      <c r="M673">
        <f>_xlfn.RANK.EQ(D673,'Segments clients'!$D$2:$D$1708,0)</f>
        <v>775</v>
      </c>
      <c r="N673">
        <f>SUMIFS('Segments clients'!$D$2:$D$1708,'Segments clients'!$M$2:$M$1708,"&lt;="&amp;M673)</f>
        <v>2102891.2332999958</v>
      </c>
      <c r="O673" s="4">
        <f>IFERROR(N673/(SUM('Segments clients'!$D$2:$D$1708)),0)</f>
        <v>0.89967599295485545</v>
      </c>
    </row>
    <row r="674" spans="1:15" x14ac:dyDescent="0.35">
      <c r="A674" t="s">
        <v>4774</v>
      </c>
      <c r="B674">
        <v>75</v>
      </c>
      <c r="C674">
        <v>1</v>
      </c>
      <c r="D674">
        <v>463.10039999999998</v>
      </c>
      <c r="E674">
        <v>2</v>
      </c>
      <c r="F674">
        <v>1</v>
      </c>
      <c r="G674">
        <v>2</v>
      </c>
      <c r="H674">
        <v>5</v>
      </c>
      <c r="I674" t="s">
        <v>44</v>
      </c>
      <c r="J674" t="s">
        <v>41</v>
      </c>
      <c r="K674">
        <v>0</v>
      </c>
      <c r="L674">
        <v>141.13839999999999</v>
      </c>
      <c r="M674">
        <f>_xlfn.RANK.EQ(D674,'Segments clients'!$D$2:$D$1708,0)</f>
        <v>954</v>
      </c>
      <c r="N674">
        <f>SUMIFS('Segments clients'!$D$2:$D$1708,'Segments clients'!$M$2:$M$1708,"&lt;="&amp;M674)</f>
        <v>2208253.3580999961</v>
      </c>
      <c r="O674" s="4">
        <f>IFERROR(N674/(SUM('Segments clients'!$D$2:$D$1708)),0)</f>
        <v>0.94475287222859716</v>
      </c>
    </row>
    <row r="675" spans="1:15" x14ac:dyDescent="0.35">
      <c r="A675" t="s">
        <v>6749</v>
      </c>
      <c r="B675">
        <v>44</v>
      </c>
      <c r="C675">
        <v>3</v>
      </c>
      <c r="D675">
        <v>241.96350000000001</v>
      </c>
      <c r="E675">
        <v>2</v>
      </c>
      <c r="F675">
        <v>3</v>
      </c>
      <c r="G675">
        <v>2</v>
      </c>
      <c r="H675">
        <v>7</v>
      </c>
      <c r="I675" t="s">
        <v>42</v>
      </c>
      <c r="J675" t="s">
        <v>43</v>
      </c>
      <c r="K675">
        <v>1</v>
      </c>
      <c r="L675">
        <v>41.531500000000008</v>
      </c>
      <c r="M675">
        <f>_xlfn.RANK.EQ(D675,'Segments clients'!$D$2:$D$1708,0)</f>
        <v>1166</v>
      </c>
      <c r="N675">
        <f>SUMIFS('Segments clients'!$D$2:$D$1708,'Segments clients'!$M$2:$M$1708,"&lt;="&amp;M675)</f>
        <v>2281560.4498999966</v>
      </c>
      <c r="O675" s="4">
        <f>IFERROR(N675/(SUM('Segments clients'!$D$2:$D$1708)),0)</f>
        <v>0.97611570714911799</v>
      </c>
    </row>
    <row r="676" spans="1:15" x14ac:dyDescent="0.35">
      <c r="A676" t="s">
        <v>5421</v>
      </c>
      <c r="B676">
        <v>65</v>
      </c>
      <c r="C676">
        <v>1</v>
      </c>
      <c r="D676">
        <v>78.343199999999996</v>
      </c>
      <c r="E676">
        <v>2</v>
      </c>
      <c r="F676">
        <v>1</v>
      </c>
      <c r="G676">
        <v>1</v>
      </c>
      <c r="H676">
        <v>4</v>
      </c>
      <c r="I676" t="s">
        <v>44</v>
      </c>
      <c r="J676" t="s">
        <v>48</v>
      </c>
      <c r="K676">
        <v>0</v>
      </c>
      <c r="L676">
        <v>-11.54280000000001</v>
      </c>
      <c r="M676">
        <f>_xlfn.RANK.EQ(D676,'Segments clients'!$D$2:$D$1708,0)</f>
        <v>1479</v>
      </c>
      <c r="N676">
        <f>SUMIFS('Segments clients'!$D$2:$D$1708,'Segments clients'!$M$2:$M$1708,"&lt;="&amp;M676)</f>
        <v>2327101.5516999969</v>
      </c>
      <c r="O676" s="4">
        <f>IFERROR(N676/(SUM('Segments clients'!$D$2:$D$1708)),0)</f>
        <v>0.99559947089940815</v>
      </c>
    </row>
    <row r="677" spans="1:15" x14ac:dyDescent="0.35">
      <c r="A677" t="s">
        <v>9984</v>
      </c>
      <c r="B677">
        <v>18</v>
      </c>
      <c r="C677">
        <v>1</v>
      </c>
      <c r="D677">
        <v>98.998199999999997</v>
      </c>
      <c r="E677">
        <v>3</v>
      </c>
      <c r="F677">
        <v>1</v>
      </c>
      <c r="G677">
        <v>1</v>
      </c>
      <c r="H677">
        <v>5</v>
      </c>
      <c r="I677" t="s">
        <v>42</v>
      </c>
      <c r="J677" t="s">
        <v>41</v>
      </c>
      <c r="K677">
        <v>0</v>
      </c>
      <c r="L677">
        <v>9.6762000000000192</v>
      </c>
      <c r="M677">
        <f>_xlfn.RANK.EQ(D677,'Segments clients'!$D$2:$D$1708,0)</f>
        <v>1420</v>
      </c>
      <c r="N677">
        <f>SUMIFS('Segments clients'!$D$2:$D$1708,'Segments clients'!$M$2:$M$1708,"&lt;="&amp;M677)</f>
        <v>2321839.2456999966</v>
      </c>
      <c r="O677" s="4">
        <f>IFERROR(N677/(SUM('Segments clients'!$D$2:$D$1708)),0)</f>
        <v>0.99334810844146826</v>
      </c>
    </row>
    <row r="678" spans="1:15" x14ac:dyDescent="0.35">
      <c r="A678" t="s">
        <v>9386</v>
      </c>
      <c r="B678">
        <v>91</v>
      </c>
      <c r="C678">
        <v>1</v>
      </c>
      <c r="D678">
        <v>223.76900000000001</v>
      </c>
      <c r="E678">
        <v>1</v>
      </c>
      <c r="F678">
        <v>1</v>
      </c>
      <c r="G678">
        <v>2</v>
      </c>
      <c r="H678">
        <v>4</v>
      </c>
      <c r="I678" t="s">
        <v>44</v>
      </c>
      <c r="J678" t="s">
        <v>43</v>
      </c>
      <c r="K678">
        <v>0</v>
      </c>
      <c r="L678">
        <v>69.01900000000002</v>
      </c>
      <c r="M678">
        <f>_xlfn.RANK.EQ(D678,'Segments clients'!$D$2:$D$1708,0)</f>
        <v>1188</v>
      </c>
      <c r="N678">
        <f>SUMIFS('Segments clients'!$D$2:$D$1708,'Segments clients'!$M$2:$M$1708,"&lt;="&amp;M678)</f>
        <v>2286611.1791999973</v>
      </c>
      <c r="O678" s="4">
        <f>IFERROR(N678/(SUM('Segments clients'!$D$2:$D$1708)),0)</f>
        <v>0.97827655114626266</v>
      </c>
    </row>
    <row r="679" spans="1:15" x14ac:dyDescent="0.35">
      <c r="A679" t="s">
        <v>4097</v>
      </c>
      <c r="B679">
        <v>127</v>
      </c>
      <c r="C679">
        <v>1</v>
      </c>
      <c r="D679">
        <v>35.963999999999999</v>
      </c>
      <c r="E679">
        <v>1</v>
      </c>
      <c r="F679">
        <v>1</v>
      </c>
      <c r="G679">
        <v>1</v>
      </c>
      <c r="H679">
        <v>3</v>
      </c>
      <c r="I679" t="s">
        <v>44</v>
      </c>
      <c r="J679" t="s">
        <v>48</v>
      </c>
      <c r="K679">
        <v>0</v>
      </c>
      <c r="L679">
        <v>-2.8320000000000012</v>
      </c>
      <c r="M679">
        <f>_xlfn.RANK.EQ(D679,'Segments clients'!$D$2:$D$1708,0)</f>
        <v>1627</v>
      </c>
      <c r="N679">
        <f>SUMIFS('Segments clients'!$D$2:$D$1708,'Segments clients'!$M$2:$M$1708,"&lt;="&amp;M679)</f>
        <v>2335565.8673999957</v>
      </c>
      <c r="O679" s="4">
        <f>IFERROR(N679/(SUM('Segments clients'!$D$2:$D$1708)),0)</f>
        <v>0.99922074313236597</v>
      </c>
    </row>
    <row r="680" spans="1:15" x14ac:dyDescent="0.35">
      <c r="A680" t="s">
        <v>4093</v>
      </c>
      <c r="B680">
        <v>126</v>
      </c>
      <c r="C680">
        <v>1</v>
      </c>
      <c r="D680">
        <v>22.7043</v>
      </c>
      <c r="E680">
        <v>1</v>
      </c>
      <c r="F680">
        <v>1</v>
      </c>
      <c r="G680">
        <v>1</v>
      </c>
      <c r="H680">
        <v>3</v>
      </c>
      <c r="I680" t="s">
        <v>44</v>
      </c>
      <c r="J680" t="s">
        <v>41</v>
      </c>
      <c r="K680">
        <v>0</v>
      </c>
      <c r="L680">
        <v>-9.8036999999999956</v>
      </c>
      <c r="M680">
        <f>_xlfn.RANK.EQ(D680,'Segments clients'!$D$2:$D$1708,0)</f>
        <v>1673</v>
      </c>
      <c r="N680">
        <f>SUMIFS('Segments clients'!$D$2:$D$1708,'Segments clients'!$M$2:$M$1708,"&lt;="&amp;M680)</f>
        <v>2336882.022599997</v>
      </c>
      <c r="O680" s="4">
        <f>IFERROR(N680/(SUM('Segments clients'!$D$2:$D$1708)),0)</f>
        <v>0.99978383133098181</v>
      </c>
    </row>
    <row r="681" spans="1:15" x14ac:dyDescent="0.35">
      <c r="A681" t="s">
        <v>8322</v>
      </c>
      <c r="B681">
        <v>118</v>
      </c>
      <c r="C681">
        <v>3</v>
      </c>
      <c r="D681">
        <v>384.70350000000008</v>
      </c>
      <c r="E681">
        <v>1</v>
      </c>
      <c r="F681">
        <v>3</v>
      </c>
      <c r="G681">
        <v>2</v>
      </c>
      <c r="H681">
        <v>6</v>
      </c>
      <c r="I681" t="s">
        <v>42</v>
      </c>
      <c r="J681" t="s">
        <v>41</v>
      </c>
      <c r="K681">
        <v>1</v>
      </c>
      <c r="L681">
        <v>40.87750000000004</v>
      </c>
      <c r="M681">
        <f>_xlfn.RANK.EQ(D681,'Segments clients'!$D$2:$D$1708,0)</f>
        <v>1021</v>
      </c>
      <c r="N681">
        <f>SUMIFS('Segments clients'!$D$2:$D$1708,'Segments clients'!$M$2:$M$1708,"&lt;="&amp;M681)</f>
        <v>2236626.4587999964</v>
      </c>
      <c r="O681" s="4">
        <f>IFERROR(N681/(SUM('Segments clients'!$D$2:$D$1708)),0)</f>
        <v>0.95689168242536748</v>
      </c>
    </row>
    <row r="682" spans="1:15" x14ac:dyDescent="0.35">
      <c r="A682" t="s">
        <v>6215</v>
      </c>
      <c r="B682">
        <v>8</v>
      </c>
      <c r="C682">
        <v>1</v>
      </c>
      <c r="D682">
        <v>88.714500000000001</v>
      </c>
      <c r="E682">
        <v>4</v>
      </c>
      <c r="F682">
        <v>1</v>
      </c>
      <c r="G682">
        <v>1</v>
      </c>
      <c r="H682">
        <v>6</v>
      </c>
      <c r="I682" t="s">
        <v>42</v>
      </c>
      <c r="J682" t="s">
        <v>41</v>
      </c>
      <c r="K682">
        <v>0</v>
      </c>
      <c r="L682">
        <v>16.192499999999999</v>
      </c>
      <c r="M682">
        <f>_xlfn.RANK.EQ(D682,'Segments clients'!$D$2:$D$1708,0)</f>
        <v>1454</v>
      </c>
      <c r="N682">
        <f>SUMIFS('Segments clients'!$D$2:$D$1708,'Segments clients'!$M$2:$M$1708,"&lt;="&amp;M682)</f>
        <v>2325011.7023999966</v>
      </c>
      <c r="O682" s="4">
        <f>IFERROR(N682/(SUM('Segments clients'!$D$2:$D$1708)),0)</f>
        <v>0.99470537461219632</v>
      </c>
    </row>
    <row r="683" spans="1:15" x14ac:dyDescent="0.35">
      <c r="A683" t="s">
        <v>4748</v>
      </c>
      <c r="B683">
        <v>3</v>
      </c>
      <c r="C683">
        <v>3</v>
      </c>
      <c r="D683">
        <v>222.1292</v>
      </c>
      <c r="E683">
        <v>4</v>
      </c>
      <c r="F683">
        <v>3</v>
      </c>
      <c r="G683">
        <v>2</v>
      </c>
      <c r="H683">
        <v>9</v>
      </c>
      <c r="I683" t="s">
        <v>46</v>
      </c>
      <c r="J683" t="s">
        <v>43</v>
      </c>
      <c r="K683">
        <v>1</v>
      </c>
      <c r="L683">
        <v>8.2152000000000136</v>
      </c>
      <c r="M683">
        <f>_xlfn.RANK.EQ(D683,'Segments clients'!$D$2:$D$1708,0)</f>
        <v>1192</v>
      </c>
      <c r="N683">
        <f>SUMIFS('Segments clients'!$D$2:$D$1708,'Segments clients'!$M$2:$M$1708,"&lt;="&amp;M683)</f>
        <v>2287503.1921999971</v>
      </c>
      <c r="O683" s="4">
        <f>IFERROR(N683/(SUM('Segments clients'!$D$2:$D$1708)),0)</f>
        <v>0.97865817938684641</v>
      </c>
    </row>
    <row r="684" spans="1:15" x14ac:dyDescent="0.35">
      <c r="A684" t="s">
        <v>1055</v>
      </c>
      <c r="B684">
        <v>41</v>
      </c>
      <c r="C684">
        <v>3</v>
      </c>
      <c r="D684">
        <v>95.158699999999996</v>
      </c>
      <c r="E684">
        <v>2</v>
      </c>
      <c r="F684">
        <v>3</v>
      </c>
      <c r="G684">
        <v>1</v>
      </c>
      <c r="H684">
        <v>6</v>
      </c>
      <c r="I684" t="s">
        <v>42</v>
      </c>
      <c r="J684" t="s">
        <v>43</v>
      </c>
      <c r="K684">
        <v>1</v>
      </c>
      <c r="L684">
        <v>4.668699999999995</v>
      </c>
      <c r="M684">
        <f>_xlfn.RANK.EQ(D684,'Segments clients'!$D$2:$D$1708,0)</f>
        <v>1430</v>
      </c>
      <c r="N684">
        <f>SUMIFS('Segments clients'!$D$2:$D$1708,'Segments clients'!$M$2:$M$1708,"&lt;="&amp;M684)</f>
        <v>2322803.5405999967</v>
      </c>
      <c r="O684" s="4">
        <f>IFERROR(N684/(SUM('Segments clients'!$D$2:$D$1708)),0)</f>
        <v>0.99376066091109716</v>
      </c>
    </row>
    <row r="685" spans="1:15" x14ac:dyDescent="0.35">
      <c r="A685" t="s">
        <v>7012</v>
      </c>
      <c r="B685">
        <v>141</v>
      </c>
      <c r="C685">
        <v>1</v>
      </c>
      <c r="D685">
        <v>34.775799999999997</v>
      </c>
      <c r="E685">
        <v>1</v>
      </c>
      <c r="F685">
        <v>1</v>
      </c>
      <c r="G685">
        <v>1</v>
      </c>
      <c r="H685">
        <v>3</v>
      </c>
      <c r="I685" t="s">
        <v>44</v>
      </c>
      <c r="J685" t="s">
        <v>41</v>
      </c>
      <c r="K685">
        <v>0</v>
      </c>
      <c r="L685">
        <v>-8.6922000000000015</v>
      </c>
      <c r="M685">
        <f>_xlfn.RANK.EQ(D685,'Segments clients'!$D$2:$D$1708,0)</f>
        <v>1630</v>
      </c>
      <c r="N685">
        <f>SUMIFS('Segments clients'!$D$2:$D$1708,'Segments clients'!$M$2:$M$1708,"&lt;="&amp;M685)</f>
        <v>2335671.8223999958</v>
      </c>
      <c r="O685" s="4">
        <f>IFERROR(N685/(SUM('Segments clients'!$D$2:$D$1708)),0)</f>
        <v>0.99926607366031917</v>
      </c>
    </row>
    <row r="686" spans="1:15" x14ac:dyDescent="0.35">
      <c r="A686" t="s">
        <v>876</v>
      </c>
      <c r="B686">
        <v>69</v>
      </c>
      <c r="C686">
        <v>1</v>
      </c>
      <c r="D686">
        <v>29.411200000000001</v>
      </c>
      <c r="E686">
        <v>2</v>
      </c>
      <c r="F686">
        <v>1</v>
      </c>
      <c r="G686">
        <v>1</v>
      </c>
      <c r="H686">
        <v>4</v>
      </c>
      <c r="I686" t="s">
        <v>44</v>
      </c>
      <c r="J686" t="s">
        <v>45</v>
      </c>
      <c r="K686">
        <v>0</v>
      </c>
      <c r="L686">
        <v>3.2492000000000019</v>
      </c>
      <c r="M686">
        <f>_xlfn.RANK.EQ(D686,'Segments clients'!$D$2:$D$1708,0)</f>
        <v>1648</v>
      </c>
      <c r="N686">
        <f>SUMIFS('Segments clients'!$D$2:$D$1708,'Segments clients'!$M$2:$M$1708,"&lt;="&amp;M686)</f>
        <v>2336245.7881999956</v>
      </c>
      <c r="O686" s="4">
        <f>IFERROR(N686/(SUM('Segments clients'!$D$2:$D$1708)),0)</f>
        <v>0.99951163236676099</v>
      </c>
    </row>
    <row r="687" spans="1:15" x14ac:dyDescent="0.35">
      <c r="A687" t="s">
        <v>1295</v>
      </c>
      <c r="B687">
        <v>27</v>
      </c>
      <c r="C687">
        <v>4</v>
      </c>
      <c r="D687">
        <v>1930.614</v>
      </c>
      <c r="E687">
        <v>3</v>
      </c>
      <c r="F687">
        <v>3</v>
      </c>
      <c r="G687">
        <v>4</v>
      </c>
      <c r="H687">
        <v>10</v>
      </c>
      <c r="I687" t="s">
        <v>49</v>
      </c>
      <c r="J687" t="s">
        <v>43</v>
      </c>
      <c r="K687">
        <v>1</v>
      </c>
      <c r="L687">
        <v>637.97400000000016</v>
      </c>
      <c r="M687">
        <f>_xlfn.RANK.EQ(D687,'Segments clients'!$D$2:$D$1708,0)</f>
        <v>424</v>
      </c>
      <c r="N687">
        <f>SUMIFS('Segments clients'!$D$2:$D$1708,'Segments clients'!$M$2:$M$1708,"&lt;="&amp;M687)</f>
        <v>1674640.0000999982</v>
      </c>
      <c r="O687" s="4">
        <f>IFERROR(N687/(SUM('Segments clients'!$D$2:$D$1708)),0)</f>
        <v>0.71645807499400549</v>
      </c>
    </row>
    <row r="688" spans="1:15" x14ac:dyDescent="0.35">
      <c r="A688" t="s">
        <v>3932</v>
      </c>
      <c r="B688">
        <v>97</v>
      </c>
      <c r="C688">
        <v>2</v>
      </c>
      <c r="D688">
        <v>371.37240000000003</v>
      </c>
      <c r="E688">
        <v>1</v>
      </c>
      <c r="F688">
        <v>2</v>
      </c>
      <c r="G688">
        <v>2</v>
      </c>
      <c r="H688">
        <v>5</v>
      </c>
      <c r="I688" t="s">
        <v>44</v>
      </c>
      <c r="J688" t="s">
        <v>41</v>
      </c>
      <c r="K688">
        <v>1</v>
      </c>
      <c r="L688">
        <v>70.166399999999982</v>
      </c>
      <c r="M688">
        <f>_xlfn.RANK.EQ(D688,'Segments clients'!$D$2:$D$1708,0)</f>
        <v>1030</v>
      </c>
      <c r="N688">
        <f>SUMIFS('Segments clients'!$D$2:$D$1708,'Segments clients'!$M$2:$M$1708,"&lt;="&amp;M688)</f>
        <v>2240014.0569999968</v>
      </c>
      <c r="O688" s="4">
        <f>IFERROR(N688/(SUM('Segments clients'!$D$2:$D$1708)),0)</f>
        <v>0.95834099217855651</v>
      </c>
    </row>
    <row r="689" spans="1:15" x14ac:dyDescent="0.35">
      <c r="A689" t="s">
        <v>835</v>
      </c>
      <c r="B689">
        <v>33</v>
      </c>
      <c r="C689">
        <v>3</v>
      </c>
      <c r="D689">
        <v>1664.6438000000001</v>
      </c>
      <c r="E689">
        <v>3</v>
      </c>
      <c r="F689">
        <v>3</v>
      </c>
      <c r="G689">
        <v>3</v>
      </c>
      <c r="H689">
        <v>9</v>
      </c>
      <c r="I689" t="s">
        <v>46</v>
      </c>
      <c r="J689" t="s">
        <v>48</v>
      </c>
      <c r="K689">
        <v>1</v>
      </c>
      <c r="L689">
        <v>535.93179999999984</v>
      </c>
      <c r="M689">
        <f>_xlfn.RANK.EQ(D689,'Segments clients'!$D$2:$D$1708,0)</f>
        <v>466</v>
      </c>
      <c r="N689">
        <f>SUMIFS('Segments clients'!$D$2:$D$1708,'Segments clients'!$M$2:$M$1708,"&lt;="&amp;M689)</f>
        <v>1749788.6780999976</v>
      </c>
      <c r="O689" s="4">
        <f>IFERROR(N689/(SUM('Segments clients'!$D$2:$D$1708)),0)</f>
        <v>0.74860879226757415</v>
      </c>
    </row>
    <row r="690" spans="1:15" x14ac:dyDescent="0.35">
      <c r="A690" t="s">
        <v>1334</v>
      </c>
      <c r="B690">
        <v>13</v>
      </c>
      <c r="C690">
        <v>4</v>
      </c>
      <c r="D690">
        <v>410.55110000000002</v>
      </c>
      <c r="E690">
        <v>3</v>
      </c>
      <c r="F690">
        <v>3</v>
      </c>
      <c r="G690">
        <v>2</v>
      </c>
      <c r="H690">
        <v>8</v>
      </c>
      <c r="I690" t="s">
        <v>46</v>
      </c>
      <c r="J690" t="s">
        <v>45</v>
      </c>
      <c r="K690">
        <v>1</v>
      </c>
      <c r="L690">
        <v>37.799100000000003</v>
      </c>
      <c r="M690">
        <f>_xlfn.RANK.EQ(D690,'Segments clients'!$D$2:$D$1708,0)</f>
        <v>997</v>
      </c>
      <c r="N690">
        <f>SUMIFS('Segments clients'!$D$2:$D$1708,'Segments clients'!$M$2:$M$1708,"&lt;="&amp;M690)</f>
        <v>2227120.1112999967</v>
      </c>
      <c r="O690" s="4">
        <f>IFERROR(N690/(SUM('Segments clients'!$D$2:$D$1708)),0)</f>
        <v>0.95282459969136668</v>
      </c>
    </row>
    <row r="691" spans="1:15" x14ac:dyDescent="0.35">
      <c r="A691" t="s">
        <v>5449</v>
      </c>
      <c r="B691">
        <v>44</v>
      </c>
      <c r="C691">
        <v>2</v>
      </c>
      <c r="D691">
        <v>132.10919999999999</v>
      </c>
      <c r="E691">
        <v>2</v>
      </c>
      <c r="F691">
        <v>2</v>
      </c>
      <c r="G691">
        <v>1</v>
      </c>
      <c r="H691">
        <v>5</v>
      </c>
      <c r="I691" t="s">
        <v>44</v>
      </c>
      <c r="J691" t="s">
        <v>45</v>
      </c>
      <c r="K691">
        <v>1</v>
      </c>
      <c r="L691">
        <v>10.101200000000009</v>
      </c>
      <c r="M691">
        <f>_xlfn.RANK.EQ(D691,'Segments clients'!$D$2:$D$1708,0)</f>
        <v>1339</v>
      </c>
      <c r="N691">
        <f>SUMIFS('Segments clients'!$D$2:$D$1708,'Segments clients'!$M$2:$M$1708,"&lt;="&amp;M691)</f>
        <v>2312526.9773999969</v>
      </c>
      <c r="O691" s="4">
        <f>IFERROR(N691/(SUM('Segments clients'!$D$2:$D$1708)),0)</f>
        <v>0.98936405824581597</v>
      </c>
    </row>
    <row r="692" spans="1:15" x14ac:dyDescent="0.35">
      <c r="A692" t="s">
        <v>4580</v>
      </c>
      <c r="B692">
        <v>6</v>
      </c>
      <c r="C692">
        <v>2</v>
      </c>
      <c r="D692">
        <v>26.1478</v>
      </c>
      <c r="E692">
        <v>4</v>
      </c>
      <c r="F692">
        <v>2</v>
      </c>
      <c r="G692">
        <v>1</v>
      </c>
      <c r="H692">
        <v>7</v>
      </c>
      <c r="I692" t="s">
        <v>42</v>
      </c>
      <c r="J692" t="s">
        <v>45</v>
      </c>
      <c r="K692">
        <v>1</v>
      </c>
      <c r="L692">
        <v>-13.8062</v>
      </c>
      <c r="M692">
        <f>_xlfn.RANK.EQ(D692,'Segments clients'!$D$2:$D$1708,0)</f>
        <v>1658</v>
      </c>
      <c r="N692">
        <f>SUMIFS('Segments clients'!$D$2:$D$1708,'Segments clients'!$M$2:$M$1708,"&lt;="&amp;M692)</f>
        <v>2336515.6318999962</v>
      </c>
      <c r="O692" s="4">
        <f>IFERROR(N692/(SUM('Segments clients'!$D$2:$D$1708)),0)</f>
        <v>0.99962707908834902</v>
      </c>
    </row>
    <row r="693" spans="1:15" x14ac:dyDescent="0.35">
      <c r="A693" t="s">
        <v>3718</v>
      </c>
      <c r="B693">
        <v>29</v>
      </c>
      <c r="C693">
        <v>2</v>
      </c>
      <c r="D693">
        <v>354.6345</v>
      </c>
      <c r="E693">
        <v>3</v>
      </c>
      <c r="F693">
        <v>2</v>
      </c>
      <c r="G693">
        <v>2</v>
      </c>
      <c r="H693">
        <v>7</v>
      </c>
      <c r="I693" t="s">
        <v>42</v>
      </c>
      <c r="J693" t="s">
        <v>43</v>
      </c>
      <c r="K693">
        <v>1</v>
      </c>
      <c r="L693">
        <v>86.164500000000032</v>
      </c>
      <c r="M693">
        <f>_xlfn.RANK.EQ(D693,'Segments clients'!$D$2:$D$1708,0)</f>
        <v>1046</v>
      </c>
      <c r="N693">
        <f>SUMIFS('Segments clients'!$D$2:$D$1708,'Segments clients'!$M$2:$M$1708,"&lt;="&amp;M693)</f>
        <v>2245807.2548999959</v>
      </c>
      <c r="O693" s="4">
        <f>IFERROR(N693/(SUM('Segments clients'!$D$2:$D$1708)),0)</f>
        <v>0.96081948511748361</v>
      </c>
    </row>
    <row r="694" spans="1:15" x14ac:dyDescent="0.35">
      <c r="A694" t="s">
        <v>3236</v>
      </c>
      <c r="B694">
        <v>29</v>
      </c>
      <c r="C694">
        <v>2</v>
      </c>
      <c r="D694">
        <v>344.9366</v>
      </c>
      <c r="E694">
        <v>3</v>
      </c>
      <c r="F694">
        <v>2</v>
      </c>
      <c r="G694">
        <v>2</v>
      </c>
      <c r="H694">
        <v>7</v>
      </c>
      <c r="I694" t="s">
        <v>42</v>
      </c>
      <c r="J694" t="s">
        <v>41</v>
      </c>
      <c r="K694">
        <v>1</v>
      </c>
      <c r="L694">
        <v>39.480599999999981</v>
      </c>
      <c r="M694">
        <f>_xlfn.RANK.EQ(D694,'Segments clients'!$D$2:$D$1708,0)</f>
        <v>1059</v>
      </c>
      <c r="N694">
        <f>SUMIFS('Segments clients'!$D$2:$D$1708,'Segments clients'!$M$2:$M$1708,"&lt;="&amp;M694)</f>
        <v>2250355.9031999959</v>
      </c>
      <c r="O694" s="4">
        <f>IFERROR(N694/(SUM('Segments clients'!$D$2:$D$1708)),0)</f>
        <v>0.96276552474668642</v>
      </c>
    </row>
    <row r="695" spans="1:15" x14ac:dyDescent="0.35">
      <c r="A695" t="s">
        <v>1273</v>
      </c>
      <c r="B695">
        <v>184</v>
      </c>
      <c r="C695">
        <v>1</v>
      </c>
      <c r="D695">
        <v>69.242000000000004</v>
      </c>
      <c r="E695">
        <v>1</v>
      </c>
      <c r="F695">
        <v>1</v>
      </c>
      <c r="G695">
        <v>1</v>
      </c>
      <c r="H695">
        <v>3</v>
      </c>
      <c r="I695" t="s">
        <v>44</v>
      </c>
      <c r="J695" t="s">
        <v>43</v>
      </c>
      <c r="K695">
        <v>0</v>
      </c>
      <c r="L695">
        <v>9.5820000000000043</v>
      </c>
      <c r="M695">
        <f>_xlfn.RANK.EQ(D695,'Segments clients'!$D$2:$D$1708,0)</f>
        <v>1512</v>
      </c>
      <c r="N695">
        <f>SUMIFS('Segments clients'!$D$2:$D$1708,'Segments clients'!$M$2:$M$1708,"&lt;="&amp;M695)</f>
        <v>2329558.2056999966</v>
      </c>
      <c r="O695" s="4">
        <f>IFERROR(N695/(SUM('Segments clients'!$D$2:$D$1708)),0)</f>
        <v>0.99665049655009186</v>
      </c>
    </row>
    <row r="696" spans="1:15" x14ac:dyDescent="0.35">
      <c r="A696" t="s">
        <v>5772</v>
      </c>
      <c r="B696">
        <v>110</v>
      </c>
      <c r="C696">
        <v>2</v>
      </c>
      <c r="D696">
        <v>550.1866</v>
      </c>
      <c r="E696">
        <v>1</v>
      </c>
      <c r="F696">
        <v>2</v>
      </c>
      <c r="G696">
        <v>2</v>
      </c>
      <c r="H696">
        <v>5</v>
      </c>
      <c r="I696" t="s">
        <v>44</v>
      </c>
      <c r="J696" t="s">
        <v>43</v>
      </c>
      <c r="K696">
        <v>1</v>
      </c>
      <c r="L696">
        <v>168.18459999999999</v>
      </c>
      <c r="M696">
        <f>_xlfn.RANK.EQ(D696,'Segments clients'!$D$2:$D$1708,0)</f>
        <v>881</v>
      </c>
      <c r="N696">
        <f>SUMIFS('Segments clients'!$D$2:$D$1708,'Segments clients'!$M$2:$M$1708,"&lt;="&amp;M696)</f>
        <v>2171454.0326999961</v>
      </c>
      <c r="O696" s="4">
        <f>IFERROR(N696/(SUM('Segments clients'!$D$2:$D$1708)),0)</f>
        <v>0.92900908619960731</v>
      </c>
    </row>
    <row r="697" spans="1:15" x14ac:dyDescent="0.35">
      <c r="A697" t="s">
        <v>5164</v>
      </c>
      <c r="B697">
        <v>26</v>
      </c>
      <c r="C697">
        <v>4</v>
      </c>
      <c r="D697">
        <v>1158.6659999999999</v>
      </c>
      <c r="E697">
        <v>3</v>
      </c>
      <c r="F697">
        <v>3</v>
      </c>
      <c r="G697">
        <v>3</v>
      </c>
      <c r="H697">
        <v>9</v>
      </c>
      <c r="I697" t="s">
        <v>46</v>
      </c>
      <c r="J697" t="s">
        <v>43</v>
      </c>
      <c r="K697">
        <v>1</v>
      </c>
      <c r="L697">
        <v>256.97000000000003</v>
      </c>
      <c r="M697">
        <f>_xlfn.RANK.EQ(D697,'Segments clients'!$D$2:$D$1708,0)</f>
        <v>608</v>
      </c>
      <c r="N697">
        <f>SUMIFS('Segments clients'!$D$2:$D$1708,'Segments clients'!$M$2:$M$1708,"&lt;="&amp;M697)</f>
        <v>1945141.7971999962</v>
      </c>
      <c r="O697" s="4">
        <f>IFERROR(N697/(SUM('Segments clients'!$D$2:$D$1708)),0)</f>
        <v>0.83218634902371402</v>
      </c>
    </row>
    <row r="698" spans="1:15" x14ac:dyDescent="0.35">
      <c r="A698" t="s">
        <v>2223</v>
      </c>
      <c r="B698">
        <v>23</v>
      </c>
      <c r="C698">
        <v>4</v>
      </c>
      <c r="D698">
        <v>1009.409</v>
      </c>
      <c r="E698">
        <v>3</v>
      </c>
      <c r="F698">
        <v>3</v>
      </c>
      <c r="G698">
        <v>3</v>
      </c>
      <c r="H698">
        <v>9</v>
      </c>
      <c r="I698" t="s">
        <v>46</v>
      </c>
      <c r="J698" t="s">
        <v>41</v>
      </c>
      <c r="K698">
        <v>1</v>
      </c>
      <c r="L698">
        <v>256.70299999999997</v>
      </c>
      <c r="M698">
        <f>_xlfn.RANK.EQ(D698,'Segments clients'!$D$2:$D$1708,0)</f>
        <v>661</v>
      </c>
      <c r="N698">
        <f>SUMIFS('Segments clients'!$D$2:$D$1708,'Segments clients'!$M$2:$M$1708,"&lt;="&amp;M698)</f>
        <v>2002521.2188999958</v>
      </c>
      <c r="O698" s="4">
        <f>IFERROR(N698/(SUM('Segments clients'!$D$2:$D$1708)),0)</f>
        <v>0.85673487886475219</v>
      </c>
    </row>
    <row r="699" spans="1:15" x14ac:dyDescent="0.35">
      <c r="A699" t="s">
        <v>6559</v>
      </c>
      <c r="B699">
        <v>104</v>
      </c>
      <c r="C699">
        <v>1</v>
      </c>
      <c r="D699">
        <v>8.1179999999999986</v>
      </c>
      <c r="E699">
        <v>1</v>
      </c>
      <c r="F699">
        <v>1</v>
      </c>
      <c r="G699">
        <v>1</v>
      </c>
      <c r="H699">
        <v>3</v>
      </c>
      <c r="I699" t="s">
        <v>44</v>
      </c>
      <c r="J699" t="s">
        <v>43</v>
      </c>
      <c r="K699">
        <v>0</v>
      </c>
      <c r="L699">
        <v>-7.7720000000000011</v>
      </c>
      <c r="M699">
        <f>_xlfn.RANK.EQ(D699,'Segments clients'!$D$2:$D$1708,0)</f>
        <v>1701</v>
      </c>
      <c r="N699">
        <f>SUMIFS('Segments clients'!$D$2:$D$1708,'Segments clients'!$M$2:$M$1708,"&lt;="&amp;M699)</f>
        <v>2337347.9996999963</v>
      </c>
      <c r="O699" s="4">
        <f>IFERROR(N699/(SUM('Segments clients'!$D$2:$D$1708)),0)</f>
        <v>0.9999831894354323</v>
      </c>
    </row>
    <row r="700" spans="1:15" x14ac:dyDescent="0.35">
      <c r="A700" t="s">
        <v>4003</v>
      </c>
      <c r="B700">
        <v>24</v>
      </c>
      <c r="C700">
        <v>3</v>
      </c>
      <c r="D700">
        <v>1197.4380000000001</v>
      </c>
      <c r="E700">
        <v>3</v>
      </c>
      <c r="F700">
        <v>3</v>
      </c>
      <c r="G700">
        <v>3</v>
      </c>
      <c r="H700">
        <v>9</v>
      </c>
      <c r="I700" t="s">
        <v>46</v>
      </c>
      <c r="J700" t="s">
        <v>43</v>
      </c>
      <c r="K700">
        <v>1</v>
      </c>
      <c r="L700">
        <v>347.35399999999998</v>
      </c>
      <c r="M700">
        <f>_xlfn.RANK.EQ(D700,'Segments clients'!$D$2:$D$1708,0)</f>
        <v>593</v>
      </c>
      <c r="N700">
        <f>SUMIFS('Segments clients'!$D$2:$D$1708,'Segments clients'!$M$2:$M$1708,"&lt;="&amp;M700)</f>
        <v>1927500.8780999959</v>
      </c>
      <c r="O700" s="4">
        <f>IFERROR(N700/(SUM('Segments clients'!$D$2:$D$1708)),0)</f>
        <v>0.8246390678535781</v>
      </c>
    </row>
    <row r="701" spans="1:15" x14ac:dyDescent="0.35">
      <c r="A701" t="s">
        <v>6520</v>
      </c>
      <c r="B701">
        <v>105</v>
      </c>
      <c r="C701">
        <v>2</v>
      </c>
      <c r="D701">
        <v>148.16550000000001</v>
      </c>
      <c r="E701">
        <v>1</v>
      </c>
      <c r="F701">
        <v>2</v>
      </c>
      <c r="G701">
        <v>1</v>
      </c>
      <c r="H701">
        <v>4</v>
      </c>
      <c r="I701" t="s">
        <v>44</v>
      </c>
      <c r="J701" t="s">
        <v>45</v>
      </c>
      <c r="K701">
        <v>1</v>
      </c>
      <c r="L701">
        <v>18.799500000000009</v>
      </c>
      <c r="M701">
        <f>_xlfn.RANK.EQ(D701,'Segments clients'!$D$2:$D$1708,0)</f>
        <v>1303</v>
      </c>
      <c r="N701">
        <f>SUMIFS('Segments clients'!$D$2:$D$1708,'Segments clients'!$M$2:$M$1708,"&lt;="&amp;M701)</f>
        <v>2307537.5942999972</v>
      </c>
      <c r="O701" s="4">
        <f>IFERROR(N701/(SUM('Segments clients'!$D$2:$D$1708)),0)</f>
        <v>0.98722945987779664</v>
      </c>
    </row>
    <row r="702" spans="1:15" x14ac:dyDescent="0.35">
      <c r="A702" t="s">
        <v>6555</v>
      </c>
      <c r="B702">
        <v>4</v>
      </c>
      <c r="C702">
        <v>2</v>
      </c>
      <c r="D702">
        <v>405.27120000000002</v>
      </c>
      <c r="E702">
        <v>4</v>
      </c>
      <c r="F702">
        <v>2</v>
      </c>
      <c r="G702">
        <v>2</v>
      </c>
      <c r="H702">
        <v>8</v>
      </c>
      <c r="I702" t="s">
        <v>46</v>
      </c>
      <c r="J702" t="s">
        <v>43</v>
      </c>
      <c r="K702">
        <v>1</v>
      </c>
      <c r="L702">
        <v>63.325200000000009</v>
      </c>
      <c r="M702">
        <f>_xlfn.RANK.EQ(D702,'Segments clients'!$D$2:$D$1708,0)</f>
        <v>1000</v>
      </c>
      <c r="N702">
        <f>SUMIFS('Segments clients'!$D$2:$D$1708,'Segments clients'!$M$2:$M$1708,"&lt;="&amp;M702)</f>
        <v>2228341.8023999967</v>
      </c>
      <c r="O702" s="4">
        <f>IFERROR(N702/(SUM('Segments clients'!$D$2:$D$1708)),0)</f>
        <v>0.95334727349211845</v>
      </c>
    </row>
    <row r="703" spans="1:15" x14ac:dyDescent="0.35">
      <c r="A703" t="s">
        <v>1049</v>
      </c>
      <c r="B703">
        <v>102</v>
      </c>
      <c r="C703">
        <v>1</v>
      </c>
      <c r="D703">
        <v>183.24719999999999</v>
      </c>
      <c r="E703">
        <v>1</v>
      </c>
      <c r="F703">
        <v>1</v>
      </c>
      <c r="G703">
        <v>2</v>
      </c>
      <c r="H703">
        <v>4</v>
      </c>
      <c r="I703" t="s">
        <v>44</v>
      </c>
      <c r="J703" t="s">
        <v>45</v>
      </c>
      <c r="K703">
        <v>0</v>
      </c>
      <c r="L703">
        <v>57.40320000000002</v>
      </c>
      <c r="M703">
        <f>_xlfn.RANK.EQ(D703,'Segments clients'!$D$2:$D$1708,0)</f>
        <v>1240</v>
      </c>
      <c r="N703">
        <f>SUMIFS('Segments clients'!$D$2:$D$1708,'Segments clients'!$M$2:$M$1708,"&lt;="&amp;M703)</f>
        <v>2297229.9058999978</v>
      </c>
      <c r="O703" s="4">
        <f>IFERROR(N703/(SUM('Segments clients'!$D$2:$D$1708)),0)</f>
        <v>0.9828195409768623</v>
      </c>
    </row>
    <row r="704" spans="1:15" x14ac:dyDescent="0.35">
      <c r="A704" t="s">
        <v>1637</v>
      </c>
      <c r="B704">
        <v>28</v>
      </c>
      <c r="C704">
        <v>2</v>
      </c>
      <c r="D704">
        <v>153.5129</v>
      </c>
      <c r="E704">
        <v>3</v>
      </c>
      <c r="F704">
        <v>2</v>
      </c>
      <c r="G704">
        <v>1</v>
      </c>
      <c r="H704">
        <v>6</v>
      </c>
      <c r="I704" t="s">
        <v>42</v>
      </c>
      <c r="J704" t="s">
        <v>45</v>
      </c>
      <c r="K704">
        <v>1</v>
      </c>
      <c r="L704">
        <v>25.504899999999989</v>
      </c>
      <c r="M704">
        <f>_xlfn.RANK.EQ(D704,'Segments clients'!$D$2:$D$1708,0)</f>
        <v>1290</v>
      </c>
      <c r="N704">
        <f>SUMIFS('Segments clients'!$D$2:$D$1708,'Segments clients'!$M$2:$M$1708,"&lt;="&amp;M704)</f>
        <v>2305584.7495999974</v>
      </c>
      <c r="O704" s="4">
        <f>IFERROR(N704/(SUM('Segments clients'!$D$2:$D$1708)),0)</f>
        <v>0.98639397801038597</v>
      </c>
    </row>
    <row r="705" spans="1:15" x14ac:dyDescent="0.35">
      <c r="A705" t="s">
        <v>4751</v>
      </c>
      <c r="B705">
        <v>74</v>
      </c>
      <c r="C705">
        <v>1</v>
      </c>
      <c r="D705">
        <v>43.645200000000003</v>
      </c>
      <c r="E705">
        <v>2</v>
      </c>
      <c r="F705">
        <v>1</v>
      </c>
      <c r="G705">
        <v>1</v>
      </c>
      <c r="H705">
        <v>4</v>
      </c>
      <c r="I705" t="s">
        <v>44</v>
      </c>
      <c r="J705" t="s">
        <v>45</v>
      </c>
      <c r="K705">
        <v>0</v>
      </c>
      <c r="L705">
        <v>-2.232800000000001</v>
      </c>
      <c r="M705">
        <f>_xlfn.RANK.EQ(D705,'Segments clients'!$D$2:$D$1708,0)</f>
        <v>1600</v>
      </c>
      <c r="N705">
        <f>SUMIFS('Segments clients'!$D$2:$D$1708,'Segments clients'!$M$2:$M$1708,"&lt;="&amp;M705)</f>
        <v>2334502.640799996</v>
      </c>
      <c r="O705" s="4">
        <f>IFERROR(N705/(SUM('Segments clients'!$D$2:$D$1708)),0)</f>
        <v>0.99876586489998609</v>
      </c>
    </row>
    <row r="706" spans="1:15" x14ac:dyDescent="0.35">
      <c r="A706" t="s">
        <v>3871</v>
      </c>
      <c r="B706">
        <v>30</v>
      </c>
      <c r="C706">
        <v>2</v>
      </c>
      <c r="D706">
        <v>108.46259999999999</v>
      </c>
      <c r="E706">
        <v>3</v>
      </c>
      <c r="F706">
        <v>2</v>
      </c>
      <c r="G706">
        <v>1</v>
      </c>
      <c r="H706">
        <v>6</v>
      </c>
      <c r="I706" t="s">
        <v>42</v>
      </c>
      <c r="J706" t="s">
        <v>48</v>
      </c>
      <c r="K706">
        <v>1</v>
      </c>
      <c r="L706">
        <v>-14.95939999999999</v>
      </c>
      <c r="M706">
        <f>_xlfn.RANK.EQ(D706,'Segments clients'!$D$2:$D$1708,0)</f>
        <v>1400</v>
      </c>
      <c r="N706">
        <f>SUMIFS('Segments clients'!$D$2:$D$1708,'Segments clients'!$M$2:$M$1708,"&lt;="&amp;M706)</f>
        <v>2319787.2200999963</v>
      </c>
      <c r="O706" s="4">
        <f>IFERROR(N706/(SUM('Segments clients'!$D$2:$D$1708)),0)</f>
        <v>0.99247019419653992</v>
      </c>
    </row>
    <row r="707" spans="1:15" x14ac:dyDescent="0.35">
      <c r="A707" t="s">
        <v>3254</v>
      </c>
      <c r="B707">
        <v>34</v>
      </c>
      <c r="C707">
        <v>2</v>
      </c>
      <c r="D707">
        <v>156.12360000000001</v>
      </c>
      <c r="E707">
        <v>3</v>
      </c>
      <c r="F707">
        <v>2</v>
      </c>
      <c r="G707">
        <v>1</v>
      </c>
      <c r="H707">
        <v>6</v>
      </c>
      <c r="I707" t="s">
        <v>42</v>
      </c>
      <c r="J707" t="s">
        <v>41</v>
      </c>
      <c r="K707">
        <v>1</v>
      </c>
      <c r="L707">
        <v>12.94159999999999</v>
      </c>
      <c r="M707">
        <f>_xlfn.RANK.EQ(D707,'Segments clients'!$D$2:$D$1708,0)</f>
        <v>1287</v>
      </c>
      <c r="N707">
        <f>SUMIFS('Segments clients'!$D$2:$D$1708,'Segments clients'!$M$2:$M$1708,"&lt;="&amp;M707)</f>
        <v>2305120.5006999974</v>
      </c>
      <c r="O707" s="4">
        <f>IFERROR(N707/(SUM('Segments clients'!$D$2:$D$1708)),0)</f>
        <v>0.98619535927848412</v>
      </c>
    </row>
    <row r="708" spans="1:15" x14ac:dyDescent="0.35">
      <c r="A708" t="s">
        <v>8080</v>
      </c>
      <c r="B708">
        <v>33</v>
      </c>
      <c r="C708">
        <v>2</v>
      </c>
      <c r="D708">
        <v>40.507500000000007</v>
      </c>
      <c r="E708">
        <v>3</v>
      </c>
      <c r="F708">
        <v>2</v>
      </c>
      <c r="G708">
        <v>1</v>
      </c>
      <c r="H708">
        <v>6</v>
      </c>
      <c r="I708" t="s">
        <v>42</v>
      </c>
      <c r="J708" t="s">
        <v>45</v>
      </c>
      <c r="K708">
        <v>1</v>
      </c>
      <c r="L708">
        <v>-2.6644999999999981</v>
      </c>
      <c r="M708">
        <f>_xlfn.RANK.EQ(D708,'Segments clients'!$D$2:$D$1708,0)</f>
        <v>1610</v>
      </c>
      <c r="N708">
        <f>SUMIFS('Segments clients'!$D$2:$D$1708,'Segments clients'!$M$2:$M$1708,"&lt;="&amp;M708)</f>
        <v>2334923.2566999956</v>
      </c>
      <c r="O708" s="4">
        <f>IFERROR(N708/(SUM('Segments clients'!$D$2:$D$1708)),0)</f>
        <v>0.99894581620773437</v>
      </c>
    </row>
    <row r="709" spans="1:15" x14ac:dyDescent="0.35">
      <c r="A709" t="s">
        <v>2794</v>
      </c>
      <c r="B709">
        <v>72</v>
      </c>
      <c r="C709">
        <v>3</v>
      </c>
      <c r="D709">
        <v>1850.9772</v>
      </c>
      <c r="E709">
        <v>2</v>
      </c>
      <c r="F709">
        <v>3</v>
      </c>
      <c r="G709">
        <v>3</v>
      </c>
      <c r="H709">
        <v>8</v>
      </c>
      <c r="I709" t="s">
        <v>46</v>
      </c>
      <c r="J709" t="s">
        <v>45</v>
      </c>
      <c r="K709">
        <v>1</v>
      </c>
      <c r="L709">
        <v>650.23520000000008</v>
      </c>
      <c r="M709">
        <f>_xlfn.RANK.EQ(D709,'Segments clients'!$D$2:$D$1708,0)</f>
        <v>437</v>
      </c>
      <c r="N709">
        <f>SUMIFS('Segments clients'!$D$2:$D$1708,'Segments clients'!$M$2:$M$1708,"&lt;="&amp;M709)</f>
        <v>1699256.9636999981</v>
      </c>
      <c r="O709" s="4">
        <f>IFERROR(N709/(SUM('Segments clients'!$D$2:$D$1708)),0)</f>
        <v>0.72698990413459708</v>
      </c>
    </row>
    <row r="710" spans="1:15" x14ac:dyDescent="0.35">
      <c r="A710" t="s">
        <v>3843</v>
      </c>
      <c r="B710">
        <v>84</v>
      </c>
      <c r="C710">
        <v>3</v>
      </c>
      <c r="D710">
        <v>566.02560000000005</v>
      </c>
      <c r="E710">
        <v>1</v>
      </c>
      <c r="F710">
        <v>3</v>
      </c>
      <c r="G710">
        <v>2</v>
      </c>
      <c r="H710">
        <v>6</v>
      </c>
      <c r="I710" t="s">
        <v>42</v>
      </c>
      <c r="J710" t="s">
        <v>45</v>
      </c>
      <c r="K710">
        <v>1</v>
      </c>
      <c r="L710">
        <v>170.35159999999999</v>
      </c>
      <c r="M710">
        <f>_xlfn.RANK.EQ(D710,'Segments clients'!$D$2:$D$1708,0)</f>
        <v>867</v>
      </c>
      <c r="N710">
        <f>SUMIFS('Segments clients'!$D$2:$D$1708,'Segments clients'!$M$2:$M$1708,"&lt;="&amp;M710)</f>
        <v>2163603.3681999962</v>
      </c>
      <c r="O710" s="4">
        <f>IFERROR(N710/(SUM('Segments clients'!$D$2:$D$1708)),0)</f>
        <v>0.92565035120297645</v>
      </c>
    </row>
    <row r="711" spans="1:15" x14ac:dyDescent="0.35">
      <c r="A711" t="s">
        <v>5326</v>
      </c>
      <c r="B711">
        <v>12</v>
      </c>
      <c r="C711">
        <v>4</v>
      </c>
      <c r="D711">
        <v>1434.2594999999999</v>
      </c>
      <c r="E711">
        <v>4</v>
      </c>
      <c r="F711">
        <v>3</v>
      </c>
      <c r="G711">
        <v>3</v>
      </c>
      <c r="H711">
        <v>10</v>
      </c>
      <c r="I711" t="s">
        <v>49</v>
      </c>
      <c r="J711" t="s">
        <v>48</v>
      </c>
      <c r="K711">
        <v>1</v>
      </c>
      <c r="L711">
        <v>484.8035000000001</v>
      </c>
      <c r="M711">
        <f>_xlfn.RANK.EQ(D711,'Segments clients'!$D$2:$D$1708,0)</f>
        <v>518</v>
      </c>
      <c r="N711">
        <f>SUMIFS('Segments clients'!$D$2:$D$1708,'Segments clients'!$M$2:$M$1708,"&lt;="&amp;M711)</f>
        <v>1829824.7656999968</v>
      </c>
      <c r="O711" s="4">
        <f>IFERROR(N711/(SUM('Segments clients'!$D$2:$D$1708)),0)</f>
        <v>0.78285048077885</v>
      </c>
    </row>
    <row r="712" spans="1:15" x14ac:dyDescent="0.35">
      <c r="A712" t="s">
        <v>4630</v>
      </c>
      <c r="B712">
        <v>43</v>
      </c>
      <c r="C712">
        <v>2</v>
      </c>
      <c r="D712">
        <v>137.0352</v>
      </c>
      <c r="E712">
        <v>2</v>
      </c>
      <c r="F712">
        <v>2</v>
      </c>
      <c r="G712">
        <v>1</v>
      </c>
      <c r="H712">
        <v>5</v>
      </c>
      <c r="I712" t="s">
        <v>44</v>
      </c>
      <c r="J712" t="s">
        <v>41</v>
      </c>
      <c r="K712">
        <v>1</v>
      </c>
      <c r="L712">
        <v>7.4092000000000109</v>
      </c>
      <c r="M712">
        <f>_xlfn.RANK.EQ(D712,'Segments clients'!$D$2:$D$1708,0)</f>
        <v>1325</v>
      </c>
      <c r="N712">
        <f>SUMIFS('Segments clients'!$D$2:$D$1708,'Segments clients'!$M$2:$M$1708,"&lt;="&amp;M712)</f>
        <v>2310654.947199997</v>
      </c>
      <c r="O712" s="4">
        <f>IFERROR(N712/(SUM('Segments clients'!$D$2:$D$1708)),0)</f>
        <v>0.98856315109362658</v>
      </c>
    </row>
    <row r="713" spans="1:15" x14ac:dyDescent="0.35">
      <c r="A713" t="s">
        <v>7935</v>
      </c>
      <c r="B713">
        <v>5</v>
      </c>
      <c r="C713">
        <v>1</v>
      </c>
      <c r="D713">
        <v>965.26400000000001</v>
      </c>
      <c r="E713">
        <v>4</v>
      </c>
      <c r="F713">
        <v>1</v>
      </c>
      <c r="G713">
        <v>3</v>
      </c>
      <c r="H713">
        <v>8</v>
      </c>
      <c r="I713" t="s">
        <v>46</v>
      </c>
      <c r="J713" t="s">
        <v>45</v>
      </c>
      <c r="K713">
        <v>0</v>
      </c>
      <c r="L713">
        <v>329.87400000000008</v>
      </c>
      <c r="M713">
        <f>_xlfn.RANK.EQ(D713,'Segments clients'!$D$2:$D$1708,0)</f>
        <v>679</v>
      </c>
      <c r="N713">
        <f>SUMIFS('Segments clients'!$D$2:$D$1708,'Segments clients'!$M$2:$M$1708,"&lt;="&amp;M713)</f>
        <v>2020315.3774999958</v>
      </c>
      <c r="O713" s="4">
        <f>IFERROR(N713/(SUM('Segments clients'!$D$2:$D$1708)),0)</f>
        <v>0.86434772020135753</v>
      </c>
    </row>
    <row r="714" spans="1:15" x14ac:dyDescent="0.35">
      <c r="A714" t="s">
        <v>856</v>
      </c>
      <c r="B714">
        <v>72</v>
      </c>
      <c r="C714">
        <v>1</v>
      </c>
      <c r="D714">
        <v>45.760800000000003</v>
      </c>
      <c r="E714">
        <v>2</v>
      </c>
      <c r="F714">
        <v>1</v>
      </c>
      <c r="G714">
        <v>1</v>
      </c>
      <c r="H714">
        <v>4</v>
      </c>
      <c r="I714" t="s">
        <v>44</v>
      </c>
      <c r="J714" t="s">
        <v>48</v>
      </c>
      <c r="K714">
        <v>0</v>
      </c>
      <c r="L714">
        <v>2.9568000000000012</v>
      </c>
      <c r="M714">
        <f>_xlfn.RANK.EQ(D714,'Segments clients'!$D$2:$D$1708,0)</f>
        <v>1595</v>
      </c>
      <c r="N714">
        <f>SUMIFS('Segments clients'!$D$2:$D$1708,'Segments clients'!$M$2:$M$1708,"&lt;="&amp;M714)</f>
        <v>2334281.5942999963</v>
      </c>
      <c r="O714" s="4">
        <f>IFERROR(N714/(SUM('Segments clients'!$D$2:$D$1708)),0)</f>
        <v>0.99867129499250473</v>
      </c>
    </row>
    <row r="715" spans="1:15" x14ac:dyDescent="0.35">
      <c r="A715" t="s">
        <v>3547</v>
      </c>
      <c r="B715">
        <v>37</v>
      </c>
      <c r="C715">
        <v>1</v>
      </c>
      <c r="D715">
        <v>109.06740000000001</v>
      </c>
      <c r="E715">
        <v>2</v>
      </c>
      <c r="F715">
        <v>1</v>
      </c>
      <c r="G715">
        <v>1</v>
      </c>
      <c r="H715">
        <v>4</v>
      </c>
      <c r="I715" t="s">
        <v>44</v>
      </c>
      <c r="J715" t="s">
        <v>43</v>
      </c>
      <c r="K715">
        <v>0</v>
      </c>
      <c r="L715">
        <v>13.06140000000001</v>
      </c>
      <c r="M715">
        <f>_xlfn.RANK.EQ(D715,'Segments clients'!$D$2:$D$1708,0)</f>
        <v>1397</v>
      </c>
      <c r="N715">
        <f>SUMIFS('Segments clients'!$D$2:$D$1708,'Segments clients'!$M$2:$M$1708,"&lt;="&amp;M715)</f>
        <v>2319461.1312999967</v>
      </c>
      <c r="O715" s="4">
        <f>IFERROR(N715/(SUM('Segments clients'!$D$2:$D$1708)),0)</f>
        <v>0.99233068423982629</v>
      </c>
    </row>
    <row r="716" spans="1:15" x14ac:dyDescent="0.35">
      <c r="A716" t="s">
        <v>2872</v>
      </c>
      <c r="B716">
        <v>2</v>
      </c>
      <c r="C716">
        <v>2</v>
      </c>
      <c r="D716">
        <v>282.76540000000011</v>
      </c>
      <c r="E716">
        <v>4</v>
      </c>
      <c r="F716">
        <v>2</v>
      </c>
      <c r="G716">
        <v>2</v>
      </c>
      <c r="H716">
        <v>8</v>
      </c>
      <c r="I716" t="s">
        <v>46</v>
      </c>
      <c r="J716" t="s">
        <v>41</v>
      </c>
      <c r="K716">
        <v>1</v>
      </c>
      <c r="L716">
        <v>71.835400000000035</v>
      </c>
      <c r="M716">
        <f>_xlfn.RANK.EQ(D716,'Segments clients'!$D$2:$D$1708,0)</f>
        <v>1124</v>
      </c>
      <c r="N716">
        <f>SUMIFS('Segments clients'!$D$2:$D$1708,'Segments clients'!$M$2:$M$1708,"&lt;="&amp;M716)</f>
        <v>2270517.6129999971</v>
      </c>
      <c r="O716" s="4">
        <f>IFERROR(N716/(SUM('Segments clients'!$D$2:$D$1708)),0)</f>
        <v>0.9713912710509871</v>
      </c>
    </row>
    <row r="717" spans="1:15" x14ac:dyDescent="0.35">
      <c r="A717" t="s">
        <v>9574</v>
      </c>
      <c r="B717">
        <v>23</v>
      </c>
      <c r="C717">
        <v>2</v>
      </c>
      <c r="D717">
        <v>639.60059999999987</v>
      </c>
      <c r="E717">
        <v>3</v>
      </c>
      <c r="F717">
        <v>2</v>
      </c>
      <c r="G717">
        <v>3</v>
      </c>
      <c r="H717">
        <v>8</v>
      </c>
      <c r="I717" t="s">
        <v>46</v>
      </c>
      <c r="J717" t="s">
        <v>41</v>
      </c>
      <c r="K717">
        <v>1</v>
      </c>
      <c r="L717">
        <v>189.3766</v>
      </c>
      <c r="M717">
        <f>_xlfn.RANK.EQ(D717,'Segments clients'!$D$2:$D$1708,0)</f>
        <v>836</v>
      </c>
      <c r="N717">
        <f>SUMIFS('Segments clients'!$D$2:$D$1708,'Segments clients'!$M$2:$M$1708,"&lt;="&amp;M717)</f>
        <v>2145057.1912999959</v>
      </c>
      <c r="O717" s="4">
        <f>IFERROR(N717/(SUM('Segments clients'!$D$2:$D$1708)),0)</f>
        <v>0.91771577529443549</v>
      </c>
    </row>
    <row r="718" spans="1:15" x14ac:dyDescent="0.35">
      <c r="A718" t="s">
        <v>3621</v>
      </c>
      <c r="B718">
        <v>1</v>
      </c>
      <c r="C718">
        <v>3</v>
      </c>
      <c r="D718">
        <v>733.60120000000006</v>
      </c>
      <c r="E718">
        <v>4</v>
      </c>
      <c r="F718">
        <v>3</v>
      </c>
      <c r="G718">
        <v>3</v>
      </c>
      <c r="H718">
        <v>10</v>
      </c>
      <c r="I718" t="s">
        <v>49</v>
      </c>
      <c r="J718" t="s">
        <v>41</v>
      </c>
      <c r="K718">
        <v>1</v>
      </c>
      <c r="L718">
        <v>215.74119999999999</v>
      </c>
      <c r="M718">
        <f>_xlfn.RANK.EQ(D718,'Segments clients'!$D$2:$D$1708,0)</f>
        <v>781</v>
      </c>
      <c r="N718">
        <f>SUMIFS('Segments clients'!$D$2:$D$1708,'Segments clients'!$M$2:$M$1708,"&lt;="&amp;M718)</f>
        <v>2107316.5409999955</v>
      </c>
      <c r="O718" s="4">
        <f>IFERROR(N718/(SUM('Segments clients'!$D$2:$D$1708)),0)</f>
        <v>0.90156926400762427</v>
      </c>
    </row>
    <row r="719" spans="1:15" x14ac:dyDescent="0.35">
      <c r="A719" t="s">
        <v>10949</v>
      </c>
      <c r="B719">
        <v>116</v>
      </c>
      <c r="C719">
        <v>1</v>
      </c>
      <c r="D719">
        <v>161.65199999999999</v>
      </c>
      <c r="E719">
        <v>1</v>
      </c>
      <c r="F719">
        <v>1</v>
      </c>
      <c r="G719">
        <v>2</v>
      </c>
      <c r="H719">
        <v>4</v>
      </c>
      <c r="I719" t="s">
        <v>44</v>
      </c>
      <c r="J719" t="s">
        <v>48</v>
      </c>
      <c r="K719">
        <v>0</v>
      </c>
      <c r="L719">
        <v>34.006</v>
      </c>
      <c r="M719">
        <f>_xlfn.RANK.EQ(D719,'Segments clients'!$D$2:$D$1708,0)</f>
        <v>1271</v>
      </c>
      <c r="N719">
        <f>SUMIFS('Segments clients'!$D$2:$D$1708,'Segments clients'!$M$2:$M$1708,"&lt;="&amp;M719)</f>
        <v>2302588.3744999971</v>
      </c>
      <c r="O719" s="4">
        <f>IFERROR(N719/(SUM('Segments clients'!$D$2:$D$1708)),0)</f>
        <v>0.98511204449871903</v>
      </c>
    </row>
    <row r="720" spans="1:15" x14ac:dyDescent="0.35">
      <c r="A720" t="s">
        <v>4170</v>
      </c>
      <c r="B720">
        <v>84</v>
      </c>
      <c r="C720">
        <v>1</v>
      </c>
      <c r="D720">
        <v>563.94359999999995</v>
      </c>
      <c r="E720">
        <v>1</v>
      </c>
      <c r="F720">
        <v>1</v>
      </c>
      <c r="G720">
        <v>2</v>
      </c>
      <c r="H720">
        <v>4</v>
      </c>
      <c r="I720" t="s">
        <v>44</v>
      </c>
      <c r="J720" t="s">
        <v>48</v>
      </c>
      <c r="K720">
        <v>0</v>
      </c>
      <c r="L720">
        <v>215.80959999999999</v>
      </c>
      <c r="M720">
        <f>_xlfn.RANK.EQ(D720,'Segments clients'!$D$2:$D$1708,0)</f>
        <v>870</v>
      </c>
      <c r="N720">
        <f>SUMIFS('Segments clients'!$D$2:$D$1708,'Segments clients'!$M$2:$M$1708,"&lt;="&amp;M720)</f>
        <v>2165298.2956999959</v>
      </c>
      <c r="O720" s="4">
        <f>IFERROR(N720/(SUM('Segments clients'!$D$2:$D$1708)),0)</f>
        <v>0.926375488840816</v>
      </c>
    </row>
    <row r="721" spans="1:15" x14ac:dyDescent="0.35">
      <c r="A721" t="s">
        <v>3597</v>
      </c>
      <c r="B721">
        <v>65</v>
      </c>
      <c r="C721">
        <v>3</v>
      </c>
      <c r="D721">
        <v>715.40549999999996</v>
      </c>
      <c r="E721">
        <v>2</v>
      </c>
      <c r="F721">
        <v>3</v>
      </c>
      <c r="G721">
        <v>3</v>
      </c>
      <c r="H721">
        <v>8</v>
      </c>
      <c r="I721" t="s">
        <v>46</v>
      </c>
      <c r="J721" t="s">
        <v>41</v>
      </c>
      <c r="K721">
        <v>1</v>
      </c>
      <c r="L721">
        <v>97.981499999999997</v>
      </c>
      <c r="M721">
        <f>_xlfn.RANK.EQ(D721,'Segments clients'!$D$2:$D$1708,0)</f>
        <v>790</v>
      </c>
      <c r="N721">
        <f>SUMIFS('Segments clients'!$D$2:$D$1708,'Segments clients'!$M$2:$M$1708,"&lt;="&amp;M721)</f>
        <v>2113834.5635999944</v>
      </c>
      <c r="O721" s="4">
        <f>IFERROR(N721/(SUM('Segments clients'!$D$2:$D$1708)),0)</f>
        <v>0.90435785733185137</v>
      </c>
    </row>
    <row r="722" spans="1:15" x14ac:dyDescent="0.35">
      <c r="A722" t="s">
        <v>2357</v>
      </c>
      <c r="B722">
        <v>61</v>
      </c>
      <c r="C722">
        <v>3</v>
      </c>
      <c r="D722">
        <v>2255.2609000000002</v>
      </c>
      <c r="E722">
        <v>2</v>
      </c>
      <c r="F722">
        <v>3</v>
      </c>
      <c r="G722">
        <v>4</v>
      </c>
      <c r="H722">
        <v>9</v>
      </c>
      <c r="I722" t="s">
        <v>46</v>
      </c>
      <c r="J722" t="s">
        <v>41</v>
      </c>
      <c r="K722">
        <v>1</v>
      </c>
      <c r="L722">
        <v>777.0009</v>
      </c>
      <c r="M722">
        <f>_xlfn.RANK.EQ(D722,'Segments clients'!$D$2:$D$1708,0)</f>
        <v>378</v>
      </c>
      <c r="N722">
        <f>SUMIFS('Segments clients'!$D$2:$D$1708,'Segments clients'!$M$2:$M$1708,"&lt;="&amp;M722)</f>
        <v>1578647.8899999987</v>
      </c>
      <c r="O722" s="4">
        <f>IFERROR(N722/(SUM('Segments clients'!$D$2:$D$1708)),0)</f>
        <v>0.67538995144939207</v>
      </c>
    </row>
    <row r="723" spans="1:15" x14ac:dyDescent="0.35">
      <c r="A723" t="s">
        <v>3502</v>
      </c>
      <c r="B723">
        <v>73</v>
      </c>
      <c r="C723">
        <v>2</v>
      </c>
      <c r="D723">
        <v>102.0732</v>
      </c>
      <c r="E723">
        <v>2</v>
      </c>
      <c r="F723">
        <v>2</v>
      </c>
      <c r="G723">
        <v>1</v>
      </c>
      <c r="H723">
        <v>5</v>
      </c>
      <c r="I723" t="s">
        <v>44</v>
      </c>
      <c r="J723" t="s">
        <v>43</v>
      </c>
      <c r="K723">
        <v>1</v>
      </c>
      <c r="L723">
        <v>5.1652000000000022</v>
      </c>
      <c r="M723">
        <f>_xlfn.RANK.EQ(D723,'Segments clients'!$D$2:$D$1708,0)</f>
        <v>1409</v>
      </c>
      <c r="N723">
        <f>SUMIFS('Segments clients'!$D$2:$D$1708,'Segments clients'!$M$2:$M$1708,"&lt;="&amp;M723)</f>
        <v>2320732.8968999963</v>
      </c>
      <c r="O723" s="4">
        <f>IFERROR(N723/(SUM('Segments clients'!$D$2:$D$1708)),0)</f>
        <v>0.99287478131953588</v>
      </c>
    </row>
    <row r="724" spans="1:15" x14ac:dyDescent="0.35">
      <c r="A724" t="s">
        <v>8695</v>
      </c>
      <c r="B724">
        <v>18</v>
      </c>
      <c r="C724">
        <v>2</v>
      </c>
      <c r="D724">
        <v>223.88319999999999</v>
      </c>
      <c r="E724">
        <v>3</v>
      </c>
      <c r="F724">
        <v>2</v>
      </c>
      <c r="G724">
        <v>2</v>
      </c>
      <c r="H724">
        <v>7</v>
      </c>
      <c r="I724" t="s">
        <v>42</v>
      </c>
      <c r="J724" t="s">
        <v>41</v>
      </c>
      <c r="K724">
        <v>1</v>
      </c>
      <c r="L724">
        <v>24.1752</v>
      </c>
      <c r="M724">
        <f>_xlfn.RANK.EQ(D724,'Segments clients'!$D$2:$D$1708,0)</f>
        <v>1187</v>
      </c>
      <c r="N724">
        <f>SUMIFS('Segments clients'!$D$2:$D$1708,'Segments clients'!$M$2:$M$1708,"&lt;="&amp;M724)</f>
        <v>2286387.410199997</v>
      </c>
      <c r="O724" s="4">
        <f>IFERROR(N724/(SUM('Segments clients'!$D$2:$D$1708)),0)</f>
        <v>0.97818081647673727</v>
      </c>
    </row>
    <row r="725" spans="1:15" x14ac:dyDescent="0.35">
      <c r="A725" t="s">
        <v>2347</v>
      </c>
      <c r="B725">
        <v>5</v>
      </c>
      <c r="C725">
        <v>3</v>
      </c>
      <c r="D725">
        <v>1051.6389999999999</v>
      </c>
      <c r="E725">
        <v>4</v>
      </c>
      <c r="F725">
        <v>3</v>
      </c>
      <c r="G725">
        <v>3</v>
      </c>
      <c r="H725">
        <v>10</v>
      </c>
      <c r="I725" t="s">
        <v>49</v>
      </c>
      <c r="J725" t="s">
        <v>43</v>
      </c>
      <c r="K725">
        <v>1</v>
      </c>
      <c r="L725">
        <v>333.88699999999989</v>
      </c>
      <c r="M725">
        <f>_xlfn.RANK.EQ(D725,'Segments clients'!$D$2:$D$1708,0)</f>
        <v>643</v>
      </c>
      <c r="N725">
        <f>SUMIFS('Segments clients'!$D$2:$D$1708,'Segments clients'!$M$2:$M$1708,"&lt;="&amp;M725)</f>
        <v>1983951.7715999959</v>
      </c>
      <c r="O725" s="4">
        <f>IFERROR(N725/(SUM('Segments clients'!$D$2:$D$1708)),0)</f>
        <v>0.84879034722483793</v>
      </c>
    </row>
    <row r="726" spans="1:15" x14ac:dyDescent="0.35">
      <c r="A726" t="s">
        <v>9774</v>
      </c>
      <c r="B726">
        <v>169</v>
      </c>
      <c r="C726">
        <v>1</v>
      </c>
      <c r="D726">
        <v>83.264799999999994</v>
      </c>
      <c r="E726">
        <v>1</v>
      </c>
      <c r="F726">
        <v>1</v>
      </c>
      <c r="G726">
        <v>1</v>
      </c>
      <c r="H726">
        <v>3</v>
      </c>
      <c r="I726" t="s">
        <v>44</v>
      </c>
      <c r="J726" t="s">
        <v>45</v>
      </c>
      <c r="K726">
        <v>0</v>
      </c>
      <c r="L726">
        <v>21.5108</v>
      </c>
      <c r="M726">
        <f>_xlfn.RANK.EQ(D726,'Segments clients'!$D$2:$D$1708,0)</f>
        <v>1467</v>
      </c>
      <c r="N726">
        <f>SUMIFS('Segments clients'!$D$2:$D$1708,'Segments clients'!$M$2:$M$1708,"&lt;="&amp;M726)</f>
        <v>2326132.1590999966</v>
      </c>
      <c r="O726" s="4">
        <f>IFERROR(N726/(SUM('Segments clients'!$D$2:$D$1708)),0)</f>
        <v>0.99518473749039593</v>
      </c>
    </row>
    <row r="727" spans="1:15" x14ac:dyDescent="0.35">
      <c r="A727" t="s">
        <v>1814</v>
      </c>
      <c r="B727">
        <v>12</v>
      </c>
      <c r="C727">
        <v>1</v>
      </c>
      <c r="D727">
        <v>19.317</v>
      </c>
      <c r="E727">
        <v>4</v>
      </c>
      <c r="F727">
        <v>1</v>
      </c>
      <c r="G727">
        <v>1</v>
      </c>
      <c r="H727">
        <v>6</v>
      </c>
      <c r="I727" t="s">
        <v>42</v>
      </c>
      <c r="J727" t="s">
        <v>48</v>
      </c>
      <c r="K727">
        <v>0</v>
      </c>
      <c r="L727">
        <v>-10.153</v>
      </c>
      <c r="M727">
        <f>_xlfn.RANK.EQ(D727,'Segments clients'!$D$2:$D$1708,0)</f>
        <v>1682</v>
      </c>
      <c r="N727">
        <f>SUMIFS('Segments clients'!$D$2:$D$1708,'Segments clients'!$M$2:$M$1708,"&lt;="&amp;M727)</f>
        <v>2337074.0417999965</v>
      </c>
      <c r="O727" s="4">
        <f>IFERROR(N727/(SUM('Segments clients'!$D$2:$D$1708)),0)</f>
        <v>0.99986598254341275</v>
      </c>
    </row>
    <row r="728" spans="1:15" x14ac:dyDescent="0.35">
      <c r="A728" t="s">
        <v>4543</v>
      </c>
      <c r="B728">
        <v>22</v>
      </c>
      <c r="C728">
        <v>2</v>
      </c>
      <c r="D728">
        <v>109.48520000000001</v>
      </c>
      <c r="E728">
        <v>3</v>
      </c>
      <c r="F728">
        <v>2</v>
      </c>
      <c r="G728">
        <v>1</v>
      </c>
      <c r="H728">
        <v>6</v>
      </c>
      <c r="I728" t="s">
        <v>42</v>
      </c>
      <c r="J728" t="s">
        <v>41</v>
      </c>
      <c r="K728">
        <v>1</v>
      </c>
      <c r="L728">
        <v>-0.53279999999999994</v>
      </c>
      <c r="M728">
        <f>_xlfn.RANK.EQ(D728,'Segments clients'!$D$2:$D$1708,0)</f>
        <v>1395</v>
      </c>
      <c r="N728">
        <f>SUMIFS('Segments clients'!$D$2:$D$1708,'Segments clients'!$M$2:$M$1708,"&lt;="&amp;M728)</f>
        <v>2319242.7678999966</v>
      </c>
      <c r="O728" s="4">
        <f>IFERROR(N728/(SUM('Segments clients'!$D$2:$D$1708)),0)</f>
        <v>0.99223726223796083</v>
      </c>
    </row>
    <row r="729" spans="1:15" x14ac:dyDescent="0.35">
      <c r="A729" t="s">
        <v>8508</v>
      </c>
      <c r="B729">
        <v>127</v>
      </c>
      <c r="C729">
        <v>1</v>
      </c>
      <c r="D729">
        <v>133.29900000000001</v>
      </c>
      <c r="E729">
        <v>1</v>
      </c>
      <c r="F729">
        <v>1</v>
      </c>
      <c r="G729">
        <v>1</v>
      </c>
      <c r="H729">
        <v>3</v>
      </c>
      <c r="I729" t="s">
        <v>44</v>
      </c>
      <c r="J729" t="s">
        <v>48</v>
      </c>
      <c r="K729">
        <v>0</v>
      </c>
      <c r="L729">
        <v>23.442999999999991</v>
      </c>
      <c r="M729">
        <f>_xlfn.RANK.EQ(D729,'Segments clients'!$D$2:$D$1708,0)</f>
        <v>1332</v>
      </c>
      <c r="N729">
        <f>SUMIFS('Segments clients'!$D$2:$D$1708,'Segments clients'!$M$2:$M$1708,"&lt;="&amp;M729)</f>
        <v>2311598.4649999971</v>
      </c>
      <c r="O729" s="4">
        <f>IFERROR(N729/(SUM('Segments clients'!$D$2:$D$1708)),0)</f>
        <v>0.98896681453572177</v>
      </c>
    </row>
    <row r="730" spans="1:15" x14ac:dyDescent="0.35">
      <c r="A730" t="s">
        <v>1280</v>
      </c>
      <c r="B730">
        <v>26</v>
      </c>
      <c r="C730">
        <v>3</v>
      </c>
      <c r="D730">
        <v>1057.0083999999999</v>
      </c>
      <c r="E730">
        <v>3</v>
      </c>
      <c r="F730">
        <v>3</v>
      </c>
      <c r="G730">
        <v>3</v>
      </c>
      <c r="H730">
        <v>9</v>
      </c>
      <c r="I730" t="s">
        <v>46</v>
      </c>
      <c r="J730" t="s">
        <v>43</v>
      </c>
      <c r="K730">
        <v>1</v>
      </c>
      <c r="L730">
        <v>295.91840000000008</v>
      </c>
      <c r="M730">
        <f>_xlfn.RANK.EQ(D730,'Segments clients'!$D$2:$D$1708,0)</f>
        <v>641</v>
      </c>
      <c r="N730">
        <f>SUMIFS('Segments clients'!$D$2:$D$1708,'Segments clients'!$M$2:$M$1708,"&lt;="&amp;M730)</f>
        <v>1981846.111199996</v>
      </c>
      <c r="O730" s="4">
        <f>IFERROR(N730/(SUM('Segments clients'!$D$2:$D$1708)),0)</f>
        <v>0.8478894865045129</v>
      </c>
    </row>
    <row r="731" spans="1:15" x14ac:dyDescent="0.35">
      <c r="A731" t="s">
        <v>4397</v>
      </c>
      <c r="B731">
        <v>76</v>
      </c>
      <c r="C731">
        <v>2</v>
      </c>
      <c r="D731">
        <v>117.1118</v>
      </c>
      <c r="E731">
        <v>2</v>
      </c>
      <c r="F731">
        <v>2</v>
      </c>
      <c r="G731">
        <v>1</v>
      </c>
      <c r="H731">
        <v>5</v>
      </c>
      <c r="I731" t="s">
        <v>44</v>
      </c>
      <c r="J731" t="s">
        <v>45</v>
      </c>
      <c r="K731">
        <v>1</v>
      </c>
      <c r="L731">
        <v>6.1637999999999913</v>
      </c>
      <c r="M731">
        <f>_xlfn.RANK.EQ(D731,'Segments clients'!$D$2:$D$1708,0)</f>
        <v>1376</v>
      </c>
      <c r="N731">
        <f>SUMIFS('Segments clients'!$D$2:$D$1708,'Segments clients'!$M$2:$M$1708,"&lt;="&amp;M731)</f>
        <v>2317087.4825999965</v>
      </c>
      <c r="O731" s="4">
        <f>IFERROR(N731/(SUM('Segments clients'!$D$2:$D$1708)),0)</f>
        <v>0.99131517059019847</v>
      </c>
    </row>
    <row r="732" spans="1:15" x14ac:dyDescent="0.35">
      <c r="A732" t="s">
        <v>3725</v>
      </c>
      <c r="B732">
        <v>78</v>
      </c>
      <c r="C732">
        <v>1</v>
      </c>
      <c r="D732">
        <v>80.34</v>
      </c>
      <c r="E732">
        <v>2</v>
      </c>
      <c r="F732">
        <v>1</v>
      </c>
      <c r="G732">
        <v>1</v>
      </c>
      <c r="H732">
        <v>4</v>
      </c>
      <c r="I732" t="s">
        <v>44</v>
      </c>
      <c r="J732" t="s">
        <v>41</v>
      </c>
      <c r="K732">
        <v>0</v>
      </c>
      <c r="L732">
        <v>9.0000000000003397E-2</v>
      </c>
      <c r="M732">
        <f>_xlfn.RANK.EQ(D732,'Segments clients'!$D$2:$D$1708,0)</f>
        <v>1475</v>
      </c>
      <c r="N732">
        <f>SUMIFS('Segments clients'!$D$2:$D$1708,'Segments clients'!$M$2:$M$1708,"&lt;="&amp;M732)</f>
        <v>2326786.1873999969</v>
      </c>
      <c r="O732" s="4">
        <f>IFERROR(N732/(SUM('Segments clients'!$D$2:$D$1708)),0)</f>
        <v>0.99546454918531657</v>
      </c>
    </row>
    <row r="733" spans="1:15" x14ac:dyDescent="0.35">
      <c r="A733" t="s">
        <v>4461</v>
      </c>
      <c r="B733">
        <v>167</v>
      </c>
      <c r="C733">
        <v>1</v>
      </c>
      <c r="D733">
        <v>218.57400000000001</v>
      </c>
      <c r="E733">
        <v>1</v>
      </c>
      <c r="F733">
        <v>1</v>
      </c>
      <c r="G733">
        <v>2</v>
      </c>
      <c r="H733">
        <v>4</v>
      </c>
      <c r="I733" t="s">
        <v>44</v>
      </c>
      <c r="J733" t="s">
        <v>48</v>
      </c>
      <c r="K733">
        <v>0</v>
      </c>
      <c r="L733">
        <v>52.308000000000007</v>
      </c>
      <c r="M733">
        <f>_xlfn.RANK.EQ(D733,'Segments clients'!$D$2:$D$1708,0)</f>
        <v>1199</v>
      </c>
      <c r="N733">
        <f>SUMIFS('Segments clients'!$D$2:$D$1708,'Segments clients'!$M$2:$M$1708,"&lt;="&amp;M733)</f>
        <v>2289040.4611999975</v>
      </c>
      <c r="O733" s="4">
        <f>IFERROR(N733/(SUM('Segments clients'!$D$2:$D$1708)),0)</f>
        <v>0.97931586628577538</v>
      </c>
    </row>
    <row r="734" spans="1:15" x14ac:dyDescent="0.35">
      <c r="A734" t="s">
        <v>2572</v>
      </c>
      <c r="B734">
        <v>50</v>
      </c>
      <c r="C734">
        <v>3</v>
      </c>
      <c r="D734">
        <v>1757.4854</v>
      </c>
      <c r="E734">
        <v>2</v>
      </c>
      <c r="F734">
        <v>3</v>
      </c>
      <c r="G734">
        <v>3</v>
      </c>
      <c r="H734">
        <v>8</v>
      </c>
      <c r="I734" t="s">
        <v>46</v>
      </c>
      <c r="J734" t="s">
        <v>43</v>
      </c>
      <c r="K734">
        <v>1</v>
      </c>
      <c r="L734">
        <v>609.08539999999994</v>
      </c>
      <c r="M734">
        <f>_xlfn.RANK.EQ(D734,'Segments clients'!$D$2:$D$1708,0)</f>
        <v>447</v>
      </c>
      <c r="N734">
        <f>SUMIFS('Segments clients'!$D$2:$D$1708,'Segments clients'!$M$2:$M$1708,"&lt;="&amp;M734)</f>
        <v>1717164.6048999978</v>
      </c>
      <c r="O734" s="4">
        <f>IFERROR(N734/(SUM('Segments clients'!$D$2:$D$1708)),0)</f>
        <v>0.73465129651807592</v>
      </c>
    </row>
    <row r="735" spans="1:15" x14ac:dyDescent="0.35">
      <c r="A735" t="s">
        <v>7009</v>
      </c>
      <c r="B735">
        <v>73</v>
      </c>
      <c r="C735">
        <v>1</v>
      </c>
      <c r="D735">
        <v>56.9848</v>
      </c>
      <c r="E735">
        <v>2</v>
      </c>
      <c r="F735">
        <v>1</v>
      </c>
      <c r="G735">
        <v>1</v>
      </c>
      <c r="H735">
        <v>4</v>
      </c>
      <c r="I735" t="s">
        <v>44</v>
      </c>
      <c r="J735" t="s">
        <v>45</v>
      </c>
      <c r="K735">
        <v>0</v>
      </c>
      <c r="L735">
        <v>13.10080000000001</v>
      </c>
      <c r="M735">
        <f>_xlfn.RANK.EQ(D735,'Segments clients'!$D$2:$D$1708,0)</f>
        <v>1554</v>
      </c>
      <c r="N735">
        <f>SUMIFS('Segments clients'!$D$2:$D$1708,'Segments clients'!$M$2:$M$1708,"&lt;="&amp;M735)</f>
        <v>2332194.1303999964</v>
      </c>
      <c r="O735" s="4">
        <f>IFERROR(N735/(SUM('Segments clients'!$D$2:$D$1708)),0)</f>
        <v>0.99777821924647936</v>
      </c>
    </row>
    <row r="736" spans="1:15" x14ac:dyDescent="0.35">
      <c r="A736" t="s">
        <v>2288</v>
      </c>
      <c r="B736">
        <v>6</v>
      </c>
      <c r="C736">
        <v>4</v>
      </c>
      <c r="D736">
        <v>331.11869999999999</v>
      </c>
      <c r="E736">
        <v>4</v>
      </c>
      <c r="F736">
        <v>3</v>
      </c>
      <c r="G736">
        <v>2</v>
      </c>
      <c r="H736">
        <v>9</v>
      </c>
      <c r="I736" t="s">
        <v>46</v>
      </c>
      <c r="J736" t="s">
        <v>41</v>
      </c>
      <c r="K736">
        <v>1</v>
      </c>
      <c r="L736">
        <v>36.544700000000013</v>
      </c>
      <c r="M736">
        <f>_xlfn.RANK.EQ(D736,'Segments clients'!$D$2:$D$1708,0)</f>
        <v>1070</v>
      </c>
      <c r="N736">
        <f>SUMIFS('Segments clients'!$D$2:$D$1708,'Segments clients'!$M$2:$M$1708,"&lt;="&amp;M736)</f>
        <v>2254064.8468999956</v>
      </c>
      <c r="O736" s="4">
        <f>IFERROR(N736/(SUM('Segments clients'!$D$2:$D$1708)),0)</f>
        <v>0.96435231513948971</v>
      </c>
    </row>
    <row r="737" spans="1:15" x14ac:dyDescent="0.35">
      <c r="A737" t="s">
        <v>1237</v>
      </c>
      <c r="B737">
        <v>120</v>
      </c>
      <c r="C737">
        <v>5</v>
      </c>
      <c r="D737">
        <v>1146.8927000000001</v>
      </c>
      <c r="E737">
        <v>1</v>
      </c>
      <c r="F737">
        <v>3</v>
      </c>
      <c r="G737">
        <v>3</v>
      </c>
      <c r="H737">
        <v>7</v>
      </c>
      <c r="I737" t="s">
        <v>42</v>
      </c>
      <c r="J737" t="s">
        <v>41</v>
      </c>
      <c r="K737">
        <v>1</v>
      </c>
      <c r="L737">
        <v>332.84469999999999</v>
      </c>
      <c r="M737">
        <f>_xlfn.RANK.EQ(D737,'Segments clients'!$D$2:$D$1708,0)</f>
        <v>612</v>
      </c>
      <c r="N737">
        <f>SUMIFS('Segments clients'!$D$2:$D$1708,'Segments clients'!$M$2:$M$1708,"&lt;="&amp;M737)</f>
        <v>1949751.8255999964</v>
      </c>
      <c r="O737" s="4">
        <f>IFERROR(N737/(SUM('Segments clients'!$D$2:$D$1708)),0)</f>
        <v>0.83415864878541479</v>
      </c>
    </row>
    <row r="738" spans="1:15" x14ac:dyDescent="0.35">
      <c r="A738" t="s">
        <v>306</v>
      </c>
      <c r="B738">
        <v>135</v>
      </c>
      <c r="C738">
        <v>2</v>
      </c>
      <c r="D738">
        <v>59.318699999999993</v>
      </c>
      <c r="E738">
        <v>1</v>
      </c>
      <c r="F738">
        <v>2</v>
      </c>
      <c r="G738">
        <v>1</v>
      </c>
      <c r="H738">
        <v>4</v>
      </c>
      <c r="I738" t="s">
        <v>44</v>
      </c>
      <c r="J738" t="s">
        <v>45</v>
      </c>
      <c r="K738">
        <v>1</v>
      </c>
      <c r="L738">
        <v>-4.0653000000000024</v>
      </c>
      <c r="M738">
        <f>_xlfn.RANK.EQ(D738,'Segments clients'!$D$2:$D$1708,0)</f>
        <v>1544</v>
      </c>
      <c r="N738">
        <f>SUMIFS('Segments clients'!$D$2:$D$1708,'Segments clients'!$M$2:$M$1708,"&lt;="&amp;M738)</f>
        <v>2331612.6072999965</v>
      </c>
      <c r="O738" s="4">
        <f>IFERROR(N738/(SUM('Segments clients'!$D$2:$D$1708)),0)</f>
        <v>0.99752942731462202</v>
      </c>
    </row>
    <row r="739" spans="1:15" x14ac:dyDescent="0.35">
      <c r="A739" t="s">
        <v>6245</v>
      </c>
      <c r="B739">
        <v>69</v>
      </c>
      <c r="C739">
        <v>2</v>
      </c>
      <c r="D739">
        <v>299.78859999999997</v>
      </c>
      <c r="E739">
        <v>2</v>
      </c>
      <c r="F739">
        <v>2</v>
      </c>
      <c r="G739">
        <v>2</v>
      </c>
      <c r="H739">
        <v>6</v>
      </c>
      <c r="I739" t="s">
        <v>44</v>
      </c>
      <c r="J739" t="s">
        <v>48</v>
      </c>
      <c r="K739">
        <v>1</v>
      </c>
      <c r="L739">
        <v>78.914600000000021</v>
      </c>
      <c r="M739">
        <f>_xlfn.RANK.EQ(D739,'Segments clients'!$D$2:$D$1708,0)</f>
        <v>1101</v>
      </c>
      <c r="N739">
        <f>SUMIFS('Segments clients'!$D$2:$D$1708,'Segments clients'!$M$2:$M$1708,"&lt;="&amp;M739)</f>
        <v>2263795.531699996</v>
      </c>
      <c r="O739" s="4">
        <f>IFERROR(N739/(SUM('Segments clients'!$D$2:$D$1708)),0)</f>
        <v>0.96851537567773405</v>
      </c>
    </row>
    <row r="740" spans="1:15" x14ac:dyDescent="0.35">
      <c r="A740" t="s">
        <v>1142</v>
      </c>
      <c r="B740">
        <v>19</v>
      </c>
      <c r="C740">
        <v>1</v>
      </c>
      <c r="D740">
        <v>37.158799999999999</v>
      </c>
      <c r="E740">
        <v>3</v>
      </c>
      <c r="F740">
        <v>1</v>
      </c>
      <c r="G740">
        <v>1</v>
      </c>
      <c r="H740">
        <v>5</v>
      </c>
      <c r="I740" t="s">
        <v>42</v>
      </c>
      <c r="J740" t="s">
        <v>48</v>
      </c>
      <c r="K740">
        <v>0</v>
      </c>
      <c r="L740">
        <v>-3.1651999999999991</v>
      </c>
      <c r="M740">
        <f>_xlfn.RANK.EQ(D740,'Segments clients'!$D$2:$D$1708,0)</f>
        <v>1624</v>
      </c>
      <c r="N740">
        <f>SUMIFS('Segments clients'!$D$2:$D$1708,'Segments clients'!$M$2:$M$1708,"&lt;="&amp;M740)</f>
        <v>2335456.667399996</v>
      </c>
      <c r="O740" s="4">
        <f>IFERROR(N740/(SUM('Segments clients'!$D$2:$D$1708)),0)</f>
        <v>0.99917402430217894</v>
      </c>
    </row>
    <row r="741" spans="1:15" x14ac:dyDescent="0.35">
      <c r="A741" t="s">
        <v>9864</v>
      </c>
      <c r="B741">
        <v>83</v>
      </c>
      <c r="C741">
        <v>1</v>
      </c>
      <c r="D741">
        <v>441.00760000000002</v>
      </c>
      <c r="E741">
        <v>1</v>
      </c>
      <c r="F741">
        <v>1</v>
      </c>
      <c r="G741">
        <v>2</v>
      </c>
      <c r="H741">
        <v>4</v>
      </c>
      <c r="I741" t="s">
        <v>44</v>
      </c>
      <c r="J741" t="s">
        <v>41</v>
      </c>
      <c r="K741">
        <v>0</v>
      </c>
      <c r="L741">
        <v>61.465599999999988</v>
      </c>
      <c r="M741">
        <f>_xlfn.RANK.EQ(D741,'Segments clients'!$D$2:$D$1708,0)</f>
        <v>974</v>
      </c>
      <c r="N741">
        <f>SUMIFS('Segments clients'!$D$2:$D$1708,'Segments clients'!$M$2:$M$1708,"&lt;="&amp;M741)</f>
        <v>2217281.2054999964</v>
      </c>
      <c r="O741" s="4">
        <f>IFERROR(N741/(SUM('Segments clients'!$D$2:$D$1708)),0)</f>
        <v>0.94861523916666002</v>
      </c>
    </row>
    <row r="742" spans="1:15" x14ac:dyDescent="0.35">
      <c r="A742" t="s">
        <v>2880</v>
      </c>
      <c r="B742">
        <v>44</v>
      </c>
      <c r="C742">
        <v>2</v>
      </c>
      <c r="D742">
        <v>496.5800999999999</v>
      </c>
      <c r="E742">
        <v>2</v>
      </c>
      <c r="F742">
        <v>2</v>
      </c>
      <c r="G742">
        <v>2</v>
      </c>
      <c r="H742">
        <v>6</v>
      </c>
      <c r="I742" t="s">
        <v>44</v>
      </c>
      <c r="J742" t="s">
        <v>41</v>
      </c>
      <c r="K742">
        <v>1</v>
      </c>
      <c r="L742">
        <v>97.678099999999958</v>
      </c>
      <c r="M742">
        <f>_xlfn.RANK.EQ(D742,'Segments clients'!$D$2:$D$1708,0)</f>
        <v>924</v>
      </c>
      <c r="N742">
        <f>SUMIFS('Segments clients'!$D$2:$D$1708,'Segments clients'!$M$2:$M$1708,"&lt;="&amp;M742)</f>
        <v>2193828.3612999967</v>
      </c>
      <c r="O742" s="4">
        <f>IFERROR(N742/(SUM('Segments clients'!$D$2:$D$1708)),0)</f>
        <v>0.93858145303491669</v>
      </c>
    </row>
    <row r="743" spans="1:15" x14ac:dyDescent="0.35">
      <c r="A743" t="s">
        <v>2430</v>
      </c>
      <c r="B743">
        <v>48</v>
      </c>
      <c r="C743">
        <v>2</v>
      </c>
      <c r="D743">
        <v>533.92619999999999</v>
      </c>
      <c r="E743">
        <v>2</v>
      </c>
      <c r="F743">
        <v>2</v>
      </c>
      <c r="G743">
        <v>2</v>
      </c>
      <c r="H743">
        <v>6</v>
      </c>
      <c r="I743" t="s">
        <v>44</v>
      </c>
      <c r="J743" t="s">
        <v>41</v>
      </c>
      <c r="K743">
        <v>1</v>
      </c>
      <c r="L743">
        <v>125.61620000000001</v>
      </c>
      <c r="M743">
        <f>_xlfn.RANK.EQ(D743,'Segments clients'!$D$2:$D$1708,0)</f>
        <v>893</v>
      </c>
      <c r="N743">
        <f>SUMIFS('Segments clients'!$D$2:$D$1708,'Segments clients'!$M$2:$M$1708,"&lt;="&amp;M743)</f>
        <v>2177948.7238999968</v>
      </c>
      <c r="O743" s="4">
        <f>IFERROR(N743/(SUM('Segments clients'!$D$2:$D$1708)),0)</f>
        <v>0.93178769769494663</v>
      </c>
    </row>
    <row r="744" spans="1:15" x14ac:dyDescent="0.35">
      <c r="A744" t="s">
        <v>4819</v>
      </c>
      <c r="B744">
        <v>14</v>
      </c>
      <c r="C744">
        <v>3</v>
      </c>
      <c r="D744">
        <v>927.52700000000004</v>
      </c>
      <c r="E744">
        <v>3</v>
      </c>
      <c r="F744">
        <v>3</v>
      </c>
      <c r="G744">
        <v>3</v>
      </c>
      <c r="H744">
        <v>9</v>
      </c>
      <c r="I744" t="s">
        <v>46</v>
      </c>
      <c r="J744" t="s">
        <v>43</v>
      </c>
      <c r="K744">
        <v>1</v>
      </c>
      <c r="L744">
        <v>284.62299999999999</v>
      </c>
      <c r="M744">
        <f>_xlfn.RANK.EQ(D744,'Segments clients'!$D$2:$D$1708,0)</f>
        <v>696</v>
      </c>
      <c r="N744">
        <f>SUMIFS('Segments clients'!$D$2:$D$1708,'Segments clients'!$M$2:$M$1708,"&lt;="&amp;M744)</f>
        <v>2036411.538099996</v>
      </c>
      <c r="O744" s="4">
        <f>IFERROR(N744/(SUM('Segments clients'!$D$2:$D$1708)),0)</f>
        <v>0.8712341102538953</v>
      </c>
    </row>
    <row r="745" spans="1:15" x14ac:dyDescent="0.35">
      <c r="A745" t="s">
        <v>2403</v>
      </c>
      <c r="B745">
        <v>29</v>
      </c>
      <c r="C745">
        <v>5</v>
      </c>
      <c r="D745">
        <v>3851.5320000000002</v>
      </c>
      <c r="E745">
        <v>3</v>
      </c>
      <c r="F745">
        <v>3</v>
      </c>
      <c r="G745">
        <v>4</v>
      </c>
      <c r="H745">
        <v>10</v>
      </c>
      <c r="I745" t="s">
        <v>49</v>
      </c>
      <c r="J745" t="s">
        <v>43</v>
      </c>
      <c r="K745">
        <v>1</v>
      </c>
      <c r="L745">
        <v>1399.136</v>
      </c>
      <c r="M745">
        <f>_xlfn.RANK.EQ(D745,'Segments clients'!$D$2:$D$1708,0)</f>
        <v>188</v>
      </c>
      <c r="N745">
        <f>SUMIFS('Segments clients'!$D$2:$D$1708,'Segments clients'!$M$2:$M$1708,"&lt;="&amp;M745)</f>
        <v>1010262.259</v>
      </c>
      <c r="O745" s="4">
        <f>IFERROR(N745/(SUM('Segments clients'!$D$2:$D$1708)),0)</f>
        <v>0.43221859819365016</v>
      </c>
    </row>
    <row r="746" spans="1:15" x14ac:dyDescent="0.35">
      <c r="A746" t="s">
        <v>4142</v>
      </c>
      <c r="B746">
        <v>13</v>
      </c>
      <c r="C746">
        <v>3</v>
      </c>
      <c r="D746">
        <v>1609.2681</v>
      </c>
      <c r="E746">
        <v>3</v>
      </c>
      <c r="F746">
        <v>3</v>
      </c>
      <c r="G746">
        <v>3</v>
      </c>
      <c r="H746">
        <v>9</v>
      </c>
      <c r="I746" t="s">
        <v>46</v>
      </c>
      <c r="J746" t="s">
        <v>48</v>
      </c>
      <c r="K746">
        <v>1</v>
      </c>
      <c r="L746">
        <v>312.64609999999988</v>
      </c>
      <c r="M746">
        <f>_xlfn.RANK.EQ(D746,'Segments clients'!$D$2:$D$1708,0)</f>
        <v>477</v>
      </c>
      <c r="N746">
        <f>SUMIFS('Segments clients'!$D$2:$D$1708,'Segments clients'!$M$2:$M$1708,"&lt;="&amp;M746)</f>
        <v>1767763.7343999974</v>
      </c>
      <c r="O746" s="4">
        <f>IFERROR(N746/(SUM('Segments clients'!$D$2:$D$1708)),0)</f>
        <v>0.75629902672622662</v>
      </c>
    </row>
    <row r="747" spans="1:15" x14ac:dyDescent="0.35">
      <c r="A747" t="s">
        <v>1447</v>
      </c>
      <c r="B747">
        <v>73</v>
      </c>
      <c r="C747">
        <v>2</v>
      </c>
      <c r="D747">
        <v>566.18119999999999</v>
      </c>
      <c r="E747">
        <v>2</v>
      </c>
      <c r="F747">
        <v>2</v>
      </c>
      <c r="G747">
        <v>2</v>
      </c>
      <c r="H747">
        <v>6</v>
      </c>
      <c r="I747" t="s">
        <v>44</v>
      </c>
      <c r="J747" t="s">
        <v>45</v>
      </c>
      <c r="K747">
        <v>1</v>
      </c>
      <c r="L747">
        <v>181.18719999999999</v>
      </c>
      <c r="M747">
        <f>_xlfn.RANK.EQ(D747,'Segments clients'!$D$2:$D$1708,0)</f>
        <v>866</v>
      </c>
      <c r="N747">
        <f>SUMIFS('Segments clients'!$D$2:$D$1708,'Segments clients'!$M$2:$M$1708,"&lt;="&amp;M747)</f>
        <v>2163037.3425999964</v>
      </c>
      <c r="O747" s="4">
        <f>IFERROR(N747/(SUM('Segments clients'!$D$2:$D$1708)),0)</f>
        <v>0.9254081895373355</v>
      </c>
    </row>
    <row r="748" spans="1:15" x14ac:dyDescent="0.35">
      <c r="A748" t="s">
        <v>10214</v>
      </c>
      <c r="B748">
        <v>90</v>
      </c>
      <c r="C748">
        <v>2</v>
      </c>
      <c r="D748">
        <v>93.049599999999998</v>
      </c>
      <c r="E748">
        <v>1</v>
      </c>
      <c r="F748">
        <v>2</v>
      </c>
      <c r="G748">
        <v>1</v>
      </c>
      <c r="H748">
        <v>4</v>
      </c>
      <c r="I748" t="s">
        <v>44</v>
      </c>
      <c r="J748" t="s">
        <v>41</v>
      </c>
      <c r="K748">
        <v>1</v>
      </c>
      <c r="L748">
        <v>-3.008399999999996</v>
      </c>
      <c r="M748">
        <f>_xlfn.RANK.EQ(D748,'Segments clients'!$D$2:$D$1708,0)</f>
        <v>1438</v>
      </c>
      <c r="N748">
        <f>SUMIFS('Segments clients'!$D$2:$D$1708,'Segments clients'!$M$2:$M$1708,"&lt;="&amp;M748)</f>
        <v>2323555.3746999963</v>
      </c>
      <c r="O748" s="4">
        <f>IFERROR(N748/(SUM('Segments clients'!$D$2:$D$1708)),0)</f>
        <v>0.99408231667709368</v>
      </c>
    </row>
    <row r="749" spans="1:15" x14ac:dyDescent="0.35">
      <c r="A749" t="s">
        <v>1426</v>
      </c>
      <c r="B749">
        <v>108</v>
      </c>
      <c r="C749">
        <v>2</v>
      </c>
      <c r="D749">
        <v>156.49189999999999</v>
      </c>
      <c r="E749">
        <v>1</v>
      </c>
      <c r="F749">
        <v>2</v>
      </c>
      <c r="G749">
        <v>1</v>
      </c>
      <c r="H749">
        <v>4</v>
      </c>
      <c r="I749" t="s">
        <v>44</v>
      </c>
      <c r="J749" t="s">
        <v>41</v>
      </c>
      <c r="K749">
        <v>1</v>
      </c>
      <c r="L749">
        <v>10.1799</v>
      </c>
      <c r="M749">
        <f>_xlfn.RANK.EQ(D749,'Segments clients'!$D$2:$D$1708,0)</f>
        <v>1284</v>
      </c>
      <c r="N749">
        <f>SUMIFS('Segments clients'!$D$2:$D$1708,'Segments clients'!$M$2:$M$1708,"&lt;="&amp;M749)</f>
        <v>2304651.6736999974</v>
      </c>
      <c r="O749" s="4">
        <f>IFERROR(N749/(SUM('Segments clients'!$D$2:$D$1708)),0)</f>
        <v>0.98599478190668766</v>
      </c>
    </row>
    <row r="750" spans="1:15" x14ac:dyDescent="0.35">
      <c r="A750" t="s">
        <v>7084</v>
      </c>
      <c r="B750">
        <v>37</v>
      </c>
      <c r="C750">
        <v>2</v>
      </c>
      <c r="D750">
        <v>575.01800000000003</v>
      </c>
      <c r="E750">
        <v>2</v>
      </c>
      <c r="F750">
        <v>2</v>
      </c>
      <c r="G750">
        <v>2</v>
      </c>
      <c r="H750">
        <v>6</v>
      </c>
      <c r="I750" t="s">
        <v>44</v>
      </c>
      <c r="J750" t="s">
        <v>41</v>
      </c>
      <c r="K750">
        <v>1</v>
      </c>
      <c r="L750">
        <v>69.666000000000039</v>
      </c>
      <c r="M750">
        <f>_xlfn.RANK.EQ(D750,'Segments clients'!$D$2:$D$1708,0)</f>
        <v>859</v>
      </c>
      <c r="N750">
        <f>SUMIFS('Segments clients'!$D$2:$D$1708,'Segments clients'!$M$2:$M$1708,"&lt;="&amp;M750)</f>
        <v>2159054.2046999959</v>
      </c>
      <c r="O750" s="4">
        <f>IFERROR(N750/(SUM('Segments clients'!$D$2:$D$1708)),0)</f>
        <v>0.92370409115672858</v>
      </c>
    </row>
    <row r="751" spans="1:15" x14ac:dyDescent="0.35">
      <c r="A751" t="s">
        <v>3986</v>
      </c>
      <c r="B751">
        <v>29</v>
      </c>
      <c r="C751">
        <v>3</v>
      </c>
      <c r="D751">
        <v>572.34230000000002</v>
      </c>
      <c r="E751">
        <v>3</v>
      </c>
      <c r="F751">
        <v>3</v>
      </c>
      <c r="G751">
        <v>2</v>
      </c>
      <c r="H751">
        <v>8</v>
      </c>
      <c r="I751" t="s">
        <v>46</v>
      </c>
      <c r="J751" t="s">
        <v>45</v>
      </c>
      <c r="K751">
        <v>1</v>
      </c>
      <c r="L751">
        <v>147.47229999999999</v>
      </c>
      <c r="M751">
        <f>_xlfn.RANK.EQ(D751,'Segments clients'!$D$2:$D$1708,0)</f>
        <v>860</v>
      </c>
      <c r="N751">
        <f>SUMIFS('Segments clients'!$D$2:$D$1708,'Segments clients'!$M$2:$M$1708,"&lt;="&amp;M751)</f>
        <v>2159626.5469999956</v>
      </c>
      <c r="O751" s="4">
        <f>IFERROR(N751/(SUM('Segments clients'!$D$2:$D$1708)),0)</f>
        <v>0.92394895528422516</v>
      </c>
    </row>
    <row r="752" spans="1:15" x14ac:dyDescent="0.35">
      <c r="A752" t="s">
        <v>4394</v>
      </c>
      <c r="B752">
        <v>40</v>
      </c>
      <c r="C752">
        <v>2</v>
      </c>
      <c r="D752">
        <v>358.78349999999989</v>
      </c>
      <c r="E752">
        <v>2</v>
      </c>
      <c r="F752">
        <v>2</v>
      </c>
      <c r="G752">
        <v>2</v>
      </c>
      <c r="H752">
        <v>6</v>
      </c>
      <c r="I752" t="s">
        <v>44</v>
      </c>
      <c r="J752" t="s">
        <v>48</v>
      </c>
      <c r="K752">
        <v>1</v>
      </c>
      <c r="L752">
        <v>44.66749999999999</v>
      </c>
      <c r="M752">
        <f>_xlfn.RANK.EQ(D752,'Segments clients'!$D$2:$D$1708,0)</f>
        <v>1041</v>
      </c>
      <c r="N752">
        <f>SUMIFS('Segments clients'!$D$2:$D$1708,'Segments clients'!$M$2:$M$1708,"&lt;="&amp;M752)</f>
        <v>2244023.7581999963</v>
      </c>
      <c r="O752" s="4">
        <f>IFERROR(N752/(SUM('Segments clients'!$D$2:$D$1708)),0)</f>
        <v>0.96005645508573734</v>
      </c>
    </row>
    <row r="753" spans="1:15" x14ac:dyDescent="0.35">
      <c r="A753" t="s">
        <v>2472</v>
      </c>
      <c r="B753">
        <v>74</v>
      </c>
      <c r="C753">
        <v>2</v>
      </c>
      <c r="D753">
        <v>1400.8449000000001</v>
      </c>
      <c r="E753">
        <v>2</v>
      </c>
      <c r="F753">
        <v>2</v>
      </c>
      <c r="G753">
        <v>3</v>
      </c>
      <c r="H753">
        <v>7</v>
      </c>
      <c r="I753" t="s">
        <v>44</v>
      </c>
      <c r="J753" t="s">
        <v>41</v>
      </c>
      <c r="K753">
        <v>1</v>
      </c>
      <c r="L753">
        <v>450.69090000000011</v>
      </c>
      <c r="M753">
        <f>_xlfn.RANK.EQ(D753,'Segments clients'!$D$2:$D$1708,0)</f>
        <v>528</v>
      </c>
      <c r="N753">
        <f>SUMIFS('Segments clients'!$D$2:$D$1708,'Segments clients'!$M$2:$M$1708,"&lt;="&amp;M753)</f>
        <v>1844016.0511999966</v>
      </c>
      <c r="O753" s="4">
        <f>IFERROR(N753/(SUM('Segments clients'!$D$2:$D$1708)),0)</f>
        <v>0.78892191170753501</v>
      </c>
    </row>
    <row r="754" spans="1:15" x14ac:dyDescent="0.35">
      <c r="A754" t="s">
        <v>4121</v>
      </c>
      <c r="B754">
        <v>149</v>
      </c>
      <c r="C754">
        <v>1</v>
      </c>
      <c r="D754">
        <v>861.27</v>
      </c>
      <c r="E754">
        <v>1</v>
      </c>
      <c r="F754">
        <v>1</v>
      </c>
      <c r="G754">
        <v>3</v>
      </c>
      <c r="H754">
        <v>5</v>
      </c>
      <c r="I754" t="s">
        <v>44</v>
      </c>
      <c r="J754" t="s">
        <v>43</v>
      </c>
      <c r="K754">
        <v>0</v>
      </c>
      <c r="L754">
        <v>303.42</v>
      </c>
      <c r="M754">
        <f>_xlfn.RANK.EQ(D754,'Segments clients'!$D$2:$D$1708,0)</f>
        <v>730</v>
      </c>
      <c r="N754">
        <f>SUMIFS('Segments clients'!$D$2:$D$1708,'Segments clients'!$M$2:$M$1708,"&lt;="&amp;M754)</f>
        <v>2066898.9361999962</v>
      </c>
      <c r="O754" s="4">
        <f>IFERROR(N754/(SUM('Segments clients'!$D$2:$D$1708)),0)</f>
        <v>0.88427747632242215</v>
      </c>
    </row>
    <row r="755" spans="1:15" x14ac:dyDescent="0.35">
      <c r="A755" t="s">
        <v>5345</v>
      </c>
      <c r="B755">
        <v>25</v>
      </c>
      <c r="C755">
        <v>1</v>
      </c>
      <c r="D755">
        <v>128.53530000000001</v>
      </c>
      <c r="E755">
        <v>3</v>
      </c>
      <c r="F755">
        <v>1</v>
      </c>
      <c r="G755">
        <v>1</v>
      </c>
      <c r="H755">
        <v>5</v>
      </c>
      <c r="I755" t="s">
        <v>42</v>
      </c>
      <c r="J755" t="s">
        <v>41</v>
      </c>
      <c r="K755">
        <v>0</v>
      </c>
      <c r="L755">
        <v>24.369299999999999</v>
      </c>
      <c r="M755">
        <f>_xlfn.RANK.EQ(D755,'Segments clients'!$D$2:$D$1708,0)</f>
        <v>1346</v>
      </c>
      <c r="N755">
        <f>SUMIFS('Segments clients'!$D$2:$D$1708,'Segments clients'!$M$2:$M$1708,"&lt;="&amp;M755)</f>
        <v>2313436.107599997</v>
      </c>
      <c r="O755" s="4">
        <f>IFERROR(N755/(SUM('Segments clients'!$D$2:$D$1708)),0)</f>
        <v>0.98975300970581459</v>
      </c>
    </row>
    <row r="756" spans="1:15" x14ac:dyDescent="0.35">
      <c r="A756" t="s">
        <v>1640</v>
      </c>
      <c r="B756">
        <v>31</v>
      </c>
      <c r="C756">
        <v>3</v>
      </c>
      <c r="D756">
        <v>974.97919999999999</v>
      </c>
      <c r="E756">
        <v>3</v>
      </c>
      <c r="F756">
        <v>3</v>
      </c>
      <c r="G756">
        <v>3</v>
      </c>
      <c r="H756">
        <v>9</v>
      </c>
      <c r="I756" t="s">
        <v>46</v>
      </c>
      <c r="J756" t="s">
        <v>45</v>
      </c>
      <c r="K756">
        <v>1</v>
      </c>
      <c r="L756">
        <v>314.93920000000003</v>
      </c>
      <c r="M756">
        <f>_xlfn.RANK.EQ(D756,'Segments clients'!$D$2:$D$1708,0)</f>
        <v>676</v>
      </c>
      <c r="N756">
        <f>SUMIFS('Segments clients'!$D$2:$D$1708,'Segments clients'!$M$2:$M$1708,"&lt;="&amp;M756)</f>
        <v>2017414.1874999958</v>
      </c>
      <c r="O756" s="4">
        <f>IFERROR(N756/(SUM('Segments clients'!$D$2:$D$1708)),0)</f>
        <v>0.86310650955162516</v>
      </c>
    </row>
    <row r="757" spans="1:15" x14ac:dyDescent="0.35">
      <c r="A757" t="s">
        <v>8071</v>
      </c>
      <c r="B757">
        <v>62</v>
      </c>
      <c r="C757">
        <v>2</v>
      </c>
      <c r="D757">
        <v>816.9</v>
      </c>
      <c r="E757">
        <v>2</v>
      </c>
      <c r="F757">
        <v>2</v>
      </c>
      <c r="G757">
        <v>3</v>
      </c>
      <c r="H757">
        <v>7</v>
      </c>
      <c r="I757" t="s">
        <v>44</v>
      </c>
      <c r="J757" t="s">
        <v>48</v>
      </c>
      <c r="K757">
        <v>1</v>
      </c>
      <c r="L757">
        <v>281.97000000000003</v>
      </c>
      <c r="M757">
        <f>_xlfn.RANK.EQ(D757,'Segments clients'!$D$2:$D$1708,0)</f>
        <v>750</v>
      </c>
      <c r="N757">
        <f>SUMIFS('Segments clients'!$D$2:$D$1708,'Segments clients'!$M$2:$M$1708,"&lt;="&amp;M757)</f>
        <v>2083584.4655999956</v>
      </c>
      <c r="O757" s="4">
        <f>IFERROR(N757/(SUM('Segments clients'!$D$2:$D$1708)),0)</f>
        <v>0.89141601491786093</v>
      </c>
    </row>
    <row r="758" spans="1:15" x14ac:dyDescent="0.35">
      <c r="A758" t="s">
        <v>4519</v>
      </c>
      <c r="B758">
        <v>4</v>
      </c>
      <c r="C758">
        <v>3</v>
      </c>
      <c r="D758">
        <v>1018.5764</v>
      </c>
      <c r="E758">
        <v>4</v>
      </c>
      <c r="F758">
        <v>3</v>
      </c>
      <c r="G758">
        <v>3</v>
      </c>
      <c r="H758">
        <v>10</v>
      </c>
      <c r="I758" t="s">
        <v>49</v>
      </c>
      <c r="J758" t="s">
        <v>43</v>
      </c>
      <c r="K758">
        <v>1</v>
      </c>
      <c r="L758">
        <v>362.03039999999999</v>
      </c>
      <c r="M758">
        <f>_xlfn.RANK.EQ(D758,'Segments clients'!$D$2:$D$1708,0)</f>
        <v>658</v>
      </c>
      <c r="N758">
        <f>SUMIFS('Segments clients'!$D$2:$D$1708,'Segments clients'!$M$2:$M$1708,"&lt;="&amp;M758)</f>
        <v>1999483.7720999958</v>
      </c>
      <c r="O758" s="4">
        <f>IFERROR(N758/(SUM('Segments clients'!$D$2:$D$1708)),0)</f>
        <v>0.85543537372508349</v>
      </c>
    </row>
    <row r="759" spans="1:15" x14ac:dyDescent="0.35">
      <c r="A759" t="s">
        <v>6414</v>
      </c>
      <c r="B759">
        <v>121</v>
      </c>
      <c r="C759">
        <v>1</v>
      </c>
      <c r="D759">
        <v>31.6601</v>
      </c>
      <c r="E759">
        <v>1</v>
      </c>
      <c r="F759">
        <v>1</v>
      </c>
      <c r="G759">
        <v>1</v>
      </c>
      <c r="H759">
        <v>3</v>
      </c>
      <c r="I759" t="s">
        <v>44</v>
      </c>
      <c r="J759" t="s">
        <v>41</v>
      </c>
      <c r="K759">
        <v>0</v>
      </c>
      <c r="L759">
        <v>-11.6119</v>
      </c>
      <c r="M759">
        <f>_xlfn.RANK.EQ(D759,'Segments clients'!$D$2:$D$1708,0)</f>
        <v>1640</v>
      </c>
      <c r="N759">
        <f>SUMIFS('Segments clients'!$D$2:$D$1708,'Segments clients'!$M$2:$M$1708,"&lt;="&amp;M759)</f>
        <v>2336000.989999996</v>
      </c>
      <c r="O759" s="4">
        <f>IFERROR(N759/(SUM('Segments clients'!$D$2:$D$1708)),0)</f>
        <v>0.99940690081423433</v>
      </c>
    </row>
    <row r="760" spans="1:15" x14ac:dyDescent="0.35">
      <c r="A760" t="s">
        <v>2552</v>
      </c>
      <c r="B760">
        <v>22</v>
      </c>
      <c r="C760">
        <v>4</v>
      </c>
      <c r="D760">
        <v>1430.4684</v>
      </c>
      <c r="E760">
        <v>3</v>
      </c>
      <c r="F760">
        <v>3</v>
      </c>
      <c r="G760">
        <v>3</v>
      </c>
      <c r="H760">
        <v>9</v>
      </c>
      <c r="I760" t="s">
        <v>46</v>
      </c>
      <c r="J760" t="s">
        <v>41</v>
      </c>
      <c r="K760">
        <v>1</v>
      </c>
      <c r="L760">
        <v>291.47640000000001</v>
      </c>
      <c r="M760">
        <f>_xlfn.RANK.EQ(D760,'Segments clients'!$D$2:$D$1708,0)</f>
        <v>520</v>
      </c>
      <c r="N760">
        <f>SUMIFS('Segments clients'!$D$2:$D$1708,'Segments clients'!$M$2:$M$1708,"&lt;="&amp;M760)</f>
        <v>1832688.7295999967</v>
      </c>
      <c r="O760" s="4">
        <f>IFERROR(N760/(SUM('Segments clients'!$D$2:$D$1708)),0)</f>
        <v>0.78407576505638044</v>
      </c>
    </row>
    <row r="761" spans="1:15" x14ac:dyDescent="0.35">
      <c r="A761" t="s">
        <v>2565</v>
      </c>
      <c r="B761">
        <v>129</v>
      </c>
      <c r="C761">
        <v>2</v>
      </c>
      <c r="D761">
        <v>441.49799999999999</v>
      </c>
      <c r="E761">
        <v>1</v>
      </c>
      <c r="F761">
        <v>2</v>
      </c>
      <c r="G761">
        <v>2</v>
      </c>
      <c r="H761">
        <v>5</v>
      </c>
      <c r="I761" t="s">
        <v>44</v>
      </c>
      <c r="J761" t="s">
        <v>41</v>
      </c>
      <c r="K761">
        <v>1</v>
      </c>
      <c r="L761">
        <v>109.224</v>
      </c>
      <c r="M761">
        <f>_xlfn.RANK.EQ(D761,'Segments clients'!$D$2:$D$1708,0)</f>
        <v>973</v>
      </c>
      <c r="N761">
        <f>SUMIFS('Segments clients'!$D$2:$D$1708,'Segments clients'!$M$2:$M$1708,"&lt;="&amp;M761)</f>
        <v>2216840.1978999963</v>
      </c>
      <c r="O761" s="4">
        <f>IFERROR(N761/(SUM('Segments clients'!$D$2:$D$1708)),0)</f>
        <v>0.94842656371633349</v>
      </c>
    </row>
    <row r="762" spans="1:15" x14ac:dyDescent="0.35">
      <c r="A762" t="s">
        <v>2216</v>
      </c>
      <c r="B762">
        <v>80</v>
      </c>
      <c r="C762">
        <v>3</v>
      </c>
      <c r="D762">
        <v>537.66899999999998</v>
      </c>
      <c r="E762">
        <v>1</v>
      </c>
      <c r="F762">
        <v>3</v>
      </c>
      <c r="G762">
        <v>2</v>
      </c>
      <c r="H762">
        <v>6</v>
      </c>
      <c r="I762" t="s">
        <v>42</v>
      </c>
      <c r="J762" t="s">
        <v>45</v>
      </c>
      <c r="K762">
        <v>1</v>
      </c>
      <c r="L762">
        <v>152.04900000000001</v>
      </c>
      <c r="M762">
        <f>_xlfn.RANK.EQ(D762,'Segments clients'!$D$2:$D$1708,0)</f>
        <v>891</v>
      </c>
      <c r="N762">
        <f>SUMIFS('Segments clients'!$D$2:$D$1708,'Segments clients'!$M$2:$M$1708,"&lt;="&amp;M762)</f>
        <v>2176880.5112999966</v>
      </c>
      <c r="O762" s="4">
        <f>IFERROR(N762/(SUM('Segments clients'!$D$2:$D$1708)),0)</f>
        <v>0.93133068631158378</v>
      </c>
    </row>
    <row r="763" spans="1:15" x14ac:dyDescent="0.35">
      <c r="A763" t="s">
        <v>8389</v>
      </c>
      <c r="B763">
        <v>84</v>
      </c>
      <c r="C763">
        <v>1</v>
      </c>
      <c r="D763">
        <v>128.40960000000001</v>
      </c>
      <c r="E763">
        <v>1</v>
      </c>
      <c r="F763">
        <v>1</v>
      </c>
      <c r="G763">
        <v>1</v>
      </c>
      <c r="H763">
        <v>3</v>
      </c>
      <c r="I763" t="s">
        <v>44</v>
      </c>
      <c r="J763" t="s">
        <v>45</v>
      </c>
      <c r="K763">
        <v>0</v>
      </c>
      <c r="L763">
        <v>34.917600000000007</v>
      </c>
      <c r="M763">
        <f>_xlfn.RANK.EQ(D763,'Segments clients'!$D$2:$D$1708,0)</f>
        <v>1347</v>
      </c>
      <c r="N763">
        <f>SUMIFS('Segments clients'!$D$2:$D$1708,'Segments clients'!$M$2:$M$1708,"&lt;="&amp;M763)</f>
        <v>2313564.5171999969</v>
      </c>
      <c r="O763" s="4">
        <f>IFERROR(N763/(SUM('Segments clients'!$D$2:$D$1708)),0)</f>
        <v>0.98980794694296481</v>
      </c>
    </row>
    <row r="764" spans="1:15" x14ac:dyDescent="0.35">
      <c r="A764" t="s">
        <v>6618</v>
      </c>
      <c r="B764">
        <v>122</v>
      </c>
      <c r="C764">
        <v>1</v>
      </c>
      <c r="D764">
        <v>33.184800000000003</v>
      </c>
      <c r="E764">
        <v>1</v>
      </c>
      <c r="F764">
        <v>1</v>
      </c>
      <c r="G764">
        <v>1</v>
      </c>
      <c r="H764">
        <v>3</v>
      </c>
      <c r="I764" t="s">
        <v>44</v>
      </c>
      <c r="J764" t="s">
        <v>45</v>
      </c>
      <c r="K764">
        <v>0</v>
      </c>
      <c r="L764">
        <v>6.1028000000000002</v>
      </c>
      <c r="M764">
        <f>_xlfn.RANK.EQ(D764,'Segments clients'!$D$2:$D$1708,0)</f>
        <v>1634</v>
      </c>
      <c r="N764">
        <f>SUMIFS('Segments clients'!$D$2:$D$1708,'Segments clients'!$M$2:$M$1708,"&lt;="&amp;M764)</f>
        <v>2335806.277599996</v>
      </c>
      <c r="O764" s="4">
        <f>IFERROR(N764/(SUM('Segments clients'!$D$2:$D$1708)),0)</f>
        <v>0.99932359737512311</v>
      </c>
    </row>
    <row r="765" spans="1:15" x14ac:dyDescent="0.35">
      <c r="A765" t="s">
        <v>2379</v>
      </c>
      <c r="B765">
        <v>48</v>
      </c>
      <c r="C765">
        <v>3</v>
      </c>
      <c r="D765">
        <v>496.94639999999993</v>
      </c>
      <c r="E765">
        <v>2</v>
      </c>
      <c r="F765">
        <v>3</v>
      </c>
      <c r="G765">
        <v>2</v>
      </c>
      <c r="H765">
        <v>7</v>
      </c>
      <c r="I765" t="s">
        <v>42</v>
      </c>
      <c r="J765" t="s">
        <v>45</v>
      </c>
      <c r="K765">
        <v>1</v>
      </c>
      <c r="L765">
        <v>128.21039999999999</v>
      </c>
      <c r="M765">
        <f>_xlfn.RANK.EQ(D765,'Segments clients'!$D$2:$D$1708,0)</f>
        <v>922</v>
      </c>
      <c r="N765">
        <f>SUMIFS('Segments clients'!$D$2:$D$1708,'Segments clients'!$M$2:$M$1708,"&lt;="&amp;M765)</f>
        <v>2192834.981199997</v>
      </c>
      <c r="O765" s="4">
        <f>IFERROR(N765/(SUM('Segments clients'!$D$2:$D$1708)),0)</f>
        <v>0.93815645709898976</v>
      </c>
    </row>
    <row r="766" spans="1:15" x14ac:dyDescent="0.35">
      <c r="A766" t="s">
        <v>690</v>
      </c>
      <c r="B766">
        <v>69</v>
      </c>
      <c r="C766">
        <v>1</v>
      </c>
      <c r="D766">
        <v>386.88650000000001</v>
      </c>
      <c r="E766">
        <v>2</v>
      </c>
      <c r="F766">
        <v>1</v>
      </c>
      <c r="G766">
        <v>2</v>
      </c>
      <c r="H766">
        <v>5</v>
      </c>
      <c r="I766" t="s">
        <v>44</v>
      </c>
      <c r="J766" t="s">
        <v>41</v>
      </c>
      <c r="K766">
        <v>0</v>
      </c>
      <c r="L766">
        <v>67.226500000000044</v>
      </c>
      <c r="M766">
        <f>_xlfn.RANK.EQ(D766,'Segments clients'!$D$2:$D$1708,0)</f>
        <v>1020</v>
      </c>
      <c r="N766">
        <f>SUMIFS('Segments clients'!$D$2:$D$1708,'Segments clients'!$M$2:$M$1708,"&lt;="&amp;M766)</f>
        <v>2236241.7552999961</v>
      </c>
      <c r="O766" s="4">
        <f>IFERROR(N766/(SUM('Segments clients'!$D$2:$D$1708)),0)</f>
        <v>0.95672709545202561</v>
      </c>
    </row>
    <row r="767" spans="1:15" x14ac:dyDescent="0.35">
      <c r="A767" t="s">
        <v>2141</v>
      </c>
      <c r="B767">
        <v>76</v>
      </c>
      <c r="C767">
        <v>2</v>
      </c>
      <c r="D767">
        <v>515.30640000000005</v>
      </c>
      <c r="E767">
        <v>2</v>
      </c>
      <c r="F767">
        <v>2</v>
      </c>
      <c r="G767">
        <v>2</v>
      </c>
      <c r="H767">
        <v>6</v>
      </c>
      <c r="I767" t="s">
        <v>44</v>
      </c>
      <c r="J767" t="s">
        <v>41</v>
      </c>
      <c r="K767">
        <v>1</v>
      </c>
      <c r="L767">
        <v>157.51040000000009</v>
      </c>
      <c r="M767">
        <f>_xlfn.RANK.EQ(D767,'Segments clients'!$D$2:$D$1708,0)</f>
        <v>905</v>
      </c>
      <c r="N767">
        <f>SUMIFS('Segments clients'!$D$2:$D$1708,'Segments clients'!$M$2:$M$1708,"&lt;="&amp;M767)</f>
        <v>2184225.7327999971</v>
      </c>
      <c r="O767" s="4">
        <f>IFERROR(N767/(SUM('Segments clients'!$D$2:$D$1708)),0)</f>
        <v>0.93447317858214984</v>
      </c>
    </row>
    <row r="768" spans="1:15" x14ac:dyDescent="0.35">
      <c r="A768" t="s">
        <v>2819</v>
      </c>
      <c r="B768">
        <v>31</v>
      </c>
      <c r="C768">
        <v>2</v>
      </c>
      <c r="D768">
        <v>512.86519999999996</v>
      </c>
      <c r="E768">
        <v>3</v>
      </c>
      <c r="F768">
        <v>2</v>
      </c>
      <c r="G768">
        <v>2</v>
      </c>
      <c r="H768">
        <v>7</v>
      </c>
      <c r="I768" t="s">
        <v>42</v>
      </c>
      <c r="J768" t="s">
        <v>48</v>
      </c>
      <c r="K768">
        <v>1</v>
      </c>
      <c r="L768">
        <v>172.5772</v>
      </c>
      <c r="M768">
        <f>_xlfn.RANK.EQ(D768,'Segments clients'!$D$2:$D$1708,0)</f>
        <v>910</v>
      </c>
      <c r="N768">
        <f>SUMIFS('Segments clients'!$D$2:$D$1708,'Segments clients'!$M$2:$M$1708,"&lt;="&amp;M768)</f>
        <v>2186794.7802999965</v>
      </c>
      <c r="O768" s="4">
        <f>IFERROR(N768/(SUM('Segments clients'!$D$2:$D$1708)),0)</f>
        <v>0.93557228933210668</v>
      </c>
    </row>
    <row r="769" spans="1:15" x14ac:dyDescent="0.35">
      <c r="A769" t="s">
        <v>2139</v>
      </c>
      <c r="B769">
        <v>42</v>
      </c>
      <c r="C769">
        <v>3</v>
      </c>
      <c r="D769">
        <v>151.86420000000001</v>
      </c>
      <c r="E769">
        <v>2</v>
      </c>
      <c r="F769">
        <v>3</v>
      </c>
      <c r="G769">
        <v>1</v>
      </c>
      <c r="H769">
        <v>6</v>
      </c>
      <c r="I769" t="s">
        <v>42</v>
      </c>
      <c r="J769" t="s">
        <v>41</v>
      </c>
      <c r="K769">
        <v>1</v>
      </c>
      <c r="L769">
        <v>-22.059799999999989</v>
      </c>
      <c r="M769">
        <f>_xlfn.RANK.EQ(D769,'Segments clients'!$D$2:$D$1708,0)</f>
        <v>1292</v>
      </c>
      <c r="N769">
        <f>SUMIFS('Segments clients'!$D$2:$D$1708,'Segments clients'!$M$2:$M$1708,"&lt;="&amp;M769)</f>
        <v>2305888.8940999974</v>
      </c>
      <c r="O769" s="4">
        <f>IFERROR(N769/(SUM('Segments clients'!$D$2:$D$1708)),0)</f>
        <v>0.98652409957858989</v>
      </c>
    </row>
    <row r="770" spans="1:15" x14ac:dyDescent="0.35">
      <c r="A770" t="s">
        <v>910</v>
      </c>
      <c r="B770">
        <v>30</v>
      </c>
      <c r="C770">
        <v>4</v>
      </c>
      <c r="D770">
        <v>395.43200000000002</v>
      </c>
      <c r="E770">
        <v>3</v>
      </c>
      <c r="F770">
        <v>3</v>
      </c>
      <c r="G770">
        <v>2</v>
      </c>
      <c r="H770">
        <v>8</v>
      </c>
      <c r="I770" t="s">
        <v>46</v>
      </c>
      <c r="J770" t="s">
        <v>41</v>
      </c>
      <c r="K770">
        <v>1</v>
      </c>
      <c r="L770">
        <v>59.77000000000001</v>
      </c>
      <c r="M770">
        <f>_xlfn.RANK.EQ(D770,'Segments clients'!$D$2:$D$1708,0)</f>
        <v>1009</v>
      </c>
      <c r="N770">
        <f>SUMIFS('Segments clients'!$D$2:$D$1708,'Segments clients'!$M$2:$M$1708,"&lt;="&amp;M770)</f>
        <v>2231940.2447999963</v>
      </c>
      <c r="O770" s="4">
        <f>IFERROR(N770/(SUM('Segments clients'!$D$2:$D$1708)),0)</f>
        <v>0.95488678832200824</v>
      </c>
    </row>
    <row r="771" spans="1:15" x14ac:dyDescent="0.35">
      <c r="A771" t="s">
        <v>7962</v>
      </c>
      <c r="B771">
        <v>70</v>
      </c>
      <c r="C771">
        <v>1</v>
      </c>
      <c r="D771">
        <v>922.13940000000002</v>
      </c>
      <c r="E771">
        <v>2</v>
      </c>
      <c r="F771">
        <v>1</v>
      </c>
      <c r="G771">
        <v>3</v>
      </c>
      <c r="H771">
        <v>6</v>
      </c>
      <c r="I771" t="s">
        <v>44</v>
      </c>
      <c r="J771" t="s">
        <v>43</v>
      </c>
      <c r="K771">
        <v>0</v>
      </c>
      <c r="L771">
        <v>302.54539999999997</v>
      </c>
      <c r="M771">
        <f>_xlfn.RANK.EQ(D771,'Segments clients'!$D$2:$D$1708,0)</f>
        <v>700</v>
      </c>
      <c r="N771">
        <f>SUMIFS('Segments clients'!$D$2:$D$1708,'Segments clients'!$M$2:$M$1708,"&lt;="&amp;M771)</f>
        <v>2040108.6450999961</v>
      </c>
      <c r="O771" s="4">
        <f>IFERROR(N771/(SUM('Segments clients'!$D$2:$D$1708)),0)</f>
        <v>0.87281583657364692</v>
      </c>
    </row>
    <row r="772" spans="1:15" x14ac:dyDescent="0.35">
      <c r="A772" t="s">
        <v>3654</v>
      </c>
      <c r="B772">
        <v>25</v>
      </c>
      <c r="C772">
        <v>5</v>
      </c>
      <c r="D772">
        <v>797.68910000000005</v>
      </c>
      <c r="E772">
        <v>3</v>
      </c>
      <c r="F772">
        <v>3</v>
      </c>
      <c r="G772">
        <v>3</v>
      </c>
      <c r="H772">
        <v>9</v>
      </c>
      <c r="I772" t="s">
        <v>46</v>
      </c>
      <c r="J772" t="s">
        <v>48</v>
      </c>
      <c r="K772">
        <v>1</v>
      </c>
      <c r="L772">
        <v>206.58709999999999</v>
      </c>
      <c r="M772">
        <f>_xlfn.RANK.EQ(D772,'Segments clients'!$D$2:$D$1708,0)</f>
        <v>755</v>
      </c>
      <c r="N772">
        <f>SUMIFS('Segments clients'!$D$2:$D$1708,'Segments clients'!$M$2:$M$1708,"&lt;="&amp;M772)</f>
        <v>2087614.8516999958</v>
      </c>
      <c r="O772" s="4">
        <f>IFERROR(N772/(SUM('Segments clients'!$D$2:$D$1708)),0)</f>
        <v>0.89314032740682348</v>
      </c>
    </row>
    <row r="773" spans="1:15" x14ac:dyDescent="0.35">
      <c r="A773" t="s">
        <v>5949</v>
      </c>
      <c r="B773">
        <v>11</v>
      </c>
      <c r="C773">
        <v>2</v>
      </c>
      <c r="D773">
        <v>156.48560000000001</v>
      </c>
      <c r="E773">
        <v>4</v>
      </c>
      <c r="F773">
        <v>2</v>
      </c>
      <c r="G773">
        <v>1</v>
      </c>
      <c r="H773">
        <v>7</v>
      </c>
      <c r="I773" t="s">
        <v>42</v>
      </c>
      <c r="J773" t="s">
        <v>43</v>
      </c>
      <c r="K773">
        <v>1</v>
      </c>
      <c r="L773">
        <v>29.8996</v>
      </c>
      <c r="M773">
        <f>_xlfn.RANK.EQ(D773,'Segments clients'!$D$2:$D$1708,0)</f>
        <v>1285</v>
      </c>
      <c r="N773">
        <f>SUMIFS('Segments clients'!$D$2:$D$1708,'Segments clients'!$M$2:$M$1708,"&lt;="&amp;M773)</f>
        <v>2304808.1592999971</v>
      </c>
      <c r="O773" s="4">
        <f>IFERROR(N773/(SUM('Segments clients'!$D$2:$D$1708)),0)</f>
        <v>0.98606173084600202</v>
      </c>
    </row>
    <row r="774" spans="1:15" x14ac:dyDescent="0.35">
      <c r="A774" t="s">
        <v>1260</v>
      </c>
      <c r="B774">
        <v>2</v>
      </c>
      <c r="C774">
        <v>2</v>
      </c>
      <c r="D774">
        <v>293.71179999999998</v>
      </c>
      <c r="E774">
        <v>4</v>
      </c>
      <c r="F774">
        <v>2</v>
      </c>
      <c r="G774">
        <v>2</v>
      </c>
      <c r="H774">
        <v>8</v>
      </c>
      <c r="I774" t="s">
        <v>46</v>
      </c>
      <c r="J774" t="s">
        <v>43</v>
      </c>
      <c r="K774">
        <v>1</v>
      </c>
      <c r="L774">
        <v>80.257799999999975</v>
      </c>
      <c r="M774">
        <f>_xlfn.RANK.EQ(D774,'Segments clients'!$D$2:$D$1708,0)</f>
        <v>1111</v>
      </c>
      <c r="N774">
        <f>SUMIFS('Segments clients'!$D$2:$D$1708,'Segments clients'!$M$2:$M$1708,"&lt;="&amp;M774)</f>
        <v>2266758.5316999969</v>
      </c>
      <c r="O774" s="4">
        <f>IFERROR(N774/(SUM('Segments clients'!$D$2:$D$1708)),0)</f>
        <v>0.9697830303832714</v>
      </c>
    </row>
    <row r="775" spans="1:15" x14ac:dyDescent="0.35">
      <c r="A775" t="s">
        <v>4021</v>
      </c>
      <c r="B775">
        <v>8</v>
      </c>
      <c r="C775">
        <v>3</v>
      </c>
      <c r="D775">
        <v>319.45639999999997</v>
      </c>
      <c r="E775">
        <v>4</v>
      </c>
      <c r="F775">
        <v>3</v>
      </c>
      <c r="G775">
        <v>2</v>
      </c>
      <c r="H775">
        <v>9</v>
      </c>
      <c r="I775" t="s">
        <v>46</v>
      </c>
      <c r="J775" t="s">
        <v>48</v>
      </c>
      <c r="K775">
        <v>1</v>
      </c>
      <c r="L775">
        <v>34.742400000000018</v>
      </c>
      <c r="M775">
        <f>_xlfn.RANK.EQ(D775,'Segments clients'!$D$2:$D$1708,0)</f>
        <v>1082</v>
      </c>
      <c r="N775">
        <f>SUMIFS('Segments clients'!$D$2:$D$1708,'Segments clients'!$M$2:$M$1708,"&lt;="&amp;M775)</f>
        <v>2257953.1033999957</v>
      </c>
      <c r="O775" s="4">
        <f>IFERROR(N775/(SUM('Segments clients'!$D$2:$D$1708)),0)</f>
        <v>0.96601582058956059</v>
      </c>
    </row>
    <row r="776" spans="1:15" x14ac:dyDescent="0.35">
      <c r="A776" t="s">
        <v>6036</v>
      </c>
      <c r="B776">
        <v>21</v>
      </c>
      <c r="C776">
        <v>2</v>
      </c>
      <c r="D776">
        <v>219.40899999999999</v>
      </c>
      <c r="E776">
        <v>3</v>
      </c>
      <c r="F776">
        <v>2</v>
      </c>
      <c r="G776">
        <v>2</v>
      </c>
      <c r="H776">
        <v>7</v>
      </c>
      <c r="I776" t="s">
        <v>42</v>
      </c>
      <c r="J776" t="s">
        <v>45</v>
      </c>
      <c r="K776">
        <v>1</v>
      </c>
      <c r="L776">
        <v>66.628999999999991</v>
      </c>
      <c r="M776">
        <f>_xlfn.RANK.EQ(D776,'Segments clients'!$D$2:$D$1708,0)</f>
        <v>1196</v>
      </c>
      <c r="N776">
        <f>SUMIFS('Segments clients'!$D$2:$D$1708,'Segments clients'!$M$2:$M$1708,"&lt;="&amp;M776)</f>
        <v>2288383.7386999973</v>
      </c>
      <c r="O776" s="4">
        <f>IFERROR(N776/(SUM('Segments clients'!$D$2:$D$1708)),0)</f>
        <v>0.97903490193634679</v>
      </c>
    </row>
    <row r="777" spans="1:15" x14ac:dyDescent="0.35">
      <c r="A777" t="s">
        <v>5144</v>
      </c>
      <c r="B777">
        <v>114</v>
      </c>
      <c r="C777">
        <v>1</v>
      </c>
      <c r="D777">
        <v>69.738900000000001</v>
      </c>
      <c r="E777">
        <v>1</v>
      </c>
      <c r="F777">
        <v>1</v>
      </c>
      <c r="G777">
        <v>1</v>
      </c>
      <c r="H777">
        <v>3</v>
      </c>
      <c r="I777" t="s">
        <v>44</v>
      </c>
      <c r="J777" t="s">
        <v>41</v>
      </c>
      <c r="K777">
        <v>0</v>
      </c>
      <c r="L777">
        <v>5.6968999999999959</v>
      </c>
      <c r="M777">
        <f>_xlfn.RANK.EQ(D777,'Segments clients'!$D$2:$D$1708,0)</f>
        <v>1510</v>
      </c>
      <c r="N777">
        <f>SUMIFS('Segments clients'!$D$2:$D$1708,'Segments clients'!$M$2:$M$1708,"&lt;="&amp;M777)</f>
        <v>2329419.5922999964</v>
      </c>
      <c r="O777" s="4">
        <f>IFERROR(N777/(SUM('Segments clients'!$D$2:$D$1708)),0)</f>
        <v>0.99659119384041905</v>
      </c>
    </row>
    <row r="778" spans="1:15" x14ac:dyDescent="0.35">
      <c r="A778" t="s">
        <v>10464</v>
      </c>
      <c r="B778">
        <v>26</v>
      </c>
      <c r="C778">
        <v>2</v>
      </c>
      <c r="D778">
        <v>1234.8686</v>
      </c>
      <c r="E778">
        <v>3</v>
      </c>
      <c r="F778">
        <v>2</v>
      </c>
      <c r="G778">
        <v>3</v>
      </c>
      <c r="H778">
        <v>8</v>
      </c>
      <c r="I778" t="s">
        <v>46</v>
      </c>
      <c r="J778" t="s">
        <v>41</v>
      </c>
      <c r="K778">
        <v>1</v>
      </c>
      <c r="L778">
        <v>335.2586</v>
      </c>
      <c r="M778">
        <f>_xlfn.RANK.EQ(D778,'Segments clients'!$D$2:$D$1708,0)</f>
        <v>572</v>
      </c>
      <c r="N778">
        <f>SUMIFS('Segments clients'!$D$2:$D$1708,'Segments clients'!$M$2:$M$1708,"&lt;="&amp;M778)</f>
        <v>1901982.5986999962</v>
      </c>
      <c r="O778" s="4">
        <f>IFERROR(N778/(SUM('Segments clients'!$D$2:$D$1708)),0)</f>
        <v>0.81372163047301194</v>
      </c>
    </row>
    <row r="779" spans="1:15" x14ac:dyDescent="0.35">
      <c r="A779" t="s">
        <v>6823</v>
      </c>
      <c r="B779">
        <v>62</v>
      </c>
      <c r="C779">
        <v>1</v>
      </c>
      <c r="D779">
        <v>61.220799999999997</v>
      </c>
      <c r="E779">
        <v>2</v>
      </c>
      <c r="F779">
        <v>1</v>
      </c>
      <c r="G779">
        <v>1</v>
      </c>
      <c r="H779">
        <v>4</v>
      </c>
      <c r="I779" t="s">
        <v>44</v>
      </c>
      <c r="J779" t="s">
        <v>41</v>
      </c>
      <c r="K779">
        <v>0</v>
      </c>
      <c r="L779">
        <v>-1.195199999999996</v>
      </c>
      <c r="M779">
        <f>_xlfn.RANK.EQ(D779,'Segments clients'!$D$2:$D$1708,0)</f>
        <v>1537</v>
      </c>
      <c r="N779">
        <f>SUMIFS('Segments clients'!$D$2:$D$1708,'Segments clients'!$M$2:$M$1708,"&lt;="&amp;M779)</f>
        <v>2331192.3522999967</v>
      </c>
      <c r="O779" s="4">
        <f>IFERROR(N779/(SUM('Segments clients'!$D$2:$D$1708)),0)</f>
        <v>0.99734963041004032</v>
      </c>
    </row>
    <row r="780" spans="1:15" x14ac:dyDescent="0.35">
      <c r="A780" t="s">
        <v>3783</v>
      </c>
      <c r="B780">
        <v>34</v>
      </c>
      <c r="C780">
        <v>4</v>
      </c>
      <c r="D780">
        <v>1237.2528</v>
      </c>
      <c r="E780">
        <v>3</v>
      </c>
      <c r="F780">
        <v>3</v>
      </c>
      <c r="G780">
        <v>3</v>
      </c>
      <c r="H780">
        <v>9</v>
      </c>
      <c r="I780" t="s">
        <v>46</v>
      </c>
      <c r="J780" t="s">
        <v>45</v>
      </c>
      <c r="K780">
        <v>1</v>
      </c>
      <c r="L780">
        <v>415.46080000000001</v>
      </c>
      <c r="M780">
        <f>_xlfn.RANK.EQ(D780,'Segments clients'!$D$2:$D$1708,0)</f>
        <v>570</v>
      </c>
      <c r="N780">
        <f>SUMIFS('Segments clients'!$D$2:$D$1708,'Segments clients'!$M$2:$M$1708,"&lt;="&amp;M780)</f>
        <v>1899510.7513999962</v>
      </c>
      <c r="O780" s="4">
        <f>IFERROR(N780/(SUM('Segments clients'!$D$2:$D$1708)),0)</f>
        <v>0.81266410470142436</v>
      </c>
    </row>
    <row r="781" spans="1:15" x14ac:dyDescent="0.35">
      <c r="A781" t="s">
        <v>1414</v>
      </c>
      <c r="B781">
        <v>3</v>
      </c>
      <c r="C781">
        <v>3</v>
      </c>
      <c r="D781">
        <v>1302.2072000000001</v>
      </c>
      <c r="E781">
        <v>4</v>
      </c>
      <c r="F781">
        <v>3</v>
      </c>
      <c r="G781">
        <v>3</v>
      </c>
      <c r="H781">
        <v>10</v>
      </c>
      <c r="I781" t="s">
        <v>49</v>
      </c>
      <c r="J781" t="s">
        <v>41</v>
      </c>
      <c r="K781">
        <v>1</v>
      </c>
      <c r="L781">
        <v>422.83920000000012</v>
      </c>
      <c r="M781">
        <f>_xlfn.RANK.EQ(D781,'Segments clients'!$D$2:$D$1708,0)</f>
        <v>554</v>
      </c>
      <c r="N781">
        <f>SUMIFS('Segments clients'!$D$2:$D$1708,'Segments clients'!$M$2:$M$1708,"&lt;="&amp;M781)</f>
        <v>1879254.7633999963</v>
      </c>
      <c r="O781" s="4">
        <f>IFERROR(N781/(SUM('Segments clients'!$D$2:$D$1708)),0)</f>
        <v>0.80399802353250749</v>
      </c>
    </row>
    <row r="782" spans="1:15" x14ac:dyDescent="0.35">
      <c r="A782" t="s">
        <v>607</v>
      </c>
      <c r="B782">
        <v>12</v>
      </c>
      <c r="C782">
        <v>3</v>
      </c>
      <c r="D782">
        <v>539.67880000000002</v>
      </c>
      <c r="E782">
        <v>4</v>
      </c>
      <c r="F782">
        <v>3</v>
      </c>
      <c r="G782">
        <v>2</v>
      </c>
      <c r="H782">
        <v>9</v>
      </c>
      <c r="I782" t="s">
        <v>46</v>
      </c>
      <c r="J782" t="s">
        <v>41</v>
      </c>
      <c r="K782">
        <v>1</v>
      </c>
      <c r="L782">
        <v>146.39080000000001</v>
      </c>
      <c r="M782">
        <f>_xlfn.RANK.EQ(D782,'Segments clients'!$D$2:$D$1708,0)</f>
        <v>888</v>
      </c>
      <c r="N782">
        <f>SUMIFS('Segments clients'!$D$2:$D$1708,'Segments clients'!$M$2:$M$1708,"&lt;="&amp;M782)</f>
        <v>2175266.2520999964</v>
      </c>
      <c r="O782" s="4">
        <f>IFERROR(N782/(SUM('Segments clients'!$D$2:$D$1708)),0)</f>
        <v>0.93064006084049478</v>
      </c>
    </row>
    <row r="783" spans="1:15" x14ac:dyDescent="0.35">
      <c r="A783" t="s">
        <v>3307</v>
      </c>
      <c r="B783">
        <v>12</v>
      </c>
      <c r="C783">
        <v>3</v>
      </c>
      <c r="D783">
        <v>829.01520000000005</v>
      </c>
      <c r="E783">
        <v>4</v>
      </c>
      <c r="F783">
        <v>3</v>
      </c>
      <c r="G783">
        <v>3</v>
      </c>
      <c r="H783">
        <v>10</v>
      </c>
      <c r="I783" t="s">
        <v>49</v>
      </c>
      <c r="J783" t="s">
        <v>48</v>
      </c>
      <c r="K783">
        <v>1</v>
      </c>
      <c r="L783">
        <v>272.75319999999999</v>
      </c>
      <c r="M783">
        <f>_xlfn.RANK.EQ(D783,'Segments clients'!$D$2:$D$1708,0)</f>
        <v>742</v>
      </c>
      <c r="N783">
        <f>SUMIFS('Segments clients'!$D$2:$D$1708,'Segments clients'!$M$2:$M$1708,"&lt;="&amp;M783)</f>
        <v>2077007.0807999959</v>
      </c>
      <c r="O783" s="4">
        <f>IFERROR(N783/(SUM('Segments clients'!$D$2:$D$1708)),0)</f>
        <v>0.88860202477548933</v>
      </c>
    </row>
    <row r="784" spans="1:15" x14ac:dyDescent="0.35">
      <c r="A784" t="s">
        <v>4442</v>
      </c>
      <c r="B784">
        <v>142</v>
      </c>
      <c r="C784">
        <v>1</v>
      </c>
      <c r="D784">
        <v>112.3222</v>
      </c>
      <c r="E784">
        <v>1</v>
      </c>
      <c r="F784">
        <v>1</v>
      </c>
      <c r="G784">
        <v>1</v>
      </c>
      <c r="H784">
        <v>3</v>
      </c>
      <c r="I784" t="s">
        <v>44</v>
      </c>
      <c r="J784" t="s">
        <v>41</v>
      </c>
      <c r="K784">
        <v>0</v>
      </c>
      <c r="L784">
        <v>16.7742</v>
      </c>
      <c r="M784">
        <f>_xlfn.RANK.EQ(D784,'Segments clients'!$D$2:$D$1708,0)</f>
        <v>1389</v>
      </c>
      <c r="N784">
        <f>SUMIFS('Segments clients'!$D$2:$D$1708,'Segments clients'!$M$2:$M$1708,"&lt;="&amp;M784)</f>
        <v>2318579.9237999963</v>
      </c>
      <c r="O784" s="4">
        <f>IFERROR(N784/(SUM('Segments clients'!$D$2:$D$1708)),0)</f>
        <v>0.99195367889594166</v>
      </c>
    </row>
    <row r="785" spans="1:15" x14ac:dyDescent="0.35">
      <c r="A785" t="s">
        <v>3313</v>
      </c>
      <c r="B785">
        <v>86</v>
      </c>
      <c r="C785">
        <v>1</v>
      </c>
      <c r="D785">
        <v>145.12049999999999</v>
      </c>
      <c r="E785">
        <v>1</v>
      </c>
      <c r="F785">
        <v>1</v>
      </c>
      <c r="G785">
        <v>1</v>
      </c>
      <c r="H785">
        <v>3</v>
      </c>
      <c r="I785" t="s">
        <v>44</v>
      </c>
      <c r="J785" t="s">
        <v>41</v>
      </c>
      <c r="K785">
        <v>0</v>
      </c>
      <c r="L785">
        <v>27.03250000000001</v>
      </c>
      <c r="M785">
        <f>_xlfn.RANK.EQ(D785,'Segments clients'!$D$2:$D$1708,0)</f>
        <v>1307</v>
      </c>
      <c r="N785">
        <f>SUMIFS('Segments clients'!$D$2:$D$1708,'Segments clients'!$M$2:$M$1708,"&lt;="&amp;M785)</f>
        <v>2308121.4476999966</v>
      </c>
      <c r="O785" s="4">
        <f>IFERROR(N785/(SUM('Segments clients'!$D$2:$D$1708)),0)</f>
        <v>0.98747924877751081</v>
      </c>
    </row>
    <row r="786" spans="1:15" x14ac:dyDescent="0.35">
      <c r="A786" t="s">
        <v>3510</v>
      </c>
      <c r="B786">
        <v>156</v>
      </c>
      <c r="C786">
        <v>1</v>
      </c>
      <c r="D786">
        <v>255.82830000000001</v>
      </c>
      <c r="E786">
        <v>1</v>
      </c>
      <c r="F786">
        <v>1</v>
      </c>
      <c r="G786">
        <v>2</v>
      </c>
      <c r="H786">
        <v>4</v>
      </c>
      <c r="I786" t="s">
        <v>44</v>
      </c>
      <c r="J786" t="s">
        <v>41</v>
      </c>
      <c r="K786">
        <v>0</v>
      </c>
      <c r="L786">
        <v>64.850300000000018</v>
      </c>
      <c r="M786">
        <f>_xlfn.RANK.EQ(D786,'Segments clients'!$D$2:$D$1708,0)</f>
        <v>1152</v>
      </c>
      <c r="N786">
        <f>SUMIFS('Segments clients'!$D$2:$D$1708,'Segments clients'!$M$2:$M$1708,"&lt;="&amp;M786)</f>
        <v>2278070.0556999971</v>
      </c>
      <c r="O786" s="4">
        <f>IFERROR(N786/(SUM('Segments clients'!$D$2:$D$1708)),0)</f>
        <v>0.97462241837699226</v>
      </c>
    </row>
    <row r="787" spans="1:15" x14ac:dyDescent="0.35">
      <c r="A787" t="s">
        <v>2773</v>
      </c>
      <c r="B787">
        <v>4</v>
      </c>
      <c r="C787">
        <v>4</v>
      </c>
      <c r="D787">
        <v>685.03440000000001</v>
      </c>
      <c r="E787">
        <v>4</v>
      </c>
      <c r="F787">
        <v>3</v>
      </c>
      <c r="G787">
        <v>3</v>
      </c>
      <c r="H787">
        <v>10</v>
      </c>
      <c r="I787" t="s">
        <v>49</v>
      </c>
      <c r="J787" t="s">
        <v>43</v>
      </c>
      <c r="K787">
        <v>1</v>
      </c>
      <c r="L787">
        <v>118.4083999999999</v>
      </c>
      <c r="M787">
        <f>_xlfn.RANK.EQ(D787,'Segments clients'!$D$2:$D$1708,0)</f>
        <v>809</v>
      </c>
      <c r="N787">
        <f>SUMIFS('Segments clients'!$D$2:$D$1708,'Segments clients'!$M$2:$M$1708,"&lt;="&amp;M787)</f>
        <v>2127134.2165999957</v>
      </c>
      <c r="O787" s="4">
        <f>IFERROR(N787/(SUM('Segments clients'!$D$2:$D$1708)),0)</f>
        <v>0.91004782280855101</v>
      </c>
    </row>
    <row r="788" spans="1:15" x14ac:dyDescent="0.35">
      <c r="A788" t="s">
        <v>1785</v>
      </c>
      <c r="B788">
        <v>67</v>
      </c>
      <c r="C788">
        <v>1</v>
      </c>
      <c r="D788">
        <v>51.815399999999997</v>
      </c>
      <c r="E788">
        <v>2</v>
      </c>
      <c r="F788">
        <v>1</v>
      </c>
      <c r="G788">
        <v>1</v>
      </c>
      <c r="H788">
        <v>4</v>
      </c>
      <c r="I788" t="s">
        <v>44</v>
      </c>
      <c r="J788" t="s">
        <v>48</v>
      </c>
      <c r="K788">
        <v>0</v>
      </c>
      <c r="L788">
        <v>-4.5485999999999969</v>
      </c>
      <c r="M788">
        <f>_xlfn.RANK.EQ(D788,'Segments clients'!$D$2:$D$1708,0)</f>
        <v>1570</v>
      </c>
      <c r="N788">
        <f>SUMIFS('Segments clients'!$D$2:$D$1708,'Segments clients'!$M$2:$M$1708,"&lt;="&amp;M788)</f>
        <v>2333062.020199996</v>
      </c>
      <c r="O788" s="4">
        <f>IFERROR(N788/(SUM('Segments clients'!$D$2:$D$1708)),0)</f>
        <v>0.99814952690387282</v>
      </c>
    </row>
    <row r="789" spans="1:15" x14ac:dyDescent="0.35">
      <c r="A789" t="s">
        <v>2136</v>
      </c>
      <c r="B789">
        <v>15</v>
      </c>
      <c r="C789">
        <v>3</v>
      </c>
      <c r="D789">
        <v>790.18039999999996</v>
      </c>
      <c r="E789">
        <v>3</v>
      </c>
      <c r="F789">
        <v>3</v>
      </c>
      <c r="G789">
        <v>3</v>
      </c>
      <c r="H789">
        <v>9</v>
      </c>
      <c r="I789" t="s">
        <v>46</v>
      </c>
      <c r="J789" t="s">
        <v>43</v>
      </c>
      <c r="K789">
        <v>1</v>
      </c>
      <c r="L789">
        <v>251.80240000000001</v>
      </c>
      <c r="M789">
        <f>_xlfn.RANK.EQ(D789,'Segments clients'!$D$2:$D$1708,0)</f>
        <v>759</v>
      </c>
      <c r="N789">
        <f>SUMIFS('Segments clients'!$D$2:$D$1708,'Segments clients'!$M$2:$M$1708,"&lt;="&amp;M789)</f>
        <v>2090786.9564999957</v>
      </c>
      <c r="O789" s="4">
        <f>IFERROR(N789/(SUM('Segments clients'!$D$2:$D$1708)),0)</f>
        <v>0.8944974430248378</v>
      </c>
    </row>
    <row r="790" spans="1:15" x14ac:dyDescent="0.35">
      <c r="A790" t="s">
        <v>3001</v>
      </c>
      <c r="B790">
        <v>116</v>
      </c>
      <c r="C790">
        <v>3</v>
      </c>
      <c r="D790">
        <v>968.50639999999999</v>
      </c>
      <c r="E790">
        <v>1</v>
      </c>
      <c r="F790">
        <v>3</v>
      </c>
      <c r="G790">
        <v>3</v>
      </c>
      <c r="H790">
        <v>7</v>
      </c>
      <c r="I790" t="s">
        <v>42</v>
      </c>
      <c r="J790" t="s">
        <v>41</v>
      </c>
      <c r="K790">
        <v>1</v>
      </c>
      <c r="L790">
        <v>308.59240000000011</v>
      </c>
      <c r="M790">
        <f>_xlfn.RANK.EQ(D790,'Segments clients'!$D$2:$D$1708,0)</f>
        <v>677</v>
      </c>
      <c r="N790">
        <f>SUMIFS('Segments clients'!$D$2:$D$1708,'Segments clients'!$M$2:$M$1708,"&lt;="&amp;M790)</f>
        <v>2018382.6938999959</v>
      </c>
      <c r="O790" s="4">
        <f>IFERROR(N790/(SUM('Segments clients'!$D$2:$D$1708)),0)</f>
        <v>0.86352086381936155</v>
      </c>
    </row>
    <row r="791" spans="1:15" x14ac:dyDescent="0.35">
      <c r="A791" t="s">
        <v>4569</v>
      </c>
      <c r="B791">
        <v>176</v>
      </c>
      <c r="C791">
        <v>1</v>
      </c>
      <c r="D791">
        <v>297.45119999999997</v>
      </c>
      <c r="E791">
        <v>1</v>
      </c>
      <c r="F791">
        <v>1</v>
      </c>
      <c r="G791">
        <v>2</v>
      </c>
      <c r="H791">
        <v>4</v>
      </c>
      <c r="I791" t="s">
        <v>44</v>
      </c>
      <c r="J791" t="s">
        <v>41</v>
      </c>
      <c r="K791">
        <v>0</v>
      </c>
      <c r="L791">
        <v>87.197200000000009</v>
      </c>
      <c r="M791">
        <f>_xlfn.RANK.EQ(D791,'Segments clients'!$D$2:$D$1708,0)</f>
        <v>1105</v>
      </c>
      <c r="N791">
        <f>SUMIFS('Segments clients'!$D$2:$D$1708,'Segments clients'!$M$2:$M$1708,"&lt;="&amp;M791)</f>
        <v>2264988.5166999963</v>
      </c>
      <c r="O791" s="4">
        <f>IFERROR(N791/(SUM('Segments clients'!$D$2:$D$1708)),0)</f>
        <v>0.9690257682018264</v>
      </c>
    </row>
    <row r="792" spans="1:15" x14ac:dyDescent="0.35">
      <c r="A792" t="s">
        <v>2539</v>
      </c>
      <c r="B792">
        <v>29</v>
      </c>
      <c r="C792">
        <v>2</v>
      </c>
      <c r="D792">
        <v>93.478800000000007</v>
      </c>
      <c r="E792">
        <v>3</v>
      </c>
      <c r="F792">
        <v>2</v>
      </c>
      <c r="G792">
        <v>1</v>
      </c>
      <c r="H792">
        <v>6</v>
      </c>
      <c r="I792" t="s">
        <v>42</v>
      </c>
      <c r="J792" t="s">
        <v>43</v>
      </c>
      <c r="K792">
        <v>1</v>
      </c>
      <c r="L792">
        <v>-3.8251999999999931</v>
      </c>
      <c r="M792">
        <f>_xlfn.RANK.EQ(D792,'Segments clients'!$D$2:$D$1708,0)</f>
        <v>1437</v>
      </c>
      <c r="N792">
        <f>SUMIFS('Segments clients'!$D$2:$D$1708,'Segments clients'!$M$2:$M$1708,"&lt;="&amp;M792)</f>
        <v>2323462.3250999963</v>
      </c>
      <c r="O792" s="4">
        <f>IFERROR(N792/(SUM('Segments clients'!$D$2:$D$1708)),0)</f>
        <v>0.99404250744209932</v>
      </c>
    </row>
    <row r="793" spans="1:15" x14ac:dyDescent="0.35">
      <c r="A793" t="s">
        <v>2764</v>
      </c>
      <c r="B793">
        <v>11</v>
      </c>
      <c r="C793">
        <v>4</v>
      </c>
      <c r="D793">
        <v>374.88720000000001</v>
      </c>
      <c r="E793">
        <v>4</v>
      </c>
      <c r="F793">
        <v>3</v>
      </c>
      <c r="G793">
        <v>2</v>
      </c>
      <c r="H793">
        <v>9</v>
      </c>
      <c r="I793" t="s">
        <v>46</v>
      </c>
      <c r="J793" t="s">
        <v>48</v>
      </c>
      <c r="K793">
        <v>1</v>
      </c>
      <c r="L793">
        <v>73.711199999999991</v>
      </c>
      <c r="M793">
        <f>_xlfn.RANK.EQ(D793,'Segments clients'!$D$2:$D$1708,0)</f>
        <v>1027</v>
      </c>
      <c r="N793">
        <f>SUMIFS('Segments clients'!$D$2:$D$1708,'Segments clients'!$M$2:$M$1708,"&lt;="&amp;M793)</f>
        <v>2238897.1428999966</v>
      </c>
      <c r="O793" s="4">
        <f>IFERROR(N793/(SUM('Segments clients'!$D$2:$D$1708)),0)</f>
        <v>0.95786314492423796</v>
      </c>
    </row>
    <row r="794" spans="1:15" x14ac:dyDescent="0.35">
      <c r="A794" t="s">
        <v>2919</v>
      </c>
      <c r="B794">
        <v>34</v>
      </c>
      <c r="C794">
        <v>5</v>
      </c>
      <c r="D794">
        <v>2635.2909</v>
      </c>
      <c r="E794">
        <v>3</v>
      </c>
      <c r="F794">
        <v>3</v>
      </c>
      <c r="G794">
        <v>4</v>
      </c>
      <c r="H794">
        <v>10</v>
      </c>
      <c r="I794" t="s">
        <v>49</v>
      </c>
      <c r="J794" t="s">
        <v>41</v>
      </c>
      <c r="K794">
        <v>1</v>
      </c>
      <c r="L794">
        <v>658.9109000000002</v>
      </c>
      <c r="M794">
        <f>_xlfn.RANK.EQ(D794,'Segments clients'!$D$2:$D$1708,0)</f>
        <v>322</v>
      </c>
      <c r="N794">
        <f>SUMIFS('Segments clients'!$D$2:$D$1708,'Segments clients'!$M$2:$M$1708,"&lt;="&amp;M794)</f>
        <v>1441416.3640999987</v>
      </c>
      <c r="O794" s="4">
        <f>IFERROR(N794/(SUM('Segments clients'!$D$2:$D$1708)),0)</f>
        <v>0.61667844636834002</v>
      </c>
    </row>
    <row r="795" spans="1:15" x14ac:dyDescent="0.35">
      <c r="A795" t="s">
        <v>7835</v>
      </c>
      <c r="B795">
        <v>120</v>
      </c>
      <c r="C795">
        <v>1</v>
      </c>
      <c r="D795">
        <v>90.33</v>
      </c>
      <c r="E795">
        <v>1</v>
      </c>
      <c r="F795">
        <v>1</v>
      </c>
      <c r="G795">
        <v>1</v>
      </c>
      <c r="H795">
        <v>3</v>
      </c>
      <c r="I795" t="s">
        <v>44</v>
      </c>
      <c r="J795" t="s">
        <v>43</v>
      </c>
      <c r="K795">
        <v>0</v>
      </c>
      <c r="L795">
        <v>12.106</v>
      </c>
      <c r="M795">
        <f>_xlfn.RANK.EQ(D795,'Segments clients'!$D$2:$D$1708,0)</f>
        <v>1451</v>
      </c>
      <c r="N795">
        <f>SUMIFS('Segments clients'!$D$2:$D$1708,'Segments clients'!$M$2:$M$1708,"&lt;="&amp;M795)</f>
        <v>2324744.6908999966</v>
      </c>
      <c r="O795" s="4">
        <f>IFERROR(N795/(SUM('Segments clients'!$D$2:$D$1708)),0)</f>
        <v>0.99459113958539669</v>
      </c>
    </row>
    <row r="796" spans="1:15" x14ac:dyDescent="0.35">
      <c r="A796" t="s">
        <v>7190</v>
      </c>
      <c r="B796">
        <v>34</v>
      </c>
      <c r="C796">
        <v>1</v>
      </c>
      <c r="D796">
        <v>33.580800000000004</v>
      </c>
      <c r="E796">
        <v>3</v>
      </c>
      <c r="F796">
        <v>1</v>
      </c>
      <c r="G796">
        <v>1</v>
      </c>
      <c r="H796">
        <v>5</v>
      </c>
      <c r="I796" t="s">
        <v>42</v>
      </c>
      <c r="J796" t="s">
        <v>43</v>
      </c>
      <c r="K796">
        <v>0</v>
      </c>
      <c r="L796">
        <v>3.3028000000000008</v>
      </c>
      <c r="M796">
        <f>_xlfn.RANK.EQ(D796,'Segments clients'!$D$2:$D$1708,0)</f>
        <v>1633</v>
      </c>
      <c r="N796">
        <f>SUMIFS('Segments clients'!$D$2:$D$1708,'Segments clients'!$M$2:$M$1708,"&lt;="&amp;M796)</f>
        <v>2335773.092799996</v>
      </c>
      <c r="O796" s="4">
        <f>IFERROR(N796/(SUM('Segments clients'!$D$2:$D$1708)),0)</f>
        <v>0.99930939998468371</v>
      </c>
    </row>
    <row r="797" spans="1:15" x14ac:dyDescent="0.35">
      <c r="A797" t="s">
        <v>9879</v>
      </c>
      <c r="B797">
        <v>102</v>
      </c>
      <c r="C797">
        <v>1</v>
      </c>
      <c r="D797">
        <v>821.9</v>
      </c>
      <c r="E797">
        <v>1</v>
      </c>
      <c r="F797">
        <v>1</v>
      </c>
      <c r="G797">
        <v>3</v>
      </c>
      <c r="H797">
        <v>5</v>
      </c>
      <c r="I797" t="s">
        <v>44</v>
      </c>
      <c r="J797" t="s">
        <v>43</v>
      </c>
      <c r="K797">
        <v>0</v>
      </c>
      <c r="L797">
        <v>316.38</v>
      </c>
      <c r="M797">
        <f>_xlfn.RANK.EQ(D797,'Segments clients'!$D$2:$D$1708,0)</f>
        <v>747</v>
      </c>
      <c r="N797">
        <f>SUMIFS('Segments clients'!$D$2:$D$1708,'Segments clients'!$M$2:$M$1708,"&lt;="&amp;M797)</f>
        <v>2081125.4135999957</v>
      </c>
      <c r="O797" s="4">
        <f>IFERROR(N797/(SUM('Segments clients'!$D$2:$D$1708)),0)</f>
        <v>0.89036396333535661</v>
      </c>
    </row>
    <row r="798" spans="1:15" x14ac:dyDescent="0.35">
      <c r="A798" t="s">
        <v>2349</v>
      </c>
      <c r="B798">
        <v>23</v>
      </c>
      <c r="C798">
        <v>2</v>
      </c>
      <c r="D798">
        <v>73.695899999999995</v>
      </c>
      <c r="E798">
        <v>3</v>
      </c>
      <c r="F798">
        <v>2</v>
      </c>
      <c r="G798">
        <v>1</v>
      </c>
      <c r="H798">
        <v>6</v>
      </c>
      <c r="I798" t="s">
        <v>42</v>
      </c>
      <c r="J798" t="s">
        <v>41</v>
      </c>
      <c r="K798">
        <v>1</v>
      </c>
      <c r="L798">
        <v>-15.1821</v>
      </c>
      <c r="M798">
        <f>_xlfn.RANK.EQ(D798,'Segments clients'!$D$2:$D$1708,0)</f>
        <v>1503</v>
      </c>
      <c r="N798">
        <f>SUMIFS('Segments clients'!$D$2:$D$1708,'Segments clients'!$M$2:$M$1708,"&lt;="&amp;M798)</f>
        <v>2328922.6783999964</v>
      </c>
      <c r="O798" s="4">
        <f>IFERROR(N798/(SUM('Segments clients'!$D$2:$D$1708)),0)</f>
        <v>0.99637860010313184</v>
      </c>
    </row>
    <row r="799" spans="1:15" x14ac:dyDescent="0.35">
      <c r="A799" t="s">
        <v>8773</v>
      </c>
      <c r="B799">
        <v>30</v>
      </c>
      <c r="C799">
        <v>2</v>
      </c>
      <c r="D799">
        <v>756.58409999999992</v>
      </c>
      <c r="E799">
        <v>3</v>
      </c>
      <c r="F799">
        <v>2</v>
      </c>
      <c r="G799">
        <v>3</v>
      </c>
      <c r="H799">
        <v>8</v>
      </c>
      <c r="I799" t="s">
        <v>46</v>
      </c>
      <c r="J799" t="s">
        <v>43</v>
      </c>
      <c r="K799">
        <v>1</v>
      </c>
      <c r="L799">
        <v>274.46409999999997</v>
      </c>
      <c r="M799">
        <f>_xlfn.RANK.EQ(D799,'Segments clients'!$D$2:$D$1708,0)</f>
        <v>765</v>
      </c>
      <c r="N799">
        <f>SUMIFS('Segments clients'!$D$2:$D$1708,'Segments clients'!$M$2:$M$1708,"&lt;="&amp;M799)</f>
        <v>2095413.9728999957</v>
      </c>
      <c r="O799" s="4">
        <f>IFERROR(N799/(SUM('Segments clients'!$D$2:$D$1708)),0)</f>
        <v>0.89647701073056063</v>
      </c>
    </row>
    <row r="800" spans="1:15" x14ac:dyDescent="0.35">
      <c r="A800" t="s">
        <v>2296</v>
      </c>
      <c r="B800">
        <v>79</v>
      </c>
      <c r="C800">
        <v>2</v>
      </c>
      <c r="D800">
        <v>51.831500000000013</v>
      </c>
      <c r="E800">
        <v>1</v>
      </c>
      <c r="F800">
        <v>2</v>
      </c>
      <c r="G800">
        <v>1</v>
      </c>
      <c r="H800">
        <v>4</v>
      </c>
      <c r="I800" t="s">
        <v>44</v>
      </c>
      <c r="J800" t="s">
        <v>48</v>
      </c>
      <c r="K800">
        <v>1</v>
      </c>
      <c r="L800">
        <v>-24.458500000000001</v>
      </c>
      <c r="M800">
        <f>_xlfn.RANK.EQ(D800,'Segments clients'!$D$2:$D$1708,0)</f>
        <v>1569</v>
      </c>
      <c r="N800">
        <f>SUMIFS('Segments clients'!$D$2:$D$1708,'Segments clients'!$M$2:$M$1708,"&lt;="&amp;M800)</f>
        <v>2333010.2047999958</v>
      </c>
      <c r="O800" s="4">
        <f>IFERROR(N800/(SUM('Segments clients'!$D$2:$D$1708)),0)</f>
        <v>0.99812735881894887</v>
      </c>
    </row>
    <row r="801" spans="1:15" x14ac:dyDescent="0.35">
      <c r="A801" t="s">
        <v>7953</v>
      </c>
      <c r="B801">
        <v>97</v>
      </c>
      <c r="C801">
        <v>1</v>
      </c>
      <c r="D801">
        <v>37.536000000000001</v>
      </c>
      <c r="E801">
        <v>1</v>
      </c>
      <c r="F801">
        <v>1</v>
      </c>
      <c r="G801">
        <v>1</v>
      </c>
      <c r="H801">
        <v>3</v>
      </c>
      <c r="I801" t="s">
        <v>44</v>
      </c>
      <c r="J801" t="s">
        <v>43</v>
      </c>
      <c r="K801">
        <v>0</v>
      </c>
      <c r="L801">
        <v>7.2260000000000009</v>
      </c>
      <c r="M801">
        <f>_xlfn.RANK.EQ(D801,'Segments clients'!$D$2:$D$1708,0)</f>
        <v>1620</v>
      </c>
      <c r="N801">
        <f>SUMIFS('Segments clients'!$D$2:$D$1708,'Segments clients'!$M$2:$M$1708,"&lt;="&amp;M801)</f>
        <v>2335307.6737999953</v>
      </c>
      <c r="O801" s="4">
        <f>IFERROR(N801/(SUM('Segments clients'!$D$2:$D$1708)),0)</f>
        <v>0.99911028065110374</v>
      </c>
    </row>
    <row r="802" spans="1:15" x14ac:dyDescent="0.35">
      <c r="A802" t="s">
        <v>9030</v>
      </c>
      <c r="B802">
        <v>162</v>
      </c>
      <c r="C802">
        <v>1</v>
      </c>
      <c r="D802">
        <v>101.303</v>
      </c>
      <c r="E802">
        <v>1</v>
      </c>
      <c r="F802">
        <v>1</v>
      </c>
      <c r="G802">
        <v>1</v>
      </c>
      <c r="H802">
        <v>3</v>
      </c>
      <c r="I802" t="s">
        <v>44</v>
      </c>
      <c r="J802" t="s">
        <v>41</v>
      </c>
      <c r="K802">
        <v>0</v>
      </c>
      <c r="L802">
        <v>9.4150000000000045</v>
      </c>
      <c r="M802">
        <f>_xlfn.RANK.EQ(D802,'Segments clients'!$D$2:$D$1708,0)</f>
        <v>1412</v>
      </c>
      <c r="N802">
        <f>SUMIFS('Segments clients'!$D$2:$D$1708,'Segments clients'!$M$2:$M$1708,"&lt;="&amp;M802)</f>
        <v>2321038.0477999966</v>
      </c>
      <c r="O802" s="4">
        <f>IFERROR(N802/(SUM('Segments clients'!$D$2:$D$1708)),0)</f>
        <v>0.99300533345395514</v>
      </c>
    </row>
    <row r="803" spans="1:15" x14ac:dyDescent="0.35">
      <c r="A803" t="s">
        <v>6820</v>
      </c>
      <c r="B803">
        <v>100</v>
      </c>
      <c r="C803">
        <v>1</v>
      </c>
      <c r="D803">
        <v>38.512500000000003</v>
      </c>
      <c r="E803">
        <v>1</v>
      </c>
      <c r="F803">
        <v>1</v>
      </c>
      <c r="G803">
        <v>1</v>
      </c>
      <c r="H803">
        <v>3</v>
      </c>
      <c r="I803" t="s">
        <v>44</v>
      </c>
      <c r="J803" t="s">
        <v>41</v>
      </c>
      <c r="K803">
        <v>0</v>
      </c>
      <c r="L803">
        <v>-3.337499999999999</v>
      </c>
      <c r="M803">
        <f>_xlfn.RANK.EQ(D803,'Segments clients'!$D$2:$D$1708,0)</f>
        <v>1615</v>
      </c>
      <c r="N803">
        <f>SUMIFS('Segments clients'!$D$2:$D$1708,'Segments clients'!$M$2:$M$1708,"&lt;="&amp;M803)</f>
        <v>2335118.8206999958</v>
      </c>
      <c r="O803" s="4">
        <f>IFERROR(N803/(SUM('Segments clients'!$D$2:$D$1708)),0)</f>
        <v>0.99902948398526858</v>
      </c>
    </row>
    <row r="804" spans="1:15" x14ac:dyDescent="0.35">
      <c r="A804" t="s">
        <v>3921</v>
      </c>
      <c r="B804">
        <v>26</v>
      </c>
      <c r="C804">
        <v>6</v>
      </c>
      <c r="D804">
        <v>1395.1256000000001</v>
      </c>
      <c r="E804">
        <v>3</v>
      </c>
      <c r="F804">
        <v>4</v>
      </c>
      <c r="G804">
        <v>3</v>
      </c>
      <c r="H804">
        <v>10</v>
      </c>
      <c r="I804" t="s">
        <v>49</v>
      </c>
      <c r="J804" t="s">
        <v>43</v>
      </c>
      <c r="K804">
        <v>1</v>
      </c>
      <c r="L804">
        <v>380.19560000000001</v>
      </c>
      <c r="M804">
        <f>_xlfn.RANK.EQ(D804,'Segments clients'!$D$2:$D$1708,0)</f>
        <v>530</v>
      </c>
      <c r="N804">
        <f>SUMIFS('Segments clients'!$D$2:$D$1708,'Segments clients'!$M$2:$M$1708,"&lt;="&amp;M804)</f>
        <v>1846809.5859999966</v>
      </c>
      <c r="O804" s="4">
        <f>IFERROR(N804/(SUM('Segments clients'!$D$2:$D$1708)),0)</f>
        <v>0.79011706443595253</v>
      </c>
    </row>
    <row r="805" spans="1:15" x14ac:dyDescent="0.35">
      <c r="A805" t="s">
        <v>7275</v>
      </c>
      <c r="B805">
        <v>24</v>
      </c>
      <c r="C805">
        <v>2</v>
      </c>
      <c r="D805">
        <v>1308.0876000000001</v>
      </c>
      <c r="E805">
        <v>3</v>
      </c>
      <c r="F805">
        <v>2</v>
      </c>
      <c r="G805">
        <v>3</v>
      </c>
      <c r="H805">
        <v>8</v>
      </c>
      <c r="I805" t="s">
        <v>46</v>
      </c>
      <c r="J805" t="s">
        <v>45</v>
      </c>
      <c r="K805">
        <v>1</v>
      </c>
      <c r="L805">
        <v>503.1336</v>
      </c>
      <c r="M805">
        <f>_xlfn.RANK.EQ(D805,'Segments clients'!$D$2:$D$1708,0)</f>
        <v>553</v>
      </c>
      <c r="N805">
        <f>SUMIFS('Segments clients'!$D$2:$D$1708,'Segments clients'!$M$2:$M$1708,"&lt;="&amp;M805)</f>
        <v>1877952.5561999963</v>
      </c>
      <c r="O805" s="4">
        <f>IFERROR(N805/(SUM('Segments clients'!$D$2:$D$1708)),0)</f>
        <v>0.80344090268044399</v>
      </c>
    </row>
    <row r="806" spans="1:15" x14ac:dyDescent="0.35">
      <c r="A806" t="s">
        <v>2306</v>
      </c>
      <c r="B806">
        <v>78</v>
      </c>
      <c r="C806">
        <v>3</v>
      </c>
      <c r="D806">
        <v>228.67830000000001</v>
      </c>
      <c r="E806">
        <v>2</v>
      </c>
      <c r="F806">
        <v>3</v>
      </c>
      <c r="G806">
        <v>2</v>
      </c>
      <c r="H806">
        <v>7</v>
      </c>
      <c r="I806" t="s">
        <v>42</v>
      </c>
      <c r="J806" t="s">
        <v>41</v>
      </c>
      <c r="K806">
        <v>1</v>
      </c>
      <c r="L806">
        <v>17.242300000000011</v>
      </c>
      <c r="M806">
        <f>_xlfn.RANK.EQ(D806,'Segments clients'!$D$2:$D$1708,0)</f>
        <v>1177</v>
      </c>
      <c r="N806">
        <f>SUMIFS('Segments clients'!$D$2:$D$1708,'Segments clients'!$M$2:$M$1708,"&lt;="&amp;M806)</f>
        <v>2284125.5545999971</v>
      </c>
      <c r="O806" s="4">
        <f>IFERROR(N806/(SUM('Segments clients'!$D$2:$D$1708)),0)</f>
        <v>0.97721313105838248</v>
      </c>
    </row>
    <row r="807" spans="1:15" x14ac:dyDescent="0.35">
      <c r="A807" t="s">
        <v>3302</v>
      </c>
      <c r="B807">
        <v>53</v>
      </c>
      <c r="C807">
        <v>2</v>
      </c>
      <c r="D807">
        <v>467.38119999999998</v>
      </c>
      <c r="E807">
        <v>2</v>
      </c>
      <c r="F807">
        <v>2</v>
      </c>
      <c r="G807">
        <v>2</v>
      </c>
      <c r="H807">
        <v>6</v>
      </c>
      <c r="I807" t="s">
        <v>44</v>
      </c>
      <c r="J807" t="s">
        <v>41</v>
      </c>
      <c r="K807">
        <v>1</v>
      </c>
      <c r="L807">
        <v>117.1712</v>
      </c>
      <c r="M807">
        <f>_xlfn.RANK.EQ(D807,'Segments clients'!$D$2:$D$1708,0)</f>
        <v>950</v>
      </c>
      <c r="N807">
        <f>SUMIFS('Segments clients'!$D$2:$D$1708,'Segments clients'!$M$2:$M$1708,"&lt;="&amp;M807)</f>
        <v>2206390.5870999964</v>
      </c>
      <c r="O807" s="4">
        <f>IFERROR(N807/(SUM('Segments clients'!$D$2:$D$1708)),0)</f>
        <v>0.94395592642249271</v>
      </c>
    </row>
    <row r="808" spans="1:15" x14ac:dyDescent="0.35">
      <c r="A808" t="s">
        <v>4007</v>
      </c>
      <c r="B808">
        <v>59</v>
      </c>
      <c r="C808">
        <v>1</v>
      </c>
      <c r="D808">
        <v>18.849599999999999</v>
      </c>
      <c r="E808">
        <v>2</v>
      </c>
      <c r="F808">
        <v>1</v>
      </c>
      <c r="G808">
        <v>1</v>
      </c>
      <c r="H808">
        <v>4</v>
      </c>
      <c r="I808" t="s">
        <v>44</v>
      </c>
      <c r="J808" t="s">
        <v>41</v>
      </c>
      <c r="K808">
        <v>0</v>
      </c>
      <c r="L808">
        <v>-7.6923999999999966</v>
      </c>
      <c r="M808">
        <f>_xlfn.RANK.EQ(D808,'Segments clients'!$D$2:$D$1708,0)</f>
        <v>1684</v>
      </c>
      <c r="N808">
        <f>SUMIFS('Segments clients'!$D$2:$D$1708,'Segments clients'!$M$2:$M$1708,"&lt;="&amp;M808)</f>
        <v>2337111.8453999967</v>
      </c>
      <c r="O808" s="4">
        <f>IFERROR(N808/(SUM('Segments clients'!$D$2:$D$1708)),0)</f>
        <v>0.99988215598635111</v>
      </c>
    </row>
    <row r="809" spans="1:15" x14ac:dyDescent="0.35">
      <c r="A809" t="s">
        <v>2369</v>
      </c>
      <c r="B809">
        <v>172</v>
      </c>
      <c r="C809">
        <v>1</v>
      </c>
      <c r="D809">
        <v>528.21419999999989</v>
      </c>
      <c r="E809">
        <v>1</v>
      </c>
      <c r="F809">
        <v>1</v>
      </c>
      <c r="G809">
        <v>2</v>
      </c>
      <c r="H809">
        <v>4</v>
      </c>
      <c r="I809" t="s">
        <v>44</v>
      </c>
      <c r="J809" t="s">
        <v>43</v>
      </c>
      <c r="K809">
        <v>0</v>
      </c>
      <c r="L809">
        <v>184.65620000000001</v>
      </c>
      <c r="M809">
        <f>_xlfn.RANK.EQ(D809,'Segments clients'!$D$2:$D$1708,0)</f>
        <v>895</v>
      </c>
      <c r="N809">
        <f>SUMIFS('Segments clients'!$D$2:$D$1708,'Segments clients'!$M$2:$M$1708,"&lt;="&amp;M809)</f>
        <v>2179010.7457999969</v>
      </c>
      <c r="O809" s="4">
        <f>IFERROR(N809/(SUM('Segments clients'!$D$2:$D$1708)),0)</f>
        <v>0.93224206052279623</v>
      </c>
    </row>
    <row r="810" spans="1:15" x14ac:dyDescent="0.35">
      <c r="A810" t="s">
        <v>540</v>
      </c>
      <c r="B810">
        <v>17</v>
      </c>
      <c r="C810">
        <v>3</v>
      </c>
      <c r="D810">
        <v>524.53409999999997</v>
      </c>
      <c r="E810">
        <v>3</v>
      </c>
      <c r="F810">
        <v>3</v>
      </c>
      <c r="G810">
        <v>2</v>
      </c>
      <c r="H810">
        <v>8</v>
      </c>
      <c r="I810" t="s">
        <v>46</v>
      </c>
      <c r="J810" t="s">
        <v>48</v>
      </c>
      <c r="K810">
        <v>1</v>
      </c>
      <c r="L810">
        <v>124.7501</v>
      </c>
      <c r="M810">
        <f>_xlfn.RANK.EQ(D810,'Segments clients'!$D$2:$D$1708,0)</f>
        <v>899</v>
      </c>
      <c r="N810">
        <f>SUMIFS('Segments clients'!$D$2:$D$1708,'Segments clients'!$M$2:$M$1708,"&lt;="&amp;M810)</f>
        <v>2181116.9605999971</v>
      </c>
      <c r="O810" s="4">
        <f>IFERROR(N810/(SUM('Segments clients'!$D$2:$D$1708)),0)</f>
        <v>0.93314315843102846</v>
      </c>
    </row>
    <row r="811" spans="1:15" x14ac:dyDescent="0.35">
      <c r="A811" t="s">
        <v>6385</v>
      </c>
      <c r="B811">
        <v>107</v>
      </c>
      <c r="C811">
        <v>1</v>
      </c>
      <c r="D811">
        <v>70.0608</v>
      </c>
      <c r="E811">
        <v>1</v>
      </c>
      <c r="F811">
        <v>1</v>
      </c>
      <c r="G811">
        <v>1</v>
      </c>
      <c r="H811">
        <v>3</v>
      </c>
      <c r="I811" t="s">
        <v>44</v>
      </c>
      <c r="J811" t="s">
        <v>43</v>
      </c>
      <c r="K811">
        <v>0</v>
      </c>
      <c r="L811">
        <v>10.6868</v>
      </c>
      <c r="M811">
        <f>_xlfn.RANK.EQ(D811,'Segments clients'!$D$2:$D$1708,0)</f>
        <v>1509</v>
      </c>
      <c r="N811">
        <f>SUMIFS('Segments clients'!$D$2:$D$1708,'Segments clients'!$M$2:$M$1708,"&lt;="&amp;M811)</f>
        <v>2329349.8533999962</v>
      </c>
      <c r="O811" s="4">
        <f>IFERROR(N811/(SUM('Segments clients'!$D$2:$D$1708)),0)</f>
        <v>0.99656135757827113</v>
      </c>
    </row>
    <row r="812" spans="1:15" x14ac:dyDescent="0.35">
      <c r="A812" t="s">
        <v>1655</v>
      </c>
      <c r="B812">
        <v>139</v>
      </c>
      <c r="C812">
        <v>1</v>
      </c>
      <c r="D812">
        <v>94.201800000000006</v>
      </c>
      <c r="E812">
        <v>1</v>
      </c>
      <c r="F812">
        <v>1</v>
      </c>
      <c r="G812">
        <v>1</v>
      </c>
      <c r="H812">
        <v>3</v>
      </c>
      <c r="I812" t="s">
        <v>44</v>
      </c>
      <c r="J812" t="s">
        <v>48</v>
      </c>
      <c r="K812">
        <v>0</v>
      </c>
      <c r="L812">
        <v>-1.902199999999993</v>
      </c>
      <c r="M812">
        <f>_xlfn.RANK.EQ(D812,'Segments clients'!$D$2:$D$1708,0)</f>
        <v>1434</v>
      </c>
      <c r="N812">
        <f>SUMIFS('Segments clients'!$D$2:$D$1708,'Segments clients'!$M$2:$M$1708,"&lt;="&amp;M812)</f>
        <v>2323181.5792999971</v>
      </c>
      <c r="O812" s="4">
        <f>IFERROR(N812/(SUM('Segments clients'!$D$2:$D$1708)),0)</f>
        <v>0.99392239649561642</v>
      </c>
    </row>
    <row r="813" spans="1:15" x14ac:dyDescent="0.35">
      <c r="A813" t="s">
        <v>5087</v>
      </c>
      <c r="B813">
        <v>139</v>
      </c>
      <c r="C813">
        <v>2</v>
      </c>
      <c r="D813">
        <v>559.13760000000002</v>
      </c>
      <c r="E813">
        <v>1</v>
      </c>
      <c r="F813">
        <v>2</v>
      </c>
      <c r="G813">
        <v>2</v>
      </c>
      <c r="H813">
        <v>5</v>
      </c>
      <c r="I813" t="s">
        <v>44</v>
      </c>
      <c r="J813" t="s">
        <v>41</v>
      </c>
      <c r="K813">
        <v>1</v>
      </c>
      <c r="L813">
        <v>168.66759999999999</v>
      </c>
      <c r="M813">
        <f>_xlfn.RANK.EQ(D813,'Segments clients'!$D$2:$D$1708,0)</f>
        <v>879</v>
      </c>
      <c r="N813">
        <f>SUMIFS('Segments clients'!$D$2:$D$1708,'Segments clients'!$M$2:$M$1708,"&lt;="&amp;M813)</f>
        <v>2170350.1679999963</v>
      </c>
      <c r="O813" s="4">
        <f>IFERROR(N813/(SUM('Segments clients'!$D$2:$D$1708)),0)</f>
        <v>0.92853682184549624</v>
      </c>
    </row>
    <row r="814" spans="1:15" x14ac:dyDescent="0.35">
      <c r="A814" t="s">
        <v>803</v>
      </c>
      <c r="B814">
        <v>11</v>
      </c>
      <c r="C814">
        <v>3</v>
      </c>
      <c r="D814">
        <v>342.88400000000001</v>
      </c>
      <c r="E814">
        <v>4</v>
      </c>
      <c r="F814">
        <v>3</v>
      </c>
      <c r="G814">
        <v>2</v>
      </c>
      <c r="H814">
        <v>9</v>
      </c>
      <c r="I814" t="s">
        <v>46</v>
      </c>
      <c r="J814" t="s">
        <v>45</v>
      </c>
      <c r="K814">
        <v>1</v>
      </c>
      <c r="L814">
        <v>85.97199999999998</v>
      </c>
      <c r="M814">
        <f>_xlfn.RANK.EQ(D814,'Segments clients'!$D$2:$D$1708,0)</f>
        <v>1061</v>
      </c>
      <c r="N814">
        <f>SUMIFS('Segments clients'!$D$2:$D$1708,'Segments clients'!$M$2:$M$1708,"&lt;="&amp;M814)</f>
        <v>2251042.989499996</v>
      </c>
      <c r="O814" s="4">
        <f>IFERROR(N814/(SUM('Segments clients'!$D$2:$D$1708)),0)</f>
        <v>0.9630594795834414</v>
      </c>
    </row>
    <row r="815" spans="1:15" x14ac:dyDescent="0.35">
      <c r="A815" t="s">
        <v>7547</v>
      </c>
      <c r="B815">
        <v>166</v>
      </c>
      <c r="C815">
        <v>1</v>
      </c>
      <c r="D815">
        <v>18.387</v>
      </c>
      <c r="E815">
        <v>1</v>
      </c>
      <c r="F815">
        <v>1</v>
      </c>
      <c r="G815">
        <v>1</v>
      </c>
      <c r="H815">
        <v>3</v>
      </c>
      <c r="I815" t="s">
        <v>44</v>
      </c>
      <c r="J815" t="s">
        <v>43</v>
      </c>
      <c r="K815">
        <v>0</v>
      </c>
      <c r="L815">
        <v>-3.770999999999999</v>
      </c>
      <c r="M815">
        <f>_xlfn.RANK.EQ(D815,'Segments clients'!$D$2:$D$1708,0)</f>
        <v>1686</v>
      </c>
      <c r="N815">
        <f>SUMIFS('Segments clients'!$D$2:$D$1708,'Segments clients'!$M$2:$M$1708,"&lt;="&amp;M815)</f>
        <v>2337148.7963999966</v>
      </c>
      <c r="O815" s="4">
        <f>IFERROR(N815/(SUM('Segments clients'!$D$2:$D$1708)),0)</f>
        <v>0.99989796466303837</v>
      </c>
    </row>
    <row r="816" spans="1:15" x14ac:dyDescent="0.35">
      <c r="A816" t="s">
        <v>1727</v>
      </c>
      <c r="B816">
        <v>57</v>
      </c>
      <c r="C816">
        <v>3</v>
      </c>
      <c r="D816">
        <v>1138.7262000000001</v>
      </c>
      <c r="E816">
        <v>2</v>
      </c>
      <c r="F816">
        <v>3</v>
      </c>
      <c r="G816">
        <v>3</v>
      </c>
      <c r="H816">
        <v>8</v>
      </c>
      <c r="I816" t="s">
        <v>46</v>
      </c>
      <c r="J816" t="s">
        <v>43</v>
      </c>
      <c r="K816">
        <v>1</v>
      </c>
      <c r="L816">
        <v>358.5222</v>
      </c>
      <c r="M816">
        <f>_xlfn.RANK.EQ(D816,'Segments clients'!$D$2:$D$1708,0)</f>
        <v>617</v>
      </c>
      <c r="N816">
        <f>SUMIFS('Segments clients'!$D$2:$D$1708,'Segments clients'!$M$2:$M$1708,"&lt;="&amp;M816)</f>
        <v>1955459.3702999963</v>
      </c>
      <c r="O816" s="4">
        <f>IFERROR(N816/(SUM('Segments clients'!$D$2:$D$1708)),0)</f>
        <v>0.8366004968772196</v>
      </c>
    </row>
    <row r="817" spans="1:15" x14ac:dyDescent="0.35">
      <c r="A817" t="s">
        <v>4684</v>
      </c>
      <c r="B817">
        <v>7</v>
      </c>
      <c r="C817">
        <v>2</v>
      </c>
      <c r="D817">
        <v>507.13060000000002</v>
      </c>
      <c r="E817">
        <v>4</v>
      </c>
      <c r="F817">
        <v>2</v>
      </c>
      <c r="G817">
        <v>2</v>
      </c>
      <c r="H817">
        <v>8</v>
      </c>
      <c r="I817" t="s">
        <v>46</v>
      </c>
      <c r="J817" t="s">
        <v>43</v>
      </c>
      <c r="K817">
        <v>1</v>
      </c>
      <c r="L817">
        <v>161.57859999999999</v>
      </c>
      <c r="M817">
        <f>_xlfn.RANK.EQ(D817,'Segments clients'!$D$2:$D$1708,0)</f>
        <v>915</v>
      </c>
      <c r="N817">
        <f>SUMIFS('Segments clients'!$D$2:$D$1708,'Segments clients'!$M$2:$M$1708,"&lt;="&amp;M817)</f>
        <v>2189338.5247999965</v>
      </c>
      <c r="O817" s="4">
        <f>IFERROR(N817/(SUM('Segments clients'!$D$2:$D$1708)),0)</f>
        <v>0.93666057474726327</v>
      </c>
    </row>
    <row r="818" spans="1:15" x14ac:dyDescent="0.35">
      <c r="A818" t="s">
        <v>9081</v>
      </c>
      <c r="B818">
        <v>150</v>
      </c>
      <c r="C818">
        <v>1</v>
      </c>
      <c r="D818">
        <v>25.888200000000001</v>
      </c>
      <c r="E818">
        <v>1</v>
      </c>
      <c r="F818">
        <v>1</v>
      </c>
      <c r="G818">
        <v>1</v>
      </c>
      <c r="H818">
        <v>3</v>
      </c>
      <c r="I818" t="s">
        <v>44</v>
      </c>
      <c r="J818" t="s">
        <v>41</v>
      </c>
      <c r="K818">
        <v>0</v>
      </c>
      <c r="L818">
        <v>-5.5657999999999994</v>
      </c>
      <c r="M818">
        <f>_xlfn.RANK.EQ(D818,'Segments clients'!$D$2:$D$1708,0)</f>
        <v>1659</v>
      </c>
      <c r="N818">
        <f>SUMIFS('Segments clients'!$D$2:$D$1708,'Segments clients'!$M$2:$M$1708,"&lt;="&amp;M818)</f>
        <v>2336541.5200999961</v>
      </c>
      <c r="O818" s="4">
        <f>IFERROR(N818/(SUM('Segments clients'!$D$2:$D$1708)),0)</f>
        <v>0.99963815478816265</v>
      </c>
    </row>
    <row r="819" spans="1:15" x14ac:dyDescent="0.35">
      <c r="A819" t="s">
        <v>3372</v>
      </c>
      <c r="B819">
        <v>57</v>
      </c>
      <c r="C819">
        <v>2</v>
      </c>
      <c r="D819">
        <v>751.49090000000001</v>
      </c>
      <c r="E819">
        <v>2</v>
      </c>
      <c r="F819">
        <v>2</v>
      </c>
      <c r="G819">
        <v>3</v>
      </c>
      <c r="H819">
        <v>7</v>
      </c>
      <c r="I819" t="s">
        <v>44</v>
      </c>
      <c r="J819" t="s">
        <v>41</v>
      </c>
      <c r="K819">
        <v>1</v>
      </c>
      <c r="L819">
        <v>175.00290000000001</v>
      </c>
      <c r="M819">
        <f>_xlfn.RANK.EQ(D819,'Segments clients'!$D$2:$D$1708,0)</f>
        <v>767</v>
      </c>
      <c r="N819">
        <f>SUMIFS('Segments clients'!$D$2:$D$1708,'Segments clients'!$M$2:$M$1708,"&lt;="&amp;M819)</f>
        <v>2096919.2717999958</v>
      </c>
      <c r="O819" s="4">
        <f>IFERROR(N819/(SUM('Segments clients'!$D$2:$D$1708)),0)</f>
        <v>0.89712101992186166</v>
      </c>
    </row>
    <row r="820" spans="1:15" x14ac:dyDescent="0.35">
      <c r="A820" t="s">
        <v>5780</v>
      </c>
      <c r="B820">
        <v>8</v>
      </c>
      <c r="C820">
        <v>3</v>
      </c>
      <c r="D820">
        <v>967.41959999999995</v>
      </c>
      <c r="E820">
        <v>4</v>
      </c>
      <c r="F820">
        <v>3</v>
      </c>
      <c r="G820">
        <v>3</v>
      </c>
      <c r="H820">
        <v>10</v>
      </c>
      <c r="I820" t="s">
        <v>49</v>
      </c>
      <c r="J820" t="s">
        <v>43</v>
      </c>
      <c r="K820">
        <v>1</v>
      </c>
      <c r="L820">
        <v>298.8236</v>
      </c>
      <c r="M820">
        <f>_xlfn.RANK.EQ(D820,'Segments clients'!$D$2:$D$1708,0)</f>
        <v>678</v>
      </c>
      <c r="N820">
        <f>SUMIFS('Segments clients'!$D$2:$D$1708,'Segments clients'!$M$2:$M$1708,"&lt;="&amp;M820)</f>
        <v>2019350.1134999958</v>
      </c>
      <c r="O820" s="4">
        <f>IFERROR(N820/(SUM('Segments clients'!$D$2:$D$1708)),0)</f>
        <v>0.86393475312350221</v>
      </c>
    </row>
    <row r="821" spans="1:15" x14ac:dyDescent="0.35">
      <c r="A821" t="s">
        <v>6584</v>
      </c>
      <c r="B821">
        <v>159</v>
      </c>
      <c r="C821">
        <v>2</v>
      </c>
      <c r="D821">
        <v>101.8485</v>
      </c>
      <c r="E821">
        <v>1</v>
      </c>
      <c r="F821">
        <v>2</v>
      </c>
      <c r="G821">
        <v>1</v>
      </c>
      <c r="H821">
        <v>4</v>
      </c>
      <c r="I821" t="s">
        <v>44</v>
      </c>
      <c r="J821" t="s">
        <v>43</v>
      </c>
      <c r="K821">
        <v>1</v>
      </c>
      <c r="L821">
        <v>1.424499999999995</v>
      </c>
      <c r="M821">
        <f>_xlfn.RANK.EQ(D821,'Segments clients'!$D$2:$D$1708,0)</f>
        <v>1411</v>
      </c>
      <c r="N821">
        <f>SUMIFS('Segments clients'!$D$2:$D$1708,'Segments clients'!$M$2:$M$1708,"&lt;="&amp;M821)</f>
        <v>2320936.7447999963</v>
      </c>
      <c r="O821" s="4">
        <f>IFERROR(N821/(SUM('Segments clients'!$D$2:$D$1708)),0)</f>
        <v>0.99296199318239409</v>
      </c>
    </row>
    <row r="822" spans="1:15" x14ac:dyDescent="0.35">
      <c r="A822" t="s">
        <v>3152</v>
      </c>
      <c r="B822">
        <v>104</v>
      </c>
      <c r="C822">
        <v>4</v>
      </c>
      <c r="D822">
        <v>892.65459999999996</v>
      </c>
      <c r="E822">
        <v>1</v>
      </c>
      <c r="F822">
        <v>3</v>
      </c>
      <c r="G822">
        <v>3</v>
      </c>
      <c r="H822">
        <v>7</v>
      </c>
      <c r="I822" t="s">
        <v>42</v>
      </c>
      <c r="J822" t="s">
        <v>41</v>
      </c>
      <c r="K822">
        <v>1</v>
      </c>
      <c r="L822">
        <v>238.28260000000009</v>
      </c>
      <c r="M822">
        <f>_xlfn.RANK.EQ(D822,'Segments clients'!$D$2:$D$1708,0)</f>
        <v>718</v>
      </c>
      <c r="N822">
        <f>SUMIFS('Segments clients'!$D$2:$D$1708,'Segments clients'!$M$2:$M$1708,"&lt;="&amp;M822)</f>
        <v>2056417.8880999961</v>
      </c>
      <c r="O822" s="4">
        <f>IFERROR(N822/(SUM('Segments clients'!$D$2:$D$1708)),0)</f>
        <v>0.87979338926777317</v>
      </c>
    </row>
    <row r="823" spans="1:15" x14ac:dyDescent="0.35">
      <c r="A823" t="s">
        <v>4844</v>
      </c>
      <c r="B823">
        <v>64</v>
      </c>
      <c r="C823">
        <v>1</v>
      </c>
      <c r="D823">
        <v>712.29340000000002</v>
      </c>
      <c r="E823">
        <v>2</v>
      </c>
      <c r="F823">
        <v>1</v>
      </c>
      <c r="G823">
        <v>3</v>
      </c>
      <c r="H823">
        <v>6</v>
      </c>
      <c r="I823" t="s">
        <v>44</v>
      </c>
      <c r="J823" t="s">
        <v>43</v>
      </c>
      <c r="K823">
        <v>0</v>
      </c>
      <c r="L823">
        <v>229.70939999999999</v>
      </c>
      <c r="M823">
        <f>_xlfn.RANK.EQ(D823,'Segments clients'!$D$2:$D$1708,0)</f>
        <v>792</v>
      </c>
      <c r="N823">
        <f>SUMIFS('Segments clients'!$D$2:$D$1708,'Segments clients'!$M$2:$M$1708,"&lt;="&amp;M823)</f>
        <v>2115260.0768999946</v>
      </c>
      <c r="O823" s="4">
        <f>IFERROR(N823/(SUM('Segments clients'!$D$2:$D$1708)),0)</f>
        <v>0.90496773200027891</v>
      </c>
    </row>
    <row r="824" spans="1:15" x14ac:dyDescent="0.35">
      <c r="A824" t="s">
        <v>5964</v>
      </c>
      <c r="B824">
        <v>173</v>
      </c>
      <c r="C824">
        <v>1</v>
      </c>
      <c r="D824">
        <v>24.427800000000001</v>
      </c>
      <c r="E824">
        <v>1</v>
      </c>
      <c r="F824">
        <v>1</v>
      </c>
      <c r="G824">
        <v>1</v>
      </c>
      <c r="H824">
        <v>3</v>
      </c>
      <c r="I824" t="s">
        <v>44</v>
      </c>
      <c r="J824" t="s">
        <v>41</v>
      </c>
      <c r="K824">
        <v>0</v>
      </c>
      <c r="L824">
        <v>-6.0661999999999967</v>
      </c>
      <c r="M824">
        <f>_xlfn.RANK.EQ(D824,'Segments clients'!$D$2:$D$1708,0)</f>
        <v>1666</v>
      </c>
      <c r="N824">
        <f>SUMIFS('Segments clients'!$D$2:$D$1708,'Segments clients'!$M$2:$M$1708,"&lt;="&amp;M824)</f>
        <v>2336716.5690999962</v>
      </c>
      <c r="O824" s="4">
        <f>IFERROR(N824/(SUM('Segments clients'!$D$2:$D$1708)),0)</f>
        <v>0.9997130456719121</v>
      </c>
    </row>
    <row r="825" spans="1:15" x14ac:dyDescent="0.35">
      <c r="A825" t="s">
        <v>6182</v>
      </c>
      <c r="B825">
        <v>129</v>
      </c>
      <c r="C825">
        <v>1</v>
      </c>
      <c r="D825">
        <v>101.99939999999999</v>
      </c>
      <c r="E825">
        <v>1</v>
      </c>
      <c r="F825">
        <v>1</v>
      </c>
      <c r="G825">
        <v>1</v>
      </c>
      <c r="H825">
        <v>3</v>
      </c>
      <c r="I825" t="s">
        <v>44</v>
      </c>
      <c r="J825" t="s">
        <v>41</v>
      </c>
      <c r="K825">
        <v>0</v>
      </c>
      <c r="L825">
        <v>14.573399999999999</v>
      </c>
      <c r="M825">
        <f>_xlfn.RANK.EQ(D825,'Segments clients'!$D$2:$D$1708,0)</f>
        <v>1410</v>
      </c>
      <c r="N825">
        <f>SUMIFS('Segments clients'!$D$2:$D$1708,'Segments clients'!$M$2:$M$1708,"&lt;="&amp;M825)</f>
        <v>2320834.8962999964</v>
      </c>
      <c r="O825" s="4">
        <f>IFERROR(N825/(SUM('Segments clients'!$D$2:$D$1708)),0)</f>
        <v>0.99291841953059634</v>
      </c>
    </row>
    <row r="826" spans="1:15" x14ac:dyDescent="0.35">
      <c r="A826" t="s">
        <v>4919</v>
      </c>
      <c r="B826">
        <v>90</v>
      </c>
      <c r="C826">
        <v>1</v>
      </c>
      <c r="D826">
        <v>35.4816</v>
      </c>
      <c r="E826">
        <v>1</v>
      </c>
      <c r="F826">
        <v>1</v>
      </c>
      <c r="G826">
        <v>1</v>
      </c>
      <c r="H826">
        <v>3</v>
      </c>
      <c r="I826" t="s">
        <v>44</v>
      </c>
      <c r="J826" t="s">
        <v>45</v>
      </c>
      <c r="K826">
        <v>0</v>
      </c>
      <c r="L826">
        <v>5.9175999999999984</v>
      </c>
      <c r="M826">
        <f>_xlfn.RANK.EQ(D826,'Segments clients'!$D$2:$D$1708,0)</f>
        <v>1629</v>
      </c>
      <c r="N826">
        <f>SUMIFS('Segments clients'!$D$2:$D$1708,'Segments clients'!$M$2:$M$1708,"&lt;="&amp;M826)</f>
        <v>2335637.0465999958</v>
      </c>
      <c r="O826" s="4">
        <f>IFERROR(N826/(SUM('Segments clients'!$D$2:$D$1708)),0)</f>
        <v>0.99925119559534825</v>
      </c>
    </row>
    <row r="827" spans="1:15" x14ac:dyDescent="0.35">
      <c r="A827" t="s">
        <v>3156</v>
      </c>
      <c r="B827">
        <v>61</v>
      </c>
      <c r="C827">
        <v>1</v>
      </c>
      <c r="D827">
        <v>301.887</v>
      </c>
      <c r="E827">
        <v>2</v>
      </c>
      <c r="F827">
        <v>1</v>
      </c>
      <c r="G827">
        <v>2</v>
      </c>
      <c r="H827">
        <v>5</v>
      </c>
      <c r="I827" t="s">
        <v>44</v>
      </c>
      <c r="J827" t="s">
        <v>41</v>
      </c>
      <c r="K827">
        <v>0</v>
      </c>
      <c r="L827">
        <v>79.518999999999991</v>
      </c>
      <c r="M827">
        <f>_xlfn.RANK.EQ(D827,'Segments clients'!$D$2:$D$1708,0)</f>
        <v>1098</v>
      </c>
      <c r="N827">
        <f>SUMIFS('Segments clients'!$D$2:$D$1708,'Segments clients'!$M$2:$M$1708,"&lt;="&amp;M827)</f>
        <v>2262894.7694999957</v>
      </c>
      <c r="O827" s="4">
        <f>IFERROR(N827/(SUM('Segments clients'!$D$2:$D$1708)),0)</f>
        <v>0.9681300042834039</v>
      </c>
    </row>
    <row r="828" spans="1:15" x14ac:dyDescent="0.35">
      <c r="A828" t="s">
        <v>2951</v>
      </c>
      <c r="B828">
        <v>23</v>
      </c>
      <c r="C828">
        <v>5</v>
      </c>
      <c r="D828">
        <v>2200.9690999999998</v>
      </c>
      <c r="E828">
        <v>3</v>
      </c>
      <c r="F828">
        <v>3</v>
      </c>
      <c r="G828">
        <v>4</v>
      </c>
      <c r="H828">
        <v>10</v>
      </c>
      <c r="I828" t="s">
        <v>49</v>
      </c>
      <c r="J828" t="s">
        <v>43</v>
      </c>
      <c r="K828">
        <v>1</v>
      </c>
      <c r="L828">
        <v>677.38310000000001</v>
      </c>
      <c r="M828">
        <f>_xlfn.RANK.EQ(D828,'Segments clients'!$D$2:$D$1708,0)</f>
        <v>384</v>
      </c>
      <c r="N828">
        <f>SUMIFS('Segments clients'!$D$2:$D$1708,'Segments clients'!$M$2:$M$1708,"&lt;="&amp;M828)</f>
        <v>1591910.9960999987</v>
      </c>
      <c r="O828" s="4">
        <f>IFERROR(N828/(SUM('Segments clients'!$D$2:$D$1708)),0)</f>
        <v>0.68106428113474526</v>
      </c>
    </row>
    <row r="829" spans="1:15" x14ac:dyDescent="0.35">
      <c r="A829" t="s">
        <v>3874</v>
      </c>
      <c r="B829">
        <v>21</v>
      </c>
      <c r="C829">
        <v>2</v>
      </c>
      <c r="D829">
        <v>510.15449999999998</v>
      </c>
      <c r="E829">
        <v>3</v>
      </c>
      <c r="F829">
        <v>2</v>
      </c>
      <c r="G829">
        <v>2</v>
      </c>
      <c r="H829">
        <v>7</v>
      </c>
      <c r="I829" t="s">
        <v>42</v>
      </c>
      <c r="J829" t="s">
        <v>45</v>
      </c>
      <c r="K829">
        <v>1</v>
      </c>
      <c r="L829">
        <v>177.26849999999999</v>
      </c>
      <c r="M829">
        <f>_xlfn.RANK.EQ(D829,'Segments clients'!$D$2:$D$1708,0)</f>
        <v>911</v>
      </c>
      <c r="N829">
        <f>SUMIFS('Segments clients'!$D$2:$D$1708,'Segments clients'!$M$2:$M$1708,"&lt;="&amp;M829)</f>
        <v>2187304.9347999967</v>
      </c>
      <c r="O829" s="4">
        <f>IFERROR(N829/(SUM('Segments clients'!$D$2:$D$1708)),0)</f>
        <v>0.93579054777033688</v>
      </c>
    </row>
    <row r="830" spans="1:15" x14ac:dyDescent="0.35">
      <c r="A830" t="s">
        <v>6709</v>
      </c>
      <c r="B830">
        <v>55</v>
      </c>
      <c r="C830">
        <v>1</v>
      </c>
      <c r="D830">
        <v>10.6029</v>
      </c>
      <c r="E830">
        <v>2</v>
      </c>
      <c r="F830">
        <v>1</v>
      </c>
      <c r="G830">
        <v>1</v>
      </c>
      <c r="H830">
        <v>4</v>
      </c>
      <c r="I830" t="s">
        <v>44</v>
      </c>
      <c r="J830" t="s">
        <v>41</v>
      </c>
      <c r="K830">
        <v>0</v>
      </c>
      <c r="L830">
        <v>-15.761100000000001</v>
      </c>
      <c r="M830">
        <f>_xlfn.RANK.EQ(D830,'Segments clients'!$D$2:$D$1708,0)</f>
        <v>1699</v>
      </c>
      <c r="N830">
        <f>SUMIFS('Segments clients'!$D$2:$D$1708,'Segments clients'!$M$2:$M$1708,"&lt;="&amp;M830)</f>
        <v>2337329.6623999965</v>
      </c>
      <c r="O830" s="4">
        <f>IFERROR(N830/(SUM('Segments clients'!$D$2:$D$1708)),0)</f>
        <v>0.99997534422293421</v>
      </c>
    </row>
    <row r="831" spans="1:15" x14ac:dyDescent="0.35">
      <c r="A831" t="s">
        <v>9816</v>
      </c>
      <c r="B831">
        <v>30</v>
      </c>
      <c r="C831">
        <v>2</v>
      </c>
      <c r="D831">
        <v>879.18180000000007</v>
      </c>
      <c r="E831">
        <v>3</v>
      </c>
      <c r="F831">
        <v>2</v>
      </c>
      <c r="G831">
        <v>3</v>
      </c>
      <c r="H831">
        <v>8</v>
      </c>
      <c r="I831" t="s">
        <v>46</v>
      </c>
      <c r="J831" t="s">
        <v>45</v>
      </c>
      <c r="K831">
        <v>1</v>
      </c>
      <c r="L831">
        <v>285.09780000000012</v>
      </c>
      <c r="M831">
        <f>_xlfn.RANK.EQ(D831,'Segments clients'!$D$2:$D$1708,0)</f>
        <v>723</v>
      </c>
      <c r="N831">
        <f>SUMIFS('Segments clients'!$D$2:$D$1708,'Segments clients'!$M$2:$M$1708,"&lt;="&amp;M831)</f>
        <v>2060839.7594999962</v>
      </c>
      <c r="O831" s="4">
        <f>IFERROR(N831/(SUM('Segments clients'!$D$2:$D$1708)),0)</f>
        <v>0.88168519017478963</v>
      </c>
    </row>
    <row r="832" spans="1:15" x14ac:dyDescent="0.35">
      <c r="A832" t="s">
        <v>3737</v>
      </c>
      <c r="B832">
        <v>110</v>
      </c>
      <c r="C832">
        <v>2</v>
      </c>
      <c r="D832">
        <v>72.000200000000007</v>
      </c>
      <c r="E832">
        <v>1</v>
      </c>
      <c r="F832">
        <v>2</v>
      </c>
      <c r="G832">
        <v>1</v>
      </c>
      <c r="H832">
        <v>4</v>
      </c>
      <c r="I832" t="s">
        <v>44</v>
      </c>
      <c r="J832" t="s">
        <v>43</v>
      </c>
      <c r="K832">
        <v>1</v>
      </c>
      <c r="L832">
        <v>-0.50380000000000003</v>
      </c>
      <c r="M832">
        <f>_xlfn.RANK.EQ(D832,'Segments clients'!$D$2:$D$1708,0)</f>
        <v>1505</v>
      </c>
      <c r="N832">
        <f>SUMIFS('Segments clients'!$D$2:$D$1708,'Segments clients'!$M$2:$M$1708,"&lt;="&amp;M832)</f>
        <v>2329067.9997999961</v>
      </c>
      <c r="O832" s="4">
        <f>IFERROR(N832/(SUM('Segments clients'!$D$2:$D$1708)),0)</f>
        <v>0.99644077268380182</v>
      </c>
    </row>
    <row r="833" spans="1:15" x14ac:dyDescent="0.35">
      <c r="A833" t="s">
        <v>2526</v>
      </c>
      <c r="B833">
        <v>78</v>
      </c>
      <c r="C833">
        <v>5</v>
      </c>
      <c r="D833">
        <v>273.22629999999998</v>
      </c>
      <c r="E833">
        <v>2</v>
      </c>
      <c r="F833">
        <v>3</v>
      </c>
      <c r="G833">
        <v>2</v>
      </c>
      <c r="H833">
        <v>7</v>
      </c>
      <c r="I833" t="s">
        <v>42</v>
      </c>
      <c r="J833" t="s">
        <v>41</v>
      </c>
      <c r="K833">
        <v>1</v>
      </c>
      <c r="L833">
        <v>6.7103000000000073</v>
      </c>
      <c r="M833">
        <f>_xlfn.RANK.EQ(D833,'Segments clients'!$D$2:$D$1708,0)</f>
        <v>1133</v>
      </c>
      <c r="N833">
        <f>SUMIFS('Segments clients'!$D$2:$D$1708,'Segments clients'!$M$2:$M$1708,"&lt;="&amp;M833)</f>
        <v>2273016.8090999974</v>
      </c>
      <c r="O833" s="4">
        <f>IFERROR(N833/(SUM('Segments clients'!$D$2:$D$1708)),0)</f>
        <v>0.97246049740813356</v>
      </c>
    </row>
    <row r="834" spans="1:15" x14ac:dyDescent="0.35">
      <c r="A834" t="s">
        <v>7143</v>
      </c>
      <c r="B834">
        <v>85</v>
      </c>
      <c r="C834">
        <v>2</v>
      </c>
      <c r="D834">
        <v>425.13</v>
      </c>
      <c r="E834">
        <v>1</v>
      </c>
      <c r="F834">
        <v>2</v>
      </c>
      <c r="G834">
        <v>2</v>
      </c>
      <c r="H834">
        <v>5</v>
      </c>
      <c r="I834" t="s">
        <v>44</v>
      </c>
      <c r="J834" t="s">
        <v>41</v>
      </c>
      <c r="K834">
        <v>1</v>
      </c>
      <c r="L834">
        <v>73.951999999999998</v>
      </c>
      <c r="M834">
        <f>_xlfn.RANK.EQ(D834,'Segments clients'!$D$2:$D$1708,0)</f>
        <v>990</v>
      </c>
      <c r="N834">
        <f>SUMIFS('Segments clients'!$D$2:$D$1708,'Segments clients'!$M$2:$M$1708,"&lt;="&amp;M834)</f>
        <v>2224198.2961999965</v>
      </c>
      <c r="O834" s="4">
        <f>IFERROR(N834/(SUM('Segments clients'!$D$2:$D$1708)),0)</f>
        <v>0.95157456504397409</v>
      </c>
    </row>
    <row r="835" spans="1:15" x14ac:dyDescent="0.35">
      <c r="A835" t="s">
        <v>8637</v>
      </c>
      <c r="B835">
        <v>9</v>
      </c>
      <c r="C835">
        <v>1</v>
      </c>
      <c r="D835">
        <v>88.936400000000006</v>
      </c>
      <c r="E835">
        <v>4</v>
      </c>
      <c r="F835">
        <v>1</v>
      </c>
      <c r="G835">
        <v>1</v>
      </c>
      <c r="H835">
        <v>6</v>
      </c>
      <c r="I835" t="s">
        <v>42</v>
      </c>
      <c r="J835" t="s">
        <v>43</v>
      </c>
      <c r="K835">
        <v>0</v>
      </c>
      <c r="L835">
        <v>19.444400000000009</v>
      </c>
      <c r="M835">
        <f>_xlfn.RANK.EQ(D835,'Segments clients'!$D$2:$D$1708,0)</f>
        <v>1453</v>
      </c>
      <c r="N835">
        <f>SUMIFS('Segments clients'!$D$2:$D$1708,'Segments clients'!$M$2:$M$1708,"&lt;="&amp;M835)</f>
        <v>2324922.9878999963</v>
      </c>
      <c r="O835" s="4">
        <f>IFERROR(N835/(SUM('Segments clients'!$D$2:$D$1708)),0)</f>
        <v>0.9946674200548643</v>
      </c>
    </row>
    <row r="836" spans="1:15" x14ac:dyDescent="0.35">
      <c r="A836" t="s">
        <v>2237</v>
      </c>
      <c r="B836">
        <v>120</v>
      </c>
      <c r="C836">
        <v>1</v>
      </c>
      <c r="D836">
        <v>778.16360000000009</v>
      </c>
      <c r="E836">
        <v>1</v>
      </c>
      <c r="F836">
        <v>1</v>
      </c>
      <c r="G836">
        <v>3</v>
      </c>
      <c r="H836">
        <v>5</v>
      </c>
      <c r="I836" t="s">
        <v>44</v>
      </c>
      <c r="J836" t="s">
        <v>41</v>
      </c>
      <c r="K836">
        <v>0</v>
      </c>
      <c r="L836">
        <v>190.32560000000009</v>
      </c>
      <c r="M836">
        <f>_xlfn.RANK.EQ(D836,'Segments clients'!$D$2:$D$1708,0)</f>
        <v>761</v>
      </c>
      <c r="N836">
        <f>SUMIFS('Segments clients'!$D$2:$D$1708,'Segments clients'!$M$2:$M$1708,"&lt;="&amp;M836)</f>
        <v>2092350.3921999957</v>
      </c>
      <c r="O836" s="4">
        <f>IFERROR(N836/(SUM('Segments clients'!$D$2:$D$1708)),0)</f>
        <v>0.89516632477371039</v>
      </c>
    </row>
    <row r="837" spans="1:15" x14ac:dyDescent="0.35">
      <c r="A837" t="s">
        <v>3110</v>
      </c>
      <c r="B837">
        <v>72</v>
      </c>
      <c r="C837">
        <v>1</v>
      </c>
      <c r="D837">
        <v>11.457599999999999</v>
      </c>
      <c r="E837">
        <v>2</v>
      </c>
      <c r="F837">
        <v>1</v>
      </c>
      <c r="G837">
        <v>1</v>
      </c>
      <c r="H837">
        <v>4</v>
      </c>
      <c r="I837" t="s">
        <v>44</v>
      </c>
      <c r="J837" t="s">
        <v>48</v>
      </c>
      <c r="K837">
        <v>0</v>
      </c>
      <c r="L837">
        <v>-3.6763999999999988</v>
      </c>
      <c r="M837">
        <f>_xlfn.RANK.EQ(D837,'Segments clients'!$D$2:$D$1708,0)</f>
        <v>1697</v>
      </c>
      <c r="N837">
        <f>SUMIFS('Segments clients'!$D$2:$D$1708,'Segments clients'!$M$2:$M$1708,"&lt;="&amp;M837)</f>
        <v>2337308.0164999962</v>
      </c>
      <c r="O837" s="4">
        <f>IFERROR(N837/(SUM('Segments clients'!$D$2:$D$1708)),0)</f>
        <v>0.99996608349833382</v>
      </c>
    </row>
    <row r="838" spans="1:15" x14ac:dyDescent="0.35">
      <c r="A838" t="s">
        <v>5570</v>
      </c>
      <c r="B838">
        <v>107</v>
      </c>
      <c r="C838">
        <v>2</v>
      </c>
      <c r="D838">
        <v>956.78549999999996</v>
      </c>
      <c r="E838">
        <v>1</v>
      </c>
      <c r="F838">
        <v>2</v>
      </c>
      <c r="G838">
        <v>3</v>
      </c>
      <c r="H838">
        <v>6</v>
      </c>
      <c r="I838" t="s">
        <v>44</v>
      </c>
      <c r="J838" t="s">
        <v>41</v>
      </c>
      <c r="K838">
        <v>1</v>
      </c>
      <c r="L838">
        <v>343.98949999999991</v>
      </c>
      <c r="M838">
        <f>_xlfn.RANK.EQ(D838,'Segments clients'!$D$2:$D$1708,0)</f>
        <v>685</v>
      </c>
      <c r="N838">
        <f>SUMIFS('Segments clients'!$D$2:$D$1708,'Segments clients'!$M$2:$M$1708,"&lt;="&amp;M838)</f>
        <v>2026082.3968999959</v>
      </c>
      <c r="O838" s="4">
        <f>IFERROR(N838/(SUM('Segments clients'!$D$2:$D$1708)),0)</f>
        <v>0.86681501324196952</v>
      </c>
    </row>
    <row r="839" spans="1:15" x14ac:dyDescent="0.35">
      <c r="A839" t="s">
        <v>1663</v>
      </c>
      <c r="B839">
        <v>27</v>
      </c>
      <c r="C839">
        <v>4</v>
      </c>
      <c r="D839">
        <v>2582.5902000000001</v>
      </c>
      <c r="E839">
        <v>3</v>
      </c>
      <c r="F839">
        <v>3</v>
      </c>
      <c r="G839">
        <v>4</v>
      </c>
      <c r="H839">
        <v>10</v>
      </c>
      <c r="I839" t="s">
        <v>49</v>
      </c>
      <c r="J839" t="s">
        <v>45</v>
      </c>
      <c r="K839">
        <v>1</v>
      </c>
      <c r="L839">
        <v>690.38619999999992</v>
      </c>
      <c r="M839">
        <f>_xlfn.RANK.EQ(D839,'Segments clients'!$D$2:$D$1708,0)</f>
        <v>331</v>
      </c>
      <c r="N839">
        <f>SUMIFS('Segments clients'!$D$2:$D$1708,'Segments clients'!$M$2:$M$1708,"&lt;="&amp;M839)</f>
        <v>1464844.6270999985</v>
      </c>
      <c r="O839" s="4">
        <f>IFERROR(N839/(SUM('Segments clients'!$D$2:$D$1708)),0)</f>
        <v>0.6267017159716165</v>
      </c>
    </row>
    <row r="840" spans="1:15" x14ac:dyDescent="0.35">
      <c r="A840" t="s">
        <v>5720</v>
      </c>
      <c r="B840">
        <v>21</v>
      </c>
      <c r="C840">
        <v>2</v>
      </c>
      <c r="D840">
        <v>1311.143</v>
      </c>
      <c r="E840">
        <v>3</v>
      </c>
      <c r="F840">
        <v>2</v>
      </c>
      <c r="G840">
        <v>3</v>
      </c>
      <c r="H840">
        <v>8</v>
      </c>
      <c r="I840" t="s">
        <v>46</v>
      </c>
      <c r="J840" t="s">
        <v>43</v>
      </c>
      <c r="K840">
        <v>1</v>
      </c>
      <c r="L840">
        <v>395.125</v>
      </c>
      <c r="M840">
        <f>_xlfn.RANK.EQ(D840,'Segments clients'!$D$2:$D$1708,0)</f>
        <v>551</v>
      </c>
      <c r="N840">
        <f>SUMIFS('Segments clients'!$D$2:$D$1708,'Segments clients'!$M$2:$M$1708,"&lt;="&amp;M840)</f>
        <v>1875335.0123999964</v>
      </c>
      <c r="O840" s="4">
        <f>IFERROR(N840/(SUM('Segments clients'!$D$2:$D$1708)),0)</f>
        <v>0.80232104384986047</v>
      </c>
    </row>
    <row r="841" spans="1:15" x14ac:dyDescent="0.35">
      <c r="A841" t="s">
        <v>3411</v>
      </c>
      <c r="B841">
        <v>22</v>
      </c>
      <c r="C841">
        <v>2</v>
      </c>
      <c r="D841">
        <v>369.25470000000001</v>
      </c>
      <c r="E841">
        <v>3</v>
      </c>
      <c r="F841">
        <v>2</v>
      </c>
      <c r="G841">
        <v>2</v>
      </c>
      <c r="H841">
        <v>7</v>
      </c>
      <c r="I841" t="s">
        <v>42</v>
      </c>
      <c r="J841" t="s">
        <v>48</v>
      </c>
      <c r="K841">
        <v>1</v>
      </c>
      <c r="L841">
        <v>109.05070000000001</v>
      </c>
      <c r="M841">
        <f>_xlfn.RANK.EQ(D841,'Segments clients'!$D$2:$D$1708,0)</f>
        <v>1032</v>
      </c>
      <c r="N841">
        <f>SUMIFS('Segments clients'!$D$2:$D$1708,'Segments clients'!$M$2:$M$1708,"&lt;="&amp;M841)</f>
        <v>2240754.1296999967</v>
      </c>
      <c r="O841" s="4">
        <f>IFERROR(N841/(SUM('Segments clients'!$D$2:$D$1708)),0)</f>
        <v>0.95865761608695821</v>
      </c>
    </row>
    <row r="842" spans="1:15" x14ac:dyDescent="0.35">
      <c r="A842" t="s">
        <v>7122</v>
      </c>
      <c r="B842">
        <v>151</v>
      </c>
      <c r="C842">
        <v>1</v>
      </c>
      <c r="D842">
        <v>15.2241</v>
      </c>
      <c r="E842">
        <v>1</v>
      </c>
      <c r="F842">
        <v>1</v>
      </c>
      <c r="G842">
        <v>1</v>
      </c>
      <c r="H842">
        <v>3</v>
      </c>
      <c r="I842" t="s">
        <v>44</v>
      </c>
      <c r="J842" t="s">
        <v>45</v>
      </c>
      <c r="K842">
        <v>0</v>
      </c>
      <c r="L842">
        <v>9.2099999999999405E-2</v>
      </c>
      <c r="M842">
        <f>_xlfn.RANK.EQ(D842,'Segments clients'!$D$2:$D$1708,0)</f>
        <v>1691</v>
      </c>
      <c r="N842">
        <f>SUMIFS('Segments clients'!$D$2:$D$1708,'Segments clients'!$M$2:$M$1708,"&lt;="&amp;M842)</f>
        <v>2337231.4562999965</v>
      </c>
      <c r="O842" s="4">
        <f>IFERROR(N842/(SUM('Segments clients'!$D$2:$D$1708)),0)</f>
        <v>0.9999333288922635</v>
      </c>
    </row>
    <row r="843" spans="1:15" x14ac:dyDescent="0.35">
      <c r="A843" t="s">
        <v>10170</v>
      </c>
      <c r="B843">
        <v>107</v>
      </c>
      <c r="C843">
        <v>1</v>
      </c>
      <c r="D843">
        <v>91.62</v>
      </c>
      <c r="E843">
        <v>1</v>
      </c>
      <c r="F843">
        <v>1</v>
      </c>
      <c r="G843">
        <v>1</v>
      </c>
      <c r="H843">
        <v>3</v>
      </c>
      <c r="I843" t="s">
        <v>44</v>
      </c>
      <c r="J843" t="s">
        <v>45</v>
      </c>
      <c r="K843">
        <v>0</v>
      </c>
      <c r="L843">
        <v>11.154000000000011</v>
      </c>
      <c r="M843">
        <f>_xlfn.RANK.EQ(D843,'Segments clients'!$D$2:$D$1708,0)</f>
        <v>1444</v>
      </c>
      <c r="N843">
        <f>SUMIFS('Segments clients'!$D$2:$D$1708,'Segments clients'!$M$2:$M$1708,"&lt;="&amp;M843)</f>
        <v>2324108.2515999968</v>
      </c>
      <c r="O843" s="4">
        <f>IFERROR(N843/(SUM('Segments clients'!$D$2:$D$1708)),0)</f>
        <v>0.99431885295919575</v>
      </c>
    </row>
    <row r="844" spans="1:15" x14ac:dyDescent="0.35">
      <c r="A844" t="s">
        <v>2561</v>
      </c>
      <c r="B844">
        <v>13</v>
      </c>
      <c r="C844">
        <v>5</v>
      </c>
      <c r="D844">
        <v>696.50149999999996</v>
      </c>
      <c r="E844">
        <v>3</v>
      </c>
      <c r="F844">
        <v>3</v>
      </c>
      <c r="G844">
        <v>3</v>
      </c>
      <c r="H844">
        <v>9</v>
      </c>
      <c r="I844" t="s">
        <v>46</v>
      </c>
      <c r="J844" t="s">
        <v>45</v>
      </c>
      <c r="K844">
        <v>1</v>
      </c>
      <c r="L844">
        <v>159.3355</v>
      </c>
      <c r="M844">
        <f>_xlfn.RANK.EQ(D844,'Segments clients'!$D$2:$D$1708,0)</f>
        <v>801</v>
      </c>
      <c r="N844">
        <f>SUMIFS('Segments clients'!$D$2:$D$1708,'Segments clients'!$M$2:$M$1708,"&lt;="&amp;M844)</f>
        <v>2121608.4168999949</v>
      </c>
      <c r="O844" s="4">
        <f>IFERROR(N844/(SUM('Segments clients'!$D$2:$D$1708)),0)</f>
        <v>0.90768373033755501</v>
      </c>
    </row>
    <row r="845" spans="1:15" x14ac:dyDescent="0.35">
      <c r="A845" t="s">
        <v>2286</v>
      </c>
      <c r="B845">
        <v>35</v>
      </c>
      <c r="C845">
        <v>5</v>
      </c>
      <c r="D845">
        <v>1752.93</v>
      </c>
      <c r="E845">
        <v>2</v>
      </c>
      <c r="F845">
        <v>3</v>
      </c>
      <c r="G845">
        <v>3</v>
      </c>
      <c r="H845">
        <v>8</v>
      </c>
      <c r="I845" t="s">
        <v>46</v>
      </c>
      <c r="J845" t="s">
        <v>41</v>
      </c>
      <c r="K845">
        <v>1</v>
      </c>
      <c r="L845">
        <v>452.57200000000012</v>
      </c>
      <c r="M845">
        <f>_xlfn.RANK.EQ(D845,'Segments clients'!$D$2:$D$1708,0)</f>
        <v>448</v>
      </c>
      <c r="N845">
        <f>SUMIFS('Segments clients'!$D$2:$D$1708,'Segments clients'!$M$2:$M$1708,"&lt;="&amp;M845)</f>
        <v>1718917.5348999978</v>
      </c>
      <c r="O845" s="4">
        <f>IFERROR(N845/(SUM('Segments clients'!$D$2:$D$1708)),0)</f>
        <v>0.73540124925617145</v>
      </c>
    </row>
    <row r="846" spans="1:15" x14ac:dyDescent="0.35">
      <c r="A846" t="s">
        <v>1670</v>
      </c>
      <c r="B846">
        <v>98</v>
      </c>
      <c r="C846">
        <v>2</v>
      </c>
      <c r="D846">
        <v>890.17739999999992</v>
      </c>
      <c r="E846">
        <v>1</v>
      </c>
      <c r="F846">
        <v>2</v>
      </c>
      <c r="G846">
        <v>3</v>
      </c>
      <c r="H846">
        <v>6</v>
      </c>
      <c r="I846" t="s">
        <v>44</v>
      </c>
      <c r="J846" t="s">
        <v>45</v>
      </c>
      <c r="K846">
        <v>1</v>
      </c>
      <c r="L846">
        <v>299.87939999999992</v>
      </c>
      <c r="M846">
        <f>_xlfn.RANK.EQ(D846,'Segments clients'!$D$2:$D$1708,0)</f>
        <v>719</v>
      </c>
      <c r="N846">
        <f>SUMIFS('Segments clients'!$D$2:$D$1708,'Segments clients'!$M$2:$M$1708,"&lt;="&amp;M846)</f>
        <v>2057308.0654999961</v>
      </c>
      <c r="O846" s="4">
        <f>IFERROR(N846/(SUM('Segments clients'!$D$2:$D$1708)),0)</f>
        <v>0.88017423218706869</v>
      </c>
    </row>
    <row r="847" spans="1:15" x14ac:dyDescent="0.35">
      <c r="A847" t="s">
        <v>6915</v>
      </c>
      <c r="B847">
        <v>3</v>
      </c>
      <c r="C847">
        <v>2</v>
      </c>
      <c r="D847">
        <v>1200.2026000000001</v>
      </c>
      <c r="E847">
        <v>4</v>
      </c>
      <c r="F847">
        <v>2</v>
      </c>
      <c r="G847">
        <v>3</v>
      </c>
      <c r="H847">
        <v>9</v>
      </c>
      <c r="I847" t="s">
        <v>46</v>
      </c>
      <c r="J847" t="s">
        <v>43</v>
      </c>
      <c r="K847">
        <v>1</v>
      </c>
      <c r="L847">
        <v>393.4366</v>
      </c>
      <c r="M847">
        <f>_xlfn.RANK.EQ(D847,'Segments clients'!$D$2:$D$1708,0)</f>
        <v>591</v>
      </c>
      <c r="N847">
        <f>SUMIFS('Segments clients'!$D$2:$D$1708,'Segments clients'!$M$2:$M$1708,"&lt;="&amp;M847)</f>
        <v>1925105.2286999959</v>
      </c>
      <c r="O847" s="4">
        <f>IFERROR(N847/(SUM('Segments clients'!$D$2:$D$1708)),0)</f>
        <v>0.82361414168593483</v>
      </c>
    </row>
    <row r="848" spans="1:15" x14ac:dyDescent="0.35">
      <c r="A848" t="s">
        <v>601</v>
      </c>
      <c r="B848">
        <v>7</v>
      </c>
      <c r="C848">
        <v>3</v>
      </c>
      <c r="D848">
        <v>561.19179999999994</v>
      </c>
      <c r="E848">
        <v>4</v>
      </c>
      <c r="F848">
        <v>3</v>
      </c>
      <c r="G848">
        <v>2</v>
      </c>
      <c r="H848">
        <v>9</v>
      </c>
      <c r="I848" t="s">
        <v>46</v>
      </c>
      <c r="J848" t="s">
        <v>43</v>
      </c>
      <c r="K848">
        <v>1</v>
      </c>
      <c r="L848">
        <v>166.9058</v>
      </c>
      <c r="M848">
        <f>_xlfn.RANK.EQ(D848,'Segments clients'!$D$2:$D$1708,0)</f>
        <v>876</v>
      </c>
      <c r="N848">
        <f>SUMIFS('Segments clients'!$D$2:$D$1708,'Segments clients'!$M$2:$M$1708,"&lt;="&amp;M848)</f>
        <v>2168670.6018999959</v>
      </c>
      <c r="O848" s="4">
        <f>IFERROR(N848/(SUM('Segments clients'!$D$2:$D$1708)),0)</f>
        <v>0.9278182562464663</v>
      </c>
    </row>
    <row r="849" spans="1:15" x14ac:dyDescent="0.35">
      <c r="A849" t="s">
        <v>303</v>
      </c>
      <c r="B849">
        <v>4</v>
      </c>
      <c r="C849">
        <v>4</v>
      </c>
      <c r="D849">
        <v>580.72439999999995</v>
      </c>
      <c r="E849">
        <v>4</v>
      </c>
      <c r="F849">
        <v>3</v>
      </c>
      <c r="G849">
        <v>2</v>
      </c>
      <c r="H849">
        <v>9</v>
      </c>
      <c r="I849" t="s">
        <v>46</v>
      </c>
      <c r="J849" t="s">
        <v>41</v>
      </c>
      <c r="K849">
        <v>1</v>
      </c>
      <c r="L849">
        <v>93.928399999999996</v>
      </c>
      <c r="M849">
        <f>_xlfn.RANK.EQ(D849,'Segments clients'!$D$2:$D$1708,0)</f>
        <v>857</v>
      </c>
      <c r="N849">
        <f>SUMIFS('Segments clients'!$D$2:$D$1708,'Segments clients'!$M$2:$M$1708,"&lt;="&amp;M849)</f>
        <v>2157899.6502999957</v>
      </c>
      <c r="O849" s="4">
        <f>IFERROR(N849/(SUM('Segments clients'!$D$2:$D$1708)),0)</f>
        <v>0.92321014032380289</v>
      </c>
    </row>
    <row r="850" spans="1:15" x14ac:dyDescent="0.35">
      <c r="A850" t="s">
        <v>1063</v>
      </c>
      <c r="B850">
        <v>2</v>
      </c>
      <c r="C850">
        <v>4</v>
      </c>
      <c r="D850">
        <v>3911.3811999999998</v>
      </c>
      <c r="E850">
        <v>4</v>
      </c>
      <c r="F850">
        <v>3</v>
      </c>
      <c r="G850">
        <v>4</v>
      </c>
      <c r="H850">
        <v>11</v>
      </c>
      <c r="I850" t="s">
        <v>49</v>
      </c>
      <c r="J850" t="s">
        <v>43</v>
      </c>
      <c r="K850">
        <v>1</v>
      </c>
      <c r="L850">
        <v>1397.3271999999999</v>
      </c>
      <c r="M850">
        <f>_xlfn.RANK.EQ(D850,'Segments clients'!$D$2:$D$1708,0)</f>
        <v>180</v>
      </c>
      <c r="N850">
        <f>SUMIFS('Segments clients'!$D$2:$D$1708,'Segments clients'!$M$2:$M$1708,"&lt;="&amp;M850)</f>
        <v>979255.11600000004</v>
      </c>
      <c r="O850" s="4">
        <f>IFERROR(N850/(SUM('Segments clients'!$D$2:$D$1708)),0)</f>
        <v>0.41895287064413672</v>
      </c>
    </row>
    <row r="851" spans="1:15" x14ac:dyDescent="0.35">
      <c r="A851" t="s">
        <v>3033</v>
      </c>
      <c r="B851">
        <v>24</v>
      </c>
      <c r="C851">
        <v>3</v>
      </c>
      <c r="D851">
        <v>375.58970000000011</v>
      </c>
      <c r="E851">
        <v>3</v>
      </c>
      <c r="F851">
        <v>3</v>
      </c>
      <c r="G851">
        <v>2</v>
      </c>
      <c r="H851">
        <v>8</v>
      </c>
      <c r="I851" t="s">
        <v>46</v>
      </c>
      <c r="J851" t="s">
        <v>43</v>
      </c>
      <c r="K851">
        <v>1</v>
      </c>
      <c r="L851">
        <v>80.117700000000042</v>
      </c>
      <c r="M851">
        <f>_xlfn.RANK.EQ(D851,'Segments clients'!$D$2:$D$1708,0)</f>
        <v>1026</v>
      </c>
      <c r="N851">
        <f>SUMIFS('Segments clients'!$D$2:$D$1708,'Segments clients'!$M$2:$M$1708,"&lt;="&amp;M851)</f>
        <v>2238522.2556999968</v>
      </c>
      <c r="O851" s="4">
        <f>IFERROR(N851/(SUM('Segments clients'!$D$2:$D$1708)),0)</f>
        <v>0.95770275764002422</v>
      </c>
    </row>
    <row r="852" spans="1:15" x14ac:dyDescent="0.35">
      <c r="A852" t="s">
        <v>5151</v>
      </c>
      <c r="B852">
        <v>13</v>
      </c>
      <c r="C852">
        <v>2</v>
      </c>
      <c r="D852">
        <v>347.52940000000001</v>
      </c>
      <c r="E852">
        <v>3</v>
      </c>
      <c r="F852">
        <v>2</v>
      </c>
      <c r="G852">
        <v>2</v>
      </c>
      <c r="H852">
        <v>7</v>
      </c>
      <c r="I852" t="s">
        <v>42</v>
      </c>
      <c r="J852" t="s">
        <v>41</v>
      </c>
      <c r="K852">
        <v>1</v>
      </c>
      <c r="L852">
        <v>68.589400000000012</v>
      </c>
      <c r="M852">
        <f>_xlfn.RANK.EQ(D852,'Segments clients'!$D$2:$D$1708,0)</f>
        <v>1055</v>
      </c>
      <c r="N852">
        <f>SUMIFS('Segments clients'!$D$2:$D$1708,'Segments clients'!$M$2:$M$1708,"&lt;="&amp;M852)</f>
        <v>2248970.9971999959</v>
      </c>
      <c r="O852" s="4">
        <f>IFERROR(N852/(SUM('Segments clients'!$D$2:$D$1708)),0)</f>
        <v>0.96217302302288399</v>
      </c>
    </row>
    <row r="853" spans="1:15" x14ac:dyDescent="0.35">
      <c r="A853" t="s">
        <v>10877</v>
      </c>
      <c r="B853">
        <v>46</v>
      </c>
      <c r="C853">
        <v>1</v>
      </c>
      <c r="D853">
        <v>292.88790000000012</v>
      </c>
      <c r="E853">
        <v>2</v>
      </c>
      <c r="F853">
        <v>1</v>
      </c>
      <c r="G853">
        <v>2</v>
      </c>
      <c r="H853">
        <v>5</v>
      </c>
      <c r="I853" t="s">
        <v>44</v>
      </c>
      <c r="J853" t="s">
        <v>41</v>
      </c>
      <c r="K853">
        <v>0</v>
      </c>
      <c r="L853">
        <v>64.273900000000054</v>
      </c>
      <c r="M853">
        <f>_xlfn.RANK.EQ(D853,'Segments clients'!$D$2:$D$1708,0)</f>
        <v>1113</v>
      </c>
      <c r="N853">
        <f>SUMIFS('Segments clients'!$D$2:$D$1708,'Segments clients'!$M$2:$M$1708,"&lt;="&amp;M853)</f>
        <v>2267344.619099997</v>
      </c>
      <c r="O853" s="4">
        <f>IFERROR(N853/(SUM('Segments clients'!$D$2:$D$1708)),0)</f>
        <v>0.97003377505099542</v>
      </c>
    </row>
    <row r="854" spans="1:15" x14ac:dyDescent="0.35">
      <c r="A854" t="s">
        <v>4783</v>
      </c>
      <c r="B854">
        <v>15</v>
      </c>
      <c r="C854">
        <v>1</v>
      </c>
      <c r="D854">
        <v>43.776600000000002</v>
      </c>
      <c r="E854">
        <v>3</v>
      </c>
      <c r="F854">
        <v>1</v>
      </c>
      <c r="G854">
        <v>1</v>
      </c>
      <c r="H854">
        <v>5</v>
      </c>
      <c r="I854" t="s">
        <v>42</v>
      </c>
      <c r="J854" t="s">
        <v>48</v>
      </c>
      <c r="K854">
        <v>0</v>
      </c>
      <c r="L854">
        <v>-0.33539999999999631</v>
      </c>
      <c r="M854">
        <f>_xlfn.RANK.EQ(D854,'Segments clients'!$D$2:$D$1708,0)</f>
        <v>1599</v>
      </c>
      <c r="N854">
        <f>SUMIFS('Segments clients'!$D$2:$D$1708,'Segments clients'!$M$2:$M$1708,"&lt;="&amp;M854)</f>
        <v>2334458.9955999963</v>
      </c>
      <c r="O854" s="4">
        <f>IFERROR(N854/(SUM('Segments clients'!$D$2:$D$1708)),0)</f>
        <v>0.9987471922563298</v>
      </c>
    </row>
    <row r="855" spans="1:15" x14ac:dyDescent="0.35">
      <c r="A855" t="s">
        <v>9370</v>
      </c>
      <c r="B855">
        <v>119</v>
      </c>
      <c r="C855">
        <v>1</v>
      </c>
      <c r="D855">
        <v>627.06280000000004</v>
      </c>
      <c r="E855">
        <v>1</v>
      </c>
      <c r="F855">
        <v>1</v>
      </c>
      <c r="G855">
        <v>3</v>
      </c>
      <c r="H855">
        <v>5</v>
      </c>
      <c r="I855" t="s">
        <v>44</v>
      </c>
      <c r="J855" t="s">
        <v>43</v>
      </c>
      <c r="K855">
        <v>0</v>
      </c>
      <c r="L855">
        <v>231.14680000000001</v>
      </c>
      <c r="M855">
        <f>_xlfn.RANK.EQ(D855,'Segments clients'!$D$2:$D$1708,0)</f>
        <v>840</v>
      </c>
      <c r="N855">
        <f>SUMIFS('Segments clients'!$D$2:$D$1708,'Segments clients'!$M$2:$M$1708,"&lt;="&amp;M855)</f>
        <v>2147582.6443999964</v>
      </c>
      <c r="O855" s="4">
        <f>IFERROR(N855/(SUM('Segments clients'!$D$2:$D$1708)),0)</f>
        <v>0.91879623513440467</v>
      </c>
    </row>
    <row r="856" spans="1:15" x14ac:dyDescent="0.35">
      <c r="A856" t="s">
        <v>1711</v>
      </c>
      <c r="B856">
        <v>52</v>
      </c>
      <c r="C856">
        <v>4</v>
      </c>
      <c r="D856">
        <v>850.96039999999994</v>
      </c>
      <c r="E856">
        <v>2</v>
      </c>
      <c r="F856">
        <v>3</v>
      </c>
      <c r="G856">
        <v>3</v>
      </c>
      <c r="H856">
        <v>8</v>
      </c>
      <c r="I856" t="s">
        <v>46</v>
      </c>
      <c r="J856" t="s">
        <v>48</v>
      </c>
      <c r="K856">
        <v>1</v>
      </c>
      <c r="L856">
        <v>207.70240000000001</v>
      </c>
      <c r="M856">
        <f>_xlfn.RANK.EQ(D856,'Segments clients'!$D$2:$D$1708,0)</f>
        <v>733</v>
      </c>
      <c r="N856">
        <f>SUMIFS('Segments clients'!$D$2:$D$1708,'Segments clients'!$M$2:$M$1708,"&lt;="&amp;M856)</f>
        <v>2069459.965599996</v>
      </c>
      <c r="O856" s="4">
        <f>IFERROR(N856/(SUM('Segments clients'!$D$2:$D$1708)),0)</f>
        <v>0.88537315670376815</v>
      </c>
    </row>
    <row r="857" spans="1:15" x14ac:dyDescent="0.35">
      <c r="A857" t="s">
        <v>10960</v>
      </c>
      <c r="B857">
        <v>111</v>
      </c>
      <c r="C857">
        <v>1</v>
      </c>
      <c r="D857">
        <v>60.278399999999998</v>
      </c>
      <c r="E857">
        <v>1</v>
      </c>
      <c r="F857">
        <v>1</v>
      </c>
      <c r="G857">
        <v>1</v>
      </c>
      <c r="H857">
        <v>3</v>
      </c>
      <c r="I857" t="s">
        <v>44</v>
      </c>
      <c r="J857" t="s">
        <v>43</v>
      </c>
      <c r="K857">
        <v>0</v>
      </c>
      <c r="L857">
        <v>12.096399999999999</v>
      </c>
      <c r="M857">
        <f>_xlfn.RANK.EQ(D857,'Segments clients'!$D$2:$D$1708,0)</f>
        <v>1540</v>
      </c>
      <c r="N857">
        <f>SUMIFS('Segments clients'!$D$2:$D$1708,'Segments clients'!$M$2:$M$1708,"&lt;="&amp;M857)</f>
        <v>2331373.7938999967</v>
      </c>
      <c r="O857" s="4">
        <f>IFERROR(N857/(SUM('Segments clients'!$D$2:$D$1708)),0)</f>
        <v>0.99742725622779949</v>
      </c>
    </row>
    <row r="858" spans="1:15" x14ac:dyDescent="0.35">
      <c r="A858" t="s">
        <v>343</v>
      </c>
      <c r="B858">
        <v>29</v>
      </c>
      <c r="C858">
        <v>2</v>
      </c>
      <c r="D858">
        <v>139.11920000000001</v>
      </c>
      <c r="E858">
        <v>3</v>
      </c>
      <c r="F858">
        <v>2</v>
      </c>
      <c r="G858">
        <v>1</v>
      </c>
      <c r="H858">
        <v>6</v>
      </c>
      <c r="I858" t="s">
        <v>42</v>
      </c>
      <c r="J858" t="s">
        <v>48</v>
      </c>
      <c r="K858">
        <v>1</v>
      </c>
      <c r="L858">
        <v>14.145200000000001</v>
      </c>
      <c r="M858">
        <f>_xlfn.RANK.EQ(D858,'Segments clients'!$D$2:$D$1708,0)</f>
        <v>1322</v>
      </c>
      <c r="N858">
        <f>SUMIFS('Segments clients'!$D$2:$D$1708,'Segments clients'!$M$2:$M$1708,"&lt;="&amp;M858)</f>
        <v>2310243.251199997</v>
      </c>
      <c r="O858" s="4">
        <f>IFERROR(N858/(SUM('Segments clients'!$D$2:$D$1708)),0)</f>
        <v>0.98838701596988354</v>
      </c>
    </row>
    <row r="859" spans="1:15" x14ac:dyDescent="0.35">
      <c r="A859" t="s">
        <v>10069</v>
      </c>
      <c r="B859">
        <v>126</v>
      </c>
      <c r="C859">
        <v>1</v>
      </c>
      <c r="D859">
        <v>495.97239999999999</v>
      </c>
      <c r="E859">
        <v>1</v>
      </c>
      <c r="F859">
        <v>1</v>
      </c>
      <c r="G859">
        <v>2</v>
      </c>
      <c r="H859">
        <v>4</v>
      </c>
      <c r="I859" t="s">
        <v>44</v>
      </c>
      <c r="J859" t="s">
        <v>41</v>
      </c>
      <c r="K859">
        <v>0</v>
      </c>
      <c r="L859">
        <v>96.130399999999995</v>
      </c>
      <c r="M859">
        <f>_xlfn.RANK.EQ(D859,'Segments clients'!$D$2:$D$1708,0)</f>
        <v>926</v>
      </c>
      <c r="N859">
        <f>SUMIFS('Segments clients'!$D$2:$D$1708,'Segments clients'!$M$2:$M$1708,"&lt;="&amp;M859)</f>
        <v>2194820.4156999965</v>
      </c>
      <c r="O859" s="4">
        <f>IFERROR(N859/(SUM('Segments clients'!$D$2:$D$1708)),0)</f>
        <v>0.93900588179911126</v>
      </c>
    </row>
    <row r="860" spans="1:15" x14ac:dyDescent="0.35">
      <c r="A860" t="s">
        <v>4866</v>
      </c>
      <c r="B860">
        <v>119</v>
      </c>
      <c r="C860">
        <v>3</v>
      </c>
      <c r="D860">
        <v>627.97610000000009</v>
      </c>
      <c r="E860">
        <v>1</v>
      </c>
      <c r="F860">
        <v>3</v>
      </c>
      <c r="G860">
        <v>3</v>
      </c>
      <c r="H860">
        <v>7</v>
      </c>
      <c r="I860" t="s">
        <v>42</v>
      </c>
      <c r="J860" t="s">
        <v>43</v>
      </c>
      <c r="K860">
        <v>1</v>
      </c>
      <c r="L860">
        <v>115.3961</v>
      </c>
      <c r="M860">
        <f>_xlfn.RANK.EQ(D860,'Segments clients'!$D$2:$D$1708,0)</f>
        <v>839</v>
      </c>
      <c r="N860">
        <f>SUMIFS('Segments clients'!$D$2:$D$1708,'Segments clients'!$M$2:$M$1708,"&lt;="&amp;M860)</f>
        <v>2146955.5815999964</v>
      </c>
      <c r="O860" s="4">
        <f>IFERROR(N860/(SUM('Segments clients'!$D$2:$D$1708)),0)</f>
        <v>0.91852796003852644</v>
      </c>
    </row>
    <row r="861" spans="1:15" x14ac:dyDescent="0.35">
      <c r="A861" t="s">
        <v>3054</v>
      </c>
      <c r="B861">
        <v>77</v>
      </c>
      <c r="C861">
        <v>2</v>
      </c>
      <c r="D861">
        <v>507.59339999999997</v>
      </c>
      <c r="E861">
        <v>2</v>
      </c>
      <c r="F861">
        <v>2</v>
      </c>
      <c r="G861">
        <v>2</v>
      </c>
      <c r="H861">
        <v>6</v>
      </c>
      <c r="I861" t="s">
        <v>44</v>
      </c>
      <c r="J861" t="s">
        <v>43</v>
      </c>
      <c r="K861">
        <v>1</v>
      </c>
      <c r="L861">
        <v>157.35939999999999</v>
      </c>
      <c r="M861">
        <f>_xlfn.RANK.EQ(D861,'Segments clients'!$D$2:$D$1708,0)</f>
        <v>914</v>
      </c>
      <c r="N861">
        <f>SUMIFS('Segments clients'!$D$2:$D$1708,'Segments clients'!$M$2:$M$1708,"&lt;="&amp;M861)</f>
        <v>2188831.3941999963</v>
      </c>
      <c r="O861" s="4">
        <f>IFERROR(N861/(SUM('Segments clients'!$D$2:$D$1708)),0)</f>
        <v>0.93644361001847076</v>
      </c>
    </row>
    <row r="862" spans="1:15" x14ac:dyDescent="0.35">
      <c r="A862" t="s">
        <v>630</v>
      </c>
      <c r="B862">
        <v>41</v>
      </c>
      <c r="C862">
        <v>2</v>
      </c>
      <c r="D862">
        <v>1259.2260000000001</v>
      </c>
      <c r="E862">
        <v>2</v>
      </c>
      <c r="F862">
        <v>2</v>
      </c>
      <c r="G862">
        <v>3</v>
      </c>
      <c r="H862">
        <v>7</v>
      </c>
      <c r="I862" t="s">
        <v>44</v>
      </c>
      <c r="J862" t="s">
        <v>43</v>
      </c>
      <c r="K862">
        <v>1</v>
      </c>
      <c r="L862">
        <v>419.35000000000008</v>
      </c>
      <c r="M862">
        <f>_xlfn.RANK.EQ(D862,'Segments clients'!$D$2:$D$1708,0)</f>
        <v>563</v>
      </c>
      <c r="N862">
        <f>SUMIFS('Segments clients'!$D$2:$D$1708,'Segments clients'!$M$2:$M$1708,"&lt;="&amp;M862)</f>
        <v>1890815.3618999962</v>
      </c>
      <c r="O862" s="4">
        <f>IFERROR(N862/(SUM('Segments clients'!$D$2:$D$1708)),0)</f>
        <v>0.80894397260012429</v>
      </c>
    </row>
    <row r="863" spans="1:15" x14ac:dyDescent="0.35">
      <c r="A863" t="s">
        <v>526</v>
      </c>
      <c r="B863">
        <v>59</v>
      </c>
      <c r="C863">
        <v>2</v>
      </c>
      <c r="D863">
        <v>695.27049999999997</v>
      </c>
      <c r="E863">
        <v>2</v>
      </c>
      <c r="F863">
        <v>2</v>
      </c>
      <c r="G863">
        <v>3</v>
      </c>
      <c r="H863">
        <v>7</v>
      </c>
      <c r="I863" t="s">
        <v>44</v>
      </c>
      <c r="J863" t="s">
        <v>41</v>
      </c>
      <c r="K863">
        <v>1</v>
      </c>
      <c r="L863">
        <v>168.20050000000001</v>
      </c>
      <c r="M863">
        <f>_xlfn.RANK.EQ(D863,'Segments clients'!$D$2:$D$1708,0)</f>
        <v>803</v>
      </c>
      <c r="N863">
        <f>SUMIFS('Segments clients'!$D$2:$D$1708,'Segments clients'!$M$2:$M$1708,"&lt;="&amp;M863)</f>
        <v>2123000.0830999953</v>
      </c>
      <c r="O863" s="4">
        <f>IFERROR(N863/(SUM('Segments clients'!$D$2:$D$1708)),0)</f>
        <v>0.90827912426498236</v>
      </c>
    </row>
    <row r="864" spans="1:15" x14ac:dyDescent="0.35">
      <c r="A864" t="s">
        <v>8118</v>
      </c>
      <c r="B864">
        <v>28</v>
      </c>
      <c r="C864">
        <v>1</v>
      </c>
      <c r="D864">
        <v>308.66940000000011</v>
      </c>
      <c r="E864">
        <v>3</v>
      </c>
      <c r="F864">
        <v>1</v>
      </c>
      <c r="G864">
        <v>2</v>
      </c>
      <c r="H864">
        <v>6</v>
      </c>
      <c r="I864" t="s">
        <v>42</v>
      </c>
      <c r="J864" t="s">
        <v>41</v>
      </c>
      <c r="K864">
        <v>0</v>
      </c>
      <c r="L864">
        <v>60.401400000000073</v>
      </c>
      <c r="M864">
        <f>_xlfn.RANK.EQ(D864,'Segments clients'!$D$2:$D$1708,0)</f>
        <v>1090</v>
      </c>
      <c r="N864">
        <f>SUMIFS('Segments clients'!$D$2:$D$1708,'Segments clients'!$M$2:$M$1708,"&lt;="&amp;M864)</f>
        <v>2260449.8541999953</v>
      </c>
      <c r="O864" s="4">
        <f>IFERROR(N864/(SUM('Segments clients'!$D$2:$D$1708)),0)</f>
        <v>0.96708400077861656</v>
      </c>
    </row>
    <row r="865" spans="1:15" x14ac:dyDescent="0.35">
      <c r="A865" t="s">
        <v>1375</v>
      </c>
      <c r="B865">
        <v>99</v>
      </c>
      <c r="C865">
        <v>2</v>
      </c>
      <c r="D865">
        <v>225.63839999999999</v>
      </c>
      <c r="E865">
        <v>1</v>
      </c>
      <c r="F865">
        <v>2</v>
      </c>
      <c r="G865">
        <v>2</v>
      </c>
      <c r="H865">
        <v>5</v>
      </c>
      <c r="I865" t="s">
        <v>44</v>
      </c>
      <c r="J865" t="s">
        <v>45</v>
      </c>
      <c r="K865">
        <v>1</v>
      </c>
      <c r="L865">
        <v>31.360399999999991</v>
      </c>
      <c r="M865">
        <f>_xlfn.RANK.EQ(D865,'Segments clients'!$D$2:$D$1708,0)</f>
        <v>1184</v>
      </c>
      <c r="N865">
        <f>SUMIFS('Segments clients'!$D$2:$D$1708,'Segments clients'!$M$2:$M$1708,"&lt;="&amp;M865)</f>
        <v>2285714.6929999972</v>
      </c>
      <c r="O865" s="4">
        <f>IFERROR(N865/(SUM('Segments clients'!$D$2:$D$1708)),0)</f>
        <v>0.97789300914495336</v>
      </c>
    </row>
    <row r="866" spans="1:15" x14ac:dyDescent="0.35">
      <c r="A866" t="s">
        <v>6956</v>
      </c>
      <c r="B866">
        <v>25</v>
      </c>
      <c r="C866">
        <v>2</v>
      </c>
      <c r="D866">
        <v>179.17420000000001</v>
      </c>
      <c r="E866">
        <v>3</v>
      </c>
      <c r="F866">
        <v>2</v>
      </c>
      <c r="G866">
        <v>2</v>
      </c>
      <c r="H866">
        <v>7</v>
      </c>
      <c r="I866" t="s">
        <v>42</v>
      </c>
      <c r="J866" t="s">
        <v>43</v>
      </c>
      <c r="K866">
        <v>1</v>
      </c>
      <c r="L866">
        <v>27.604200000000009</v>
      </c>
      <c r="M866">
        <f>_xlfn.RANK.EQ(D866,'Segments clients'!$D$2:$D$1708,0)</f>
        <v>1247</v>
      </c>
      <c r="N866">
        <f>SUMIFS('Segments clients'!$D$2:$D$1708,'Segments clients'!$M$2:$M$1708,"&lt;="&amp;M866)</f>
        <v>2298494.093299998</v>
      </c>
      <c r="O866" s="4">
        <f>IFERROR(N866/(SUM('Segments clients'!$D$2:$D$1708)),0)</f>
        <v>0.98336039588954904</v>
      </c>
    </row>
    <row r="867" spans="1:15" x14ac:dyDescent="0.35">
      <c r="A867" t="s">
        <v>5023</v>
      </c>
      <c r="B867">
        <v>71</v>
      </c>
      <c r="C867">
        <v>4</v>
      </c>
      <c r="D867">
        <v>1687.1919</v>
      </c>
      <c r="E867">
        <v>2</v>
      </c>
      <c r="F867">
        <v>3</v>
      </c>
      <c r="G867">
        <v>3</v>
      </c>
      <c r="H867">
        <v>8</v>
      </c>
      <c r="I867" t="s">
        <v>46</v>
      </c>
      <c r="J867" t="s">
        <v>43</v>
      </c>
      <c r="K867">
        <v>1</v>
      </c>
      <c r="L867">
        <v>568.27390000000003</v>
      </c>
      <c r="M867">
        <f>_xlfn.RANK.EQ(D867,'Segments clients'!$D$2:$D$1708,0)</f>
        <v>463</v>
      </c>
      <c r="N867">
        <f>SUMIFS('Segments clients'!$D$2:$D$1708,'Segments clients'!$M$2:$M$1708,"&lt;="&amp;M867)</f>
        <v>1744785.1777999976</v>
      </c>
      <c r="O867" s="4">
        <f>IFERROR(N867/(SUM('Segments clients'!$D$2:$D$1708)),0)</f>
        <v>0.74646815416448575</v>
      </c>
    </row>
    <row r="868" spans="1:15" x14ac:dyDescent="0.35">
      <c r="A868" t="s">
        <v>1752</v>
      </c>
      <c r="B868">
        <v>14</v>
      </c>
      <c r="C868">
        <v>3</v>
      </c>
      <c r="D868">
        <v>664.39840000000004</v>
      </c>
      <c r="E868">
        <v>3</v>
      </c>
      <c r="F868">
        <v>3</v>
      </c>
      <c r="G868">
        <v>3</v>
      </c>
      <c r="H868">
        <v>9</v>
      </c>
      <c r="I868" t="s">
        <v>46</v>
      </c>
      <c r="J868" t="s">
        <v>48</v>
      </c>
      <c r="K868">
        <v>1</v>
      </c>
      <c r="L868">
        <v>181.4084</v>
      </c>
      <c r="M868">
        <f>_xlfn.RANK.EQ(D868,'Segments clients'!$D$2:$D$1708,0)</f>
        <v>823</v>
      </c>
      <c r="N868">
        <f>SUMIFS('Segments clients'!$D$2:$D$1708,'Segments clients'!$M$2:$M$1708,"&lt;="&amp;M868)</f>
        <v>2136573.094199996</v>
      </c>
      <c r="O868" s="4">
        <f>IFERROR(N868/(SUM('Segments clients'!$D$2:$D$1708)),0)</f>
        <v>0.91408604002239779</v>
      </c>
    </row>
    <row r="869" spans="1:15" x14ac:dyDescent="0.35">
      <c r="A869" t="s">
        <v>3256</v>
      </c>
      <c r="B869">
        <v>25</v>
      </c>
      <c r="C869">
        <v>3</v>
      </c>
      <c r="D869">
        <v>1393.8245999999999</v>
      </c>
      <c r="E869">
        <v>3</v>
      </c>
      <c r="F869">
        <v>3</v>
      </c>
      <c r="G869">
        <v>3</v>
      </c>
      <c r="H869">
        <v>9</v>
      </c>
      <c r="I869" t="s">
        <v>46</v>
      </c>
      <c r="J869" t="s">
        <v>43</v>
      </c>
      <c r="K869">
        <v>1</v>
      </c>
      <c r="L869">
        <v>478.17259999999999</v>
      </c>
      <c r="M869">
        <f>_xlfn.RANK.EQ(D869,'Segments clients'!$D$2:$D$1708,0)</f>
        <v>531</v>
      </c>
      <c r="N869">
        <f>SUMIFS('Segments clients'!$D$2:$D$1708,'Segments clients'!$M$2:$M$1708,"&lt;="&amp;M869)</f>
        <v>1848203.4105999966</v>
      </c>
      <c r="O869" s="4">
        <f>IFERROR(N869/(SUM('Segments clients'!$D$2:$D$1708)),0)</f>
        <v>0.79071338178758377</v>
      </c>
    </row>
    <row r="870" spans="1:15" x14ac:dyDescent="0.35">
      <c r="A870" t="s">
        <v>4435</v>
      </c>
      <c r="B870">
        <v>62</v>
      </c>
      <c r="C870">
        <v>2</v>
      </c>
      <c r="D870">
        <v>899.0920000000001</v>
      </c>
      <c r="E870">
        <v>2</v>
      </c>
      <c r="F870">
        <v>2</v>
      </c>
      <c r="G870">
        <v>3</v>
      </c>
      <c r="H870">
        <v>7</v>
      </c>
      <c r="I870" t="s">
        <v>44</v>
      </c>
      <c r="J870" t="s">
        <v>45</v>
      </c>
      <c r="K870">
        <v>1</v>
      </c>
      <c r="L870">
        <v>227.51200000000011</v>
      </c>
      <c r="M870">
        <f>_xlfn.RANK.EQ(D870,'Segments clients'!$D$2:$D$1708,0)</f>
        <v>712</v>
      </c>
      <c r="N870">
        <f>SUMIFS('Segments clients'!$D$2:$D$1708,'Segments clients'!$M$2:$M$1708,"&lt;="&amp;M870)</f>
        <v>2051047.1076999959</v>
      </c>
      <c r="O870" s="4">
        <f>IFERROR(N870/(SUM('Segments clients'!$D$2:$D$1708)),0)</f>
        <v>0.87749561841172663</v>
      </c>
    </row>
    <row r="871" spans="1:15" x14ac:dyDescent="0.35">
      <c r="A871" t="s">
        <v>695</v>
      </c>
      <c r="B871">
        <v>40</v>
      </c>
      <c r="C871">
        <v>5</v>
      </c>
      <c r="D871">
        <v>550.08110000000011</v>
      </c>
      <c r="E871">
        <v>2</v>
      </c>
      <c r="F871">
        <v>3</v>
      </c>
      <c r="G871">
        <v>2</v>
      </c>
      <c r="H871">
        <v>7</v>
      </c>
      <c r="I871" t="s">
        <v>42</v>
      </c>
      <c r="J871" t="s">
        <v>43</v>
      </c>
      <c r="K871">
        <v>1</v>
      </c>
      <c r="L871">
        <v>134.70710000000011</v>
      </c>
      <c r="M871">
        <f>_xlfn.RANK.EQ(D871,'Segments clients'!$D$2:$D$1708,0)</f>
        <v>882</v>
      </c>
      <c r="N871">
        <f>SUMIFS('Segments clients'!$D$2:$D$1708,'Segments clients'!$M$2:$M$1708,"&lt;="&amp;M871)</f>
        <v>2172004.1137999967</v>
      </c>
      <c r="O871" s="4">
        <f>IFERROR(N871/(SUM('Segments clients'!$D$2:$D$1708)),0)</f>
        <v>0.92924442635986471</v>
      </c>
    </row>
    <row r="872" spans="1:15" x14ac:dyDescent="0.35">
      <c r="A872" t="s">
        <v>2182</v>
      </c>
      <c r="B872">
        <v>55</v>
      </c>
      <c r="C872">
        <v>3</v>
      </c>
      <c r="D872">
        <v>1504.2318</v>
      </c>
      <c r="E872">
        <v>2</v>
      </c>
      <c r="F872">
        <v>3</v>
      </c>
      <c r="G872">
        <v>3</v>
      </c>
      <c r="H872">
        <v>8</v>
      </c>
      <c r="I872" t="s">
        <v>46</v>
      </c>
      <c r="J872" t="s">
        <v>41</v>
      </c>
      <c r="K872">
        <v>1</v>
      </c>
      <c r="L872">
        <v>506.24579999999997</v>
      </c>
      <c r="M872">
        <f>_xlfn.RANK.EQ(D872,'Segments clients'!$D$2:$D$1708,0)</f>
        <v>500</v>
      </c>
      <c r="N872">
        <f>SUMIFS('Segments clients'!$D$2:$D$1708,'Segments clients'!$M$2:$M$1708,"&lt;="&amp;M872)</f>
        <v>1803491.460499997</v>
      </c>
      <c r="O872" s="4">
        <f>IFERROR(N872/(SUM('Segments clients'!$D$2:$D$1708)),0)</f>
        <v>0.77158435244637558</v>
      </c>
    </row>
    <row r="873" spans="1:15" x14ac:dyDescent="0.35">
      <c r="A873" t="s">
        <v>1430</v>
      </c>
      <c r="B873">
        <v>48</v>
      </c>
      <c r="C873">
        <v>4</v>
      </c>
      <c r="D873">
        <v>1217.2148999999999</v>
      </c>
      <c r="E873">
        <v>2</v>
      </c>
      <c r="F873">
        <v>3</v>
      </c>
      <c r="G873">
        <v>3</v>
      </c>
      <c r="H873">
        <v>8</v>
      </c>
      <c r="I873" t="s">
        <v>46</v>
      </c>
      <c r="J873" t="s">
        <v>41</v>
      </c>
      <c r="K873">
        <v>1</v>
      </c>
      <c r="L873">
        <v>271.66890000000012</v>
      </c>
      <c r="M873">
        <f>_xlfn.RANK.EQ(D873,'Segments clients'!$D$2:$D$1708,0)</f>
        <v>582</v>
      </c>
      <c r="N873">
        <f>SUMIFS('Segments clients'!$D$2:$D$1708,'Segments clients'!$M$2:$M$1708,"&lt;="&amp;M873)</f>
        <v>1914212.3850999961</v>
      </c>
      <c r="O873" s="4">
        <f>IFERROR(N873/(SUM('Segments clients'!$D$2:$D$1708)),0)</f>
        <v>0.81895387693864552</v>
      </c>
    </row>
    <row r="874" spans="1:15" x14ac:dyDescent="0.35">
      <c r="A874" t="s">
        <v>1675</v>
      </c>
      <c r="B874">
        <v>43</v>
      </c>
      <c r="C874">
        <v>1</v>
      </c>
      <c r="D874">
        <v>58.0458</v>
      </c>
      <c r="E874">
        <v>2</v>
      </c>
      <c r="F874">
        <v>1</v>
      </c>
      <c r="G874">
        <v>1</v>
      </c>
      <c r="H874">
        <v>4</v>
      </c>
      <c r="I874" t="s">
        <v>44</v>
      </c>
      <c r="J874" t="s">
        <v>41</v>
      </c>
      <c r="K874">
        <v>0</v>
      </c>
      <c r="L874">
        <v>9.5038000000000018</v>
      </c>
      <c r="M874">
        <f>_xlfn.RANK.EQ(D874,'Segments clients'!$D$2:$D$1708,0)</f>
        <v>1551</v>
      </c>
      <c r="N874">
        <f>SUMIFS('Segments clients'!$D$2:$D$1708,'Segments clients'!$M$2:$M$1708,"&lt;="&amp;M874)</f>
        <v>2332021.3659999967</v>
      </c>
      <c r="O874" s="4">
        <f>IFERROR(N874/(SUM('Segments clients'!$D$2:$D$1708)),0)</f>
        <v>0.99770430577884217</v>
      </c>
    </row>
    <row r="875" spans="1:15" x14ac:dyDescent="0.35">
      <c r="A875" t="s">
        <v>1864</v>
      </c>
      <c r="B875">
        <v>34</v>
      </c>
      <c r="C875">
        <v>4</v>
      </c>
      <c r="D875">
        <v>460.66730000000001</v>
      </c>
      <c r="E875">
        <v>3</v>
      </c>
      <c r="F875">
        <v>3</v>
      </c>
      <c r="G875">
        <v>2</v>
      </c>
      <c r="H875">
        <v>8</v>
      </c>
      <c r="I875" t="s">
        <v>46</v>
      </c>
      <c r="J875" t="s">
        <v>41</v>
      </c>
      <c r="K875">
        <v>1</v>
      </c>
      <c r="L875">
        <v>60.787299999999981</v>
      </c>
      <c r="M875">
        <f>_xlfn.RANK.EQ(D875,'Segments clients'!$D$2:$D$1708,0)</f>
        <v>955</v>
      </c>
      <c r="N875">
        <f>SUMIFS('Segments clients'!$D$2:$D$1708,'Segments clients'!$M$2:$M$1708,"&lt;="&amp;M875)</f>
        <v>2208714.0253999964</v>
      </c>
      <c r="O875" s="4">
        <f>IFERROR(N875/(SUM('Segments clients'!$D$2:$D$1708)),0)</f>
        <v>0.94494995865132159</v>
      </c>
    </row>
    <row r="876" spans="1:15" x14ac:dyDescent="0.35">
      <c r="A876" t="s">
        <v>1216</v>
      </c>
      <c r="B876">
        <v>73</v>
      </c>
      <c r="C876">
        <v>3</v>
      </c>
      <c r="D876">
        <v>168.54419999999999</v>
      </c>
      <c r="E876">
        <v>2</v>
      </c>
      <c r="F876">
        <v>3</v>
      </c>
      <c r="G876">
        <v>2</v>
      </c>
      <c r="H876">
        <v>7</v>
      </c>
      <c r="I876" t="s">
        <v>42</v>
      </c>
      <c r="J876" t="s">
        <v>41</v>
      </c>
      <c r="K876">
        <v>1</v>
      </c>
      <c r="L876">
        <v>-3.1117999999999988</v>
      </c>
      <c r="M876">
        <f>_xlfn.RANK.EQ(D876,'Segments clients'!$D$2:$D$1708,0)</f>
        <v>1261</v>
      </c>
      <c r="N876">
        <f>SUMIFS('Segments clients'!$D$2:$D$1708,'Segments clients'!$M$2:$M$1708,"&lt;="&amp;M876)</f>
        <v>2300931.7434999971</v>
      </c>
      <c r="O876" s="4">
        <f>IFERROR(N876/(SUM('Segments clients'!$D$2:$D$1708)),0)</f>
        <v>0.98440329118029557</v>
      </c>
    </row>
    <row r="877" spans="1:15" x14ac:dyDescent="0.35">
      <c r="A877" t="s">
        <v>1688</v>
      </c>
      <c r="B877">
        <v>50</v>
      </c>
      <c r="C877">
        <v>1</v>
      </c>
      <c r="D877">
        <v>76.867000000000004</v>
      </c>
      <c r="E877">
        <v>2</v>
      </c>
      <c r="F877">
        <v>1</v>
      </c>
      <c r="G877">
        <v>1</v>
      </c>
      <c r="H877">
        <v>4</v>
      </c>
      <c r="I877" t="s">
        <v>44</v>
      </c>
      <c r="J877" t="s">
        <v>41</v>
      </c>
      <c r="K877">
        <v>0</v>
      </c>
      <c r="L877">
        <v>4.617000000000008</v>
      </c>
      <c r="M877">
        <f>_xlfn.RANK.EQ(D877,'Segments clients'!$D$2:$D$1708,0)</f>
        <v>1485</v>
      </c>
      <c r="N877">
        <f>SUMIFS('Segments clients'!$D$2:$D$1708,'Segments clients'!$M$2:$M$1708,"&lt;="&amp;M877)</f>
        <v>2327567.0485999971</v>
      </c>
      <c r="O877" s="4">
        <f>IFERROR(N877/(SUM('Segments clients'!$D$2:$D$1708)),0)</f>
        <v>0.99579862356079796</v>
      </c>
    </row>
    <row r="878" spans="1:15" x14ac:dyDescent="0.35">
      <c r="A878" t="s">
        <v>3100</v>
      </c>
      <c r="B878">
        <v>106</v>
      </c>
      <c r="C878">
        <v>2</v>
      </c>
      <c r="D878">
        <v>230.48939999999999</v>
      </c>
      <c r="E878">
        <v>1</v>
      </c>
      <c r="F878">
        <v>2</v>
      </c>
      <c r="G878">
        <v>2</v>
      </c>
      <c r="H878">
        <v>5</v>
      </c>
      <c r="I878" t="s">
        <v>44</v>
      </c>
      <c r="J878" t="s">
        <v>48</v>
      </c>
      <c r="K878">
        <v>1</v>
      </c>
      <c r="L878">
        <v>61.269400000000019</v>
      </c>
      <c r="M878">
        <f>_xlfn.RANK.EQ(D878,'Segments clients'!$D$2:$D$1708,0)</f>
        <v>1175</v>
      </c>
      <c r="N878">
        <f>SUMIFS('Segments clients'!$D$2:$D$1708,'Segments clients'!$M$2:$M$1708,"&lt;="&amp;M878)</f>
        <v>2283667.3666999969</v>
      </c>
      <c r="O878" s="4">
        <f>IFERROR(N878/(SUM('Segments clients'!$D$2:$D$1708)),0)</f>
        <v>0.97701710539268716</v>
      </c>
    </row>
    <row r="879" spans="1:15" x14ac:dyDescent="0.35">
      <c r="A879" t="s">
        <v>5590</v>
      </c>
      <c r="B879">
        <v>15</v>
      </c>
      <c r="C879">
        <v>2</v>
      </c>
      <c r="D879">
        <v>86.722999999999985</v>
      </c>
      <c r="E879">
        <v>3</v>
      </c>
      <c r="F879">
        <v>2</v>
      </c>
      <c r="G879">
        <v>1</v>
      </c>
      <c r="H879">
        <v>6</v>
      </c>
      <c r="I879" t="s">
        <v>42</v>
      </c>
      <c r="J879" t="s">
        <v>43</v>
      </c>
      <c r="K879">
        <v>1</v>
      </c>
      <c r="L879">
        <v>9.5269999999999957</v>
      </c>
      <c r="M879">
        <f>_xlfn.RANK.EQ(D879,'Segments clients'!$D$2:$D$1708,0)</f>
        <v>1460</v>
      </c>
      <c r="N879">
        <f>SUMIFS('Segments clients'!$D$2:$D$1708,'Segments clients'!$M$2:$M$1708,"&lt;="&amp;M879)</f>
        <v>2325536.9728999967</v>
      </c>
      <c r="O879" s="4">
        <f>IFERROR(N879/(SUM('Segments clients'!$D$2:$D$1708)),0)</f>
        <v>0.99493010010021687</v>
      </c>
    </row>
    <row r="880" spans="1:15" x14ac:dyDescent="0.35">
      <c r="A880" t="s">
        <v>7927</v>
      </c>
      <c r="B880">
        <v>20</v>
      </c>
      <c r="C880">
        <v>3</v>
      </c>
      <c r="D880">
        <v>291.97179999999997</v>
      </c>
      <c r="E880">
        <v>3</v>
      </c>
      <c r="F880">
        <v>3</v>
      </c>
      <c r="G880">
        <v>2</v>
      </c>
      <c r="H880">
        <v>8</v>
      </c>
      <c r="I880" t="s">
        <v>46</v>
      </c>
      <c r="J880" t="s">
        <v>43</v>
      </c>
      <c r="K880">
        <v>1</v>
      </c>
      <c r="L880">
        <v>35.093800000000009</v>
      </c>
      <c r="M880">
        <f>_xlfn.RANK.EQ(D880,'Segments clients'!$D$2:$D$1708,0)</f>
        <v>1117</v>
      </c>
      <c r="N880">
        <f>SUMIFS('Segments clients'!$D$2:$D$1708,'Segments clients'!$M$2:$M$1708,"&lt;="&amp;M880)</f>
        <v>2268513.7047999972</v>
      </c>
      <c r="O880" s="4">
        <f>IFERROR(N880/(SUM('Segments clients'!$D$2:$D$1708)),0)</f>
        <v>0.9705339427826124</v>
      </c>
    </row>
    <row r="881" spans="1:15" x14ac:dyDescent="0.35">
      <c r="A881" t="s">
        <v>10127</v>
      </c>
      <c r="B881">
        <v>86</v>
      </c>
      <c r="C881">
        <v>1</v>
      </c>
      <c r="D881">
        <v>467.51400000000001</v>
      </c>
      <c r="E881">
        <v>1</v>
      </c>
      <c r="F881">
        <v>1</v>
      </c>
      <c r="G881">
        <v>2</v>
      </c>
      <c r="H881">
        <v>4</v>
      </c>
      <c r="I881" t="s">
        <v>44</v>
      </c>
      <c r="J881" t="s">
        <v>45</v>
      </c>
      <c r="K881">
        <v>0</v>
      </c>
      <c r="L881">
        <v>163.19200000000001</v>
      </c>
      <c r="M881">
        <f>_xlfn.RANK.EQ(D881,'Segments clients'!$D$2:$D$1708,0)</f>
        <v>949</v>
      </c>
      <c r="N881">
        <f>SUMIFS('Segments clients'!$D$2:$D$1708,'Segments clients'!$M$2:$M$1708,"&lt;="&amp;M881)</f>
        <v>2205923.2058999962</v>
      </c>
      <c r="O881" s="4">
        <f>IFERROR(N881/(SUM('Segments clients'!$D$2:$D$1708)),0)</f>
        <v>0.94375596760458524</v>
      </c>
    </row>
    <row r="882" spans="1:15" x14ac:dyDescent="0.35">
      <c r="A882" t="s">
        <v>5157</v>
      </c>
      <c r="B882">
        <v>20</v>
      </c>
      <c r="C882">
        <v>1</v>
      </c>
      <c r="D882">
        <v>180.42930000000001</v>
      </c>
      <c r="E882">
        <v>3</v>
      </c>
      <c r="F882">
        <v>1</v>
      </c>
      <c r="G882">
        <v>2</v>
      </c>
      <c r="H882">
        <v>6</v>
      </c>
      <c r="I882" t="s">
        <v>42</v>
      </c>
      <c r="J882" t="s">
        <v>41</v>
      </c>
      <c r="K882">
        <v>0</v>
      </c>
      <c r="L882">
        <v>51.763300000000001</v>
      </c>
      <c r="M882">
        <f>_xlfn.RANK.EQ(D882,'Segments clients'!$D$2:$D$1708,0)</f>
        <v>1244</v>
      </c>
      <c r="N882">
        <f>SUMIFS('Segments clients'!$D$2:$D$1708,'Segments clients'!$M$2:$M$1708,"&lt;="&amp;M882)</f>
        <v>2297955.2548999982</v>
      </c>
      <c r="O882" s="4">
        <f>IFERROR(N882/(SUM('Segments clients'!$D$2:$D$1708)),0)</f>
        <v>0.98312986567244354</v>
      </c>
    </row>
    <row r="883" spans="1:15" x14ac:dyDescent="0.35">
      <c r="A883" t="s">
        <v>1495</v>
      </c>
      <c r="B883">
        <v>15</v>
      </c>
      <c r="C883">
        <v>3</v>
      </c>
      <c r="D883">
        <v>621.30059999999992</v>
      </c>
      <c r="E883">
        <v>3</v>
      </c>
      <c r="F883">
        <v>3</v>
      </c>
      <c r="G883">
        <v>3</v>
      </c>
      <c r="H883">
        <v>9</v>
      </c>
      <c r="I883" t="s">
        <v>46</v>
      </c>
      <c r="J883" t="s">
        <v>41</v>
      </c>
      <c r="K883">
        <v>1</v>
      </c>
      <c r="L883">
        <v>164.75859999999989</v>
      </c>
      <c r="M883">
        <f>_xlfn.RANK.EQ(D883,'Segments clients'!$D$2:$D$1708,0)</f>
        <v>842</v>
      </c>
      <c r="N883">
        <f>SUMIFS('Segments clients'!$D$2:$D$1708,'Segments clients'!$M$2:$M$1708,"&lt;="&amp;M883)</f>
        <v>2148827.1273999964</v>
      </c>
      <c r="O883" s="4">
        <f>IFERROR(N883/(SUM('Segments clients'!$D$2:$D$1708)),0)</f>
        <v>0.91932865995077684</v>
      </c>
    </row>
    <row r="884" spans="1:15" x14ac:dyDescent="0.35">
      <c r="A884" t="s">
        <v>2443</v>
      </c>
      <c r="B884">
        <v>70</v>
      </c>
      <c r="C884">
        <v>3</v>
      </c>
      <c r="D884">
        <v>2186.7168000000001</v>
      </c>
      <c r="E884">
        <v>2</v>
      </c>
      <c r="F884">
        <v>3</v>
      </c>
      <c r="G884">
        <v>4</v>
      </c>
      <c r="H884">
        <v>9</v>
      </c>
      <c r="I884" t="s">
        <v>46</v>
      </c>
      <c r="J884" t="s">
        <v>43</v>
      </c>
      <c r="K884">
        <v>1</v>
      </c>
      <c r="L884">
        <v>720.12680000000012</v>
      </c>
      <c r="M884">
        <f>_xlfn.RANK.EQ(D884,'Segments clients'!$D$2:$D$1708,0)</f>
        <v>386</v>
      </c>
      <c r="N884">
        <f>SUMIFS('Segments clients'!$D$2:$D$1708,'Segments clients'!$M$2:$M$1708,"&lt;="&amp;M884)</f>
        <v>1596288.7301999987</v>
      </c>
      <c r="O884" s="4">
        <f>IFERROR(N884/(SUM('Segments clients'!$D$2:$D$1708)),0)</f>
        <v>0.68293719886388959</v>
      </c>
    </row>
    <row r="885" spans="1:15" x14ac:dyDescent="0.35">
      <c r="A885" t="s">
        <v>1485</v>
      </c>
      <c r="B885">
        <v>43</v>
      </c>
      <c r="C885">
        <v>2</v>
      </c>
      <c r="D885">
        <v>115.91030000000001</v>
      </c>
      <c r="E885">
        <v>2</v>
      </c>
      <c r="F885">
        <v>2</v>
      </c>
      <c r="G885">
        <v>1</v>
      </c>
      <c r="H885">
        <v>5</v>
      </c>
      <c r="I885" t="s">
        <v>44</v>
      </c>
      <c r="J885" t="s">
        <v>41</v>
      </c>
      <c r="K885">
        <v>1</v>
      </c>
      <c r="L885">
        <v>9.5742999999999956</v>
      </c>
      <c r="M885">
        <f>_xlfn.RANK.EQ(D885,'Segments clients'!$D$2:$D$1708,0)</f>
        <v>1381</v>
      </c>
      <c r="N885">
        <f>SUMIFS('Segments clients'!$D$2:$D$1708,'Segments clients'!$M$2:$M$1708,"&lt;="&amp;M885)</f>
        <v>2317670.2984999968</v>
      </c>
      <c r="O885" s="4">
        <f>IFERROR(N885/(SUM('Segments clients'!$D$2:$D$1708)),0)</f>
        <v>0.99156451561824344</v>
      </c>
    </row>
    <row r="886" spans="1:15" x14ac:dyDescent="0.35">
      <c r="A886" t="s">
        <v>8214</v>
      </c>
      <c r="B886">
        <v>169</v>
      </c>
      <c r="C886">
        <v>1</v>
      </c>
      <c r="D886">
        <v>1047.9672</v>
      </c>
      <c r="E886">
        <v>1</v>
      </c>
      <c r="F886">
        <v>1</v>
      </c>
      <c r="G886">
        <v>3</v>
      </c>
      <c r="H886">
        <v>5</v>
      </c>
      <c r="I886" t="s">
        <v>44</v>
      </c>
      <c r="J886" t="s">
        <v>41</v>
      </c>
      <c r="K886">
        <v>0</v>
      </c>
      <c r="L886">
        <v>155.2212000000001</v>
      </c>
      <c r="M886">
        <f>_xlfn.RANK.EQ(D886,'Segments clients'!$D$2:$D$1708,0)</f>
        <v>645</v>
      </c>
      <c r="N886">
        <f>SUMIFS('Segments clients'!$D$2:$D$1708,'Segments clients'!$M$2:$M$1708,"&lt;="&amp;M886)</f>
        <v>1986051.290199996</v>
      </c>
      <c r="O886" s="4">
        <f>IFERROR(N886/(SUM('Segments clients'!$D$2:$D$1708)),0)</f>
        <v>0.84968858031044459</v>
      </c>
    </row>
    <row r="887" spans="1:15" x14ac:dyDescent="0.35">
      <c r="A887" t="s">
        <v>4673</v>
      </c>
      <c r="B887">
        <v>178</v>
      </c>
      <c r="C887">
        <v>1</v>
      </c>
      <c r="D887">
        <v>39.338999999999999</v>
      </c>
      <c r="E887">
        <v>1</v>
      </c>
      <c r="F887">
        <v>1</v>
      </c>
      <c r="G887">
        <v>1</v>
      </c>
      <c r="H887">
        <v>3</v>
      </c>
      <c r="I887" t="s">
        <v>44</v>
      </c>
      <c r="J887" t="s">
        <v>45</v>
      </c>
      <c r="K887">
        <v>0</v>
      </c>
      <c r="L887">
        <v>9.0589999999999993</v>
      </c>
      <c r="M887">
        <f>_xlfn.RANK.EQ(D887,'Segments clients'!$D$2:$D$1708,0)</f>
        <v>1612</v>
      </c>
      <c r="N887">
        <f>SUMIFS('Segments clients'!$D$2:$D$1708,'Segments clients'!$M$2:$M$1708,"&lt;="&amp;M887)</f>
        <v>2335002.4116999959</v>
      </c>
      <c r="O887" s="4">
        <f>IFERROR(N887/(SUM('Segments clients'!$D$2:$D$1708)),0)</f>
        <v>0.99897968094219847</v>
      </c>
    </row>
    <row r="888" spans="1:15" x14ac:dyDescent="0.35">
      <c r="A888" t="s">
        <v>2940</v>
      </c>
      <c r="B888">
        <v>69</v>
      </c>
      <c r="C888">
        <v>3</v>
      </c>
      <c r="D888">
        <v>447.1798</v>
      </c>
      <c r="E888">
        <v>2</v>
      </c>
      <c r="F888">
        <v>3</v>
      </c>
      <c r="G888">
        <v>2</v>
      </c>
      <c r="H888">
        <v>7</v>
      </c>
      <c r="I888" t="s">
        <v>42</v>
      </c>
      <c r="J888" t="s">
        <v>48</v>
      </c>
      <c r="K888">
        <v>1</v>
      </c>
      <c r="L888">
        <v>105.8518</v>
      </c>
      <c r="M888">
        <f>_xlfn.RANK.EQ(D888,'Segments clients'!$D$2:$D$1708,0)</f>
        <v>970</v>
      </c>
      <c r="N888">
        <f>SUMIFS('Segments clients'!$D$2:$D$1708,'Segments clients'!$M$2:$M$1708,"&lt;="&amp;M888)</f>
        <v>2215507.5666999966</v>
      </c>
      <c r="O888" s="4">
        <f>IFERROR(N888/(SUM('Segments clients'!$D$2:$D$1708)),0)</f>
        <v>0.94785642662169123</v>
      </c>
    </row>
    <row r="889" spans="1:15" x14ac:dyDescent="0.35">
      <c r="A889" t="s">
        <v>4797</v>
      </c>
      <c r="B889">
        <v>106</v>
      </c>
      <c r="C889">
        <v>3</v>
      </c>
      <c r="D889">
        <v>234.8878</v>
      </c>
      <c r="E889">
        <v>1</v>
      </c>
      <c r="F889">
        <v>3</v>
      </c>
      <c r="G889">
        <v>2</v>
      </c>
      <c r="H889">
        <v>6</v>
      </c>
      <c r="I889" t="s">
        <v>42</v>
      </c>
      <c r="J889" t="s">
        <v>41</v>
      </c>
      <c r="K889">
        <v>1</v>
      </c>
      <c r="L889">
        <v>12.003800000000011</v>
      </c>
      <c r="M889">
        <f>_xlfn.RANK.EQ(D889,'Segments clients'!$D$2:$D$1708,0)</f>
        <v>1169</v>
      </c>
      <c r="N889">
        <f>SUMIFS('Segments clients'!$D$2:$D$1708,'Segments clients'!$M$2:$M$1708,"&lt;="&amp;M889)</f>
        <v>2282274.3184999968</v>
      </c>
      <c r="O889" s="4">
        <f>IFERROR(N889/(SUM('Segments clients'!$D$2:$D$1708)),0)</f>
        <v>0.9764211202068046</v>
      </c>
    </row>
    <row r="890" spans="1:15" x14ac:dyDescent="0.35">
      <c r="A890" t="s">
        <v>4358</v>
      </c>
      <c r="B890">
        <v>7</v>
      </c>
      <c r="C890">
        <v>2</v>
      </c>
      <c r="D890">
        <v>452.42129999999997</v>
      </c>
      <c r="E890">
        <v>4</v>
      </c>
      <c r="F890">
        <v>2</v>
      </c>
      <c r="G890">
        <v>2</v>
      </c>
      <c r="H890">
        <v>8</v>
      </c>
      <c r="I890" t="s">
        <v>46</v>
      </c>
      <c r="J890" t="s">
        <v>41</v>
      </c>
      <c r="K890">
        <v>1</v>
      </c>
      <c r="L890">
        <v>109.5333</v>
      </c>
      <c r="M890">
        <f>_xlfn.RANK.EQ(D890,'Segments clients'!$D$2:$D$1708,0)</f>
        <v>962</v>
      </c>
      <c r="N890">
        <f>SUMIFS('Segments clients'!$D$2:$D$1708,'Segments clients'!$M$2:$M$1708,"&lt;="&amp;M890)</f>
        <v>2211913.6202999968</v>
      </c>
      <c r="O890" s="4">
        <f>IFERROR(N890/(SUM('Segments clients'!$D$2:$D$1708)),0)</f>
        <v>0.94631883530700756</v>
      </c>
    </row>
    <row r="891" spans="1:15" x14ac:dyDescent="0.35">
      <c r="A891" t="s">
        <v>728</v>
      </c>
      <c r="B891">
        <v>71</v>
      </c>
      <c r="C891">
        <v>1</v>
      </c>
      <c r="D891">
        <v>854.88</v>
      </c>
      <c r="E891">
        <v>2</v>
      </c>
      <c r="F891">
        <v>1</v>
      </c>
      <c r="G891">
        <v>3</v>
      </c>
      <c r="H891">
        <v>6</v>
      </c>
      <c r="I891" t="s">
        <v>44</v>
      </c>
      <c r="J891" t="s">
        <v>45</v>
      </c>
      <c r="K891">
        <v>0</v>
      </c>
      <c r="L891">
        <v>313.69000000000011</v>
      </c>
      <c r="M891">
        <f>_xlfn.RANK.EQ(D891,'Segments clients'!$D$2:$D$1708,0)</f>
        <v>732</v>
      </c>
      <c r="N891">
        <f>SUMIFS('Segments clients'!$D$2:$D$1708,'Segments clients'!$M$2:$M$1708,"&lt;="&amp;M891)</f>
        <v>2068609.0051999961</v>
      </c>
      <c r="O891" s="4">
        <f>IFERROR(N891/(SUM('Segments clients'!$D$2:$D$1708)),0)</f>
        <v>0.88500909191966903</v>
      </c>
    </row>
    <row r="892" spans="1:15" x14ac:dyDescent="0.35">
      <c r="A892" t="s">
        <v>4721</v>
      </c>
      <c r="B892">
        <v>178</v>
      </c>
      <c r="C892">
        <v>1</v>
      </c>
      <c r="D892">
        <v>23.173200000000001</v>
      </c>
      <c r="E892">
        <v>1</v>
      </c>
      <c r="F892">
        <v>1</v>
      </c>
      <c r="G892">
        <v>1</v>
      </c>
      <c r="H892">
        <v>3</v>
      </c>
      <c r="I892" t="s">
        <v>44</v>
      </c>
      <c r="J892" t="s">
        <v>43</v>
      </c>
      <c r="K892">
        <v>0</v>
      </c>
      <c r="L892">
        <v>-4.7527999999999988</v>
      </c>
      <c r="M892">
        <f>_xlfn.RANK.EQ(D892,'Segments clients'!$D$2:$D$1708,0)</f>
        <v>1672</v>
      </c>
      <c r="N892">
        <f>SUMIFS('Segments clients'!$D$2:$D$1708,'Segments clients'!$M$2:$M$1708,"&lt;="&amp;M892)</f>
        <v>2336859.3182999967</v>
      </c>
      <c r="O892" s="4">
        <f>IFERROR(N892/(SUM('Segments clients'!$D$2:$D$1708)),0)</f>
        <v>0.99977411779310421</v>
      </c>
    </row>
    <row r="893" spans="1:15" x14ac:dyDescent="0.35">
      <c r="A893" t="s">
        <v>3637</v>
      </c>
      <c r="B893">
        <v>151</v>
      </c>
      <c r="C893">
        <v>1</v>
      </c>
      <c r="D893">
        <v>393.31979999999999</v>
      </c>
      <c r="E893">
        <v>1</v>
      </c>
      <c r="F893">
        <v>1</v>
      </c>
      <c r="G893">
        <v>2</v>
      </c>
      <c r="H893">
        <v>4</v>
      </c>
      <c r="I893" t="s">
        <v>44</v>
      </c>
      <c r="J893" t="s">
        <v>41</v>
      </c>
      <c r="K893">
        <v>0</v>
      </c>
      <c r="L893">
        <v>88.681800000000038</v>
      </c>
      <c r="M893">
        <f>_xlfn.RANK.EQ(D893,'Segments clients'!$D$2:$D$1708,0)</f>
        <v>1012</v>
      </c>
      <c r="N893">
        <f>SUMIFS('Segments clients'!$D$2:$D$1708,'Segments clients'!$M$2:$M$1708,"&lt;="&amp;M893)</f>
        <v>2233121.7661999962</v>
      </c>
      <c r="O893" s="4">
        <f>IFERROR(N893/(SUM('Segments clients'!$D$2:$D$1708)),0)</f>
        <v>0.95539227639571822</v>
      </c>
    </row>
    <row r="894" spans="1:15" x14ac:dyDescent="0.35">
      <c r="A894" t="s">
        <v>1708</v>
      </c>
      <c r="B894">
        <v>101</v>
      </c>
      <c r="C894">
        <v>2</v>
      </c>
      <c r="D894">
        <v>1570.308</v>
      </c>
      <c r="E894">
        <v>1</v>
      </c>
      <c r="F894">
        <v>2</v>
      </c>
      <c r="G894">
        <v>3</v>
      </c>
      <c r="H894">
        <v>6</v>
      </c>
      <c r="I894" t="s">
        <v>44</v>
      </c>
      <c r="J894" t="s">
        <v>45</v>
      </c>
      <c r="K894">
        <v>1</v>
      </c>
      <c r="L894">
        <v>565.18400000000008</v>
      </c>
      <c r="M894">
        <f>_xlfn.RANK.EQ(D894,'Segments clients'!$D$2:$D$1708,0)</f>
        <v>485</v>
      </c>
      <c r="N894">
        <f>SUMIFS('Segments clients'!$D$2:$D$1708,'Segments clients'!$M$2:$M$1708,"&lt;="&amp;M894)</f>
        <v>1780478.6094999975</v>
      </c>
      <c r="O894" s="4">
        <f>IFERROR(N894/(SUM('Segments clients'!$D$2:$D$1708)),0)</f>
        <v>0.76173880777611869</v>
      </c>
    </row>
    <row r="895" spans="1:15" x14ac:dyDescent="0.35">
      <c r="A895" t="s">
        <v>5826</v>
      </c>
      <c r="B895">
        <v>1</v>
      </c>
      <c r="C895">
        <v>3</v>
      </c>
      <c r="D895">
        <v>179.0077</v>
      </c>
      <c r="E895">
        <v>4</v>
      </c>
      <c r="F895">
        <v>3</v>
      </c>
      <c r="G895">
        <v>2</v>
      </c>
      <c r="H895">
        <v>9</v>
      </c>
      <c r="I895" t="s">
        <v>46</v>
      </c>
      <c r="J895" t="s">
        <v>45</v>
      </c>
      <c r="K895">
        <v>1</v>
      </c>
      <c r="L895">
        <v>37.705699999999993</v>
      </c>
      <c r="M895">
        <f>_xlfn.RANK.EQ(D895,'Segments clients'!$D$2:$D$1708,0)</f>
        <v>1249</v>
      </c>
      <c r="N895">
        <f>SUMIFS('Segments clients'!$D$2:$D$1708,'Segments clients'!$M$2:$M$1708,"&lt;="&amp;M895)</f>
        <v>2298852.1415999979</v>
      </c>
      <c r="O895" s="4">
        <f>IFERROR(N895/(SUM('Segments clients'!$D$2:$D$1708)),0)</f>
        <v>0.98351357901891268</v>
      </c>
    </row>
    <row r="896" spans="1:15" x14ac:dyDescent="0.35">
      <c r="A896" t="s">
        <v>1065</v>
      </c>
      <c r="B896">
        <v>13</v>
      </c>
      <c r="C896">
        <v>2</v>
      </c>
      <c r="D896">
        <v>281.01519999999999</v>
      </c>
      <c r="E896">
        <v>3</v>
      </c>
      <c r="F896">
        <v>2</v>
      </c>
      <c r="G896">
        <v>2</v>
      </c>
      <c r="H896">
        <v>7</v>
      </c>
      <c r="I896" t="s">
        <v>42</v>
      </c>
      <c r="J896" t="s">
        <v>48</v>
      </c>
      <c r="K896">
        <v>1</v>
      </c>
      <c r="L896">
        <v>60.715199999999982</v>
      </c>
      <c r="M896">
        <f>_xlfn.RANK.EQ(D896,'Segments clients'!$D$2:$D$1708,0)</f>
        <v>1126</v>
      </c>
      <c r="N896">
        <f>SUMIFS('Segments clients'!$D$2:$D$1708,'Segments clients'!$M$2:$M$1708,"&lt;="&amp;M896)</f>
        <v>2271080.9563999972</v>
      </c>
      <c r="O896" s="4">
        <f>IFERROR(N896/(SUM('Segments clients'!$D$2:$D$1708)),0)</f>
        <v>0.97163228519605738</v>
      </c>
    </row>
    <row r="897" spans="1:15" x14ac:dyDescent="0.35">
      <c r="A897" t="s">
        <v>6204</v>
      </c>
      <c r="B897">
        <v>142</v>
      </c>
      <c r="C897">
        <v>1</v>
      </c>
      <c r="D897">
        <v>159.1086</v>
      </c>
      <c r="E897">
        <v>1</v>
      </c>
      <c r="F897">
        <v>1</v>
      </c>
      <c r="G897">
        <v>2</v>
      </c>
      <c r="H897">
        <v>4</v>
      </c>
      <c r="I897" t="s">
        <v>44</v>
      </c>
      <c r="J897" t="s">
        <v>41</v>
      </c>
      <c r="K897">
        <v>0</v>
      </c>
      <c r="L897">
        <v>33.682600000000008</v>
      </c>
      <c r="M897">
        <f>_xlfn.RANK.EQ(D897,'Segments clients'!$D$2:$D$1708,0)</f>
        <v>1276</v>
      </c>
      <c r="N897">
        <f>SUMIFS('Segments clients'!$D$2:$D$1708,'Segments clients'!$M$2:$M$1708,"&lt;="&amp;M897)</f>
        <v>2303387.7076999969</v>
      </c>
      <c r="O897" s="4">
        <f>IFERROR(N897/(SUM('Segments clients'!$D$2:$D$1708)),0)</f>
        <v>0.98545402171514551</v>
      </c>
    </row>
    <row r="898" spans="1:15" x14ac:dyDescent="0.35">
      <c r="A898" t="s">
        <v>5182</v>
      </c>
      <c r="B898">
        <v>41</v>
      </c>
      <c r="C898">
        <v>4</v>
      </c>
      <c r="D898">
        <v>189.0634</v>
      </c>
      <c r="E898">
        <v>2</v>
      </c>
      <c r="F898">
        <v>3</v>
      </c>
      <c r="G898">
        <v>2</v>
      </c>
      <c r="H898">
        <v>7</v>
      </c>
      <c r="I898" t="s">
        <v>42</v>
      </c>
      <c r="J898" t="s">
        <v>41</v>
      </c>
      <c r="K898">
        <v>1</v>
      </c>
      <c r="L898">
        <v>7.2874000000000079</v>
      </c>
      <c r="M898">
        <f>_xlfn.RANK.EQ(D898,'Segments clients'!$D$2:$D$1708,0)</f>
        <v>1235</v>
      </c>
      <c r="N898">
        <f>SUMIFS('Segments clients'!$D$2:$D$1708,'Segments clients'!$M$2:$M$1708,"&lt;="&amp;M898)</f>
        <v>2296305.904399998</v>
      </c>
      <c r="O898" s="4">
        <f>IFERROR(N898/(SUM('Segments clients'!$D$2:$D$1708)),0)</f>
        <v>0.98242422715661326</v>
      </c>
    </row>
    <row r="899" spans="1:15" x14ac:dyDescent="0.35">
      <c r="A899" t="s">
        <v>8039</v>
      </c>
      <c r="B899">
        <v>20</v>
      </c>
      <c r="C899">
        <v>1</v>
      </c>
      <c r="D899">
        <v>47.007599999999996</v>
      </c>
      <c r="E899">
        <v>3</v>
      </c>
      <c r="F899">
        <v>1</v>
      </c>
      <c r="G899">
        <v>1</v>
      </c>
      <c r="H899">
        <v>5</v>
      </c>
      <c r="I899" t="s">
        <v>42</v>
      </c>
      <c r="J899" t="s">
        <v>41</v>
      </c>
      <c r="K899">
        <v>0</v>
      </c>
      <c r="L899">
        <v>-3.6384000000000039</v>
      </c>
      <c r="M899">
        <f>_xlfn.RANK.EQ(D899,'Segments clients'!$D$2:$D$1708,0)</f>
        <v>1591</v>
      </c>
      <c r="N899">
        <f>SUMIFS('Segments clients'!$D$2:$D$1708,'Segments clients'!$M$2:$M$1708,"&lt;="&amp;M899)</f>
        <v>2334097.3834999963</v>
      </c>
      <c r="O899" s="4">
        <f>IFERROR(N899/(SUM('Segments clients'!$D$2:$D$1708)),0)</f>
        <v>0.99859248443312887</v>
      </c>
    </row>
    <row r="900" spans="1:15" x14ac:dyDescent="0.35">
      <c r="A900" t="s">
        <v>883</v>
      </c>
      <c r="B900">
        <v>111</v>
      </c>
      <c r="C900">
        <v>2</v>
      </c>
      <c r="D900">
        <v>2262.6179999999999</v>
      </c>
      <c r="E900">
        <v>1</v>
      </c>
      <c r="F900">
        <v>2</v>
      </c>
      <c r="G900">
        <v>4</v>
      </c>
      <c r="H900">
        <v>7</v>
      </c>
      <c r="I900" t="s">
        <v>44</v>
      </c>
      <c r="J900" t="s">
        <v>41</v>
      </c>
      <c r="K900">
        <v>1</v>
      </c>
      <c r="L900">
        <v>604.61800000000039</v>
      </c>
      <c r="M900">
        <f>_xlfn.RANK.EQ(D900,'Segments clients'!$D$2:$D$1708,0)</f>
        <v>377</v>
      </c>
      <c r="N900">
        <f>SUMIFS('Segments clients'!$D$2:$D$1708,'Segments clients'!$M$2:$M$1708,"&lt;="&amp;M900)</f>
        <v>1576392.6290999986</v>
      </c>
      <c r="O900" s="4">
        <f>IFERROR(N900/(SUM('Segments clients'!$D$2:$D$1708)),0)</f>
        <v>0.674425087429109</v>
      </c>
    </row>
    <row r="901" spans="1:15" x14ac:dyDescent="0.35">
      <c r="A901" t="s">
        <v>4958</v>
      </c>
      <c r="B901">
        <v>45</v>
      </c>
      <c r="C901">
        <v>2</v>
      </c>
      <c r="D901">
        <v>284.39479999999998</v>
      </c>
      <c r="E901">
        <v>2</v>
      </c>
      <c r="F901">
        <v>2</v>
      </c>
      <c r="G901">
        <v>2</v>
      </c>
      <c r="H901">
        <v>6</v>
      </c>
      <c r="I901" t="s">
        <v>44</v>
      </c>
      <c r="J901" t="s">
        <v>43</v>
      </c>
      <c r="K901">
        <v>1</v>
      </c>
      <c r="L901">
        <v>54.168799999999997</v>
      </c>
      <c r="M901">
        <f>_xlfn.RANK.EQ(D901,'Segments clients'!$D$2:$D$1708,0)</f>
        <v>1123</v>
      </c>
      <c r="N901">
        <f>SUMIFS('Segments clients'!$D$2:$D$1708,'Segments clients'!$M$2:$M$1708,"&lt;="&amp;M901)</f>
        <v>2270234.8475999972</v>
      </c>
      <c r="O901" s="4">
        <f>IFERROR(N901/(SUM('Segments clients'!$D$2:$D$1708)),0)</f>
        <v>0.97127029606284232</v>
      </c>
    </row>
    <row r="902" spans="1:15" x14ac:dyDescent="0.35">
      <c r="A902" t="s">
        <v>4181</v>
      </c>
      <c r="B902">
        <v>1</v>
      </c>
      <c r="C902">
        <v>5</v>
      </c>
      <c r="D902">
        <v>927.20579999999995</v>
      </c>
      <c r="E902">
        <v>4</v>
      </c>
      <c r="F902">
        <v>3</v>
      </c>
      <c r="G902">
        <v>3</v>
      </c>
      <c r="H902">
        <v>10</v>
      </c>
      <c r="I902" t="s">
        <v>49</v>
      </c>
      <c r="J902" t="s">
        <v>45</v>
      </c>
      <c r="K902">
        <v>1</v>
      </c>
      <c r="L902">
        <v>165.78180000000009</v>
      </c>
      <c r="M902">
        <f>_xlfn.RANK.EQ(D902,'Segments clients'!$D$2:$D$1708,0)</f>
        <v>697</v>
      </c>
      <c r="N902">
        <f>SUMIFS('Segments clients'!$D$2:$D$1708,'Segments clients'!$M$2:$M$1708,"&lt;="&amp;M902)</f>
        <v>2037338.7438999962</v>
      </c>
      <c r="O902" s="4">
        <f>IFERROR(N902/(SUM('Segments clients'!$D$2:$D$1708)),0)</f>
        <v>0.87163079496377427</v>
      </c>
    </row>
    <row r="903" spans="1:15" x14ac:dyDescent="0.35">
      <c r="A903" t="s">
        <v>3731</v>
      </c>
      <c r="B903">
        <v>54</v>
      </c>
      <c r="C903">
        <v>1</v>
      </c>
      <c r="D903">
        <v>35.697599999999987</v>
      </c>
      <c r="E903">
        <v>2</v>
      </c>
      <c r="F903">
        <v>1</v>
      </c>
      <c r="G903">
        <v>1</v>
      </c>
      <c r="H903">
        <v>4</v>
      </c>
      <c r="I903" t="s">
        <v>44</v>
      </c>
      <c r="J903" t="s">
        <v>45</v>
      </c>
      <c r="K903">
        <v>0</v>
      </c>
      <c r="L903">
        <v>-4.4004000000000048</v>
      </c>
      <c r="M903">
        <f>_xlfn.RANK.EQ(D903,'Segments clients'!$D$2:$D$1708,0)</f>
        <v>1628</v>
      </c>
      <c r="N903">
        <f>SUMIFS('Segments clients'!$D$2:$D$1708,'Segments clients'!$M$2:$M$1708,"&lt;="&amp;M903)</f>
        <v>2335601.5649999958</v>
      </c>
      <c r="O903" s="4">
        <f>IFERROR(N903/(SUM('Segments clients'!$D$2:$D$1708)),0)</f>
        <v>0.99923601556929365</v>
      </c>
    </row>
    <row r="904" spans="1:15" x14ac:dyDescent="0.35">
      <c r="A904" t="s">
        <v>5473</v>
      </c>
      <c r="B904">
        <v>116</v>
      </c>
      <c r="C904">
        <v>2</v>
      </c>
      <c r="D904">
        <v>114.06959999999999</v>
      </c>
      <c r="E904">
        <v>1</v>
      </c>
      <c r="F904">
        <v>2</v>
      </c>
      <c r="G904">
        <v>1</v>
      </c>
      <c r="H904">
        <v>4</v>
      </c>
      <c r="I904" t="s">
        <v>44</v>
      </c>
      <c r="J904" t="s">
        <v>48</v>
      </c>
      <c r="K904">
        <v>1</v>
      </c>
      <c r="L904">
        <v>8.1155999999999988</v>
      </c>
      <c r="M904">
        <f>_xlfn.RANK.EQ(D904,'Segments clients'!$D$2:$D$1708,0)</f>
        <v>1384</v>
      </c>
      <c r="N904">
        <f>SUMIFS('Segments clients'!$D$2:$D$1708,'Segments clients'!$M$2:$M$1708,"&lt;="&amp;M904)</f>
        <v>2318014.5340999966</v>
      </c>
      <c r="O904" s="4">
        <f>IFERROR(N904/(SUM('Segments clients'!$D$2:$D$1708)),0)</f>
        <v>0.9917117892861993</v>
      </c>
    </row>
    <row r="905" spans="1:15" x14ac:dyDescent="0.35">
      <c r="A905" t="s">
        <v>3888</v>
      </c>
      <c r="B905">
        <v>142</v>
      </c>
      <c r="C905">
        <v>1</v>
      </c>
      <c r="D905">
        <v>30.519600000000001</v>
      </c>
      <c r="E905">
        <v>1</v>
      </c>
      <c r="F905">
        <v>1</v>
      </c>
      <c r="G905">
        <v>1</v>
      </c>
      <c r="H905">
        <v>3</v>
      </c>
      <c r="I905" t="s">
        <v>44</v>
      </c>
      <c r="J905" t="s">
        <v>45</v>
      </c>
      <c r="K905">
        <v>0</v>
      </c>
      <c r="L905">
        <v>4.8815999999999988</v>
      </c>
      <c r="M905">
        <f>_xlfn.RANK.EQ(D905,'Segments clients'!$D$2:$D$1708,0)</f>
        <v>1645</v>
      </c>
      <c r="N905">
        <f>SUMIFS('Segments clients'!$D$2:$D$1708,'Segments clients'!$M$2:$M$1708,"&lt;="&amp;M905)</f>
        <v>2336155.803599996</v>
      </c>
      <c r="O905" s="4">
        <f>IFERROR(N905/(SUM('Segments clients'!$D$2:$D$1708)),0)</f>
        <v>0.99947313442494012</v>
      </c>
    </row>
    <row r="906" spans="1:15" x14ac:dyDescent="0.35">
      <c r="A906" t="s">
        <v>2362</v>
      </c>
      <c r="B906">
        <v>45</v>
      </c>
      <c r="C906">
        <v>4</v>
      </c>
      <c r="D906">
        <v>428.09019999999998</v>
      </c>
      <c r="E906">
        <v>2</v>
      </c>
      <c r="F906">
        <v>3</v>
      </c>
      <c r="G906">
        <v>2</v>
      </c>
      <c r="H906">
        <v>7</v>
      </c>
      <c r="I906" t="s">
        <v>42</v>
      </c>
      <c r="J906" t="s">
        <v>48</v>
      </c>
      <c r="K906">
        <v>1</v>
      </c>
      <c r="L906">
        <v>50.448200000000007</v>
      </c>
      <c r="M906">
        <f>_xlfn.RANK.EQ(D906,'Segments clients'!$D$2:$D$1708,0)</f>
        <v>988</v>
      </c>
      <c r="N906">
        <f>SUMIFS('Segments clients'!$D$2:$D$1708,'Segments clients'!$M$2:$M$1708,"&lt;="&amp;M906)</f>
        <v>2223345.4968999969</v>
      </c>
      <c r="O906" s="4">
        <f>IFERROR(N906/(SUM('Segments clients'!$D$2:$D$1708)),0)</f>
        <v>0.95120971352675399</v>
      </c>
    </row>
    <row r="907" spans="1:15" x14ac:dyDescent="0.35">
      <c r="A907" t="s">
        <v>5267</v>
      </c>
      <c r="B907">
        <v>4</v>
      </c>
      <c r="C907">
        <v>4</v>
      </c>
      <c r="D907">
        <v>2118.5648999999999</v>
      </c>
      <c r="E907">
        <v>4</v>
      </c>
      <c r="F907">
        <v>3</v>
      </c>
      <c r="G907">
        <v>4</v>
      </c>
      <c r="H907">
        <v>11</v>
      </c>
      <c r="I907" t="s">
        <v>49</v>
      </c>
      <c r="J907" t="s">
        <v>43</v>
      </c>
      <c r="K907">
        <v>1</v>
      </c>
      <c r="L907">
        <v>785.90290000000005</v>
      </c>
      <c r="M907">
        <f>_xlfn.RANK.EQ(D907,'Segments clients'!$D$2:$D$1708,0)</f>
        <v>398</v>
      </c>
      <c r="N907">
        <f>SUMIFS('Segments clients'!$D$2:$D$1708,'Segments clients'!$M$2:$M$1708,"&lt;="&amp;M907)</f>
        <v>1622075.8376999986</v>
      </c>
      <c r="O907" s="4">
        <f>IFERROR(N907/(SUM('Segments clients'!$D$2:$D$1708)),0)</f>
        <v>0.69396964846380971</v>
      </c>
    </row>
    <row r="908" spans="1:15" x14ac:dyDescent="0.35">
      <c r="A908" t="s">
        <v>1204</v>
      </c>
      <c r="B908">
        <v>75</v>
      </c>
      <c r="C908">
        <v>1</v>
      </c>
      <c r="D908">
        <v>119.718</v>
      </c>
      <c r="E908">
        <v>2</v>
      </c>
      <c r="F908">
        <v>1</v>
      </c>
      <c r="G908">
        <v>1</v>
      </c>
      <c r="H908">
        <v>4</v>
      </c>
      <c r="I908" t="s">
        <v>44</v>
      </c>
      <c r="J908" t="s">
        <v>43</v>
      </c>
      <c r="K908">
        <v>0</v>
      </c>
      <c r="L908">
        <v>26.756000000000022</v>
      </c>
      <c r="M908">
        <f>_xlfn.RANK.EQ(D908,'Segments clients'!$D$2:$D$1708,0)</f>
        <v>1368</v>
      </c>
      <c r="N908">
        <f>SUMIFS('Segments clients'!$D$2:$D$1708,'Segments clients'!$M$2:$M$1708,"&lt;="&amp;M908)</f>
        <v>2316144.4189999965</v>
      </c>
      <c r="O908" s="4">
        <f>IFERROR(N908/(SUM('Segments clients'!$D$2:$D$1708)),0)</f>
        <v>0.9909117014676333</v>
      </c>
    </row>
    <row r="909" spans="1:15" x14ac:dyDescent="0.35">
      <c r="A909" t="s">
        <v>4785</v>
      </c>
      <c r="B909">
        <v>20</v>
      </c>
      <c r="C909">
        <v>2</v>
      </c>
      <c r="D909">
        <v>567.43039999999996</v>
      </c>
      <c r="E909">
        <v>3</v>
      </c>
      <c r="F909">
        <v>2</v>
      </c>
      <c r="G909">
        <v>2</v>
      </c>
      <c r="H909">
        <v>7</v>
      </c>
      <c r="I909" t="s">
        <v>42</v>
      </c>
      <c r="J909" t="s">
        <v>45</v>
      </c>
      <c r="K909">
        <v>1</v>
      </c>
      <c r="L909">
        <v>176.22640000000001</v>
      </c>
      <c r="M909">
        <f>_xlfn.RANK.EQ(D909,'Segments clients'!$D$2:$D$1708,0)</f>
        <v>864</v>
      </c>
      <c r="N909">
        <f>SUMIFS('Segments clients'!$D$2:$D$1708,'Segments clients'!$M$2:$M$1708,"&lt;="&amp;M909)</f>
        <v>2161903.969999996</v>
      </c>
      <c r="O909" s="4">
        <f>IFERROR(N909/(SUM('Segments clients'!$D$2:$D$1708)),0)</f>
        <v>0.92492330087398178</v>
      </c>
    </row>
    <row r="910" spans="1:15" x14ac:dyDescent="0.35">
      <c r="A910" t="s">
        <v>6697</v>
      </c>
      <c r="B910">
        <v>9</v>
      </c>
      <c r="C910">
        <v>1</v>
      </c>
      <c r="D910">
        <v>53.100899999999989</v>
      </c>
      <c r="E910">
        <v>4</v>
      </c>
      <c r="F910">
        <v>1</v>
      </c>
      <c r="G910">
        <v>1</v>
      </c>
      <c r="H910">
        <v>6</v>
      </c>
      <c r="I910" t="s">
        <v>42</v>
      </c>
      <c r="J910" t="s">
        <v>41</v>
      </c>
      <c r="K910">
        <v>0</v>
      </c>
      <c r="L910">
        <v>-8.0531000000000077</v>
      </c>
      <c r="M910">
        <f>_xlfn.RANK.EQ(D910,'Segments clients'!$D$2:$D$1708,0)</f>
        <v>1568</v>
      </c>
      <c r="N910">
        <f>SUMIFS('Segments clients'!$D$2:$D$1708,'Segments clients'!$M$2:$M$1708,"&lt;="&amp;M910)</f>
        <v>2332958.3732999959</v>
      </c>
      <c r="O910" s="4">
        <f>IFERROR(N910/(SUM('Segments clients'!$D$2:$D$1708)),0)</f>
        <v>0.99810518384599256</v>
      </c>
    </row>
    <row r="911" spans="1:15" x14ac:dyDescent="0.35">
      <c r="A911" t="s">
        <v>8573</v>
      </c>
      <c r="B911">
        <v>27</v>
      </c>
      <c r="C911">
        <v>2</v>
      </c>
      <c r="D911">
        <v>479.0086</v>
      </c>
      <c r="E911">
        <v>3</v>
      </c>
      <c r="F911">
        <v>2</v>
      </c>
      <c r="G911">
        <v>2</v>
      </c>
      <c r="H911">
        <v>7</v>
      </c>
      <c r="I911" t="s">
        <v>42</v>
      </c>
      <c r="J911" t="s">
        <v>43</v>
      </c>
      <c r="K911">
        <v>1</v>
      </c>
      <c r="L911">
        <v>138.76859999999999</v>
      </c>
      <c r="M911">
        <f>_xlfn.RANK.EQ(D911,'Segments clients'!$D$2:$D$1708,0)</f>
        <v>943</v>
      </c>
      <c r="N911">
        <f>SUMIFS('Segments clients'!$D$2:$D$1708,'Segments clients'!$M$2:$M$1708,"&lt;="&amp;M911)</f>
        <v>2203089.6426999965</v>
      </c>
      <c r="O911" s="4">
        <f>IFERROR(N911/(SUM('Segments clients'!$D$2:$D$1708)),0)</f>
        <v>0.94254368960123858</v>
      </c>
    </row>
    <row r="912" spans="1:15" x14ac:dyDescent="0.35">
      <c r="A912" t="s">
        <v>3944</v>
      </c>
      <c r="B912">
        <v>31</v>
      </c>
      <c r="C912">
        <v>2</v>
      </c>
      <c r="D912">
        <v>126.4654</v>
      </c>
      <c r="E912">
        <v>3</v>
      </c>
      <c r="F912">
        <v>2</v>
      </c>
      <c r="G912">
        <v>1</v>
      </c>
      <c r="H912">
        <v>6</v>
      </c>
      <c r="I912" t="s">
        <v>42</v>
      </c>
      <c r="J912" t="s">
        <v>41</v>
      </c>
      <c r="K912">
        <v>1</v>
      </c>
      <c r="L912">
        <v>9.6834000000000007</v>
      </c>
      <c r="M912">
        <f>_xlfn.RANK.EQ(D912,'Segments clients'!$D$2:$D$1708,0)</f>
        <v>1350</v>
      </c>
      <c r="N912">
        <f>SUMIFS('Segments clients'!$D$2:$D$1708,'Segments clients'!$M$2:$M$1708,"&lt;="&amp;M912)</f>
        <v>2313946.445599997</v>
      </c>
      <c r="O912" s="4">
        <f>IFERROR(N912/(SUM('Segments clients'!$D$2:$D$1708)),0)</f>
        <v>0.9899713466505039</v>
      </c>
    </row>
    <row r="913" spans="1:15" x14ac:dyDescent="0.35">
      <c r="A913" t="s">
        <v>2874</v>
      </c>
      <c r="B913">
        <v>39</v>
      </c>
      <c r="C913">
        <v>1</v>
      </c>
      <c r="D913">
        <v>47.106000000000002</v>
      </c>
      <c r="E913">
        <v>2</v>
      </c>
      <c r="F913">
        <v>1</v>
      </c>
      <c r="G913">
        <v>1</v>
      </c>
      <c r="H913">
        <v>4</v>
      </c>
      <c r="I913" t="s">
        <v>44</v>
      </c>
      <c r="J913" t="s">
        <v>41</v>
      </c>
      <c r="K913">
        <v>0</v>
      </c>
      <c r="L913">
        <v>-8.3679999999999986</v>
      </c>
      <c r="M913">
        <f>_xlfn.RANK.EQ(D913,'Segments clients'!$D$2:$D$1708,0)</f>
        <v>1590</v>
      </c>
      <c r="N913">
        <f>SUMIFS('Segments clients'!$D$2:$D$1708,'Segments clients'!$M$2:$M$1708,"&lt;="&amp;M913)</f>
        <v>2334050.3758999966</v>
      </c>
      <c r="O913" s="4">
        <f>IFERROR(N913/(SUM('Segments clients'!$D$2:$D$1708)),0)</f>
        <v>0.99857237326021775</v>
      </c>
    </row>
    <row r="914" spans="1:15" x14ac:dyDescent="0.35">
      <c r="A914" t="s">
        <v>8855</v>
      </c>
      <c r="B914">
        <v>18</v>
      </c>
      <c r="C914">
        <v>1</v>
      </c>
      <c r="D914">
        <v>316.88819999999998</v>
      </c>
      <c r="E914">
        <v>3</v>
      </c>
      <c r="F914">
        <v>1</v>
      </c>
      <c r="G914">
        <v>2</v>
      </c>
      <c r="H914">
        <v>6</v>
      </c>
      <c r="I914" t="s">
        <v>42</v>
      </c>
      <c r="J914" t="s">
        <v>41</v>
      </c>
      <c r="K914">
        <v>0</v>
      </c>
      <c r="L914">
        <v>89.024199999999993</v>
      </c>
      <c r="M914">
        <f>_xlfn.RANK.EQ(D914,'Segments clients'!$D$2:$D$1708,0)</f>
        <v>1083</v>
      </c>
      <c r="N914">
        <f>SUMIFS('Segments clients'!$D$2:$D$1708,'Segments clients'!$M$2:$M$1708,"&lt;="&amp;M914)</f>
        <v>2258269.9915999956</v>
      </c>
      <c r="O914" s="4">
        <f>IFERROR(N914/(SUM('Segments clients'!$D$2:$D$1708)),0)</f>
        <v>0.96615139427091701</v>
      </c>
    </row>
    <row r="915" spans="1:15" x14ac:dyDescent="0.35">
      <c r="A915" t="s">
        <v>2199</v>
      </c>
      <c r="B915">
        <v>142</v>
      </c>
      <c r="C915">
        <v>2</v>
      </c>
      <c r="D915">
        <v>561.01679999999999</v>
      </c>
      <c r="E915">
        <v>1</v>
      </c>
      <c r="F915">
        <v>2</v>
      </c>
      <c r="G915">
        <v>2</v>
      </c>
      <c r="H915">
        <v>5</v>
      </c>
      <c r="I915" t="s">
        <v>44</v>
      </c>
      <c r="J915" t="s">
        <v>45</v>
      </c>
      <c r="K915">
        <v>1</v>
      </c>
      <c r="L915">
        <v>188.4948</v>
      </c>
      <c r="M915">
        <f>_xlfn.RANK.EQ(D915,'Segments clients'!$D$2:$D$1708,0)</f>
        <v>877</v>
      </c>
      <c r="N915">
        <f>SUMIFS('Segments clients'!$D$2:$D$1708,'Segments clients'!$M$2:$M$1708,"&lt;="&amp;M915)</f>
        <v>2169231.6186999963</v>
      </c>
      <c r="O915" s="4">
        <f>IFERROR(N915/(SUM('Segments clients'!$D$2:$D$1708)),0)</f>
        <v>0.92805827500664373</v>
      </c>
    </row>
    <row r="916" spans="1:15" x14ac:dyDescent="0.35">
      <c r="A916" t="s">
        <v>8996</v>
      </c>
      <c r="B916">
        <v>30</v>
      </c>
      <c r="C916">
        <v>2</v>
      </c>
      <c r="D916">
        <v>821.62739999999997</v>
      </c>
      <c r="E916">
        <v>3</v>
      </c>
      <c r="F916">
        <v>2</v>
      </c>
      <c r="G916">
        <v>3</v>
      </c>
      <c r="H916">
        <v>8</v>
      </c>
      <c r="I916" t="s">
        <v>46</v>
      </c>
      <c r="J916" t="s">
        <v>45</v>
      </c>
      <c r="K916">
        <v>1</v>
      </c>
      <c r="L916">
        <v>267.03140000000002</v>
      </c>
      <c r="M916">
        <f>_xlfn.RANK.EQ(D916,'Segments clients'!$D$2:$D$1708,0)</f>
        <v>748</v>
      </c>
      <c r="N916">
        <f>SUMIFS('Segments clients'!$D$2:$D$1708,'Segments clients'!$M$2:$M$1708,"&lt;="&amp;M916)</f>
        <v>2081947.0409999958</v>
      </c>
      <c r="O916" s="4">
        <f>IFERROR(N916/(SUM('Segments clients'!$D$2:$D$1708)),0)</f>
        <v>0.89071547863735068</v>
      </c>
    </row>
    <row r="917" spans="1:15" x14ac:dyDescent="0.35">
      <c r="A917" t="s">
        <v>2298</v>
      </c>
      <c r="B917">
        <v>29</v>
      </c>
      <c r="C917">
        <v>4</v>
      </c>
      <c r="D917">
        <v>1909.4677999999999</v>
      </c>
      <c r="E917">
        <v>3</v>
      </c>
      <c r="F917">
        <v>3</v>
      </c>
      <c r="G917">
        <v>3</v>
      </c>
      <c r="H917">
        <v>9</v>
      </c>
      <c r="I917" t="s">
        <v>46</v>
      </c>
      <c r="J917" t="s">
        <v>45</v>
      </c>
      <c r="K917">
        <v>1</v>
      </c>
      <c r="L917">
        <v>616.21180000000004</v>
      </c>
      <c r="M917">
        <f>_xlfn.RANK.EQ(D917,'Segments clients'!$D$2:$D$1708,0)</f>
        <v>428</v>
      </c>
      <c r="N917">
        <f>SUMIFS('Segments clients'!$D$2:$D$1708,'Segments clients'!$M$2:$M$1708,"&lt;="&amp;M917)</f>
        <v>1682309.4186999982</v>
      </c>
      <c r="O917" s="4">
        <f>IFERROR(N917/(SUM('Segments clients'!$D$2:$D$1708)),0)</f>
        <v>0.71973926789883946</v>
      </c>
    </row>
    <row r="918" spans="1:15" x14ac:dyDescent="0.35">
      <c r="A918" t="s">
        <v>4193</v>
      </c>
      <c r="B918">
        <v>32</v>
      </c>
      <c r="C918">
        <v>3</v>
      </c>
      <c r="D918">
        <v>228.14230000000001</v>
      </c>
      <c r="E918">
        <v>3</v>
      </c>
      <c r="F918">
        <v>3</v>
      </c>
      <c r="G918">
        <v>2</v>
      </c>
      <c r="H918">
        <v>8</v>
      </c>
      <c r="I918" t="s">
        <v>46</v>
      </c>
      <c r="J918" t="s">
        <v>43</v>
      </c>
      <c r="K918">
        <v>1</v>
      </c>
      <c r="L918">
        <v>35.9863</v>
      </c>
      <c r="M918">
        <f>_xlfn.RANK.EQ(D918,'Segments clients'!$D$2:$D$1708,0)</f>
        <v>1179</v>
      </c>
      <c r="N918">
        <f>SUMIFS('Segments clients'!$D$2:$D$1708,'Segments clients'!$M$2:$M$1708,"&lt;="&amp;M918)</f>
        <v>2284581.9522999967</v>
      </c>
      <c r="O918" s="4">
        <f>IFERROR(N918/(SUM('Segments clients'!$D$2:$D$1708)),0)</f>
        <v>0.97740839082618569</v>
      </c>
    </row>
    <row r="919" spans="1:15" x14ac:dyDescent="0.35">
      <c r="A919" t="s">
        <v>2439</v>
      </c>
      <c r="B919">
        <v>163</v>
      </c>
      <c r="C919">
        <v>1</v>
      </c>
      <c r="D919">
        <v>1019.1312</v>
      </c>
      <c r="E919">
        <v>1</v>
      </c>
      <c r="F919">
        <v>1</v>
      </c>
      <c r="G919">
        <v>3</v>
      </c>
      <c r="H919">
        <v>5</v>
      </c>
      <c r="I919" t="s">
        <v>44</v>
      </c>
      <c r="J919" t="s">
        <v>43</v>
      </c>
      <c r="K919">
        <v>0</v>
      </c>
      <c r="L919">
        <v>352.58719999999988</v>
      </c>
      <c r="M919">
        <f>_xlfn.RANK.EQ(D919,'Segments clients'!$D$2:$D$1708,0)</f>
        <v>657</v>
      </c>
      <c r="N919">
        <f>SUMIFS('Segments clients'!$D$2:$D$1708,'Segments clients'!$M$2:$M$1708,"&lt;="&amp;M919)</f>
        <v>1998465.1956999958</v>
      </c>
      <c r="O919" s="4">
        <f>IFERROR(N919/(SUM('Segments clients'!$D$2:$D$1708)),0)</f>
        <v>0.85499959810361581</v>
      </c>
    </row>
    <row r="920" spans="1:15" x14ac:dyDescent="0.35">
      <c r="A920" t="s">
        <v>8289</v>
      </c>
      <c r="B920">
        <v>142</v>
      </c>
      <c r="C920">
        <v>1</v>
      </c>
      <c r="D920">
        <v>11.5166</v>
      </c>
      <c r="E920">
        <v>1</v>
      </c>
      <c r="F920">
        <v>1</v>
      </c>
      <c r="G920">
        <v>1</v>
      </c>
      <c r="H920">
        <v>3</v>
      </c>
      <c r="I920" t="s">
        <v>44</v>
      </c>
      <c r="J920" t="s">
        <v>41</v>
      </c>
      <c r="K920">
        <v>0</v>
      </c>
      <c r="L920">
        <v>-6.6473999999999984</v>
      </c>
      <c r="M920">
        <f>_xlfn.RANK.EQ(D920,'Segments clients'!$D$2:$D$1708,0)</f>
        <v>1696</v>
      </c>
      <c r="N920">
        <f>SUMIFS('Segments clients'!$D$2:$D$1708,'Segments clients'!$M$2:$M$1708,"&lt;="&amp;M920)</f>
        <v>2337296.5588999963</v>
      </c>
      <c r="O920" s="4">
        <f>IFERROR(N920/(SUM('Segments clients'!$D$2:$D$1708)),0)</f>
        <v>0.99996118161492042</v>
      </c>
    </row>
    <row r="921" spans="1:15" x14ac:dyDescent="0.35">
      <c r="A921" t="s">
        <v>10418</v>
      </c>
      <c r="B921">
        <v>96</v>
      </c>
      <c r="C921">
        <v>1</v>
      </c>
      <c r="D921">
        <v>56.646000000000001</v>
      </c>
      <c r="E921">
        <v>1</v>
      </c>
      <c r="F921">
        <v>1</v>
      </c>
      <c r="G921">
        <v>1</v>
      </c>
      <c r="H921">
        <v>3</v>
      </c>
      <c r="I921" t="s">
        <v>44</v>
      </c>
      <c r="J921" t="s">
        <v>48</v>
      </c>
      <c r="K921">
        <v>0</v>
      </c>
      <c r="L921">
        <v>-0.2279999999999944</v>
      </c>
      <c r="M921">
        <f>_xlfn.RANK.EQ(D921,'Segments clients'!$D$2:$D$1708,0)</f>
        <v>1555</v>
      </c>
      <c r="N921">
        <f>SUMIFS('Segments clients'!$D$2:$D$1708,'Segments clients'!$M$2:$M$1708,"&lt;="&amp;M921)</f>
        <v>2332250.7763999966</v>
      </c>
      <c r="O921" s="4">
        <f>IFERROR(N921/(SUM('Segments clients'!$D$2:$D$1708)),0)</f>
        <v>0.9978024539978968</v>
      </c>
    </row>
    <row r="922" spans="1:15" x14ac:dyDescent="0.35">
      <c r="A922" t="s">
        <v>3275</v>
      </c>
      <c r="B922">
        <v>135</v>
      </c>
      <c r="C922">
        <v>1</v>
      </c>
      <c r="D922">
        <v>62.849400000000003</v>
      </c>
      <c r="E922">
        <v>1</v>
      </c>
      <c r="F922">
        <v>1</v>
      </c>
      <c r="G922">
        <v>1</v>
      </c>
      <c r="H922">
        <v>3</v>
      </c>
      <c r="I922" t="s">
        <v>44</v>
      </c>
      <c r="J922" t="s">
        <v>48</v>
      </c>
      <c r="K922">
        <v>0</v>
      </c>
      <c r="L922">
        <v>5.291400000000003</v>
      </c>
      <c r="M922">
        <f>_xlfn.RANK.EQ(D922,'Segments clients'!$D$2:$D$1708,0)</f>
        <v>1531</v>
      </c>
      <c r="N922">
        <f>SUMIFS('Segments clients'!$D$2:$D$1708,'Segments clients'!$M$2:$M$1708,"&lt;="&amp;M922)</f>
        <v>2330821.8614999969</v>
      </c>
      <c r="O922" s="4">
        <f>IFERROR(N922/(SUM('Segments clients'!$D$2:$D$1708)),0)</f>
        <v>0.99719112402935262</v>
      </c>
    </row>
    <row r="923" spans="1:15" x14ac:dyDescent="0.35">
      <c r="A923" t="s">
        <v>3023</v>
      </c>
      <c r="B923">
        <v>80</v>
      </c>
      <c r="C923">
        <v>3</v>
      </c>
      <c r="D923">
        <v>1444.5866000000001</v>
      </c>
      <c r="E923">
        <v>1</v>
      </c>
      <c r="F923">
        <v>3</v>
      </c>
      <c r="G923">
        <v>3</v>
      </c>
      <c r="H923">
        <v>7</v>
      </c>
      <c r="I923" t="s">
        <v>42</v>
      </c>
      <c r="J923" t="s">
        <v>45</v>
      </c>
      <c r="K923">
        <v>1</v>
      </c>
      <c r="L923">
        <v>497.60059999999999</v>
      </c>
      <c r="M923">
        <f>_xlfn.RANK.EQ(D923,'Segments clients'!$D$2:$D$1708,0)</f>
        <v>514</v>
      </c>
      <c r="N923">
        <f>SUMIFS('Segments clients'!$D$2:$D$1708,'Segments clients'!$M$2:$M$1708,"&lt;="&amp;M923)</f>
        <v>1824067.5654999968</v>
      </c>
      <c r="O923" s="4">
        <f>IFERROR(N923/(SUM('Segments clients'!$D$2:$D$1708)),0)</f>
        <v>0.78038738866806745</v>
      </c>
    </row>
    <row r="924" spans="1:15" x14ac:dyDescent="0.35">
      <c r="A924" t="s">
        <v>10586</v>
      </c>
      <c r="B924">
        <v>174</v>
      </c>
      <c r="C924">
        <v>1</v>
      </c>
      <c r="D924">
        <v>647.00020000000006</v>
      </c>
      <c r="E924">
        <v>1</v>
      </c>
      <c r="F924">
        <v>1</v>
      </c>
      <c r="G924">
        <v>3</v>
      </c>
      <c r="H924">
        <v>5</v>
      </c>
      <c r="I924" t="s">
        <v>44</v>
      </c>
      <c r="J924" t="s">
        <v>41</v>
      </c>
      <c r="K924">
        <v>0</v>
      </c>
      <c r="L924">
        <v>122.9742000000001</v>
      </c>
      <c r="M924">
        <f>_xlfn.RANK.EQ(D924,'Segments clients'!$D$2:$D$1708,0)</f>
        <v>833</v>
      </c>
      <c r="N924">
        <f>SUMIFS('Segments clients'!$D$2:$D$1708,'Segments clients'!$M$2:$M$1708,"&lt;="&amp;M924)</f>
        <v>2143135.3352999962</v>
      </c>
      <c r="O924" s="4">
        <f>IFERROR(N924/(SUM('Segments clients'!$D$2:$D$1708)),0)</f>
        <v>0.91689355126414041</v>
      </c>
    </row>
    <row r="925" spans="1:15" x14ac:dyDescent="0.35">
      <c r="A925" t="s">
        <v>3415</v>
      </c>
      <c r="B925">
        <v>65</v>
      </c>
      <c r="C925">
        <v>3</v>
      </c>
      <c r="D925">
        <v>1112.2806</v>
      </c>
      <c r="E925">
        <v>2</v>
      </c>
      <c r="F925">
        <v>3</v>
      </c>
      <c r="G925">
        <v>3</v>
      </c>
      <c r="H925">
        <v>8</v>
      </c>
      <c r="I925" t="s">
        <v>46</v>
      </c>
      <c r="J925" t="s">
        <v>43</v>
      </c>
      <c r="K925">
        <v>1</v>
      </c>
      <c r="L925">
        <v>317.33260000000001</v>
      </c>
      <c r="M925">
        <f>_xlfn.RANK.EQ(D925,'Segments clients'!$D$2:$D$1708,0)</f>
        <v>625</v>
      </c>
      <c r="N925">
        <f>SUMIFS('Segments clients'!$D$2:$D$1708,'Segments clients'!$M$2:$M$1708,"&lt;="&amp;M925)</f>
        <v>1964427.8527999963</v>
      </c>
      <c r="O925" s="4">
        <f>IFERROR(N925/(SUM('Segments clients'!$D$2:$D$1708)),0)</f>
        <v>0.8404374658420023</v>
      </c>
    </row>
    <row r="926" spans="1:15" x14ac:dyDescent="0.35">
      <c r="A926" t="s">
        <v>2864</v>
      </c>
      <c r="B926">
        <v>80</v>
      </c>
      <c r="C926">
        <v>3</v>
      </c>
      <c r="D926">
        <v>1421.0537999999999</v>
      </c>
      <c r="E926">
        <v>1</v>
      </c>
      <c r="F926">
        <v>3</v>
      </c>
      <c r="G926">
        <v>3</v>
      </c>
      <c r="H926">
        <v>7</v>
      </c>
      <c r="I926" t="s">
        <v>42</v>
      </c>
      <c r="J926" t="s">
        <v>48</v>
      </c>
      <c r="K926">
        <v>1</v>
      </c>
      <c r="L926">
        <v>485.77979999999991</v>
      </c>
      <c r="M926">
        <f>_xlfn.RANK.EQ(D926,'Segments clients'!$D$2:$D$1708,0)</f>
        <v>522</v>
      </c>
      <c r="N926">
        <f>SUMIFS('Segments clients'!$D$2:$D$1708,'Segments clients'!$M$2:$M$1708,"&lt;="&amp;M926)</f>
        <v>1835539.0893999969</v>
      </c>
      <c r="O926" s="4">
        <f>IFERROR(N926/(SUM('Segments clients'!$D$2:$D$1708)),0)</f>
        <v>0.7852952291174482</v>
      </c>
    </row>
    <row r="927" spans="1:15" x14ac:dyDescent="0.35">
      <c r="A927" t="s">
        <v>7692</v>
      </c>
      <c r="B927">
        <v>82</v>
      </c>
      <c r="C927">
        <v>3</v>
      </c>
      <c r="D927">
        <v>964.43430000000001</v>
      </c>
      <c r="E927">
        <v>1</v>
      </c>
      <c r="F927">
        <v>3</v>
      </c>
      <c r="G927">
        <v>3</v>
      </c>
      <c r="H927">
        <v>7</v>
      </c>
      <c r="I927" t="s">
        <v>42</v>
      </c>
      <c r="J927" t="s">
        <v>45</v>
      </c>
      <c r="K927">
        <v>1</v>
      </c>
      <c r="L927">
        <v>292.47030000000001</v>
      </c>
      <c r="M927">
        <f>_xlfn.RANK.EQ(D927,'Segments clients'!$D$2:$D$1708,0)</f>
        <v>680</v>
      </c>
      <c r="N927">
        <f>SUMIFS('Segments clients'!$D$2:$D$1708,'Segments clients'!$M$2:$M$1708,"&lt;="&amp;M927)</f>
        <v>2021279.8117999958</v>
      </c>
      <c r="O927" s="4">
        <f>IFERROR(N927/(SUM('Segments clients'!$D$2:$D$1708)),0)</f>
        <v>0.86476033231022564</v>
      </c>
    </row>
    <row r="928" spans="1:15" x14ac:dyDescent="0.35">
      <c r="A928" t="s">
        <v>2567</v>
      </c>
      <c r="B928">
        <v>165</v>
      </c>
      <c r="C928">
        <v>1</v>
      </c>
      <c r="D928">
        <v>61.811999999999998</v>
      </c>
      <c r="E928">
        <v>1</v>
      </c>
      <c r="F928">
        <v>1</v>
      </c>
      <c r="G928">
        <v>1</v>
      </c>
      <c r="H928">
        <v>3</v>
      </c>
      <c r="I928" t="s">
        <v>44</v>
      </c>
      <c r="J928" t="s">
        <v>41</v>
      </c>
      <c r="K928">
        <v>0</v>
      </c>
      <c r="L928">
        <v>8.0039999999999996</v>
      </c>
      <c r="M928">
        <f>_xlfn.RANK.EQ(D928,'Segments clients'!$D$2:$D$1708,0)</f>
        <v>1535</v>
      </c>
      <c r="N928">
        <f>SUMIFS('Segments clients'!$D$2:$D$1708,'Segments clients'!$M$2:$M$1708,"&lt;="&amp;M928)</f>
        <v>2331069.9064999968</v>
      </c>
      <c r="O928" s="4">
        <f>IFERROR(N928/(SUM('Segments clients'!$D$2:$D$1708)),0)</f>
        <v>0.997297244654204</v>
      </c>
    </row>
    <row r="929" spans="1:15" x14ac:dyDescent="0.35">
      <c r="A929" t="s">
        <v>2394</v>
      </c>
      <c r="B929">
        <v>99</v>
      </c>
      <c r="C929">
        <v>2</v>
      </c>
      <c r="D929">
        <v>358.13299999999998</v>
      </c>
      <c r="E929">
        <v>1</v>
      </c>
      <c r="F929">
        <v>2</v>
      </c>
      <c r="G929">
        <v>2</v>
      </c>
      <c r="H929">
        <v>5</v>
      </c>
      <c r="I929" t="s">
        <v>44</v>
      </c>
      <c r="J929" t="s">
        <v>45</v>
      </c>
      <c r="K929">
        <v>1</v>
      </c>
      <c r="L929">
        <v>115.881</v>
      </c>
      <c r="M929">
        <f>_xlfn.RANK.EQ(D929,'Segments clients'!$D$2:$D$1708,0)</f>
        <v>1043</v>
      </c>
      <c r="N929">
        <f>SUMIFS('Segments clients'!$D$2:$D$1708,'Segments clients'!$M$2:$M$1708,"&lt;="&amp;M929)</f>
        <v>2244740.1005999963</v>
      </c>
      <c r="O929" s="4">
        <f>IFERROR(N929/(SUM('Segments clients'!$D$2:$D$1708)),0)</f>
        <v>0.96036292650461541</v>
      </c>
    </row>
    <row r="930" spans="1:15" x14ac:dyDescent="0.35">
      <c r="A930" t="s">
        <v>1172</v>
      </c>
      <c r="B930">
        <v>69</v>
      </c>
      <c r="C930">
        <v>2</v>
      </c>
      <c r="D930">
        <v>402.84500000000003</v>
      </c>
      <c r="E930">
        <v>2</v>
      </c>
      <c r="F930">
        <v>2</v>
      </c>
      <c r="G930">
        <v>2</v>
      </c>
      <c r="H930">
        <v>6</v>
      </c>
      <c r="I930" t="s">
        <v>44</v>
      </c>
      <c r="J930" t="s">
        <v>41</v>
      </c>
      <c r="K930">
        <v>1</v>
      </c>
      <c r="L930">
        <v>34.232999999999997</v>
      </c>
      <c r="M930">
        <f>_xlfn.RANK.EQ(D930,'Segments clients'!$D$2:$D$1708,0)</f>
        <v>1002</v>
      </c>
      <c r="N930">
        <f>SUMIFS('Segments clients'!$D$2:$D$1708,'Segments clients'!$M$2:$M$1708,"&lt;="&amp;M930)</f>
        <v>2229147.7405999969</v>
      </c>
      <c r="O930" s="4">
        <f>IFERROR(N930/(SUM('Segments clients'!$D$2:$D$1708)),0)</f>
        <v>0.9536920765132465</v>
      </c>
    </row>
    <row r="931" spans="1:15" x14ac:dyDescent="0.35">
      <c r="A931" t="s">
        <v>5475</v>
      </c>
      <c r="B931">
        <v>31</v>
      </c>
      <c r="C931">
        <v>3</v>
      </c>
      <c r="D931">
        <v>744.59799999999996</v>
      </c>
      <c r="E931">
        <v>3</v>
      </c>
      <c r="F931">
        <v>3</v>
      </c>
      <c r="G931">
        <v>3</v>
      </c>
      <c r="H931">
        <v>9</v>
      </c>
      <c r="I931" t="s">
        <v>46</v>
      </c>
      <c r="J931" t="s">
        <v>41</v>
      </c>
      <c r="K931">
        <v>1</v>
      </c>
      <c r="L931">
        <v>222.51</v>
      </c>
      <c r="M931">
        <f>_xlfn.RANK.EQ(D931,'Segments clients'!$D$2:$D$1708,0)</f>
        <v>773</v>
      </c>
      <c r="N931">
        <f>SUMIFS('Segments clients'!$D$2:$D$1708,'Segments clients'!$M$2:$M$1708,"&lt;="&amp;M931)</f>
        <v>2101404.9243999957</v>
      </c>
      <c r="O931" s="4">
        <f>IFERROR(N931/(SUM('Segments clients'!$D$2:$D$1708)),0)</f>
        <v>0.89904010821946345</v>
      </c>
    </row>
    <row r="932" spans="1:15" x14ac:dyDescent="0.35">
      <c r="A932" t="s">
        <v>2210</v>
      </c>
      <c r="B932">
        <v>41</v>
      </c>
      <c r="C932">
        <v>1</v>
      </c>
      <c r="D932">
        <v>417.74459999999999</v>
      </c>
      <c r="E932">
        <v>2</v>
      </c>
      <c r="F932">
        <v>1</v>
      </c>
      <c r="G932">
        <v>2</v>
      </c>
      <c r="H932">
        <v>5</v>
      </c>
      <c r="I932" t="s">
        <v>44</v>
      </c>
      <c r="J932" t="s">
        <v>45</v>
      </c>
      <c r="K932">
        <v>0</v>
      </c>
      <c r="L932">
        <v>133.54859999999999</v>
      </c>
      <c r="M932">
        <f>_xlfn.RANK.EQ(D932,'Segments clients'!$D$2:$D$1708,0)</f>
        <v>995</v>
      </c>
      <c r="N932">
        <f>SUMIFS('Segments clients'!$D$2:$D$1708,'Segments clients'!$M$2:$M$1708,"&lt;="&amp;M932)</f>
        <v>2226298.3038999964</v>
      </c>
      <c r="O932" s="4">
        <f>IFERROR(N932/(SUM('Segments clients'!$D$2:$D$1708)),0)</f>
        <v>0.95247300738031182</v>
      </c>
    </row>
    <row r="933" spans="1:15" x14ac:dyDescent="0.35">
      <c r="A933" t="s">
        <v>6533</v>
      </c>
      <c r="B933">
        <v>33</v>
      </c>
      <c r="C933">
        <v>1</v>
      </c>
      <c r="D933">
        <v>24.0212</v>
      </c>
      <c r="E933">
        <v>3</v>
      </c>
      <c r="F933">
        <v>1</v>
      </c>
      <c r="G933">
        <v>1</v>
      </c>
      <c r="H933">
        <v>5</v>
      </c>
      <c r="I933" t="s">
        <v>42</v>
      </c>
      <c r="J933" t="s">
        <v>43</v>
      </c>
      <c r="K933">
        <v>0</v>
      </c>
      <c r="L933">
        <v>-4.5147999999999993</v>
      </c>
      <c r="M933">
        <f>_xlfn.RANK.EQ(D933,'Segments clients'!$D$2:$D$1708,0)</f>
        <v>1668</v>
      </c>
      <c r="N933">
        <f>SUMIFS('Segments clients'!$D$2:$D$1708,'Segments clients'!$M$2:$M$1708,"&lt;="&amp;M933)</f>
        <v>2336764.6786999963</v>
      </c>
      <c r="O933" s="4">
        <f>IFERROR(N933/(SUM('Segments clients'!$D$2:$D$1708)),0)</f>
        <v>0.99973362831140644</v>
      </c>
    </row>
    <row r="934" spans="1:15" x14ac:dyDescent="0.35">
      <c r="A934" t="s">
        <v>178</v>
      </c>
      <c r="B934">
        <v>89</v>
      </c>
      <c r="C934">
        <v>3</v>
      </c>
      <c r="D934">
        <v>1123.3001999999999</v>
      </c>
      <c r="E934">
        <v>1</v>
      </c>
      <c r="F934">
        <v>3</v>
      </c>
      <c r="G934">
        <v>3</v>
      </c>
      <c r="H934">
        <v>7</v>
      </c>
      <c r="I934" t="s">
        <v>42</v>
      </c>
      <c r="J934" t="s">
        <v>48</v>
      </c>
      <c r="K934">
        <v>1</v>
      </c>
      <c r="L934">
        <v>364.37219999999991</v>
      </c>
      <c r="M934">
        <f>_xlfn.RANK.EQ(D934,'Segments clients'!$D$2:$D$1708,0)</f>
        <v>620</v>
      </c>
      <c r="N934">
        <f>SUMIFS('Segments clients'!$D$2:$D$1708,'Segments clients'!$M$2:$M$1708,"&lt;="&amp;M934)</f>
        <v>1958835.6454999964</v>
      </c>
      <c r="O934" s="4">
        <f>IFERROR(N934/(SUM('Segments clients'!$D$2:$D$1708)),0)</f>
        <v>0.83804496233265935</v>
      </c>
    </row>
    <row r="935" spans="1:15" x14ac:dyDescent="0.35">
      <c r="A935" t="s">
        <v>3560</v>
      </c>
      <c r="B935">
        <v>39</v>
      </c>
      <c r="C935">
        <v>2</v>
      </c>
      <c r="D935">
        <v>1007.6313</v>
      </c>
      <c r="E935">
        <v>2</v>
      </c>
      <c r="F935">
        <v>2</v>
      </c>
      <c r="G935">
        <v>3</v>
      </c>
      <c r="H935">
        <v>7</v>
      </c>
      <c r="I935" t="s">
        <v>44</v>
      </c>
      <c r="J935" t="s">
        <v>45</v>
      </c>
      <c r="K935">
        <v>1</v>
      </c>
      <c r="L935">
        <v>315.20929999999993</v>
      </c>
      <c r="M935">
        <f>_xlfn.RANK.EQ(D935,'Segments clients'!$D$2:$D$1708,0)</f>
        <v>662</v>
      </c>
      <c r="N935">
        <f>SUMIFS('Segments clients'!$D$2:$D$1708,'Segments clients'!$M$2:$M$1708,"&lt;="&amp;M935)</f>
        <v>2003528.8501999958</v>
      </c>
      <c r="O935" s="4">
        <f>IFERROR(N935/(SUM('Segments clients'!$D$2:$D$1708)),0)</f>
        <v>0.85716597186471555</v>
      </c>
    </row>
    <row r="936" spans="1:15" x14ac:dyDescent="0.35">
      <c r="A936" t="s">
        <v>6110</v>
      </c>
      <c r="B936">
        <v>12</v>
      </c>
      <c r="C936">
        <v>2</v>
      </c>
      <c r="D936">
        <v>217.649</v>
      </c>
      <c r="E936">
        <v>4</v>
      </c>
      <c r="F936">
        <v>2</v>
      </c>
      <c r="G936">
        <v>2</v>
      </c>
      <c r="H936">
        <v>8</v>
      </c>
      <c r="I936" t="s">
        <v>46</v>
      </c>
      <c r="J936" t="s">
        <v>43</v>
      </c>
      <c r="K936">
        <v>1</v>
      </c>
      <c r="L936">
        <v>37.267000000000003</v>
      </c>
      <c r="M936">
        <f>_xlfn.RANK.EQ(D936,'Segments clients'!$D$2:$D$1708,0)</f>
        <v>1201</v>
      </c>
      <c r="N936">
        <f>SUMIFS('Segments clients'!$D$2:$D$1708,'Segments clients'!$M$2:$M$1708,"&lt;="&amp;M936)</f>
        <v>2289475.9533999972</v>
      </c>
      <c r="O936" s="4">
        <f>IFERROR(N936/(SUM('Segments clients'!$D$2:$D$1708)),0)</f>
        <v>0.97950218209291495</v>
      </c>
    </row>
    <row r="937" spans="1:15" x14ac:dyDescent="0.35">
      <c r="A937" t="s">
        <v>6004</v>
      </c>
      <c r="B937">
        <v>130</v>
      </c>
      <c r="C937">
        <v>1</v>
      </c>
      <c r="D937">
        <v>130.7748</v>
      </c>
      <c r="E937">
        <v>1</v>
      </c>
      <c r="F937">
        <v>1</v>
      </c>
      <c r="G937">
        <v>1</v>
      </c>
      <c r="H937">
        <v>3</v>
      </c>
      <c r="I937" t="s">
        <v>44</v>
      </c>
      <c r="J937" t="s">
        <v>48</v>
      </c>
      <c r="K937">
        <v>0</v>
      </c>
      <c r="L937">
        <v>16.928799999999999</v>
      </c>
      <c r="M937">
        <f>_xlfn.RANK.EQ(D937,'Segments clients'!$D$2:$D$1708,0)</f>
        <v>1341</v>
      </c>
      <c r="N937">
        <f>SUMIFS('Segments clients'!$D$2:$D$1708,'Segments clients'!$M$2:$M$1708,"&lt;="&amp;M937)</f>
        <v>2312788.9071999965</v>
      </c>
      <c r="O937" s="4">
        <f>IFERROR(N937/(SUM('Segments clients'!$D$2:$D$1708)),0)</f>
        <v>0.98947611917848222</v>
      </c>
    </row>
    <row r="938" spans="1:15" x14ac:dyDescent="0.35">
      <c r="A938" t="s">
        <v>5093</v>
      </c>
      <c r="B938">
        <v>69</v>
      </c>
      <c r="C938">
        <v>1</v>
      </c>
      <c r="D938">
        <v>59.151899999999998</v>
      </c>
      <c r="E938">
        <v>2</v>
      </c>
      <c r="F938">
        <v>1</v>
      </c>
      <c r="G938">
        <v>1</v>
      </c>
      <c r="H938">
        <v>4</v>
      </c>
      <c r="I938" t="s">
        <v>44</v>
      </c>
      <c r="J938" t="s">
        <v>41</v>
      </c>
      <c r="K938">
        <v>0</v>
      </c>
      <c r="L938">
        <v>-9.1861000000000033</v>
      </c>
      <c r="M938">
        <f>_xlfn.RANK.EQ(D938,'Segments clients'!$D$2:$D$1708,0)</f>
        <v>1545</v>
      </c>
      <c r="N938">
        <f>SUMIFS('Segments clients'!$D$2:$D$1708,'Segments clients'!$M$2:$M$1708,"&lt;="&amp;M938)</f>
        <v>2331671.7591999965</v>
      </c>
      <c r="O938" s="4">
        <f>IFERROR(N938/(SUM('Segments clients'!$D$2:$D$1708)),0)</f>
        <v>0.99755473416051343</v>
      </c>
    </row>
    <row r="939" spans="1:15" x14ac:dyDescent="0.35">
      <c r="A939" t="s">
        <v>4253</v>
      </c>
      <c r="B939">
        <v>58</v>
      </c>
      <c r="C939">
        <v>1</v>
      </c>
      <c r="D939">
        <v>246.0804</v>
      </c>
      <c r="E939">
        <v>2</v>
      </c>
      <c r="F939">
        <v>1</v>
      </c>
      <c r="G939">
        <v>2</v>
      </c>
      <c r="H939">
        <v>5</v>
      </c>
      <c r="I939" t="s">
        <v>44</v>
      </c>
      <c r="J939" t="s">
        <v>41</v>
      </c>
      <c r="K939">
        <v>0</v>
      </c>
      <c r="L939">
        <v>55.006399999999999</v>
      </c>
      <c r="M939">
        <f>_xlfn.RANK.EQ(D939,'Segments clients'!$D$2:$D$1708,0)</f>
        <v>1162</v>
      </c>
      <c r="N939">
        <f>SUMIFS('Segments clients'!$D$2:$D$1708,'Segments clients'!$M$2:$M$1708,"&lt;="&amp;M939)</f>
        <v>2280585.7798999967</v>
      </c>
      <c r="O939" s="4">
        <f>IFERROR(N939/(SUM('Segments clients'!$D$2:$D$1708)),0)</f>
        <v>0.97569871592001045</v>
      </c>
    </row>
    <row r="940" spans="1:15" x14ac:dyDescent="0.35">
      <c r="A940" t="s">
        <v>1657</v>
      </c>
      <c r="B940">
        <v>94</v>
      </c>
      <c r="C940">
        <v>4</v>
      </c>
      <c r="D940">
        <v>1029.0531000000001</v>
      </c>
      <c r="E940">
        <v>1</v>
      </c>
      <c r="F940">
        <v>3</v>
      </c>
      <c r="G940">
        <v>3</v>
      </c>
      <c r="H940">
        <v>7</v>
      </c>
      <c r="I940" t="s">
        <v>42</v>
      </c>
      <c r="J940" t="s">
        <v>41</v>
      </c>
      <c r="K940">
        <v>1</v>
      </c>
      <c r="L940">
        <v>309.71309999999988</v>
      </c>
      <c r="M940">
        <f>_xlfn.RANK.EQ(D940,'Segments clients'!$D$2:$D$1708,0)</f>
        <v>653</v>
      </c>
      <c r="N940">
        <f>SUMIFS('Segments clients'!$D$2:$D$1708,'Segments clients'!$M$2:$M$1708,"&lt;="&amp;M940)</f>
        <v>1994366.342699996</v>
      </c>
      <c r="O940" s="4">
        <f>IFERROR(N940/(SUM('Segments clients'!$D$2:$D$1708)),0)</f>
        <v>0.85324599354986819</v>
      </c>
    </row>
    <row r="941" spans="1:15" x14ac:dyDescent="0.35">
      <c r="A941" t="s">
        <v>4272</v>
      </c>
      <c r="B941">
        <v>38</v>
      </c>
      <c r="C941">
        <v>2</v>
      </c>
      <c r="D941">
        <v>748.43589999999995</v>
      </c>
      <c r="E941">
        <v>2</v>
      </c>
      <c r="F941">
        <v>2</v>
      </c>
      <c r="G941">
        <v>3</v>
      </c>
      <c r="H941">
        <v>7</v>
      </c>
      <c r="I941" t="s">
        <v>44</v>
      </c>
      <c r="J941" t="s">
        <v>45</v>
      </c>
      <c r="K941">
        <v>1</v>
      </c>
      <c r="L941">
        <v>264.20389999999998</v>
      </c>
      <c r="M941">
        <f>_xlfn.RANK.EQ(D941,'Segments clients'!$D$2:$D$1708,0)</f>
        <v>770</v>
      </c>
      <c r="N941">
        <f>SUMIFS('Segments clients'!$D$2:$D$1708,'Segments clients'!$M$2:$M$1708,"&lt;="&amp;M941)</f>
        <v>2099167.0618999954</v>
      </c>
      <c r="O941" s="4">
        <f>IFERROR(N941/(SUM('Segments clients'!$D$2:$D$1708)),0)</f>
        <v>0.89808268772386102</v>
      </c>
    </row>
    <row r="942" spans="1:15" x14ac:dyDescent="0.35">
      <c r="A942" t="s">
        <v>2134</v>
      </c>
      <c r="B942">
        <v>28</v>
      </c>
      <c r="C942">
        <v>4</v>
      </c>
      <c r="D942">
        <v>2378.1923999999999</v>
      </c>
      <c r="E942">
        <v>3</v>
      </c>
      <c r="F942">
        <v>3</v>
      </c>
      <c r="G942">
        <v>4</v>
      </c>
      <c r="H942">
        <v>10</v>
      </c>
      <c r="I942" t="s">
        <v>49</v>
      </c>
      <c r="J942" t="s">
        <v>48</v>
      </c>
      <c r="K942">
        <v>1</v>
      </c>
      <c r="L942">
        <v>803.01639999999998</v>
      </c>
      <c r="M942">
        <f>_xlfn.RANK.EQ(D942,'Segments clients'!$D$2:$D$1708,0)</f>
        <v>362</v>
      </c>
      <c r="N942">
        <f>SUMIFS('Segments clients'!$D$2:$D$1708,'Segments clients'!$M$2:$M$1708,"&lt;="&amp;M942)</f>
        <v>1541505.0020999985</v>
      </c>
      <c r="O942" s="4">
        <f>IFERROR(N942/(SUM('Segments clients'!$D$2:$D$1708)),0)</f>
        <v>0.65949917972355054</v>
      </c>
    </row>
    <row r="943" spans="1:15" x14ac:dyDescent="0.35">
      <c r="A943" t="s">
        <v>7265</v>
      </c>
      <c r="B943">
        <v>3</v>
      </c>
      <c r="C943">
        <v>3</v>
      </c>
      <c r="D943">
        <v>357.70330000000001</v>
      </c>
      <c r="E943">
        <v>4</v>
      </c>
      <c r="F943">
        <v>3</v>
      </c>
      <c r="G943">
        <v>2</v>
      </c>
      <c r="H943">
        <v>9</v>
      </c>
      <c r="I943" t="s">
        <v>46</v>
      </c>
      <c r="J943" t="s">
        <v>45</v>
      </c>
      <c r="K943">
        <v>1</v>
      </c>
      <c r="L943">
        <v>86.193300000000022</v>
      </c>
      <c r="M943">
        <f>_xlfn.RANK.EQ(D943,'Segments clients'!$D$2:$D$1708,0)</f>
        <v>1044</v>
      </c>
      <c r="N943">
        <f>SUMIFS('Segments clients'!$D$2:$D$1708,'Segments clients'!$M$2:$M$1708,"&lt;="&amp;M943)</f>
        <v>2245097.803899996</v>
      </c>
      <c r="O943" s="4">
        <f>IFERROR(N943/(SUM('Segments clients'!$D$2:$D$1708)),0)</f>
        <v>0.96051596203327916</v>
      </c>
    </row>
    <row r="944" spans="1:15" x14ac:dyDescent="0.35">
      <c r="A944" t="s">
        <v>9841</v>
      </c>
      <c r="B944">
        <v>24</v>
      </c>
      <c r="C944">
        <v>1</v>
      </c>
      <c r="D944">
        <v>439.48579999999998</v>
      </c>
      <c r="E944">
        <v>3</v>
      </c>
      <c r="F944">
        <v>1</v>
      </c>
      <c r="G944">
        <v>2</v>
      </c>
      <c r="H944">
        <v>6</v>
      </c>
      <c r="I944" t="s">
        <v>42</v>
      </c>
      <c r="J944" t="s">
        <v>41</v>
      </c>
      <c r="K944">
        <v>0</v>
      </c>
      <c r="L944">
        <v>116.0578</v>
      </c>
      <c r="M944">
        <f>_xlfn.RANK.EQ(D944,'Segments clients'!$D$2:$D$1708,0)</f>
        <v>976</v>
      </c>
      <c r="N944">
        <f>SUMIFS('Segments clients'!$D$2:$D$1708,'Segments clients'!$M$2:$M$1708,"&lt;="&amp;M944)</f>
        <v>2218161.2080999967</v>
      </c>
      <c r="O944" s="4">
        <f>IFERROR(N944/(SUM('Segments clients'!$D$2:$D$1708)),0)</f>
        <v>0.94899172902044848</v>
      </c>
    </row>
    <row r="945" spans="1:15" x14ac:dyDescent="0.35">
      <c r="A945" t="s">
        <v>676</v>
      </c>
      <c r="B945">
        <v>70</v>
      </c>
      <c r="C945">
        <v>2</v>
      </c>
      <c r="D945">
        <v>321.26280000000003</v>
      </c>
      <c r="E945">
        <v>2</v>
      </c>
      <c r="F945">
        <v>2</v>
      </c>
      <c r="G945">
        <v>2</v>
      </c>
      <c r="H945">
        <v>6</v>
      </c>
      <c r="I945" t="s">
        <v>44</v>
      </c>
      <c r="J945" t="s">
        <v>43</v>
      </c>
      <c r="K945">
        <v>1</v>
      </c>
      <c r="L945">
        <v>99.644800000000046</v>
      </c>
      <c r="M945">
        <f>_xlfn.RANK.EQ(D945,'Segments clients'!$D$2:$D$1708,0)</f>
        <v>1078</v>
      </c>
      <c r="N945">
        <f>SUMIFS('Segments clients'!$D$2:$D$1708,'Segments clients'!$M$2:$M$1708,"&lt;="&amp;M945)</f>
        <v>2256673.2547999956</v>
      </c>
      <c r="O945" s="4">
        <f>IFERROR(N945/(SUM('Segments clients'!$D$2:$D$1708)),0)</f>
        <v>0.96546826537519503</v>
      </c>
    </row>
    <row r="946" spans="1:15" x14ac:dyDescent="0.35">
      <c r="A946" t="s">
        <v>3234</v>
      </c>
      <c r="B946">
        <v>66</v>
      </c>
      <c r="C946">
        <v>2</v>
      </c>
      <c r="D946">
        <v>109.29600000000001</v>
      </c>
      <c r="E946">
        <v>2</v>
      </c>
      <c r="F946">
        <v>2</v>
      </c>
      <c r="G946">
        <v>1</v>
      </c>
      <c r="H946">
        <v>5</v>
      </c>
      <c r="I946" t="s">
        <v>44</v>
      </c>
      <c r="J946" t="s">
        <v>41</v>
      </c>
      <c r="K946">
        <v>1</v>
      </c>
      <c r="L946">
        <v>16.766000000000009</v>
      </c>
      <c r="M946">
        <f>_xlfn.RANK.EQ(D946,'Segments clients'!$D$2:$D$1708,0)</f>
        <v>1396</v>
      </c>
      <c r="N946">
        <f>SUMIFS('Segments clients'!$D$2:$D$1708,'Segments clients'!$M$2:$M$1708,"&lt;="&amp;M946)</f>
        <v>2319352.0638999967</v>
      </c>
      <c r="O946" s="4">
        <f>IFERROR(N946/(SUM('Segments clients'!$D$2:$D$1708)),0)</f>
        <v>0.99228402213964717</v>
      </c>
    </row>
    <row r="947" spans="1:15" x14ac:dyDescent="0.35">
      <c r="A947" t="s">
        <v>3912</v>
      </c>
      <c r="B947">
        <v>12</v>
      </c>
      <c r="C947">
        <v>2</v>
      </c>
      <c r="D947">
        <v>690.87059999999997</v>
      </c>
      <c r="E947">
        <v>4</v>
      </c>
      <c r="F947">
        <v>2</v>
      </c>
      <c r="G947">
        <v>3</v>
      </c>
      <c r="H947">
        <v>9</v>
      </c>
      <c r="I947" t="s">
        <v>46</v>
      </c>
      <c r="J947" t="s">
        <v>48</v>
      </c>
      <c r="K947">
        <v>1</v>
      </c>
      <c r="L947">
        <v>227.95859999999999</v>
      </c>
      <c r="M947">
        <f>_xlfn.RANK.EQ(D947,'Segments clients'!$D$2:$D$1708,0)</f>
        <v>805</v>
      </c>
      <c r="N947">
        <f>SUMIFS('Segments clients'!$D$2:$D$1708,'Segments clients'!$M$2:$M$1708,"&lt;="&amp;M947)</f>
        <v>2124385.1086999956</v>
      </c>
      <c r="O947" s="4">
        <f>IFERROR(N947/(SUM('Segments clients'!$D$2:$D$1708)),0)</f>
        <v>0.90887167715702744</v>
      </c>
    </row>
    <row r="948" spans="1:15" x14ac:dyDescent="0.35">
      <c r="A948" t="s">
        <v>8077</v>
      </c>
      <c r="B948">
        <v>82</v>
      </c>
      <c r="C948">
        <v>1</v>
      </c>
      <c r="D948">
        <v>42.966000000000001</v>
      </c>
      <c r="E948">
        <v>1</v>
      </c>
      <c r="F948">
        <v>1</v>
      </c>
      <c r="G948">
        <v>1</v>
      </c>
      <c r="H948">
        <v>3</v>
      </c>
      <c r="I948" t="s">
        <v>44</v>
      </c>
      <c r="J948" t="s">
        <v>48</v>
      </c>
      <c r="K948">
        <v>0</v>
      </c>
      <c r="L948">
        <v>-0.92800000000000082</v>
      </c>
      <c r="M948">
        <f>_xlfn.RANK.EQ(D948,'Segments clients'!$D$2:$D$1708,0)</f>
        <v>1604</v>
      </c>
      <c r="N948">
        <f>SUMIFS('Segments clients'!$D$2:$D$1708,'Segments clients'!$M$2:$M$1708,"&lt;="&amp;M948)</f>
        <v>2334675.411599996</v>
      </c>
      <c r="O948" s="4">
        <f>IFERROR(N948/(SUM('Segments clients'!$D$2:$D$1708)),0)</f>
        <v>0.99883978110572336</v>
      </c>
    </row>
    <row r="949" spans="1:15" x14ac:dyDescent="0.35">
      <c r="A949" t="s">
        <v>6563</v>
      </c>
      <c r="B949">
        <v>134</v>
      </c>
      <c r="C949">
        <v>1</v>
      </c>
      <c r="D949">
        <v>46.630200000000002</v>
      </c>
      <c r="E949">
        <v>1</v>
      </c>
      <c r="F949">
        <v>1</v>
      </c>
      <c r="G949">
        <v>1</v>
      </c>
      <c r="H949">
        <v>3</v>
      </c>
      <c r="I949" t="s">
        <v>44</v>
      </c>
      <c r="J949" t="s">
        <v>45</v>
      </c>
      <c r="K949">
        <v>0</v>
      </c>
      <c r="L949">
        <v>6.1261999999999954</v>
      </c>
      <c r="M949">
        <f>_xlfn.RANK.EQ(D949,'Segments clients'!$D$2:$D$1708,0)</f>
        <v>1592</v>
      </c>
      <c r="N949">
        <f>SUMIFS('Segments clients'!$D$2:$D$1708,'Segments clients'!$M$2:$M$1708,"&lt;="&amp;M949)</f>
        <v>2334144.0136999963</v>
      </c>
      <c r="O949" s="4">
        <f>IFERROR(N949/(SUM('Segments clients'!$D$2:$D$1708)),0)</f>
        <v>0.99861243414370948</v>
      </c>
    </row>
    <row r="950" spans="1:15" x14ac:dyDescent="0.35">
      <c r="A950" t="s">
        <v>9764</v>
      </c>
      <c r="B950">
        <v>13</v>
      </c>
      <c r="C950">
        <v>2</v>
      </c>
      <c r="D950">
        <v>678.67409999999995</v>
      </c>
      <c r="E950">
        <v>3</v>
      </c>
      <c r="F950">
        <v>2</v>
      </c>
      <c r="G950">
        <v>3</v>
      </c>
      <c r="H950">
        <v>8</v>
      </c>
      <c r="I950" t="s">
        <v>46</v>
      </c>
      <c r="J950" t="s">
        <v>41</v>
      </c>
      <c r="K950">
        <v>1</v>
      </c>
      <c r="L950">
        <v>219.62209999999999</v>
      </c>
      <c r="M950">
        <f>_xlfn.RANK.EQ(D950,'Segments clients'!$D$2:$D$1708,0)</f>
        <v>816</v>
      </c>
      <c r="N950">
        <f>SUMIFS('Segments clients'!$D$2:$D$1708,'Segments clients'!$M$2:$M$1708,"&lt;="&amp;M950)</f>
        <v>2131900.4081999958</v>
      </c>
      <c r="O950" s="4">
        <f>IFERROR(N950/(SUM('Segments clients'!$D$2:$D$1708)),0)</f>
        <v>0.91208693357778181</v>
      </c>
    </row>
    <row r="951" spans="1:15" x14ac:dyDescent="0.35">
      <c r="A951" t="s">
        <v>9256</v>
      </c>
      <c r="B951">
        <v>70</v>
      </c>
      <c r="C951">
        <v>1</v>
      </c>
      <c r="D951">
        <v>66.976200000000006</v>
      </c>
      <c r="E951">
        <v>2</v>
      </c>
      <c r="F951">
        <v>1</v>
      </c>
      <c r="G951">
        <v>1</v>
      </c>
      <c r="H951">
        <v>4</v>
      </c>
      <c r="I951" t="s">
        <v>44</v>
      </c>
      <c r="J951" t="s">
        <v>41</v>
      </c>
      <c r="K951">
        <v>0</v>
      </c>
      <c r="L951">
        <v>0.1282000000000032</v>
      </c>
      <c r="M951">
        <f>_xlfn.RANK.EQ(D951,'Segments clients'!$D$2:$D$1708,0)</f>
        <v>1522</v>
      </c>
      <c r="N951">
        <f>SUMIFS('Segments clients'!$D$2:$D$1708,'Segments clients'!$M$2:$M$1708,"&lt;="&amp;M951)</f>
        <v>2330241.159099997</v>
      </c>
      <c r="O951" s="4">
        <f>IFERROR(N951/(SUM('Segments clients'!$D$2:$D$1708)),0)</f>
        <v>0.99694268321602941</v>
      </c>
    </row>
    <row r="952" spans="1:15" x14ac:dyDescent="0.35">
      <c r="A952" t="s">
        <v>7666</v>
      </c>
      <c r="B952">
        <v>65</v>
      </c>
      <c r="C952">
        <v>2</v>
      </c>
      <c r="D952">
        <v>449.05180000000001</v>
      </c>
      <c r="E952">
        <v>2</v>
      </c>
      <c r="F952">
        <v>2</v>
      </c>
      <c r="G952">
        <v>2</v>
      </c>
      <c r="H952">
        <v>6</v>
      </c>
      <c r="I952" t="s">
        <v>44</v>
      </c>
      <c r="J952" t="s">
        <v>45</v>
      </c>
      <c r="K952">
        <v>1</v>
      </c>
      <c r="L952">
        <v>158.09180000000001</v>
      </c>
      <c r="M952">
        <f>_xlfn.RANK.EQ(D952,'Segments clients'!$D$2:$D$1708,0)</f>
        <v>966</v>
      </c>
      <c r="N952">
        <f>SUMIFS('Segments clients'!$D$2:$D$1708,'Segments clients'!$M$2:$M$1708,"&lt;="&amp;M952)</f>
        <v>2213715.6624999968</v>
      </c>
      <c r="O952" s="4">
        <f>IFERROR(N952/(SUM('Segments clients'!$D$2:$D$1708)),0)</f>
        <v>0.94708979962506579</v>
      </c>
    </row>
    <row r="953" spans="1:15" x14ac:dyDescent="0.35">
      <c r="A953" t="s">
        <v>2496</v>
      </c>
      <c r="B953">
        <v>90</v>
      </c>
      <c r="C953">
        <v>2</v>
      </c>
      <c r="D953">
        <v>1963.8707999999999</v>
      </c>
      <c r="E953">
        <v>1</v>
      </c>
      <c r="F953">
        <v>2</v>
      </c>
      <c r="G953">
        <v>4</v>
      </c>
      <c r="H953">
        <v>7</v>
      </c>
      <c r="I953" t="s">
        <v>44</v>
      </c>
      <c r="J953" t="s">
        <v>43</v>
      </c>
      <c r="K953">
        <v>1</v>
      </c>
      <c r="L953">
        <v>715.02280000000007</v>
      </c>
      <c r="M953">
        <f>_xlfn.RANK.EQ(D953,'Segments clients'!$D$2:$D$1708,0)</f>
        <v>420</v>
      </c>
      <c r="N953">
        <f>SUMIFS('Segments clients'!$D$2:$D$1708,'Segments clients'!$M$2:$M$1708,"&lt;="&amp;M953)</f>
        <v>1666863.5930999981</v>
      </c>
      <c r="O953" s="4">
        <f>IFERROR(N953/(SUM('Segments clients'!$D$2:$D$1708)),0)</f>
        <v>0.71313110944364411</v>
      </c>
    </row>
    <row r="954" spans="1:15" x14ac:dyDescent="0.35">
      <c r="A954" t="s">
        <v>6935</v>
      </c>
      <c r="B954">
        <v>14</v>
      </c>
      <c r="C954">
        <v>4</v>
      </c>
      <c r="D954">
        <v>300.99099999999999</v>
      </c>
      <c r="E954">
        <v>3</v>
      </c>
      <c r="F954">
        <v>3</v>
      </c>
      <c r="G954">
        <v>2</v>
      </c>
      <c r="H954">
        <v>8</v>
      </c>
      <c r="I954" t="s">
        <v>46</v>
      </c>
      <c r="J954" t="s">
        <v>43</v>
      </c>
      <c r="K954">
        <v>1</v>
      </c>
      <c r="L954">
        <v>38.475000000000009</v>
      </c>
      <c r="M954">
        <f>_xlfn.RANK.EQ(D954,'Segments clients'!$D$2:$D$1708,0)</f>
        <v>1099</v>
      </c>
      <c r="N954">
        <f>SUMIFS('Segments clients'!$D$2:$D$1708,'Segments clients'!$M$2:$M$1708,"&lt;="&amp;M954)</f>
        <v>2263195.7604999957</v>
      </c>
      <c r="O954" s="4">
        <f>IFERROR(N954/(SUM('Segments clients'!$D$2:$D$1708)),0)</f>
        <v>0.96825877669564631</v>
      </c>
    </row>
    <row r="955" spans="1:15" x14ac:dyDescent="0.35">
      <c r="A955" t="s">
        <v>2202</v>
      </c>
      <c r="B955">
        <v>66</v>
      </c>
      <c r="C955">
        <v>3</v>
      </c>
      <c r="D955">
        <v>1731.3858</v>
      </c>
      <c r="E955">
        <v>2</v>
      </c>
      <c r="F955">
        <v>3</v>
      </c>
      <c r="G955">
        <v>3</v>
      </c>
      <c r="H955">
        <v>8</v>
      </c>
      <c r="I955" t="s">
        <v>46</v>
      </c>
      <c r="J955" t="s">
        <v>43</v>
      </c>
      <c r="K955">
        <v>1</v>
      </c>
      <c r="L955">
        <v>475.89179999999999</v>
      </c>
      <c r="M955">
        <f>_xlfn.RANK.EQ(D955,'Segments clients'!$D$2:$D$1708,0)</f>
        <v>456</v>
      </c>
      <c r="N955">
        <f>SUMIFS('Segments clients'!$D$2:$D$1708,'Segments clients'!$M$2:$M$1708,"&lt;="&amp;M955)</f>
        <v>1732840.7605999978</v>
      </c>
      <c r="O955" s="4">
        <f>IFERROR(N955/(SUM('Segments clients'!$D$2:$D$1708)),0)</f>
        <v>0.74135799666584368</v>
      </c>
    </row>
    <row r="956" spans="1:15" x14ac:dyDescent="0.35">
      <c r="A956" t="s">
        <v>7655</v>
      </c>
      <c r="B956">
        <v>150</v>
      </c>
      <c r="C956">
        <v>1</v>
      </c>
      <c r="D956">
        <v>100.63500000000001</v>
      </c>
      <c r="E956">
        <v>1</v>
      </c>
      <c r="F956">
        <v>1</v>
      </c>
      <c r="G956">
        <v>1</v>
      </c>
      <c r="H956">
        <v>3</v>
      </c>
      <c r="I956" t="s">
        <v>44</v>
      </c>
      <c r="J956" t="s">
        <v>41</v>
      </c>
      <c r="K956">
        <v>0</v>
      </c>
      <c r="L956">
        <v>10.307000000000009</v>
      </c>
      <c r="M956">
        <f>_xlfn.RANK.EQ(D956,'Segments clients'!$D$2:$D$1708,0)</f>
        <v>1413</v>
      </c>
      <c r="N956">
        <f>SUMIFS('Segments clients'!$D$2:$D$1708,'Segments clients'!$M$2:$M$1708,"&lt;="&amp;M956)</f>
        <v>2321138.6827999963</v>
      </c>
      <c r="O956" s="4">
        <f>IFERROR(N956/(SUM('Segments clients'!$D$2:$D$1708)),0)</f>
        <v>0.99304838793633499</v>
      </c>
    </row>
    <row r="957" spans="1:15" x14ac:dyDescent="0.35">
      <c r="A957" t="s">
        <v>1548</v>
      </c>
      <c r="B957">
        <v>4</v>
      </c>
      <c r="C957">
        <v>7</v>
      </c>
      <c r="D957">
        <v>2345.8107</v>
      </c>
      <c r="E957">
        <v>4</v>
      </c>
      <c r="F957">
        <v>4</v>
      </c>
      <c r="G957">
        <v>4</v>
      </c>
      <c r="H957">
        <v>12</v>
      </c>
      <c r="I957" t="s">
        <v>49</v>
      </c>
      <c r="J957" t="s">
        <v>41</v>
      </c>
      <c r="K957">
        <v>1</v>
      </c>
      <c r="L957">
        <v>601.35070000000019</v>
      </c>
      <c r="M957">
        <f>_xlfn.RANK.EQ(D957,'Segments clients'!$D$2:$D$1708,0)</f>
        <v>367</v>
      </c>
      <c r="N957">
        <f>SUMIFS('Segments clients'!$D$2:$D$1708,'Segments clients'!$M$2:$M$1708,"&lt;="&amp;M957)</f>
        <v>1553320.7100999984</v>
      </c>
      <c r="O957" s="4">
        <f>IFERROR(N957/(SUM('Segments clients'!$D$2:$D$1708)),0)</f>
        <v>0.66455427180773918</v>
      </c>
    </row>
    <row r="958" spans="1:15" x14ac:dyDescent="0.35">
      <c r="A958" t="s">
        <v>6856</v>
      </c>
      <c r="B958">
        <v>110</v>
      </c>
      <c r="C958">
        <v>2</v>
      </c>
      <c r="D958">
        <v>111.8562</v>
      </c>
      <c r="E958">
        <v>1</v>
      </c>
      <c r="F958">
        <v>2</v>
      </c>
      <c r="G958">
        <v>1</v>
      </c>
      <c r="H958">
        <v>4</v>
      </c>
      <c r="I958" t="s">
        <v>44</v>
      </c>
      <c r="J958" t="s">
        <v>43</v>
      </c>
      <c r="K958">
        <v>1</v>
      </c>
      <c r="L958">
        <v>6.8881999999999923</v>
      </c>
      <c r="M958">
        <f>_xlfn.RANK.EQ(D958,'Segments clients'!$D$2:$D$1708,0)</f>
        <v>1390</v>
      </c>
      <c r="N958">
        <f>SUMIFS('Segments clients'!$D$2:$D$1708,'Segments clients'!$M$2:$M$1708,"&lt;="&amp;M958)</f>
        <v>2318691.7799999965</v>
      </c>
      <c r="O958" s="4">
        <f>IFERROR(N958/(SUM('Segments clients'!$D$2:$D$1708)),0)</f>
        <v>0.99200153412316872</v>
      </c>
    </row>
    <row r="959" spans="1:15" x14ac:dyDescent="0.35">
      <c r="A959" t="s">
        <v>2974</v>
      </c>
      <c r="B959">
        <v>70</v>
      </c>
      <c r="C959">
        <v>3</v>
      </c>
      <c r="D959">
        <v>1987.2221999999999</v>
      </c>
      <c r="E959">
        <v>2</v>
      </c>
      <c r="F959">
        <v>3</v>
      </c>
      <c r="G959">
        <v>4</v>
      </c>
      <c r="H959">
        <v>9</v>
      </c>
      <c r="I959" t="s">
        <v>46</v>
      </c>
      <c r="J959" t="s">
        <v>41</v>
      </c>
      <c r="K959">
        <v>1</v>
      </c>
      <c r="L959">
        <v>648.22020000000009</v>
      </c>
      <c r="M959">
        <f>_xlfn.RANK.EQ(D959,'Segments clients'!$D$2:$D$1708,0)</f>
        <v>416</v>
      </c>
      <c r="N959">
        <f>SUMIFS('Segments clients'!$D$2:$D$1708,'Segments clients'!$M$2:$M$1708,"&lt;="&amp;M959)</f>
        <v>1658970.2823999983</v>
      </c>
      <c r="O959" s="4">
        <f>IFERROR(N959/(SUM('Segments clients'!$D$2:$D$1708)),0)</f>
        <v>0.709754129203644</v>
      </c>
    </row>
    <row r="960" spans="1:15" x14ac:dyDescent="0.35">
      <c r="A960" t="s">
        <v>4015</v>
      </c>
      <c r="B960">
        <v>81</v>
      </c>
      <c r="C960">
        <v>2</v>
      </c>
      <c r="D960">
        <v>657.39839999999992</v>
      </c>
      <c r="E960">
        <v>1</v>
      </c>
      <c r="F960">
        <v>2</v>
      </c>
      <c r="G960">
        <v>3</v>
      </c>
      <c r="H960">
        <v>6</v>
      </c>
      <c r="I960" t="s">
        <v>44</v>
      </c>
      <c r="J960" t="s">
        <v>45</v>
      </c>
      <c r="K960">
        <v>1</v>
      </c>
      <c r="L960">
        <v>217.87440000000001</v>
      </c>
      <c r="M960">
        <f>_xlfn.RANK.EQ(D960,'Segments clients'!$D$2:$D$1708,0)</f>
        <v>828</v>
      </c>
      <c r="N960">
        <f>SUMIFS('Segments clients'!$D$2:$D$1708,'Segments clients'!$M$2:$M$1708,"&lt;="&amp;M960)</f>
        <v>2139873.5580999963</v>
      </c>
      <c r="O960" s="4">
        <f>IFERROR(N960/(SUM('Segments clients'!$D$2:$D$1708)),0)</f>
        <v>0.9154980712722427</v>
      </c>
    </row>
    <row r="961" spans="1:15" x14ac:dyDescent="0.35">
      <c r="A961" t="s">
        <v>9069</v>
      </c>
      <c r="B961">
        <v>45</v>
      </c>
      <c r="C961">
        <v>1</v>
      </c>
      <c r="D961">
        <v>50.338799999999999</v>
      </c>
      <c r="E961">
        <v>2</v>
      </c>
      <c r="F961">
        <v>1</v>
      </c>
      <c r="G961">
        <v>1</v>
      </c>
      <c r="H961">
        <v>4</v>
      </c>
      <c r="I961" t="s">
        <v>44</v>
      </c>
      <c r="J961" t="s">
        <v>43</v>
      </c>
      <c r="K961">
        <v>0</v>
      </c>
      <c r="L961">
        <v>0.83680000000000021</v>
      </c>
      <c r="M961">
        <f>_xlfn.RANK.EQ(D961,'Segments clients'!$D$2:$D$1708,0)</f>
        <v>1577</v>
      </c>
      <c r="N961">
        <f>SUMIFS('Segments clients'!$D$2:$D$1708,'Segments clients'!$M$2:$M$1708,"&lt;="&amp;M961)</f>
        <v>2333419.3927999958</v>
      </c>
      <c r="O961" s="4">
        <f>IFERROR(N961/(SUM('Segments clients'!$D$2:$D$1708)),0)</f>
        <v>0.99830242094977895</v>
      </c>
    </row>
    <row r="962" spans="1:15" x14ac:dyDescent="0.35">
      <c r="A962" t="s">
        <v>5563</v>
      </c>
      <c r="B962">
        <v>19</v>
      </c>
      <c r="C962">
        <v>3</v>
      </c>
      <c r="D962">
        <v>1051.5514000000001</v>
      </c>
      <c r="E962">
        <v>3</v>
      </c>
      <c r="F962">
        <v>3</v>
      </c>
      <c r="G962">
        <v>3</v>
      </c>
      <c r="H962">
        <v>9</v>
      </c>
      <c r="I962" t="s">
        <v>46</v>
      </c>
      <c r="J962" t="s">
        <v>43</v>
      </c>
      <c r="K962">
        <v>1</v>
      </c>
      <c r="L962">
        <v>323.81939999999997</v>
      </c>
      <c r="M962">
        <f>_xlfn.RANK.EQ(D962,'Segments clients'!$D$2:$D$1708,0)</f>
        <v>644</v>
      </c>
      <c r="N962">
        <f>SUMIFS('Segments clients'!$D$2:$D$1708,'Segments clients'!$M$2:$M$1708,"&lt;="&amp;M962)</f>
        <v>1985003.3229999959</v>
      </c>
      <c r="O962" s="4">
        <f>IFERROR(N962/(SUM('Segments clients'!$D$2:$D$1708)),0)</f>
        <v>0.84924023047840658</v>
      </c>
    </row>
    <row r="963" spans="1:15" x14ac:dyDescent="0.35">
      <c r="A963" t="s">
        <v>830</v>
      </c>
      <c r="B963">
        <v>14</v>
      </c>
      <c r="C963">
        <v>1</v>
      </c>
      <c r="D963">
        <v>61.225000000000001</v>
      </c>
      <c r="E963">
        <v>3</v>
      </c>
      <c r="F963">
        <v>1</v>
      </c>
      <c r="G963">
        <v>1</v>
      </c>
      <c r="H963">
        <v>5</v>
      </c>
      <c r="I963" t="s">
        <v>42</v>
      </c>
      <c r="J963" t="s">
        <v>41</v>
      </c>
      <c r="K963">
        <v>0</v>
      </c>
      <c r="L963">
        <v>-9.5749999999999957</v>
      </c>
      <c r="M963">
        <f>_xlfn.RANK.EQ(D963,'Segments clients'!$D$2:$D$1708,0)</f>
        <v>1536</v>
      </c>
      <c r="N963">
        <f>SUMIFS('Segments clients'!$D$2:$D$1708,'Segments clients'!$M$2:$M$1708,"&lt;="&amp;M963)</f>
        <v>2331131.1314999969</v>
      </c>
      <c r="O963" s="4">
        <f>IFERROR(N963/(SUM('Segments clients'!$D$2:$D$1708)),0)</f>
        <v>0.99732343843056126</v>
      </c>
    </row>
    <row r="964" spans="1:15" x14ac:dyDescent="0.35">
      <c r="A964" t="s">
        <v>2328</v>
      </c>
      <c r="B964">
        <v>43</v>
      </c>
      <c r="C964">
        <v>4</v>
      </c>
      <c r="D964">
        <v>221.30500000000001</v>
      </c>
      <c r="E964">
        <v>2</v>
      </c>
      <c r="F964">
        <v>3</v>
      </c>
      <c r="G964">
        <v>2</v>
      </c>
      <c r="H964">
        <v>7</v>
      </c>
      <c r="I964" t="s">
        <v>42</v>
      </c>
      <c r="J964" t="s">
        <v>41</v>
      </c>
      <c r="K964">
        <v>1</v>
      </c>
      <c r="L964">
        <v>8.393000000000006</v>
      </c>
      <c r="M964">
        <f>_xlfn.RANK.EQ(D964,'Segments clients'!$D$2:$D$1708,0)</f>
        <v>1193</v>
      </c>
      <c r="N964">
        <f>SUMIFS('Segments clients'!$D$2:$D$1708,'Segments clients'!$M$2:$M$1708,"&lt;="&amp;M964)</f>
        <v>2287724.4971999973</v>
      </c>
      <c r="O964" s="4">
        <f>IFERROR(N964/(SUM('Segments clients'!$D$2:$D$1708)),0)</f>
        <v>0.97875285988789573</v>
      </c>
    </row>
    <row r="965" spans="1:15" x14ac:dyDescent="0.35">
      <c r="A965" t="s">
        <v>8462</v>
      </c>
      <c r="B965">
        <v>81</v>
      </c>
      <c r="C965">
        <v>1</v>
      </c>
      <c r="D965">
        <v>346.69080000000002</v>
      </c>
      <c r="E965">
        <v>1</v>
      </c>
      <c r="F965">
        <v>1</v>
      </c>
      <c r="G965">
        <v>2</v>
      </c>
      <c r="H965">
        <v>4</v>
      </c>
      <c r="I965" t="s">
        <v>44</v>
      </c>
      <c r="J965" t="s">
        <v>43</v>
      </c>
      <c r="K965">
        <v>0</v>
      </c>
      <c r="L965">
        <v>114.97880000000001</v>
      </c>
      <c r="M965">
        <f>_xlfn.RANK.EQ(D965,'Segments clients'!$D$2:$D$1708,0)</f>
        <v>1057</v>
      </c>
      <c r="N965">
        <f>SUMIFS('Segments clients'!$D$2:$D$1708,'Segments clients'!$M$2:$M$1708,"&lt;="&amp;M965)</f>
        <v>2249664.6927999961</v>
      </c>
      <c r="O965" s="4">
        <f>IFERROR(N965/(SUM('Segments clients'!$D$2:$D$1708)),0)</f>
        <v>0.9624698055040013</v>
      </c>
    </row>
    <row r="966" spans="1:15" x14ac:dyDescent="0.35">
      <c r="A966" t="s">
        <v>7483</v>
      </c>
      <c r="B966">
        <v>80</v>
      </c>
      <c r="C966">
        <v>3</v>
      </c>
      <c r="D966">
        <v>1871.4141</v>
      </c>
      <c r="E966">
        <v>1</v>
      </c>
      <c r="F966">
        <v>3</v>
      </c>
      <c r="G966">
        <v>3</v>
      </c>
      <c r="H966">
        <v>7</v>
      </c>
      <c r="I966" t="s">
        <v>42</v>
      </c>
      <c r="J966" t="s">
        <v>43</v>
      </c>
      <c r="K966">
        <v>1</v>
      </c>
      <c r="L966">
        <v>623.37810000000002</v>
      </c>
      <c r="M966">
        <f>_xlfn.RANK.EQ(D966,'Segments clients'!$D$2:$D$1708,0)</f>
        <v>435</v>
      </c>
      <c r="N966">
        <f>SUMIFS('Segments clients'!$D$2:$D$1708,'Segments clients'!$M$2:$M$1708,"&lt;="&amp;M966)</f>
        <v>1695547.6172999979</v>
      </c>
      <c r="O966" s="4">
        <f>IFERROR(N966/(SUM('Segments clients'!$D$2:$D$1708)),0)</f>
        <v>0.72540294145541151</v>
      </c>
    </row>
    <row r="967" spans="1:15" x14ac:dyDescent="0.35">
      <c r="A967" t="s">
        <v>10475</v>
      </c>
      <c r="B967">
        <v>20</v>
      </c>
      <c r="C967">
        <v>1</v>
      </c>
      <c r="D967">
        <v>546.17639999999994</v>
      </c>
      <c r="E967">
        <v>3</v>
      </c>
      <c r="F967">
        <v>1</v>
      </c>
      <c r="G967">
        <v>2</v>
      </c>
      <c r="H967">
        <v>6</v>
      </c>
      <c r="I967" t="s">
        <v>42</v>
      </c>
      <c r="J967" t="s">
        <v>45</v>
      </c>
      <c r="K967">
        <v>0</v>
      </c>
      <c r="L967">
        <v>184.59440000000001</v>
      </c>
      <c r="M967">
        <f>_xlfn.RANK.EQ(D967,'Segments clients'!$D$2:$D$1708,0)</f>
        <v>884</v>
      </c>
      <c r="N967">
        <f>SUMIFS('Segments clients'!$D$2:$D$1708,'Segments clients'!$M$2:$M$1708,"&lt;="&amp;M967)</f>
        <v>2173097.2800999964</v>
      </c>
      <c r="O967" s="4">
        <f>IFERROR(N967/(SUM('Segments clients'!$D$2:$D$1708)),0)</f>
        <v>0.92971211363766726</v>
      </c>
    </row>
    <row r="968" spans="1:15" x14ac:dyDescent="0.35">
      <c r="A968" t="s">
        <v>2956</v>
      </c>
      <c r="B968">
        <v>42</v>
      </c>
      <c r="C968">
        <v>2</v>
      </c>
      <c r="D968">
        <v>181.05080000000001</v>
      </c>
      <c r="E968">
        <v>2</v>
      </c>
      <c r="F968">
        <v>2</v>
      </c>
      <c r="G968">
        <v>2</v>
      </c>
      <c r="H968">
        <v>6</v>
      </c>
      <c r="I968" t="s">
        <v>44</v>
      </c>
      <c r="J968" t="s">
        <v>43</v>
      </c>
      <c r="K968">
        <v>1</v>
      </c>
      <c r="L968">
        <v>18.724799999999998</v>
      </c>
      <c r="M968">
        <f>_xlfn.RANK.EQ(D968,'Segments clients'!$D$2:$D$1708,0)</f>
        <v>1242</v>
      </c>
      <c r="N968">
        <f>SUMIFS('Segments clients'!$D$2:$D$1708,'Segments clients'!$M$2:$M$1708,"&lt;="&amp;M968)</f>
        <v>2297593.8505999981</v>
      </c>
      <c r="O968" s="4">
        <f>IFERROR(N968/(SUM('Segments clients'!$D$2:$D$1708)),0)</f>
        <v>0.98297524675192494</v>
      </c>
    </row>
    <row r="969" spans="1:15" x14ac:dyDescent="0.35">
      <c r="A969" t="s">
        <v>10294</v>
      </c>
      <c r="B969">
        <v>58</v>
      </c>
      <c r="C969">
        <v>1</v>
      </c>
      <c r="D969">
        <v>10.2193</v>
      </c>
      <c r="E969">
        <v>2</v>
      </c>
      <c r="F969">
        <v>1</v>
      </c>
      <c r="G969">
        <v>1</v>
      </c>
      <c r="H969">
        <v>4</v>
      </c>
      <c r="I969" t="s">
        <v>44</v>
      </c>
      <c r="J969" t="s">
        <v>41</v>
      </c>
      <c r="K969">
        <v>0</v>
      </c>
      <c r="L969">
        <v>-16.588699999999999</v>
      </c>
      <c r="M969">
        <f>_xlfn.RANK.EQ(D969,'Segments clients'!$D$2:$D$1708,0)</f>
        <v>1700</v>
      </c>
      <c r="N969">
        <f>SUMIFS('Segments clients'!$D$2:$D$1708,'Segments clients'!$M$2:$M$1708,"&lt;="&amp;M969)</f>
        <v>2337339.8816999965</v>
      </c>
      <c r="O969" s="4">
        <f>IFERROR(N969/(SUM('Segments clients'!$D$2:$D$1708)),0)</f>
        <v>0.99997971632679261</v>
      </c>
    </row>
    <row r="970" spans="1:15" x14ac:dyDescent="0.35">
      <c r="A970" t="s">
        <v>4755</v>
      </c>
      <c r="B970">
        <v>2</v>
      </c>
      <c r="C970">
        <v>2</v>
      </c>
      <c r="D970">
        <v>253.16499999999999</v>
      </c>
      <c r="E970">
        <v>4</v>
      </c>
      <c r="F970">
        <v>2</v>
      </c>
      <c r="G970">
        <v>2</v>
      </c>
      <c r="H970">
        <v>8</v>
      </c>
      <c r="I970" t="s">
        <v>46</v>
      </c>
      <c r="J970" t="s">
        <v>43</v>
      </c>
      <c r="K970">
        <v>1</v>
      </c>
      <c r="L970">
        <v>69.826999999999984</v>
      </c>
      <c r="M970">
        <f>_xlfn.RANK.EQ(D970,'Segments clients'!$D$2:$D$1708,0)</f>
        <v>1156</v>
      </c>
      <c r="N970">
        <f>SUMIFS('Segments clients'!$D$2:$D$1708,'Segments clients'!$M$2:$M$1708,"&lt;="&amp;M970)</f>
        <v>2279083.7811999973</v>
      </c>
      <c r="O970" s="4">
        <f>IFERROR(N970/(SUM('Segments clients'!$D$2:$D$1708)),0)</f>
        <v>0.97505611864705577</v>
      </c>
    </row>
    <row r="971" spans="1:15" x14ac:dyDescent="0.35">
      <c r="A971" t="s">
        <v>2178</v>
      </c>
      <c r="B971">
        <v>36</v>
      </c>
      <c r="C971">
        <v>2</v>
      </c>
      <c r="D971">
        <v>145.9821</v>
      </c>
      <c r="E971">
        <v>2</v>
      </c>
      <c r="F971">
        <v>2</v>
      </c>
      <c r="G971">
        <v>1</v>
      </c>
      <c r="H971">
        <v>5</v>
      </c>
      <c r="I971" t="s">
        <v>44</v>
      </c>
      <c r="J971" t="s">
        <v>41</v>
      </c>
      <c r="K971">
        <v>1</v>
      </c>
      <c r="L971">
        <v>17.3901</v>
      </c>
      <c r="M971">
        <f>_xlfn.RANK.EQ(D971,'Segments clients'!$D$2:$D$1708,0)</f>
        <v>1305</v>
      </c>
      <c r="N971">
        <f>SUMIFS('Segments clients'!$D$2:$D$1708,'Segments clients'!$M$2:$M$1708,"&lt;="&amp;M971)</f>
        <v>2307830.6769999969</v>
      </c>
      <c r="O971" s="4">
        <f>IFERROR(N971/(SUM('Segments clients'!$D$2:$D$1708)),0)</f>
        <v>0.98735484889695491</v>
      </c>
    </row>
    <row r="972" spans="1:15" x14ac:dyDescent="0.35">
      <c r="A972" t="s">
        <v>5543</v>
      </c>
      <c r="B972">
        <v>161</v>
      </c>
      <c r="C972">
        <v>1</v>
      </c>
      <c r="D972">
        <v>353.22</v>
      </c>
      <c r="E972">
        <v>1</v>
      </c>
      <c r="F972">
        <v>1</v>
      </c>
      <c r="G972">
        <v>2</v>
      </c>
      <c r="H972">
        <v>4</v>
      </c>
      <c r="I972" t="s">
        <v>44</v>
      </c>
      <c r="J972" t="s">
        <v>48</v>
      </c>
      <c r="K972">
        <v>0</v>
      </c>
      <c r="L972">
        <v>123.86799999999999</v>
      </c>
      <c r="M972">
        <f>_xlfn.RANK.EQ(D972,'Segments clients'!$D$2:$D$1708,0)</f>
        <v>1050</v>
      </c>
      <c r="N972">
        <f>SUMIFS('Segments clients'!$D$2:$D$1708,'Segments clients'!$M$2:$M$1708,"&lt;="&amp;M972)</f>
        <v>2247222.1741999961</v>
      </c>
      <c r="O972" s="4">
        <f>IFERROR(N972/(SUM('Segments clients'!$D$2:$D$1708)),0)</f>
        <v>0.96142482737485802</v>
      </c>
    </row>
    <row r="973" spans="1:15" x14ac:dyDescent="0.35">
      <c r="A973" t="s">
        <v>752</v>
      </c>
      <c r="B973">
        <v>54</v>
      </c>
      <c r="C973">
        <v>3</v>
      </c>
      <c r="D973">
        <v>931.18759999999997</v>
      </c>
      <c r="E973">
        <v>2</v>
      </c>
      <c r="F973">
        <v>3</v>
      </c>
      <c r="G973">
        <v>3</v>
      </c>
      <c r="H973">
        <v>8</v>
      </c>
      <c r="I973" t="s">
        <v>46</v>
      </c>
      <c r="J973" t="s">
        <v>41</v>
      </c>
      <c r="K973">
        <v>1</v>
      </c>
      <c r="L973">
        <v>299.80360000000002</v>
      </c>
      <c r="M973">
        <f>_xlfn.RANK.EQ(D973,'Segments clients'!$D$2:$D$1708,0)</f>
        <v>694</v>
      </c>
      <c r="N973">
        <f>SUMIFS('Segments clients'!$D$2:$D$1708,'Segments clients'!$M$2:$M$1708,"&lt;="&amp;M973)</f>
        <v>2034553.7179999962</v>
      </c>
      <c r="O973" s="4">
        <f>IFERROR(N973/(SUM('Segments clients'!$D$2:$D$1708)),0)</f>
        <v>0.87043928258200665</v>
      </c>
    </row>
    <row r="974" spans="1:15" x14ac:dyDescent="0.35">
      <c r="A974" t="s">
        <v>10432</v>
      </c>
      <c r="B974">
        <v>85</v>
      </c>
      <c r="C974">
        <v>1</v>
      </c>
      <c r="D974">
        <v>1762.5825</v>
      </c>
      <c r="E974">
        <v>1</v>
      </c>
      <c r="F974">
        <v>1</v>
      </c>
      <c r="G974">
        <v>3</v>
      </c>
      <c r="H974">
        <v>5</v>
      </c>
      <c r="I974" t="s">
        <v>44</v>
      </c>
      <c r="J974" t="s">
        <v>41</v>
      </c>
      <c r="K974">
        <v>0</v>
      </c>
      <c r="L974">
        <v>606.81250000000011</v>
      </c>
      <c r="M974">
        <f>_xlfn.RANK.EQ(D974,'Segments clients'!$D$2:$D$1708,0)</f>
        <v>446</v>
      </c>
      <c r="N974">
        <f>SUMIFS('Segments clients'!$D$2:$D$1708,'Segments clients'!$M$2:$M$1708,"&lt;="&amp;M974)</f>
        <v>1715407.1194999979</v>
      </c>
      <c r="O974" s="4">
        <f>IFERROR(N974/(SUM('Segments clients'!$D$2:$D$1708)),0)</f>
        <v>0.73389939485178424</v>
      </c>
    </row>
    <row r="975" spans="1:15" x14ac:dyDescent="0.35">
      <c r="A975" t="s">
        <v>9532</v>
      </c>
      <c r="B975">
        <v>171</v>
      </c>
      <c r="C975">
        <v>1</v>
      </c>
      <c r="D975">
        <v>100.3464</v>
      </c>
      <c r="E975">
        <v>1</v>
      </c>
      <c r="F975">
        <v>1</v>
      </c>
      <c r="G975">
        <v>1</v>
      </c>
      <c r="H975">
        <v>3</v>
      </c>
      <c r="I975" t="s">
        <v>44</v>
      </c>
      <c r="J975" t="s">
        <v>41</v>
      </c>
      <c r="K975">
        <v>0</v>
      </c>
      <c r="L975">
        <v>6.7644000000000091</v>
      </c>
      <c r="M975">
        <f>_xlfn.RANK.EQ(D975,'Segments clients'!$D$2:$D$1708,0)</f>
        <v>1416</v>
      </c>
      <c r="N975">
        <f>SUMIFS('Segments clients'!$D$2:$D$1708,'Segments clients'!$M$2:$M$1708,"&lt;="&amp;M975)</f>
        <v>2321440.0932999966</v>
      </c>
      <c r="O975" s="4">
        <f>IFERROR(N975/(SUM('Segments clients'!$D$2:$D$1708)),0)</f>
        <v>0.99317733982247181</v>
      </c>
    </row>
    <row r="976" spans="1:15" x14ac:dyDescent="0.35">
      <c r="A976" t="s">
        <v>4841</v>
      </c>
      <c r="B976">
        <v>143</v>
      </c>
      <c r="C976">
        <v>1</v>
      </c>
      <c r="D976">
        <v>12.331200000000001</v>
      </c>
      <c r="E976">
        <v>1</v>
      </c>
      <c r="F976">
        <v>1</v>
      </c>
      <c r="G976">
        <v>1</v>
      </c>
      <c r="H976">
        <v>3</v>
      </c>
      <c r="I976" t="s">
        <v>44</v>
      </c>
      <c r="J976" t="s">
        <v>43</v>
      </c>
      <c r="K976">
        <v>0</v>
      </c>
      <c r="L976">
        <v>-6.2968000000000011</v>
      </c>
      <c r="M976">
        <f>_xlfn.RANK.EQ(D976,'Segments clients'!$D$2:$D$1708,0)</f>
        <v>1694</v>
      </c>
      <c r="N976">
        <f>SUMIFS('Segments clients'!$D$2:$D$1708,'Segments clients'!$M$2:$M$1708,"&lt;="&amp;M976)</f>
        <v>2337273.2000999963</v>
      </c>
      <c r="O976" s="4">
        <f>IFERROR(N976/(SUM('Segments clients'!$D$2:$D$1708)),0)</f>
        <v>0.99995118806354144</v>
      </c>
    </row>
    <row r="977" spans="1:15" x14ac:dyDescent="0.35">
      <c r="A977" t="s">
        <v>2475</v>
      </c>
      <c r="B977">
        <v>64</v>
      </c>
      <c r="C977">
        <v>3</v>
      </c>
      <c r="D977">
        <v>633.83979999999997</v>
      </c>
      <c r="E977">
        <v>2</v>
      </c>
      <c r="F977">
        <v>3</v>
      </c>
      <c r="G977">
        <v>3</v>
      </c>
      <c r="H977">
        <v>8</v>
      </c>
      <c r="I977" t="s">
        <v>46</v>
      </c>
      <c r="J977" t="s">
        <v>41</v>
      </c>
      <c r="K977">
        <v>1</v>
      </c>
      <c r="L977">
        <v>137.0658</v>
      </c>
      <c r="M977">
        <f>_xlfn.RANK.EQ(D977,'Segments clients'!$D$2:$D$1708,0)</f>
        <v>838</v>
      </c>
      <c r="N977">
        <f>SUMIFS('Segments clients'!$D$2:$D$1708,'Segments clients'!$M$2:$M$1708,"&lt;="&amp;M977)</f>
        <v>2146327.6054999959</v>
      </c>
      <c r="O977" s="4">
        <f>IFERROR(N977/(SUM('Segments clients'!$D$2:$D$1708)),0)</f>
        <v>0.91825929420723029</v>
      </c>
    </row>
    <row r="978" spans="1:15" x14ac:dyDescent="0.35">
      <c r="A978" t="s">
        <v>3537</v>
      </c>
      <c r="B978">
        <v>147</v>
      </c>
      <c r="C978">
        <v>1</v>
      </c>
      <c r="D978">
        <v>311.18560000000002</v>
      </c>
      <c r="E978">
        <v>1</v>
      </c>
      <c r="F978">
        <v>1</v>
      </c>
      <c r="G978">
        <v>2</v>
      </c>
      <c r="H978">
        <v>4</v>
      </c>
      <c r="I978" t="s">
        <v>44</v>
      </c>
      <c r="J978" t="s">
        <v>41</v>
      </c>
      <c r="K978">
        <v>0</v>
      </c>
      <c r="L978">
        <v>89.713600000000028</v>
      </c>
      <c r="M978">
        <f>_xlfn.RANK.EQ(D978,'Segments clients'!$D$2:$D$1708,0)</f>
        <v>1088</v>
      </c>
      <c r="N978">
        <f>SUMIFS('Segments clients'!$D$2:$D$1708,'Segments clients'!$M$2:$M$1708,"&lt;="&amp;M978)</f>
        <v>2259832.3974999953</v>
      </c>
      <c r="O978" s="4">
        <f>IFERROR(N978/(SUM('Segments clients'!$D$2:$D$1708)),0)</f>
        <v>0.96681983544239636</v>
      </c>
    </row>
    <row r="979" spans="1:15" x14ac:dyDescent="0.35">
      <c r="A979" t="s">
        <v>3221</v>
      </c>
      <c r="B979">
        <v>112</v>
      </c>
      <c r="C979">
        <v>1</v>
      </c>
      <c r="D979">
        <v>133.15199999999999</v>
      </c>
      <c r="E979">
        <v>1</v>
      </c>
      <c r="F979">
        <v>1</v>
      </c>
      <c r="G979">
        <v>1</v>
      </c>
      <c r="H979">
        <v>3</v>
      </c>
      <c r="I979" t="s">
        <v>44</v>
      </c>
      <c r="J979" t="s">
        <v>45</v>
      </c>
      <c r="K979">
        <v>0</v>
      </c>
      <c r="L979">
        <v>19.411999999999999</v>
      </c>
      <c r="M979">
        <f>_xlfn.RANK.EQ(D979,'Segments clients'!$D$2:$D$1708,0)</f>
        <v>1333</v>
      </c>
      <c r="N979">
        <f>SUMIFS('Segments clients'!$D$2:$D$1708,'Segments clients'!$M$2:$M$1708,"&lt;="&amp;M979)</f>
        <v>2311731.6169999968</v>
      </c>
      <c r="O979" s="4">
        <f>IFERROR(N979/(SUM('Segments clients'!$D$2:$D$1708)),0)</f>
        <v>0.98902378070492569</v>
      </c>
    </row>
    <row r="980" spans="1:15" x14ac:dyDescent="0.35">
      <c r="A980" t="s">
        <v>10435</v>
      </c>
      <c r="B980">
        <v>157</v>
      </c>
      <c r="C980">
        <v>1</v>
      </c>
      <c r="D980">
        <v>810.90419999999995</v>
      </c>
      <c r="E980">
        <v>1</v>
      </c>
      <c r="F980">
        <v>1</v>
      </c>
      <c r="G980">
        <v>3</v>
      </c>
      <c r="H980">
        <v>5</v>
      </c>
      <c r="I980" t="s">
        <v>44</v>
      </c>
      <c r="J980" t="s">
        <v>41</v>
      </c>
      <c r="K980">
        <v>0</v>
      </c>
      <c r="L980">
        <v>268.04020000000003</v>
      </c>
      <c r="M980">
        <f>_xlfn.RANK.EQ(D980,'Segments clients'!$D$2:$D$1708,0)</f>
        <v>752</v>
      </c>
      <c r="N980">
        <f>SUMIFS('Segments clients'!$D$2:$D$1708,'Segments clients'!$M$2:$M$1708,"&lt;="&amp;M980)</f>
        <v>2085206.7269999955</v>
      </c>
      <c r="O980" s="4">
        <f>IFERROR(N980/(SUM('Segments clients'!$D$2:$D$1708)),0)</f>
        <v>0.89211006395509374</v>
      </c>
    </row>
    <row r="981" spans="1:15" x14ac:dyDescent="0.35">
      <c r="A981" t="s">
        <v>1566</v>
      </c>
      <c r="B981">
        <v>15</v>
      </c>
      <c r="C981">
        <v>4</v>
      </c>
      <c r="D981">
        <v>1141.4849999999999</v>
      </c>
      <c r="E981">
        <v>3</v>
      </c>
      <c r="F981">
        <v>3</v>
      </c>
      <c r="G981">
        <v>3</v>
      </c>
      <c r="H981">
        <v>9</v>
      </c>
      <c r="I981" t="s">
        <v>46</v>
      </c>
      <c r="J981" t="s">
        <v>48</v>
      </c>
      <c r="K981">
        <v>1</v>
      </c>
      <c r="L981">
        <v>330.02300000000008</v>
      </c>
      <c r="M981">
        <f>_xlfn.RANK.EQ(D981,'Segments clients'!$D$2:$D$1708,0)</f>
        <v>615</v>
      </c>
      <c r="N981">
        <f>SUMIFS('Segments clients'!$D$2:$D$1708,'Segments clients'!$M$2:$M$1708,"&lt;="&amp;M981)</f>
        <v>1953179.6876999964</v>
      </c>
      <c r="O981" s="4">
        <f>IFERROR(N981/(SUM('Segments clients'!$D$2:$D$1708)),0)</f>
        <v>0.83562518456705404</v>
      </c>
    </row>
    <row r="982" spans="1:15" x14ac:dyDescent="0.35">
      <c r="A982" t="s">
        <v>3551</v>
      </c>
      <c r="B982">
        <v>55</v>
      </c>
      <c r="C982">
        <v>2</v>
      </c>
      <c r="D982">
        <v>144.2373</v>
      </c>
      <c r="E982">
        <v>2</v>
      </c>
      <c r="F982">
        <v>2</v>
      </c>
      <c r="G982">
        <v>1</v>
      </c>
      <c r="H982">
        <v>5</v>
      </c>
      <c r="I982" t="s">
        <v>44</v>
      </c>
      <c r="J982" t="s">
        <v>41</v>
      </c>
      <c r="K982">
        <v>1</v>
      </c>
      <c r="L982">
        <v>15.6813</v>
      </c>
      <c r="M982">
        <f>_xlfn.RANK.EQ(D982,'Segments clients'!$D$2:$D$1708,0)</f>
        <v>1309</v>
      </c>
      <c r="N982">
        <f>SUMIFS('Segments clients'!$D$2:$D$1708,'Segments clients'!$M$2:$M$1708,"&lt;="&amp;M982)</f>
        <v>2308410.6425999966</v>
      </c>
      <c r="O982" s="4">
        <f>IFERROR(N982/(SUM('Segments clients'!$D$2:$D$1708)),0)</f>
        <v>0.98760297448652268</v>
      </c>
    </row>
    <row r="983" spans="1:15" x14ac:dyDescent="0.35">
      <c r="A983" t="s">
        <v>8073</v>
      </c>
      <c r="B983">
        <v>89</v>
      </c>
      <c r="C983">
        <v>2</v>
      </c>
      <c r="D983">
        <v>862.79869999999994</v>
      </c>
      <c r="E983">
        <v>1</v>
      </c>
      <c r="F983">
        <v>2</v>
      </c>
      <c r="G983">
        <v>3</v>
      </c>
      <c r="H983">
        <v>6</v>
      </c>
      <c r="I983" t="s">
        <v>44</v>
      </c>
      <c r="J983" t="s">
        <v>43</v>
      </c>
      <c r="K983">
        <v>1</v>
      </c>
      <c r="L983">
        <v>308.30869999999999</v>
      </c>
      <c r="M983">
        <f>_xlfn.RANK.EQ(D983,'Segments clients'!$D$2:$D$1708,0)</f>
        <v>728</v>
      </c>
      <c r="N983">
        <f>SUMIFS('Segments clients'!$D$2:$D$1708,'Segments clients'!$M$2:$M$1708,"&lt;="&amp;M983)</f>
        <v>2065176.3888999962</v>
      </c>
      <c r="O983" s="4">
        <f>IFERROR(N983/(SUM('Segments clients'!$D$2:$D$1708)),0)</f>
        <v>0.88354052215760437</v>
      </c>
    </row>
    <row r="984" spans="1:15" x14ac:dyDescent="0.35">
      <c r="A984" t="s">
        <v>2755</v>
      </c>
      <c r="B984">
        <v>75</v>
      </c>
      <c r="C984">
        <v>3</v>
      </c>
      <c r="D984">
        <v>824.16160000000013</v>
      </c>
      <c r="E984">
        <v>2</v>
      </c>
      <c r="F984">
        <v>3</v>
      </c>
      <c r="G984">
        <v>3</v>
      </c>
      <c r="H984">
        <v>8</v>
      </c>
      <c r="I984" t="s">
        <v>46</v>
      </c>
      <c r="J984" t="s">
        <v>43</v>
      </c>
      <c r="K984">
        <v>1</v>
      </c>
      <c r="L984">
        <v>279.30959999999999</v>
      </c>
      <c r="M984">
        <f>_xlfn.RANK.EQ(D984,'Segments clients'!$D$2:$D$1708,0)</f>
        <v>744</v>
      </c>
      <c r="N984">
        <f>SUMIFS('Segments clients'!$D$2:$D$1708,'Segments clients'!$M$2:$M$1708,"&lt;="&amp;M984)</f>
        <v>2078656.8087999958</v>
      </c>
      <c r="O984" s="4">
        <f>IFERROR(N984/(SUM('Segments clients'!$D$2:$D$1708)),0)</f>
        <v>0.88930782479643289</v>
      </c>
    </row>
    <row r="985" spans="1:15" x14ac:dyDescent="0.35">
      <c r="A985" t="s">
        <v>10746</v>
      </c>
      <c r="B985">
        <v>144</v>
      </c>
      <c r="C985">
        <v>1</v>
      </c>
      <c r="D985">
        <v>277.31160000000011</v>
      </c>
      <c r="E985">
        <v>1</v>
      </c>
      <c r="F985">
        <v>1</v>
      </c>
      <c r="G985">
        <v>2</v>
      </c>
      <c r="H985">
        <v>4</v>
      </c>
      <c r="I985" t="s">
        <v>44</v>
      </c>
      <c r="J985" t="s">
        <v>41</v>
      </c>
      <c r="K985">
        <v>0</v>
      </c>
      <c r="L985">
        <v>57.605600000000059</v>
      </c>
      <c r="M985">
        <f>_xlfn.RANK.EQ(D985,'Segments clients'!$D$2:$D$1708,0)</f>
        <v>1130</v>
      </c>
      <c r="N985">
        <f>SUMIFS('Segments clients'!$D$2:$D$1708,'Segments clients'!$M$2:$M$1708,"&lt;="&amp;M985)</f>
        <v>2272192.9165999973</v>
      </c>
      <c r="O985" s="4">
        <f>IFERROR(N985/(SUM('Segments clients'!$D$2:$D$1708)),0)</f>
        <v>0.97210801303267569</v>
      </c>
    </row>
    <row r="986" spans="1:15" x14ac:dyDescent="0.35">
      <c r="A986" t="s">
        <v>2180</v>
      </c>
      <c r="B986">
        <v>78</v>
      </c>
      <c r="C986">
        <v>4</v>
      </c>
      <c r="D986">
        <v>1417.518</v>
      </c>
      <c r="E986">
        <v>2</v>
      </c>
      <c r="F986">
        <v>3</v>
      </c>
      <c r="G986">
        <v>3</v>
      </c>
      <c r="H986">
        <v>8</v>
      </c>
      <c r="I986" t="s">
        <v>46</v>
      </c>
      <c r="J986" t="s">
        <v>41</v>
      </c>
      <c r="K986">
        <v>1</v>
      </c>
      <c r="L986">
        <v>377.822</v>
      </c>
      <c r="M986">
        <f>_xlfn.RANK.EQ(D986,'Segments clients'!$D$2:$D$1708,0)</f>
        <v>524</v>
      </c>
      <c r="N986">
        <f>SUMIFS('Segments clients'!$D$2:$D$1708,'Segments clients'!$M$2:$M$1708,"&lt;="&amp;M986)</f>
        <v>1838376.6168999968</v>
      </c>
      <c r="O986" s="4">
        <f>IFERROR(N986/(SUM('Segments clients'!$D$2:$D$1708)),0)</f>
        <v>0.78650920315979234</v>
      </c>
    </row>
    <row r="987" spans="1:15" x14ac:dyDescent="0.35">
      <c r="A987" t="s">
        <v>2563</v>
      </c>
      <c r="B987">
        <v>48</v>
      </c>
      <c r="C987">
        <v>2</v>
      </c>
      <c r="D987">
        <v>1569.3878</v>
      </c>
      <c r="E987">
        <v>2</v>
      </c>
      <c r="F987">
        <v>2</v>
      </c>
      <c r="G987">
        <v>3</v>
      </c>
      <c r="H987">
        <v>7</v>
      </c>
      <c r="I987" t="s">
        <v>44</v>
      </c>
      <c r="J987" t="s">
        <v>43</v>
      </c>
      <c r="K987">
        <v>1</v>
      </c>
      <c r="L987">
        <v>558.29579999999999</v>
      </c>
      <c r="M987">
        <f>_xlfn.RANK.EQ(D987,'Segments clients'!$D$2:$D$1708,0)</f>
        <v>486</v>
      </c>
      <c r="N987">
        <f>SUMIFS('Segments clients'!$D$2:$D$1708,'Segments clients'!$M$2:$M$1708,"&lt;="&amp;M987)</f>
        <v>1782047.9972999974</v>
      </c>
      <c r="O987" s="4">
        <f>IFERROR(N987/(SUM('Segments clients'!$D$2:$D$1708)),0)</f>
        <v>0.76241023600071611</v>
      </c>
    </row>
    <row r="988" spans="1:15" x14ac:dyDescent="0.35">
      <c r="A988" t="s">
        <v>1706</v>
      </c>
      <c r="B988">
        <v>37</v>
      </c>
      <c r="C988">
        <v>3</v>
      </c>
      <c r="D988">
        <v>1333.3910000000001</v>
      </c>
      <c r="E988">
        <v>2</v>
      </c>
      <c r="F988">
        <v>3</v>
      </c>
      <c r="G988">
        <v>3</v>
      </c>
      <c r="H988">
        <v>8</v>
      </c>
      <c r="I988" t="s">
        <v>46</v>
      </c>
      <c r="J988" t="s">
        <v>43</v>
      </c>
      <c r="K988">
        <v>1</v>
      </c>
      <c r="L988">
        <v>457.07100000000003</v>
      </c>
      <c r="M988">
        <f>_xlfn.RANK.EQ(D988,'Segments clients'!$D$2:$D$1708,0)</f>
        <v>547</v>
      </c>
      <c r="N988">
        <f>SUMIFS('Segments clients'!$D$2:$D$1708,'Segments clients'!$M$2:$M$1708,"&lt;="&amp;M988)</f>
        <v>1870056.2991999963</v>
      </c>
      <c r="O988" s="4">
        <f>IFERROR(N988/(SUM('Segments clients'!$D$2:$D$1708)),0)</f>
        <v>0.80006266193046782</v>
      </c>
    </row>
    <row r="989" spans="1:15" x14ac:dyDescent="0.35">
      <c r="A989" t="s">
        <v>151</v>
      </c>
      <c r="B989">
        <v>10</v>
      </c>
      <c r="C989">
        <v>3</v>
      </c>
      <c r="D989">
        <v>892.71270000000004</v>
      </c>
      <c r="E989">
        <v>4</v>
      </c>
      <c r="F989">
        <v>3</v>
      </c>
      <c r="G989">
        <v>3</v>
      </c>
      <c r="H989">
        <v>10</v>
      </c>
      <c r="I989" t="s">
        <v>49</v>
      </c>
      <c r="J989" t="s">
        <v>41</v>
      </c>
      <c r="K989">
        <v>1</v>
      </c>
      <c r="L989">
        <v>244.6487000000001</v>
      </c>
      <c r="M989">
        <f>_xlfn.RANK.EQ(D989,'Segments clients'!$D$2:$D$1708,0)</f>
        <v>717</v>
      </c>
      <c r="N989">
        <f>SUMIFS('Segments clients'!$D$2:$D$1708,'Segments clients'!$M$2:$M$1708,"&lt;="&amp;M989)</f>
        <v>2055525.2334999961</v>
      </c>
      <c r="O989" s="4">
        <f>IFERROR(N989/(SUM('Segments clients'!$D$2:$D$1708)),0)</f>
        <v>0.87941148653267054</v>
      </c>
    </row>
    <row r="990" spans="1:15" x14ac:dyDescent="0.35">
      <c r="A990" t="s">
        <v>2061</v>
      </c>
      <c r="B990">
        <v>58</v>
      </c>
      <c r="C990">
        <v>3</v>
      </c>
      <c r="D990">
        <v>764.22319999999991</v>
      </c>
      <c r="E990">
        <v>2</v>
      </c>
      <c r="F990">
        <v>3</v>
      </c>
      <c r="G990">
        <v>3</v>
      </c>
      <c r="H990">
        <v>8</v>
      </c>
      <c r="I990" t="s">
        <v>46</v>
      </c>
      <c r="J990" t="s">
        <v>45</v>
      </c>
      <c r="K990">
        <v>1</v>
      </c>
      <c r="L990">
        <v>256.37919999999991</v>
      </c>
      <c r="M990">
        <f>_xlfn.RANK.EQ(D990,'Segments clients'!$D$2:$D$1708,0)</f>
        <v>764</v>
      </c>
      <c r="N990">
        <f>SUMIFS('Segments clients'!$D$2:$D$1708,'Segments clients'!$M$2:$M$1708,"&lt;="&amp;M990)</f>
        <v>2094657.3887999956</v>
      </c>
      <c r="O990" s="4">
        <f>IFERROR(N990/(SUM('Segments clients'!$D$2:$D$1708)),0)</f>
        <v>0.89615332278101645</v>
      </c>
    </row>
    <row r="991" spans="1:15" x14ac:dyDescent="0.35">
      <c r="A991" t="s">
        <v>4942</v>
      </c>
      <c r="B991">
        <v>76</v>
      </c>
      <c r="C991">
        <v>5</v>
      </c>
      <c r="D991">
        <v>2408.1404000000002</v>
      </c>
      <c r="E991">
        <v>2</v>
      </c>
      <c r="F991">
        <v>3</v>
      </c>
      <c r="G991">
        <v>4</v>
      </c>
      <c r="H991">
        <v>9</v>
      </c>
      <c r="I991" t="s">
        <v>46</v>
      </c>
      <c r="J991" t="s">
        <v>43</v>
      </c>
      <c r="K991">
        <v>1</v>
      </c>
      <c r="L991">
        <v>837.68239999999992</v>
      </c>
      <c r="M991">
        <f>_xlfn.RANK.EQ(D991,'Segments clients'!$D$2:$D$1708,0)</f>
        <v>359</v>
      </c>
      <c r="N991">
        <f>SUMIFS('Segments clients'!$D$2:$D$1708,'Segments clients'!$M$2:$M$1708,"&lt;="&amp;M991)</f>
        <v>1534356.5519999983</v>
      </c>
      <c r="O991" s="4">
        <f>IFERROR(N991/(SUM('Segments clients'!$D$2:$D$1708)),0)</f>
        <v>0.65644087179018518</v>
      </c>
    </row>
    <row r="992" spans="1:15" x14ac:dyDescent="0.35">
      <c r="A992" t="s">
        <v>1945</v>
      </c>
      <c r="B992">
        <v>28</v>
      </c>
      <c r="C992">
        <v>1</v>
      </c>
      <c r="D992">
        <v>134.47800000000001</v>
      </c>
      <c r="E992">
        <v>3</v>
      </c>
      <c r="F992">
        <v>1</v>
      </c>
      <c r="G992">
        <v>1</v>
      </c>
      <c r="H992">
        <v>5</v>
      </c>
      <c r="I992" t="s">
        <v>42</v>
      </c>
      <c r="J992" t="s">
        <v>48</v>
      </c>
      <c r="K992">
        <v>0</v>
      </c>
      <c r="L992">
        <v>33.338000000000008</v>
      </c>
      <c r="M992">
        <f>_xlfn.RANK.EQ(D992,'Segments clients'!$D$2:$D$1708,0)</f>
        <v>1329</v>
      </c>
      <c r="N992">
        <f>SUMIFS('Segments clients'!$D$2:$D$1708,'Segments clients'!$M$2:$M$1708,"&lt;="&amp;M992)</f>
        <v>2311197.6450999971</v>
      </c>
      <c r="O992" s="4">
        <f>IFERROR(N992/(SUM('Segments clients'!$D$2:$D$1708)),0)</f>
        <v>0.98879533251334317</v>
      </c>
    </row>
    <row r="993" spans="1:15" x14ac:dyDescent="0.35">
      <c r="A993" t="s">
        <v>1682</v>
      </c>
      <c r="B993">
        <v>43</v>
      </c>
      <c r="C993">
        <v>5</v>
      </c>
      <c r="D993">
        <v>3553.9241999999999</v>
      </c>
      <c r="E993">
        <v>2</v>
      </c>
      <c r="F993">
        <v>3</v>
      </c>
      <c r="G993">
        <v>4</v>
      </c>
      <c r="H993">
        <v>9</v>
      </c>
      <c r="I993" t="s">
        <v>46</v>
      </c>
      <c r="J993" t="s">
        <v>45</v>
      </c>
      <c r="K993">
        <v>1</v>
      </c>
      <c r="L993">
        <v>1036.5282</v>
      </c>
      <c r="M993">
        <f>_xlfn.RANK.EQ(D993,'Segments clients'!$D$2:$D$1708,0)</f>
        <v>214</v>
      </c>
      <c r="N993">
        <f>SUMIFS('Segments clients'!$D$2:$D$1708,'Segments clients'!$M$2:$M$1708,"&lt;="&amp;M993)</f>
        <v>1106432.4625999993</v>
      </c>
      <c r="O993" s="4">
        <f>IFERROR(N993/(SUM('Segments clients'!$D$2:$D$1708)),0)</f>
        <v>0.47336291514470996</v>
      </c>
    </row>
    <row r="994" spans="1:15" x14ac:dyDescent="0.35">
      <c r="A994" t="s">
        <v>1769</v>
      </c>
      <c r="B994">
        <v>58</v>
      </c>
      <c r="C994">
        <v>6</v>
      </c>
      <c r="D994">
        <v>1084.6709000000001</v>
      </c>
      <c r="E994">
        <v>2</v>
      </c>
      <c r="F994">
        <v>4</v>
      </c>
      <c r="G994">
        <v>3</v>
      </c>
      <c r="H994">
        <v>9</v>
      </c>
      <c r="I994" t="s">
        <v>46</v>
      </c>
      <c r="J994" t="s">
        <v>48</v>
      </c>
      <c r="K994">
        <v>1</v>
      </c>
      <c r="L994">
        <v>189.5949</v>
      </c>
      <c r="M994">
        <f>_xlfn.RANK.EQ(D994,'Segments clients'!$D$2:$D$1708,0)</f>
        <v>635</v>
      </c>
      <c r="N994">
        <f>SUMIFS('Segments clients'!$D$2:$D$1708,'Segments clients'!$M$2:$M$1708,"&lt;="&amp;M994)</f>
        <v>1975420.041699996</v>
      </c>
      <c r="O994" s="4">
        <f>IFERROR(N994/(SUM('Segments clients'!$D$2:$D$1708)),0)</f>
        <v>0.84514023330175125</v>
      </c>
    </row>
    <row r="995" spans="1:15" x14ac:dyDescent="0.35">
      <c r="A995" t="s">
        <v>7750</v>
      </c>
      <c r="B995">
        <v>132</v>
      </c>
      <c r="C995">
        <v>1</v>
      </c>
      <c r="D995">
        <v>139.19399999999999</v>
      </c>
      <c r="E995">
        <v>1</v>
      </c>
      <c r="F995">
        <v>1</v>
      </c>
      <c r="G995">
        <v>1</v>
      </c>
      <c r="H995">
        <v>3</v>
      </c>
      <c r="I995" t="s">
        <v>44</v>
      </c>
      <c r="J995" t="s">
        <v>45</v>
      </c>
      <c r="K995">
        <v>0</v>
      </c>
      <c r="L995">
        <v>43.682000000000009</v>
      </c>
      <c r="M995">
        <f>_xlfn.RANK.EQ(D995,'Segments clients'!$D$2:$D$1708,0)</f>
        <v>1321</v>
      </c>
      <c r="N995">
        <f>SUMIFS('Segments clients'!$D$2:$D$1708,'Segments clients'!$M$2:$M$1708,"&lt;="&amp;M995)</f>
        <v>2310104.131999997</v>
      </c>
      <c r="O995" s="4">
        <f>IFERROR(N995/(SUM('Segments clients'!$D$2:$D$1708)),0)</f>
        <v>0.98832749686474997</v>
      </c>
    </row>
    <row r="996" spans="1:15" x14ac:dyDescent="0.35">
      <c r="A996" t="s">
        <v>849</v>
      </c>
      <c r="B996">
        <v>13</v>
      </c>
      <c r="C996">
        <v>3</v>
      </c>
      <c r="D996">
        <v>565.23450000000003</v>
      </c>
      <c r="E996">
        <v>3</v>
      </c>
      <c r="F996">
        <v>3</v>
      </c>
      <c r="G996">
        <v>2</v>
      </c>
      <c r="H996">
        <v>8</v>
      </c>
      <c r="I996" t="s">
        <v>46</v>
      </c>
      <c r="J996" t="s">
        <v>45</v>
      </c>
      <c r="K996">
        <v>1</v>
      </c>
      <c r="L996">
        <v>158.51449999999991</v>
      </c>
      <c r="M996">
        <f>_xlfn.RANK.EQ(D996,'Segments clients'!$D$2:$D$1708,0)</f>
        <v>869</v>
      </c>
      <c r="N996">
        <f>SUMIFS('Segments clients'!$D$2:$D$1708,'Segments clients'!$M$2:$M$1708,"&lt;="&amp;M996)</f>
        <v>2164734.3520999961</v>
      </c>
      <c r="O996" s="4">
        <f>IFERROR(N996/(SUM('Segments clients'!$D$2:$D$1708)),0)</f>
        <v>0.92613421791331108</v>
      </c>
    </row>
    <row r="997" spans="1:15" x14ac:dyDescent="0.35">
      <c r="A997" t="s">
        <v>7500</v>
      </c>
      <c r="B997">
        <v>91</v>
      </c>
      <c r="C997">
        <v>1</v>
      </c>
      <c r="D997">
        <v>40.761000000000003</v>
      </c>
      <c r="E997">
        <v>1</v>
      </c>
      <c r="F997">
        <v>1</v>
      </c>
      <c r="G997">
        <v>1</v>
      </c>
      <c r="H997">
        <v>3</v>
      </c>
      <c r="I997" t="s">
        <v>44</v>
      </c>
      <c r="J997" t="s">
        <v>43</v>
      </c>
      <c r="K997">
        <v>0</v>
      </c>
      <c r="L997">
        <v>3.1670000000000038</v>
      </c>
      <c r="M997">
        <f>_xlfn.RANK.EQ(D997,'Segments clients'!$D$2:$D$1708,0)</f>
        <v>1609</v>
      </c>
      <c r="N997">
        <f>SUMIFS('Segments clients'!$D$2:$D$1708,'Segments clients'!$M$2:$M$1708,"&lt;="&amp;M997)</f>
        <v>2334882.7491999958</v>
      </c>
      <c r="O997" s="4">
        <f>IFERROR(N997/(SUM('Segments clients'!$D$2:$D$1708)),0)</f>
        <v>0.99892848596035522</v>
      </c>
    </row>
    <row r="998" spans="1:15" x14ac:dyDescent="0.35">
      <c r="A998" t="s">
        <v>4162</v>
      </c>
      <c r="B998">
        <v>33</v>
      </c>
      <c r="C998">
        <v>1</v>
      </c>
      <c r="D998">
        <v>295.27769999999998</v>
      </c>
      <c r="E998">
        <v>3</v>
      </c>
      <c r="F998">
        <v>1</v>
      </c>
      <c r="G998">
        <v>2</v>
      </c>
      <c r="H998">
        <v>6</v>
      </c>
      <c r="I998" t="s">
        <v>42</v>
      </c>
      <c r="J998" t="s">
        <v>48</v>
      </c>
      <c r="K998">
        <v>0</v>
      </c>
      <c r="L998">
        <v>96.311700000000002</v>
      </c>
      <c r="M998">
        <f>_xlfn.RANK.EQ(D998,'Segments clients'!$D$2:$D$1708,0)</f>
        <v>1108</v>
      </c>
      <c r="N998">
        <f>SUMIFS('Segments clients'!$D$2:$D$1708,'Segments clients'!$M$2:$M$1708,"&lt;="&amp;M998)</f>
        <v>2265876.0960999969</v>
      </c>
      <c r="O998" s="4">
        <f>IFERROR(N998/(SUM('Segments clients'!$D$2:$D$1708)),0)</f>
        <v>0.96940549962367872</v>
      </c>
    </row>
    <row r="999" spans="1:15" x14ac:dyDescent="0.35">
      <c r="A999" t="s">
        <v>5297</v>
      </c>
      <c r="B999">
        <v>5</v>
      </c>
      <c r="C999">
        <v>1</v>
      </c>
      <c r="D999">
        <v>194.928</v>
      </c>
      <c r="E999">
        <v>4</v>
      </c>
      <c r="F999">
        <v>1</v>
      </c>
      <c r="G999">
        <v>2</v>
      </c>
      <c r="H999">
        <v>7</v>
      </c>
      <c r="I999" t="s">
        <v>42</v>
      </c>
      <c r="J999" t="s">
        <v>41</v>
      </c>
      <c r="K999">
        <v>0</v>
      </c>
      <c r="L999">
        <v>28.792000000000002</v>
      </c>
      <c r="M999">
        <f>_xlfn.RANK.EQ(D999,'Segments clients'!$D$2:$D$1708,0)</f>
        <v>1226</v>
      </c>
      <c r="N999">
        <f>SUMIFS('Segments clients'!$D$2:$D$1708,'Segments clients'!$M$2:$M$1708,"&lt;="&amp;M999)</f>
        <v>2294580.851799998</v>
      </c>
      <c r="O999" s="4">
        <f>IFERROR(N999/(SUM('Segments clients'!$D$2:$D$1708)),0)</f>
        <v>0.98168620115401828</v>
      </c>
    </row>
    <row r="1000" spans="1:15" x14ac:dyDescent="0.35">
      <c r="A1000" t="s">
        <v>3009</v>
      </c>
      <c r="B1000">
        <v>41</v>
      </c>
      <c r="C1000">
        <v>5</v>
      </c>
      <c r="D1000">
        <v>3180.084699999999</v>
      </c>
      <c r="E1000">
        <v>2</v>
      </c>
      <c r="F1000">
        <v>3</v>
      </c>
      <c r="G1000">
        <v>4</v>
      </c>
      <c r="H1000">
        <v>9</v>
      </c>
      <c r="I1000" t="s">
        <v>46</v>
      </c>
      <c r="J1000" t="s">
        <v>45</v>
      </c>
      <c r="K1000">
        <v>1</v>
      </c>
      <c r="L1000">
        <v>1113.3207</v>
      </c>
      <c r="M1000">
        <f>_xlfn.RANK.EQ(D1000,'Segments clients'!$D$2:$D$1708,0)</f>
        <v>258</v>
      </c>
      <c r="N1000">
        <f>SUMIFS('Segments clients'!$D$2:$D$1708,'Segments clients'!$M$2:$M$1708,"&lt;="&amp;M1000)</f>
        <v>1254484.5815999992</v>
      </c>
      <c r="O1000" s="4">
        <f>IFERROR(N1000/(SUM('Segments clients'!$D$2:$D$1708)),0)</f>
        <v>0.53670377417780923</v>
      </c>
    </row>
    <row r="1001" spans="1:15" x14ac:dyDescent="0.35">
      <c r="A1001" t="s">
        <v>2126</v>
      </c>
      <c r="B1001">
        <v>183</v>
      </c>
      <c r="C1001">
        <v>1</v>
      </c>
      <c r="D1001">
        <v>22.571899999999999</v>
      </c>
      <c r="E1001">
        <v>1</v>
      </c>
      <c r="F1001">
        <v>1</v>
      </c>
      <c r="G1001">
        <v>1</v>
      </c>
      <c r="H1001">
        <v>3</v>
      </c>
      <c r="I1001" t="s">
        <v>44</v>
      </c>
      <c r="J1001" t="s">
        <v>45</v>
      </c>
      <c r="K1001">
        <v>0</v>
      </c>
      <c r="L1001">
        <v>3.5498999999999992</v>
      </c>
      <c r="M1001">
        <f>_xlfn.RANK.EQ(D1001,'Segments clients'!$D$2:$D$1708,0)</f>
        <v>1674</v>
      </c>
      <c r="N1001">
        <f>SUMIFS('Segments clients'!$D$2:$D$1708,'Segments clients'!$M$2:$M$1708,"&lt;="&amp;M1001)</f>
        <v>2336904.5944999969</v>
      </c>
      <c r="O1001" s="4">
        <f>IFERROR(N1001/(SUM('Segments clients'!$D$2:$D$1708)),0)</f>
        <v>0.99979348822441672</v>
      </c>
    </row>
    <row r="1002" spans="1:15" x14ac:dyDescent="0.35">
      <c r="A1002" t="s">
        <v>1269</v>
      </c>
      <c r="B1002">
        <v>54</v>
      </c>
      <c r="C1002">
        <v>2</v>
      </c>
      <c r="D1002">
        <v>88.704499999999996</v>
      </c>
      <c r="E1002">
        <v>2</v>
      </c>
      <c r="F1002">
        <v>2</v>
      </c>
      <c r="G1002">
        <v>1</v>
      </c>
      <c r="H1002">
        <v>5</v>
      </c>
      <c r="I1002" t="s">
        <v>44</v>
      </c>
      <c r="J1002" t="s">
        <v>45</v>
      </c>
      <c r="K1002">
        <v>1</v>
      </c>
      <c r="L1002">
        <v>19.898500000000009</v>
      </c>
      <c r="M1002">
        <f>_xlfn.RANK.EQ(D1002,'Segments clients'!$D$2:$D$1708,0)</f>
        <v>1455</v>
      </c>
      <c r="N1002">
        <f>SUMIFS('Segments clients'!$D$2:$D$1708,'Segments clients'!$M$2:$M$1708,"&lt;="&amp;M1002)</f>
        <v>2325100.4068999966</v>
      </c>
      <c r="O1002" s="4">
        <f>IFERROR(N1002/(SUM('Segments clients'!$D$2:$D$1708)),0)</f>
        <v>0.99474332489124706</v>
      </c>
    </row>
    <row r="1003" spans="1:15" x14ac:dyDescent="0.35">
      <c r="A1003" t="s">
        <v>5561</v>
      </c>
      <c r="B1003">
        <v>99</v>
      </c>
      <c r="C1003">
        <v>2</v>
      </c>
      <c r="D1003">
        <v>579.53639999999996</v>
      </c>
      <c r="E1003">
        <v>1</v>
      </c>
      <c r="F1003">
        <v>2</v>
      </c>
      <c r="G1003">
        <v>2</v>
      </c>
      <c r="H1003">
        <v>5</v>
      </c>
      <c r="I1003" t="s">
        <v>44</v>
      </c>
      <c r="J1003" t="s">
        <v>45</v>
      </c>
      <c r="K1003">
        <v>1</v>
      </c>
      <c r="L1003">
        <v>176.70439999999999</v>
      </c>
      <c r="M1003">
        <f>_xlfn.RANK.EQ(D1003,'Segments clients'!$D$2:$D$1708,0)</f>
        <v>858</v>
      </c>
      <c r="N1003">
        <f>SUMIFS('Segments clients'!$D$2:$D$1708,'Segments clients'!$M$2:$M$1708,"&lt;="&amp;M1003)</f>
        <v>2158479.1866999958</v>
      </c>
      <c r="O1003" s="4">
        <f>IFERROR(N1003/(SUM('Segments clients'!$D$2:$D$1708)),0)</f>
        <v>0.92345808228954374</v>
      </c>
    </row>
    <row r="1004" spans="1:15" x14ac:dyDescent="0.35">
      <c r="A1004" t="s">
        <v>1734</v>
      </c>
      <c r="B1004">
        <v>31</v>
      </c>
      <c r="C1004">
        <v>4</v>
      </c>
      <c r="D1004">
        <v>2861.6053999999999</v>
      </c>
      <c r="E1004">
        <v>3</v>
      </c>
      <c r="F1004">
        <v>3</v>
      </c>
      <c r="G1004">
        <v>4</v>
      </c>
      <c r="H1004">
        <v>10</v>
      </c>
      <c r="I1004" t="s">
        <v>49</v>
      </c>
      <c r="J1004" t="s">
        <v>43</v>
      </c>
      <c r="K1004">
        <v>1</v>
      </c>
      <c r="L1004">
        <v>972.98339999999996</v>
      </c>
      <c r="M1004">
        <f>_xlfn.RANK.EQ(D1004,'Segments clients'!$D$2:$D$1708,0)</f>
        <v>298</v>
      </c>
      <c r="N1004">
        <f>SUMIFS('Segments clients'!$D$2:$D$1708,'Segments clients'!$M$2:$M$1708,"&lt;="&amp;M1004)</f>
        <v>1375463.4934999989</v>
      </c>
      <c r="O1004" s="4">
        <f>IFERROR(N1004/(SUM('Segments clients'!$D$2:$D$1708)),0)</f>
        <v>0.58846195404307433</v>
      </c>
    </row>
    <row r="1005" spans="1:15" x14ac:dyDescent="0.35">
      <c r="A1005" t="s">
        <v>4030</v>
      </c>
      <c r="B1005">
        <v>10</v>
      </c>
      <c r="C1005">
        <v>1</v>
      </c>
      <c r="D1005">
        <v>20.645099999999999</v>
      </c>
      <c r="E1005">
        <v>4</v>
      </c>
      <c r="F1005">
        <v>1</v>
      </c>
      <c r="G1005">
        <v>1</v>
      </c>
      <c r="H1005">
        <v>6</v>
      </c>
      <c r="I1005" t="s">
        <v>42</v>
      </c>
      <c r="J1005" t="s">
        <v>41</v>
      </c>
      <c r="K1005">
        <v>0</v>
      </c>
      <c r="L1005">
        <v>-7.7028999999999996</v>
      </c>
      <c r="M1005">
        <f>_xlfn.RANK.EQ(D1005,'Segments clients'!$D$2:$D$1708,0)</f>
        <v>1680</v>
      </c>
      <c r="N1005">
        <f>SUMIFS('Segments clients'!$D$2:$D$1708,'Segments clients'!$M$2:$M$1708,"&lt;="&amp;M1005)</f>
        <v>2337034.1057999968</v>
      </c>
      <c r="O1005" s="4">
        <f>IFERROR(N1005/(SUM('Segments clients'!$D$2:$D$1708)),0)</f>
        <v>0.99984889679980149</v>
      </c>
    </row>
    <row r="1006" spans="1:15" x14ac:dyDescent="0.35">
      <c r="A1006" t="s">
        <v>10937</v>
      </c>
      <c r="B1006">
        <v>4</v>
      </c>
      <c r="C1006">
        <v>1</v>
      </c>
      <c r="D1006">
        <v>174.63200000000001</v>
      </c>
      <c r="E1006">
        <v>4</v>
      </c>
      <c r="F1006">
        <v>1</v>
      </c>
      <c r="G1006">
        <v>2</v>
      </c>
      <c r="H1006">
        <v>7</v>
      </c>
      <c r="I1006" t="s">
        <v>42</v>
      </c>
      <c r="J1006" t="s">
        <v>41</v>
      </c>
      <c r="K1006">
        <v>0</v>
      </c>
      <c r="L1006">
        <v>32.452000000000012</v>
      </c>
      <c r="M1006">
        <f>_xlfn.RANK.EQ(D1006,'Segments clients'!$D$2:$D$1708,0)</f>
        <v>1252</v>
      </c>
      <c r="N1006">
        <f>SUMIFS('Segments clients'!$D$2:$D$1708,'Segments clients'!$M$2:$M$1708,"&lt;="&amp;M1006)</f>
        <v>2299380.595199998</v>
      </c>
      <c r="O1006" s="4">
        <f>IFERROR(N1006/(SUM('Segments clients'!$D$2:$D$1708)),0)</f>
        <v>0.98373966632660692</v>
      </c>
    </row>
    <row r="1007" spans="1:15" x14ac:dyDescent="0.35">
      <c r="A1007" t="s">
        <v>532</v>
      </c>
      <c r="B1007">
        <v>9</v>
      </c>
      <c r="C1007">
        <v>1</v>
      </c>
      <c r="D1007">
        <v>164.77680000000001</v>
      </c>
      <c r="E1007">
        <v>4</v>
      </c>
      <c r="F1007">
        <v>1</v>
      </c>
      <c r="G1007">
        <v>2</v>
      </c>
      <c r="H1007">
        <v>7</v>
      </c>
      <c r="I1007" t="s">
        <v>42</v>
      </c>
      <c r="J1007" t="s">
        <v>41</v>
      </c>
      <c r="K1007">
        <v>0</v>
      </c>
      <c r="L1007">
        <v>11.36879999999999</v>
      </c>
      <c r="M1007">
        <f>_xlfn.RANK.EQ(D1007,'Segments clients'!$D$2:$D$1708,0)</f>
        <v>1269</v>
      </c>
      <c r="N1007">
        <f>SUMIFS('Segments clients'!$D$2:$D$1708,'Segments clients'!$M$2:$M$1708,"&lt;="&amp;M1007)</f>
        <v>2302264.4122999972</v>
      </c>
      <c r="O1007" s="4">
        <f>IFERROR(N1007/(SUM('Segments clients'!$D$2:$D$1708)),0)</f>
        <v>0.98497344436127521</v>
      </c>
    </row>
    <row r="1008" spans="1:15" x14ac:dyDescent="0.35">
      <c r="A1008" t="s">
        <v>6236</v>
      </c>
      <c r="B1008">
        <v>116</v>
      </c>
      <c r="C1008">
        <v>3</v>
      </c>
      <c r="D1008">
        <v>133.834</v>
      </c>
      <c r="E1008">
        <v>1</v>
      </c>
      <c r="F1008">
        <v>3</v>
      </c>
      <c r="G1008">
        <v>1</v>
      </c>
      <c r="H1008">
        <v>5</v>
      </c>
      <c r="I1008" t="s">
        <v>42</v>
      </c>
      <c r="J1008" t="s">
        <v>41</v>
      </c>
      <c r="K1008">
        <v>1</v>
      </c>
      <c r="L1008">
        <v>8.8480000000000079</v>
      </c>
      <c r="M1008">
        <f>_xlfn.RANK.EQ(D1008,'Segments clients'!$D$2:$D$1708,0)</f>
        <v>1330</v>
      </c>
      <c r="N1008">
        <f>SUMIFS('Segments clients'!$D$2:$D$1708,'Segments clients'!$M$2:$M$1708,"&lt;="&amp;M1008)</f>
        <v>2311331.4790999969</v>
      </c>
      <c r="O1008" s="4">
        <f>IFERROR(N1008/(SUM('Segments clients'!$D$2:$D$1708)),0)</f>
        <v>0.98885259046132168</v>
      </c>
    </row>
    <row r="1009" spans="1:15" x14ac:dyDescent="0.35">
      <c r="A1009" t="s">
        <v>687</v>
      </c>
      <c r="B1009">
        <v>18</v>
      </c>
      <c r="C1009">
        <v>3</v>
      </c>
      <c r="D1009">
        <v>905.12070000000006</v>
      </c>
      <c r="E1009">
        <v>3</v>
      </c>
      <c r="F1009">
        <v>3</v>
      </c>
      <c r="G1009">
        <v>3</v>
      </c>
      <c r="H1009">
        <v>9</v>
      </c>
      <c r="I1009" t="s">
        <v>46</v>
      </c>
      <c r="J1009" t="s">
        <v>41</v>
      </c>
      <c r="K1009">
        <v>1</v>
      </c>
      <c r="L1009">
        <v>245.06870000000001</v>
      </c>
      <c r="M1009">
        <f>_xlfn.RANK.EQ(D1009,'Segments clients'!$D$2:$D$1708,0)</f>
        <v>709</v>
      </c>
      <c r="N1009">
        <f>SUMIFS('Segments clients'!$D$2:$D$1708,'Segments clients'!$M$2:$M$1708,"&lt;="&amp;M1009)</f>
        <v>2048341.462999996</v>
      </c>
      <c r="O1009" s="4">
        <f>IFERROR(N1009/(SUM('Segments clients'!$D$2:$D$1708)),0)</f>
        <v>0.87633806753914267</v>
      </c>
    </row>
    <row r="1010" spans="1:15" x14ac:dyDescent="0.35">
      <c r="A1010" t="s">
        <v>7119</v>
      </c>
      <c r="B1010">
        <v>88</v>
      </c>
      <c r="C1010">
        <v>2</v>
      </c>
      <c r="D1010">
        <v>402.02980000000002</v>
      </c>
      <c r="E1010">
        <v>1</v>
      </c>
      <c r="F1010">
        <v>2</v>
      </c>
      <c r="G1010">
        <v>2</v>
      </c>
      <c r="H1010">
        <v>5</v>
      </c>
      <c r="I1010" t="s">
        <v>44</v>
      </c>
      <c r="J1010" t="s">
        <v>41</v>
      </c>
      <c r="K1010">
        <v>1</v>
      </c>
      <c r="L1010">
        <v>82.235800000000054</v>
      </c>
      <c r="M1010">
        <f>_xlfn.RANK.EQ(D1010,'Segments clients'!$D$2:$D$1708,0)</f>
        <v>1003</v>
      </c>
      <c r="N1010">
        <f>SUMIFS('Segments clients'!$D$2:$D$1708,'Segments clients'!$M$2:$M$1708,"&lt;="&amp;M1010)</f>
        <v>2229549.7703999965</v>
      </c>
      <c r="O1010" s="4">
        <f>IFERROR(N1010/(SUM('Segments clients'!$D$2:$D$1708)),0)</f>
        <v>0.95386407616486157</v>
      </c>
    </row>
    <row r="1011" spans="1:15" x14ac:dyDescent="0.35">
      <c r="A1011" t="s">
        <v>3093</v>
      </c>
      <c r="B1011">
        <v>9</v>
      </c>
      <c r="C1011">
        <v>2</v>
      </c>
      <c r="D1011">
        <v>269.95400000000001</v>
      </c>
      <c r="E1011">
        <v>4</v>
      </c>
      <c r="F1011">
        <v>2</v>
      </c>
      <c r="G1011">
        <v>2</v>
      </c>
      <c r="H1011">
        <v>8</v>
      </c>
      <c r="I1011" t="s">
        <v>46</v>
      </c>
      <c r="J1011" t="s">
        <v>48</v>
      </c>
      <c r="K1011">
        <v>1</v>
      </c>
      <c r="L1011">
        <v>39.180000000000007</v>
      </c>
      <c r="M1011">
        <f>_xlfn.RANK.EQ(D1011,'Segments clients'!$D$2:$D$1708,0)</f>
        <v>1139</v>
      </c>
      <c r="N1011">
        <f>SUMIFS('Segments clients'!$D$2:$D$1708,'Segments clients'!$M$2:$M$1708,"&lt;="&amp;M1011)</f>
        <v>2274643.2502999972</v>
      </c>
      <c r="O1011" s="4">
        <f>IFERROR(N1011/(SUM('Segments clients'!$D$2:$D$1708)),0)</f>
        <v>0.97315633468132257</v>
      </c>
    </row>
    <row r="1012" spans="1:15" x14ac:dyDescent="0.35">
      <c r="A1012" t="s">
        <v>6066</v>
      </c>
      <c r="B1012">
        <v>52</v>
      </c>
      <c r="C1012">
        <v>1</v>
      </c>
      <c r="D1012">
        <v>136.50149999999999</v>
      </c>
      <c r="E1012">
        <v>2</v>
      </c>
      <c r="F1012">
        <v>1</v>
      </c>
      <c r="G1012">
        <v>1</v>
      </c>
      <c r="H1012">
        <v>4</v>
      </c>
      <c r="I1012" t="s">
        <v>44</v>
      </c>
      <c r="J1012" t="s">
        <v>43</v>
      </c>
      <c r="K1012">
        <v>0</v>
      </c>
      <c r="L1012">
        <v>30.747499999999999</v>
      </c>
      <c r="M1012">
        <f>_xlfn.RANK.EQ(D1012,'Segments clients'!$D$2:$D$1708,0)</f>
        <v>1326</v>
      </c>
      <c r="N1012">
        <f>SUMIFS('Segments clients'!$D$2:$D$1708,'Segments clients'!$M$2:$M$1708,"&lt;="&amp;M1012)</f>
        <v>2310791.4486999968</v>
      </c>
      <c r="O1012" s="4">
        <f>IFERROR(N1012/(SUM('Segments clients'!$D$2:$D$1708)),0)</f>
        <v>0.98862155027310261</v>
      </c>
    </row>
    <row r="1013" spans="1:15" x14ac:dyDescent="0.35">
      <c r="A1013" t="s">
        <v>6281</v>
      </c>
      <c r="B1013">
        <v>16</v>
      </c>
      <c r="C1013">
        <v>3</v>
      </c>
      <c r="D1013">
        <v>1542.9147</v>
      </c>
      <c r="E1013">
        <v>3</v>
      </c>
      <c r="F1013">
        <v>3</v>
      </c>
      <c r="G1013">
        <v>3</v>
      </c>
      <c r="H1013">
        <v>9</v>
      </c>
      <c r="I1013" t="s">
        <v>46</v>
      </c>
      <c r="J1013" t="s">
        <v>48</v>
      </c>
      <c r="K1013">
        <v>1</v>
      </c>
      <c r="L1013">
        <v>503.7747</v>
      </c>
      <c r="M1013">
        <f>_xlfn.RANK.EQ(D1013,'Segments clients'!$D$2:$D$1708,0)</f>
        <v>492</v>
      </c>
      <c r="N1013">
        <f>SUMIFS('Segments clients'!$D$2:$D$1708,'Segments clients'!$M$2:$M$1708,"&lt;="&amp;M1013)</f>
        <v>1791352.6587999973</v>
      </c>
      <c r="O1013" s="4">
        <f>IFERROR(N1013/(SUM('Segments clients'!$D$2:$D$1708)),0)</f>
        <v>0.76639103179346124</v>
      </c>
    </row>
    <row r="1014" spans="1:15" x14ac:dyDescent="0.35">
      <c r="A1014" t="s">
        <v>5446</v>
      </c>
      <c r="B1014">
        <v>70</v>
      </c>
      <c r="C1014">
        <v>5</v>
      </c>
      <c r="D1014">
        <v>2613.3209999999999</v>
      </c>
      <c r="E1014">
        <v>2</v>
      </c>
      <c r="F1014">
        <v>3</v>
      </c>
      <c r="G1014">
        <v>4</v>
      </c>
      <c r="H1014">
        <v>9</v>
      </c>
      <c r="I1014" t="s">
        <v>46</v>
      </c>
      <c r="J1014" t="s">
        <v>48</v>
      </c>
      <c r="K1014">
        <v>1</v>
      </c>
      <c r="L1014">
        <v>836.53300000000002</v>
      </c>
      <c r="M1014">
        <f>_xlfn.RANK.EQ(D1014,'Segments clients'!$D$2:$D$1708,0)</f>
        <v>325</v>
      </c>
      <c r="N1014">
        <f>SUMIFS('Segments clients'!$D$2:$D$1708,'Segments clients'!$M$2:$M$1708,"&lt;="&amp;M1014)</f>
        <v>1449283.9623999984</v>
      </c>
      <c r="O1014" s="4">
        <f>IFERROR(N1014/(SUM('Segments clients'!$D$2:$D$1708)),0)</f>
        <v>0.62004442612070909</v>
      </c>
    </row>
    <row r="1015" spans="1:15" x14ac:dyDescent="0.35">
      <c r="A1015" t="s">
        <v>334</v>
      </c>
      <c r="B1015">
        <v>22</v>
      </c>
      <c r="C1015">
        <v>4</v>
      </c>
      <c r="D1015">
        <v>1523.95</v>
      </c>
      <c r="E1015">
        <v>3</v>
      </c>
      <c r="F1015">
        <v>3</v>
      </c>
      <c r="G1015">
        <v>3</v>
      </c>
      <c r="H1015">
        <v>9</v>
      </c>
      <c r="I1015" t="s">
        <v>46</v>
      </c>
      <c r="J1015" t="s">
        <v>45</v>
      </c>
      <c r="K1015">
        <v>1</v>
      </c>
      <c r="L1015">
        <v>541.67599999999982</v>
      </c>
      <c r="M1015">
        <f>_xlfn.RANK.EQ(D1015,'Segments clients'!$D$2:$D$1708,0)</f>
        <v>495</v>
      </c>
      <c r="N1015">
        <f>SUMIFS('Segments clients'!$D$2:$D$1708,'Segments clients'!$M$2:$M$1708,"&lt;="&amp;M1015)</f>
        <v>1795942.1319999972</v>
      </c>
      <c r="O1015" s="4">
        <f>IFERROR(N1015/(SUM('Segments clients'!$D$2:$D$1708)),0)</f>
        <v>0.768354537462687</v>
      </c>
    </row>
    <row r="1016" spans="1:15" x14ac:dyDescent="0.35">
      <c r="A1016" t="s">
        <v>3607</v>
      </c>
      <c r="B1016">
        <v>65</v>
      </c>
      <c r="C1016">
        <v>3</v>
      </c>
      <c r="D1016">
        <v>2709.0041999999999</v>
      </c>
      <c r="E1016">
        <v>2</v>
      </c>
      <c r="F1016">
        <v>3</v>
      </c>
      <c r="G1016">
        <v>4</v>
      </c>
      <c r="H1016">
        <v>9</v>
      </c>
      <c r="I1016" t="s">
        <v>46</v>
      </c>
      <c r="J1016" t="s">
        <v>43</v>
      </c>
      <c r="K1016">
        <v>1</v>
      </c>
      <c r="L1016">
        <v>865.04820000000018</v>
      </c>
      <c r="M1016">
        <f>_xlfn.RANK.EQ(D1016,'Segments clients'!$D$2:$D$1708,0)</f>
        <v>313</v>
      </c>
      <c r="N1016">
        <f>SUMIFS('Segments clients'!$D$2:$D$1708,'Segments clients'!$M$2:$M$1708,"&lt;="&amp;M1016)</f>
        <v>1417377.574899999</v>
      </c>
      <c r="O1016" s="4">
        <f>IFERROR(N1016/(SUM('Segments clients'!$D$2:$D$1708)),0)</f>
        <v>0.60639397649159632</v>
      </c>
    </row>
    <row r="1017" spans="1:15" x14ac:dyDescent="0.35">
      <c r="A1017" t="s">
        <v>1696</v>
      </c>
      <c r="B1017">
        <v>115</v>
      </c>
      <c r="C1017">
        <v>1</v>
      </c>
      <c r="D1017">
        <v>37.567999999999998</v>
      </c>
      <c r="E1017">
        <v>1</v>
      </c>
      <c r="F1017">
        <v>1</v>
      </c>
      <c r="G1017">
        <v>1</v>
      </c>
      <c r="H1017">
        <v>3</v>
      </c>
      <c r="I1017" t="s">
        <v>44</v>
      </c>
      <c r="J1017" t="s">
        <v>41</v>
      </c>
      <c r="K1017">
        <v>0</v>
      </c>
      <c r="L1017">
        <v>-12.85799999999999</v>
      </c>
      <c r="M1017">
        <f>_xlfn.RANK.EQ(D1017,'Segments clients'!$D$2:$D$1708,0)</f>
        <v>1618</v>
      </c>
      <c r="N1017">
        <f>SUMIFS('Segments clients'!$D$2:$D$1708,'Segments clients'!$M$2:$M$1708,"&lt;="&amp;M1017)</f>
        <v>2335232.5885999952</v>
      </c>
      <c r="O1017" s="4">
        <f>IFERROR(N1017/(SUM('Segments clients'!$D$2:$D$1708)),0)</f>
        <v>0.99907815709150327</v>
      </c>
    </row>
    <row r="1018" spans="1:15" x14ac:dyDescent="0.35">
      <c r="A1018" t="s">
        <v>1293</v>
      </c>
      <c r="B1018">
        <v>81</v>
      </c>
      <c r="C1018">
        <v>1</v>
      </c>
      <c r="D1018">
        <v>393.81319999999999</v>
      </c>
      <c r="E1018">
        <v>1</v>
      </c>
      <c r="F1018">
        <v>1</v>
      </c>
      <c r="G1018">
        <v>2</v>
      </c>
      <c r="H1018">
        <v>4</v>
      </c>
      <c r="I1018" t="s">
        <v>44</v>
      </c>
      <c r="J1018" t="s">
        <v>41</v>
      </c>
      <c r="K1018">
        <v>0</v>
      </c>
      <c r="L1018">
        <v>86.217199999999991</v>
      </c>
      <c r="M1018">
        <f>_xlfn.RANK.EQ(D1018,'Segments clients'!$D$2:$D$1708,0)</f>
        <v>1011</v>
      </c>
      <c r="N1018">
        <f>SUMIFS('Segments clients'!$D$2:$D$1708,'Segments clients'!$M$2:$M$1708,"&lt;="&amp;M1018)</f>
        <v>2232728.4463999961</v>
      </c>
      <c r="O1018" s="4">
        <f>IFERROR(N1018/(SUM('Segments clients'!$D$2:$D$1708)),0)</f>
        <v>0.95522400312698674</v>
      </c>
    </row>
    <row r="1019" spans="1:15" x14ac:dyDescent="0.35">
      <c r="A1019" t="s">
        <v>6768</v>
      </c>
      <c r="B1019">
        <v>9</v>
      </c>
      <c r="C1019">
        <v>2</v>
      </c>
      <c r="D1019">
        <v>249.50040000000001</v>
      </c>
      <c r="E1019">
        <v>4</v>
      </c>
      <c r="F1019">
        <v>2</v>
      </c>
      <c r="G1019">
        <v>2</v>
      </c>
      <c r="H1019">
        <v>8</v>
      </c>
      <c r="I1019" t="s">
        <v>46</v>
      </c>
      <c r="J1019" t="s">
        <v>43</v>
      </c>
      <c r="K1019">
        <v>1</v>
      </c>
      <c r="L1019">
        <v>69.438400000000001</v>
      </c>
      <c r="M1019">
        <f>_xlfn.RANK.EQ(D1019,'Segments clients'!$D$2:$D$1708,0)</f>
        <v>1161</v>
      </c>
      <c r="N1019">
        <f>SUMIFS('Segments clients'!$D$2:$D$1708,'Segments clients'!$M$2:$M$1708,"&lt;="&amp;M1019)</f>
        <v>2280339.6994999968</v>
      </c>
      <c r="O1019" s="4">
        <f>IFERROR(N1019/(SUM('Segments clients'!$D$2:$D$1708)),0)</f>
        <v>0.97559343580627433</v>
      </c>
    </row>
    <row r="1020" spans="1:15" x14ac:dyDescent="0.35">
      <c r="A1020" t="s">
        <v>10115</v>
      </c>
      <c r="B1020">
        <v>124</v>
      </c>
      <c r="C1020">
        <v>1</v>
      </c>
      <c r="D1020">
        <v>33.040799999999997</v>
      </c>
      <c r="E1020">
        <v>1</v>
      </c>
      <c r="F1020">
        <v>1</v>
      </c>
      <c r="G1020">
        <v>1</v>
      </c>
      <c r="H1020">
        <v>3</v>
      </c>
      <c r="I1020" t="s">
        <v>44</v>
      </c>
      <c r="J1020" t="s">
        <v>41</v>
      </c>
      <c r="K1020">
        <v>0</v>
      </c>
      <c r="L1020">
        <v>-12.495200000000001</v>
      </c>
      <c r="M1020">
        <f>_xlfn.RANK.EQ(D1020,'Segments clients'!$D$2:$D$1708,0)</f>
        <v>1635</v>
      </c>
      <c r="N1020">
        <f>SUMIFS('Segments clients'!$D$2:$D$1708,'Segments clients'!$M$2:$M$1708,"&lt;="&amp;M1020)</f>
        <v>2335839.318399996</v>
      </c>
      <c r="O1020" s="4">
        <f>IFERROR(N1020/(SUM('Segments clients'!$D$2:$D$1708)),0)</f>
        <v>0.99933773315831409</v>
      </c>
    </row>
    <row r="1021" spans="1:15" x14ac:dyDescent="0.35">
      <c r="A1021" t="s">
        <v>4151</v>
      </c>
      <c r="B1021">
        <v>25</v>
      </c>
      <c r="C1021">
        <v>3</v>
      </c>
      <c r="D1021">
        <v>785.27209999999991</v>
      </c>
      <c r="E1021">
        <v>3</v>
      </c>
      <c r="F1021">
        <v>3</v>
      </c>
      <c r="G1021">
        <v>3</v>
      </c>
      <c r="H1021">
        <v>9</v>
      </c>
      <c r="I1021" t="s">
        <v>46</v>
      </c>
      <c r="J1021" t="s">
        <v>43</v>
      </c>
      <c r="K1021">
        <v>1</v>
      </c>
      <c r="L1021">
        <v>254.34209999999999</v>
      </c>
      <c r="M1021">
        <f>_xlfn.RANK.EQ(D1021,'Segments clients'!$D$2:$D$1708,0)</f>
        <v>760</v>
      </c>
      <c r="N1021">
        <f>SUMIFS('Segments clients'!$D$2:$D$1708,'Segments clients'!$M$2:$M$1708,"&lt;="&amp;M1021)</f>
        <v>2091572.2285999956</v>
      </c>
      <c r="O1021" s="4">
        <f>IFERROR(N1021/(SUM('Segments clients'!$D$2:$D$1708)),0)</f>
        <v>0.89483340450735271</v>
      </c>
    </row>
    <row r="1022" spans="1:15" x14ac:dyDescent="0.35">
      <c r="A1022" t="s">
        <v>10735</v>
      </c>
      <c r="B1022">
        <v>93</v>
      </c>
      <c r="C1022">
        <v>1</v>
      </c>
      <c r="D1022">
        <v>119.697</v>
      </c>
      <c r="E1022">
        <v>1</v>
      </c>
      <c r="F1022">
        <v>1</v>
      </c>
      <c r="G1022">
        <v>1</v>
      </c>
      <c r="H1022">
        <v>3</v>
      </c>
      <c r="I1022" t="s">
        <v>44</v>
      </c>
      <c r="J1022" t="s">
        <v>45</v>
      </c>
      <c r="K1022">
        <v>0</v>
      </c>
      <c r="L1022">
        <v>28.335000000000001</v>
      </c>
      <c r="M1022">
        <f>_xlfn.RANK.EQ(D1022,'Segments clients'!$D$2:$D$1708,0)</f>
        <v>1369</v>
      </c>
      <c r="N1022">
        <f>SUMIFS('Segments clients'!$D$2:$D$1708,'Segments clients'!$M$2:$M$1708,"&lt;="&amp;M1022)</f>
        <v>2316264.1159999967</v>
      </c>
      <c r="O1022" s="4">
        <f>IFERROR(N1022/(SUM('Segments clients'!$D$2:$D$1708)),0)</f>
        <v>0.9909629112095466</v>
      </c>
    </row>
    <row r="1023" spans="1:15" x14ac:dyDescent="0.35">
      <c r="A1023" t="s">
        <v>4902</v>
      </c>
      <c r="B1023">
        <v>97</v>
      </c>
      <c r="C1023">
        <v>1</v>
      </c>
      <c r="D1023">
        <v>292.1952</v>
      </c>
      <c r="E1023">
        <v>1</v>
      </c>
      <c r="F1023">
        <v>1</v>
      </c>
      <c r="G1023">
        <v>2</v>
      </c>
      <c r="H1023">
        <v>4</v>
      </c>
      <c r="I1023" t="s">
        <v>44</v>
      </c>
      <c r="J1023" t="s">
        <v>41</v>
      </c>
      <c r="K1023">
        <v>0</v>
      </c>
      <c r="L1023">
        <v>73.291199999999975</v>
      </c>
      <c r="M1023">
        <f>_xlfn.RANK.EQ(D1023,'Segments clients'!$D$2:$D$1708,0)</f>
        <v>1116</v>
      </c>
      <c r="N1023">
        <f>SUMIFS('Segments clients'!$D$2:$D$1708,'Segments clients'!$M$2:$M$1708,"&lt;="&amp;M1023)</f>
        <v>2268221.7329999972</v>
      </c>
      <c r="O1023" s="4">
        <f>IFERROR(N1023/(SUM('Segments clients'!$D$2:$D$1708)),0)</f>
        <v>0.9704090290377072</v>
      </c>
    </row>
    <row r="1024" spans="1:15" x14ac:dyDescent="0.35">
      <c r="A1024" t="s">
        <v>4380</v>
      </c>
      <c r="B1024">
        <v>31</v>
      </c>
      <c r="C1024">
        <v>3</v>
      </c>
      <c r="D1024">
        <v>1482.2675999999999</v>
      </c>
      <c r="E1024">
        <v>3</v>
      </c>
      <c r="F1024">
        <v>3</v>
      </c>
      <c r="G1024">
        <v>3</v>
      </c>
      <c r="H1024">
        <v>9</v>
      </c>
      <c r="I1024" t="s">
        <v>46</v>
      </c>
      <c r="J1024" t="s">
        <v>41</v>
      </c>
      <c r="K1024">
        <v>1</v>
      </c>
      <c r="L1024">
        <v>448.06560000000007</v>
      </c>
      <c r="M1024">
        <f>_xlfn.RANK.EQ(D1024,'Segments clients'!$D$2:$D$1708,0)</f>
        <v>504</v>
      </c>
      <c r="N1024">
        <f>SUMIFS('Segments clients'!$D$2:$D$1708,'Segments clients'!$M$2:$M$1708,"&lt;="&amp;M1024)</f>
        <v>1809460.7857999969</v>
      </c>
      <c r="O1024" s="4">
        <f>IFERROR(N1024/(SUM('Segments clients'!$D$2:$D$1708)),0)</f>
        <v>0.77413819763889191</v>
      </c>
    </row>
    <row r="1025" spans="1:15" x14ac:dyDescent="0.35">
      <c r="A1025" t="s">
        <v>10005</v>
      </c>
      <c r="B1025">
        <v>183</v>
      </c>
      <c r="C1025">
        <v>1</v>
      </c>
      <c r="D1025">
        <v>396.52629999999999</v>
      </c>
      <c r="E1025">
        <v>1</v>
      </c>
      <c r="F1025">
        <v>1</v>
      </c>
      <c r="G1025">
        <v>2</v>
      </c>
      <c r="H1025">
        <v>4</v>
      </c>
      <c r="I1025" t="s">
        <v>44</v>
      </c>
      <c r="J1025" t="s">
        <v>45</v>
      </c>
      <c r="K1025">
        <v>0</v>
      </c>
      <c r="L1025">
        <v>141.51230000000001</v>
      </c>
      <c r="M1025">
        <f>_xlfn.RANK.EQ(D1025,'Segments clients'!$D$2:$D$1708,0)</f>
        <v>1008</v>
      </c>
      <c r="N1025">
        <f>SUMIFS('Segments clients'!$D$2:$D$1708,'Segments clients'!$M$2:$M$1708,"&lt;="&amp;M1025)</f>
        <v>2231544.8127999962</v>
      </c>
      <c r="O1025" s="4">
        <f>IFERROR(N1025/(SUM('Segments clients'!$D$2:$D$1708)),0)</f>
        <v>0.95471761139473177</v>
      </c>
    </row>
    <row r="1026" spans="1:15" x14ac:dyDescent="0.35">
      <c r="A1026" t="s">
        <v>2884</v>
      </c>
      <c r="B1026">
        <v>122</v>
      </c>
      <c r="C1026">
        <v>1</v>
      </c>
      <c r="D1026">
        <v>447.50400000000002</v>
      </c>
      <c r="E1026">
        <v>1</v>
      </c>
      <c r="F1026">
        <v>1</v>
      </c>
      <c r="G1026">
        <v>2</v>
      </c>
      <c r="H1026">
        <v>4</v>
      </c>
      <c r="I1026" t="s">
        <v>44</v>
      </c>
      <c r="J1026" t="s">
        <v>43</v>
      </c>
      <c r="K1026">
        <v>0</v>
      </c>
      <c r="L1026">
        <v>155.56399999999999</v>
      </c>
      <c r="M1026">
        <f>_xlfn.RANK.EQ(D1026,'Segments clients'!$D$2:$D$1708,0)</f>
        <v>969</v>
      </c>
      <c r="N1026">
        <f>SUMIFS('Segments clients'!$D$2:$D$1708,'Segments clients'!$M$2:$M$1708,"&lt;="&amp;M1026)</f>
        <v>2215060.3868999965</v>
      </c>
      <c r="O1026" s="4">
        <f>IFERROR(N1026/(SUM('Segments clients'!$D$2:$D$1708)),0)</f>
        <v>0.94766511053067159</v>
      </c>
    </row>
    <row r="1027" spans="1:15" x14ac:dyDescent="0.35">
      <c r="A1027" t="s">
        <v>4157</v>
      </c>
      <c r="B1027">
        <v>149</v>
      </c>
      <c r="C1027">
        <v>1</v>
      </c>
      <c r="D1027">
        <v>51.406399999999998</v>
      </c>
      <c r="E1027">
        <v>1</v>
      </c>
      <c r="F1027">
        <v>1</v>
      </c>
      <c r="G1027">
        <v>1</v>
      </c>
      <c r="H1027">
        <v>3</v>
      </c>
      <c r="I1027" t="s">
        <v>44</v>
      </c>
      <c r="J1027" t="s">
        <v>43</v>
      </c>
      <c r="K1027">
        <v>0</v>
      </c>
      <c r="L1027">
        <v>2.0724000000000018</v>
      </c>
      <c r="M1027">
        <f>_xlfn.RANK.EQ(D1027,'Segments clients'!$D$2:$D$1708,0)</f>
        <v>1572</v>
      </c>
      <c r="N1027">
        <f>SUMIFS('Segments clients'!$D$2:$D$1708,'Segments clients'!$M$2:$M$1708,"&lt;="&amp;M1027)</f>
        <v>2333165.241399996</v>
      </c>
      <c r="O1027" s="4">
        <f>IFERROR(N1027/(SUM('Segments clients'!$D$2:$D$1708)),0)</f>
        <v>0.99819368783532447</v>
      </c>
    </row>
    <row r="1028" spans="1:15" x14ac:dyDescent="0.35">
      <c r="A1028" t="s">
        <v>4530</v>
      </c>
      <c r="B1028">
        <v>38</v>
      </c>
      <c r="C1028">
        <v>1</v>
      </c>
      <c r="D1028">
        <v>331.24799999999999</v>
      </c>
      <c r="E1028">
        <v>2</v>
      </c>
      <c r="F1028">
        <v>1</v>
      </c>
      <c r="G1028">
        <v>2</v>
      </c>
      <c r="H1028">
        <v>5</v>
      </c>
      <c r="I1028" t="s">
        <v>44</v>
      </c>
      <c r="J1028" t="s">
        <v>43</v>
      </c>
      <c r="K1028">
        <v>0</v>
      </c>
      <c r="L1028">
        <v>115.158</v>
      </c>
      <c r="M1028">
        <f>_xlfn.RANK.EQ(D1028,'Segments clients'!$D$2:$D$1708,0)</f>
        <v>1069</v>
      </c>
      <c r="N1028">
        <f>SUMIFS('Segments clients'!$D$2:$D$1708,'Segments clients'!$M$2:$M$1708,"&lt;="&amp;M1028)</f>
        <v>2253733.7281999956</v>
      </c>
      <c r="O1028" s="4">
        <f>IFERROR(N1028/(SUM('Segments clients'!$D$2:$D$1708)),0)</f>
        <v>0.96421065325013899</v>
      </c>
    </row>
    <row r="1029" spans="1:15" x14ac:dyDescent="0.35">
      <c r="A1029" t="s">
        <v>6293</v>
      </c>
      <c r="B1029">
        <v>14</v>
      </c>
      <c r="C1029">
        <v>2</v>
      </c>
      <c r="D1029">
        <v>794.89890000000003</v>
      </c>
      <c r="E1029">
        <v>3</v>
      </c>
      <c r="F1029">
        <v>2</v>
      </c>
      <c r="G1029">
        <v>3</v>
      </c>
      <c r="H1029">
        <v>8</v>
      </c>
      <c r="I1029" t="s">
        <v>46</v>
      </c>
      <c r="J1029" t="s">
        <v>41</v>
      </c>
      <c r="K1029">
        <v>1</v>
      </c>
      <c r="L1029">
        <v>127.2749</v>
      </c>
      <c r="M1029">
        <f>_xlfn.RANK.EQ(D1029,'Segments clients'!$D$2:$D$1708,0)</f>
        <v>757</v>
      </c>
      <c r="N1029">
        <f>SUMIFS('Segments clients'!$D$2:$D$1708,'Segments clients'!$M$2:$M$1708,"&lt;="&amp;M1029)</f>
        <v>2089204.9220999957</v>
      </c>
      <c r="O1029" s="4">
        <f>IFERROR(N1029/(SUM('Segments clients'!$D$2:$D$1708)),0)</f>
        <v>0.89382060422919773</v>
      </c>
    </row>
    <row r="1030" spans="1:15" x14ac:dyDescent="0.35">
      <c r="A1030" t="s">
        <v>1668</v>
      </c>
      <c r="B1030">
        <v>71</v>
      </c>
      <c r="C1030">
        <v>2</v>
      </c>
      <c r="D1030">
        <v>97.566299999999984</v>
      </c>
      <c r="E1030">
        <v>2</v>
      </c>
      <c r="F1030">
        <v>2</v>
      </c>
      <c r="G1030">
        <v>1</v>
      </c>
      <c r="H1030">
        <v>5</v>
      </c>
      <c r="I1030" t="s">
        <v>44</v>
      </c>
      <c r="J1030" t="s">
        <v>48</v>
      </c>
      <c r="K1030">
        <v>1</v>
      </c>
      <c r="L1030">
        <v>-2.8097000000000141</v>
      </c>
      <c r="M1030">
        <f>_xlfn.RANK.EQ(D1030,'Segments clients'!$D$2:$D$1708,0)</f>
        <v>1423</v>
      </c>
      <c r="N1030">
        <f>SUMIFS('Segments clients'!$D$2:$D$1708,'Segments clients'!$M$2:$M$1708,"&lt;="&amp;M1030)</f>
        <v>2322132.3049999969</v>
      </c>
      <c r="O1030" s="4">
        <f>IFERROR(N1030/(SUM('Segments clients'!$D$2:$D$1708)),0)</f>
        <v>0.99347348744944897</v>
      </c>
    </row>
    <row r="1031" spans="1:15" x14ac:dyDescent="0.35">
      <c r="A1031" t="s">
        <v>4645</v>
      </c>
      <c r="B1031">
        <v>35</v>
      </c>
      <c r="C1031">
        <v>2</v>
      </c>
      <c r="D1031">
        <v>87.841200000000001</v>
      </c>
      <c r="E1031">
        <v>2</v>
      </c>
      <c r="F1031">
        <v>2</v>
      </c>
      <c r="G1031">
        <v>1</v>
      </c>
      <c r="H1031">
        <v>5</v>
      </c>
      <c r="I1031" t="s">
        <v>44</v>
      </c>
      <c r="J1031" t="s">
        <v>41</v>
      </c>
      <c r="K1031">
        <v>1</v>
      </c>
      <c r="L1031">
        <v>1.0992</v>
      </c>
      <c r="M1031">
        <f>_xlfn.RANK.EQ(D1031,'Segments clients'!$D$2:$D$1708,0)</f>
        <v>1457</v>
      </c>
      <c r="N1031">
        <f>SUMIFS('Segments clients'!$D$2:$D$1708,'Segments clients'!$M$2:$M$1708,"&lt;="&amp;M1031)</f>
        <v>2325276.1772999968</v>
      </c>
      <c r="O1031" s="4">
        <f>IFERROR(N1031/(SUM('Segments clients'!$D$2:$D$1708)),0)</f>
        <v>0.99481852441019891</v>
      </c>
    </row>
    <row r="1032" spans="1:15" x14ac:dyDescent="0.35">
      <c r="A1032" t="s">
        <v>1855</v>
      </c>
      <c r="B1032">
        <v>42</v>
      </c>
      <c r="C1032">
        <v>3</v>
      </c>
      <c r="D1032">
        <v>1536.8212000000001</v>
      </c>
      <c r="E1032">
        <v>2</v>
      </c>
      <c r="F1032">
        <v>3</v>
      </c>
      <c r="G1032">
        <v>3</v>
      </c>
      <c r="H1032">
        <v>8</v>
      </c>
      <c r="I1032" t="s">
        <v>46</v>
      </c>
      <c r="J1032" t="s">
        <v>48</v>
      </c>
      <c r="K1032">
        <v>1</v>
      </c>
      <c r="L1032">
        <v>462.3972</v>
      </c>
      <c r="M1032">
        <f>_xlfn.RANK.EQ(D1032,'Segments clients'!$D$2:$D$1708,0)</f>
        <v>493</v>
      </c>
      <c r="N1032">
        <f>SUMIFS('Segments clients'!$D$2:$D$1708,'Segments clients'!$M$2:$M$1708,"&lt;="&amp;M1032)</f>
        <v>1792889.4799999972</v>
      </c>
      <c r="O1032" s="4">
        <f>IFERROR(N1032/(SUM('Segments clients'!$D$2:$D$1708)),0)</f>
        <v>0.76704852711096005</v>
      </c>
    </row>
    <row r="1033" spans="1:15" x14ac:dyDescent="0.35">
      <c r="A1033" t="s">
        <v>7782</v>
      </c>
      <c r="B1033">
        <v>4</v>
      </c>
      <c r="C1033">
        <v>2</v>
      </c>
      <c r="D1033">
        <v>382.7002</v>
      </c>
      <c r="E1033">
        <v>4</v>
      </c>
      <c r="F1033">
        <v>2</v>
      </c>
      <c r="G1033">
        <v>2</v>
      </c>
      <c r="H1033">
        <v>8</v>
      </c>
      <c r="I1033" t="s">
        <v>46</v>
      </c>
      <c r="J1033" t="s">
        <v>41</v>
      </c>
      <c r="K1033">
        <v>1</v>
      </c>
      <c r="L1033">
        <v>95.926199999999994</v>
      </c>
      <c r="M1033">
        <f>_xlfn.RANK.EQ(D1033,'Segments clients'!$D$2:$D$1708,0)</f>
        <v>1023</v>
      </c>
      <c r="N1033">
        <f>SUMIFS('Segments clients'!$D$2:$D$1708,'Segments clients'!$M$2:$M$1708,"&lt;="&amp;M1033)</f>
        <v>2237393.5533999964</v>
      </c>
      <c r="O1033" s="4">
        <f>IFERROR(N1033/(SUM('Segments clients'!$D$2:$D$1708)),0)</f>
        <v>0.95721986706231721</v>
      </c>
    </row>
    <row r="1034" spans="1:15" x14ac:dyDescent="0.35">
      <c r="A1034" t="s">
        <v>4598</v>
      </c>
      <c r="B1034">
        <v>173</v>
      </c>
      <c r="C1034">
        <v>1</v>
      </c>
      <c r="D1034">
        <v>1286.58</v>
      </c>
      <c r="E1034">
        <v>1</v>
      </c>
      <c r="F1034">
        <v>1</v>
      </c>
      <c r="G1034">
        <v>3</v>
      </c>
      <c r="H1034">
        <v>5</v>
      </c>
      <c r="I1034" t="s">
        <v>44</v>
      </c>
      <c r="J1034" t="s">
        <v>41</v>
      </c>
      <c r="K1034">
        <v>0</v>
      </c>
      <c r="L1034">
        <v>329.24000000000018</v>
      </c>
      <c r="M1034">
        <f>_xlfn.RANK.EQ(D1034,'Segments clients'!$D$2:$D$1708,0)</f>
        <v>560</v>
      </c>
      <c r="N1034">
        <f>SUMIFS('Segments clients'!$D$2:$D$1708,'Segments clients'!$M$2:$M$1708,"&lt;="&amp;M1034)</f>
        <v>1887002.2451999963</v>
      </c>
      <c r="O1034" s="4">
        <f>IFERROR(N1034/(SUM('Segments clients'!$D$2:$D$1708)),0)</f>
        <v>0.80731261406906918</v>
      </c>
    </row>
    <row r="1035" spans="1:15" x14ac:dyDescent="0.35">
      <c r="A1035" t="s">
        <v>3822</v>
      </c>
      <c r="B1035">
        <v>72</v>
      </c>
      <c r="C1035">
        <v>3</v>
      </c>
      <c r="D1035">
        <v>230.56</v>
      </c>
      <c r="E1035">
        <v>2</v>
      </c>
      <c r="F1035">
        <v>3</v>
      </c>
      <c r="G1035">
        <v>2</v>
      </c>
      <c r="H1035">
        <v>7</v>
      </c>
      <c r="I1035" t="s">
        <v>42</v>
      </c>
      <c r="J1035" t="s">
        <v>45</v>
      </c>
      <c r="K1035">
        <v>1</v>
      </c>
      <c r="L1035">
        <v>33.336000000000027</v>
      </c>
      <c r="M1035">
        <f>_xlfn.RANK.EQ(D1035,'Segments clients'!$D$2:$D$1708,0)</f>
        <v>1174</v>
      </c>
      <c r="N1035">
        <f>SUMIFS('Segments clients'!$D$2:$D$1708,'Segments clients'!$M$2:$M$1708,"&lt;="&amp;M1035)</f>
        <v>2283436.877299997</v>
      </c>
      <c r="O1035" s="4">
        <f>IFERROR(N1035/(SUM('Segments clients'!$D$2:$D$1708)),0)</f>
        <v>0.97691849554709609</v>
      </c>
    </row>
    <row r="1036" spans="1:15" x14ac:dyDescent="0.35">
      <c r="A1036" t="s">
        <v>5047</v>
      </c>
      <c r="B1036">
        <v>110</v>
      </c>
      <c r="C1036">
        <v>1</v>
      </c>
      <c r="D1036">
        <v>147.10059999999999</v>
      </c>
      <c r="E1036">
        <v>1</v>
      </c>
      <c r="F1036">
        <v>1</v>
      </c>
      <c r="G1036">
        <v>1</v>
      </c>
      <c r="H1036">
        <v>3</v>
      </c>
      <c r="I1036" t="s">
        <v>44</v>
      </c>
      <c r="J1036" t="s">
        <v>41</v>
      </c>
      <c r="K1036">
        <v>0</v>
      </c>
      <c r="L1036">
        <v>38.086599999999997</v>
      </c>
      <c r="M1036">
        <f>_xlfn.RANK.EQ(D1036,'Segments clients'!$D$2:$D$1708,0)</f>
        <v>1304</v>
      </c>
      <c r="N1036">
        <f>SUMIFS('Segments clients'!$D$2:$D$1708,'Segments clients'!$M$2:$M$1708,"&lt;="&amp;M1036)</f>
        <v>2307684.6948999967</v>
      </c>
      <c r="O1036" s="4">
        <f>IFERROR(N1036/(SUM('Segments clients'!$D$2:$D$1708)),0)</f>
        <v>0.98729239365024912</v>
      </c>
    </row>
    <row r="1037" spans="1:15" x14ac:dyDescent="0.35">
      <c r="A1037" t="s">
        <v>6707</v>
      </c>
      <c r="B1037">
        <v>21</v>
      </c>
      <c r="C1037">
        <v>2</v>
      </c>
      <c r="D1037">
        <v>620.95940000000007</v>
      </c>
      <c r="E1037">
        <v>3</v>
      </c>
      <c r="F1037">
        <v>2</v>
      </c>
      <c r="G1037">
        <v>3</v>
      </c>
      <c r="H1037">
        <v>8</v>
      </c>
      <c r="I1037" t="s">
        <v>46</v>
      </c>
      <c r="J1037" t="s">
        <v>43</v>
      </c>
      <c r="K1037">
        <v>1</v>
      </c>
      <c r="L1037">
        <v>218.08940000000001</v>
      </c>
      <c r="M1037">
        <f>_xlfn.RANK.EQ(D1037,'Segments clients'!$D$2:$D$1708,0)</f>
        <v>844</v>
      </c>
      <c r="N1037">
        <f>SUMIFS('Segments clients'!$D$2:$D$1708,'Segments clients'!$M$2:$M$1708,"&lt;="&amp;M1037)</f>
        <v>2150069.0507999966</v>
      </c>
      <c r="O1037" s="4">
        <f>IFERROR(N1037/(SUM('Segments clients'!$D$2:$D$1708)),0)</f>
        <v>0.91985998969830529</v>
      </c>
    </row>
    <row r="1038" spans="1:15" x14ac:dyDescent="0.35">
      <c r="A1038" t="s">
        <v>4470</v>
      </c>
      <c r="B1038">
        <v>86</v>
      </c>
      <c r="C1038">
        <v>1</v>
      </c>
      <c r="D1038">
        <v>79.74560000000001</v>
      </c>
      <c r="E1038">
        <v>1</v>
      </c>
      <c r="F1038">
        <v>1</v>
      </c>
      <c r="G1038">
        <v>1</v>
      </c>
      <c r="H1038">
        <v>3</v>
      </c>
      <c r="I1038" t="s">
        <v>44</v>
      </c>
      <c r="J1038" t="s">
        <v>43</v>
      </c>
      <c r="K1038">
        <v>0</v>
      </c>
      <c r="L1038">
        <v>15.61760000000001</v>
      </c>
      <c r="M1038">
        <f>_xlfn.RANK.EQ(D1038,'Segments clients'!$D$2:$D$1708,0)</f>
        <v>1476</v>
      </c>
      <c r="N1038">
        <f>SUMIFS('Segments clients'!$D$2:$D$1708,'Segments clients'!$M$2:$M$1708,"&lt;="&amp;M1038)</f>
        <v>2326865.9329999969</v>
      </c>
      <c r="O1038" s="4">
        <f>IFERROR(N1038/(SUM('Segments clients'!$D$2:$D$1708)),0)</f>
        <v>0.99549866659506547</v>
      </c>
    </row>
    <row r="1039" spans="1:15" x14ac:dyDescent="0.35">
      <c r="A1039" t="s">
        <v>10563</v>
      </c>
      <c r="B1039">
        <v>9</v>
      </c>
      <c r="C1039">
        <v>1</v>
      </c>
      <c r="D1039">
        <v>252.07650000000001</v>
      </c>
      <c r="E1039">
        <v>4</v>
      </c>
      <c r="F1039">
        <v>1</v>
      </c>
      <c r="G1039">
        <v>2</v>
      </c>
      <c r="H1039">
        <v>7</v>
      </c>
      <c r="I1039" t="s">
        <v>42</v>
      </c>
      <c r="J1039" t="s">
        <v>43</v>
      </c>
      <c r="K1039">
        <v>0</v>
      </c>
      <c r="L1039">
        <v>81.90649999999998</v>
      </c>
      <c r="M1039">
        <f>_xlfn.RANK.EQ(D1039,'Segments clients'!$D$2:$D$1708,0)</f>
        <v>1158</v>
      </c>
      <c r="N1039">
        <f>SUMIFS('Segments clients'!$D$2:$D$1708,'Segments clients'!$M$2:$M$1708,"&lt;="&amp;M1039)</f>
        <v>2279588.4991999967</v>
      </c>
      <c r="O1039" s="4">
        <f>IFERROR(N1039/(SUM('Segments clients'!$D$2:$D$1708)),0)</f>
        <v>0.97527205119773697</v>
      </c>
    </row>
    <row r="1040" spans="1:15" x14ac:dyDescent="0.35">
      <c r="A1040" t="s">
        <v>3076</v>
      </c>
      <c r="B1040">
        <v>88</v>
      </c>
      <c r="C1040">
        <v>2</v>
      </c>
      <c r="D1040">
        <v>81.808899999999994</v>
      </c>
      <c r="E1040">
        <v>1</v>
      </c>
      <c r="F1040">
        <v>2</v>
      </c>
      <c r="G1040">
        <v>1</v>
      </c>
      <c r="H1040">
        <v>4</v>
      </c>
      <c r="I1040" t="s">
        <v>44</v>
      </c>
      <c r="J1040" t="s">
        <v>41</v>
      </c>
      <c r="K1040">
        <v>1</v>
      </c>
      <c r="L1040">
        <v>-20.585100000000001</v>
      </c>
      <c r="M1040">
        <f>_xlfn.RANK.EQ(D1040,'Segments clients'!$D$2:$D$1708,0)</f>
        <v>1472</v>
      </c>
      <c r="N1040">
        <f>SUMIFS('Segments clients'!$D$2:$D$1708,'Segments clients'!$M$2:$M$1708,"&lt;="&amp;M1040)</f>
        <v>2326543.7969999965</v>
      </c>
      <c r="O1040" s="4">
        <f>IFERROR(N1040/(SUM('Segments clients'!$D$2:$D$1708)),0)</f>
        <v>0.99536084775732547</v>
      </c>
    </row>
    <row r="1041" spans="1:15" x14ac:dyDescent="0.35">
      <c r="A1041" t="s">
        <v>4147</v>
      </c>
      <c r="B1041">
        <v>56</v>
      </c>
      <c r="C1041">
        <v>3</v>
      </c>
      <c r="D1041">
        <v>904.52949999999998</v>
      </c>
      <c r="E1041">
        <v>2</v>
      </c>
      <c r="F1041">
        <v>3</v>
      </c>
      <c r="G1041">
        <v>3</v>
      </c>
      <c r="H1041">
        <v>8</v>
      </c>
      <c r="I1041" t="s">
        <v>46</v>
      </c>
      <c r="J1041" t="s">
        <v>41</v>
      </c>
      <c r="K1041">
        <v>1</v>
      </c>
      <c r="L1041">
        <v>285.73949999999991</v>
      </c>
      <c r="M1041">
        <f>_xlfn.RANK.EQ(D1041,'Segments clients'!$D$2:$D$1708,0)</f>
        <v>710</v>
      </c>
      <c r="N1041">
        <f>SUMIFS('Segments clients'!$D$2:$D$1708,'Segments clients'!$M$2:$M$1708,"&lt;="&amp;M1041)</f>
        <v>2049245.992499996</v>
      </c>
      <c r="O1041" s="4">
        <f>IFERROR(N1041/(SUM('Segments clients'!$D$2:$D$1708)),0)</f>
        <v>0.87672505069033135</v>
      </c>
    </row>
    <row r="1042" spans="1:15" x14ac:dyDescent="0.35">
      <c r="A1042" t="s">
        <v>4578</v>
      </c>
      <c r="B1042">
        <v>129</v>
      </c>
      <c r="C1042">
        <v>1</v>
      </c>
      <c r="D1042">
        <v>63.488100000000003</v>
      </c>
      <c r="E1042">
        <v>1</v>
      </c>
      <c r="F1042">
        <v>1</v>
      </c>
      <c r="G1042">
        <v>1</v>
      </c>
      <c r="H1042">
        <v>3</v>
      </c>
      <c r="I1042" t="s">
        <v>44</v>
      </c>
      <c r="J1042" t="s">
        <v>41</v>
      </c>
      <c r="K1042">
        <v>0</v>
      </c>
      <c r="L1042">
        <v>-8.9039000000000001</v>
      </c>
      <c r="M1042">
        <f>_xlfn.RANK.EQ(D1042,'Segments clients'!$D$2:$D$1708,0)</f>
        <v>1530</v>
      </c>
      <c r="N1042">
        <f>SUMIFS('Segments clients'!$D$2:$D$1708,'Segments clients'!$M$2:$M$1708,"&lt;="&amp;M1042)</f>
        <v>2330759.0120999971</v>
      </c>
      <c r="O1042" s="4">
        <f>IFERROR(N1042/(SUM('Segments clients'!$D$2:$D$1708)),0)</f>
        <v>0.997164235289005</v>
      </c>
    </row>
    <row r="1043" spans="1:15" x14ac:dyDescent="0.35">
      <c r="A1043" t="s">
        <v>3837</v>
      </c>
      <c r="B1043">
        <v>128</v>
      </c>
      <c r="C1043">
        <v>1</v>
      </c>
      <c r="D1043">
        <v>81</v>
      </c>
      <c r="E1043">
        <v>1</v>
      </c>
      <c r="F1043">
        <v>1</v>
      </c>
      <c r="G1043">
        <v>1</v>
      </c>
      <c r="H1043">
        <v>3</v>
      </c>
      <c r="I1043" t="s">
        <v>44</v>
      </c>
      <c r="J1043" t="s">
        <v>43</v>
      </c>
      <c r="K1043">
        <v>0</v>
      </c>
      <c r="L1043">
        <v>14.08</v>
      </c>
      <c r="M1043">
        <f>_xlfn.RANK.EQ(D1043,'Segments clients'!$D$2:$D$1708,0)</f>
        <v>1474</v>
      </c>
      <c r="N1043">
        <f>SUMIFS('Segments clients'!$D$2:$D$1708,'Segments clients'!$M$2:$M$1708,"&lt;="&amp;M1043)</f>
        <v>2326705.8473999966</v>
      </c>
      <c r="O1043" s="4">
        <f>IFERROR(N1043/(SUM('Segments clients'!$D$2:$D$1708)),0)</f>
        <v>0.99543017747453588</v>
      </c>
    </row>
    <row r="1044" spans="1:15" x14ac:dyDescent="0.35">
      <c r="A1044" t="s">
        <v>3333</v>
      </c>
      <c r="B1044">
        <v>155</v>
      </c>
      <c r="C1044">
        <v>2</v>
      </c>
      <c r="D1044">
        <v>468.16079999999999</v>
      </c>
      <c r="E1044">
        <v>1</v>
      </c>
      <c r="F1044">
        <v>2</v>
      </c>
      <c r="G1044">
        <v>2</v>
      </c>
      <c r="H1044">
        <v>5</v>
      </c>
      <c r="I1044" t="s">
        <v>44</v>
      </c>
      <c r="J1044" t="s">
        <v>43</v>
      </c>
      <c r="K1044">
        <v>1</v>
      </c>
      <c r="L1044">
        <v>148.0548</v>
      </c>
      <c r="M1044">
        <f>_xlfn.RANK.EQ(D1044,'Segments clients'!$D$2:$D$1708,0)</f>
        <v>948</v>
      </c>
      <c r="N1044">
        <f>SUMIFS('Segments clients'!$D$2:$D$1708,'Segments clients'!$M$2:$M$1708,"&lt;="&amp;M1044)</f>
        <v>2205455.6918999963</v>
      </c>
      <c r="O1044" s="4">
        <f>IFERROR(N1044/(SUM('Segments clients'!$D$2:$D$1708)),0)</f>
        <v>0.9435559519711042</v>
      </c>
    </row>
    <row r="1045" spans="1:15" x14ac:dyDescent="0.35">
      <c r="A1045" t="s">
        <v>4038</v>
      </c>
      <c r="B1045">
        <v>5</v>
      </c>
      <c r="C1045">
        <v>4</v>
      </c>
      <c r="D1045">
        <v>2436.819</v>
      </c>
      <c r="E1045">
        <v>4</v>
      </c>
      <c r="F1045">
        <v>3</v>
      </c>
      <c r="G1045">
        <v>4</v>
      </c>
      <c r="H1045">
        <v>11</v>
      </c>
      <c r="I1045" t="s">
        <v>49</v>
      </c>
      <c r="J1045" t="s">
        <v>43</v>
      </c>
      <c r="K1045">
        <v>1</v>
      </c>
      <c r="L1045">
        <v>808.42499999999995</v>
      </c>
      <c r="M1045">
        <f>_xlfn.RANK.EQ(D1045,'Segments clients'!$D$2:$D$1708,0)</f>
        <v>352</v>
      </c>
      <c r="N1045">
        <f>SUMIFS('Segments clients'!$D$2:$D$1708,'Segments clients'!$M$2:$M$1708,"&lt;="&amp;M1045)</f>
        <v>1517438.2218999984</v>
      </c>
      <c r="O1045" s="4">
        <f>IFERROR(N1045/(SUM('Segments clients'!$D$2:$D$1708)),0)</f>
        <v>0.64920273451003219</v>
      </c>
    </row>
    <row r="1046" spans="1:15" x14ac:dyDescent="0.35">
      <c r="A1046" t="s">
        <v>1873</v>
      </c>
      <c r="B1046">
        <v>28</v>
      </c>
      <c r="C1046">
        <v>2</v>
      </c>
      <c r="D1046">
        <v>2027.5077000000001</v>
      </c>
      <c r="E1046">
        <v>3</v>
      </c>
      <c r="F1046">
        <v>2</v>
      </c>
      <c r="G1046">
        <v>4</v>
      </c>
      <c r="H1046">
        <v>9</v>
      </c>
      <c r="I1046" t="s">
        <v>46</v>
      </c>
      <c r="J1046" t="s">
        <v>41</v>
      </c>
      <c r="K1046">
        <v>1</v>
      </c>
      <c r="L1046">
        <v>493.40370000000019</v>
      </c>
      <c r="M1046">
        <f>_xlfn.RANK.EQ(D1046,'Segments clients'!$D$2:$D$1708,0)</f>
        <v>412</v>
      </c>
      <c r="N1046">
        <f>SUMIFS('Segments clients'!$D$2:$D$1708,'Segments clients'!$M$2:$M$1708,"&lt;="&amp;M1046)</f>
        <v>1650971.8786999984</v>
      </c>
      <c r="O1046" s="4">
        <f>IFERROR(N1046/(SUM('Segments clients'!$D$2:$D$1708)),0)</f>
        <v>0.70633218722352609</v>
      </c>
    </row>
    <row r="1047" spans="1:15" x14ac:dyDescent="0.35">
      <c r="A1047" t="s">
        <v>4586</v>
      </c>
      <c r="B1047">
        <v>19</v>
      </c>
      <c r="C1047">
        <v>3</v>
      </c>
      <c r="D1047">
        <v>1596.4541999999999</v>
      </c>
      <c r="E1047">
        <v>3</v>
      </c>
      <c r="F1047">
        <v>3</v>
      </c>
      <c r="G1047">
        <v>3</v>
      </c>
      <c r="H1047">
        <v>9</v>
      </c>
      <c r="I1047" t="s">
        <v>46</v>
      </c>
      <c r="J1047" t="s">
        <v>43</v>
      </c>
      <c r="K1047">
        <v>1</v>
      </c>
      <c r="L1047">
        <v>453.65420000000012</v>
      </c>
      <c r="M1047">
        <f>_xlfn.RANK.EQ(D1047,'Segments clients'!$D$2:$D$1708,0)</f>
        <v>480</v>
      </c>
      <c r="N1047">
        <f>SUMIFS('Segments clients'!$D$2:$D$1708,'Segments clients'!$M$2:$M$1708,"&lt;="&amp;M1047)</f>
        <v>1772577.3033999975</v>
      </c>
      <c r="O1047" s="4">
        <f>IFERROR(N1047/(SUM('Segments clients'!$D$2:$D$1708)),0)</f>
        <v>0.75835840687920575</v>
      </c>
    </row>
    <row r="1048" spans="1:15" x14ac:dyDescent="0.35">
      <c r="A1048" t="s">
        <v>10893</v>
      </c>
      <c r="B1048">
        <v>40</v>
      </c>
      <c r="C1048">
        <v>1</v>
      </c>
      <c r="D1048">
        <v>738.33240000000001</v>
      </c>
      <c r="E1048">
        <v>2</v>
      </c>
      <c r="F1048">
        <v>1</v>
      </c>
      <c r="G1048">
        <v>3</v>
      </c>
      <c r="H1048">
        <v>6</v>
      </c>
      <c r="I1048" t="s">
        <v>44</v>
      </c>
      <c r="J1048" t="s">
        <v>41</v>
      </c>
      <c r="K1048">
        <v>0</v>
      </c>
      <c r="L1048">
        <v>255.1164</v>
      </c>
      <c r="M1048">
        <f>_xlfn.RANK.EQ(D1048,'Segments clients'!$D$2:$D$1708,0)</f>
        <v>778</v>
      </c>
      <c r="N1048">
        <f>SUMIFS('Segments clients'!$D$2:$D$1708,'Segments clients'!$M$2:$M$1708,"&lt;="&amp;M1048)</f>
        <v>2105110.6566999955</v>
      </c>
      <c r="O1048" s="4">
        <f>IFERROR(N1048/(SUM('Segments clients'!$D$2:$D$1708)),0)</f>
        <v>0.90062552468505752</v>
      </c>
    </row>
    <row r="1049" spans="1:15" x14ac:dyDescent="0.35">
      <c r="A1049" t="s">
        <v>1943</v>
      </c>
      <c r="B1049">
        <v>4</v>
      </c>
      <c r="C1049">
        <v>3</v>
      </c>
      <c r="D1049">
        <v>432.68650000000002</v>
      </c>
      <c r="E1049">
        <v>4</v>
      </c>
      <c r="F1049">
        <v>3</v>
      </c>
      <c r="G1049">
        <v>2</v>
      </c>
      <c r="H1049">
        <v>9</v>
      </c>
      <c r="I1049" t="s">
        <v>46</v>
      </c>
      <c r="J1049" t="s">
        <v>41</v>
      </c>
      <c r="K1049">
        <v>1</v>
      </c>
      <c r="L1049">
        <v>95.526500000000041</v>
      </c>
      <c r="M1049">
        <f>_xlfn.RANK.EQ(D1049,'Segments clients'!$D$2:$D$1708,0)</f>
        <v>982</v>
      </c>
      <c r="N1049">
        <f>SUMIFS('Segments clients'!$D$2:$D$1708,'Segments clients'!$M$2:$M$1708,"&lt;="&amp;M1049)</f>
        <v>2220768.5661999965</v>
      </c>
      <c r="O1049" s="4">
        <f>IFERROR(N1049/(SUM('Segments clients'!$D$2:$D$1708)),0)</f>
        <v>0.95010723012219833</v>
      </c>
    </row>
    <row r="1050" spans="1:15" x14ac:dyDescent="0.35">
      <c r="A1050" t="s">
        <v>8663</v>
      </c>
      <c r="B1050">
        <v>184</v>
      </c>
      <c r="C1050">
        <v>1</v>
      </c>
      <c r="D1050">
        <v>97.888000000000005</v>
      </c>
      <c r="E1050">
        <v>1</v>
      </c>
      <c r="F1050">
        <v>1</v>
      </c>
      <c r="G1050">
        <v>1</v>
      </c>
      <c r="H1050">
        <v>3</v>
      </c>
      <c r="I1050" t="s">
        <v>44</v>
      </c>
      <c r="J1050" t="s">
        <v>41</v>
      </c>
      <c r="K1050">
        <v>0</v>
      </c>
      <c r="L1050">
        <v>26.10400000000001</v>
      </c>
      <c r="M1050">
        <f>_xlfn.RANK.EQ(D1050,'Segments clients'!$D$2:$D$1708,0)</f>
        <v>1421</v>
      </c>
      <c r="N1050">
        <f>SUMIFS('Segments clients'!$D$2:$D$1708,'Segments clients'!$M$2:$M$1708,"&lt;="&amp;M1050)</f>
        <v>2321937.1336999969</v>
      </c>
      <c r="O1050" s="4">
        <f>IFERROR(N1050/(SUM('Segments clients'!$D$2:$D$1708)),0)</f>
        <v>0.99338998768001563</v>
      </c>
    </row>
    <row r="1051" spans="1:15" x14ac:dyDescent="0.35">
      <c r="A1051" t="s">
        <v>6139</v>
      </c>
      <c r="B1051">
        <v>3</v>
      </c>
      <c r="C1051">
        <v>3</v>
      </c>
      <c r="D1051">
        <v>983.06179999999995</v>
      </c>
      <c r="E1051">
        <v>4</v>
      </c>
      <c r="F1051">
        <v>3</v>
      </c>
      <c r="G1051">
        <v>3</v>
      </c>
      <c r="H1051">
        <v>10</v>
      </c>
      <c r="I1051" t="s">
        <v>49</v>
      </c>
      <c r="J1051" t="s">
        <v>45</v>
      </c>
      <c r="K1051">
        <v>1</v>
      </c>
      <c r="L1051">
        <v>277.15379999999999</v>
      </c>
      <c r="M1051">
        <f>_xlfn.RANK.EQ(D1051,'Segments clients'!$D$2:$D$1708,0)</f>
        <v>673</v>
      </c>
      <c r="N1051">
        <f>SUMIFS('Segments clients'!$D$2:$D$1708,'Segments clients'!$M$2:$M$1708,"&lt;="&amp;M1051)</f>
        <v>2014477.9840999958</v>
      </c>
      <c r="O1051" s="4">
        <f>IFERROR(N1051/(SUM('Segments clients'!$D$2:$D$1708)),0)</f>
        <v>0.8618503191849618</v>
      </c>
    </row>
    <row r="1052" spans="1:15" x14ac:dyDescent="0.35">
      <c r="A1052" t="s">
        <v>522</v>
      </c>
      <c r="B1052">
        <v>12</v>
      </c>
      <c r="C1052">
        <v>1</v>
      </c>
      <c r="D1052">
        <v>60.1524</v>
      </c>
      <c r="E1052">
        <v>4</v>
      </c>
      <c r="F1052">
        <v>1</v>
      </c>
      <c r="G1052">
        <v>1</v>
      </c>
      <c r="H1052">
        <v>6</v>
      </c>
      <c r="I1052" t="s">
        <v>42</v>
      </c>
      <c r="J1052" t="s">
        <v>45</v>
      </c>
      <c r="K1052">
        <v>0</v>
      </c>
      <c r="L1052">
        <v>19.3444</v>
      </c>
      <c r="M1052">
        <f>_xlfn.RANK.EQ(D1052,'Segments clients'!$D$2:$D$1708,0)</f>
        <v>1541</v>
      </c>
      <c r="N1052">
        <f>SUMIFS('Segments clients'!$D$2:$D$1708,'Segments clients'!$M$2:$M$1708,"&lt;="&amp;M1052)</f>
        <v>2331433.9462999967</v>
      </c>
      <c r="O1052" s="4">
        <f>IFERROR(N1052/(SUM('Segments clients'!$D$2:$D$1708)),0)</f>
        <v>0.99745299111572028</v>
      </c>
    </row>
    <row r="1053" spans="1:15" x14ac:dyDescent="0.35">
      <c r="A1053" t="s">
        <v>2671</v>
      </c>
      <c r="B1053">
        <v>34</v>
      </c>
      <c r="C1053">
        <v>4</v>
      </c>
      <c r="D1053">
        <v>302.815</v>
      </c>
      <c r="E1053">
        <v>3</v>
      </c>
      <c r="F1053">
        <v>3</v>
      </c>
      <c r="G1053">
        <v>2</v>
      </c>
      <c r="H1053">
        <v>8</v>
      </c>
      <c r="I1053" t="s">
        <v>46</v>
      </c>
      <c r="J1053" t="s">
        <v>45</v>
      </c>
      <c r="K1053">
        <v>1</v>
      </c>
      <c r="L1053">
        <v>69.453000000000017</v>
      </c>
      <c r="M1053">
        <f>_xlfn.RANK.EQ(D1053,'Segments clients'!$D$2:$D$1708,0)</f>
        <v>1097</v>
      </c>
      <c r="N1053">
        <f>SUMIFS('Segments clients'!$D$2:$D$1708,'Segments clients'!$M$2:$M$1708,"&lt;="&amp;M1053)</f>
        <v>2262592.8824999956</v>
      </c>
      <c r="O1053" s="4">
        <f>IFERROR(N1053/(SUM('Segments clients'!$D$2:$D$1708)),0)</f>
        <v>0.96800084853717017</v>
      </c>
    </row>
    <row r="1054" spans="1:15" x14ac:dyDescent="0.35">
      <c r="A1054" t="s">
        <v>1359</v>
      </c>
      <c r="B1054">
        <v>21</v>
      </c>
      <c r="C1054">
        <v>3</v>
      </c>
      <c r="D1054">
        <v>513.15</v>
      </c>
      <c r="E1054">
        <v>3</v>
      </c>
      <c r="F1054">
        <v>3</v>
      </c>
      <c r="G1054">
        <v>2</v>
      </c>
      <c r="H1054">
        <v>8</v>
      </c>
      <c r="I1054" t="s">
        <v>46</v>
      </c>
      <c r="J1054" t="s">
        <v>41</v>
      </c>
      <c r="K1054">
        <v>1</v>
      </c>
      <c r="L1054">
        <v>132.036</v>
      </c>
      <c r="M1054">
        <f>_xlfn.RANK.EQ(D1054,'Segments clients'!$D$2:$D$1708,0)</f>
        <v>909</v>
      </c>
      <c r="N1054">
        <f>SUMIFS('Segments clients'!$D$2:$D$1708,'Segments clients'!$M$2:$M$1708,"&lt;="&amp;M1054)</f>
        <v>2186281.9150999966</v>
      </c>
      <c r="O1054" s="4">
        <f>IFERROR(N1054/(SUM('Segments clients'!$D$2:$D$1708)),0)</f>
        <v>0.9353528711802046</v>
      </c>
    </row>
    <row r="1055" spans="1:15" x14ac:dyDescent="0.35">
      <c r="A1055" t="s">
        <v>1012</v>
      </c>
      <c r="B1055">
        <v>123</v>
      </c>
      <c r="C1055">
        <v>3</v>
      </c>
      <c r="D1055">
        <v>2372.8231999999998</v>
      </c>
      <c r="E1055">
        <v>1</v>
      </c>
      <c r="F1055">
        <v>3</v>
      </c>
      <c r="G1055">
        <v>4</v>
      </c>
      <c r="H1055">
        <v>8</v>
      </c>
      <c r="I1055" t="s">
        <v>46</v>
      </c>
      <c r="J1055" t="s">
        <v>43</v>
      </c>
      <c r="K1055">
        <v>1</v>
      </c>
      <c r="L1055">
        <v>837.98719999999992</v>
      </c>
      <c r="M1055">
        <f>_xlfn.RANK.EQ(D1055,'Segments clients'!$D$2:$D$1708,0)</f>
        <v>363</v>
      </c>
      <c r="N1055">
        <f>SUMIFS('Segments clients'!$D$2:$D$1708,'Segments clients'!$M$2:$M$1708,"&lt;="&amp;M1055)</f>
        <v>1543877.8252999985</v>
      </c>
      <c r="O1055" s="4">
        <f>IFERROR(N1055/(SUM('Segments clients'!$D$2:$D$1708)),0)</f>
        <v>0.66051434020106903</v>
      </c>
    </row>
    <row r="1056" spans="1:15" x14ac:dyDescent="0.35">
      <c r="A1056" t="s">
        <v>2485</v>
      </c>
      <c r="B1056">
        <v>70</v>
      </c>
      <c r="C1056">
        <v>3</v>
      </c>
      <c r="D1056">
        <v>180.29339999999999</v>
      </c>
      <c r="E1056">
        <v>2</v>
      </c>
      <c r="F1056">
        <v>3</v>
      </c>
      <c r="G1056">
        <v>2</v>
      </c>
      <c r="H1056">
        <v>7</v>
      </c>
      <c r="I1056" t="s">
        <v>42</v>
      </c>
      <c r="J1056" t="s">
        <v>48</v>
      </c>
      <c r="K1056">
        <v>1</v>
      </c>
      <c r="L1056">
        <v>15.91740000000002</v>
      </c>
      <c r="M1056">
        <f>_xlfn.RANK.EQ(D1056,'Segments clients'!$D$2:$D$1708,0)</f>
        <v>1245</v>
      </c>
      <c r="N1056">
        <f>SUMIFS('Segments clients'!$D$2:$D$1708,'Segments clients'!$M$2:$M$1708,"&lt;="&amp;M1056)</f>
        <v>2298135.548299998</v>
      </c>
      <c r="O1056" s="4">
        <f>IFERROR(N1056/(SUM('Segments clients'!$D$2:$D$1708)),0)</f>
        <v>0.98320700025796059</v>
      </c>
    </row>
    <row r="1057" spans="1:15" x14ac:dyDescent="0.35">
      <c r="A1057" t="s">
        <v>2932</v>
      </c>
      <c r="B1057">
        <v>122</v>
      </c>
      <c r="C1057">
        <v>2</v>
      </c>
      <c r="D1057">
        <v>120.7671</v>
      </c>
      <c r="E1057">
        <v>1</v>
      </c>
      <c r="F1057">
        <v>2</v>
      </c>
      <c r="G1057">
        <v>1</v>
      </c>
      <c r="H1057">
        <v>4</v>
      </c>
      <c r="I1057" t="s">
        <v>44</v>
      </c>
      <c r="J1057" t="s">
        <v>48</v>
      </c>
      <c r="K1057">
        <v>1</v>
      </c>
      <c r="L1057">
        <v>-13.6989</v>
      </c>
      <c r="M1057">
        <f>_xlfn.RANK.EQ(D1057,'Segments clients'!$D$2:$D$1708,0)</f>
        <v>1364</v>
      </c>
      <c r="N1057">
        <f>SUMIFS('Segments clients'!$D$2:$D$1708,'Segments clients'!$M$2:$M$1708,"&lt;="&amp;M1057)</f>
        <v>2315663.7439999967</v>
      </c>
      <c r="O1057" s="4">
        <f>IFERROR(N1057/(SUM('Segments clients'!$D$2:$D$1708)),0)</f>
        <v>0.99070605518832733</v>
      </c>
    </row>
    <row r="1058" spans="1:15" x14ac:dyDescent="0.35">
      <c r="A1058" t="s">
        <v>3131</v>
      </c>
      <c r="B1058">
        <v>5</v>
      </c>
      <c r="C1058">
        <v>4</v>
      </c>
      <c r="D1058">
        <v>1556.7936999999999</v>
      </c>
      <c r="E1058">
        <v>4</v>
      </c>
      <c r="F1058">
        <v>3</v>
      </c>
      <c r="G1058">
        <v>3</v>
      </c>
      <c r="H1058">
        <v>10</v>
      </c>
      <c r="I1058" t="s">
        <v>49</v>
      </c>
      <c r="J1058" t="s">
        <v>48</v>
      </c>
      <c r="K1058">
        <v>1</v>
      </c>
      <c r="L1058">
        <v>482.69970000000001</v>
      </c>
      <c r="M1058">
        <f>_xlfn.RANK.EQ(D1058,'Segments clients'!$D$2:$D$1708,0)</f>
        <v>488</v>
      </c>
      <c r="N1058">
        <f>SUMIFS('Segments clients'!$D$2:$D$1708,'Segments clients'!$M$2:$M$1708,"&lt;="&amp;M1058)</f>
        <v>1785161.8925999973</v>
      </c>
      <c r="O1058" s="4">
        <f>IFERROR(N1058/(SUM('Segments clients'!$D$2:$D$1708)),0)</f>
        <v>0.76374244795805479</v>
      </c>
    </row>
    <row r="1059" spans="1:15" x14ac:dyDescent="0.35">
      <c r="A1059" t="s">
        <v>5301</v>
      </c>
      <c r="B1059">
        <v>35</v>
      </c>
      <c r="C1059">
        <v>2</v>
      </c>
      <c r="D1059">
        <v>168.71700000000001</v>
      </c>
      <c r="E1059">
        <v>2</v>
      </c>
      <c r="F1059">
        <v>2</v>
      </c>
      <c r="G1059">
        <v>2</v>
      </c>
      <c r="H1059">
        <v>6</v>
      </c>
      <c r="I1059" t="s">
        <v>44</v>
      </c>
      <c r="J1059" t="s">
        <v>48</v>
      </c>
      <c r="K1059">
        <v>1</v>
      </c>
      <c r="L1059">
        <v>23.798999999999999</v>
      </c>
      <c r="M1059">
        <f>_xlfn.RANK.EQ(D1059,'Segments clients'!$D$2:$D$1708,0)</f>
        <v>1260</v>
      </c>
      <c r="N1059">
        <f>SUMIFS('Segments clients'!$D$2:$D$1708,'Segments clients'!$M$2:$M$1708,"&lt;="&amp;M1059)</f>
        <v>2300763.1992999977</v>
      </c>
      <c r="O1059" s="4">
        <f>IFERROR(N1059/(SUM('Segments clients'!$D$2:$D$1708)),0)</f>
        <v>0.98433118323287061</v>
      </c>
    </row>
    <row r="1060" spans="1:15" x14ac:dyDescent="0.35">
      <c r="A1060" t="s">
        <v>4139</v>
      </c>
      <c r="B1060">
        <v>29</v>
      </c>
      <c r="C1060">
        <v>2</v>
      </c>
      <c r="D1060">
        <v>274.62119999999999</v>
      </c>
      <c r="E1060">
        <v>3</v>
      </c>
      <c r="F1060">
        <v>2</v>
      </c>
      <c r="G1060">
        <v>2</v>
      </c>
      <c r="H1060">
        <v>7</v>
      </c>
      <c r="I1060" t="s">
        <v>42</v>
      </c>
      <c r="J1060" t="s">
        <v>41</v>
      </c>
      <c r="K1060">
        <v>1</v>
      </c>
      <c r="L1060">
        <v>49.263199999999998</v>
      </c>
      <c r="M1060">
        <f>_xlfn.RANK.EQ(D1060,'Segments clients'!$D$2:$D$1708,0)</f>
        <v>1132</v>
      </c>
      <c r="N1060">
        <f>SUMIFS('Segments clients'!$D$2:$D$1708,'Segments clients'!$M$2:$M$1708,"&lt;="&amp;M1060)</f>
        <v>2272743.5827999972</v>
      </c>
      <c r="O1060" s="4">
        <f>IFERROR(N1060/(SUM('Segments clients'!$D$2:$D$1708)),0)</f>
        <v>0.97234360351516302</v>
      </c>
    </row>
    <row r="1061" spans="1:15" x14ac:dyDescent="0.35">
      <c r="A1061" t="s">
        <v>6062</v>
      </c>
      <c r="B1061">
        <v>62</v>
      </c>
      <c r="C1061">
        <v>2</v>
      </c>
      <c r="D1061">
        <v>739.11059999999998</v>
      </c>
      <c r="E1061">
        <v>2</v>
      </c>
      <c r="F1061">
        <v>2</v>
      </c>
      <c r="G1061">
        <v>3</v>
      </c>
      <c r="H1061">
        <v>7</v>
      </c>
      <c r="I1061" t="s">
        <v>44</v>
      </c>
      <c r="J1061" t="s">
        <v>43</v>
      </c>
      <c r="K1061">
        <v>1</v>
      </c>
      <c r="L1061">
        <v>235.23259999999999</v>
      </c>
      <c r="M1061">
        <f>_xlfn.RANK.EQ(D1061,'Segments clients'!$D$2:$D$1708,0)</f>
        <v>777</v>
      </c>
      <c r="N1061">
        <f>SUMIFS('Segments clients'!$D$2:$D$1708,'Segments clients'!$M$2:$M$1708,"&lt;="&amp;M1061)</f>
        <v>2104372.3242999958</v>
      </c>
      <c r="O1061" s="4">
        <f>IFERROR(N1061/(SUM('Segments clients'!$D$2:$D$1708)),0)</f>
        <v>0.90030964532592483</v>
      </c>
    </row>
    <row r="1062" spans="1:15" x14ac:dyDescent="0.35">
      <c r="A1062" t="s">
        <v>285</v>
      </c>
      <c r="B1062">
        <v>175</v>
      </c>
      <c r="C1062">
        <v>1</v>
      </c>
      <c r="D1062">
        <v>942.03340000000003</v>
      </c>
      <c r="E1062">
        <v>1</v>
      </c>
      <c r="F1062">
        <v>1</v>
      </c>
      <c r="G1062">
        <v>3</v>
      </c>
      <c r="H1062">
        <v>5</v>
      </c>
      <c r="I1062" t="s">
        <v>44</v>
      </c>
      <c r="J1062" t="s">
        <v>41</v>
      </c>
      <c r="K1062">
        <v>0</v>
      </c>
      <c r="L1062">
        <v>247.8254</v>
      </c>
      <c r="M1062">
        <f>_xlfn.RANK.EQ(D1062,'Segments clients'!$D$2:$D$1708,0)</f>
        <v>690</v>
      </c>
      <c r="N1062">
        <f>SUMIFS('Segments clients'!$D$2:$D$1708,'Segments clients'!$M$2:$M$1708,"&lt;="&amp;M1062)</f>
        <v>2030812.2389999961</v>
      </c>
      <c r="O1062" s="4">
        <f>IFERROR(N1062/(SUM('Segments clients'!$D$2:$D$1708)),0)</f>
        <v>0.86883857267312448</v>
      </c>
    </row>
    <row r="1063" spans="1:15" x14ac:dyDescent="0.35">
      <c r="A1063" t="s">
        <v>1439</v>
      </c>
      <c r="B1063">
        <v>38</v>
      </c>
      <c r="C1063">
        <v>2</v>
      </c>
      <c r="D1063">
        <v>207.63839999999999</v>
      </c>
      <c r="E1063">
        <v>2</v>
      </c>
      <c r="F1063">
        <v>2</v>
      </c>
      <c r="G1063">
        <v>2</v>
      </c>
      <c r="H1063">
        <v>6</v>
      </c>
      <c r="I1063" t="s">
        <v>44</v>
      </c>
      <c r="J1063" t="s">
        <v>41</v>
      </c>
      <c r="K1063">
        <v>1</v>
      </c>
      <c r="L1063">
        <v>13.92439999999999</v>
      </c>
      <c r="M1063">
        <f>_xlfn.RANK.EQ(D1063,'Segments clients'!$D$2:$D$1708,0)</f>
        <v>1209</v>
      </c>
      <c r="N1063">
        <f>SUMIFS('Segments clients'!$D$2:$D$1708,'Segments clients'!$M$2:$M$1708,"&lt;="&amp;M1063)</f>
        <v>2291172.8740999969</v>
      </c>
      <c r="O1063" s="4">
        <f>IFERROR(N1063/(SUM('Segments clients'!$D$2:$D$1708)),0)</f>
        <v>0.98022817247775385</v>
      </c>
    </row>
    <row r="1064" spans="1:15" x14ac:dyDescent="0.35">
      <c r="A1064" t="s">
        <v>1757</v>
      </c>
      <c r="B1064">
        <v>93</v>
      </c>
      <c r="C1064">
        <v>2</v>
      </c>
      <c r="D1064">
        <v>92.122799999999998</v>
      </c>
      <c r="E1064">
        <v>1</v>
      </c>
      <c r="F1064">
        <v>2</v>
      </c>
      <c r="G1064">
        <v>1</v>
      </c>
      <c r="H1064">
        <v>4</v>
      </c>
      <c r="I1064" t="s">
        <v>44</v>
      </c>
      <c r="J1064" t="s">
        <v>43</v>
      </c>
      <c r="K1064">
        <v>1</v>
      </c>
      <c r="L1064">
        <v>6.3608000000000038</v>
      </c>
      <c r="M1064">
        <f>_xlfn.RANK.EQ(D1064,'Segments clients'!$D$2:$D$1708,0)</f>
        <v>1441</v>
      </c>
      <c r="N1064">
        <f>SUMIFS('Segments clients'!$D$2:$D$1708,'Segments clients'!$M$2:$M$1708,"&lt;="&amp;M1064)</f>
        <v>2323833.0110999965</v>
      </c>
      <c r="O1064" s="4">
        <f>IFERROR(N1064/(SUM('Segments clients'!$D$2:$D$1708)),0)</f>
        <v>0.9942010973348353</v>
      </c>
    </row>
    <row r="1065" spans="1:15" x14ac:dyDescent="0.35">
      <c r="A1065" t="s">
        <v>4962</v>
      </c>
      <c r="B1065">
        <v>76</v>
      </c>
      <c r="C1065">
        <v>1</v>
      </c>
      <c r="D1065">
        <v>673.55520000000001</v>
      </c>
      <c r="E1065">
        <v>2</v>
      </c>
      <c r="F1065">
        <v>1</v>
      </c>
      <c r="G1065">
        <v>3</v>
      </c>
      <c r="H1065">
        <v>6</v>
      </c>
      <c r="I1065" t="s">
        <v>44</v>
      </c>
      <c r="J1065" t="s">
        <v>45</v>
      </c>
      <c r="K1065">
        <v>0</v>
      </c>
      <c r="L1065">
        <v>241.7732</v>
      </c>
      <c r="M1065">
        <f>_xlfn.RANK.EQ(D1065,'Segments clients'!$D$2:$D$1708,0)</f>
        <v>817</v>
      </c>
      <c r="N1065">
        <f>SUMIFS('Segments clients'!$D$2:$D$1708,'Segments clients'!$M$2:$M$1708,"&lt;="&amp;M1065)</f>
        <v>2132573.963399996</v>
      </c>
      <c r="O1065" s="4">
        <f>IFERROR(N1065/(SUM('Segments clients'!$D$2:$D$1708)),0)</f>
        <v>0.91237509942952644</v>
      </c>
    </row>
    <row r="1066" spans="1:15" x14ac:dyDescent="0.35">
      <c r="A1066" t="s">
        <v>3805</v>
      </c>
      <c r="B1066">
        <v>26</v>
      </c>
      <c r="C1066">
        <v>3</v>
      </c>
      <c r="D1066">
        <v>1200.3039000000001</v>
      </c>
      <c r="E1066">
        <v>3</v>
      </c>
      <c r="F1066">
        <v>3</v>
      </c>
      <c r="G1066">
        <v>3</v>
      </c>
      <c r="H1066">
        <v>9</v>
      </c>
      <c r="I1066" t="s">
        <v>46</v>
      </c>
      <c r="J1066" t="s">
        <v>45</v>
      </c>
      <c r="K1066">
        <v>1</v>
      </c>
      <c r="L1066">
        <v>407.83190000000008</v>
      </c>
      <c r="M1066">
        <f>_xlfn.RANK.EQ(D1066,'Segments clients'!$D$2:$D$1708,0)</f>
        <v>590</v>
      </c>
      <c r="N1066">
        <f>SUMIFS('Segments clients'!$D$2:$D$1708,'Segments clients'!$M$2:$M$1708,"&lt;="&amp;M1066)</f>
        <v>1923905.0260999959</v>
      </c>
      <c r="O1066" s="4">
        <f>IFERROR(N1066/(SUM('Segments clients'!$D$2:$D$1708)),0)</f>
        <v>0.82310066126963799</v>
      </c>
    </row>
    <row r="1067" spans="1:15" x14ac:dyDescent="0.35">
      <c r="A1067" t="s">
        <v>4024</v>
      </c>
      <c r="B1067">
        <v>6</v>
      </c>
      <c r="C1067">
        <v>2</v>
      </c>
      <c r="D1067">
        <v>1182.771</v>
      </c>
      <c r="E1067">
        <v>4</v>
      </c>
      <c r="F1067">
        <v>2</v>
      </c>
      <c r="G1067">
        <v>3</v>
      </c>
      <c r="H1067">
        <v>9</v>
      </c>
      <c r="I1067" t="s">
        <v>46</v>
      </c>
      <c r="J1067" t="s">
        <v>41</v>
      </c>
      <c r="K1067">
        <v>1</v>
      </c>
      <c r="L1067">
        <v>420.815</v>
      </c>
      <c r="M1067">
        <f>_xlfn.RANK.EQ(D1067,'Segments clients'!$D$2:$D$1708,0)</f>
        <v>598</v>
      </c>
      <c r="N1067">
        <f>SUMIFS('Segments clients'!$D$2:$D$1708,'Segments clients'!$M$2:$M$1708,"&lt;="&amp;M1067)</f>
        <v>1933442.2773999961</v>
      </c>
      <c r="O1067" s="4">
        <f>IFERROR(N1067/(SUM('Segments clients'!$D$2:$D$1708)),0)</f>
        <v>0.82718096551814757</v>
      </c>
    </row>
    <row r="1068" spans="1:15" x14ac:dyDescent="0.35">
      <c r="A1068" t="s">
        <v>971</v>
      </c>
      <c r="B1068">
        <v>13</v>
      </c>
      <c r="C1068">
        <v>3</v>
      </c>
      <c r="D1068">
        <v>914.21699999999998</v>
      </c>
      <c r="E1068">
        <v>3</v>
      </c>
      <c r="F1068">
        <v>3</v>
      </c>
      <c r="G1068">
        <v>3</v>
      </c>
      <c r="H1068">
        <v>9</v>
      </c>
      <c r="I1068" t="s">
        <v>46</v>
      </c>
      <c r="J1068" t="s">
        <v>41</v>
      </c>
      <c r="K1068">
        <v>1</v>
      </c>
      <c r="L1068">
        <v>203.607</v>
      </c>
      <c r="M1068">
        <f>_xlfn.RANK.EQ(D1068,'Segments clients'!$D$2:$D$1708,0)</f>
        <v>707</v>
      </c>
      <c r="N1068">
        <f>SUMIFS('Segments clients'!$D$2:$D$1708,'Segments clients'!$M$2:$M$1708,"&lt;="&amp;M1068)</f>
        <v>2046530.4708999959</v>
      </c>
      <c r="O1068" s="4">
        <f>IFERROR(N1068/(SUM('Segments clients'!$D$2:$D$1708)),0)</f>
        <v>0.87556327420223568</v>
      </c>
    </row>
    <row r="1069" spans="1:15" x14ac:dyDescent="0.35">
      <c r="A1069" t="s">
        <v>1158</v>
      </c>
      <c r="B1069">
        <v>85</v>
      </c>
      <c r="C1069">
        <v>1</v>
      </c>
      <c r="D1069">
        <v>48.987000000000002</v>
      </c>
      <c r="E1069">
        <v>1</v>
      </c>
      <c r="F1069">
        <v>1</v>
      </c>
      <c r="G1069">
        <v>1</v>
      </c>
      <c r="H1069">
        <v>3</v>
      </c>
      <c r="I1069" t="s">
        <v>44</v>
      </c>
      <c r="J1069" t="s">
        <v>41</v>
      </c>
      <c r="K1069">
        <v>0</v>
      </c>
      <c r="L1069">
        <v>1.249000000000001</v>
      </c>
      <c r="M1069">
        <f>_xlfn.RANK.EQ(D1069,'Segments clients'!$D$2:$D$1708,0)</f>
        <v>1582</v>
      </c>
      <c r="N1069">
        <f>SUMIFS('Segments clients'!$D$2:$D$1708,'Segments clients'!$M$2:$M$1708,"&lt;="&amp;M1069)</f>
        <v>2333665.3409999963</v>
      </c>
      <c r="O1069" s="4">
        <f>IFERROR(N1069/(SUM('Segments clients'!$D$2:$D$1708)),0)</f>
        <v>0.99840764450463848</v>
      </c>
    </row>
    <row r="1070" spans="1:15" x14ac:dyDescent="0.35">
      <c r="A1070" t="s">
        <v>2947</v>
      </c>
      <c r="B1070">
        <v>27</v>
      </c>
      <c r="C1070">
        <v>4</v>
      </c>
      <c r="D1070">
        <v>293.73349999999999</v>
      </c>
      <c r="E1070">
        <v>3</v>
      </c>
      <c r="F1070">
        <v>3</v>
      </c>
      <c r="G1070">
        <v>2</v>
      </c>
      <c r="H1070">
        <v>8</v>
      </c>
      <c r="I1070" t="s">
        <v>46</v>
      </c>
      <c r="J1070" t="s">
        <v>48</v>
      </c>
      <c r="K1070">
        <v>1</v>
      </c>
      <c r="L1070">
        <v>28.53550000000002</v>
      </c>
      <c r="M1070">
        <f>_xlfn.RANK.EQ(D1070,'Segments clients'!$D$2:$D$1708,0)</f>
        <v>1110</v>
      </c>
      <c r="N1070">
        <f>SUMIFS('Segments clients'!$D$2:$D$1708,'Segments clients'!$M$2:$M$1708,"&lt;="&amp;M1070)</f>
        <v>2266464.8198999967</v>
      </c>
      <c r="O1070" s="4">
        <f>IFERROR(N1070/(SUM('Segments clients'!$D$2:$D$1708)),0)</f>
        <v>0.96965737221744563</v>
      </c>
    </row>
    <row r="1071" spans="1:15" x14ac:dyDescent="0.35">
      <c r="A1071" t="s">
        <v>2619</v>
      </c>
      <c r="B1071">
        <v>17</v>
      </c>
      <c r="C1071">
        <v>3</v>
      </c>
      <c r="D1071">
        <v>1176.3666000000001</v>
      </c>
      <c r="E1071">
        <v>3</v>
      </c>
      <c r="F1071">
        <v>3</v>
      </c>
      <c r="G1071">
        <v>3</v>
      </c>
      <c r="H1071">
        <v>9</v>
      </c>
      <c r="I1071" t="s">
        <v>46</v>
      </c>
      <c r="J1071" t="s">
        <v>45</v>
      </c>
      <c r="K1071">
        <v>1</v>
      </c>
      <c r="L1071">
        <v>329.4246</v>
      </c>
      <c r="M1071">
        <f>_xlfn.RANK.EQ(D1071,'Segments clients'!$D$2:$D$1708,0)</f>
        <v>603</v>
      </c>
      <c r="N1071">
        <f>SUMIFS('Segments clients'!$D$2:$D$1708,'Segments clients'!$M$2:$M$1708,"&lt;="&amp;M1071)</f>
        <v>1939333.7218999963</v>
      </c>
      <c r="O1071" s="4">
        <f>IFERROR(N1071/(SUM('Segments clients'!$D$2:$D$1708)),0)</f>
        <v>0.82970149111478453</v>
      </c>
    </row>
    <row r="1072" spans="1:15" x14ac:dyDescent="0.35">
      <c r="A1072" t="s">
        <v>5678</v>
      </c>
      <c r="B1072">
        <v>35</v>
      </c>
      <c r="C1072">
        <v>3</v>
      </c>
      <c r="D1072">
        <v>697.27530000000002</v>
      </c>
      <c r="E1072">
        <v>2</v>
      </c>
      <c r="F1072">
        <v>3</v>
      </c>
      <c r="G1072">
        <v>3</v>
      </c>
      <c r="H1072">
        <v>8</v>
      </c>
      <c r="I1072" t="s">
        <v>46</v>
      </c>
      <c r="J1072" t="s">
        <v>41</v>
      </c>
      <c r="K1072">
        <v>1</v>
      </c>
      <c r="L1072">
        <v>102.5193</v>
      </c>
      <c r="M1072">
        <f>_xlfn.RANK.EQ(D1072,'Segments clients'!$D$2:$D$1708,0)</f>
        <v>800</v>
      </c>
      <c r="N1072">
        <f>SUMIFS('Segments clients'!$D$2:$D$1708,'Segments clients'!$M$2:$M$1708,"&lt;="&amp;M1072)</f>
        <v>2120911.9153999952</v>
      </c>
      <c r="O1072" s="4">
        <f>IFERROR(N1072/(SUM('Segments clients'!$D$2:$D$1708)),0)</f>
        <v>0.90738574741352929</v>
      </c>
    </row>
    <row r="1073" spans="1:15" x14ac:dyDescent="0.35">
      <c r="A1073" t="s">
        <v>2783</v>
      </c>
      <c r="B1073">
        <v>33</v>
      </c>
      <c r="C1073">
        <v>2</v>
      </c>
      <c r="D1073">
        <v>514.8374</v>
      </c>
      <c r="E1073">
        <v>3</v>
      </c>
      <c r="F1073">
        <v>2</v>
      </c>
      <c r="G1073">
        <v>2</v>
      </c>
      <c r="H1073">
        <v>7</v>
      </c>
      <c r="I1073" t="s">
        <v>42</v>
      </c>
      <c r="J1073" t="s">
        <v>43</v>
      </c>
      <c r="K1073">
        <v>1</v>
      </c>
      <c r="L1073">
        <v>132.93740000000011</v>
      </c>
      <c r="M1073">
        <f>_xlfn.RANK.EQ(D1073,'Segments clients'!$D$2:$D$1708,0)</f>
        <v>906</v>
      </c>
      <c r="N1073">
        <f>SUMIFS('Segments clients'!$D$2:$D$1708,'Segments clients'!$M$2:$M$1708,"&lt;="&amp;M1073)</f>
        <v>2184740.5701999972</v>
      </c>
      <c r="O1073" s="4">
        <f>IFERROR(N1073/(SUM('Segments clients'!$D$2:$D$1708)),0)</f>
        <v>0.93469344049666092</v>
      </c>
    </row>
    <row r="1074" spans="1:15" x14ac:dyDescent="0.35">
      <c r="A1074" t="s">
        <v>8113</v>
      </c>
      <c r="B1074">
        <v>25</v>
      </c>
      <c r="C1074">
        <v>2</v>
      </c>
      <c r="D1074">
        <v>1123.046399999999</v>
      </c>
      <c r="E1074">
        <v>3</v>
      </c>
      <c r="F1074">
        <v>2</v>
      </c>
      <c r="G1074">
        <v>3</v>
      </c>
      <c r="H1074">
        <v>8</v>
      </c>
      <c r="I1074" t="s">
        <v>46</v>
      </c>
      <c r="J1074" t="s">
        <v>43</v>
      </c>
      <c r="K1074">
        <v>1</v>
      </c>
      <c r="L1074">
        <v>397.98039999999992</v>
      </c>
      <c r="M1074">
        <f>_xlfn.RANK.EQ(D1074,'Segments clients'!$D$2:$D$1708,0)</f>
        <v>621</v>
      </c>
      <c r="N1074">
        <f>SUMIFS('Segments clients'!$D$2:$D$1708,'Segments clients'!$M$2:$M$1708,"&lt;="&amp;M1074)</f>
        <v>1959958.6918999965</v>
      </c>
      <c r="O1074" s="4">
        <f>IFERROR(N1074/(SUM('Segments clients'!$D$2:$D$1708)),0)</f>
        <v>0.83852543315732908</v>
      </c>
    </row>
    <row r="1075" spans="1:15" x14ac:dyDescent="0.35">
      <c r="A1075" t="s">
        <v>10947</v>
      </c>
      <c r="B1075">
        <v>48</v>
      </c>
      <c r="C1075">
        <v>1</v>
      </c>
      <c r="D1075">
        <v>114.741</v>
      </c>
      <c r="E1075">
        <v>2</v>
      </c>
      <c r="F1075">
        <v>1</v>
      </c>
      <c r="G1075">
        <v>1</v>
      </c>
      <c r="H1075">
        <v>4</v>
      </c>
      <c r="I1075" t="s">
        <v>44</v>
      </c>
      <c r="J1075" t="s">
        <v>48</v>
      </c>
      <c r="K1075">
        <v>0</v>
      </c>
      <c r="L1075">
        <v>19.280999999999992</v>
      </c>
      <c r="M1075">
        <f>_xlfn.RANK.EQ(D1075,'Segments clients'!$D$2:$D$1708,0)</f>
        <v>1383</v>
      </c>
      <c r="N1075">
        <f>SUMIFS('Segments clients'!$D$2:$D$1708,'Segments clients'!$M$2:$M$1708,"&lt;="&amp;M1075)</f>
        <v>2317900.4644999965</v>
      </c>
      <c r="O1075" s="4">
        <f>IFERROR(N1075/(SUM('Segments clients'!$D$2:$D$1708)),0)</f>
        <v>0.99166298710422196</v>
      </c>
    </row>
    <row r="1076" spans="1:15" x14ac:dyDescent="0.35">
      <c r="A1076" t="s">
        <v>3935</v>
      </c>
      <c r="B1076">
        <v>22</v>
      </c>
      <c r="C1076">
        <v>5</v>
      </c>
      <c r="D1076">
        <v>988.98699999999997</v>
      </c>
      <c r="E1076">
        <v>3</v>
      </c>
      <c r="F1076">
        <v>3</v>
      </c>
      <c r="G1076">
        <v>3</v>
      </c>
      <c r="H1076">
        <v>9</v>
      </c>
      <c r="I1076" t="s">
        <v>46</v>
      </c>
      <c r="J1076" t="s">
        <v>41</v>
      </c>
      <c r="K1076">
        <v>1</v>
      </c>
      <c r="L1076">
        <v>195.55500000000001</v>
      </c>
      <c r="M1076">
        <f>_xlfn.RANK.EQ(D1076,'Segments clients'!$D$2:$D$1708,0)</f>
        <v>672</v>
      </c>
      <c r="N1076">
        <f>SUMIFS('Segments clients'!$D$2:$D$1708,'Segments clients'!$M$2:$M$1708,"&lt;="&amp;M1076)</f>
        <v>2013494.9222999958</v>
      </c>
      <c r="O1076" s="4">
        <f>IFERROR(N1076/(SUM('Segments clients'!$D$2:$D$1708)),0)</f>
        <v>0.86142973770787645</v>
      </c>
    </row>
    <row r="1077" spans="1:15" x14ac:dyDescent="0.35">
      <c r="A1077" t="s">
        <v>3585</v>
      </c>
      <c r="B1077">
        <v>3</v>
      </c>
      <c r="C1077">
        <v>1</v>
      </c>
      <c r="D1077">
        <v>197.71199999999999</v>
      </c>
      <c r="E1077">
        <v>4</v>
      </c>
      <c r="F1077">
        <v>1</v>
      </c>
      <c r="G1077">
        <v>2</v>
      </c>
      <c r="H1077">
        <v>7</v>
      </c>
      <c r="I1077" t="s">
        <v>42</v>
      </c>
      <c r="J1077" t="s">
        <v>45</v>
      </c>
      <c r="K1077">
        <v>0</v>
      </c>
      <c r="L1077">
        <v>57.624000000000017</v>
      </c>
      <c r="M1077">
        <f>_xlfn.RANK.EQ(D1077,'Segments clients'!$D$2:$D$1708,0)</f>
        <v>1221</v>
      </c>
      <c r="N1077">
        <f>SUMIFS('Segments clients'!$D$2:$D$1708,'Segments clients'!$M$2:$M$1708,"&lt;="&amp;M1077)</f>
        <v>2293600.4630999975</v>
      </c>
      <c r="O1077" s="4">
        <f>IFERROR(N1077/(SUM('Segments clients'!$D$2:$D$1708)),0)</f>
        <v>0.98126676330426776</v>
      </c>
    </row>
    <row r="1078" spans="1:15" x14ac:dyDescent="0.35">
      <c r="A1078" t="s">
        <v>5170</v>
      </c>
      <c r="B1078">
        <v>51</v>
      </c>
      <c r="C1078">
        <v>1</v>
      </c>
      <c r="D1078">
        <v>53.891599999999997</v>
      </c>
      <c r="E1078">
        <v>2</v>
      </c>
      <c r="F1078">
        <v>1</v>
      </c>
      <c r="G1078">
        <v>1</v>
      </c>
      <c r="H1078">
        <v>4</v>
      </c>
      <c r="I1078" t="s">
        <v>44</v>
      </c>
      <c r="J1078" t="s">
        <v>43</v>
      </c>
      <c r="K1078">
        <v>0</v>
      </c>
      <c r="L1078">
        <v>1.9355999999999971</v>
      </c>
      <c r="M1078">
        <f>_xlfn.RANK.EQ(D1078,'Segments clients'!$D$2:$D$1708,0)</f>
        <v>1562</v>
      </c>
      <c r="N1078">
        <f>SUMIFS('Segments clients'!$D$2:$D$1708,'Segments clients'!$M$2:$M$1708,"&lt;="&amp;M1078)</f>
        <v>2332637.5605999958</v>
      </c>
      <c r="O1078" s="4">
        <f>IFERROR(N1078/(SUM('Segments clients'!$D$2:$D$1708)),0)</f>
        <v>0.9979679311531976</v>
      </c>
    </row>
    <row r="1079" spans="1:15" x14ac:dyDescent="0.35">
      <c r="A1079" t="s">
        <v>2218</v>
      </c>
      <c r="B1079">
        <v>14</v>
      </c>
      <c r="C1079">
        <v>2</v>
      </c>
      <c r="D1079">
        <v>390.86040000000003</v>
      </c>
      <c r="E1079">
        <v>3</v>
      </c>
      <c r="F1079">
        <v>2</v>
      </c>
      <c r="G1079">
        <v>2</v>
      </c>
      <c r="H1079">
        <v>7</v>
      </c>
      <c r="I1079" t="s">
        <v>42</v>
      </c>
      <c r="J1079" t="s">
        <v>41</v>
      </c>
      <c r="K1079">
        <v>1</v>
      </c>
      <c r="L1079">
        <v>91.928400000000039</v>
      </c>
      <c r="M1079">
        <f>_xlfn.RANK.EQ(D1079,'Segments clients'!$D$2:$D$1708,0)</f>
        <v>1016</v>
      </c>
      <c r="N1079">
        <f>SUMIFS('Segments clients'!$D$2:$D$1708,'Segments clients'!$M$2:$M$1708,"&lt;="&amp;M1079)</f>
        <v>2234686.6099999961</v>
      </c>
      <c r="O1079" s="4">
        <f>IFERROR(N1079/(SUM('Segments clients'!$D$2:$D$1708)),0)</f>
        <v>0.95606176056935988</v>
      </c>
    </row>
    <row r="1080" spans="1:15" x14ac:dyDescent="0.35">
      <c r="A1080" t="s">
        <v>8969</v>
      </c>
      <c r="B1080">
        <v>1</v>
      </c>
      <c r="C1080">
        <v>1</v>
      </c>
      <c r="D1080">
        <v>76.853099999999998</v>
      </c>
      <c r="E1080">
        <v>4</v>
      </c>
      <c r="F1080">
        <v>1</v>
      </c>
      <c r="G1080">
        <v>1</v>
      </c>
      <c r="H1080">
        <v>6</v>
      </c>
      <c r="I1080" t="s">
        <v>42</v>
      </c>
      <c r="J1080" t="s">
        <v>43</v>
      </c>
      <c r="K1080">
        <v>0</v>
      </c>
      <c r="L1080">
        <v>15.01509999999999</v>
      </c>
      <c r="M1080">
        <f>_xlfn.RANK.EQ(D1080,'Segments clients'!$D$2:$D$1708,0)</f>
        <v>1486</v>
      </c>
      <c r="N1080">
        <f>SUMIFS('Segments clients'!$D$2:$D$1708,'Segments clients'!$M$2:$M$1708,"&lt;="&amp;M1080)</f>
        <v>2327643.901699997</v>
      </c>
      <c r="O1080" s="4">
        <f>IFERROR(N1080/(SUM('Segments clients'!$D$2:$D$1708)),0)</f>
        <v>0.99583150347772342</v>
      </c>
    </row>
    <row r="1081" spans="1:15" x14ac:dyDescent="0.35">
      <c r="A1081" t="s">
        <v>2055</v>
      </c>
      <c r="B1081">
        <v>70</v>
      </c>
      <c r="C1081">
        <v>3</v>
      </c>
      <c r="D1081">
        <v>264.15640000000002</v>
      </c>
      <c r="E1081">
        <v>2</v>
      </c>
      <c r="F1081">
        <v>3</v>
      </c>
      <c r="G1081">
        <v>2</v>
      </c>
      <c r="H1081">
        <v>7</v>
      </c>
      <c r="I1081" t="s">
        <v>42</v>
      </c>
      <c r="J1081" t="s">
        <v>45</v>
      </c>
      <c r="K1081">
        <v>1</v>
      </c>
      <c r="L1081">
        <v>23.300400000000021</v>
      </c>
      <c r="M1081">
        <f>_xlfn.RANK.EQ(D1081,'Segments clients'!$D$2:$D$1708,0)</f>
        <v>1147</v>
      </c>
      <c r="N1081">
        <f>SUMIFS('Segments clients'!$D$2:$D$1708,'Segments clients'!$M$2:$M$1708,"&lt;="&amp;M1081)</f>
        <v>2276775.861399997</v>
      </c>
      <c r="O1081" s="4">
        <f>IFERROR(N1081/(SUM('Segments clients'!$D$2:$D$1708)),0)</f>
        <v>0.97406872566883362</v>
      </c>
    </row>
    <row r="1082" spans="1:15" x14ac:dyDescent="0.35">
      <c r="A1082" t="s">
        <v>4636</v>
      </c>
      <c r="B1082">
        <v>58</v>
      </c>
      <c r="C1082">
        <v>1</v>
      </c>
      <c r="D1082">
        <v>184.25880000000001</v>
      </c>
      <c r="E1082">
        <v>2</v>
      </c>
      <c r="F1082">
        <v>1</v>
      </c>
      <c r="G1082">
        <v>2</v>
      </c>
      <c r="H1082">
        <v>5</v>
      </c>
      <c r="I1082" t="s">
        <v>44</v>
      </c>
      <c r="J1082" t="s">
        <v>43</v>
      </c>
      <c r="K1082">
        <v>0</v>
      </c>
      <c r="L1082">
        <v>58.576800000000013</v>
      </c>
      <c r="M1082">
        <f>_xlfn.RANK.EQ(D1082,'Segments clients'!$D$2:$D$1708,0)</f>
        <v>1238</v>
      </c>
      <c r="N1082">
        <f>SUMIFS('Segments clients'!$D$2:$D$1708,'Segments clients'!$M$2:$M$1708,"&lt;="&amp;M1082)</f>
        <v>2296862.442499998</v>
      </c>
      <c r="O1082" s="4">
        <f>IFERROR(N1082/(SUM('Segments clients'!$D$2:$D$1708)),0)</f>
        <v>0.98266232980301071</v>
      </c>
    </row>
    <row r="1083" spans="1:15" x14ac:dyDescent="0.35">
      <c r="A1083" t="s">
        <v>7135</v>
      </c>
      <c r="B1083">
        <v>82</v>
      </c>
      <c r="C1083">
        <v>1</v>
      </c>
      <c r="D1083">
        <v>74.844000000000008</v>
      </c>
      <c r="E1083">
        <v>1</v>
      </c>
      <c r="F1083">
        <v>1</v>
      </c>
      <c r="G1083">
        <v>1</v>
      </c>
      <c r="H1083">
        <v>3</v>
      </c>
      <c r="I1083" t="s">
        <v>44</v>
      </c>
      <c r="J1083" t="s">
        <v>43</v>
      </c>
      <c r="K1083">
        <v>0</v>
      </c>
      <c r="L1083">
        <v>5.5040000000000049</v>
      </c>
      <c r="M1083">
        <f>_xlfn.RANK.EQ(D1083,'Segments clients'!$D$2:$D$1708,0)</f>
        <v>1498</v>
      </c>
      <c r="N1083">
        <f>SUMIFS('Segments clients'!$D$2:$D$1708,'Segments clients'!$M$2:$M$1708,"&lt;="&amp;M1083)</f>
        <v>2328551.3284999966</v>
      </c>
      <c r="O1083" s="4">
        <f>IFERROR(N1083/(SUM('Segments clients'!$D$2:$D$1708)),0)</f>
        <v>0.99621972617531029</v>
      </c>
    </row>
    <row r="1084" spans="1:15" x14ac:dyDescent="0.35">
      <c r="A1084" t="s">
        <v>1898</v>
      </c>
      <c r="B1084">
        <v>15</v>
      </c>
      <c r="C1084">
        <v>2</v>
      </c>
      <c r="D1084">
        <v>641.46559999999999</v>
      </c>
      <c r="E1084">
        <v>3</v>
      </c>
      <c r="F1084">
        <v>2</v>
      </c>
      <c r="G1084">
        <v>3</v>
      </c>
      <c r="H1084">
        <v>8</v>
      </c>
      <c r="I1084" t="s">
        <v>46</v>
      </c>
      <c r="J1084" t="s">
        <v>43</v>
      </c>
      <c r="K1084">
        <v>1</v>
      </c>
      <c r="L1084">
        <v>203.02560000000011</v>
      </c>
      <c r="M1084">
        <f>_xlfn.RANK.EQ(D1084,'Segments clients'!$D$2:$D$1708,0)</f>
        <v>834</v>
      </c>
      <c r="N1084">
        <f>SUMIFS('Segments clients'!$D$2:$D$1708,'Segments clients'!$M$2:$M$1708,"&lt;="&amp;M1084)</f>
        <v>2143776.8008999964</v>
      </c>
      <c r="O1084" s="4">
        <f>IFERROR(N1084/(SUM('Segments clients'!$D$2:$D$1708)),0)</f>
        <v>0.91716798828279733</v>
      </c>
    </row>
    <row r="1085" spans="1:15" x14ac:dyDescent="0.35">
      <c r="A1085" t="s">
        <v>365</v>
      </c>
      <c r="B1085">
        <v>49</v>
      </c>
      <c r="C1085">
        <v>2</v>
      </c>
      <c r="D1085">
        <v>178.89150000000001</v>
      </c>
      <c r="E1085">
        <v>2</v>
      </c>
      <c r="F1085">
        <v>2</v>
      </c>
      <c r="G1085">
        <v>2</v>
      </c>
      <c r="H1085">
        <v>6</v>
      </c>
      <c r="I1085" t="s">
        <v>44</v>
      </c>
      <c r="J1085" t="s">
        <v>41</v>
      </c>
      <c r="K1085">
        <v>1</v>
      </c>
      <c r="L1085">
        <v>36.647500000000001</v>
      </c>
      <c r="M1085">
        <f>_xlfn.RANK.EQ(D1085,'Segments clients'!$D$2:$D$1708,0)</f>
        <v>1250</v>
      </c>
      <c r="N1085">
        <f>SUMIFS('Segments clients'!$D$2:$D$1708,'Segments clients'!$M$2:$M$1708,"&lt;="&amp;M1085)</f>
        <v>2299031.0330999978</v>
      </c>
      <c r="O1085" s="4">
        <f>IFERROR(N1085/(SUM('Segments clients'!$D$2:$D$1708)),0)</f>
        <v>0.98359011383219497</v>
      </c>
    </row>
    <row r="1086" spans="1:15" x14ac:dyDescent="0.35">
      <c r="A1086" t="s">
        <v>670</v>
      </c>
      <c r="B1086">
        <v>75</v>
      </c>
      <c r="C1086">
        <v>6</v>
      </c>
      <c r="D1086">
        <v>733.25100000000009</v>
      </c>
      <c r="E1086">
        <v>2</v>
      </c>
      <c r="F1086">
        <v>4</v>
      </c>
      <c r="G1086">
        <v>3</v>
      </c>
      <c r="H1086">
        <v>9</v>
      </c>
      <c r="I1086" t="s">
        <v>46</v>
      </c>
      <c r="J1086" t="s">
        <v>45</v>
      </c>
      <c r="K1086">
        <v>1</v>
      </c>
      <c r="L1086">
        <v>174.00899999999999</v>
      </c>
      <c r="M1086">
        <f>_xlfn.RANK.EQ(D1086,'Segments clients'!$D$2:$D$1708,0)</f>
        <v>782</v>
      </c>
      <c r="N1086">
        <f>SUMIFS('Segments clients'!$D$2:$D$1708,'Segments clients'!$M$2:$M$1708,"&lt;="&amp;M1086)</f>
        <v>2108049.7919999952</v>
      </c>
      <c r="O1086" s="4">
        <f>IFERROR(N1086/(SUM('Segments clients'!$D$2:$D$1708)),0)</f>
        <v>0.90188296940097201</v>
      </c>
    </row>
    <row r="1087" spans="1:15" x14ac:dyDescent="0.35">
      <c r="A1087" t="s">
        <v>1455</v>
      </c>
      <c r="B1087">
        <v>15</v>
      </c>
      <c r="C1087">
        <v>4</v>
      </c>
      <c r="D1087">
        <v>1236.9786999999999</v>
      </c>
      <c r="E1087">
        <v>3</v>
      </c>
      <c r="F1087">
        <v>3</v>
      </c>
      <c r="G1087">
        <v>3</v>
      </c>
      <c r="H1087">
        <v>9</v>
      </c>
      <c r="I1087" t="s">
        <v>46</v>
      </c>
      <c r="J1087" t="s">
        <v>43</v>
      </c>
      <c r="K1087">
        <v>1</v>
      </c>
      <c r="L1087">
        <v>422.5227000000001</v>
      </c>
      <c r="M1087">
        <f>_xlfn.RANK.EQ(D1087,'Segments clients'!$D$2:$D$1708,0)</f>
        <v>571</v>
      </c>
      <c r="N1087">
        <f>SUMIFS('Segments clients'!$D$2:$D$1708,'Segments clients'!$M$2:$M$1708,"&lt;="&amp;M1087)</f>
        <v>1900747.7300999963</v>
      </c>
      <c r="O1087" s="4">
        <f>IFERROR(N1087/(SUM('Segments clients'!$D$2:$D$1708)),0)</f>
        <v>0.81319331896727121</v>
      </c>
    </row>
    <row r="1088" spans="1:15" x14ac:dyDescent="0.35">
      <c r="A1088" t="s">
        <v>5492</v>
      </c>
      <c r="B1088">
        <v>181</v>
      </c>
      <c r="C1088">
        <v>1</v>
      </c>
      <c r="D1088">
        <v>44.796300000000002</v>
      </c>
      <c r="E1088">
        <v>1</v>
      </c>
      <c r="F1088">
        <v>1</v>
      </c>
      <c r="G1088">
        <v>1</v>
      </c>
      <c r="H1088">
        <v>3</v>
      </c>
      <c r="I1088" t="s">
        <v>44</v>
      </c>
      <c r="J1088" t="s">
        <v>41</v>
      </c>
      <c r="K1088">
        <v>0</v>
      </c>
      <c r="L1088">
        <v>-5.7376999999999967</v>
      </c>
      <c r="M1088">
        <f>_xlfn.RANK.EQ(D1088,'Segments clients'!$D$2:$D$1708,0)</f>
        <v>1596</v>
      </c>
      <c r="N1088">
        <f>SUMIFS('Segments clients'!$D$2:$D$1708,'Segments clients'!$M$2:$M$1708,"&lt;="&amp;M1088)</f>
        <v>2334326.3905999963</v>
      </c>
      <c r="O1088" s="4">
        <f>IFERROR(N1088/(SUM('Segments clients'!$D$2:$D$1708)),0)</f>
        <v>0.99869046010910478</v>
      </c>
    </row>
    <row r="1089" spans="1:15" x14ac:dyDescent="0.35">
      <c r="A1089" t="s">
        <v>4353</v>
      </c>
      <c r="B1089">
        <v>39</v>
      </c>
      <c r="C1089">
        <v>2</v>
      </c>
      <c r="D1089">
        <v>482.52480000000003</v>
      </c>
      <c r="E1089">
        <v>2</v>
      </c>
      <c r="F1089">
        <v>2</v>
      </c>
      <c r="G1089">
        <v>2</v>
      </c>
      <c r="H1089">
        <v>6</v>
      </c>
      <c r="I1089" t="s">
        <v>44</v>
      </c>
      <c r="J1089" t="s">
        <v>43</v>
      </c>
      <c r="K1089">
        <v>1</v>
      </c>
      <c r="L1089">
        <v>139.16680000000011</v>
      </c>
      <c r="M1089">
        <f>_xlfn.RANK.EQ(D1089,'Segments clients'!$D$2:$D$1708,0)</f>
        <v>938</v>
      </c>
      <c r="N1089">
        <f>SUMIFS('Segments clients'!$D$2:$D$1708,'Segments clients'!$M$2:$M$1708,"&lt;="&amp;M1089)</f>
        <v>2200687.8939999966</v>
      </c>
      <c r="O1089" s="4">
        <f>IFERROR(N1089/(SUM('Segments clients'!$D$2:$D$1708)),0)</f>
        <v>0.94151615398157196</v>
      </c>
    </row>
    <row r="1090" spans="1:15" x14ac:dyDescent="0.35">
      <c r="A1090" t="s">
        <v>3506</v>
      </c>
      <c r="B1090">
        <v>158</v>
      </c>
      <c r="C1090">
        <v>1</v>
      </c>
      <c r="D1090">
        <v>37.956600000000002</v>
      </c>
      <c r="E1090">
        <v>1</v>
      </c>
      <c r="F1090">
        <v>1</v>
      </c>
      <c r="G1090">
        <v>1</v>
      </c>
      <c r="H1090">
        <v>3</v>
      </c>
      <c r="I1090" t="s">
        <v>44</v>
      </c>
      <c r="J1090" t="s">
        <v>45</v>
      </c>
      <c r="K1090">
        <v>0</v>
      </c>
      <c r="L1090">
        <v>-4.6993999999999989</v>
      </c>
      <c r="M1090">
        <f>_xlfn.RANK.EQ(D1090,'Segments clients'!$D$2:$D$1708,0)</f>
        <v>1617</v>
      </c>
      <c r="N1090">
        <f>SUMIFS('Segments clients'!$D$2:$D$1708,'Segments clients'!$M$2:$M$1708,"&lt;="&amp;M1090)</f>
        <v>2335195.0205999953</v>
      </c>
      <c r="O1090" s="4">
        <f>IFERROR(N1090/(SUM('Segments clients'!$D$2:$D$1708)),0)</f>
        <v>0.99906208444486888</v>
      </c>
    </row>
    <row r="1091" spans="1:15" x14ac:dyDescent="0.35">
      <c r="A1091" t="s">
        <v>3853</v>
      </c>
      <c r="B1091">
        <v>8</v>
      </c>
      <c r="C1091">
        <v>3</v>
      </c>
      <c r="D1091">
        <v>253.36089999999999</v>
      </c>
      <c r="E1091">
        <v>4</v>
      </c>
      <c r="F1091">
        <v>3</v>
      </c>
      <c r="G1091">
        <v>2</v>
      </c>
      <c r="H1091">
        <v>9</v>
      </c>
      <c r="I1091" t="s">
        <v>46</v>
      </c>
      <c r="J1091" t="s">
        <v>41</v>
      </c>
      <c r="K1091">
        <v>1</v>
      </c>
      <c r="L1091">
        <v>32.448900000000023</v>
      </c>
      <c r="M1091">
        <f>_xlfn.RANK.EQ(D1091,'Segments clients'!$D$2:$D$1708,0)</f>
        <v>1155</v>
      </c>
      <c r="N1091">
        <f>SUMIFS('Segments clients'!$D$2:$D$1708,'Segments clients'!$M$2:$M$1708,"&lt;="&amp;M1091)</f>
        <v>2278830.6161999973</v>
      </c>
      <c r="O1091" s="4">
        <f>IFERROR(N1091/(SUM('Segments clients'!$D$2:$D$1708)),0)</f>
        <v>0.97494780754225407</v>
      </c>
    </row>
    <row r="1092" spans="1:15" x14ac:dyDescent="0.35">
      <c r="A1092" t="s">
        <v>7502</v>
      </c>
      <c r="B1092">
        <v>31</v>
      </c>
      <c r="C1092">
        <v>2</v>
      </c>
      <c r="D1092">
        <v>269.5686</v>
      </c>
      <c r="E1092">
        <v>3</v>
      </c>
      <c r="F1092">
        <v>2</v>
      </c>
      <c r="G1092">
        <v>2</v>
      </c>
      <c r="H1092">
        <v>7</v>
      </c>
      <c r="I1092" t="s">
        <v>42</v>
      </c>
      <c r="J1092" t="s">
        <v>41</v>
      </c>
      <c r="K1092">
        <v>1</v>
      </c>
      <c r="L1092">
        <v>42.188600000000022</v>
      </c>
      <c r="M1092">
        <f>_xlfn.RANK.EQ(D1092,'Segments clients'!$D$2:$D$1708,0)</f>
        <v>1140</v>
      </c>
      <c r="N1092">
        <f>SUMIFS('Segments clients'!$D$2:$D$1708,'Segments clients'!$M$2:$M$1708,"&lt;="&amp;M1092)</f>
        <v>2274912.818899997</v>
      </c>
      <c r="O1092" s="4">
        <f>IFERROR(N1092/(SUM('Segments clients'!$D$2:$D$1708)),0)</f>
        <v>0.97327166370739571</v>
      </c>
    </row>
    <row r="1093" spans="1:15" x14ac:dyDescent="0.35">
      <c r="A1093" t="s">
        <v>430</v>
      </c>
      <c r="B1093">
        <v>59</v>
      </c>
      <c r="C1093">
        <v>2</v>
      </c>
      <c r="D1093">
        <v>1025.778</v>
      </c>
      <c r="E1093">
        <v>2</v>
      </c>
      <c r="F1093">
        <v>2</v>
      </c>
      <c r="G1093">
        <v>3</v>
      </c>
      <c r="H1093">
        <v>7</v>
      </c>
      <c r="I1093" t="s">
        <v>44</v>
      </c>
      <c r="J1093" t="s">
        <v>48</v>
      </c>
      <c r="K1093">
        <v>1</v>
      </c>
      <c r="L1093">
        <v>360.47199999999992</v>
      </c>
      <c r="M1093">
        <f>_xlfn.RANK.EQ(D1093,'Segments clients'!$D$2:$D$1708,0)</f>
        <v>656</v>
      </c>
      <c r="N1093">
        <f>SUMIFS('Segments clients'!$D$2:$D$1708,'Segments clients'!$M$2:$M$1708,"&lt;="&amp;M1093)</f>
        <v>1997446.0644999959</v>
      </c>
      <c r="O1093" s="4">
        <f>IFERROR(N1093/(SUM('Segments clients'!$D$2:$D$1708)),0)</f>
        <v>0.8545635851231097</v>
      </c>
    </row>
    <row r="1094" spans="1:15" x14ac:dyDescent="0.35">
      <c r="A1094" t="s">
        <v>1412</v>
      </c>
      <c r="B1094">
        <v>57</v>
      </c>
      <c r="C1094">
        <v>2</v>
      </c>
      <c r="D1094">
        <v>325.81330000000003</v>
      </c>
      <c r="E1094">
        <v>2</v>
      </c>
      <c r="F1094">
        <v>2</v>
      </c>
      <c r="G1094">
        <v>2</v>
      </c>
      <c r="H1094">
        <v>6</v>
      </c>
      <c r="I1094" t="s">
        <v>44</v>
      </c>
      <c r="J1094" t="s">
        <v>43</v>
      </c>
      <c r="K1094">
        <v>1</v>
      </c>
      <c r="L1094">
        <v>105.74930000000001</v>
      </c>
      <c r="M1094">
        <f>_xlfn.RANK.EQ(D1094,'Segments clients'!$D$2:$D$1708,0)</f>
        <v>1075</v>
      </c>
      <c r="N1094">
        <f>SUMIFS('Segments clients'!$D$2:$D$1708,'Segments clients'!$M$2:$M$1708,"&lt;="&amp;M1094)</f>
        <v>2255706.7552999957</v>
      </c>
      <c r="O1094" s="4">
        <f>IFERROR(N1094/(SUM('Segments clients'!$D$2:$D$1708)),0)</f>
        <v>0.96505476971570336</v>
      </c>
    </row>
    <row r="1095" spans="1:15" x14ac:dyDescent="0.35">
      <c r="A1095" t="s">
        <v>9253</v>
      </c>
      <c r="B1095">
        <v>28</v>
      </c>
      <c r="C1095">
        <v>1</v>
      </c>
      <c r="D1095">
        <v>978.19600000000003</v>
      </c>
      <c r="E1095">
        <v>3</v>
      </c>
      <c r="F1095">
        <v>1</v>
      </c>
      <c r="G1095">
        <v>3</v>
      </c>
      <c r="H1095">
        <v>7</v>
      </c>
      <c r="I1095" t="s">
        <v>42</v>
      </c>
      <c r="J1095" t="s">
        <v>48</v>
      </c>
      <c r="K1095">
        <v>0</v>
      </c>
      <c r="L1095">
        <v>336.25799999999998</v>
      </c>
      <c r="M1095">
        <f>_xlfn.RANK.EQ(D1095,'Segments clients'!$D$2:$D$1708,0)</f>
        <v>675</v>
      </c>
      <c r="N1095">
        <f>SUMIFS('Segments clients'!$D$2:$D$1708,'Segments clients'!$M$2:$M$1708,"&lt;="&amp;M1095)</f>
        <v>2016439.2082999959</v>
      </c>
      <c r="O1095" s="4">
        <f>IFERROR(N1095/(SUM('Segments clients'!$D$2:$D$1708)),0)</f>
        <v>0.86268938603806444</v>
      </c>
    </row>
    <row r="1096" spans="1:15" x14ac:dyDescent="0.35">
      <c r="A1096" t="s">
        <v>6577</v>
      </c>
      <c r="B1096">
        <v>29</v>
      </c>
      <c r="C1096">
        <v>2</v>
      </c>
      <c r="D1096">
        <v>113.6952</v>
      </c>
      <c r="E1096">
        <v>3</v>
      </c>
      <c r="F1096">
        <v>2</v>
      </c>
      <c r="G1096">
        <v>1</v>
      </c>
      <c r="H1096">
        <v>6</v>
      </c>
      <c r="I1096" t="s">
        <v>42</v>
      </c>
      <c r="J1096" t="s">
        <v>45</v>
      </c>
      <c r="K1096">
        <v>1</v>
      </c>
      <c r="L1096">
        <v>25.2592</v>
      </c>
      <c r="M1096">
        <f>_xlfn.RANK.EQ(D1096,'Segments clients'!$D$2:$D$1708,0)</f>
        <v>1386</v>
      </c>
      <c r="N1096">
        <f>SUMIFS('Segments clients'!$D$2:$D$1708,'Segments clients'!$M$2:$M$1708,"&lt;="&amp;M1096)</f>
        <v>2318242.1668999963</v>
      </c>
      <c r="O1096" s="4">
        <f>IFERROR(N1096/(SUM('Segments clients'!$D$2:$D$1708)),0)</f>
        <v>0.9918091769979962</v>
      </c>
    </row>
    <row r="1097" spans="1:15" x14ac:dyDescent="0.35">
      <c r="A1097" t="s">
        <v>4430</v>
      </c>
      <c r="B1097">
        <v>83</v>
      </c>
      <c r="C1097">
        <v>3</v>
      </c>
      <c r="D1097">
        <v>452.07600000000002</v>
      </c>
      <c r="E1097">
        <v>1</v>
      </c>
      <c r="F1097">
        <v>3</v>
      </c>
      <c r="G1097">
        <v>2</v>
      </c>
      <c r="H1097">
        <v>6</v>
      </c>
      <c r="I1097" t="s">
        <v>42</v>
      </c>
      <c r="J1097" t="s">
        <v>45</v>
      </c>
      <c r="K1097">
        <v>1</v>
      </c>
      <c r="L1097">
        <v>114.78400000000001</v>
      </c>
      <c r="M1097">
        <f>_xlfn.RANK.EQ(D1097,'Segments clients'!$D$2:$D$1708,0)</f>
        <v>963</v>
      </c>
      <c r="N1097">
        <f>SUMIFS('Segments clients'!$D$2:$D$1708,'Segments clients'!$M$2:$M$1708,"&lt;="&amp;M1097)</f>
        <v>2212365.6962999967</v>
      </c>
      <c r="O1097" s="4">
        <f>IFERROR(N1097/(SUM('Segments clients'!$D$2:$D$1708)),0)</f>
        <v>0.94651224613004514</v>
      </c>
    </row>
    <row r="1098" spans="1:15" x14ac:dyDescent="0.35">
      <c r="A1098" t="s">
        <v>2643</v>
      </c>
      <c r="B1098">
        <v>63</v>
      </c>
      <c r="C1098">
        <v>4</v>
      </c>
      <c r="D1098">
        <v>445.34679999999997</v>
      </c>
      <c r="E1098">
        <v>2</v>
      </c>
      <c r="F1098">
        <v>3</v>
      </c>
      <c r="G1098">
        <v>2</v>
      </c>
      <c r="H1098">
        <v>7</v>
      </c>
      <c r="I1098" t="s">
        <v>42</v>
      </c>
      <c r="J1098" t="s">
        <v>41</v>
      </c>
      <c r="K1098">
        <v>1</v>
      </c>
      <c r="L1098">
        <v>84.358800000000016</v>
      </c>
      <c r="M1098">
        <f>_xlfn.RANK.EQ(D1098,'Segments clients'!$D$2:$D$1708,0)</f>
        <v>972</v>
      </c>
      <c r="N1098">
        <f>SUMIFS('Segments clients'!$D$2:$D$1708,'Segments clients'!$M$2:$M$1708,"&lt;="&amp;M1098)</f>
        <v>2216398.6998999966</v>
      </c>
      <c r="O1098" s="4">
        <f>IFERROR(N1098/(SUM('Segments clients'!$D$2:$D$1708)),0)</f>
        <v>0.94823767845909934</v>
      </c>
    </row>
    <row r="1099" spans="1:15" x14ac:dyDescent="0.35">
      <c r="A1099" t="s">
        <v>4063</v>
      </c>
      <c r="B1099">
        <v>23</v>
      </c>
      <c r="C1099">
        <v>2</v>
      </c>
      <c r="D1099">
        <v>493.66340000000002</v>
      </c>
      <c r="E1099">
        <v>3</v>
      </c>
      <c r="F1099">
        <v>2</v>
      </c>
      <c r="G1099">
        <v>2</v>
      </c>
      <c r="H1099">
        <v>7</v>
      </c>
      <c r="I1099" t="s">
        <v>42</v>
      </c>
      <c r="J1099" t="s">
        <v>43</v>
      </c>
      <c r="K1099">
        <v>1</v>
      </c>
      <c r="L1099">
        <v>124.5594</v>
      </c>
      <c r="M1099">
        <f>_xlfn.RANK.EQ(D1099,'Segments clients'!$D$2:$D$1708,0)</f>
        <v>929</v>
      </c>
      <c r="N1099">
        <f>SUMIFS('Segments clients'!$D$2:$D$1708,'Segments clients'!$M$2:$M$1708,"&lt;="&amp;M1099)</f>
        <v>2196304.0470999968</v>
      </c>
      <c r="O1099" s="4">
        <f>IFERROR(N1099/(SUM('Segments clients'!$D$2:$D$1708)),0)</f>
        <v>0.93964062102472468</v>
      </c>
    </row>
    <row r="1100" spans="1:15" x14ac:dyDescent="0.35">
      <c r="A1100" t="s">
        <v>2262</v>
      </c>
      <c r="B1100">
        <v>19</v>
      </c>
      <c r="C1100">
        <v>3</v>
      </c>
      <c r="D1100">
        <v>943.89300000000003</v>
      </c>
      <c r="E1100">
        <v>3</v>
      </c>
      <c r="F1100">
        <v>3</v>
      </c>
      <c r="G1100">
        <v>3</v>
      </c>
      <c r="H1100">
        <v>9</v>
      </c>
      <c r="I1100" t="s">
        <v>46</v>
      </c>
      <c r="J1100" t="s">
        <v>41</v>
      </c>
      <c r="K1100">
        <v>1</v>
      </c>
      <c r="L1100">
        <v>284.35300000000012</v>
      </c>
      <c r="M1100">
        <f>_xlfn.RANK.EQ(D1100,'Segments clients'!$D$2:$D$1708,0)</f>
        <v>688</v>
      </c>
      <c r="N1100">
        <f>SUMIFS('Segments clients'!$D$2:$D$1708,'Segments clients'!$M$2:$M$1708,"&lt;="&amp;M1100)</f>
        <v>2028927.650399996</v>
      </c>
      <c r="O1100" s="4">
        <f>IFERROR(N1100/(SUM('Segments clients'!$D$2:$D$1708)),0)</f>
        <v>0.86803229268433224</v>
      </c>
    </row>
    <row r="1101" spans="1:15" x14ac:dyDescent="0.35">
      <c r="A1101" t="s">
        <v>5794</v>
      </c>
      <c r="B1101">
        <v>7</v>
      </c>
      <c r="C1101">
        <v>3</v>
      </c>
      <c r="D1101">
        <v>448.55369999999999</v>
      </c>
      <c r="E1101">
        <v>4</v>
      </c>
      <c r="F1101">
        <v>3</v>
      </c>
      <c r="G1101">
        <v>2</v>
      </c>
      <c r="H1101">
        <v>9</v>
      </c>
      <c r="I1101" t="s">
        <v>46</v>
      </c>
      <c r="J1101" t="s">
        <v>45</v>
      </c>
      <c r="K1101">
        <v>1</v>
      </c>
      <c r="L1101">
        <v>151.5857</v>
      </c>
      <c r="M1101">
        <f>_xlfn.RANK.EQ(D1101,'Segments clients'!$D$2:$D$1708,0)</f>
        <v>968</v>
      </c>
      <c r="N1101">
        <f>SUMIFS('Segments clients'!$D$2:$D$1708,'Segments clients'!$M$2:$M$1708,"&lt;="&amp;M1101)</f>
        <v>2214612.8828999964</v>
      </c>
      <c r="O1101" s="4">
        <f>IFERROR(N1101/(SUM('Segments clients'!$D$2:$D$1708)),0)</f>
        <v>0.94747365573777687</v>
      </c>
    </row>
    <row r="1102" spans="1:15" x14ac:dyDescent="0.35">
      <c r="A1102" t="s">
        <v>7409</v>
      </c>
      <c r="B1102">
        <v>163</v>
      </c>
      <c r="C1102">
        <v>1</v>
      </c>
      <c r="D1102">
        <v>105.21120000000001</v>
      </c>
      <c r="E1102">
        <v>1</v>
      </c>
      <c r="F1102">
        <v>1</v>
      </c>
      <c r="G1102">
        <v>1</v>
      </c>
      <c r="H1102">
        <v>3</v>
      </c>
      <c r="I1102" t="s">
        <v>44</v>
      </c>
      <c r="J1102" t="s">
        <v>48</v>
      </c>
      <c r="K1102">
        <v>0</v>
      </c>
      <c r="L1102">
        <v>9.0052000000000056</v>
      </c>
      <c r="M1102">
        <f>_xlfn.RANK.EQ(D1102,'Segments clients'!$D$2:$D$1708,0)</f>
        <v>1404</v>
      </c>
      <c r="N1102">
        <f>SUMIFS('Segments clients'!$D$2:$D$1708,'Segments clients'!$M$2:$M$1708,"&lt;="&amp;M1102)</f>
        <v>2320213.0952999964</v>
      </c>
      <c r="O1102" s="4">
        <f>IFERROR(N1102/(SUM('Segments clients'!$D$2:$D$1708)),0)</f>
        <v>0.99265239558069507</v>
      </c>
    </row>
    <row r="1103" spans="1:15" x14ac:dyDescent="0.35">
      <c r="A1103" t="s">
        <v>8341</v>
      </c>
      <c r="B1103">
        <v>58</v>
      </c>
      <c r="C1103">
        <v>3</v>
      </c>
      <c r="D1103">
        <v>295.88959999999997</v>
      </c>
      <c r="E1103">
        <v>2</v>
      </c>
      <c r="F1103">
        <v>3</v>
      </c>
      <c r="G1103">
        <v>2</v>
      </c>
      <c r="H1103">
        <v>7</v>
      </c>
      <c r="I1103" t="s">
        <v>42</v>
      </c>
      <c r="J1103" t="s">
        <v>43</v>
      </c>
      <c r="K1103">
        <v>1</v>
      </c>
      <c r="L1103">
        <v>72.32759999999999</v>
      </c>
      <c r="M1103">
        <f>_xlfn.RANK.EQ(D1103,'Segments clients'!$D$2:$D$1708,0)</f>
        <v>1107</v>
      </c>
      <c r="N1103">
        <f>SUMIFS('Segments clients'!$D$2:$D$1708,'Segments clients'!$M$2:$M$1708,"&lt;="&amp;M1103)</f>
        <v>2265580.818399997</v>
      </c>
      <c r="O1103" s="4">
        <f>IFERROR(N1103/(SUM('Segments clients'!$D$2:$D$1708)),0)</f>
        <v>0.9692791715218072</v>
      </c>
    </row>
    <row r="1104" spans="1:15" x14ac:dyDescent="0.35">
      <c r="A1104" t="s">
        <v>10729</v>
      </c>
      <c r="B1104">
        <v>86</v>
      </c>
      <c r="C1104">
        <v>1</v>
      </c>
      <c r="D1104">
        <v>41.298400000000001</v>
      </c>
      <c r="E1104">
        <v>1</v>
      </c>
      <c r="F1104">
        <v>1</v>
      </c>
      <c r="G1104">
        <v>1</v>
      </c>
      <c r="H1104">
        <v>3</v>
      </c>
      <c r="I1104" t="s">
        <v>44</v>
      </c>
      <c r="J1104" t="s">
        <v>41</v>
      </c>
      <c r="K1104">
        <v>0</v>
      </c>
      <c r="L1104">
        <v>0.56040000000000312</v>
      </c>
      <c r="M1104">
        <f>_xlfn.RANK.EQ(D1104,'Segments clients'!$D$2:$D$1708,0)</f>
        <v>1607</v>
      </c>
      <c r="N1104">
        <f>SUMIFS('Segments clients'!$D$2:$D$1708,'Segments clients'!$M$2:$M$1708,"&lt;="&amp;M1104)</f>
        <v>2334801.0541999959</v>
      </c>
      <c r="O1104" s="4">
        <f>IFERROR(N1104/(SUM('Segments clients'!$D$2:$D$1708)),0)</f>
        <v>0.99889353454247853</v>
      </c>
    </row>
    <row r="1105" spans="1:15" x14ac:dyDescent="0.35">
      <c r="A1105" t="s">
        <v>2603</v>
      </c>
      <c r="B1105">
        <v>6</v>
      </c>
      <c r="C1105">
        <v>1</v>
      </c>
      <c r="D1105">
        <v>139.40880000000001</v>
      </c>
      <c r="E1105">
        <v>4</v>
      </c>
      <c r="F1105">
        <v>1</v>
      </c>
      <c r="G1105">
        <v>1</v>
      </c>
      <c r="H1105">
        <v>6</v>
      </c>
      <c r="I1105" t="s">
        <v>42</v>
      </c>
      <c r="J1105" t="s">
        <v>41</v>
      </c>
      <c r="K1105">
        <v>0</v>
      </c>
      <c r="L1105">
        <v>33.734800000000007</v>
      </c>
      <c r="M1105">
        <f>_xlfn.RANK.EQ(D1105,'Segments clients'!$D$2:$D$1708,0)</f>
        <v>1319</v>
      </c>
      <c r="N1105">
        <f>SUMIFS('Segments clients'!$D$2:$D$1708,'Segments clients'!$M$2:$M$1708,"&lt;="&amp;M1105)</f>
        <v>2309825.5999999968</v>
      </c>
      <c r="O1105" s="4">
        <f>IFERROR(N1105/(SUM('Segments clients'!$D$2:$D$1708)),0)</f>
        <v>0.98820833304414835</v>
      </c>
    </row>
    <row r="1106" spans="1:15" x14ac:dyDescent="0.35">
      <c r="A1106" t="s">
        <v>543</v>
      </c>
      <c r="B1106">
        <v>44</v>
      </c>
      <c r="C1106">
        <v>2</v>
      </c>
      <c r="D1106">
        <v>167.14080000000001</v>
      </c>
      <c r="E1106">
        <v>2</v>
      </c>
      <c r="F1106">
        <v>2</v>
      </c>
      <c r="G1106">
        <v>2</v>
      </c>
      <c r="H1106">
        <v>6</v>
      </c>
      <c r="I1106" t="s">
        <v>44</v>
      </c>
      <c r="J1106" t="s">
        <v>45</v>
      </c>
      <c r="K1106">
        <v>1</v>
      </c>
      <c r="L1106">
        <v>47.908799999999992</v>
      </c>
      <c r="M1106">
        <f>_xlfn.RANK.EQ(D1106,'Segments clients'!$D$2:$D$1708,0)</f>
        <v>1264</v>
      </c>
      <c r="N1106">
        <f>SUMIFS('Segments clients'!$D$2:$D$1708,'Segments clients'!$M$2:$M$1708,"&lt;="&amp;M1106)</f>
        <v>2301434.5857999972</v>
      </c>
      <c r="O1106" s="4">
        <f>IFERROR(N1106/(SUM('Segments clients'!$D$2:$D$1708)),0)</f>
        <v>0.9846184212537813</v>
      </c>
    </row>
    <row r="1107" spans="1:15" x14ac:dyDescent="0.35">
      <c r="A1107" t="s">
        <v>6742</v>
      </c>
      <c r="B1107">
        <v>49</v>
      </c>
      <c r="C1107">
        <v>3</v>
      </c>
      <c r="D1107">
        <v>748.82460000000015</v>
      </c>
      <c r="E1107">
        <v>2</v>
      </c>
      <c r="F1107">
        <v>3</v>
      </c>
      <c r="G1107">
        <v>3</v>
      </c>
      <c r="H1107">
        <v>8</v>
      </c>
      <c r="I1107" t="s">
        <v>46</v>
      </c>
      <c r="J1107" t="s">
        <v>41</v>
      </c>
      <c r="K1107">
        <v>1</v>
      </c>
      <c r="L1107">
        <v>208.64660000000009</v>
      </c>
      <c r="M1107">
        <f>_xlfn.RANK.EQ(D1107,'Segments clients'!$D$2:$D$1708,0)</f>
        <v>769</v>
      </c>
      <c r="N1107">
        <f>SUMIFS('Segments clients'!$D$2:$D$1708,'Segments clients'!$M$2:$M$1708,"&lt;="&amp;M1107)</f>
        <v>2098418.6259999955</v>
      </c>
      <c r="O1107" s="4">
        <f>IFERROR(N1107/(SUM('Segments clients'!$D$2:$D$1708)),0)</f>
        <v>0.8977624858033656</v>
      </c>
    </row>
    <row r="1108" spans="1:15" x14ac:dyDescent="0.35">
      <c r="A1108" t="s">
        <v>4362</v>
      </c>
      <c r="B1108">
        <v>39</v>
      </c>
      <c r="C1108">
        <v>2</v>
      </c>
      <c r="D1108">
        <v>162.31020000000001</v>
      </c>
      <c r="E1108">
        <v>2</v>
      </c>
      <c r="F1108">
        <v>2</v>
      </c>
      <c r="G1108">
        <v>2</v>
      </c>
      <c r="H1108">
        <v>6</v>
      </c>
      <c r="I1108" t="s">
        <v>44</v>
      </c>
      <c r="J1108" t="s">
        <v>48</v>
      </c>
      <c r="K1108">
        <v>1</v>
      </c>
      <c r="L1108">
        <v>20.808199999999999</v>
      </c>
      <c r="M1108">
        <f>_xlfn.RANK.EQ(D1108,'Segments clients'!$D$2:$D$1708,0)</f>
        <v>1270</v>
      </c>
      <c r="N1108">
        <f>SUMIFS('Segments clients'!$D$2:$D$1708,'Segments clients'!$M$2:$M$1708,"&lt;="&amp;M1108)</f>
        <v>2302426.7224999974</v>
      </c>
      <c r="O1108" s="4">
        <f>IFERROR(N1108/(SUM('Segments clients'!$D$2:$D$1708)),0)</f>
        <v>0.98504288522822991</v>
      </c>
    </row>
    <row r="1109" spans="1:15" x14ac:dyDescent="0.35">
      <c r="A1109" t="s">
        <v>1487</v>
      </c>
      <c r="B1109">
        <v>87</v>
      </c>
      <c r="C1109">
        <v>1</v>
      </c>
      <c r="D1109">
        <v>203.2646</v>
      </c>
      <c r="E1109">
        <v>1</v>
      </c>
      <c r="F1109">
        <v>1</v>
      </c>
      <c r="G1109">
        <v>2</v>
      </c>
      <c r="H1109">
        <v>4</v>
      </c>
      <c r="I1109" t="s">
        <v>44</v>
      </c>
      <c r="J1109" t="s">
        <v>41</v>
      </c>
      <c r="K1109">
        <v>0</v>
      </c>
      <c r="L1109">
        <v>32.166600000000017</v>
      </c>
      <c r="M1109">
        <f>_xlfn.RANK.EQ(D1109,'Segments clients'!$D$2:$D$1708,0)</f>
        <v>1215</v>
      </c>
      <c r="N1109">
        <f>SUMIFS('Segments clients'!$D$2:$D$1708,'Segments clients'!$M$2:$M$1708,"&lt;="&amp;M1109)</f>
        <v>2292405.9323999975</v>
      </c>
      <c r="O1109" s="4">
        <f>IFERROR(N1109/(SUM('Segments clients'!$D$2:$D$1708)),0)</f>
        <v>0.98075570948625779</v>
      </c>
    </row>
    <row r="1110" spans="1:15" x14ac:dyDescent="0.35">
      <c r="A1110" t="s">
        <v>7664</v>
      </c>
      <c r="B1110">
        <v>158</v>
      </c>
      <c r="C1110">
        <v>1</v>
      </c>
      <c r="D1110">
        <v>457.71780000000001</v>
      </c>
      <c r="E1110">
        <v>1</v>
      </c>
      <c r="F1110">
        <v>1</v>
      </c>
      <c r="G1110">
        <v>2</v>
      </c>
      <c r="H1110">
        <v>4</v>
      </c>
      <c r="I1110" t="s">
        <v>44</v>
      </c>
      <c r="J1110" t="s">
        <v>41</v>
      </c>
      <c r="K1110">
        <v>0</v>
      </c>
      <c r="L1110">
        <v>120.4298</v>
      </c>
      <c r="M1110">
        <f>_xlfn.RANK.EQ(D1110,'Segments clients'!$D$2:$D$1708,0)</f>
        <v>960</v>
      </c>
      <c r="N1110">
        <f>SUMIFS('Segments clients'!$D$2:$D$1708,'Segments clients'!$M$2:$M$1708,"&lt;="&amp;M1110)</f>
        <v>2211007.5683999965</v>
      </c>
      <c r="O1110" s="4">
        <f>IFERROR(N1110/(SUM('Segments clients'!$D$2:$D$1708)),0)</f>
        <v>0.94593120083029614</v>
      </c>
    </row>
    <row r="1111" spans="1:15" x14ac:dyDescent="0.35">
      <c r="A1111" t="s">
        <v>3581</v>
      </c>
      <c r="B1111">
        <v>135</v>
      </c>
      <c r="C1111">
        <v>2</v>
      </c>
      <c r="D1111">
        <v>665.45280000000002</v>
      </c>
      <c r="E1111">
        <v>1</v>
      </c>
      <c r="F1111">
        <v>2</v>
      </c>
      <c r="G1111">
        <v>3</v>
      </c>
      <c r="H1111">
        <v>6</v>
      </c>
      <c r="I1111" t="s">
        <v>44</v>
      </c>
      <c r="J1111" t="s">
        <v>45</v>
      </c>
      <c r="K1111">
        <v>1</v>
      </c>
      <c r="L1111">
        <v>93.776799999999966</v>
      </c>
      <c r="M1111">
        <f>_xlfn.RANK.EQ(D1111,'Segments clients'!$D$2:$D$1708,0)</f>
        <v>822</v>
      </c>
      <c r="N1111">
        <f>SUMIFS('Segments clients'!$D$2:$D$1708,'Segments clients'!$M$2:$M$1708,"&lt;="&amp;M1111)</f>
        <v>2135908.6957999961</v>
      </c>
      <c r="O1111" s="4">
        <f>IFERROR(N1111/(SUM('Segments clients'!$D$2:$D$1708)),0)</f>
        <v>0.91380179170713927</v>
      </c>
    </row>
    <row r="1112" spans="1:15" x14ac:dyDescent="0.35">
      <c r="A1112" t="s">
        <v>4075</v>
      </c>
      <c r="B1112">
        <v>79</v>
      </c>
      <c r="C1112">
        <v>1</v>
      </c>
      <c r="D1112">
        <v>428.99400000000003</v>
      </c>
      <c r="E1112">
        <v>1</v>
      </c>
      <c r="F1112">
        <v>1</v>
      </c>
      <c r="G1112">
        <v>2</v>
      </c>
      <c r="H1112">
        <v>4</v>
      </c>
      <c r="I1112" t="s">
        <v>44</v>
      </c>
      <c r="J1112" t="s">
        <v>43</v>
      </c>
      <c r="K1112">
        <v>0</v>
      </c>
      <c r="L1112">
        <v>131.04800000000009</v>
      </c>
      <c r="M1112">
        <f>_xlfn.RANK.EQ(D1112,'Segments clients'!$D$2:$D$1708,0)</f>
        <v>986</v>
      </c>
      <c r="N1112">
        <f>SUMIFS('Segments clients'!$D$2:$D$1708,'Segments clients'!$M$2:$M$1708,"&lt;="&amp;M1112)</f>
        <v>2222488.4724999964</v>
      </c>
      <c r="O1112" s="4">
        <f>IFERROR(N1112/(SUM('Segments clients'!$D$2:$D$1708)),0)</f>
        <v>0.95084305439296368</v>
      </c>
    </row>
    <row r="1113" spans="1:15" x14ac:dyDescent="0.35">
      <c r="A1113" t="s">
        <v>7634</v>
      </c>
      <c r="B1113">
        <v>38</v>
      </c>
      <c r="C1113">
        <v>1</v>
      </c>
      <c r="D1113">
        <v>54.181800000000003</v>
      </c>
      <c r="E1113">
        <v>2</v>
      </c>
      <c r="F1113">
        <v>1</v>
      </c>
      <c r="G1113">
        <v>1</v>
      </c>
      <c r="H1113">
        <v>4</v>
      </c>
      <c r="I1113" t="s">
        <v>44</v>
      </c>
      <c r="J1113" t="s">
        <v>48</v>
      </c>
      <c r="K1113">
        <v>0</v>
      </c>
      <c r="L1113">
        <v>6.4558</v>
      </c>
      <c r="M1113">
        <f>_xlfn.RANK.EQ(D1113,'Segments clients'!$D$2:$D$1708,0)</f>
        <v>1560</v>
      </c>
      <c r="N1113">
        <f>SUMIFS('Segments clients'!$D$2:$D$1708,'Segments clients'!$M$2:$M$1708,"&lt;="&amp;M1113)</f>
        <v>2332529.5525999959</v>
      </c>
      <c r="O1113" s="4">
        <f>IFERROR(N1113/(SUM('Segments clients'!$D$2:$D$1708)),0)</f>
        <v>0.9979217222941239</v>
      </c>
    </row>
    <row r="1114" spans="1:15" x14ac:dyDescent="0.35">
      <c r="A1114" t="s">
        <v>9339</v>
      </c>
      <c r="B1114">
        <v>107</v>
      </c>
      <c r="C1114">
        <v>1</v>
      </c>
      <c r="D1114">
        <v>1284.2675999999999</v>
      </c>
      <c r="E1114">
        <v>1</v>
      </c>
      <c r="F1114">
        <v>1</v>
      </c>
      <c r="G1114">
        <v>3</v>
      </c>
      <c r="H1114">
        <v>5</v>
      </c>
      <c r="I1114" t="s">
        <v>44</v>
      </c>
      <c r="J1114" t="s">
        <v>43</v>
      </c>
      <c r="K1114">
        <v>0</v>
      </c>
      <c r="L1114">
        <v>492.48360000000002</v>
      </c>
      <c r="M1114">
        <f>_xlfn.RANK.EQ(D1114,'Segments clients'!$D$2:$D$1708,0)</f>
        <v>561</v>
      </c>
      <c r="N1114">
        <f>SUMIFS('Segments clients'!$D$2:$D$1708,'Segments clients'!$M$2:$M$1708,"&lt;="&amp;M1114)</f>
        <v>1888286.5127999962</v>
      </c>
      <c r="O1114" s="4">
        <f>IFERROR(N1114/(SUM('Segments clients'!$D$2:$D$1708)),0)</f>
        <v>0.807862059855876</v>
      </c>
    </row>
    <row r="1115" spans="1:15" x14ac:dyDescent="0.35">
      <c r="A1115" t="s">
        <v>10337</v>
      </c>
      <c r="B1115">
        <v>161</v>
      </c>
      <c r="C1115">
        <v>1</v>
      </c>
      <c r="D1115">
        <v>94.971599999999995</v>
      </c>
      <c r="E1115">
        <v>1</v>
      </c>
      <c r="F1115">
        <v>1</v>
      </c>
      <c r="G1115">
        <v>1</v>
      </c>
      <c r="H1115">
        <v>3</v>
      </c>
      <c r="I1115" t="s">
        <v>44</v>
      </c>
      <c r="J1115" t="s">
        <v>43</v>
      </c>
      <c r="K1115">
        <v>0</v>
      </c>
      <c r="L1115">
        <v>24.089600000000001</v>
      </c>
      <c r="M1115">
        <f>_xlfn.RANK.EQ(D1115,'Segments clients'!$D$2:$D$1708,0)</f>
        <v>1431</v>
      </c>
      <c r="N1115">
        <f>SUMIFS('Segments clients'!$D$2:$D$1708,'Segments clients'!$M$2:$M$1708,"&lt;="&amp;M1115)</f>
        <v>2322898.512199997</v>
      </c>
      <c r="O1115" s="4">
        <f>IFERROR(N1115/(SUM('Segments clients'!$D$2:$D$1708)),0)</f>
        <v>0.99380129243172921</v>
      </c>
    </row>
    <row r="1116" spans="1:15" x14ac:dyDescent="0.35">
      <c r="A1116" t="s">
        <v>9346</v>
      </c>
      <c r="B1116">
        <v>25</v>
      </c>
      <c r="C1116">
        <v>3</v>
      </c>
      <c r="D1116">
        <v>849.61699999999996</v>
      </c>
      <c r="E1116">
        <v>3</v>
      </c>
      <c r="F1116">
        <v>3</v>
      </c>
      <c r="G1116">
        <v>3</v>
      </c>
      <c r="H1116">
        <v>9</v>
      </c>
      <c r="I1116" t="s">
        <v>46</v>
      </c>
      <c r="J1116" t="s">
        <v>41</v>
      </c>
      <c r="K1116">
        <v>1</v>
      </c>
      <c r="L1116">
        <v>230.54900000000001</v>
      </c>
      <c r="M1116">
        <f>_xlfn.RANK.EQ(D1116,'Segments clients'!$D$2:$D$1708,0)</f>
        <v>734</v>
      </c>
      <c r="N1116">
        <f>SUMIFS('Segments clients'!$D$2:$D$1708,'Segments clients'!$M$2:$M$1708,"&lt;="&amp;M1116)</f>
        <v>2070309.5825999961</v>
      </c>
      <c r="O1116" s="4">
        <f>IFERROR(N1116/(SUM('Segments clients'!$D$2:$D$1708)),0)</f>
        <v>0.88573664674357733</v>
      </c>
    </row>
    <row r="1117" spans="1:15" x14ac:dyDescent="0.35">
      <c r="A1117" t="s">
        <v>2212</v>
      </c>
      <c r="B1117">
        <v>26</v>
      </c>
      <c r="C1117">
        <v>5</v>
      </c>
      <c r="D1117">
        <v>1414.1949</v>
      </c>
      <c r="E1117">
        <v>3</v>
      </c>
      <c r="F1117">
        <v>3</v>
      </c>
      <c r="G1117">
        <v>3</v>
      </c>
      <c r="H1117">
        <v>9</v>
      </c>
      <c r="I1117" t="s">
        <v>46</v>
      </c>
      <c r="J1117" t="s">
        <v>45</v>
      </c>
      <c r="K1117">
        <v>1</v>
      </c>
      <c r="L1117">
        <v>428.51290000000012</v>
      </c>
      <c r="M1117">
        <f>_xlfn.RANK.EQ(D1117,'Segments clients'!$D$2:$D$1708,0)</f>
        <v>526</v>
      </c>
      <c r="N1117">
        <f>SUMIFS('Segments clients'!$D$2:$D$1708,'Segments clients'!$M$2:$M$1708,"&lt;="&amp;M1117)</f>
        <v>1841206.4130999967</v>
      </c>
      <c r="O1117" s="4">
        <f>IFERROR(N1117/(SUM('Segments clients'!$D$2:$D$1708)),0)</f>
        <v>0.7877198695346288</v>
      </c>
    </row>
    <row r="1118" spans="1:15" x14ac:dyDescent="0.35">
      <c r="A1118" t="s">
        <v>8913</v>
      </c>
      <c r="B1118">
        <v>41</v>
      </c>
      <c r="C1118">
        <v>1</v>
      </c>
      <c r="D1118">
        <v>321.22199999999998</v>
      </c>
      <c r="E1118">
        <v>2</v>
      </c>
      <c r="F1118">
        <v>1</v>
      </c>
      <c r="G1118">
        <v>2</v>
      </c>
      <c r="H1118">
        <v>5</v>
      </c>
      <c r="I1118" t="s">
        <v>44</v>
      </c>
      <c r="J1118" t="s">
        <v>43</v>
      </c>
      <c r="K1118">
        <v>0</v>
      </c>
      <c r="L1118">
        <v>103.482</v>
      </c>
      <c r="M1118">
        <f>_xlfn.RANK.EQ(D1118,'Segments clients'!$D$2:$D$1708,0)</f>
        <v>1079</v>
      </c>
      <c r="N1118">
        <f>SUMIFS('Segments clients'!$D$2:$D$1708,'Segments clients'!$M$2:$M$1708,"&lt;="&amp;M1118)</f>
        <v>2256994.4767999956</v>
      </c>
      <c r="O1118" s="4">
        <f>IFERROR(N1118/(SUM('Segments clients'!$D$2:$D$1708)),0)</f>
        <v>0.96560569317803746</v>
      </c>
    </row>
    <row r="1119" spans="1:15" x14ac:dyDescent="0.35">
      <c r="A1119" t="s">
        <v>7584</v>
      </c>
      <c r="B1119">
        <v>175</v>
      </c>
      <c r="C1119">
        <v>2</v>
      </c>
      <c r="D1119">
        <v>133.68690000000001</v>
      </c>
      <c r="E1119">
        <v>1</v>
      </c>
      <c r="F1119">
        <v>2</v>
      </c>
      <c r="G1119">
        <v>1</v>
      </c>
      <c r="H1119">
        <v>4</v>
      </c>
      <c r="I1119" t="s">
        <v>44</v>
      </c>
      <c r="J1119" t="s">
        <v>45</v>
      </c>
      <c r="K1119">
        <v>1</v>
      </c>
      <c r="L1119">
        <v>30.020900000000001</v>
      </c>
      <c r="M1119">
        <f>_xlfn.RANK.EQ(D1119,'Segments clients'!$D$2:$D$1708,0)</f>
        <v>1331</v>
      </c>
      <c r="N1119">
        <f>SUMIFS('Segments clients'!$D$2:$D$1708,'Segments clients'!$M$2:$M$1708,"&lt;="&amp;M1119)</f>
        <v>2311465.1659999969</v>
      </c>
      <c r="O1119" s="4">
        <f>IFERROR(N1119/(SUM('Segments clients'!$D$2:$D$1708)),0)</f>
        <v>0.98890978547578468</v>
      </c>
    </row>
    <row r="1120" spans="1:15" x14ac:dyDescent="0.35">
      <c r="A1120" t="s">
        <v>3365</v>
      </c>
      <c r="B1120">
        <v>136</v>
      </c>
      <c r="C1120">
        <v>1</v>
      </c>
      <c r="D1120">
        <v>384.39440000000002</v>
      </c>
      <c r="E1120">
        <v>1</v>
      </c>
      <c r="F1120">
        <v>1</v>
      </c>
      <c r="G1120">
        <v>2</v>
      </c>
      <c r="H1120">
        <v>4</v>
      </c>
      <c r="I1120" t="s">
        <v>44</v>
      </c>
      <c r="J1120" t="s">
        <v>43</v>
      </c>
      <c r="K1120">
        <v>0</v>
      </c>
      <c r="L1120">
        <v>122.8524</v>
      </c>
      <c r="M1120">
        <f>_xlfn.RANK.EQ(D1120,'Segments clients'!$D$2:$D$1708,0)</f>
        <v>1022</v>
      </c>
      <c r="N1120">
        <f>SUMIFS('Segments clients'!$D$2:$D$1708,'Segments clients'!$M$2:$M$1708,"&lt;="&amp;M1120)</f>
        <v>2237010.8531999965</v>
      </c>
      <c r="O1120" s="4">
        <f>IFERROR(N1120/(SUM('Segments clients'!$D$2:$D$1708)),0)</f>
        <v>0.95705613715703886</v>
      </c>
    </row>
    <row r="1121" spans="1:15" x14ac:dyDescent="0.35">
      <c r="A1121" t="s">
        <v>347</v>
      </c>
      <c r="B1121">
        <v>53</v>
      </c>
      <c r="C1121">
        <v>1</v>
      </c>
      <c r="D1121">
        <v>51.814799999999998</v>
      </c>
      <c r="E1121">
        <v>2</v>
      </c>
      <c r="F1121">
        <v>1</v>
      </c>
      <c r="G1121">
        <v>1</v>
      </c>
      <c r="H1121">
        <v>4</v>
      </c>
      <c r="I1121" t="s">
        <v>44</v>
      </c>
      <c r="J1121" t="s">
        <v>48</v>
      </c>
      <c r="K1121">
        <v>0</v>
      </c>
      <c r="L1121">
        <v>-1.8271999999999959</v>
      </c>
      <c r="M1121">
        <f>_xlfn.RANK.EQ(D1121,'Segments clients'!$D$2:$D$1708,0)</f>
        <v>1571</v>
      </c>
      <c r="N1121">
        <f>SUMIFS('Segments clients'!$D$2:$D$1708,'Segments clients'!$M$2:$M$1708,"&lt;="&amp;M1121)</f>
        <v>2333113.8349999958</v>
      </c>
      <c r="O1121" s="4">
        <f>IFERROR(N1121/(SUM('Segments clients'!$D$2:$D$1708)),0)</f>
        <v>0.99817169473209966</v>
      </c>
    </row>
    <row r="1122" spans="1:15" x14ac:dyDescent="0.35">
      <c r="A1122" t="s">
        <v>3958</v>
      </c>
      <c r="B1122">
        <v>116</v>
      </c>
      <c r="C1122">
        <v>4</v>
      </c>
      <c r="D1122">
        <v>678.82539999999995</v>
      </c>
      <c r="E1122">
        <v>1</v>
      </c>
      <c r="F1122">
        <v>3</v>
      </c>
      <c r="G1122">
        <v>3</v>
      </c>
      <c r="H1122">
        <v>7</v>
      </c>
      <c r="I1122" t="s">
        <v>42</v>
      </c>
      <c r="J1122" t="s">
        <v>41</v>
      </c>
      <c r="K1122">
        <v>1</v>
      </c>
      <c r="L1122">
        <v>136.4374</v>
      </c>
      <c r="M1122">
        <f>_xlfn.RANK.EQ(D1122,'Segments clients'!$D$2:$D$1708,0)</f>
        <v>815</v>
      </c>
      <c r="N1122">
        <f>SUMIFS('Segments clients'!$D$2:$D$1708,'Segments clients'!$M$2:$M$1708,"&lt;="&amp;M1122)</f>
        <v>2131221.7340999958</v>
      </c>
      <c r="O1122" s="4">
        <f>IFERROR(N1122/(SUM('Segments clients'!$D$2:$D$1708)),0)</f>
        <v>0.91179657771669809</v>
      </c>
    </row>
    <row r="1123" spans="1:15" x14ac:dyDescent="0.35">
      <c r="A1123" t="s">
        <v>3105</v>
      </c>
      <c r="B1123">
        <v>51</v>
      </c>
      <c r="C1123">
        <v>2</v>
      </c>
      <c r="D1123">
        <v>53.847000000000001</v>
      </c>
      <c r="E1123">
        <v>2</v>
      </c>
      <c r="F1123">
        <v>2</v>
      </c>
      <c r="G1123">
        <v>1</v>
      </c>
      <c r="H1123">
        <v>5</v>
      </c>
      <c r="I1123" t="s">
        <v>44</v>
      </c>
      <c r="J1123" t="s">
        <v>43</v>
      </c>
      <c r="K1123">
        <v>1</v>
      </c>
      <c r="L1123">
        <v>-5.4350000000000023</v>
      </c>
      <c r="M1123">
        <f>_xlfn.RANK.EQ(D1123,'Segments clients'!$D$2:$D$1708,0)</f>
        <v>1564</v>
      </c>
      <c r="N1123">
        <f>SUMIFS('Segments clients'!$D$2:$D$1708,'Segments clients'!$M$2:$M$1708,"&lt;="&amp;M1123)</f>
        <v>2332745.2551999958</v>
      </c>
      <c r="O1123" s="4">
        <f>IFERROR(N1123/(SUM('Segments clients'!$D$2:$D$1708)),0)</f>
        <v>0.99801400593094014</v>
      </c>
    </row>
    <row r="1124" spans="1:15" x14ac:dyDescent="0.35">
      <c r="A1124" t="s">
        <v>6034</v>
      </c>
      <c r="B1124">
        <v>35</v>
      </c>
      <c r="C1124">
        <v>2</v>
      </c>
      <c r="D1124">
        <v>459.56240000000003</v>
      </c>
      <c r="E1124">
        <v>2</v>
      </c>
      <c r="F1124">
        <v>2</v>
      </c>
      <c r="G1124">
        <v>2</v>
      </c>
      <c r="H1124">
        <v>6</v>
      </c>
      <c r="I1124" t="s">
        <v>44</v>
      </c>
      <c r="J1124" t="s">
        <v>41</v>
      </c>
      <c r="K1124">
        <v>1</v>
      </c>
      <c r="L1124">
        <v>69.302400000000006</v>
      </c>
      <c r="M1124">
        <f>_xlfn.RANK.EQ(D1124,'Segments clients'!$D$2:$D$1708,0)</f>
        <v>957</v>
      </c>
      <c r="N1124">
        <f>SUMIFS('Segments clients'!$D$2:$D$1708,'Segments clients'!$M$2:$M$1708,"&lt;="&amp;M1124)</f>
        <v>2209633.6362999966</v>
      </c>
      <c r="O1124" s="4">
        <f>IFERROR(N1124/(SUM('Segments clients'!$D$2:$D$1708)),0)</f>
        <v>0.94534339404944789</v>
      </c>
    </row>
    <row r="1125" spans="1:15" x14ac:dyDescent="0.35">
      <c r="A1125" t="s">
        <v>8848</v>
      </c>
      <c r="B1125">
        <v>94</v>
      </c>
      <c r="C1125">
        <v>3</v>
      </c>
      <c r="D1125">
        <v>333.0684</v>
      </c>
      <c r="E1125">
        <v>1</v>
      </c>
      <c r="F1125">
        <v>3</v>
      </c>
      <c r="G1125">
        <v>2</v>
      </c>
      <c r="H1125">
        <v>6</v>
      </c>
      <c r="I1125" t="s">
        <v>42</v>
      </c>
      <c r="J1125" t="s">
        <v>41</v>
      </c>
      <c r="K1125">
        <v>1</v>
      </c>
      <c r="L1125">
        <v>54.810400000000008</v>
      </c>
      <c r="M1125">
        <f>_xlfn.RANK.EQ(D1125,'Segments clients'!$D$2:$D$1708,0)</f>
        <v>1068</v>
      </c>
      <c r="N1125">
        <f>SUMIFS('Segments clients'!$D$2:$D$1708,'Segments clients'!$M$2:$M$1708,"&lt;="&amp;M1125)</f>
        <v>2253402.4801999959</v>
      </c>
      <c r="O1125" s="4">
        <f>IFERROR(N1125/(SUM('Segments clients'!$D$2:$D$1708)),0)</f>
        <v>0.96406893604261312</v>
      </c>
    </row>
    <row r="1126" spans="1:15" x14ac:dyDescent="0.35">
      <c r="A1126" t="s">
        <v>1463</v>
      </c>
      <c r="B1126">
        <v>75</v>
      </c>
      <c r="C1126">
        <v>2</v>
      </c>
      <c r="D1126">
        <v>56.554200000000002</v>
      </c>
      <c r="E1126">
        <v>2</v>
      </c>
      <c r="F1126">
        <v>2</v>
      </c>
      <c r="G1126">
        <v>1</v>
      </c>
      <c r="H1126">
        <v>5</v>
      </c>
      <c r="I1126" t="s">
        <v>44</v>
      </c>
      <c r="J1126" t="s">
        <v>41</v>
      </c>
      <c r="K1126">
        <v>1</v>
      </c>
      <c r="L1126">
        <v>-11.2058</v>
      </c>
      <c r="M1126">
        <f>_xlfn.RANK.EQ(D1126,'Segments clients'!$D$2:$D$1708,0)</f>
        <v>1556</v>
      </c>
      <c r="N1126">
        <f>SUMIFS('Segments clients'!$D$2:$D$1708,'Segments clients'!$M$2:$M$1708,"&lt;="&amp;M1126)</f>
        <v>2332307.3305999963</v>
      </c>
      <c r="O1126" s="4">
        <f>IFERROR(N1126/(SUM('Segments clients'!$D$2:$D$1708)),0)</f>
        <v>0.99782664947469313</v>
      </c>
    </row>
    <row r="1127" spans="1:15" x14ac:dyDescent="0.35">
      <c r="A1127" t="s">
        <v>2913</v>
      </c>
      <c r="B1127">
        <v>57</v>
      </c>
      <c r="C1127">
        <v>1</v>
      </c>
      <c r="D1127">
        <v>312.62519999999989</v>
      </c>
      <c r="E1127">
        <v>2</v>
      </c>
      <c r="F1127">
        <v>1</v>
      </c>
      <c r="G1127">
        <v>2</v>
      </c>
      <c r="H1127">
        <v>5</v>
      </c>
      <c r="I1127" t="s">
        <v>44</v>
      </c>
      <c r="J1127" t="s">
        <v>41</v>
      </c>
      <c r="K1127">
        <v>0</v>
      </c>
      <c r="L1127">
        <v>93.65719999999996</v>
      </c>
      <c r="M1127">
        <f>_xlfn.RANK.EQ(D1127,'Segments clients'!$D$2:$D$1708,0)</f>
        <v>1086</v>
      </c>
      <c r="N1127">
        <f>SUMIFS('Segments clients'!$D$2:$D$1708,'Segments clients'!$M$2:$M$1708,"&lt;="&amp;M1127)</f>
        <v>2259209.3562999954</v>
      </c>
      <c r="O1127" s="4">
        <f>IFERROR(N1127/(SUM('Segments clients'!$D$2:$D$1708)),0)</f>
        <v>0.96655328090006654</v>
      </c>
    </row>
    <row r="1128" spans="1:15" x14ac:dyDescent="0.35">
      <c r="A1128" t="s">
        <v>8608</v>
      </c>
      <c r="B1128">
        <v>58</v>
      </c>
      <c r="C1128">
        <v>1</v>
      </c>
      <c r="D1128">
        <v>25.298500000000001</v>
      </c>
      <c r="E1128">
        <v>2</v>
      </c>
      <c r="F1128">
        <v>1</v>
      </c>
      <c r="G1128">
        <v>1</v>
      </c>
      <c r="H1128">
        <v>4</v>
      </c>
      <c r="I1128" t="s">
        <v>44</v>
      </c>
      <c r="J1128" t="s">
        <v>45</v>
      </c>
      <c r="K1128">
        <v>0</v>
      </c>
      <c r="L1128">
        <v>4.1204999999999989</v>
      </c>
      <c r="M1128">
        <f>_xlfn.RANK.EQ(D1128,'Segments clients'!$D$2:$D$1708,0)</f>
        <v>1662</v>
      </c>
      <c r="N1128">
        <f>SUMIFS('Segments clients'!$D$2:$D$1708,'Segments clients'!$M$2:$M$1708,"&lt;="&amp;M1128)</f>
        <v>2336617.9127999963</v>
      </c>
      <c r="O1128" s="4">
        <f>IFERROR(N1128/(SUM('Segments clients'!$D$2:$D$1708)),0)</f>
        <v>0.9996708377330239</v>
      </c>
    </row>
    <row r="1129" spans="1:15" x14ac:dyDescent="0.35">
      <c r="A1129" t="s">
        <v>762</v>
      </c>
      <c r="B1129">
        <v>40</v>
      </c>
      <c r="C1129">
        <v>1</v>
      </c>
      <c r="D1129">
        <v>75.515999999999991</v>
      </c>
      <c r="E1129">
        <v>2</v>
      </c>
      <c r="F1129">
        <v>1</v>
      </c>
      <c r="G1129">
        <v>1</v>
      </c>
      <c r="H1129">
        <v>4</v>
      </c>
      <c r="I1129" t="s">
        <v>44</v>
      </c>
      <c r="J1129" t="s">
        <v>45</v>
      </c>
      <c r="K1129">
        <v>0</v>
      </c>
      <c r="L1129">
        <v>16.625999999999991</v>
      </c>
      <c r="M1129">
        <f>_xlfn.RANK.EQ(D1129,'Segments clients'!$D$2:$D$1708,0)</f>
        <v>1492</v>
      </c>
      <c r="N1129">
        <f>SUMIFS('Segments clients'!$D$2:$D$1708,'Segments clients'!$M$2:$M$1708,"&lt;="&amp;M1129)</f>
        <v>2328100.4286999973</v>
      </c>
      <c r="O1129" s="4">
        <f>IFERROR(N1129/(SUM('Segments clients'!$D$2:$D$1708)),0)</f>
        <v>0.99602681856370212</v>
      </c>
    </row>
    <row r="1130" spans="1:15" x14ac:dyDescent="0.35">
      <c r="A1130" t="s">
        <v>1545</v>
      </c>
      <c r="B1130">
        <v>161</v>
      </c>
      <c r="C1130">
        <v>2</v>
      </c>
      <c r="D1130">
        <v>354.81649999999991</v>
      </c>
      <c r="E1130">
        <v>1</v>
      </c>
      <c r="F1130">
        <v>2</v>
      </c>
      <c r="G1130">
        <v>2</v>
      </c>
      <c r="H1130">
        <v>5</v>
      </c>
      <c r="I1130" t="s">
        <v>44</v>
      </c>
      <c r="J1130" t="s">
        <v>48</v>
      </c>
      <c r="K1130">
        <v>1</v>
      </c>
      <c r="L1130">
        <v>106.8725</v>
      </c>
      <c r="M1130">
        <f>_xlfn.RANK.EQ(D1130,'Segments clients'!$D$2:$D$1708,0)</f>
        <v>1045</v>
      </c>
      <c r="N1130">
        <f>SUMIFS('Segments clients'!$D$2:$D$1708,'Segments clients'!$M$2:$M$1708,"&lt;="&amp;M1130)</f>
        <v>2245452.6203999962</v>
      </c>
      <c r="O1130" s="4">
        <f>IFERROR(N1130/(SUM('Segments clients'!$D$2:$D$1708)),0)</f>
        <v>0.96066776250774</v>
      </c>
    </row>
    <row r="1131" spans="1:15" x14ac:dyDescent="0.35">
      <c r="A1131" t="s">
        <v>5979</v>
      </c>
      <c r="B1131">
        <v>30</v>
      </c>
      <c r="C1131">
        <v>2</v>
      </c>
      <c r="D1131">
        <v>126.1908</v>
      </c>
      <c r="E1131">
        <v>3</v>
      </c>
      <c r="F1131">
        <v>2</v>
      </c>
      <c r="G1131">
        <v>1</v>
      </c>
      <c r="H1131">
        <v>6</v>
      </c>
      <c r="I1131" t="s">
        <v>42</v>
      </c>
      <c r="J1131" t="s">
        <v>45</v>
      </c>
      <c r="K1131">
        <v>1</v>
      </c>
      <c r="L1131">
        <v>3.9687999999999981</v>
      </c>
      <c r="M1131">
        <f>_xlfn.RANK.EQ(D1131,'Segments clients'!$D$2:$D$1708,0)</f>
        <v>1351</v>
      </c>
      <c r="N1131">
        <f>SUMIFS('Segments clients'!$D$2:$D$1708,'Segments clients'!$M$2:$M$1708,"&lt;="&amp;M1131)</f>
        <v>2314072.6363999969</v>
      </c>
      <c r="O1131" s="4">
        <f>IFERROR(N1131/(SUM('Segments clients'!$D$2:$D$1708)),0)</f>
        <v>0.99002533462263198</v>
      </c>
    </row>
    <row r="1132" spans="1:15" x14ac:dyDescent="0.35">
      <c r="A1132" t="s">
        <v>6908</v>
      </c>
      <c r="B1132">
        <v>74</v>
      </c>
      <c r="C1132">
        <v>1</v>
      </c>
      <c r="D1132">
        <v>308.78730000000002</v>
      </c>
      <c r="E1132">
        <v>2</v>
      </c>
      <c r="F1132">
        <v>1</v>
      </c>
      <c r="G1132">
        <v>2</v>
      </c>
      <c r="H1132">
        <v>5</v>
      </c>
      <c r="I1132" t="s">
        <v>44</v>
      </c>
      <c r="J1132" t="s">
        <v>41</v>
      </c>
      <c r="K1132">
        <v>0</v>
      </c>
      <c r="L1132">
        <v>60.555300000000017</v>
      </c>
      <c r="M1132">
        <f>_xlfn.RANK.EQ(D1132,'Segments clients'!$D$2:$D$1708,0)</f>
        <v>1089</v>
      </c>
      <c r="N1132">
        <f>SUMIFS('Segments clients'!$D$2:$D$1708,'Segments clients'!$M$2:$M$1708,"&lt;="&amp;M1132)</f>
        <v>2260141.1847999953</v>
      </c>
      <c r="O1132" s="4">
        <f>IFERROR(N1132/(SUM('Segments clients'!$D$2:$D$1708)),0)</f>
        <v>0.9669519433309739</v>
      </c>
    </row>
    <row r="1133" spans="1:15" x14ac:dyDescent="0.35">
      <c r="A1133" t="s">
        <v>7658</v>
      </c>
      <c r="B1133">
        <v>135</v>
      </c>
      <c r="C1133">
        <v>1</v>
      </c>
      <c r="D1133">
        <v>150.07859999999999</v>
      </c>
      <c r="E1133">
        <v>1</v>
      </c>
      <c r="F1133">
        <v>1</v>
      </c>
      <c r="G1133">
        <v>1</v>
      </c>
      <c r="H1133">
        <v>3</v>
      </c>
      <c r="I1133" t="s">
        <v>44</v>
      </c>
      <c r="J1133" t="s">
        <v>41</v>
      </c>
      <c r="K1133">
        <v>0</v>
      </c>
      <c r="L1133">
        <v>32.112600000000008</v>
      </c>
      <c r="M1133">
        <f>_xlfn.RANK.EQ(D1133,'Segments clients'!$D$2:$D$1708,0)</f>
        <v>1297</v>
      </c>
      <c r="N1133">
        <f>SUMIFS('Segments clients'!$D$2:$D$1708,'Segments clients'!$M$2:$M$1708,"&lt;="&amp;M1133)</f>
        <v>2306645.6534999972</v>
      </c>
      <c r="O1133" s="4">
        <f>IFERROR(N1133/(SUM('Segments clients'!$D$2:$D$1708)),0)</f>
        <v>0.98684786252640266</v>
      </c>
    </row>
    <row r="1134" spans="1:15" x14ac:dyDescent="0.35">
      <c r="A1134" t="s">
        <v>5556</v>
      </c>
      <c r="B1134">
        <v>29</v>
      </c>
      <c r="C1134">
        <v>4</v>
      </c>
      <c r="D1134">
        <v>1469.4965</v>
      </c>
      <c r="E1134">
        <v>3</v>
      </c>
      <c r="F1134">
        <v>3</v>
      </c>
      <c r="G1134">
        <v>3</v>
      </c>
      <c r="H1134">
        <v>9</v>
      </c>
      <c r="I1134" t="s">
        <v>46</v>
      </c>
      <c r="J1134" t="s">
        <v>41</v>
      </c>
      <c r="K1134">
        <v>1</v>
      </c>
      <c r="L1134">
        <v>403.56450000000001</v>
      </c>
      <c r="M1134">
        <f>_xlfn.RANK.EQ(D1134,'Segments clients'!$D$2:$D$1708,0)</f>
        <v>507</v>
      </c>
      <c r="N1134">
        <f>SUMIFS('Segments clients'!$D$2:$D$1708,'Segments clients'!$M$2:$M$1708,"&lt;="&amp;M1134)</f>
        <v>1813884.0451999968</v>
      </c>
      <c r="O1134" s="4">
        <f>IFERROR(N1134/(SUM('Segments clients'!$D$2:$D$1708)),0)</f>
        <v>0.77603059237133221</v>
      </c>
    </row>
    <row r="1135" spans="1:15" x14ac:dyDescent="0.35">
      <c r="A1135" t="s">
        <v>5059</v>
      </c>
      <c r="B1135">
        <v>39</v>
      </c>
      <c r="C1135">
        <v>1</v>
      </c>
      <c r="D1135">
        <v>496.8</v>
      </c>
      <c r="E1135">
        <v>2</v>
      </c>
      <c r="F1135">
        <v>1</v>
      </c>
      <c r="G1135">
        <v>2</v>
      </c>
      <c r="H1135">
        <v>5</v>
      </c>
      <c r="I1135" t="s">
        <v>44</v>
      </c>
      <c r="J1135" t="s">
        <v>45</v>
      </c>
      <c r="K1135">
        <v>0</v>
      </c>
      <c r="L1135">
        <v>160.26</v>
      </c>
      <c r="M1135">
        <f>_xlfn.RANK.EQ(D1135,'Segments clients'!$D$2:$D$1708,0)</f>
        <v>923</v>
      </c>
      <c r="N1135">
        <f>SUMIFS('Segments clients'!$D$2:$D$1708,'Segments clients'!$M$2:$M$1708,"&lt;="&amp;M1135)</f>
        <v>2193331.7811999968</v>
      </c>
      <c r="O1135" s="4">
        <f>IFERROR(N1135/(SUM('Segments clients'!$D$2:$D$1708)),0)</f>
        <v>0.93836900210665453</v>
      </c>
    </row>
    <row r="1136" spans="1:15" x14ac:dyDescent="0.35">
      <c r="A1136" t="s">
        <v>8541</v>
      </c>
      <c r="B1136">
        <v>151</v>
      </c>
      <c r="C1136">
        <v>1</v>
      </c>
      <c r="D1136">
        <v>962.91269999999997</v>
      </c>
      <c r="E1136">
        <v>1</v>
      </c>
      <c r="F1136">
        <v>1</v>
      </c>
      <c r="G1136">
        <v>3</v>
      </c>
      <c r="H1136">
        <v>5</v>
      </c>
      <c r="I1136" t="s">
        <v>44</v>
      </c>
      <c r="J1136" t="s">
        <v>41</v>
      </c>
      <c r="K1136">
        <v>0</v>
      </c>
      <c r="L1136">
        <v>323.04869999999988</v>
      </c>
      <c r="M1136">
        <f>_xlfn.RANK.EQ(D1136,'Segments clients'!$D$2:$D$1708,0)</f>
        <v>682</v>
      </c>
      <c r="N1136">
        <f>SUMIFS('Segments clients'!$D$2:$D$1708,'Segments clients'!$M$2:$M$1708,"&lt;="&amp;M1136)</f>
        <v>2023206.1509999959</v>
      </c>
      <c r="O1136" s="4">
        <f>IFERROR(N1136/(SUM('Segments clients'!$D$2:$D$1708)),0)</f>
        <v>0.86558447437952724</v>
      </c>
    </row>
    <row r="1137" spans="1:15" x14ac:dyDescent="0.35">
      <c r="A1137" t="s">
        <v>4670</v>
      </c>
      <c r="B1137">
        <v>173</v>
      </c>
      <c r="C1137">
        <v>1</v>
      </c>
      <c r="D1137">
        <v>1140.9564</v>
      </c>
      <c r="E1137">
        <v>1</v>
      </c>
      <c r="F1137">
        <v>1</v>
      </c>
      <c r="G1137">
        <v>3</v>
      </c>
      <c r="H1137">
        <v>5</v>
      </c>
      <c r="I1137" t="s">
        <v>44</v>
      </c>
      <c r="J1137" t="s">
        <v>41</v>
      </c>
      <c r="K1137">
        <v>0</v>
      </c>
      <c r="L1137">
        <v>382.76440000000008</v>
      </c>
      <c r="M1137">
        <f>_xlfn.RANK.EQ(D1137,'Segments clients'!$D$2:$D$1708,0)</f>
        <v>616</v>
      </c>
      <c r="N1137">
        <f>SUMIFS('Segments clients'!$D$2:$D$1708,'Segments clients'!$M$2:$M$1708,"&lt;="&amp;M1137)</f>
        <v>1954320.6440999964</v>
      </c>
      <c r="O1137" s="4">
        <f>IFERROR(N1137/(SUM('Segments clients'!$D$2:$D$1708)),0)</f>
        <v>0.83611331779326814</v>
      </c>
    </row>
    <row r="1138" spans="1:15" x14ac:dyDescent="0.35">
      <c r="A1138" t="s">
        <v>8500</v>
      </c>
      <c r="B1138">
        <v>97</v>
      </c>
      <c r="C1138">
        <v>1</v>
      </c>
      <c r="D1138">
        <v>997.02419999999995</v>
      </c>
      <c r="E1138">
        <v>1</v>
      </c>
      <c r="F1138">
        <v>1</v>
      </c>
      <c r="G1138">
        <v>3</v>
      </c>
      <c r="H1138">
        <v>5</v>
      </c>
      <c r="I1138" t="s">
        <v>44</v>
      </c>
      <c r="J1138" t="s">
        <v>45</v>
      </c>
      <c r="K1138">
        <v>0</v>
      </c>
      <c r="L1138">
        <v>372.86820000000012</v>
      </c>
      <c r="M1138">
        <f>_xlfn.RANK.EQ(D1138,'Segments clients'!$D$2:$D$1708,0)</f>
        <v>668</v>
      </c>
      <c r="N1138">
        <f>SUMIFS('Segments clients'!$D$2:$D$1708,'Segments clients'!$M$2:$M$1708,"&lt;="&amp;M1138)</f>
        <v>2009527.6902999959</v>
      </c>
      <c r="O1138" s="4">
        <f>IFERROR(N1138/(SUM('Segments clients'!$D$2:$D$1708)),0)</f>
        <v>0.8597324443184885</v>
      </c>
    </row>
    <row r="1139" spans="1:15" x14ac:dyDescent="0.35">
      <c r="A1139" t="s">
        <v>3145</v>
      </c>
      <c r="B1139">
        <v>21</v>
      </c>
      <c r="C1139">
        <v>3</v>
      </c>
      <c r="D1139">
        <v>1922.3135</v>
      </c>
      <c r="E1139">
        <v>3</v>
      </c>
      <c r="F1139">
        <v>3</v>
      </c>
      <c r="G1139">
        <v>4</v>
      </c>
      <c r="H1139">
        <v>10</v>
      </c>
      <c r="I1139" t="s">
        <v>49</v>
      </c>
      <c r="J1139" t="s">
        <v>41</v>
      </c>
      <c r="K1139">
        <v>1</v>
      </c>
      <c r="L1139">
        <v>702.79750000000001</v>
      </c>
      <c r="M1139">
        <f>_xlfn.RANK.EQ(D1139,'Segments clients'!$D$2:$D$1708,0)</f>
        <v>426</v>
      </c>
      <c r="N1139">
        <f>SUMIFS('Segments clients'!$D$2:$D$1708,'Segments clients'!$M$2:$M$1708,"&lt;="&amp;M1139)</f>
        <v>1678486.9465999983</v>
      </c>
      <c r="O1139" s="4">
        <f>IFERROR(N1139/(SUM('Segments clients'!$D$2:$D$1708)),0)</f>
        <v>0.71810390686463466</v>
      </c>
    </row>
    <row r="1140" spans="1:15" x14ac:dyDescent="0.35">
      <c r="A1140" t="s">
        <v>4368</v>
      </c>
      <c r="B1140">
        <v>9</v>
      </c>
      <c r="C1140">
        <v>3</v>
      </c>
      <c r="D1140">
        <v>350.72840000000002</v>
      </c>
      <c r="E1140">
        <v>4</v>
      </c>
      <c r="F1140">
        <v>3</v>
      </c>
      <c r="G1140">
        <v>2</v>
      </c>
      <c r="H1140">
        <v>9</v>
      </c>
      <c r="I1140" t="s">
        <v>46</v>
      </c>
      <c r="J1140" t="s">
        <v>48</v>
      </c>
      <c r="K1140">
        <v>1</v>
      </c>
      <c r="L1140">
        <v>85.774400000000028</v>
      </c>
      <c r="M1140">
        <f>_xlfn.RANK.EQ(D1140,'Segments clients'!$D$2:$D$1708,0)</f>
        <v>1051</v>
      </c>
      <c r="N1140">
        <f>SUMIFS('Segments clients'!$D$2:$D$1708,'Segments clients'!$M$2:$M$1708,"&lt;="&amp;M1140)</f>
        <v>2247572.902599996</v>
      </c>
      <c r="O1140" s="4">
        <f>IFERROR(N1140/(SUM('Segments clients'!$D$2:$D$1708)),0)</f>
        <v>0.96157487884520065</v>
      </c>
    </row>
    <row r="1141" spans="1:15" x14ac:dyDescent="0.35">
      <c r="A1141" t="s">
        <v>5635</v>
      </c>
      <c r="B1141">
        <v>27</v>
      </c>
      <c r="C1141">
        <v>1</v>
      </c>
      <c r="D1141">
        <v>960.14099999999996</v>
      </c>
      <c r="E1141">
        <v>3</v>
      </c>
      <c r="F1141">
        <v>1</v>
      </c>
      <c r="G1141">
        <v>3</v>
      </c>
      <c r="H1141">
        <v>7</v>
      </c>
      <c r="I1141" t="s">
        <v>42</v>
      </c>
      <c r="J1141" t="s">
        <v>43</v>
      </c>
      <c r="K1141">
        <v>0</v>
      </c>
      <c r="L1141">
        <v>316.62099999999998</v>
      </c>
      <c r="M1141">
        <f>_xlfn.RANK.EQ(D1141,'Segments clients'!$D$2:$D$1708,0)</f>
        <v>683</v>
      </c>
      <c r="N1141">
        <f>SUMIFS('Segments clients'!$D$2:$D$1708,'Segments clients'!$M$2:$M$1708,"&lt;="&amp;M1141)</f>
        <v>2024166.2919999959</v>
      </c>
      <c r="O1141" s="4">
        <f>IFERROR(N1141/(SUM('Segments clients'!$D$2:$D$1708)),0)</f>
        <v>0.86599524969394814</v>
      </c>
    </row>
    <row r="1142" spans="1:15" x14ac:dyDescent="0.35">
      <c r="A1142" t="s">
        <v>5789</v>
      </c>
      <c r="B1142">
        <v>23</v>
      </c>
      <c r="C1142">
        <v>2</v>
      </c>
      <c r="D1142">
        <v>487.91520000000003</v>
      </c>
      <c r="E1142">
        <v>3</v>
      </c>
      <c r="F1142">
        <v>2</v>
      </c>
      <c r="G1142">
        <v>2</v>
      </c>
      <c r="H1142">
        <v>7</v>
      </c>
      <c r="I1142" t="s">
        <v>42</v>
      </c>
      <c r="J1142" t="s">
        <v>45</v>
      </c>
      <c r="K1142">
        <v>1</v>
      </c>
      <c r="L1142">
        <v>158.95920000000001</v>
      </c>
      <c r="M1142">
        <f>_xlfn.RANK.EQ(D1142,'Segments clients'!$D$2:$D$1708,0)</f>
        <v>934</v>
      </c>
      <c r="N1142">
        <f>SUMIFS('Segments clients'!$D$2:$D$1708,'Segments clients'!$M$2:$M$1708,"&lt;="&amp;M1142)</f>
        <v>2198748.0483999969</v>
      </c>
      <c r="O1142" s="4">
        <f>IFERROR(N1142/(SUM('Segments clients'!$D$2:$D$1708)),0)</f>
        <v>0.94068623349461455</v>
      </c>
    </row>
    <row r="1143" spans="1:15" x14ac:dyDescent="0.35">
      <c r="A1143" t="s">
        <v>5675</v>
      </c>
      <c r="B1143">
        <v>28</v>
      </c>
      <c r="C1143">
        <v>4</v>
      </c>
      <c r="D1143">
        <v>334.37459999999999</v>
      </c>
      <c r="E1143">
        <v>3</v>
      </c>
      <c r="F1143">
        <v>3</v>
      </c>
      <c r="G1143">
        <v>2</v>
      </c>
      <c r="H1143">
        <v>8</v>
      </c>
      <c r="I1143" t="s">
        <v>46</v>
      </c>
      <c r="J1143" t="s">
        <v>43</v>
      </c>
      <c r="K1143">
        <v>1</v>
      </c>
      <c r="L1143">
        <v>49.760600000000011</v>
      </c>
      <c r="M1143">
        <f>_xlfn.RANK.EQ(D1143,'Segments clients'!$D$2:$D$1708,0)</f>
        <v>1066</v>
      </c>
      <c r="N1143">
        <f>SUMIFS('Segments clients'!$D$2:$D$1708,'Segments clients'!$M$2:$M$1708,"&lt;="&amp;M1143)</f>
        <v>2252736.2417999958</v>
      </c>
      <c r="O1143" s="4">
        <f>IFERROR(N1143/(SUM('Segments clients'!$D$2:$D$1708)),0)</f>
        <v>0.96378390052362228</v>
      </c>
    </row>
    <row r="1144" spans="1:15" x14ac:dyDescent="0.35">
      <c r="A1144" t="s">
        <v>2910</v>
      </c>
      <c r="B1144">
        <v>8</v>
      </c>
      <c r="C1144">
        <v>2</v>
      </c>
      <c r="D1144">
        <v>296.41210000000001</v>
      </c>
      <c r="E1144">
        <v>4</v>
      </c>
      <c r="F1144">
        <v>2</v>
      </c>
      <c r="G1144">
        <v>2</v>
      </c>
      <c r="H1144">
        <v>8</v>
      </c>
      <c r="I1144" t="s">
        <v>46</v>
      </c>
      <c r="J1144" t="s">
        <v>41</v>
      </c>
      <c r="K1144">
        <v>1</v>
      </c>
      <c r="L1144">
        <v>78.144100000000009</v>
      </c>
      <c r="M1144">
        <f>_xlfn.RANK.EQ(D1144,'Segments clients'!$D$2:$D$1708,0)</f>
        <v>1106</v>
      </c>
      <c r="N1144">
        <f>SUMIFS('Segments clients'!$D$2:$D$1708,'Segments clients'!$M$2:$M$1708,"&lt;="&amp;M1144)</f>
        <v>2265284.9287999966</v>
      </c>
      <c r="O1144" s="4">
        <f>IFERROR(N1144/(SUM('Segments clients'!$D$2:$D$1708)),0)</f>
        <v>0.96915258163191187</v>
      </c>
    </row>
    <row r="1145" spans="1:15" x14ac:dyDescent="0.35">
      <c r="A1145" t="s">
        <v>5436</v>
      </c>
      <c r="B1145">
        <v>126</v>
      </c>
      <c r="C1145">
        <v>1</v>
      </c>
      <c r="D1145">
        <v>39.816000000000003</v>
      </c>
      <c r="E1145">
        <v>1</v>
      </c>
      <c r="F1145">
        <v>1</v>
      </c>
      <c r="G1145">
        <v>1</v>
      </c>
      <c r="H1145">
        <v>3</v>
      </c>
      <c r="I1145" t="s">
        <v>44</v>
      </c>
      <c r="J1145" t="s">
        <v>43</v>
      </c>
      <c r="K1145">
        <v>0</v>
      </c>
      <c r="L1145">
        <v>-3.164000000000001</v>
      </c>
      <c r="M1145">
        <f>_xlfn.RANK.EQ(D1145,'Segments clients'!$D$2:$D$1708,0)</f>
        <v>1611</v>
      </c>
      <c r="N1145">
        <f>SUMIFS('Segments clients'!$D$2:$D$1708,'Segments clients'!$M$2:$M$1708,"&lt;="&amp;M1145)</f>
        <v>2334963.0726999957</v>
      </c>
      <c r="O1145" s="4">
        <f>IFERROR(N1145/(SUM('Segments clients'!$D$2:$D$1708)),0)</f>
        <v>0.99896285061197188</v>
      </c>
    </row>
    <row r="1146" spans="1:15" x14ac:dyDescent="0.35">
      <c r="A1146" t="s">
        <v>642</v>
      </c>
      <c r="B1146">
        <v>128</v>
      </c>
      <c r="C1146">
        <v>1</v>
      </c>
      <c r="D1146">
        <v>109.0568</v>
      </c>
      <c r="E1146">
        <v>1</v>
      </c>
      <c r="F1146">
        <v>1</v>
      </c>
      <c r="G1146">
        <v>1</v>
      </c>
      <c r="H1146">
        <v>3</v>
      </c>
      <c r="I1146" t="s">
        <v>44</v>
      </c>
      <c r="J1146" t="s">
        <v>45</v>
      </c>
      <c r="K1146">
        <v>0</v>
      </c>
      <c r="L1146">
        <v>32.342800000000011</v>
      </c>
      <c r="M1146">
        <f>_xlfn.RANK.EQ(D1146,'Segments clients'!$D$2:$D$1708,0)</f>
        <v>1398</v>
      </c>
      <c r="N1146">
        <f>SUMIFS('Segments clients'!$D$2:$D$1708,'Segments clients'!$M$2:$M$1708,"&lt;="&amp;M1146)</f>
        <v>2319570.1880999967</v>
      </c>
      <c r="O1146" s="4">
        <f>IFERROR(N1146/(SUM('Segments clients'!$D$2:$D$1708)),0)</f>
        <v>0.99237734180502735</v>
      </c>
    </row>
    <row r="1147" spans="1:15" x14ac:dyDescent="0.35">
      <c r="A1147" t="s">
        <v>6765</v>
      </c>
      <c r="B1147">
        <v>112</v>
      </c>
      <c r="C1147">
        <v>2</v>
      </c>
      <c r="D1147">
        <v>2065.9270000000001</v>
      </c>
      <c r="E1147">
        <v>1</v>
      </c>
      <c r="F1147">
        <v>2</v>
      </c>
      <c r="G1147">
        <v>4</v>
      </c>
      <c r="H1147">
        <v>7</v>
      </c>
      <c r="I1147" t="s">
        <v>44</v>
      </c>
      <c r="J1147" t="s">
        <v>43</v>
      </c>
      <c r="K1147">
        <v>1</v>
      </c>
      <c r="L1147">
        <v>719.04099999999994</v>
      </c>
      <c r="M1147">
        <f>_xlfn.RANK.EQ(D1147,'Segments clients'!$D$2:$D$1708,0)</f>
        <v>404</v>
      </c>
      <c r="N1147">
        <f>SUMIFS('Segments clients'!$D$2:$D$1708,'Segments clients'!$M$2:$M$1708,"&lt;="&amp;M1147)</f>
        <v>1634638.8405999984</v>
      </c>
      <c r="O1147" s="4">
        <f>IFERROR(N1147/(SUM('Segments clients'!$D$2:$D$1708)),0)</f>
        <v>0.69934445431661418</v>
      </c>
    </row>
    <row r="1148" spans="1:15" x14ac:dyDescent="0.35">
      <c r="A1148" t="s">
        <v>5651</v>
      </c>
      <c r="B1148">
        <v>13</v>
      </c>
      <c r="C1148">
        <v>3</v>
      </c>
      <c r="D1148">
        <v>1557.1016</v>
      </c>
      <c r="E1148">
        <v>3</v>
      </c>
      <c r="F1148">
        <v>3</v>
      </c>
      <c r="G1148">
        <v>3</v>
      </c>
      <c r="H1148">
        <v>9</v>
      </c>
      <c r="I1148" t="s">
        <v>46</v>
      </c>
      <c r="J1148" t="s">
        <v>41</v>
      </c>
      <c r="K1148">
        <v>1</v>
      </c>
      <c r="L1148">
        <v>535.05960000000005</v>
      </c>
      <c r="M1148">
        <f>_xlfn.RANK.EQ(D1148,'Segments clients'!$D$2:$D$1708,0)</f>
        <v>487</v>
      </c>
      <c r="N1148">
        <f>SUMIFS('Segments clients'!$D$2:$D$1708,'Segments clients'!$M$2:$M$1708,"&lt;="&amp;M1148)</f>
        <v>1783605.0988999973</v>
      </c>
      <c r="O1148" s="4">
        <f>IFERROR(N1148/(SUM('Segments clients'!$D$2:$D$1708)),0)</f>
        <v>0.76307640784352382</v>
      </c>
    </row>
    <row r="1149" spans="1:15" x14ac:dyDescent="0.35">
      <c r="A1149" t="s">
        <v>5443</v>
      </c>
      <c r="B1149">
        <v>20</v>
      </c>
      <c r="C1149">
        <v>2</v>
      </c>
      <c r="D1149">
        <v>342.04180000000002</v>
      </c>
      <c r="E1149">
        <v>3</v>
      </c>
      <c r="F1149">
        <v>2</v>
      </c>
      <c r="G1149">
        <v>2</v>
      </c>
      <c r="H1149">
        <v>7</v>
      </c>
      <c r="I1149" t="s">
        <v>42</v>
      </c>
      <c r="J1149" t="s">
        <v>43</v>
      </c>
      <c r="K1149">
        <v>1</v>
      </c>
      <c r="L1149">
        <v>97.199799999999996</v>
      </c>
      <c r="M1149">
        <f>_xlfn.RANK.EQ(D1149,'Segments clients'!$D$2:$D$1708,0)</f>
        <v>1063</v>
      </c>
      <c r="N1149">
        <f>SUMIFS('Segments clients'!$D$2:$D$1708,'Segments clients'!$M$2:$M$1708,"&lt;="&amp;M1149)</f>
        <v>2251727.464499996</v>
      </c>
      <c r="O1149" s="4">
        <f>IFERROR(N1149/(SUM('Segments clients'!$D$2:$D$1708)),0)</f>
        <v>0.96335231723263903</v>
      </c>
    </row>
    <row r="1150" spans="1:15" x14ac:dyDescent="0.35">
      <c r="A1150" t="s">
        <v>7803</v>
      </c>
      <c r="B1150">
        <v>114</v>
      </c>
      <c r="C1150">
        <v>1</v>
      </c>
      <c r="D1150">
        <v>49.011600000000001</v>
      </c>
      <c r="E1150">
        <v>1</v>
      </c>
      <c r="F1150">
        <v>1</v>
      </c>
      <c r="G1150">
        <v>1</v>
      </c>
      <c r="H1150">
        <v>3</v>
      </c>
      <c r="I1150" t="s">
        <v>44</v>
      </c>
      <c r="J1150" t="s">
        <v>43</v>
      </c>
      <c r="K1150">
        <v>0</v>
      </c>
      <c r="L1150">
        <v>2.337600000000005</v>
      </c>
      <c r="M1150">
        <f>_xlfn.RANK.EQ(D1150,'Segments clients'!$D$2:$D$1708,0)</f>
        <v>1581</v>
      </c>
      <c r="N1150">
        <f>SUMIFS('Segments clients'!$D$2:$D$1708,'Segments clients'!$M$2:$M$1708,"&lt;="&amp;M1150)</f>
        <v>2333616.3539999961</v>
      </c>
      <c r="O1150" s="4">
        <f>IFERROR(N1150/(SUM('Segments clients'!$D$2:$D$1708)),0)</f>
        <v>0.99838668648875584</v>
      </c>
    </row>
    <row r="1151" spans="1:15" x14ac:dyDescent="0.35">
      <c r="A1151" t="s">
        <v>2466</v>
      </c>
      <c r="B1151">
        <v>134</v>
      </c>
      <c r="C1151">
        <v>1</v>
      </c>
      <c r="D1151">
        <v>37.549199999999999</v>
      </c>
      <c r="E1151">
        <v>1</v>
      </c>
      <c r="F1151">
        <v>1</v>
      </c>
      <c r="G1151">
        <v>1</v>
      </c>
      <c r="H1151">
        <v>3</v>
      </c>
      <c r="I1151" t="s">
        <v>44</v>
      </c>
      <c r="J1151" t="s">
        <v>48</v>
      </c>
      <c r="K1151">
        <v>0</v>
      </c>
      <c r="L1151">
        <v>0.92519999999999836</v>
      </c>
      <c r="M1151">
        <f>_xlfn.RANK.EQ(D1151,'Segments clients'!$D$2:$D$1708,0)</f>
        <v>1619</v>
      </c>
      <c r="N1151">
        <f>SUMIFS('Segments clients'!$D$2:$D$1708,'Segments clients'!$M$2:$M$1708,"&lt;="&amp;M1151)</f>
        <v>2335270.1377999955</v>
      </c>
      <c r="O1151" s="4">
        <f>IFERROR(N1151/(SUM('Segments clients'!$D$2:$D$1708)),0)</f>
        <v>0.9990942216949692</v>
      </c>
    </row>
    <row r="1152" spans="1:15" x14ac:dyDescent="0.35">
      <c r="A1152" t="s">
        <v>1938</v>
      </c>
      <c r="B1152">
        <v>37</v>
      </c>
      <c r="C1152">
        <v>5</v>
      </c>
      <c r="D1152">
        <v>271.5129</v>
      </c>
      <c r="E1152">
        <v>2</v>
      </c>
      <c r="F1152">
        <v>3</v>
      </c>
      <c r="G1152">
        <v>2</v>
      </c>
      <c r="H1152">
        <v>7</v>
      </c>
      <c r="I1152" t="s">
        <v>42</v>
      </c>
      <c r="J1152" t="s">
        <v>48</v>
      </c>
      <c r="K1152">
        <v>1</v>
      </c>
      <c r="L1152">
        <v>8.1249000000000109</v>
      </c>
      <c r="M1152">
        <f>_xlfn.RANK.EQ(D1152,'Segments clients'!$D$2:$D$1708,0)</f>
        <v>1136</v>
      </c>
      <c r="N1152">
        <f>SUMIFS('Segments clients'!$D$2:$D$1708,'Segments clients'!$M$2:$M$1708,"&lt;="&amp;M1152)</f>
        <v>2273832.0215999973</v>
      </c>
      <c r="O1152" s="4">
        <f>IFERROR(N1152/(SUM('Segments clients'!$D$2:$D$1708)),0)</f>
        <v>0.97280926823555092</v>
      </c>
    </row>
    <row r="1153" spans="1:15" x14ac:dyDescent="0.35">
      <c r="A1153" t="s">
        <v>135</v>
      </c>
      <c r="B1153">
        <v>31</v>
      </c>
      <c r="C1153">
        <v>3</v>
      </c>
      <c r="D1153">
        <v>122.13420000000001</v>
      </c>
      <c r="E1153">
        <v>3</v>
      </c>
      <c r="F1153">
        <v>3</v>
      </c>
      <c r="G1153">
        <v>1</v>
      </c>
      <c r="H1153">
        <v>7</v>
      </c>
      <c r="I1153" t="s">
        <v>42</v>
      </c>
      <c r="J1153" t="s">
        <v>43</v>
      </c>
      <c r="K1153">
        <v>1</v>
      </c>
      <c r="L1153">
        <v>4.122199999999995</v>
      </c>
      <c r="M1153">
        <f>_xlfn.RANK.EQ(D1153,'Segments clients'!$D$2:$D$1708,0)</f>
        <v>1359</v>
      </c>
      <c r="N1153">
        <f>SUMIFS('Segments clients'!$D$2:$D$1708,'Segments clients'!$M$2:$M$1708,"&lt;="&amp;M1153)</f>
        <v>2315058.4044999965</v>
      </c>
      <c r="O1153" s="4">
        <f>IFERROR(N1153/(SUM('Segments clients'!$D$2:$D$1708)),0)</f>
        <v>0.99044707393094533</v>
      </c>
    </row>
    <row r="1154" spans="1:15" x14ac:dyDescent="0.35">
      <c r="A1154" t="s">
        <v>2498</v>
      </c>
      <c r="B1154">
        <v>18</v>
      </c>
      <c r="C1154">
        <v>4</v>
      </c>
      <c r="D1154">
        <v>1158.3122000000001</v>
      </c>
      <c r="E1154">
        <v>3</v>
      </c>
      <c r="F1154">
        <v>3</v>
      </c>
      <c r="G1154">
        <v>3</v>
      </c>
      <c r="H1154">
        <v>9</v>
      </c>
      <c r="I1154" t="s">
        <v>46</v>
      </c>
      <c r="J1154" t="s">
        <v>43</v>
      </c>
      <c r="K1154">
        <v>1</v>
      </c>
      <c r="L1154">
        <v>354.04219999999998</v>
      </c>
      <c r="M1154">
        <f>_xlfn.RANK.EQ(D1154,'Segments clients'!$D$2:$D$1708,0)</f>
        <v>609</v>
      </c>
      <c r="N1154">
        <f>SUMIFS('Segments clients'!$D$2:$D$1708,'Segments clients'!$M$2:$M$1708,"&lt;="&amp;M1154)</f>
        <v>1946300.1093999962</v>
      </c>
      <c r="O1154" s="4">
        <f>IFERROR(N1154/(SUM('Segments clients'!$D$2:$D$1708)),0)</f>
        <v>0.83268190754913118</v>
      </c>
    </row>
    <row r="1155" spans="1:15" x14ac:dyDescent="0.35">
      <c r="A1155" t="s">
        <v>6460</v>
      </c>
      <c r="B1155">
        <v>48</v>
      </c>
      <c r="C1155">
        <v>1</v>
      </c>
      <c r="D1155">
        <v>179.37079999999989</v>
      </c>
      <c r="E1155">
        <v>2</v>
      </c>
      <c r="F1155">
        <v>1</v>
      </c>
      <c r="G1155">
        <v>2</v>
      </c>
      <c r="H1155">
        <v>5</v>
      </c>
      <c r="I1155" t="s">
        <v>44</v>
      </c>
      <c r="J1155" t="s">
        <v>45</v>
      </c>
      <c r="K1155">
        <v>0</v>
      </c>
      <c r="L1155">
        <v>59.378799999999977</v>
      </c>
      <c r="M1155">
        <f>_xlfn.RANK.EQ(D1155,'Segments clients'!$D$2:$D$1708,0)</f>
        <v>1246</v>
      </c>
      <c r="N1155">
        <f>SUMIFS('Segments clients'!$D$2:$D$1708,'Segments clients'!$M$2:$M$1708,"&lt;="&amp;M1155)</f>
        <v>2298314.9190999982</v>
      </c>
      <c r="O1155" s="4">
        <f>IFERROR(N1155/(SUM('Segments clients'!$D$2:$D$1708)),0)</f>
        <v>0.98328374012925868</v>
      </c>
    </row>
    <row r="1156" spans="1:15" x14ac:dyDescent="0.35">
      <c r="A1156" t="s">
        <v>6763</v>
      </c>
      <c r="B1156">
        <v>8</v>
      </c>
      <c r="C1156">
        <v>3</v>
      </c>
      <c r="D1156">
        <v>129.20910000000001</v>
      </c>
      <c r="E1156">
        <v>4</v>
      </c>
      <c r="F1156">
        <v>3</v>
      </c>
      <c r="G1156">
        <v>1</v>
      </c>
      <c r="H1156">
        <v>8</v>
      </c>
      <c r="I1156" t="s">
        <v>46</v>
      </c>
      <c r="J1156" t="s">
        <v>41</v>
      </c>
      <c r="K1156">
        <v>1</v>
      </c>
      <c r="L1156">
        <v>-21.780899999999988</v>
      </c>
      <c r="M1156">
        <f>_xlfn.RANK.EQ(D1156,'Segments clients'!$D$2:$D$1708,0)</f>
        <v>1344</v>
      </c>
      <c r="N1156">
        <f>SUMIFS('Segments clients'!$D$2:$D$1708,'Segments clients'!$M$2:$M$1708,"&lt;="&amp;M1156)</f>
        <v>2313178.5327999969</v>
      </c>
      <c r="O1156" s="4">
        <f>IFERROR(N1156/(SUM('Segments clients'!$D$2:$D$1708)),0)</f>
        <v>0.98964281196459025</v>
      </c>
    </row>
    <row r="1157" spans="1:15" x14ac:dyDescent="0.35">
      <c r="A1157" t="s">
        <v>9684</v>
      </c>
      <c r="B1157">
        <v>5</v>
      </c>
      <c r="C1157">
        <v>2</v>
      </c>
      <c r="D1157">
        <v>161.0258</v>
      </c>
      <c r="E1157">
        <v>4</v>
      </c>
      <c r="F1157">
        <v>2</v>
      </c>
      <c r="G1157">
        <v>2</v>
      </c>
      <c r="H1157">
        <v>8</v>
      </c>
      <c r="I1157" t="s">
        <v>46</v>
      </c>
      <c r="J1157" t="s">
        <v>43</v>
      </c>
      <c r="K1157">
        <v>1</v>
      </c>
      <c r="L1157">
        <v>41.067799999999977</v>
      </c>
      <c r="M1157">
        <f>_xlfn.RANK.EQ(D1157,'Segments clients'!$D$2:$D$1708,0)</f>
        <v>1272</v>
      </c>
      <c r="N1157">
        <f>SUMIFS('Segments clients'!$D$2:$D$1708,'Segments clients'!$M$2:$M$1708,"&lt;="&amp;M1157)</f>
        <v>2302749.4002999971</v>
      </c>
      <c r="O1157" s="4">
        <f>IFERROR(N1157/(SUM('Segments clients'!$D$2:$D$1708)),0)</f>
        <v>0.9851809358632424</v>
      </c>
    </row>
    <row r="1158" spans="1:15" x14ac:dyDescent="0.35">
      <c r="A1158" t="s">
        <v>4081</v>
      </c>
      <c r="B1158">
        <v>118</v>
      </c>
      <c r="C1158">
        <v>1</v>
      </c>
      <c r="D1158">
        <v>60.507000000000012</v>
      </c>
      <c r="E1158">
        <v>1</v>
      </c>
      <c r="F1158">
        <v>1</v>
      </c>
      <c r="G1158">
        <v>1</v>
      </c>
      <c r="H1158">
        <v>3</v>
      </c>
      <c r="I1158" t="s">
        <v>44</v>
      </c>
      <c r="J1158" t="s">
        <v>43</v>
      </c>
      <c r="K1158">
        <v>0</v>
      </c>
      <c r="L1158">
        <v>8.4890000000000043</v>
      </c>
      <c r="M1158">
        <f>_xlfn.RANK.EQ(D1158,'Segments clients'!$D$2:$D$1708,0)</f>
        <v>1539</v>
      </c>
      <c r="N1158">
        <f>SUMIFS('Segments clients'!$D$2:$D$1708,'Segments clients'!$M$2:$M$1708,"&lt;="&amp;M1158)</f>
        <v>2331313.515499997</v>
      </c>
      <c r="O1158" s="4">
        <f>IFERROR(N1158/(SUM('Segments clients'!$D$2:$D$1708)),0)</f>
        <v>0.9974014674335363</v>
      </c>
    </row>
    <row r="1159" spans="1:15" x14ac:dyDescent="0.35">
      <c r="A1159" t="s">
        <v>2627</v>
      </c>
      <c r="B1159">
        <v>155</v>
      </c>
      <c r="C1159">
        <v>1</v>
      </c>
      <c r="D1159">
        <v>1054.0214000000001</v>
      </c>
      <c r="E1159">
        <v>1</v>
      </c>
      <c r="F1159">
        <v>1</v>
      </c>
      <c r="G1159">
        <v>3</v>
      </c>
      <c r="H1159">
        <v>5</v>
      </c>
      <c r="I1159" t="s">
        <v>44</v>
      </c>
      <c r="J1159" t="s">
        <v>45</v>
      </c>
      <c r="K1159">
        <v>0</v>
      </c>
      <c r="L1159">
        <v>392.54939999999999</v>
      </c>
      <c r="M1159">
        <f>_xlfn.RANK.EQ(D1159,'Segments clients'!$D$2:$D$1708,0)</f>
        <v>642</v>
      </c>
      <c r="N1159">
        <f>SUMIFS('Segments clients'!$D$2:$D$1708,'Segments clients'!$M$2:$M$1708,"&lt;="&amp;M1159)</f>
        <v>1982900.1325999959</v>
      </c>
      <c r="O1159" s="4">
        <f>IFERROR(N1159/(SUM('Segments clients'!$D$2:$D$1708)),0)</f>
        <v>0.84834042649352626</v>
      </c>
    </row>
    <row r="1160" spans="1:15" x14ac:dyDescent="0.35">
      <c r="A1160" t="s">
        <v>3553</v>
      </c>
      <c r="B1160">
        <v>12</v>
      </c>
      <c r="C1160">
        <v>3</v>
      </c>
      <c r="D1160">
        <v>234.84729999999999</v>
      </c>
      <c r="E1160">
        <v>4</v>
      </c>
      <c r="F1160">
        <v>3</v>
      </c>
      <c r="G1160">
        <v>2</v>
      </c>
      <c r="H1160">
        <v>9</v>
      </c>
      <c r="I1160" t="s">
        <v>46</v>
      </c>
      <c r="J1160" t="s">
        <v>43</v>
      </c>
      <c r="K1160">
        <v>1</v>
      </c>
      <c r="L1160">
        <v>13.2433</v>
      </c>
      <c r="M1160">
        <f>_xlfn.RANK.EQ(D1160,'Segments clients'!$D$2:$D$1708,0)</f>
        <v>1170</v>
      </c>
      <c r="N1160">
        <f>SUMIFS('Segments clients'!$D$2:$D$1708,'Segments clients'!$M$2:$M$1708,"&lt;="&amp;M1160)</f>
        <v>2282509.1657999968</v>
      </c>
      <c r="O1160" s="4">
        <f>IFERROR(N1160/(SUM('Segments clients'!$D$2:$D$1708)),0)</f>
        <v>0.97652159448453923</v>
      </c>
    </row>
    <row r="1161" spans="1:15" x14ac:dyDescent="0.35">
      <c r="A1161" t="s">
        <v>3764</v>
      </c>
      <c r="B1161">
        <v>99</v>
      </c>
      <c r="C1161">
        <v>2</v>
      </c>
      <c r="D1161">
        <v>96.896199999999993</v>
      </c>
      <c r="E1161">
        <v>1</v>
      </c>
      <c r="F1161">
        <v>2</v>
      </c>
      <c r="G1161">
        <v>1</v>
      </c>
      <c r="H1161">
        <v>4</v>
      </c>
      <c r="I1161" t="s">
        <v>44</v>
      </c>
      <c r="J1161" t="s">
        <v>41</v>
      </c>
      <c r="K1161">
        <v>1</v>
      </c>
      <c r="L1161">
        <v>2.7162000000000011</v>
      </c>
      <c r="M1161">
        <f>_xlfn.RANK.EQ(D1161,'Segments clients'!$D$2:$D$1708,0)</f>
        <v>1425</v>
      </c>
      <c r="N1161">
        <f>SUMIFS('Segments clients'!$D$2:$D$1708,'Segments clients'!$M$2:$M$1708,"&lt;="&amp;M1161)</f>
        <v>2322326.4011999969</v>
      </c>
      <c r="O1161" s="4">
        <f>IFERROR(N1161/(SUM('Segments clients'!$D$2:$D$1708)),0)</f>
        <v>0.99355652726087551</v>
      </c>
    </row>
    <row r="1162" spans="1:15" x14ac:dyDescent="0.35">
      <c r="A1162" t="s">
        <v>620</v>
      </c>
      <c r="B1162">
        <v>58</v>
      </c>
      <c r="C1162">
        <v>4</v>
      </c>
      <c r="D1162">
        <v>1849.4525000000001</v>
      </c>
      <c r="E1162">
        <v>2</v>
      </c>
      <c r="F1162">
        <v>3</v>
      </c>
      <c r="G1162">
        <v>3</v>
      </c>
      <c r="H1162">
        <v>8</v>
      </c>
      <c r="I1162" t="s">
        <v>46</v>
      </c>
      <c r="J1162" t="s">
        <v>43</v>
      </c>
      <c r="K1162">
        <v>1</v>
      </c>
      <c r="L1162">
        <v>522.29050000000007</v>
      </c>
      <c r="M1162">
        <f>_xlfn.RANK.EQ(D1162,'Segments clients'!$D$2:$D$1708,0)</f>
        <v>438</v>
      </c>
      <c r="N1162">
        <f>SUMIFS('Segments clients'!$D$2:$D$1708,'Segments clients'!$M$2:$M$1708,"&lt;="&amp;M1162)</f>
        <v>1701106.416199998</v>
      </c>
      <c r="O1162" s="4">
        <f>IFERROR(N1162/(SUM('Segments clients'!$D$2:$D$1708)),0)</f>
        <v>0.72778115191194848</v>
      </c>
    </row>
    <row r="1163" spans="1:15" x14ac:dyDescent="0.35">
      <c r="A1163" t="s">
        <v>2852</v>
      </c>
      <c r="B1163">
        <v>171</v>
      </c>
      <c r="C1163">
        <v>1</v>
      </c>
      <c r="D1163">
        <v>32.411199999999987</v>
      </c>
      <c r="E1163">
        <v>1</v>
      </c>
      <c r="F1163">
        <v>1</v>
      </c>
      <c r="G1163">
        <v>1</v>
      </c>
      <c r="H1163">
        <v>3</v>
      </c>
      <c r="I1163" t="s">
        <v>44</v>
      </c>
      <c r="J1163" t="s">
        <v>43</v>
      </c>
      <c r="K1163">
        <v>0</v>
      </c>
      <c r="L1163">
        <v>-3.4368000000000052</v>
      </c>
      <c r="M1163">
        <f>_xlfn.RANK.EQ(D1163,'Segments clients'!$D$2:$D$1708,0)</f>
        <v>1638</v>
      </c>
      <c r="N1163">
        <f>SUMIFS('Segments clients'!$D$2:$D$1708,'Segments clients'!$M$2:$M$1708,"&lt;="&amp;M1163)</f>
        <v>2335937.2863999959</v>
      </c>
      <c r="O1163" s="4">
        <f>IFERROR(N1163/(SUM('Segments clients'!$D$2:$D$1708)),0)</f>
        <v>0.99937964662311052</v>
      </c>
    </row>
    <row r="1164" spans="1:15" x14ac:dyDescent="0.35">
      <c r="A1164" t="s">
        <v>2278</v>
      </c>
      <c r="B1164">
        <v>176</v>
      </c>
      <c r="C1164">
        <v>2</v>
      </c>
      <c r="D1164">
        <v>143.2944</v>
      </c>
      <c r="E1164">
        <v>1</v>
      </c>
      <c r="F1164">
        <v>2</v>
      </c>
      <c r="G1164">
        <v>1</v>
      </c>
      <c r="H1164">
        <v>4</v>
      </c>
      <c r="I1164" t="s">
        <v>44</v>
      </c>
      <c r="J1164" t="s">
        <v>45</v>
      </c>
      <c r="K1164">
        <v>1</v>
      </c>
      <c r="L1164">
        <v>33.974400000000003</v>
      </c>
      <c r="M1164">
        <f>_xlfn.RANK.EQ(D1164,'Segments clients'!$D$2:$D$1708,0)</f>
        <v>1310</v>
      </c>
      <c r="N1164">
        <f>SUMIFS('Segments clients'!$D$2:$D$1708,'Segments clients'!$M$2:$M$1708,"&lt;="&amp;M1164)</f>
        <v>2308553.9369999967</v>
      </c>
      <c r="O1164" s="4">
        <f>IFERROR(N1164/(SUM('Segments clients'!$D$2:$D$1708)),0)</f>
        <v>0.98766427985960303</v>
      </c>
    </row>
    <row r="1165" spans="1:15" x14ac:dyDescent="0.35">
      <c r="A1165" t="s">
        <v>1537</v>
      </c>
      <c r="B1165">
        <v>16</v>
      </c>
      <c r="C1165">
        <v>2</v>
      </c>
      <c r="D1165">
        <v>57.945599999999999</v>
      </c>
      <c r="E1165">
        <v>3</v>
      </c>
      <c r="F1165">
        <v>2</v>
      </c>
      <c r="G1165">
        <v>1</v>
      </c>
      <c r="H1165">
        <v>6</v>
      </c>
      <c r="I1165" t="s">
        <v>42</v>
      </c>
      <c r="J1165" t="s">
        <v>41</v>
      </c>
      <c r="K1165">
        <v>1</v>
      </c>
      <c r="L1165">
        <v>-1.942400000000001</v>
      </c>
      <c r="M1165">
        <f>_xlfn.RANK.EQ(D1165,'Segments clients'!$D$2:$D$1708,0)</f>
        <v>1552</v>
      </c>
      <c r="N1165">
        <f>SUMIFS('Segments clients'!$D$2:$D$1708,'Segments clients'!$M$2:$M$1708,"&lt;="&amp;M1165)</f>
        <v>2332079.3115999969</v>
      </c>
      <c r="O1165" s="4">
        <f>IFERROR(N1165/(SUM('Segments clients'!$D$2:$D$1708)),0)</f>
        <v>0.99772909653567832</v>
      </c>
    </row>
    <row r="1166" spans="1:15" x14ac:dyDescent="0.35">
      <c r="A1166" t="s">
        <v>6073</v>
      </c>
      <c r="B1166">
        <v>8</v>
      </c>
      <c r="C1166">
        <v>1</v>
      </c>
      <c r="D1166">
        <v>30.143000000000001</v>
      </c>
      <c r="E1166">
        <v>4</v>
      </c>
      <c r="F1166">
        <v>1</v>
      </c>
      <c r="G1166">
        <v>1</v>
      </c>
      <c r="H1166">
        <v>6</v>
      </c>
      <c r="I1166" t="s">
        <v>42</v>
      </c>
      <c r="J1166" t="s">
        <v>43</v>
      </c>
      <c r="K1166">
        <v>0</v>
      </c>
      <c r="L1166">
        <v>-5.2670000000000003</v>
      </c>
      <c r="M1166">
        <f>_xlfn.RANK.EQ(D1166,'Segments clients'!$D$2:$D$1708,0)</f>
        <v>1647</v>
      </c>
      <c r="N1166">
        <f>SUMIFS('Segments clients'!$D$2:$D$1708,'Segments clients'!$M$2:$M$1708,"&lt;="&amp;M1166)</f>
        <v>2336216.3769999957</v>
      </c>
      <c r="O1166" s="4">
        <f>IFERROR(N1166/(SUM('Segments clients'!$D$2:$D$1708)),0)</f>
        <v>0.99949904942849732</v>
      </c>
    </row>
    <row r="1167" spans="1:15" x14ac:dyDescent="0.35">
      <c r="A1167" t="s">
        <v>2455</v>
      </c>
      <c r="B1167">
        <v>164</v>
      </c>
      <c r="C1167">
        <v>1</v>
      </c>
      <c r="D1167">
        <v>832.83200000000011</v>
      </c>
      <c r="E1167">
        <v>1</v>
      </c>
      <c r="F1167">
        <v>1</v>
      </c>
      <c r="G1167">
        <v>3</v>
      </c>
      <c r="H1167">
        <v>5</v>
      </c>
      <c r="I1167" t="s">
        <v>44</v>
      </c>
      <c r="J1167" t="s">
        <v>45</v>
      </c>
      <c r="K1167">
        <v>0</v>
      </c>
      <c r="L1167">
        <v>273.50200000000012</v>
      </c>
      <c r="M1167">
        <f>_xlfn.RANK.EQ(D1167,'Segments clients'!$D$2:$D$1708,0)</f>
        <v>740</v>
      </c>
      <c r="N1167">
        <f>SUMIFS('Segments clients'!$D$2:$D$1708,'Segments clients'!$M$2:$M$1708,"&lt;="&amp;M1167)</f>
        <v>2075345.920399996</v>
      </c>
      <c r="O1167" s="4">
        <f>IFERROR(N1167/(SUM('Segments clients'!$D$2:$D$1708)),0)</f>
        <v>0.88789133365240069</v>
      </c>
    </row>
    <row r="1168" spans="1:15" x14ac:dyDescent="0.35">
      <c r="A1168" t="s">
        <v>4485</v>
      </c>
      <c r="B1168">
        <v>110</v>
      </c>
      <c r="C1168">
        <v>3</v>
      </c>
      <c r="D1168">
        <v>158.52760000000001</v>
      </c>
      <c r="E1168">
        <v>1</v>
      </c>
      <c r="F1168">
        <v>3</v>
      </c>
      <c r="G1168">
        <v>2</v>
      </c>
      <c r="H1168">
        <v>6</v>
      </c>
      <c r="I1168" t="s">
        <v>42</v>
      </c>
      <c r="J1168" t="s">
        <v>45</v>
      </c>
      <c r="K1168">
        <v>1</v>
      </c>
      <c r="L1168">
        <v>8.0116000000000032</v>
      </c>
      <c r="M1168">
        <f>_xlfn.RANK.EQ(D1168,'Segments clients'!$D$2:$D$1708,0)</f>
        <v>1280</v>
      </c>
      <c r="N1168">
        <f>SUMIFS('Segments clients'!$D$2:$D$1708,'Segments clients'!$M$2:$M$1708,"&lt;="&amp;M1168)</f>
        <v>2304022.4945999971</v>
      </c>
      <c r="O1168" s="4">
        <f>IFERROR(N1168/(SUM('Segments clients'!$D$2:$D$1708)),0)</f>
        <v>0.98572560139816889</v>
      </c>
    </row>
    <row r="1169" spans="1:15" x14ac:dyDescent="0.35">
      <c r="A1169" t="s">
        <v>6166</v>
      </c>
      <c r="B1169">
        <v>115</v>
      </c>
      <c r="C1169">
        <v>1</v>
      </c>
      <c r="D1169">
        <v>15.855600000000001</v>
      </c>
      <c r="E1169">
        <v>1</v>
      </c>
      <c r="F1169">
        <v>1</v>
      </c>
      <c r="G1169">
        <v>1</v>
      </c>
      <c r="H1169">
        <v>3</v>
      </c>
      <c r="I1169" t="s">
        <v>44</v>
      </c>
      <c r="J1169" t="s">
        <v>43</v>
      </c>
      <c r="K1169">
        <v>0</v>
      </c>
      <c r="L1169">
        <v>-13.096399999999999</v>
      </c>
      <c r="M1169">
        <f>_xlfn.RANK.EQ(D1169,'Segments clients'!$D$2:$D$1708,0)</f>
        <v>1690</v>
      </c>
      <c r="N1169">
        <f>SUMIFS('Segments clients'!$D$2:$D$1708,'Segments clients'!$M$2:$M$1708,"&lt;="&amp;M1169)</f>
        <v>2337216.2321999967</v>
      </c>
      <c r="O1169" s="4">
        <f>IFERROR(N1169/(SUM('Segments clients'!$D$2:$D$1708)),0)</f>
        <v>0.99992681559425389</v>
      </c>
    </row>
    <row r="1170" spans="1:15" x14ac:dyDescent="0.35">
      <c r="A1170" t="s">
        <v>4657</v>
      </c>
      <c r="B1170">
        <v>14</v>
      </c>
      <c r="C1170">
        <v>4</v>
      </c>
      <c r="D1170">
        <v>1894.2050999999999</v>
      </c>
      <c r="E1170">
        <v>3</v>
      </c>
      <c r="F1170">
        <v>3</v>
      </c>
      <c r="G1170">
        <v>3</v>
      </c>
      <c r="H1170">
        <v>9</v>
      </c>
      <c r="I1170" t="s">
        <v>46</v>
      </c>
      <c r="J1170" t="s">
        <v>41</v>
      </c>
      <c r="K1170">
        <v>1</v>
      </c>
      <c r="L1170">
        <v>449.09910000000002</v>
      </c>
      <c r="M1170">
        <f>_xlfn.RANK.EQ(D1170,'Segments clients'!$D$2:$D$1708,0)</f>
        <v>432</v>
      </c>
      <c r="N1170">
        <f>SUMIFS('Segments clients'!$D$2:$D$1708,'Segments clients'!$M$2:$M$1708,"&lt;="&amp;M1170)</f>
        <v>1689913.6592999981</v>
      </c>
      <c r="O1170" s="4">
        <f>IFERROR(N1170/(SUM('Segments clients'!$D$2:$D$1708)),0)</f>
        <v>0.72299257582277643</v>
      </c>
    </row>
    <row r="1171" spans="1:15" x14ac:dyDescent="0.35">
      <c r="A1171" t="s">
        <v>5368</v>
      </c>
      <c r="B1171">
        <v>48</v>
      </c>
      <c r="C1171">
        <v>3</v>
      </c>
      <c r="D1171">
        <v>429.46359999999999</v>
      </c>
      <c r="E1171">
        <v>2</v>
      </c>
      <c r="F1171">
        <v>3</v>
      </c>
      <c r="G1171">
        <v>2</v>
      </c>
      <c r="H1171">
        <v>7</v>
      </c>
      <c r="I1171" t="s">
        <v>42</v>
      </c>
      <c r="J1171" t="s">
        <v>41</v>
      </c>
      <c r="K1171">
        <v>1</v>
      </c>
      <c r="L1171">
        <v>84.371599999999987</v>
      </c>
      <c r="M1171">
        <f>_xlfn.RANK.EQ(D1171,'Segments clients'!$D$2:$D$1708,0)</f>
        <v>985</v>
      </c>
      <c r="N1171">
        <f>SUMIFS('Segments clients'!$D$2:$D$1708,'Segments clients'!$M$2:$M$1708,"&lt;="&amp;M1171)</f>
        <v>2222059.4784999965</v>
      </c>
      <c r="O1171" s="4">
        <f>IFERROR(N1171/(SUM('Segments clients'!$D$2:$D$1708)),0)</f>
        <v>0.95065951869848264</v>
      </c>
    </row>
    <row r="1172" spans="1:15" x14ac:dyDescent="0.35">
      <c r="A1172" t="s">
        <v>570</v>
      </c>
      <c r="B1172">
        <v>15</v>
      </c>
      <c r="C1172">
        <v>4</v>
      </c>
      <c r="D1172">
        <v>546.98989999999992</v>
      </c>
      <c r="E1172">
        <v>3</v>
      </c>
      <c r="F1172">
        <v>3</v>
      </c>
      <c r="G1172">
        <v>2</v>
      </c>
      <c r="H1172">
        <v>8</v>
      </c>
      <c r="I1172" t="s">
        <v>46</v>
      </c>
      <c r="J1172" t="s">
        <v>41</v>
      </c>
      <c r="K1172">
        <v>1</v>
      </c>
      <c r="L1172">
        <v>124.61190000000001</v>
      </c>
      <c r="M1172">
        <f>_xlfn.RANK.EQ(D1172,'Segments clients'!$D$2:$D$1708,0)</f>
        <v>883</v>
      </c>
      <c r="N1172">
        <f>SUMIFS('Segments clients'!$D$2:$D$1708,'Segments clients'!$M$2:$M$1708,"&lt;="&amp;M1172)</f>
        <v>2172551.1036999966</v>
      </c>
      <c r="O1172" s="4">
        <f>IFERROR(N1172/(SUM('Segments clients'!$D$2:$D$1708)),0)</f>
        <v>0.92947844401785185</v>
      </c>
    </row>
    <row r="1173" spans="1:15" x14ac:dyDescent="0.35">
      <c r="A1173" t="s">
        <v>5460</v>
      </c>
      <c r="B1173">
        <v>26</v>
      </c>
      <c r="C1173">
        <v>3</v>
      </c>
      <c r="D1173">
        <v>655.82429999999999</v>
      </c>
      <c r="E1173">
        <v>3</v>
      </c>
      <c r="F1173">
        <v>3</v>
      </c>
      <c r="G1173">
        <v>3</v>
      </c>
      <c r="H1173">
        <v>9</v>
      </c>
      <c r="I1173" t="s">
        <v>46</v>
      </c>
      <c r="J1173" t="s">
        <v>41</v>
      </c>
      <c r="K1173">
        <v>1</v>
      </c>
      <c r="L1173">
        <v>132.73830000000009</v>
      </c>
      <c r="M1173">
        <f>_xlfn.RANK.EQ(D1173,'Segments clients'!$D$2:$D$1708,0)</f>
        <v>830</v>
      </c>
      <c r="N1173">
        <f>SUMIFS('Segments clients'!$D$2:$D$1708,'Segments clients'!$M$2:$M$1708,"&lt;="&amp;M1173)</f>
        <v>2141185.3423999967</v>
      </c>
      <c r="O1173" s="4">
        <f>IFERROR(N1173/(SUM('Segments clients'!$D$2:$D$1708)),0)</f>
        <v>0.91605928947694903</v>
      </c>
    </row>
    <row r="1174" spans="1:15" x14ac:dyDescent="0.35">
      <c r="A1174" t="s">
        <v>6402</v>
      </c>
      <c r="B1174">
        <v>46</v>
      </c>
      <c r="C1174">
        <v>1</v>
      </c>
      <c r="D1174">
        <v>836.91959999999995</v>
      </c>
      <c r="E1174">
        <v>2</v>
      </c>
      <c r="F1174">
        <v>1</v>
      </c>
      <c r="G1174">
        <v>3</v>
      </c>
      <c r="H1174">
        <v>6</v>
      </c>
      <c r="I1174" t="s">
        <v>44</v>
      </c>
      <c r="J1174" t="s">
        <v>43</v>
      </c>
      <c r="K1174">
        <v>0</v>
      </c>
      <c r="L1174">
        <v>291.4556</v>
      </c>
      <c r="M1174">
        <f>_xlfn.RANK.EQ(D1174,'Segments clients'!$D$2:$D$1708,0)</f>
        <v>739</v>
      </c>
      <c r="N1174">
        <f>SUMIFS('Segments clients'!$D$2:$D$1708,'Segments clients'!$M$2:$M$1708,"&lt;="&amp;M1174)</f>
        <v>2074513.088399996</v>
      </c>
      <c r="O1174" s="4">
        <f>IFERROR(N1174/(SUM('Segments clients'!$D$2:$D$1708)),0)</f>
        <v>0.88753502470750634</v>
      </c>
    </row>
    <row r="1175" spans="1:15" x14ac:dyDescent="0.35">
      <c r="A1175" t="s">
        <v>8094</v>
      </c>
      <c r="B1175">
        <v>76</v>
      </c>
      <c r="C1175">
        <v>1</v>
      </c>
      <c r="D1175">
        <v>368.49540000000002</v>
      </c>
      <c r="E1175">
        <v>2</v>
      </c>
      <c r="F1175">
        <v>1</v>
      </c>
      <c r="G1175">
        <v>2</v>
      </c>
      <c r="H1175">
        <v>5</v>
      </c>
      <c r="I1175" t="s">
        <v>44</v>
      </c>
      <c r="J1175" t="s">
        <v>43</v>
      </c>
      <c r="K1175">
        <v>0</v>
      </c>
      <c r="L1175">
        <v>107.8614</v>
      </c>
      <c r="M1175">
        <f>_xlfn.RANK.EQ(D1175,'Segments clients'!$D$2:$D$1708,0)</f>
        <v>1033</v>
      </c>
      <c r="N1175">
        <f>SUMIFS('Segments clients'!$D$2:$D$1708,'Segments clients'!$M$2:$M$1708,"&lt;="&amp;M1175)</f>
        <v>2241122.6250999966</v>
      </c>
      <c r="O1175" s="4">
        <f>IFERROR(N1175/(SUM('Segments clients'!$D$2:$D$1708)),0)</f>
        <v>0.95881526877942491</v>
      </c>
    </row>
    <row r="1176" spans="1:15" x14ac:dyDescent="0.35">
      <c r="A1176" t="s">
        <v>3369</v>
      </c>
      <c r="B1176">
        <v>31</v>
      </c>
      <c r="C1176">
        <v>2</v>
      </c>
      <c r="D1176">
        <v>182.8939</v>
      </c>
      <c r="E1176">
        <v>3</v>
      </c>
      <c r="F1176">
        <v>2</v>
      </c>
      <c r="G1176">
        <v>2</v>
      </c>
      <c r="H1176">
        <v>7</v>
      </c>
      <c r="I1176" t="s">
        <v>42</v>
      </c>
      <c r="J1176" t="s">
        <v>43</v>
      </c>
      <c r="K1176">
        <v>1</v>
      </c>
      <c r="L1176">
        <v>21.70190000000002</v>
      </c>
      <c r="M1176">
        <f>_xlfn.RANK.EQ(D1176,'Segments clients'!$D$2:$D$1708,0)</f>
        <v>1241</v>
      </c>
      <c r="N1176">
        <f>SUMIFS('Segments clients'!$D$2:$D$1708,'Segments clients'!$M$2:$M$1708,"&lt;="&amp;M1176)</f>
        <v>2297412.7997999978</v>
      </c>
      <c r="O1176" s="4">
        <f>IFERROR(N1176/(SUM('Segments clients'!$D$2:$D$1708)),0)</f>
        <v>0.98289778812939321</v>
      </c>
    </row>
    <row r="1177" spans="1:15" x14ac:dyDescent="0.35">
      <c r="A1177" t="s">
        <v>8138</v>
      </c>
      <c r="B1177">
        <v>149</v>
      </c>
      <c r="C1177">
        <v>1</v>
      </c>
      <c r="D1177">
        <v>66.48299999999999</v>
      </c>
      <c r="E1177">
        <v>1</v>
      </c>
      <c r="F1177">
        <v>1</v>
      </c>
      <c r="G1177">
        <v>1</v>
      </c>
      <c r="H1177">
        <v>3</v>
      </c>
      <c r="I1177" t="s">
        <v>44</v>
      </c>
      <c r="J1177" t="s">
        <v>41</v>
      </c>
      <c r="K1177">
        <v>0</v>
      </c>
      <c r="L1177">
        <v>-2.1670000000000051</v>
      </c>
      <c r="M1177">
        <f>_xlfn.RANK.EQ(D1177,'Segments clients'!$D$2:$D$1708,0)</f>
        <v>1523</v>
      </c>
      <c r="N1177">
        <f>SUMIFS('Segments clients'!$D$2:$D$1708,'Segments clients'!$M$2:$M$1708,"&lt;="&amp;M1177)</f>
        <v>2330307.642099997</v>
      </c>
      <c r="O1177" s="4">
        <f>IFERROR(N1177/(SUM('Segments clients'!$D$2:$D$1708)),0)</f>
        <v>0.99697112651261677</v>
      </c>
    </row>
    <row r="1178" spans="1:15" x14ac:dyDescent="0.35">
      <c r="A1178" t="s">
        <v>652</v>
      </c>
      <c r="B1178">
        <v>145</v>
      </c>
      <c r="C1178">
        <v>2</v>
      </c>
      <c r="D1178">
        <v>226.69139999999999</v>
      </c>
      <c r="E1178">
        <v>1</v>
      </c>
      <c r="F1178">
        <v>2</v>
      </c>
      <c r="G1178">
        <v>2</v>
      </c>
      <c r="H1178">
        <v>5</v>
      </c>
      <c r="I1178" t="s">
        <v>44</v>
      </c>
      <c r="J1178" t="s">
        <v>43</v>
      </c>
      <c r="K1178">
        <v>1</v>
      </c>
      <c r="L1178">
        <v>4.3513999999999884</v>
      </c>
      <c r="M1178">
        <f>_xlfn.RANK.EQ(D1178,'Segments clients'!$D$2:$D$1708,0)</f>
        <v>1181</v>
      </c>
      <c r="N1178">
        <f>SUMIFS('Segments clients'!$D$2:$D$1708,'Segments clients'!$M$2:$M$1708,"&lt;="&amp;M1178)</f>
        <v>2285036.1970999967</v>
      </c>
      <c r="O1178" s="4">
        <f>IFERROR(N1178/(SUM('Segments clients'!$D$2:$D$1708)),0)</f>
        <v>0.97760272952283966</v>
      </c>
    </row>
    <row r="1179" spans="1:15" x14ac:dyDescent="0.35">
      <c r="A1179" t="s">
        <v>2983</v>
      </c>
      <c r="B1179">
        <v>105</v>
      </c>
      <c r="C1179">
        <v>2</v>
      </c>
      <c r="D1179">
        <v>270.28590000000003</v>
      </c>
      <c r="E1179">
        <v>1</v>
      </c>
      <c r="F1179">
        <v>2</v>
      </c>
      <c r="G1179">
        <v>2</v>
      </c>
      <c r="H1179">
        <v>5</v>
      </c>
      <c r="I1179" t="s">
        <v>44</v>
      </c>
      <c r="J1179" t="s">
        <v>41</v>
      </c>
      <c r="K1179">
        <v>1</v>
      </c>
      <c r="L1179">
        <v>37.905900000000017</v>
      </c>
      <c r="M1179">
        <f>_xlfn.RANK.EQ(D1179,'Segments clients'!$D$2:$D$1708,0)</f>
        <v>1138</v>
      </c>
      <c r="N1179">
        <f>SUMIFS('Segments clients'!$D$2:$D$1708,'Segments clients'!$M$2:$M$1708,"&lt;="&amp;M1179)</f>
        <v>2274373.2962999973</v>
      </c>
      <c r="O1179" s="4">
        <f>IFERROR(N1179/(SUM('Segments clients'!$D$2:$D$1708)),0)</f>
        <v>0.97304084077029374</v>
      </c>
    </row>
    <row r="1180" spans="1:15" x14ac:dyDescent="0.35">
      <c r="A1180" t="s">
        <v>3923</v>
      </c>
      <c r="B1180">
        <v>131</v>
      </c>
      <c r="C1180">
        <v>1</v>
      </c>
      <c r="D1180">
        <v>116.69799999999999</v>
      </c>
      <c r="E1180">
        <v>1</v>
      </c>
      <c r="F1180">
        <v>1</v>
      </c>
      <c r="G1180">
        <v>1</v>
      </c>
      <c r="H1180">
        <v>3</v>
      </c>
      <c r="I1180" t="s">
        <v>44</v>
      </c>
      <c r="J1180" t="s">
        <v>41</v>
      </c>
      <c r="K1180">
        <v>0</v>
      </c>
      <c r="L1180">
        <v>20.347999999999988</v>
      </c>
      <c r="M1180">
        <f>_xlfn.RANK.EQ(D1180,'Segments clients'!$D$2:$D$1708,0)</f>
        <v>1379</v>
      </c>
      <c r="N1180">
        <f>SUMIFS('Segments clients'!$D$2:$D$1708,'Segments clients'!$M$2:$M$1708,"&lt;="&amp;M1180)</f>
        <v>2317437.9293999965</v>
      </c>
      <c r="O1180" s="4">
        <f>IFERROR(N1180/(SUM('Segments clients'!$D$2:$D$1708)),0)</f>
        <v>0.99146510158414403</v>
      </c>
    </row>
    <row r="1181" spans="1:15" x14ac:dyDescent="0.35">
      <c r="A1181" t="s">
        <v>9112</v>
      </c>
      <c r="B1181">
        <v>46</v>
      </c>
      <c r="C1181">
        <v>1</v>
      </c>
      <c r="D1181">
        <v>218.74050000000011</v>
      </c>
      <c r="E1181">
        <v>2</v>
      </c>
      <c r="F1181">
        <v>1</v>
      </c>
      <c r="G1181">
        <v>2</v>
      </c>
      <c r="H1181">
        <v>5</v>
      </c>
      <c r="I1181" t="s">
        <v>44</v>
      </c>
      <c r="J1181" t="s">
        <v>45</v>
      </c>
      <c r="K1181">
        <v>0</v>
      </c>
      <c r="L1181">
        <v>80.190500000000029</v>
      </c>
      <c r="M1181">
        <f>_xlfn.RANK.EQ(D1181,'Segments clients'!$D$2:$D$1708,0)</f>
        <v>1198</v>
      </c>
      <c r="N1181">
        <f>SUMIFS('Segments clients'!$D$2:$D$1708,'Segments clients'!$M$2:$M$1708,"&lt;="&amp;M1181)</f>
        <v>2288821.8871999974</v>
      </c>
      <c r="O1181" s="4">
        <f>IFERROR(N1181/(SUM('Segments clients'!$D$2:$D$1708)),0)</f>
        <v>0.97922235418330894</v>
      </c>
    </row>
    <row r="1182" spans="1:15" x14ac:dyDescent="0.35">
      <c r="A1182" t="s">
        <v>5705</v>
      </c>
      <c r="B1182">
        <v>27</v>
      </c>
      <c r="C1182">
        <v>1</v>
      </c>
      <c r="D1182">
        <v>868.43520000000012</v>
      </c>
      <c r="E1182">
        <v>3</v>
      </c>
      <c r="F1182">
        <v>1</v>
      </c>
      <c r="G1182">
        <v>3</v>
      </c>
      <c r="H1182">
        <v>7</v>
      </c>
      <c r="I1182" t="s">
        <v>42</v>
      </c>
      <c r="J1182" t="s">
        <v>45</v>
      </c>
      <c r="K1182">
        <v>0</v>
      </c>
      <c r="L1182">
        <v>319.54320000000013</v>
      </c>
      <c r="M1182">
        <f>_xlfn.RANK.EQ(D1182,'Segments clients'!$D$2:$D$1708,0)</f>
        <v>725</v>
      </c>
      <c r="N1182">
        <f>SUMIFS('Segments clients'!$D$2:$D$1708,'Segments clients'!$M$2:$M$1708,"&lt;="&amp;M1182)</f>
        <v>2062583.6256999962</v>
      </c>
      <c r="O1182" s="4">
        <f>IFERROR(N1182/(SUM('Segments clients'!$D$2:$D$1708)),0)</f>
        <v>0.88243126516441395</v>
      </c>
    </row>
    <row r="1183" spans="1:15" x14ac:dyDescent="0.35">
      <c r="A1183" t="s">
        <v>1777</v>
      </c>
      <c r="B1183">
        <v>7</v>
      </c>
      <c r="C1183">
        <v>3</v>
      </c>
      <c r="D1183">
        <v>823.71600000000012</v>
      </c>
      <c r="E1183">
        <v>4</v>
      </c>
      <c r="F1183">
        <v>3</v>
      </c>
      <c r="G1183">
        <v>3</v>
      </c>
      <c r="H1183">
        <v>10</v>
      </c>
      <c r="I1183" t="s">
        <v>49</v>
      </c>
      <c r="J1183" t="s">
        <v>48</v>
      </c>
      <c r="K1183">
        <v>1</v>
      </c>
      <c r="L1183">
        <v>231.43400000000011</v>
      </c>
      <c r="M1183">
        <f>_xlfn.RANK.EQ(D1183,'Segments clients'!$D$2:$D$1708,0)</f>
        <v>745</v>
      </c>
      <c r="N1183">
        <f>SUMIFS('Segments clients'!$D$2:$D$1708,'Segments clients'!$M$2:$M$1708,"&lt;="&amp;M1183)</f>
        <v>2079480.5247999958</v>
      </c>
      <c r="O1183" s="4">
        <f>IFERROR(N1183/(SUM('Segments clients'!$D$2:$D$1708)),0)</f>
        <v>0.88966023366022839</v>
      </c>
    </row>
    <row r="1184" spans="1:15" x14ac:dyDescent="0.35">
      <c r="A1184" t="s">
        <v>6430</v>
      </c>
      <c r="B1184">
        <v>38</v>
      </c>
      <c r="C1184">
        <v>3</v>
      </c>
      <c r="D1184">
        <v>252.64150000000001</v>
      </c>
      <c r="E1184">
        <v>2</v>
      </c>
      <c r="F1184">
        <v>3</v>
      </c>
      <c r="G1184">
        <v>2</v>
      </c>
      <c r="H1184">
        <v>7</v>
      </c>
      <c r="I1184" t="s">
        <v>42</v>
      </c>
      <c r="J1184" t="s">
        <v>48</v>
      </c>
      <c r="K1184">
        <v>1</v>
      </c>
      <c r="L1184">
        <v>35.695500000000003</v>
      </c>
      <c r="M1184">
        <f>_xlfn.RANK.EQ(D1184,'Segments clients'!$D$2:$D$1708,0)</f>
        <v>1157</v>
      </c>
      <c r="N1184">
        <f>SUMIFS('Segments clients'!$D$2:$D$1708,'Segments clients'!$M$2:$M$1708,"&lt;="&amp;M1184)</f>
        <v>2279336.4226999972</v>
      </c>
      <c r="O1184" s="4">
        <f>IFERROR(N1184/(SUM('Segments clients'!$D$2:$D$1708)),0)</f>
        <v>0.975164205783839</v>
      </c>
    </row>
    <row r="1185" spans="1:15" x14ac:dyDescent="0.35">
      <c r="A1185" t="s">
        <v>2650</v>
      </c>
      <c r="B1185">
        <v>69</v>
      </c>
      <c r="C1185">
        <v>2</v>
      </c>
      <c r="D1185">
        <v>78.414500000000004</v>
      </c>
      <c r="E1185">
        <v>2</v>
      </c>
      <c r="F1185">
        <v>2</v>
      </c>
      <c r="G1185">
        <v>1</v>
      </c>
      <c r="H1185">
        <v>5</v>
      </c>
      <c r="I1185" t="s">
        <v>44</v>
      </c>
      <c r="J1185" t="s">
        <v>41</v>
      </c>
      <c r="K1185">
        <v>1</v>
      </c>
      <c r="L1185">
        <v>-5.0054999999999961</v>
      </c>
      <c r="M1185">
        <f>_xlfn.RANK.EQ(D1185,'Segments clients'!$D$2:$D$1708,0)</f>
        <v>1478</v>
      </c>
      <c r="N1185">
        <f>SUMIFS('Segments clients'!$D$2:$D$1708,'Segments clients'!$M$2:$M$1708,"&lt;="&amp;M1185)</f>
        <v>2327023.2084999969</v>
      </c>
      <c r="O1185" s="4">
        <f>IFERROR(N1185/(SUM('Segments clients'!$D$2:$D$1708)),0)</f>
        <v>0.99556595347580812</v>
      </c>
    </row>
    <row r="1186" spans="1:15" x14ac:dyDescent="0.35">
      <c r="A1186" t="s">
        <v>3147</v>
      </c>
      <c r="B1186">
        <v>27</v>
      </c>
      <c r="C1186">
        <v>7</v>
      </c>
      <c r="D1186">
        <v>1378.6494</v>
      </c>
      <c r="E1186">
        <v>3</v>
      </c>
      <c r="F1186">
        <v>4</v>
      </c>
      <c r="G1186">
        <v>3</v>
      </c>
      <c r="H1186">
        <v>10</v>
      </c>
      <c r="I1186" t="s">
        <v>49</v>
      </c>
      <c r="J1186" t="s">
        <v>48</v>
      </c>
      <c r="K1186">
        <v>1</v>
      </c>
      <c r="L1186">
        <v>295.73939999999999</v>
      </c>
      <c r="M1186">
        <f>_xlfn.RANK.EQ(D1186,'Segments clients'!$D$2:$D$1708,0)</f>
        <v>532</v>
      </c>
      <c r="N1186">
        <f>SUMIFS('Segments clients'!$D$2:$D$1708,'Segments clients'!$M$2:$M$1708,"&lt;="&amp;M1186)</f>
        <v>1849582.0599999966</v>
      </c>
      <c r="O1186" s="4">
        <f>IFERROR(N1186/(SUM('Segments clients'!$D$2:$D$1708)),0)</f>
        <v>0.79130320676200017</v>
      </c>
    </row>
    <row r="1187" spans="1:15" x14ac:dyDescent="0.35">
      <c r="A1187" t="s">
        <v>4503</v>
      </c>
      <c r="B1187">
        <v>49</v>
      </c>
      <c r="C1187">
        <v>3</v>
      </c>
      <c r="D1187">
        <v>1546.2063000000001</v>
      </c>
      <c r="E1187">
        <v>2</v>
      </c>
      <c r="F1187">
        <v>3</v>
      </c>
      <c r="G1187">
        <v>3</v>
      </c>
      <c r="H1187">
        <v>8</v>
      </c>
      <c r="I1187" t="s">
        <v>46</v>
      </c>
      <c r="J1187" t="s">
        <v>48</v>
      </c>
      <c r="K1187">
        <v>1</v>
      </c>
      <c r="L1187">
        <v>502.63830000000007</v>
      </c>
      <c r="M1187">
        <f>_xlfn.RANK.EQ(D1187,'Segments clients'!$D$2:$D$1708,0)</f>
        <v>491</v>
      </c>
      <c r="N1187">
        <f>SUMIFS('Segments clients'!$D$2:$D$1708,'Segments clients'!$M$2:$M$1708,"&lt;="&amp;M1187)</f>
        <v>1789809.7440999972</v>
      </c>
      <c r="O1187" s="4">
        <f>IFERROR(N1187/(SUM('Segments clients'!$D$2:$D$1708)),0)</f>
        <v>0.76573092950534205</v>
      </c>
    </row>
    <row r="1188" spans="1:15" x14ac:dyDescent="0.35">
      <c r="A1188" t="s">
        <v>2034</v>
      </c>
      <c r="B1188">
        <v>22</v>
      </c>
      <c r="C1188">
        <v>2</v>
      </c>
      <c r="D1188">
        <v>1159.1853000000001</v>
      </c>
      <c r="E1188">
        <v>3</v>
      </c>
      <c r="F1188">
        <v>2</v>
      </c>
      <c r="G1188">
        <v>3</v>
      </c>
      <c r="H1188">
        <v>8</v>
      </c>
      <c r="I1188" t="s">
        <v>46</v>
      </c>
      <c r="J1188" t="s">
        <v>43</v>
      </c>
      <c r="K1188">
        <v>1</v>
      </c>
      <c r="L1188">
        <v>369.67530000000011</v>
      </c>
      <c r="M1188">
        <f>_xlfn.RANK.EQ(D1188,'Segments clients'!$D$2:$D$1708,0)</f>
        <v>606</v>
      </c>
      <c r="N1188">
        <f>SUMIFS('Segments clients'!$D$2:$D$1708,'Segments clients'!$M$2:$M$1708,"&lt;="&amp;M1188)</f>
        <v>1942824.1231999963</v>
      </c>
      <c r="O1188" s="4">
        <f>IFERROR(N1188/(SUM('Segments clients'!$D$2:$D$1708)),0)</f>
        <v>0.83119478292449001</v>
      </c>
    </row>
    <row r="1189" spans="1:15" x14ac:dyDescent="0.35">
      <c r="A1189" t="s">
        <v>5425</v>
      </c>
      <c r="B1189">
        <v>58</v>
      </c>
      <c r="C1189">
        <v>1</v>
      </c>
      <c r="D1189">
        <v>117.3126</v>
      </c>
      <c r="E1189">
        <v>2</v>
      </c>
      <c r="F1189">
        <v>1</v>
      </c>
      <c r="G1189">
        <v>1</v>
      </c>
      <c r="H1189">
        <v>4</v>
      </c>
      <c r="I1189" t="s">
        <v>44</v>
      </c>
      <c r="J1189" t="s">
        <v>48</v>
      </c>
      <c r="K1189">
        <v>0</v>
      </c>
      <c r="L1189">
        <v>17.726600000000001</v>
      </c>
      <c r="M1189">
        <f>_xlfn.RANK.EQ(D1189,'Segments clients'!$D$2:$D$1708,0)</f>
        <v>1375</v>
      </c>
      <c r="N1189">
        <f>SUMIFS('Segments clients'!$D$2:$D$1708,'Segments clients'!$M$2:$M$1708,"&lt;="&amp;M1189)</f>
        <v>2316970.3707999964</v>
      </c>
      <c r="O1189" s="4">
        <f>IFERROR(N1189/(SUM('Segments clients'!$D$2:$D$1708)),0)</f>
        <v>0.99126506686952898</v>
      </c>
    </row>
    <row r="1190" spans="1:15" x14ac:dyDescent="0.35">
      <c r="A1190" t="s">
        <v>10504</v>
      </c>
      <c r="B1190">
        <v>114</v>
      </c>
      <c r="C1190">
        <v>1</v>
      </c>
      <c r="D1190">
        <v>132.6087</v>
      </c>
      <c r="E1190">
        <v>1</v>
      </c>
      <c r="F1190">
        <v>1</v>
      </c>
      <c r="G1190">
        <v>1</v>
      </c>
      <c r="H1190">
        <v>3</v>
      </c>
      <c r="I1190" t="s">
        <v>44</v>
      </c>
      <c r="J1190" t="s">
        <v>41</v>
      </c>
      <c r="K1190">
        <v>0</v>
      </c>
      <c r="L1190">
        <v>33.524700000000003</v>
      </c>
      <c r="M1190">
        <f>_xlfn.RANK.EQ(D1190,'Segments clients'!$D$2:$D$1708,0)</f>
        <v>1337</v>
      </c>
      <c r="N1190">
        <f>SUMIFS('Segments clients'!$D$2:$D$1708,'Segments clients'!$M$2:$M$1708,"&lt;="&amp;M1190)</f>
        <v>2312262.4904999966</v>
      </c>
      <c r="O1190" s="4">
        <f>IFERROR(N1190/(SUM('Segments clients'!$D$2:$D$1708)),0)</f>
        <v>0.989250903313876</v>
      </c>
    </row>
    <row r="1191" spans="1:15" x14ac:dyDescent="0.35">
      <c r="A1191" t="s">
        <v>1837</v>
      </c>
      <c r="B1191">
        <v>85</v>
      </c>
      <c r="C1191">
        <v>2</v>
      </c>
      <c r="D1191">
        <v>135.7944</v>
      </c>
      <c r="E1191">
        <v>1</v>
      </c>
      <c r="F1191">
        <v>2</v>
      </c>
      <c r="G1191">
        <v>1</v>
      </c>
      <c r="H1191">
        <v>4</v>
      </c>
      <c r="I1191" t="s">
        <v>44</v>
      </c>
      <c r="J1191" t="s">
        <v>48</v>
      </c>
      <c r="K1191">
        <v>1</v>
      </c>
      <c r="L1191">
        <v>13.18039999999999</v>
      </c>
      <c r="M1191">
        <f>_xlfn.RANK.EQ(D1191,'Segments clients'!$D$2:$D$1708,0)</f>
        <v>1328</v>
      </c>
      <c r="N1191">
        <f>SUMIFS('Segments clients'!$D$2:$D$1708,'Segments clients'!$M$2:$M$1708,"&lt;="&amp;M1191)</f>
        <v>2311063.1670999969</v>
      </c>
      <c r="O1191" s="4">
        <f>IFERROR(N1191/(SUM('Segments clients'!$D$2:$D$1708)),0)</f>
        <v>0.98873779904405812</v>
      </c>
    </row>
    <row r="1192" spans="1:15" x14ac:dyDescent="0.35">
      <c r="A1192" t="s">
        <v>3645</v>
      </c>
      <c r="B1192">
        <v>121</v>
      </c>
      <c r="C1192">
        <v>1</v>
      </c>
      <c r="D1192">
        <v>151.6482</v>
      </c>
      <c r="E1192">
        <v>1</v>
      </c>
      <c r="F1192">
        <v>1</v>
      </c>
      <c r="G1192">
        <v>1</v>
      </c>
      <c r="H1192">
        <v>3</v>
      </c>
      <c r="I1192" t="s">
        <v>44</v>
      </c>
      <c r="J1192" t="s">
        <v>41</v>
      </c>
      <c r="K1192">
        <v>0</v>
      </c>
      <c r="L1192">
        <v>13.3902</v>
      </c>
      <c r="M1192">
        <f>_xlfn.RANK.EQ(D1192,'Segments clients'!$D$2:$D$1708,0)</f>
        <v>1295</v>
      </c>
      <c r="N1192">
        <f>SUMIFS('Segments clients'!$D$2:$D$1708,'Segments clients'!$M$2:$M$1708,"&lt;="&amp;M1192)</f>
        <v>2306344.0688999975</v>
      </c>
      <c r="O1192" s="4">
        <f>IFERROR(N1192/(SUM('Segments clients'!$D$2:$D$1708)),0)</f>
        <v>0.98671883615539113</v>
      </c>
    </row>
    <row r="1193" spans="1:15" x14ac:dyDescent="0.35">
      <c r="A1193" t="s">
        <v>3359</v>
      </c>
      <c r="B1193">
        <v>17</v>
      </c>
      <c r="C1193">
        <v>2</v>
      </c>
      <c r="D1193">
        <v>200.23840000000001</v>
      </c>
      <c r="E1193">
        <v>3</v>
      </c>
      <c r="F1193">
        <v>2</v>
      </c>
      <c r="G1193">
        <v>2</v>
      </c>
      <c r="H1193">
        <v>7</v>
      </c>
      <c r="I1193" t="s">
        <v>42</v>
      </c>
      <c r="J1193" t="s">
        <v>41</v>
      </c>
      <c r="K1193">
        <v>1</v>
      </c>
      <c r="L1193">
        <v>44.992399999999982</v>
      </c>
      <c r="M1193">
        <f>_xlfn.RANK.EQ(D1193,'Segments clients'!$D$2:$D$1708,0)</f>
        <v>1216</v>
      </c>
      <c r="N1193">
        <f>SUMIFS('Segments clients'!$D$2:$D$1708,'Segments clients'!$M$2:$M$1708,"&lt;="&amp;M1193)</f>
        <v>2292606.1707999976</v>
      </c>
      <c r="O1193" s="4">
        <f>IFERROR(N1193/(SUM('Segments clients'!$D$2:$D$1708)),0)</f>
        <v>0.98084137710353403</v>
      </c>
    </row>
    <row r="1194" spans="1:15" x14ac:dyDescent="0.35">
      <c r="A1194" t="s">
        <v>10921</v>
      </c>
      <c r="B1194">
        <v>9</v>
      </c>
      <c r="C1194">
        <v>1</v>
      </c>
      <c r="D1194">
        <v>6.3731999999999998</v>
      </c>
      <c r="E1194">
        <v>4</v>
      </c>
      <c r="F1194">
        <v>1</v>
      </c>
      <c r="G1194">
        <v>1</v>
      </c>
      <c r="H1194">
        <v>6</v>
      </c>
      <c r="I1194" t="s">
        <v>42</v>
      </c>
      <c r="J1194" t="s">
        <v>45</v>
      </c>
      <c r="K1194">
        <v>0</v>
      </c>
      <c r="L1194">
        <v>-4.8647999999999998</v>
      </c>
      <c r="M1194">
        <f>_xlfn.RANK.EQ(D1194,'Segments clients'!$D$2:$D$1708,0)</f>
        <v>1704</v>
      </c>
      <c r="N1194">
        <f>SUMIFS('Segments clients'!$D$2:$D$1708,'Segments clients'!$M$2:$M$1708,"&lt;="&amp;M1194)</f>
        <v>2337369.6698999964</v>
      </c>
      <c r="O1194" s="4">
        <f>IFERROR(N1194/(SUM('Segments clients'!$D$2:$D$1708)),0)</f>
        <v>0.99999246055625579</v>
      </c>
    </row>
    <row r="1195" spans="1:15" x14ac:dyDescent="0.35">
      <c r="A1195" t="s">
        <v>4086</v>
      </c>
      <c r="B1195">
        <v>27</v>
      </c>
      <c r="C1195">
        <v>3</v>
      </c>
      <c r="D1195">
        <v>291.85919999999999</v>
      </c>
      <c r="E1195">
        <v>3</v>
      </c>
      <c r="F1195">
        <v>3</v>
      </c>
      <c r="G1195">
        <v>2</v>
      </c>
      <c r="H1195">
        <v>8</v>
      </c>
      <c r="I1195" t="s">
        <v>46</v>
      </c>
      <c r="J1195" t="s">
        <v>41</v>
      </c>
      <c r="K1195">
        <v>1</v>
      </c>
      <c r="L1195">
        <v>34.363200000000028</v>
      </c>
      <c r="M1195">
        <f>_xlfn.RANK.EQ(D1195,'Segments clients'!$D$2:$D$1708,0)</f>
        <v>1118</v>
      </c>
      <c r="N1195">
        <f>SUMIFS('Segments clients'!$D$2:$D$1708,'Segments clients'!$M$2:$M$1708,"&lt;="&amp;M1195)</f>
        <v>2268805.563999997</v>
      </c>
      <c r="O1195" s="4">
        <f>IFERROR(N1195/(SUM('Segments clients'!$D$2:$D$1708)),0)</f>
        <v>0.97065880835407181</v>
      </c>
    </row>
    <row r="1196" spans="1:15" x14ac:dyDescent="0.35">
      <c r="A1196" t="s">
        <v>4299</v>
      </c>
      <c r="B1196">
        <v>4</v>
      </c>
      <c r="C1196">
        <v>1</v>
      </c>
      <c r="D1196">
        <v>110.39700000000001</v>
      </c>
      <c r="E1196">
        <v>4</v>
      </c>
      <c r="F1196">
        <v>1</v>
      </c>
      <c r="G1196">
        <v>1</v>
      </c>
      <c r="H1196">
        <v>6</v>
      </c>
      <c r="I1196" t="s">
        <v>42</v>
      </c>
      <c r="J1196" t="s">
        <v>45</v>
      </c>
      <c r="K1196">
        <v>0</v>
      </c>
      <c r="L1196">
        <v>38.697000000000003</v>
      </c>
      <c r="M1196">
        <f>_xlfn.RANK.EQ(D1196,'Segments clients'!$D$2:$D$1708,0)</f>
        <v>1392</v>
      </c>
      <c r="N1196">
        <f>SUMIFS('Segments clients'!$D$2:$D$1708,'Segments clients'!$M$2:$M$1708,"&lt;="&amp;M1196)</f>
        <v>2318913.0974999964</v>
      </c>
      <c r="O1196" s="4">
        <f>IFERROR(N1196/(SUM('Segments clients'!$D$2:$D$1708)),0)</f>
        <v>0.99209621997206943</v>
      </c>
    </row>
    <row r="1197" spans="1:15" x14ac:dyDescent="0.35">
      <c r="A1197" t="s">
        <v>6875</v>
      </c>
      <c r="B1197">
        <v>6</v>
      </c>
      <c r="C1197">
        <v>1</v>
      </c>
      <c r="D1197">
        <v>308.16719999999998</v>
      </c>
      <c r="E1197">
        <v>4</v>
      </c>
      <c r="F1197">
        <v>1</v>
      </c>
      <c r="G1197">
        <v>2</v>
      </c>
      <c r="H1197">
        <v>7</v>
      </c>
      <c r="I1197" t="s">
        <v>42</v>
      </c>
      <c r="J1197" t="s">
        <v>41</v>
      </c>
      <c r="K1197">
        <v>0</v>
      </c>
      <c r="L1197">
        <v>88.79319999999997</v>
      </c>
      <c r="M1197">
        <f>_xlfn.RANK.EQ(D1197,'Segments clients'!$D$2:$D$1708,0)</f>
        <v>1091</v>
      </c>
      <c r="N1197">
        <f>SUMIFS('Segments clients'!$D$2:$D$1708,'Segments clients'!$M$2:$M$1708,"&lt;="&amp;M1197)</f>
        <v>2260758.0213999953</v>
      </c>
      <c r="O1197" s="4">
        <f>IFERROR(N1197/(SUM('Segments clients'!$D$2:$D$1708)),0)</f>
        <v>0.96721584337097977</v>
      </c>
    </row>
    <row r="1198" spans="1:15" x14ac:dyDescent="0.35">
      <c r="A1198" t="s">
        <v>4018</v>
      </c>
      <c r="B1198">
        <v>122</v>
      </c>
      <c r="C1198">
        <v>1</v>
      </c>
      <c r="D1198">
        <v>1233.8063999999999</v>
      </c>
      <c r="E1198">
        <v>1</v>
      </c>
      <c r="F1198">
        <v>1</v>
      </c>
      <c r="G1198">
        <v>3</v>
      </c>
      <c r="H1198">
        <v>5</v>
      </c>
      <c r="I1198" t="s">
        <v>44</v>
      </c>
      <c r="J1198" t="s">
        <v>48</v>
      </c>
      <c r="K1198">
        <v>0</v>
      </c>
      <c r="L1198">
        <v>428.86040000000003</v>
      </c>
      <c r="M1198">
        <f>_xlfn.RANK.EQ(D1198,'Segments clients'!$D$2:$D$1708,0)</f>
        <v>573</v>
      </c>
      <c r="N1198">
        <f>SUMIFS('Segments clients'!$D$2:$D$1708,'Segments clients'!$M$2:$M$1708,"&lt;="&amp;M1198)</f>
        <v>1903216.4050999961</v>
      </c>
      <c r="O1198" s="4">
        <f>IFERROR(N1198/(SUM('Segments clients'!$D$2:$D$1708)),0)</f>
        <v>0.81424948753972859</v>
      </c>
    </row>
    <row r="1199" spans="1:15" x14ac:dyDescent="0.35">
      <c r="A1199" t="s">
        <v>5699</v>
      </c>
      <c r="B1199">
        <v>57</v>
      </c>
      <c r="C1199">
        <v>3</v>
      </c>
      <c r="D1199">
        <v>305.80070000000001</v>
      </c>
      <c r="E1199">
        <v>2</v>
      </c>
      <c r="F1199">
        <v>3</v>
      </c>
      <c r="G1199">
        <v>2</v>
      </c>
      <c r="H1199">
        <v>7</v>
      </c>
      <c r="I1199" t="s">
        <v>42</v>
      </c>
      <c r="J1199" t="s">
        <v>48</v>
      </c>
      <c r="K1199">
        <v>1</v>
      </c>
      <c r="L1199">
        <v>56.000700000000002</v>
      </c>
      <c r="M1199">
        <f>_xlfn.RANK.EQ(D1199,'Segments clients'!$D$2:$D$1708,0)</f>
        <v>1095</v>
      </c>
      <c r="N1199">
        <f>SUMIFS('Segments clients'!$D$2:$D$1708,'Segments clients'!$M$2:$M$1708,"&lt;="&amp;M1199)</f>
        <v>2261984.5130999954</v>
      </c>
      <c r="O1199" s="4">
        <f>IFERROR(N1199/(SUM('Segments clients'!$D$2:$D$1708)),0)</f>
        <v>0.96774057100338184</v>
      </c>
    </row>
    <row r="1200" spans="1:15" x14ac:dyDescent="0.35">
      <c r="A1200" t="s">
        <v>4360</v>
      </c>
      <c r="B1200">
        <v>8</v>
      </c>
      <c r="C1200">
        <v>1</v>
      </c>
      <c r="D1200">
        <v>122.886</v>
      </c>
      <c r="E1200">
        <v>4</v>
      </c>
      <c r="F1200">
        <v>1</v>
      </c>
      <c r="G1200">
        <v>1</v>
      </c>
      <c r="H1200">
        <v>6</v>
      </c>
      <c r="I1200" t="s">
        <v>42</v>
      </c>
      <c r="J1200" t="s">
        <v>41</v>
      </c>
      <c r="K1200">
        <v>0</v>
      </c>
      <c r="L1200">
        <v>22.91200000000001</v>
      </c>
      <c r="M1200">
        <f>_xlfn.RANK.EQ(D1200,'Segments clients'!$D$2:$D$1708,0)</f>
        <v>1357</v>
      </c>
      <c r="N1200">
        <f>SUMIFS('Segments clients'!$D$2:$D$1708,'Segments clients'!$M$2:$M$1708,"&lt;="&amp;M1200)</f>
        <v>2314813.6490999968</v>
      </c>
      <c r="O1200" s="4">
        <f>IFERROR(N1200/(SUM('Segments clients'!$D$2:$D$1708)),0)</f>
        <v>0.99034236068946202</v>
      </c>
    </row>
    <row r="1201" spans="1:15" x14ac:dyDescent="0.35">
      <c r="A1201" t="s">
        <v>3318</v>
      </c>
      <c r="B1201">
        <v>60</v>
      </c>
      <c r="C1201">
        <v>2</v>
      </c>
      <c r="D1201">
        <v>253.78280000000001</v>
      </c>
      <c r="E1201">
        <v>2</v>
      </c>
      <c r="F1201">
        <v>2</v>
      </c>
      <c r="G1201">
        <v>2</v>
      </c>
      <c r="H1201">
        <v>6</v>
      </c>
      <c r="I1201" t="s">
        <v>44</v>
      </c>
      <c r="J1201" t="s">
        <v>41</v>
      </c>
      <c r="K1201">
        <v>1</v>
      </c>
      <c r="L1201">
        <v>38.688800000000001</v>
      </c>
      <c r="M1201">
        <f>_xlfn.RANK.EQ(D1201,'Segments clients'!$D$2:$D$1708,0)</f>
        <v>1153</v>
      </c>
      <c r="N1201">
        <f>SUMIFS('Segments clients'!$D$2:$D$1708,'Segments clients'!$M$2:$M$1708,"&lt;="&amp;M1201)</f>
        <v>2278323.8384999973</v>
      </c>
      <c r="O1201" s="4">
        <f>IFERROR(N1201/(SUM('Segments clients'!$D$2:$D$1708)),0)</f>
        <v>0.97473099379400363</v>
      </c>
    </row>
    <row r="1202" spans="1:15" x14ac:dyDescent="0.35">
      <c r="A1202" t="s">
        <v>2695</v>
      </c>
      <c r="B1202">
        <v>7</v>
      </c>
      <c r="C1202">
        <v>2</v>
      </c>
      <c r="D1202">
        <v>106.0314</v>
      </c>
      <c r="E1202">
        <v>4</v>
      </c>
      <c r="F1202">
        <v>2</v>
      </c>
      <c r="G1202">
        <v>1</v>
      </c>
      <c r="H1202">
        <v>7</v>
      </c>
      <c r="I1202" t="s">
        <v>42</v>
      </c>
      <c r="J1202" t="s">
        <v>41</v>
      </c>
      <c r="K1202">
        <v>1</v>
      </c>
      <c r="L1202">
        <v>-19.1126</v>
      </c>
      <c r="M1202">
        <f>_xlfn.RANK.EQ(D1202,'Segments clients'!$D$2:$D$1708,0)</f>
        <v>1403</v>
      </c>
      <c r="N1202">
        <f>SUMIFS('Segments clients'!$D$2:$D$1708,'Segments clients'!$M$2:$M$1708,"&lt;="&amp;M1202)</f>
        <v>2320107.8840999962</v>
      </c>
      <c r="O1202" s="4">
        <f>IFERROR(N1202/(SUM('Segments clients'!$D$2:$D$1708)),0)</f>
        <v>0.99260738327129394</v>
      </c>
    </row>
    <row r="1203" spans="1:15" x14ac:dyDescent="0.35">
      <c r="A1203" t="s">
        <v>8476</v>
      </c>
      <c r="B1203">
        <v>176</v>
      </c>
      <c r="C1203">
        <v>1</v>
      </c>
      <c r="D1203">
        <v>123.0715</v>
      </c>
      <c r="E1203">
        <v>1</v>
      </c>
      <c r="F1203">
        <v>1</v>
      </c>
      <c r="G1203">
        <v>1</v>
      </c>
      <c r="H1203">
        <v>3</v>
      </c>
      <c r="I1203" t="s">
        <v>44</v>
      </c>
      <c r="J1203" t="s">
        <v>41</v>
      </c>
      <c r="K1203">
        <v>0</v>
      </c>
      <c r="L1203">
        <v>17.037499999999991</v>
      </c>
      <c r="M1203">
        <f>_xlfn.RANK.EQ(D1203,'Segments clients'!$D$2:$D$1708,0)</f>
        <v>1356</v>
      </c>
      <c r="N1203">
        <f>SUMIFS('Segments clients'!$D$2:$D$1708,'Segments clients'!$M$2:$M$1708,"&lt;="&amp;M1203)</f>
        <v>2314690.7630999968</v>
      </c>
      <c r="O1203" s="4">
        <f>IFERROR(N1203/(SUM('Segments clients'!$D$2:$D$1708)),0)</f>
        <v>0.99028978660368927</v>
      </c>
    </row>
    <row r="1204" spans="1:15" x14ac:dyDescent="0.35">
      <c r="A1204" t="s">
        <v>2248</v>
      </c>
      <c r="B1204">
        <v>80</v>
      </c>
      <c r="C1204">
        <v>2</v>
      </c>
      <c r="D1204">
        <v>75.513200000000012</v>
      </c>
      <c r="E1204">
        <v>1</v>
      </c>
      <c r="F1204">
        <v>2</v>
      </c>
      <c r="G1204">
        <v>1</v>
      </c>
      <c r="H1204">
        <v>4</v>
      </c>
      <c r="I1204" t="s">
        <v>44</v>
      </c>
      <c r="J1204" t="s">
        <v>43</v>
      </c>
      <c r="K1204">
        <v>1</v>
      </c>
      <c r="L1204">
        <v>-15.38479999999999</v>
      </c>
      <c r="M1204">
        <f>_xlfn.RANK.EQ(D1204,'Segments clients'!$D$2:$D$1708,0)</f>
        <v>1493</v>
      </c>
      <c r="N1204">
        <f>SUMIFS('Segments clients'!$D$2:$D$1708,'Segments clients'!$M$2:$M$1708,"&lt;="&amp;M1204)</f>
        <v>2328175.9418999972</v>
      </c>
      <c r="O1204" s="4">
        <f>IFERROR(N1204/(SUM('Segments clients'!$D$2:$D$1708)),0)</f>
        <v>0.99605912523373596</v>
      </c>
    </row>
    <row r="1205" spans="1:15" x14ac:dyDescent="0.35">
      <c r="A1205" t="s">
        <v>637</v>
      </c>
      <c r="B1205">
        <v>64</v>
      </c>
      <c r="C1205">
        <v>3</v>
      </c>
      <c r="D1205">
        <v>319.61799999999999</v>
      </c>
      <c r="E1205">
        <v>2</v>
      </c>
      <c r="F1205">
        <v>3</v>
      </c>
      <c r="G1205">
        <v>2</v>
      </c>
      <c r="H1205">
        <v>7</v>
      </c>
      <c r="I1205" t="s">
        <v>42</v>
      </c>
      <c r="J1205" t="s">
        <v>48</v>
      </c>
      <c r="K1205">
        <v>1</v>
      </c>
      <c r="L1205">
        <v>79.14</v>
      </c>
      <c r="M1205">
        <f>_xlfn.RANK.EQ(D1205,'Segments clients'!$D$2:$D$1708,0)</f>
        <v>1080</v>
      </c>
      <c r="N1205">
        <f>SUMIFS('Segments clients'!$D$2:$D$1708,'Segments clients'!$M$2:$M$1708,"&lt;="&amp;M1205)</f>
        <v>2257314.0947999959</v>
      </c>
      <c r="O1205" s="4">
        <f>IFERROR(N1205/(SUM('Segments clients'!$D$2:$D$1708)),0)</f>
        <v>0.9657424347445831</v>
      </c>
    </row>
    <row r="1206" spans="1:15" x14ac:dyDescent="0.35">
      <c r="A1206" t="s">
        <v>3347</v>
      </c>
      <c r="B1206">
        <v>48</v>
      </c>
      <c r="C1206">
        <v>1</v>
      </c>
      <c r="D1206">
        <v>23.988800000000001</v>
      </c>
      <c r="E1206">
        <v>2</v>
      </c>
      <c r="F1206">
        <v>1</v>
      </c>
      <c r="G1206">
        <v>1</v>
      </c>
      <c r="H1206">
        <v>4</v>
      </c>
      <c r="I1206" t="s">
        <v>44</v>
      </c>
      <c r="J1206" t="s">
        <v>41</v>
      </c>
      <c r="K1206">
        <v>0</v>
      </c>
      <c r="L1206">
        <v>-11.8972</v>
      </c>
      <c r="M1206">
        <f>_xlfn.RANK.EQ(D1206,'Segments clients'!$D$2:$D$1708,0)</f>
        <v>1669</v>
      </c>
      <c r="N1206">
        <f>SUMIFS('Segments clients'!$D$2:$D$1708,'Segments clients'!$M$2:$M$1708,"&lt;="&amp;M1206)</f>
        <v>2336788.6674999963</v>
      </c>
      <c r="O1206" s="4">
        <f>IFERROR(N1206/(SUM('Segments clients'!$D$2:$D$1708)),0)</f>
        <v>0.99974389139449793</v>
      </c>
    </row>
    <row r="1207" spans="1:15" x14ac:dyDescent="0.35">
      <c r="A1207" t="s">
        <v>4831</v>
      </c>
      <c r="B1207">
        <v>83</v>
      </c>
      <c r="C1207">
        <v>2</v>
      </c>
      <c r="D1207">
        <v>1374.9059999999999</v>
      </c>
      <c r="E1207">
        <v>1</v>
      </c>
      <c r="F1207">
        <v>2</v>
      </c>
      <c r="G1207">
        <v>3</v>
      </c>
      <c r="H1207">
        <v>6</v>
      </c>
      <c r="I1207" t="s">
        <v>44</v>
      </c>
      <c r="J1207" t="s">
        <v>41</v>
      </c>
      <c r="K1207">
        <v>1</v>
      </c>
      <c r="L1207">
        <v>463.30599999999998</v>
      </c>
      <c r="M1207">
        <f>_xlfn.RANK.EQ(D1207,'Segments clients'!$D$2:$D$1708,0)</f>
        <v>535</v>
      </c>
      <c r="N1207">
        <f>SUMIFS('Segments clients'!$D$2:$D$1708,'Segments clients'!$M$2:$M$1708,"&lt;="&amp;M1207)</f>
        <v>1853712.2462999965</v>
      </c>
      <c r="O1207" s="4">
        <f>IFERROR(N1207/(SUM('Segments clients'!$D$2:$D$1708)),0)</f>
        <v>0.79307021658243193</v>
      </c>
    </row>
    <row r="1208" spans="1:15" x14ac:dyDescent="0.35">
      <c r="A1208" t="s">
        <v>4563</v>
      </c>
      <c r="B1208">
        <v>3</v>
      </c>
      <c r="C1208">
        <v>1</v>
      </c>
      <c r="D1208">
        <v>26.3718</v>
      </c>
      <c r="E1208">
        <v>4</v>
      </c>
      <c r="F1208">
        <v>1</v>
      </c>
      <c r="G1208">
        <v>1</v>
      </c>
      <c r="H1208">
        <v>6</v>
      </c>
      <c r="I1208" t="s">
        <v>42</v>
      </c>
      <c r="J1208" t="s">
        <v>41</v>
      </c>
      <c r="K1208">
        <v>0</v>
      </c>
      <c r="L1208">
        <v>-8.8961999999999968</v>
      </c>
      <c r="M1208">
        <f>_xlfn.RANK.EQ(D1208,'Segments clients'!$D$2:$D$1708,0)</f>
        <v>1656</v>
      </c>
      <c r="N1208">
        <f>SUMIFS('Segments clients'!$D$2:$D$1708,'Segments clients'!$M$2:$M$1708,"&lt;="&amp;M1208)</f>
        <v>2336463.204099996</v>
      </c>
      <c r="O1208" s="4">
        <f>IFERROR(N1208/(SUM('Segments clients'!$D$2:$D$1708)),0)</f>
        <v>0.99960464900148738</v>
      </c>
    </row>
    <row r="1209" spans="1:15" x14ac:dyDescent="0.35">
      <c r="A1209" t="s">
        <v>2741</v>
      </c>
      <c r="B1209">
        <v>70</v>
      </c>
      <c r="C1209">
        <v>2</v>
      </c>
      <c r="D1209">
        <v>145.65020000000001</v>
      </c>
      <c r="E1209">
        <v>2</v>
      </c>
      <c r="F1209">
        <v>2</v>
      </c>
      <c r="G1209">
        <v>1</v>
      </c>
      <c r="H1209">
        <v>5</v>
      </c>
      <c r="I1209" t="s">
        <v>44</v>
      </c>
      <c r="J1209" t="s">
        <v>48</v>
      </c>
      <c r="K1209">
        <v>1</v>
      </c>
      <c r="L1209">
        <v>14.216200000000001</v>
      </c>
      <c r="M1209">
        <f>_xlfn.RANK.EQ(D1209,'Segments clients'!$D$2:$D$1708,0)</f>
        <v>1306</v>
      </c>
      <c r="N1209">
        <f>SUMIFS('Segments clients'!$D$2:$D$1708,'Segments clients'!$M$2:$M$1708,"&lt;="&amp;M1209)</f>
        <v>2307976.3271999969</v>
      </c>
      <c r="O1209" s="4">
        <f>IFERROR(N1209/(SUM('Segments clients'!$D$2:$D$1708)),0)</f>
        <v>0.9874171621475093</v>
      </c>
    </row>
    <row r="1210" spans="1:15" x14ac:dyDescent="0.35">
      <c r="A1210" t="s">
        <v>4432</v>
      </c>
      <c r="B1210">
        <v>65</v>
      </c>
      <c r="C1210">
        <v>3</v>
      </c>
      <c r="D1210">
        <v>167.05510000000001</v>
      </c>
      <c r="E1210">
        <v>2</v>
      </c>
      <c r="F1210">
        <v>3</v>
      </c>
      <c r="G1210">
        <v>2</v>
      </c>
      <c r="H1210">
        <v>7</v>
      </c>
      <c r="I1210" t="s">
        <v>42</v>
      </c>
      <c r="J1210" t="s">
        <v>48</v>
      </c>
      <c r="K1210">
        <v>1</v>
      </c>
      <c r="L1210">
        <v>3.283099999999997</v>
      </c>
      <c r="M1210">
        <f>_xlfn.RANK.EQ(D1210,'Segments clients'!$D$2:$D$1708,0)</f>
        <v>1265</v>
      </c>
      <c r="N1210">
        <f>SUMIFS('Segments clients'!$D$2:$D$1708,'Segments clients'!$M$2:$M$1708,"&lt;="&amp;M1210)</f>
        <v>2301601.6408999967</v>
      </c>
      <c r="O1210" s="4">
        <f>IFERROR(N1210/(SUM('Segments clients'!$D$2:$D$1708)),0)</f>
        <v>0.98468989212235991</v>
      </c>
    </row>
    <row r="1211" spans="1:15" x14ac:dyDescent="0.35">
      <c r="A1211" t="s">
        <v>2570</v>
      </c>
      <c r="B1211">
        <v>8</v>
      </c>
      <c r="C1211">
        <v>2</v>
      </c>
      <c r="D1211">
        <v>81.050399999999996</v>
      </c>
      <c r="E1211">
        <v>4</v>
      </c>
      <c r="F1211">
        <v>2</v>
      </c>
      <c r="G1211">
        <v>1</v>
      </c>
      <c r="H1211">
        <v>7</v>
      </c>
      <c r="I1211" t="s">
        <v>42</v>
      </c>
      <c r="J1211" t="s">
        <v>48</v>
      </c>
      <c r="K1211">
        <v>1</v>
      </c>
      <c r="L1211">
        <v>2.9063999999999961</v>
      </c>
      <c r="M1211">
        <f>_xlfn.RANK.EQ(D1211,'Segments clients'!$D$2:$D$1708,0)</f>
        <v>1473</v>
      </c>
      <c r="N1211">
        <f>SUMIFS('Segments clients'!$D$2:$D$1708,'Segments clients'!$M$2:$M$1708,"&lt;="&amp;M1211)</f>
        <v>2326624.8473999966</v>
      </c>
      <c r="O1211" s="4">
        <f>IFERROR(N1211/(SUM('Segments clients'!$D$2:$D$1708)),0)</f>
        <v>0.99539552339719917</v>
      </c>
    </row>
    <row r="1212" spans="1:15" x14ac:dyDescent="0.35">
      <c r="A1212" t="s">
        <v>2625</v>
      </c>
      <c r="B1212">
        <v>92</v>
      </c>
      <c r="C1212">
        <v>1</v>
      </c>
      <c r="D1212">
        <v>31.045200000000001</v>
      </c>
      <c r="E1212">
        <v>1</v>
      </c>
      <c r="F1212">
        <v>1</v>
      </c>
      <c r="G1212">
        <v>1</v>
      </c>
      <c r="H1212">
        <v>3</v>
      </c>
      <c r="I1212" t="s">
        <v>44</v>
      </c>
      <c r="J1212" t="s">
        <v>41</v>
      </c>
      <c r="K1212">
        <v>0</v>
      </c>
      <c r="L1212">
        <v>-12.450799999999999</v>
      </c>
      <c r="M1212">
        <f>_xlfn.RANK.EQ(D1212,'Segments clients'!$D$2:$D$1708,0)</f>
        <v>1643</v>
      </c>
      <c r="N1212">
        <f>SUMIFS('Segments clients'!$D$2:$D$1708,'Segments clients'!$M$2:$M$1708,"&lt;="&amp;M1212)</f>
        <v>2336094.3467999958</v>
      </c>
      <c r="O1212" s="4">
        <f>IFERROR(N1212/(SUM('Segments clients'!$D$2:$D$1708)),0)</f>
        <v>0.99944684147802565</v>
      </c>
    </row>
    <row r="1213" spans="1:15" x14ac:dyDescent="0.35">
      <c r="A1213" t="s">
        <v>1220</v>
      </c>
      <c r="B1213">
        <v>53</v>
      </c>
      <c r="C1213">
        <v>2</v>
      </c>
      <c r="D1213">
        <v>90.86190000000002</v>
      </c>
      <c r="E1213">
        <v>2</v>
      </c>
      <c r="F1213">
        <v>2</v>
      </c>
      <c r="G1213">
        <v>1</v>
      </c>
      <c r="H1213">
        <v>5</v>
      </c>
      <c r="I1213" t="s">
        <v>44</v>
      </c>
      <c r="J1213" t="s">
        <v>41</v>
      </c>
      <c r="K1213">
        <v>1</v>
      </c>
      <c r="L1213">
        <v>-4.794099999999986</v>
      </c>
      <c r="M1213">
        <f>_xlfn.RANK.EQ(D1213,'Segments clients'!$D$2:$D$1708,0)</f>
        <v>1448</v>
      </c>
      <c r="N1213">
        <f>SUMIFS('Segments clients'!$D$2:$D$1708,'Segments clients'!$M$2:$M$1708,"&lt;="&amp;M1213)</f>
        <v>2324473.1958999964</v>
      </c>
      <c r="O1213" s="4">
        <f>IFERROR(N1213/(SUM('Segments clients'!$D$2:$D$1708)),0)</f>
        <v>0.9944749863912421</v>
      </c>
    </row>
    <row r="1214" spans="1:15" x14ac:dyDescent="0.35">
      <c r="A1214" t="s">
        <v>8241</v>
      </c>
      <c r="B1214">
        <v>45</v>
      </c>
      <c r="C1214">
        <v>3</v>
      </c>
      <c r="D1214">
        <v>667.38959999999997</v>
      </c>
      <c r="E1214">
        <v>2</v>
      </c>
      <c r="F1214">
        <v>3</v>
      </c>
      <c r="G1214">
        <v>3</v>
      </c>
      <c r="H1214">
        <v>8</v>
      </c>
      <c r="I1214" t="s">
        <v>46</v>
      </c>
      <c r="J1214" t="s">
        <v>41</v>
      </c>
      <c r="K1214">
        <v>1</v>
      </c>
      <c r="L1214">
        <v>184.71360000000001</v>
      </c>
      <c r="M1214">
        <f>_xlfn.RANK.EQ(D1214,'Segments clients'!$D$2:$D$1708,0)</f>
        <v>819</v>
      </c>
      <c r="N1214">
        <f>SUMIFS('Segments clients'!$D$2:$D$1708,'Segments clients'!$M$2:$M$1708,"&lt;="&amp;M1214)</f>
        <v>2133911.588399996</v>
      </c>
      <c r="O1214" s="4">
        <f>IFERROR(N1214/(SUM('Segments clients'!$D$2:$D$1708)),0)</f>
        <v>0.91294737301221085</v>
      </c>
    </row>
    <row r="1215" spans="1:15" x14ac:dyDescent="0.35">
      <c r="A1215" t="s">
        <v>3338</v>
      </c>
      <c r="B1215">
        <v>82</v>
      </c>
      <c r="C1215">
        <v>3</v>
      </c>
      <c r="D1215">
        <v>2055.8941</v>
      </c>
      <c r="E1215">
        <v>1</v>
      </c>
      <c r="F1215">
        <v>3</v>
      </c>
      <c r="G1215">
        <v>4</v>
      </c>
      <c r="H1215">
        <v>8</v>
      </c>
      <c r="I1215" t="s">
        <v>46</v>
      </c>
      <c r="J1215" t="s">
        <v>48</v>
      </c>
      <c r="K1215">
        <v>1</v>
      </c>
      <c r="L1215">
        <v>530.75610000000006</v>
      </c>
      <c r="M1215">
        <f>_xlfn.RANK.EQ(D1215,'Segments clients'!$D$2:$D$1708,0)</f>
        <v>406</v>
      </c>
      <c r="N1215">
        <f>SUMIFS('Segments clients'!$D$2:$D$1708,'Segments clients'!$M$2:$M$1708,"&lt;="&amp;M1215)</f>
        <v>1638757.3156999983</v>
      </c>
      <c r="O1215" s="4">
        <f>IFERROR(N1215/(SUM('Segments clients'!$D$2:$D$1708)),0)</f>
        <v>0.70110645375642244</v>
      </c>
    </row>
    <row r="1216" spans="1:15" x14ac:dyDescent="0.35">
      <c r="A1216" t="s">
        <v>777</v>
      </c>
      <c r="B1216">
        <v>10</v>
      </c>
      <c r="C1216">
        <v>4</v>
      </c>
      <c r="D1216">
        <v>1293.2181</v>
      </c>
      <c r="E1216">
        <v>4</v>
      </c>
      <c r="F1216">
        <v>3</v>
      </c>
      <c r="G1216">
        <v>3</v>
      </c>
      <c r="H1216">
        <v>10</v>
      </c>
      <c r="I1216" t="s">
        <v>49</v>
      </c>
      <c r="J1216" t="s">
        <v>43</v>
      </c>
      <c r="K1216">
        <v>1</v>
      </c>
      <c r="L1216">
        <v>397.1241</v>
      </c>
      <c r="M1216">
        <f>_xlfn.RANK.EQ(D1216,'Segments clients'!$D$2:$D$1708,0)</f>
        <v>556</v>
      </c>
      <c r="N1216">
        <f>SUMIFS('Segments clients'!$D$2:$D$1708,'Segments clients'!$M$2:$M$1708,"&lt;="&amp;M1216)</f>
        <v>1881847.0930999962</v>
      </c>
      <c r="O1216" s="4">
        <f>IFERROR(N1216/(SUM('Segments clients'!$D$2:$D$1708)),0)</f>
        <v>0.8051070950622099</v>
      </c>
    </row>
    <row r="1217" spans="1:15" x14ac:dyDescent="0.35">
      <c r="A1217" t="s">
        <v>869</v>
      </c>
      <c r="B1217">
        <v>53</v>
      </c>
      <c r="C1217">
        <v>3</v>
      </c>
      <c r="D1217">
        <v>292.25490000000002</v>
      </c>
      <c r="E1217">
        <v>2</v>
      </c>
      <c r="F1217">
        <v>3</v>
      </c>
      <c r="G1217">
        <v>2</v>
      </c>
      <c r="H1217">
        <v>7</v>
      </c>
      <c r="I1217" t="s">
        <v>42</v>
      </c>
      <c r="J1217" t="s">
        <v>48</v>
      </c>
      <c r="K1217">
        <v>1</v>
      </c>
      <c r="L1217">
        <v>9.9989000000000097</v>
      </c>
      <c r="M1217">
        <f>_xlfn.RANK.EQ(D1217,'Segments clients'!$D$2:$D$1708,0)</f>
        <v>1115</v>
      </c>
      <c r="N1217">
        <f>SUMIFS('Segments clients'!$D$2:$D$1708,'Segments clients'!$M$2:$M$1708,"&lt;="&amp;M1217)</f>
        <v>2267929.5377999973</v>
      </c>
      <c r="O1217" s="4">
        <f>IFERROR(N1217/(SUM('Segments clients'!$D$2:$D$1708)),0)</f>
        <v>0.97028401971600109</v>
      </c>
    </row>
    <row r="1218" spans="1:15" x14ac:dyDescent="0.35">
      <c r="A1218" t="s">
        <v>5787</v>
      </c>
      <c r="B1218">
        <v>62</v>
      </c>
      <c r="C1218">
        <v>2</v>
      </c>
      <c r="D1218">
        <v>460.04849999999988</v>
      </c>
      <c r="E1218">
        <v>2</v>
      </c>
      <c r="F1218">
        <v>2</v>
      </c>
      <c r="G1218">
        <v>2</v>
      </c>
      <c r="H1218">
        <v>6</v>
      </c>
      <c r="I1218" t="s">
        <v>44</v>
      </c>
      <c r="J1218" t="s">
        <v>41</v>
      </c>
      <c r="K1218">
        <v>1</v>
      </c>
      <c r="L1218">
        <v>148.63849999999999</v>
      </c>
      <c r="M1218">
        <f>_xlfn.RANK.EQ(D1218,'Segments clients'!$D$2:$D$1708,0)</f>
        <v>956</v>
      </c>
      <c r="N1218">
        <f>SUMIFS('Segments clients'!$D$2:$D$1708,'Segments clients'!$M$2:$M$1708,"&lt;="&amp;M1218)</f>
        <v>2209174.0738999965</v>
      </c>
      <c r="O1218" s="4">
        <f>IFERROR(N1218/(SUM('Segments clients'!$D$2:$D$1708)),0)</f>
        <v>0.94514678033400812</v>
      </c>
    </row>
    <row r="1219" spans="1:15" x14ac:dyDescent="0.35">
      <c r="A1219" t="s">
        <v>2461</v>
      </c>
      <c r="B1219">
        <v>131</v>
      </c>
      <c r="C1219">
        <v>2</v>
      </c>
      <c r="D1219">
        <v>465.96179999999998</v>
      </c>
      <c r="E1219">
        <v>1</v>
      </c>
      <c r="F1219">
        <v>2</v>
      </c>
      <c r="G1219">
        <v>2</v>
      </c>
      <c r="H1219">
        <v>5</v>
      </c>
      <c r="I1219" t="s">
        <v>44</v>
      </c>
      <c r="J1219" t="s">
        <v>48</v>
      </c>
      <c r="K1219">
        <v>1</v>
      </c>
      <c r="L1219">
        <v>144.90780000000001</v>
      </c>
      <c r="M1219">
        <f>_xlfn.RANK.EQ(D1219,'Segments clients'!$D$2:$D$1708,0)</f>
        <v>953</v>
      </c>
      <c r="N1219">
        <f>SUMIFS('Segments clients'!$D$2:$D$1708,'Segments clients'!$M$2:$M$1708,"&lt;="&amp;M1219)</f>
        <v>2207790.2576999962</v>
      </c>
      <c r="O1219" s="4">
        <f>IFERROR(N1219/(SUM('Segments clients'!$D$2:$D$1708)),0)</f>
        <v>0.94455474485728574</v>
      </c>
    </row>
    <row r="1220" spans="1:15" x14ac:dyDescent="0.35">
      <c r="A1220" t="s">
        <v>3137</v>
      </c>
      <c r="B1220">
        <v>6</v>
      </c>
      <c r="C1220">
        <v>4</v>
      </c>
      <c r="D1220">
        <v>123.2129</v>
      </c>
      <c r="E1220">
        <v>4</v>
      </c>
      <c r="F1220">
        <v>3</v>
      </c>
      <c r="G1220">
        <v>1</v>
      </c>
      <c r="H1220">
        <v>8</v>
      </c>
      <c r="I1220" t="s">
        <v>46</v>
      </c>
      <c r="J1220" t="s">
        <v>43</v>
      </c>
      <c r="K1220">
        <v>1</v>
      </c>
      <c r="L1220">
        <v>-2.0891000000000051</v>
      </c>
      <c r="M1220">
        <f>_xlfn.RANK.EQ(D1220,'Segments clients'!$D$2:$D$1708,0)</f>
        <v>1355</v>
      </c>
      <c r="N1220">
        <f>SUMIFS('Segments clients'!$D$2:$D$1708,'Segments clients'!$M$2:$M$1708,"&lt;="&amp;M1220)</f>
        <v>2314567.6915999968</v>
      </c>
      <c r="O1220" s="4">
        <f>IFERROR(N1220/(SUM('Segments clients'!$D$2:$D$1708)),0)</f>
        <v>0.99023713315580109</v>
      </c>
    </row>
    <row r="1221" spans="1:15" x14ac:dyDescent="0.35">
      <c r="A1221" t="s">
        <v>10183</v>
      </c>
      <c r="B1221">
        <v>21</v>
      </c>
      <c r="C1221">
        <v>2</v>
      </c>
      <c r="D1221">
        <v>1700.2914000000001</v>
      </c>
      <c r="E1221">
        <v>3</v>
      </c>
      <c r="F1221">
        <v>2</v>
      </c>
      <c r="G1221">
        <v>3</v>
      </c>
      <c r="H1221">
        <v>8</v>
      </c>
      <c r="I1221" t="s">
        <v>46</v>
      </c>
      <c r="J1221" t="s">
        <v>45</v>
      </c>
      <c r="K1221">
        <v>1</v>
      </c>
      <c r="L1221">
        <v>573.10340000000019</v>
      </c>
      <c r="M1221">
        <f>_xlfn.RANK.EQ(D1221,'Segments clients'!$D$2:$D$1708,0)</f>
        <v>461</v>
      </c>
      <c r="N1221">
        <f>SUMIFS('Segments clients'!$D$2:$D$1708,'Segments clients'!$M$2:$M$1708,"&lt;="&amp;M1221)</f>
        <v>1741403.5783999977</v>
      </c>
      <c r="O1221" s="4">
        <f>IFERROR(N1221/(SUM('Segments clients'!$D$2:$D$1708)),0)</f>
        <v>0.74502141086659479</v>
      </c>
    </row>
    <row r="1222" spans="1:15" x14ac:dyDescent="0.35">
      <c r="A1222" t="s">
        <v>4420</v>
      </c>
      <c r="B1222">
        <v>85</v>
      </c>
      <c r="C1222">
        <v>2</v>
      </c>
      <c r="D1222">
        <v>1904.8152</v>
      </c>
      <c r="E1222">
        <v>1</v>
      </c>
      <c r="F1222">
        <v>2</v>
      </c>
      <c r="G1222">
        <v>3</v>
      </c>
      <c r="H1222">
        <v>6</v>
      </c>
      <c r="I1222" t="s">
        <v>44</v>
      </c>
      <c r="J1222" t="s">
        <v>41</v>
      </c>
      <c r="K1222">
        <v>1</v>
      </c>
      <c r="L1222">
        <v>469.67520000000002</v>
      </c>
      <c r="M1222">
        <f>_xlfn.RANK.EQ(D1222,'Segments clients'!$D$2:$D$1708,0)</f>
        <v>429</v>
      </c>
      <c r="N1222">
        <f>SUMIFS('Segments clients'!$D$2:$D$1708,'Segments clients'!$M$2:$M$1708,"&lt;="&amp;M1222)</f>
        <v>1684214.2338999982</v>
      </c>
      <c r="O1222" s="4">
        <f>IFERROR(N1222/(SUM('Segments clients'!$D$2:$D$1708)),0)</f>
        <v>0.72055420139578796</v>
      </c>
    </row>
    <row r="1223" spans="1:15" x14ac:dyDescent="0.35">
      <c r="A1223" t="s">
        <v>2781</v>
      </c>
      <c r="B1223">
        <v>100</v>
      </c>
      <c r="C1223">
        <v>5</v>
      </c>
      <c r="D1223">
        <v>2364.2424000000001</v>
      </c>
      <c r="E1223">
        <v>1</v>
      </c>
      <c r="F1223">
        <v>3</v>
      </c>
      <c r="G1223">
        <v>4</v>
      </c>
      <c r="H1223">
        <v>8</v>
      </c>
      <c r="I1223" t="s">
        <v>46</v>
      </c>
      <c r="J1223" t="s">
        <v>43</v>
      </c>
      <c r="K1223">
        <v>1</v>
      </c>
      <c r="L1223">
        <v>785.54840000000013</v>
      </c>
      <c r="M1223">
        <f>_xlfn.RANK.EQ(D1223,'Segments clients'!$D$2:$D$1708,0)</f>
        <v>365</v>
      </c>
      <c r="N1223">
        <f>SUMIFS('Segments clients'!$D$2:$D$1708,'Segments clients'!$M$2:$M$1708,"&lt;="&amp;M1223)</f>
        <v>1548612.2665999986</v>
      </c>
      <c r="O1223" s="4">
        <f>IFERROR(N1223/(SUM('Segments clients'!$D$2:$D$1708)),0)</f>
        <v>0.66253986729929171</v>
      </c>
    </row>
    <row r="1224" spans="1:15" x14ac:dyDescent="0.35">
      <c r="A1224" t="s">
        <v>6974</v>
      </c>
      <c r="B1224">
        <v>26</v>
      </c>
      <c r="C1224">
        <v>2</v>
      </c>
      <c r="D1224">
        <v>156.21780000000001</v>
      </c>
      <c r="E1224">
        <v>3</v>
      </c>
      <c r="F1224">
        <v>2</v>
      </c>
      <c r="G1224">
        <v>1</v>
      </c>
      <c r="H1224">
        <v>6</v>
      </c>
      <c r="I1224" t="s">
        <v>42</v>
      </c>
      <c r="J1224" t="s">
        <v>41</v>
      </c>
      <c r="K1224">
        <v>1</v>
      </c>
      <c r="L1224">
        <v>27.165800000000001</v>
      </c>
      <c r="M1224">
        <f>_xlfn.RANK.EQ(D1224,'Segments clients'!$D$2:$D$1708,0)</f>
        <v>1286</v>
      </c>
      <c r="N1224">
        <f>SUMIFS('Segments clients'!$D$2:$D$1708,'Segments clients'!$M$2:$M$1708,"&lt;="&amp;M1224)</f>
        <v>2304964.3770999974</v>
      </c>
      <c r="O1224" s="4">
        <f>IFERROR(N1224/(SUM('Segments clients'!$D$2:$D$1708)),0)</f>
        <v>0.98612856521294734</v>
      </c>
    </row>
    <row r="1225" spans="1:15" x14ac:dyDescent="0.35">
      <c r="A1225" t="s">
        <v>9017</v>
      </c>
      <c r="B1225">
        <v>37</v>
      </c>
      <c r="C1225">
        <v>2</v>
      </c>
      <c r="D1225">
        <v>293.19949999999989</v>
      </c>
      <c r="E1225">
        <v>2</v>
      </c>
      <c r="F1225">
        <v>2</v>
      </c>
      <c r="G1225">
        <v>2</v>
      </c>
      <c r="H1225">
        <v>6</v>
      </c>
      <c r="I1225" t="s">
        <v>44</v>
      </c>
      <c r="J1225" t="s">
        <v>43</v>
      </c>
      <c r="K1225">
        <v>1</v>
      </c>
      <c r="L1225">
        <v>88.519499999999994</v>
      </c>
      <c r="M1225">
        <f>_xlfn.RANK.EQ(D1225,'Segments clients'!$D$2:$D$1708,0)</f>
        <v>1112</v>
      </c>
      <c r="N1225">
        <f>SUMIFS('Segments clients'!$D$2:$D$1708,'Segments clients'!$M$2:$M$1708,"&lt;="&amp;M1225)</f>
        <v>2267051.731199997</v>
      </c>
      <c r="O1225" s="4">
        <f>IFERROR(N1225/(SUM('Segments clients'!$D$2:$D$1708)),0)</f>
        <v>0.96990846937275377</v>
      </c>
    </row>
    <row r="1226" spans="1:15" x14ac:dyDescent="0.35">
      <c r="A1226" t="s">
        <v>1086</v>
      </c>
      <c r="B1226">
        <v>39</v>
      </c>
      <c r="C1226">
        <v>3</v>
      </c>
      <c r="D1226">
        <v>427.66930000000002</v>
      </c>
      <c r="E1226">
        <v>2</v>
      </c>
      <c r="F1226">
        <v>3</v>
      </c>
      <c r="G1226">
        <v>2</v>
      </c>
      <c r="H1226">
        <v>7</v>
      </c>
      <c r="I1226" t="s">
        <v>42</v>
      </c>
      <c r="J1226" t="s">
        <v>43</v>
      </c>
      <c r="K1226">
        <v>1</v>
      </c>
      <c r="L1226">
        <v>118.52330000000001</v>
      </c>
      <c r="M1226">
        <f>_xlfn.RANK.EQ(D1226,'Segments clients'!$D$2:$D$1708,0)</f>
        <v>989</v>
      </c>
      <c r="N1226">
        <f>SUMIFS('Segments clients'!$D$2:$D$1708,'Segments clients'!$M$2:$M$1708,"&lt;="&amp;M1226)</f>
        <v>2223773.1661999966</v>
      </c>
      <c r="O1226" s="4">
        <f>IFERROR(N1226/(SUM('Segments clients'!$D$2:$D$1708)),0)</f>
        <v>0.95139268247733044</v>
      </c>
    </row>
    <row r="1227" spans="1:15" x14ac:dyDescent="0.35">
      <c r="A1227" t="s">
        <v>1060</v>
      </c>
      <c r="B1227">
        <v>44</v>
      </c>
      <c r="C1227">
        <v>1</v>
      </c>
      <c r="D1227">
        <v>330.25229999999999</v>
      </c>
      <c r="E1227">
        <v>2</v>
      </c>
      <c r="F1227">
        <v>1</v>
      </c>
      <c r="G1227">
        <v>2</v>
      </c>
      <c r="H1227">
        <v>5</v>
      </c>
      <c r="I1227" t="s">
        <v>44</v>
      </c>
      <c r="J1227" t="s">
        <v>41</v>
      </c>
      <c r="K1227">
        <v>0</v>
      </c>
      <c r="L1227">
        <v>106.5063</v>
      </c>
      <c r="M1227">
        <f>_xlfn.RANK.EQ(D1227,'Segments clients'!$D$2:$D$1708,0)</f>
        <v>1072</v>
      </c>
      <c r="N1227">
        <f>SUMIFS('Segments clients'!$D$2:$D$1708,'Segments clients'!$M$2:$M$1708,"&lt;="&amp;M1227)</f>
        <v>2254725.7318999954</v>
      </c>
      <c r="O1227" s="4">
        <f>IFERROR(N1227/(SUM('Segments clients'!$D$2:$D$1708)),0)</f>
        <v>0.96463506032344815</v>
      </c>
    </row>
    <row r="1228" spans="1:15" x14ac:dyDescent="0.35">
      <c r="A1228" t="s">
        <v>9292</v>
      </c>
      <c r="B1228">
        <v>140</v>
      </c>
      <c r="C1228">
        <v>2</v>
      </c>
      <c r="D1228">
        <v>132.64160000000001</v>
      </c>
      <c r="E1228">
        <v>1</v>
      </c>
      <c r="F1228">
        <v>2</v>
      </c>
      <c r="G1228">
        <v>1</v>
      </c>
      <c r="H1228">
        <v>4</v>
      </c>
      <c r="I1228" t="s">
        <v>44</v>
      </c>
      <c r="J1228" t="s">
        <v>48</v>
      </c>
      <c r="K1228">
        <v>1</v>
      </c>
      <c r="L1228">
        <v>19.785600000000009</v>
      </c>
      <c r="M1228">
        <f>_xlfn.RANK.EQ(D1228,'Segments clients'!$D$2:$D$1708,0)</f>
        <v>1336</v>
      </c>
      <c r="N1228">
        <f>SUMIFS('Segments clients'!$D$2:$D$1708,'Segments clients'!$M$2:$M$1708,"&lt;="&amp;M1228)</f>
        <v>2312129.8817999968</v>
      </c>
      <c r="O1228" s="4">
        <f>IFERROR(N1228/(SUM('Segments clients'!$D$2:$D$1708)),0)</f>
        <v>0.989194169583687</v>
      </c>
    </row>
    <row r="1229" spans="1:15" x14ac:dyDescent="0.35">
      <c r="A1229" t="s">
        <v>5972</v>
      </c>
      <c r="B1229">
        <v>104</v>
      </c>
      <c r="C1229">
        <v>3</v>
      </c>
      <c r="D1229">
        <v>142.54920000000001</v>
      </c>
      <c r="E1229">
        <v>1</v>
      </c>
      <c r="F1229">
        <v>3</v>
      </c>
      <c r="G1229">
        <v>1</v>
      </c>
      <c r="H1229">
        <v>5</v>
      </c>
      <c r="I1229" t="s">
        <v>42</v>
      </c>
      <c r="J1229" t="s">
        <v>43</v>
      </c>
      <c r="K1229">
        <v>1</v>
      </c>
      <c r="L1229">
        <v>-12.8628</v>
      </c>
      <c r="M1229">
        <f>_xlfn.RANK.EQ(D1229,'Segments clients'!$D$2:$D$1708,0)</f>
        <v>1312</v>
      </c>
      <c r="N1229">
        <f>SUMIFS('Segments clients'!$D$2:$D$1708,'Segments clients'!$M$2:$M$1708,"&lt;="&amp;M1229)</f>
        <v>2308839.0569999968</v>
      </c>
      <c r="O1229" s="4">
        <f>IFERROR(N1229/(SUM('Segments clients'!$D$2:$D$1708)),0)</f>
        <v>0.98778626221182808</v>
      </c>
    </row>
    <row r="1230" spans="1:15" x14ac:dyDescent="0.35">
      <c r="A1230" t="s">
        <v>1934</v>
      </c>
      <c r="B1230">
        <v>96</v>
      </c>
      <c r="C1230">
        <v>3</v>
      </c>
      <c r="D1230">
        <v>306.1497</v>
      </c>
      <c r="E1230">
        <v>1</v>
      </c>
      <c r="F1230">
        <v>3</v>
      </c>
      <c r="G1230">
        <v>2</v>
      </c>
      <c r="H1230">
        <v>6</v>
      </c>
      <c r="I1230" t="s">
        <v>42</v>
      </c>
      <c r="J1230" t="s">
        <v>41</v>
      </c>
      <c r="K1230">
        <v>1</v>
      </c>
      <c r="L1230">
        <v>69.223699999999994</v>
      </c>
      <c r="M1230">
        <f>_xlfn.RANK.EQ(D1230,'Segments clients'!$D$2:$D$1708,0)</f>
        <v>1094</v>
      </c>
      <c r="N1230">
        <f>SUMIFS('Segments clients'!$D$2:$D$1708,'Segments clients'!$M$2:$M$1708,"&lt;="&amp;M1230)</f>
        <v>2261678.7123999954</v>
      </c>
      <c r="O1230" s="4">
        <f>IFERROR(N1230/(SUM('Segments clients'!$D$2:$D$1708)),0)</f>
        <v>0.9676097408662534</v>
      </c>
    </row>
    <row r="1231" spans="1:15" x14ac:dyDescent="0.35">
      <c r="A1231" t="s">
        <v>7824</v>
      </c>
      <c r="B1231">
        <v>88</v>
      </c>
      <c r="C1231">
        <v>2</v>
      </c>
      <c r="D1231">
        <v>1216.2379000000001</v>
      </c>
      <c r="E1231">
        <v>1</v>
      </c>
      <c r="F1231">
        <v>2</v>
      </c>
      <c r="G1231">
        <v>3</v>
      </c>
      <c r="H1231">
        <v>6</v>
      </c>
      <c r="I1231" t="s">
        <v>44</v>
      </c>
      <c r="J1231" t="s">
        <v>41</v>
      </c>
      <c r="K1231">
        <v>1</v>
      </c>
      <c r="L1231">
        <v>433.71789999999999</v>
      </c>
      <c r="M1231">
        <f>_xlfn.RANK.EQ(D1231,'Segments clients'!$D$2:$D$1708,0)</f>
        <v>583</v>
      </c>
      <c r="N1231">
        <f>SUMIFS('Segments clients'!$D$2:$D$1708,'Segments clients'!$M$2:$M$1708,"&lt;="&amp;M1231)</f>
        <v>1915428.6229999962</v>
      </c>
      <c r="O1231" s="4">
        <f>IFERROR(N1231/(SUM('Segments clients'!$D$2:$D$1708)),0)</f>
        <v>0.81947421770711915</v>
      </c>
    </row>
    <row r="1232" spans="1:15" x14ac:dyDescent="0.35">
      <c r="A1232" t="s">
        <v>8152</v>
      </c>
      <c r="B1232">
        <v>143</v>
      </c>
      <c r="C1232">
        <v>1</v>
      </c>
      <c r="D1232">
        <v>58.074800000000003</v>
      </c>
      <c r="E1232">
        <v>1</v>
      </c>
      <c r="F1232">
        <v>1</v>
      </c>
      <c r="G1232">
        <v>1</v>
      </c>
      <c r="H1232">
        <v>3</v>
      </c>
      <c r="I1232" t="s">
        <v>44</v>
      </c>
      <c r="J1232" t="s">
        <v>45</v>
      </c>
      <c r="K1232">
        <v>0</v>
      </c>
      <c r="L1232">
        <v>13.1988</v>
      </c>
      <c r="M1232">
        <f>_xlfn.RANK.EQ(D1232,'Segments clients'!$D$2:$D$1708,0)</f>
        <v>1550</v>
      </c>
      <c r="N1232">
        <f>SUMIFS('Segments clients'!$D$2:$D$1708,'Segments clients'!$M$2:$M$1708,"&lt;="&amp;M1232)</f>
        <v>2331963.3201999967</v>
      </c>
      <c r="O1232" s="4">
        <f>IFERROR(N1232/(SUM('Segments clients'!$D$2:$D$1708)),0)</f>
        <v>0.99767947215362895</v>
      </c>
    </row>
    <row r="1233" spans="1:15" x14ac:dyDescent="0.35">
      <c r="A1233" t="s">
        <v>7068</v>
      </c>
      <c r="B1233">
        <v>28</v>
      </c>
      <c r="C1233">
        <v>2</v>
      </c>
      <c r="D1233">
        <v>1014.5466</v>
      </c>
      <c r="E1233">
        <v>3</v>
      </c>
      <c r="F1233">
        <v>2</v>
      </c>
      <c r="G1233">
        <v>3</v>
      </c>
      <c r="H1233">
        <v>8</v>
      </c>
      <c r="I1233" t="s">
        <v>46</v>
      </c>
      <c r="J1233" t="s">
        <v>45</v>
      </c>
      <c r="K1233">
        <v>1</v>
      </c>
      <c r="L1233">
        <v>333.8546</v>
      </c>
      <c r="M1233">
        <f>_xlfn.RANK.EQ(D1233,'Segments clients'!$D$2:$D$1708,0)</f>
        <v>659</v>
      </c>
      <c r="N1233">
        <f>SUMIFS('Segments clients'!$D$2:$D$1708,'Segments clients'!$M$2:$M$1708,"&lt;="&amp;M1233)</f>
        <v>2000498.3186999958</v>
      </c>
      <c r="O1233" s="4">
        <f>IFERROR(N1233/(SUM('Segments clients'!$D$2:$D$1708)),0)</f>
        <v>0.85586942528481236</v>
      </c>
    </row>
    <row r="1234" spans="1:15" x14ac:dyDescent="0.35">
      <c r="A1234" t="s">
        <v>1091</v>
      </c>
      <c r="B1234">
        <v>77</v>
      </c>
      <c r="C1234">
        <v>4</v>
      </c>
      <c r="D1234">
        <v>485.64100000000002</v>
      </c>
      <c r="E1234">
        <v>2</v>
      </c>
      <c r="F1234">
        <v>3</v>
      </c>
      <c r="G1234">
        <v>2</v>
      </c>
      <c r="H1234">
        <v>7</v>
      </c>
      <c r="I1234" t="s">
        <v>42</v>
      </c>
      <c r="J1234" t="s">
        <v>43</v>
      </c>
      <c r="K1234">
        <v>1</v>
      </c>
      <c r="L1234">
        <v>106.625</v>
      </c>
      <c r="M1234">
        <f>_xlfn.RANK.EQ(D1234,'Segments clients'!$D$2:$D$1708,0)</f>
        <v>937</v>
      </c>
      <c r="N1234">
        <f>SUMIFS('Segments clients'!$D$2:$D$1708,'Segments clients'!$M$2:$M$1708,"&lt;="&amp;M1234)</f>
        <v>2200205.3691999968</v>
      </c>
      <c r="O1234" s="4">
        <f>IFERROR(N1234/(SUM('Segments clients'!$D$2:$D$1708)),0)</f>
        <v>0.94130971630581839</v>
      </c>
    </row>
    <row r="1235" spans="1:15" x14ac:dyDescent="0.35">
      <c r="A1235" t="s">
        <v>202</v>
      </c>
      <c r="B1235">
        <v>44</v>
      </c>
      <c r="C1235">
        <v>3</v>
      </c>
      <c r="D1235">
        <v>418.96710000000002</v>
      </c>
      <c r="E1235">
        <v>2</v>
      </c>
      <c r="F1235">
        <v>3</v>
      </c>
      <c r="G1235">
        <v>2</v>
      </c>
      <c r="H1235">
        <v>7</v>
      </c>
      <c r="I1235" t="s">
        <v>42</v>
      </c>
      <c r="J1235" t="s">
        <v>43</v>
      </c>
      <c r="K1235">
        <v>1</v>
      </c>
      <c r="L1235">
        <v>91.6691</v>
      </c>
      <c r="M1235">
        <f>_xlfn.RANK.EQ(D1235,'Segments clients'!$D$2:$D$1708,0)</f>
        <v>994</v>
      </c>
      <c r="N1235">
        <f>SUMIFS('Segments clients'!$D$2:$D$1708,'Segments clients'!$M$2:$M$1708,"&lt;="&amp;M1235)</f>
        <v>2225880.5592999966</v>
      </c>
      <c r="O1235" s="4">
        <f>IFERROR(N1235/(SUM('Segments clients'!$D$2:$D$1708)),0)</f>
        <v>0.95229428449543074</v>
      </c>
    </row>
    <row r="1236" spans="1:15" x14ac:dyDescent="0.35">
      <c r="A1236" t="s">
        <v>966</v>
      </c>
      <c r="B1236">
        <v>57</v>
      </c>
      <c r="C1236">
        <v>2</v>
      </c>
      <c r="D1236">
        <v>741.98039999999992</v>
      </c>
      <c r="E1236">
        <v>2</v>
      </c>
      <c r="F1236">
        <v>2</v>
      </c>
      <c r="G1236">
        <v>3</v>
      </c>
      <c r="H1236">
        <v>7</v>
      </c>
      <c r="I1236" t="s">
        <v>44</v>
      </c>
      <c r="J1236" t="s">
        <v>43</v>
      </c>
      <c r="K1236">
        <v>1</v>
      </c>
      <c r="L1236">
        <v>239.8544</v>
      </c>
      <c r="M1236">
        <f>_xlfn.RANK.EQ(D1236,'Segments clients'!$D$2:$D$1708,0)</f>
        <v>776</v>
      </c>
      <c r="N1236">
        <f>SUMIFS('Segments clients'!$D$2:$D$1708,'Segments clients'!$M$2:$M$1708,"&lt;="&amp;M1236)</f>
        <v>2103633.2136999955</v>
      </c>
      <c r="O1236" s="4">
        <f>IFERROR(N1236/(SUM('Segments clients'!$D$2:$D$1708)),0)</f>
        <v>0.89999343303095269</v>
      </c>
    </row>
    <row r="1237" spans="1:15" x14ac:dyDescent="0.35">
      <c r="A1237" t="s">
        <v>3996</v>
      </c>
      <c r="B1237">
        <v>128</v>
      </c>
      <c r="C1237">
        <v>2</v>
      </c>
      <c r="D1237">
        <v>155.91980000000001</v>
      </c>
      <c r="E1237">
        <v>1</v>
      </c>
      <c r="F1237">
        <v>2</v>
      </c>
      <c r="G1237">
        <v>1</v>
      </c>
      <c r="H1237">
        <v>4</v>
      </c>
      <c r="I1237" t="s">
        <v>44</v>
      </c>
      <c r="J1237" t="s">
        <v>41</v>
      </c>
      <c r="K1237">
        <v>1</v>
      </c>
      <c r="L1237">
        <v>33.457799999999992</v>
      </c>
      <c r="M1237">
        <f>_xlfn.RANK.EQ(D1237,'Segments clients'!$D$2:$D$1708,0)</f>
        <v>1288</v>
      </c>
      <c r="N1237">
        <f>SUMIFS('Segments clients'!$D$2:$D$1708,'Segments clients'!$M$2:$M$1708,"&lt;="&amp;M1237)</f>
        <v>2305276.4204999972</v>
      </c>
      <c r="O1237" s="4">
        <f>IFERROR(N1237/(SUM('Segments clients'!$D$2:$D$1708)),0)</f>
        <v>0.98626206615265088</v>
      </c>
    </row>
    <row r="1238" spans="1:15" x14ac:dyDescent="0.35">
      <c r="A1238" t="s">
        <v>10758</v>
      </c>
      <c r="B1238">
        <v>17</v>
      </c>
      <c r="C1238">
        <v>1</v>
      </c>
      <c r="D1238">
        <v>270.98880000000003</v>
      </c>
      <c r="E1238">
        <v>3</v>
      </c>
      <c r="F1238">
        <v>1</v>
      </c>
      <c r="G1238">
        <v>2</v>
      </c>
      <c r="H1238">
        <v>6</v>
      </c>
      <c r="I1238" t="s">
        <v>42</v>
      </c>
      <c r="J1238" t="s">
        <v>45</v>
      </c>
      <c r="K1238">
        <v>0</v>
      </c>
      <c r="L1238">
        <v>95.970799999999997</v>
      </c>
      <c r="M1238">
        <f>_xlfn.RANK.EQ(D1238,'Segments clients'!$D$2:$D$1708,0)</f>
        <v>1137</v>
      </c>
      <c r="N1238">
        <f>SUMIFS('Segments clients'!$D$2:$D$1708,'Segments clients'!$M$2:$M$1708,"&lt;="&amp;M1238)</f>
        <v>2274103.0103999972</v>
      </c>
      <c r="O1238" s="4">
        <f>IFERROR(N1238/(SUM('Segments clients'!$D$2:$D$1708)),0)</f>
        <v>0.9729252048631134</v>
      </c>
    </row>
    <row r="1239" spans="1:15" x14ac:dyDescent="0.35">
      <c r="A1239" t="s">
        <v>6898</v>
      </c>
      <c r="B1239">
        <v>9</v>
      </c>
      <c r="C1239">
        <v>1</v>
      </c>
      <c r="D1239">
        <v>276.04500000000002</v>
      </c>
      <c r="E1239">
        <v>4</v>
      </c>
      <c r="F1239">
        <v>1</v>
      </c>
      <c r="G1239">
        <v>2</v>
      </c>
      <c r="H1239">
        <v>7</v>
      </c>
      <c r="I1239" t="s">
        <v>42</v>
      </c>
      <c r="J1239" t="s">
        <v>41</v>
      </c>
      <c r="K1239">
        <v>0</v>
      </c>
      <c r="L1239">
        <v>47.52500000000002</v>
      </c>
      <c r="M1239">
        <f>_xlfn.RANK.EQ(D1239,'Segments clients'!$D$2:$D$1708,0)</f>
        <v>1131</v>
      </c>
      <c r="N1239">
        <f>SUMIFS('Segments clients'!$D$2:$D$1708,'Segments clients'!$M$2:$M$1708,"&lt;="&amp;M1239)</f>
        <v>2272468.9615999972</v>
      </c>
      <c r="O1239" s="4">
        <f>IFERROR(N1239/(SUM('Segments clients'!$D$2:$D$1708)),0)</f>
        <v>0.97222611284475458</v>
      </c>
    </row>
    <row r="1240" spans="1:15" x14ac:dyDescent="0.35">
      <c r="A1240" t="s">
        <v>6504</v>
      </c>
      <c r="B1240">
        <v>136</v>
      </c>
      <c r="C1240">
        <v>2</v>
      </c>
      <c r="D1240">
        <v>174.54599999999999</v>
      </c>
      <c r="E1240">
        <v>1</v>
      </c>
      <c r="F1240">
        <v>2</v>
      </c>
      <c r="G1240">
        <v>2</v>
      </c>
      <c r="H1240">
        <v>5</v>
      </c>
      <c r="I1240" t="s">
        <v>44</v>
      </c>
      <c r="J1240" t="s">
        <v>43</v>
      </c>
      <c r="K1240">
        <v>1</v>
      </c>
      <c r="L1240">
        <v>-0.56399999999999473</v>
      </c>
      <c r="M1240">
        <f>_xlfn.RANK.EQ(D1240,'Segments clients'!$D$2:$D$1708,0)</f>
        <v>1254</v>
      </c>
      <c r="N1240">
        <f>SUMIFS('Segments clients'!$D$2:$D$1708,'Segments clients'!$M$2:$M$1708,"&lt;="&amp;M1240)</f>
        <v>2299729.751999998</v>
      </c>
      <c r="O1240" s="4">
        <f>IFERROR(N1240/(SUM('Segments clients'!$D$2:$D$1708)),0)</f>
        <v>0.98388904542228373</v>
      </c>
    </row>
    <row r="1241" spans="1:15" x14ac:dyDescent="0.35">
      <c r="A1241" t="s">
        <v>961</v>
      </c>
      <c r="B1241">
        <v>10</v>
      </c>
      <c r="C1241">
        <v>2</v>
      </c>
      <c r="D1241">
        <v>485.94260000000003</v>
      </c>
      <c r="E1241">
        <v>4</v>
      </c>
      <c r="F1241">
        <v>2</v>
      </c>
      <c r="G1241">
        <v>2</v>
      </c>
      <c r="H1241">
        <v>8</v>
      </c>
      <c r="I1241" t="s">
        <v>46</v>
      </c>
      <c r="J1241" t="s">
        <v>45</v>
      </c>
      <c r="K1241">
        <v>1</v>
      </c>
      <c r="L1241">
        <v>172.09059999999999</v>
      </c>
      <c r="M1241">
        <f>_xlfn.RANK.EQ(D1241,'Segments clients'!$D$2:$D$1708,0)</f>
        <v>935</v>
      </c>
      <c r="N1241">
        <f>SUMIFS('Segments clients'!$D$2:$D$1708,'Segments clients'!$M$2:$M$1708,"&lt;="&amp;M1241)</f>
        <v>2199233.9909999967</v>
      </c>
      <c r="O1241" s="4">
        <f>IFERROR(N1241/(SUM('Segments clients'!$D$2:$D$1708)),0)</f>
        <v>0.94089413340130057</v>
      </c>
    </row>
    <row r="1242" spans="1:15" x14ac:dyDescent="0.35">
      <c r="A1242" t="s">
        <v>1341</v>
      </c>
      <c r="B1242">
        <v>3</v>
      </c>
      <c r="C1242">
        <v>4</v>
      </c>
      <c r="D1242">
        <v>2044.1010000000001</v>
      </c>
      <c r="E1242">
        <v>4</v>
      </c>
      <c r="F1242">
        <v>3</v>
      </c>
      <c r="G1242">
        <v>4</v>
      </c>
      <c r="H1242">
        <v>11</v>
      </c>
      <c r="I1242" t="s">
        <v>49</v>
      </c>
      <c r="J1242" t="s">
        <v>43</v>
      </c>
      <c r="K1242">
        <v>1</v>
      </c>
      <c r="L1242">
        <v>625.5590000000002</v>
      </c>
      <c r="M1242">
        <f>_xlfn.RANK.EQ(D1242,'Segments clients'!$D$2:$D$1708,0)</f>
        <v>408</v>
      </c>
      <c r="N1242">
        <f>SUMIFS('Segments clients'!$D$2:$D$1708,'Segments clients'!$M$2:$M$1708,"&lt;="&amp;M1242)</f>
        <v>1642850.7118999984</v>
      </c>
      <c r="O1242" s="4">
        <f>IFERROR(N1242/(SUM('Segments clients'!$D$2:$D$1708)),0)</f>
        <v>0.70285772373771072</v>
      </c>
    </row>
    <row r="1243" spans="1:15" x14ac:dyDescent="0.35">
      <c r="A1243" t="s">
        <v>6634</v>
      </c>
      <c r="B1243">
        <v>78</v>
      </c>
      <c r="C1243">
        <v>1</v>
      </c>
      <c r="D1243">
        <v>7.9049999999999994</v>
      </c>
      <c r="E1243">
        <v>2</v>
      </c>
      <c r="F1243">
        <v>1</v>
      </c>
      <c r="G1243">
        <v>1</v>
      </c>
      <c r="H1243">
        <v>4</v>
      </c>
      <c r="I1243" t="s">
        <v>44</v>
      </c>
      <c r="J1243" t="s">
        <v>43</v>
      </c>
      <c r="K1243">
        <v>0</v>
      </c>
      <c r="L1243">
        <v>-8.1649999999999991</v>
      </c>
      <c r="M1243">
        <f>_xlfn.RANK.EQ(D1243,'Segments clients'!$D$2:$D$1708,0)</f>
        <v>1702</v>
      </c>
      <c r="N1243">
        <f>SUMIFS('Segments clients'!$D$2:$D$1708,'Segments clients'!$M$2:$M$1708,"&lt;="&amp;M1243)</f>
        <v>2337355.9046999966</v>
      </c>
      <c r="O1243" s="4">
        <f>IFERROR(N1243/(SUM('Segments clients'!$D$2:$D$1708)),0)</f>
        <v>0.99998657141668357</v>
      </c>
    </row>
    <row r="1244" spans="1:15" x14ac:dyDescent="0.35">
      <c r="A1244" t="s">
        <v>1197</v>
      </c>
      <c r="B1244">
        <v>53</v>
      </c>
      <c r="C1244">
        <v>3</v>
      </c>
      <c r="D1244">
        <v>1164.5627999999999</v>
      </c>
      <c r="E1244">
        <v>2</v>
      </c>
      <c r="F1244">
        <v>3</v>
      </c>
      <c r="G1244">
        <v>3</v>
      </c>
      <c r="H1244">
        <v>8</v>
      </c>
      <c r="I1244" t="s">
        <v>46</v>
      </c>
      <c r="J1244" t="s">
        <v>41</v>
      </c>
      <c r="K1244">
        <v>1</v>
      </c>
      <c r="L1244">
        <v>371.50880000000001</v>
      </c>
      <c r="M1244">
        <f>_xlfn.RANK.EQ(D1244,'Segments clients'!$D$2:$D$1708,0)</f>
        <v>605</v>
      </c>
      <c r="N1244">
        <f>SUMIFS('Segments clients'!$D$2:$D$1708,'Segments clients'!$M$2:$M$1708,"&lt;="&amp;M1244)</f>
        <v>1941664.9378999963</v>
      </c>
      <c r="O1244" s="4">
        <f>IFERROR(N1244/(SUM('Segments clients'!$D$2:$D$1708)),0)</f>
        <v>0.83069885086234552</v>
      </c>
    </row>
    <row r="1245" spans="1:15" x14ac:dyDescent="0.35">
      <c r="A1245" t="s">
        <v>1120</v>
      </c>
      <c r="B1245">
        <v>102</v>
      </c>
      <c r="C1245">
        <v>2</v>
      </c>
      <c r="D1245">
        <v>160.7672</v>
      </c>
      <c r="E1245">
        <v>1</v>
      </c>
      <c r="F1245">
        <v>2</v>
      </c>
      <c r="G1245">
        <v>2</v>
      </c>
      <c r="H1245">
        <v>5</v>
      </c>
      <c r="I1245" t="s">
        <v>44</v>
      </c>
      <c r="J1245" t="s">
        <v>43</v>
      </c>
      <c r="K1245">
        <v>1</v>
      </c>
      <c r="L1245">
        <v>22.799199999999988</v>
      </c>
      <c r="M1245">
        <f>_xlfn.RANK.EQ(D1245,'Segments clients'!$D$2:$D$1708,0)</f>
        <v>1273</v>
      </c>
      <c r="N1245">
        <f>SUMIFS('Segments clients'!$D$2:$D$1708,'Segments clients'!$M$2:$M$1708,"&lt;="&amp;M1245)</f>
        <v>2302910.1674999972</v>
      </c>
      <c r="O1245" s="4">
        <f>IFERROR(N1245/(SUM('Segments clients'!$D$2:$D$1708)),0)</f>
        <v>0.98524971659141525</v>
      </c>
    </row>
    <row r="1246" spans="1:15" x14ac:dyDescent="0.35">
      <c r="A1246" t="s">
        <v>9649</v>
      </c>
      <c r="B1246">
        <v>108</v>
      </c>
      <c r="C1246">
        <v>1</v>
      </c>
      <c r="D1246">
        <v>266.08920000000001</v>
      </c>
      <c r="E1246">
        <v>1</v>
      </c>
      <c r="F1246">
        <v>1</v>
      </c>
      <c r="G1246">
        <v>2</v>
      </c>
      <c r="H1246">
        <v>4</v>
      </c>
      <c r="I1246" t="s">
        <v>44</v>
      </c>
      <c r="J1246" t="s">
        <v>41</v>
      </c>
      <c r="K1246">
        <v>0</v>
      </c>
      <c r="L1246">
        <v>37.061200000000007</v>
      </c>
      <c r="M1246">
        <f>_xlfn.RANK.EQ(D1246,'Segments clients'!$D$2:$D$1708,0)</f>
        <v>1144</v>
      </c>
      <c r="N1246">
        <f>SUMIFS('Segments clients'!$D$2:$D$1708,'Segments clients'!$M$2:$M$1708,"&lt;="&amp;M1246)</f>
        <v>2275981.6732999971</v>
      </c>
      <c r="O1246" s="4">
        <f>IFERROR(N1246/(SUM('Segments clients'!$D$2:$D$1708)),0)</f>
        <v>0.97372894967084289</v>
      </c>
    </row>
    <row r="1247" spans="1:15" x14ac:dyDescent="0.35">
      <c r="A1247" t="s">
        <v>1880</v>
      </c>
      <c r="B1247">
        <v>35</v>
      </c>
      <c r="C1247">
        <v>3</v>
      </c>
      <c r="D1247">
        <v>559.4117</v>
      </c>
      <c r="E1247">
        <v>2</v>
      </c>
      <c r="F1247">
        <v>3</v>
      </c>
      <c r="G1247">
        <v>2</v>
      </c>
      <c r="H1247">
        <v>7</v>
      </c>
      <c r="I1247" t="s">
        <v>42</v>
      </c>
      <c r="J1247" t="s">
        <v>41</v>
      </c>
      <c r="K1247">
        <v>1</v>
      </c>
      <c r="L1247">
        <v>156.87370000000001</v>
      </c>
      <c r="M1247">
        <f>_xlfn.RANK.EQ(D1247,'Segments clients'!$D$2:$D$1708,0)</f>
        <v>878</v>
      </c>
      <c r="N1247">
        <f>SUMIFS('Segments clients'!$D$2:$D$1708,'Segments clients'!$M$2:$M$1708,"&lt;="&amp;M1247)</f>
        <v>2169791.0303999963</v>
      </c>
      <c r="O1247" s="4">
        <f>IFERROR(N1247/(SUM('Segments clients'!$D$2:$D$1708)),0)</f>
        <v>0.92829760705991315</v>
      </c>
    </row>
    <row r="1248" spans="1:15" x14ac:dyDescent="0.35">
      <c r="A1248" t="s">
        <v>650</v>
      </c>
      <c r="B1248">
        <v>13</v>
      </c>
      <c r="C1248">
        <v>4</v>
      </c>
      <c r="D1248">
        <v>258.05290000000002</v>
      </c>
      <c r="E1248">
        <v>3</v>
      </c>
      <c r="F1248">
        <v>3</v>
      </c>
      <c r="G1248">
        <v>2</v>
      </c>
      <c r="H1248">
        <v>8</v>
      </c>
      <c r="I1248" t="s">
        <v>46</v>
      </c>
      <c r="J1248" t="s">
        <v>43</v>
      </c>
      <c r="K1248">
        <v>1</v>
      </c>
      <c r="L1248">
        <v>21.290900000000011</v>
      </c>
      <c r="M1248">
        <f>_xlfn.RANK.EQ(D1248,'Segments clients'!$D$2:$D$1708,0)</f>
        <v>1150</v>
      </c>
      <c r="N1248">
        <f>SUMIFS('Segments clients'!$D$2:$D$1708,'Segments clients'!$M$2:$M$1708,"&lt;="&amp;M1248)</f>
        <v>2277557.3141999971</v>
      </c>
      <c r="O1248" s="4">
        <f>IFERROR(N1248/(SUM('Segments clients'!$D$2:$D$1708)),0)</f>
        <v>0.97440305314742803</v>
      </c>
    </row>
    <row r="1249" spans="1:15" x14ac:dyDescent="0.35">
      <c r="A1249" t="s">
        <v>3662</v>
      </c>
      <c r="B1249">
        <v>7</v>
      </c>
      <c r="C1249">
        <v>1</v>
      </c>
      <c r="D1249">
        <v>100.6272</v>
      </c>
      <c r="E1249">
        <v>4</v>
      </c>
      <c r="F1249">
        <v>1</v>
      </c>
      <c r="G1249">
        <v>1</v>
      </c>
      <c r="H1249">
        <v>6</v>
      </c>
      <c r="I1249" t="s">
        <v>42</v>
      </c>
      <c r="J1249" t="s">
        <v>43</v>
      </c>
      <c r="K1249">
        <v>0</v>
      </c>
      <c r="L1249">
        <v>23.9452</v>
      </c>
      <c r="M1249">
        <f>_xlfn.RANK.EQ(D1249,'Segments clients'!$D$2:$D$1708,0)</f>
        <v>1414</v>
      </c>
      <c r="N1249">
        <f>SUMIFS('Segments clients'!$D$2:$D$1708,'Segments clients'!$M$2:$M$1708,"&lt;="&amp;M1249)</f>
        <v>2321239.3099999963</v>
      </c>
      <c r="O1249" s="4">
        <f>IFERROR(N1249/(SUM('Segments clients'!$D$2:$D$1708)),0)</f>
        <v>0.99309143908165554</v>
      </c>
    </row>
    <row r="1250" spans="1:15" x14ac:dyDescent="0.35">
      <c r="A1250" t="s">
        <v>564</v>
      </c>
      <c r="B1250">
        <v>35</v>
      </c>
      <c r="C1250">
        <v>5</v>
      </c>
      <c r="D1250">
        <v>1592.3000999999999</v>
      </c>
      <c r="E1250">
        <v>2</v>
      </c>
      <c r="F1250">
        <v>3</v>
      </c>
      <c r="G1250">
        <v>3</v>
      </c>
      <c r="H1250">
        <v>8</v>
      </c>
      <c r="I1250" t="s">
        <v>46</v>
      </c>
      <c r="J1250" t="s">
        <v>48</v>
      </c>
      <c r="K1250">
        <v>1</v>
      </c>
      <c r="L1250">
        <v>418.61610000000007</v>
      </c>
      <c r="M1250">
        <f>_xlfn.RANK.EQ(D1250,'Segments clients'!$D$2:$D$1708,0)</f>
        <v>481</v>
      </c>
      <c r="N1250">
        <f>SUMIFS('Segments clients'!$D$2:$D$1708,'Segments clients'!$M$2:$M$1708,"&lt;="&amp;M1250)</f>
        <v>1774169.6034999976</v>
      </c>
      <c r="O1250" s="4">
        <f>IFERROR(N1250/(SUM('Segments clients'!$D$2:$D$1708)),0)</f>
        <v>0.75903963762992865</v>
      </c>
    </row>
    <row r="1251" spans="1:15" x14ac:dyDescent="0.35">
      <c r="A1251" t="s">
        <v>2844</v>
      </c>
      <c r="B1251">
        <v>53</v>
      </c>
      <c r="C1251">
        <v>2</v>
      </c>
      <c r="D1251">
        <v>477.55</v>
      </c>
      <c r="E1251">
        <v>2</v>
      </c>
      <c r="F1251">
        <v>2</v>
      </c>
      <c r="G1251">
        <v>2</v>
      </c>
      <c r="H1251">
        <v>6</v>
      </c>
      <c r="I1251" t="s">
        <v>44</v>
      </c>
      <c r="J1251" t="s">
        <v>45</v>
      </c>
      <c r="K1251">
        <v>1</v>
      </c>
      <c r="L1251">
        <v>135.68799999999999</v>
      </c>
      <c r="M1251">
        <f>_xlfn.RANK.EQ(D1251,'Segments clients'!$D$2:$D$1708,0)</f>
        <v>945</v>
      </c>
      <c r="N1251">
        <f>SUMIFS('Segments clients'!$D$2:$D$1708,'Segments clients'!$M$2:$M$1708,"&lt;="&amp;M1251)</f>
        <v>2204045.9136999962</v>
      </c>
      <c r="O1251" s="4">
        <f>IFERROR(N1251/(SUM('Segments clients'!$D$2:$D$1708)),0)</f>
        <v>0.94295280922085323</v>
      </c>
    </row>
    <row r="1252" spans="1:15" x14ac:dyDescent="0.35">
      <c r="A1252" t="s">
        <v>9692</v>
      </c>
      <c r="B1252">
        <v>21</v>
      </c>
      <c r="C1252">
        <v>1</v>
      </c>
      <c r="D1252">
        <v>95.231700000000004</v>
      </c>
      <c r="E1252">
        <v>3</v>
      </c>
      <c r="F1252">
        <v>1</v>
      </c>
      <c r="G1252">
        <v>1</v>
      </c>
      <c r="H1252">
        <v>5</v>
      </c>
      <c r="I1252" t="s">
        <v>42</v>
      </c>
      <c r="J1252" t="s">
        <v>41</v>
      </c>
      <c r="K1252">
        <v>0</v>
      </c>
      <c r="L1252">
        <v>9.8597000000000161</v>
      </c>
      <c r="M1252">
        <f>_xlfn.RANK.EQ(D1252,'Segments clients'!$D$2:$D$1708,0)</f>
        <v>1428</v>
      </c>
      <c r="N1252">
        <f>SUMIFS('Segments clients'!$D$2:$D$1708,'Segments clients'!$M$2:$M$1708,"&lt;="&amp;M1252)</f>
        <v>2322613.1504999967</v>
      </c>
      <c r="O1252" s="4">
        <f>IFERROR(N1252/(SUM('Segments clients'!$D$2:$D$1708)),0)</f>
        <v>0.99367920667344867</v>
      </c>
    </row>
    <row r="1253" spans="1:15" x14ac:dyDescent="0.35">
      <c r="A1253" t="s">
        <v>4604</v>
      </c>
      <c r="B1253">
        <v>48</v>
      </c>
      <c r="C1253">
        <v>1</v>
      </c>
      <c r="D1253">
        <v>142.57079999999999</v>
      </c>
      <c r="E1253">
        <v>2</v>
      </c>
      <c r="F1253">
        <v>1</v>
      </c>
      <c r="G1253">
        <v>1</v>
      </c>
      <c r="H1253">
        <v>4</v>
      </c>
      <c r="I1253" t="s">
        <v>44</v>
      </c>
      <c r="J1253" t="s">
        <v>41</v>
      </c>
      <c r="K1253">
        <v>0</v>
      </c>
      <c r="L1253">
        <v>26.282799999999991</v>
      </c>
      <c r="M1253">
        <f>_xlfn.RANK.EQ(D1253,'Segments clients'!$D$2:$D$1708,0)</f>
        <v>1311</v>
      </c>
      <c r="N1253">
        <f>SUMIFS('Segments clients'!$D$2:$D$1708,'Segments clients'!$M$2:$M$1708,"&lt;="&amp;M1253)</f>
        <v>2308696.5077999965</v>
      </c>
      <c r="O1253" s="4">
        <f>IFERROR(N1253/(SUM('Segments clients'!$D$2:$D$1708)),0)</f>
        <v>0.98772527565625912</v>
      </c>
    </row>
    <row r="1254" spans="1:15" x14ac:dyDescent="0.35">
      <c r="A1254" t="s">
        <v>3907</v>
      </c>
      <c r="B1254">
        <v>9</v>
      </c>
      <c r="C1254">
        <v>2</v>
      </c>
      <c r="D1254">
        <v>376.86099999999999</v>
      </c>
      <c r="E1254">
        <v>4</v>
      </c>
      <c r="F1254">
        <v>2</v>
      </c>
      <c r="G1254">
        <v>2</v>
      </c>
      <c r="H1254">
        <v>8</v>
      </c>
      <c r="I1254" t="s">
        <v>46</v>
      </c>
      <c r="J1254" t="s">
        <v>43</v>
      </c>
      <c r="K1254">
        <v>1</v>
      </c>
      <c r="L1254">
        <v>115.80500000000001</v>
      </c>
      <c r="M1254">
        <f>_xlfn.RANK.EQ(D1254,'Segments clients'!$D$2:$D$1708,0)</f>
        <v>1024</v>
      </c>
      <c r="N1254">
        <f>SUMIFS('Segments clients'!$D$2:$D$1708,'Segments clients'!$M$2:$M$1708,"&lt;="&amp;M1254)</f>
        <v>2237770.4143999964</v>
      </c>
      <c r="O1254" s="4">
        <f>IFERROR(N1254/(SUM('Segments clients'!$D$2:$D$1708)),0)</f>
        <v>0.95738109879366495</v>
      </c>
    </row>
    <row r="1255" spans="1:15" x14ac:dyDescent="0.35">
      <c r="A1255" t="s">
        <v>2768</v>
      </c>
      <c r="B1255">
        <v>30</v>
      </c>
      <c r="C1255">
        <v>3</v>
      </c>
      <c r="D1255">
        <v>430.565</v>
      </c>
      <c r="E1255">
        <v>3</v>
      </c>
      <c r="F1255">
        <v>3</v>
      </c>
      <c r="G1255">
        <v>2</v>
      </c>
      <c r="H1255">
        <v>8</v>
      </c>
      <c r="I1255" t="s">
        <v>46</v>
      </c>
      <c r="J1255" t="s">
        <v>43</v>
      </c>
      <c r="K1255">
        <v>1</v>
      </c>
      <c r="L1255">
        <v>44.182999999999993</v>
      </c>
      <c r="M1255">
        <f>_xlfn.RANK.EQ(D1255,'Segments clients'!$D$2:$D$1708,0)</f>
        <v>984</v>
      </c>
      <c r="N1255">
        <f>SUMIFS('Segments clients'!$D$2:$D$1708,'Segments clients'!$M$2:$M$1708,"&lt;="&amp;M1255)</f>
        <v>2221630.0148999966</v>
      </c>
      <c r="O1255" s="4">
        <f>IFERROR(N1255/(SUM('Segments clients'!$D$2:$D$1708)),0)</f>
        <v>0.95047578209591888</v>
      </c>
    </row>
    <row r="1256" spans="1:15" x14ac:dyDescent="0.35">
      <c r="A1256" t="s">
        <v>450</v>
      </c>
      <c r="B1256">
        <v>40</v>
      </c>
      <c r="C1256">
        <v>3</v>
      </c>
      <c r="D1256">
        <v>423.49849999999998</v>
      </c>
      <c r="E1256">
        <v>2</v>
      </c>
      <c r="F1256">
        <v>3</v>
      </c>
      <c r="G1256">
        <v>2</v>
      </c>
      <c r="H1256">
        <v>7</v>
      </c>
      <c r="I1256" t="s">
        <v>42</v>
      </c>
      <c r="J1256" t="s">
        <v>41</v>
      </c>
      <c r="K1256">
        <v>1</v>
      </c>
      <c r="L1256">
        <v>109.1465</v>
      </c>
      <c r="M1256">
        <f>_xlfn.RANK.EQ(D1256,'Segments clients'!$D$2:$D$1708,0)</f>
        <v>991</v>
      </c>
      <c r="N1256">
        <f>SUMIFS('Segments clients'!$D$2:$D$1708,'Segments clients'!$M$2:$M$1708,"&lt;="&amp;M1256)</f>
        <v>2224621.7946999967</v>
      </c>
      <c r="O1256" s="4">
        <f>IFERROR(N1256/(SUM('Segments clients'!$D$2:$D$1708)),0)</f>
        <v>0.95175574960904763</v>
      </c>
    </row>
    <row r="1257" spans="1:15" x14ac:dyDescent="0.35">
      <c r="A1257" t="s">
        <v>7101</v>
      </c>
      <c r="B1257">
        <v>59</v>
      </c>
      <c r="C1257">
        <v>2</v>
      </c>
      <c r="D1257">
        <v>50.630499999999998</v>
      </c>
      <c r="E1257">
        <v>2</v>
      </c>
      <c r="F1257">
        <v>2</v>
      </c>
      <c r="G1257">
        <v>1</v>
      </c>
      <c r="H1257">
        <v>5</v>
      </c>
      <c r="I1257" t="s">
        <v>44</v>
      </c>
      <c r="J1257" t="s">
        <v>45</v>
      </c>
      <c r="K1257">
        <v>1</v>
      </c>
      <c r="L1257">
        <v>1.1585000000000001</v>
      </c>
      <c r="M1257">
        <f>_xlfn.RANK.EQ(D1257,'Segments clients'!$D$2:$D$1708,0)</f>
        <v>1576</v>
      </c>
      <c r="N1257">
        <f>SUMIFS('Segments clients'!$D$2:$D$1708,'Segments clients'!$M$2:$M$1708,"&lt;="&amp;M1257)</f>
        <v>2333369.0539999958</v>
      </c>
      <c r="O1257" s="4">
        <f>IFERROR(N1257/(SUM('Segments clients'!$D$2:$D$1708)),0)</f>
        <v>0.99828088459585018</v>
      </c>
    </row>
    <row r="1258" spans="1:15" x14ac:dyDescent="0.35">
      <c r="A1258" t="s">
        <v>262</v>
      </c>
      <c r="B1258">
        <v>42</v>
      </c>
      <c r="C1258">
        <v>3</v>
      </c>
      <c r="D1258">
        <v>419.2319</v>
      </c>
      <c r="E1258">
        <v>2</v>
      </c>
      <c r="F1258">
        <v>3</v>
      </c>
      <c r="G1258">
        <v>2</v>
      </c>
      <c r="H1258">
        <v>7</v>
      </c>
      <c r="I1258" t="s">
        <v>42</v>
      </c>
      <c r="J1258" t="s">
        <v>48</v>
      </c>
      <c r="K1258">
        <v>1</v>
      </c>
      <c r="L1258">
        <v>113.44589999999999</v>
      </c>
      <c r="M1258">
        <f>_xlfn.RANK.EQ(D1258,'Segments clients'!$D$2:$D$1708,0)</f>
        <v>993</v>
      </c>
      <c r="N1258">
        <f>SUMIFS('Segments clients'!$D$2:$D$1708,'Segments clients'!$M$2:$M$1708,"&lt;="&amp;M1258)</f>
        <v>2225461.5921999966</v>
      </c>
      <c r="O1258" s="4">
        <f>IFERROR(N1258/(SUM('Segments clients'!$D$2:$D$1708)),0)</f>
        <v>0.95211503859067881</v>
      </c>
    </row>
    <row r="1259" spans="1:15" x14ac:dyDescent="0.35">
      <c r="A1259" t="s">
        <v>590</v>
      </c>
      <c r="B1259">
        <v>48</v>
      </c>
      <c r="C1259">
        <v>3</v>
      </c>
      <c r="D1259">
        <v>440.51679999999999</v>
      </c>
      <c r="E1259">
        <v>2</v>
      </c>
      <c r="F1259">
        <v>3</v>
      </c>
      <c r="G1259">
        <v>2</v>
      </c>
      <c r="H1259">
        <v>7</v>
      </c>
      <c r="I1259" t="s">
        <v>42</v>
      </c>
      <c r="J1259" t="s">
        <v>48</v>
      </c>
      <c r="K1259">
        <v>1</v>
      </c>
      <c r="L1259">
        <v>93.598799999999997</v>
      </c>
      <c r="M1259">
        <f>_xlfn.RANK.EQ(D1259,'Segments clients'!$D$2:$D$1708,0)</f>
        <v>975</v>
      </c>
      <c r="N1259">
        <f>SUMIFS('Segments clients'!$D$2:$D$1708,'Segments clients'!$M$2:$M$1708,"&lt;="&amp;M1259)</f>
        <v>2217721.7222999968</v>
      </c>
      <c r="O1259" s="4">
        <f>IFERROR(N1259/(SUM('Segments clients'!$D$2:$D$1708)),0)</f>
        <v>0.94880370463894781</v>
      </c>
    </row>
    <row r="1260" spans="1:15" x14ac:dyDescent="0.35">
      <c r="A1260" t="s">
        <v>4551</v>
      </c>
      <c r="B1260">
        <v>51</v>
      </c>
      <c r="C1260">
        <v>2</v>
      </c>
      <c r="D1260">
        <v>1309.4562000000001</v>
      </c>
      <c r="E1260">
        <v>2</v>
      </c>
      <c r="F1260">
        <v>2</v>
      </c>
      <c r="G1260">
        <v>3</v>
      </c>
      <c r="H1260">
        <v>7</v>
      </c>
      <c r="I1260" t="s">
        <v>44</v>
      </c>
      <c r="J1260" t="s">
        <v>45</v>
      </c>
      <c r="K1260">
        <v>1</v>
      </c>
      <c r="L1260">
        <v>448.53020000000009</v>
      </c>
      <c r="M1260">
        <f>_xlfn.RANK.EQ(D1260,'Segments clients'!$D$2:$D$1708,0)</f>
        <v>552</v>
      </c>
      <c r="N1260">
        <f>SUMIFS('Segments clients'!$D$2:$D$1708,'Segments clients'!$M$2:$M$1708,"&lt;="&amp;M1260)</f>
        <v>1876644.4685999963</v>
      </c>
      <c r="O1260" s="4">
        <f>IFERROR(N1260/(SUM('Segments clients'!$D$2:$D$1708)),0)</f>
        <v>0.80288126602793142</v>
      </c>
    </row>
    <row r="1261" spans="1:15" x14ac:dyDescent="0.35">
      <c r="A1261" t="s">
        <v>5604</v>
      </c>
      <c r="B1261">
        <v>6</v>
      </c>
      <c r="C1261">
        <v>1</v>
      </c>
      <c r="D1261">
        <v>38.975999999999999</v>
      </c>
      <c r="E1261">
        <v>4</v>
      </c>
      <c r="F1261">
        <v>1</v>
      </c>
      <c r="G1261">
        <v>1</v>
      </c>
      <c r="H1261">
        <v>6</v>
      </c>
      <c r="I1261" t="s">
        <v>42</v>
      </c>
      <c r="J1261" t="s">
        <v>45</v>
      </c>
      <c r="K1261">
        <v>0</v>
      </c>
      <c r="L1261">
        <v>8.0259999999999998</v>
      </c>
      <c r="M1261">
        <f>_xlfn.RANK.EQ(D1261,'Segments clients'!$D$2:$D$1708,0)</f>
        <v>1613</v>
      </c>
      <c r="N1261">
        <f>SUMIFS('Segments clients'!$D$2:$D$1708,'Segments clients'!$M$2:$M$1708,"&lt;="&amp;M1261)</f>
        <v>2335041.3876999957</v>
      </c>
      <c r="O1261" s="4">
        <f>IFERROR(N1261/(SUM('Segments clients'!$D$2:$D$1708)),0)</f>
        <v>0.99899635597081904</v>
      </c>
    </row>
    <row r="1262" spans="1:15" x14ac:dyDescent="0.35">
      <c r="A1262" t="s">
        <v>8800</v>
      </c>
      <c r="B1262">
        <v>137</v>
      </c>
      <c r="C1262">
        <v>1</v>
      </c>
      <c r="D1262">
        <v>74.678399999999996</v>
      </c>
      <c r="E1262">
        <v>1</v>
      </c>
      <c r="F1262">
        <v>1</v>
      </c>
      <c r="G1262">
        <v>1</v>
      </c>
      <c r="H1262">
        <v>3</v>
      </c>
      <c r="I1262" t="s">
        <v>44</v>
      </c>
      <c r="J1262" t="s">
        <v>43</v>
      </c>
      <c r="K1262">
        <v>0</v>
      </c>
      <c r="L1262">
        <v>19.074400000000001</v>
      </c>
      <c r="M1262">
        <f>_xlfn.RANK.EQ(D1262,'Segments clients'!$D$2:$D$1708,0)</f>
        <v>1500</v>
      </c>
      <c r="N1262">
        <f>SUMIFS('Segments clients'!$D$2:$D$1708,'Segments clients'!$M$2:$M$1708,"&lt;="&amp;M1262)</f>
        <v>2328700.8208999964</v>
      </c>
      <c r="O1262" s="4">
        <f>IFERROR(N1262/(SUM('Segments clients'!$D$2:$D$1708)),0)</f>
        <v>0.99628368322704897</v>
      </c>
    </row>
    <row r="1263" spans="1:15" x14ac:dyDescent="0.35">
      <c r="A1263" t="s">
        <v>380</v>
      </c>
      <c r="B1263">
        <v>29</v>
      </c>
      <c r="C1263">
        <v>7</v>
      </c>
      <c r="D1263">
        <v>2847.9114</v>
      </c>
      <c r="E1263">
        <v>3</v>
      </c>
      <c r="F1263">
        <v>4</v>
      </c>
      <c r="G1263">
        <v>4</v>
      </c>
      <c r="H1263">
        <v>11</v>
      </c>
      <c r="I1263" t="s">
        <v>49</v>
      </c>
      <c r="J1263" t="s">
        <v>41</v>
      </c>
      <c r="K1263">
        <v>1</v>
      </c>
      <c r="L1263">
        <v>941.41539999999998</v>
      </c>
      <c r="M1263">
        <f>_xlfn.RANK.EQ(D1263,'Segments clients'!$D$2:$D$1708,0)</f>
        <v>300</v>
      </c>
      <c r="N1263">
        <f>SUMIFS('Segments clients'!$D$2:$D$1708,'Segments clients'!$M$2:$M$1708,"&lt;="&amp;M1263)</f>
        <v>1381169.5969999989</v>
      </c>
      <c r="O1263" s="4">
        <f>IFERROR(N1263/(SUM('Segments clients'!$D$2:$D$1708)),0)</f>
        <v>0.59090318554899945</v>
      </c>
    </row>
    <row r="1264" spans="1:15" x14ac:dyDescent="0.35">
      <c r="A1264" t="s">
        <v>6056</v>
      </c>
      <c r="B1264">
        <v>4</v>
      </c>
      <c r="C1264">
        <v>2</v>
      </c>
      <c r="D1264">
        <v>48.439800000000012</v>
      </c>
      <c r="E1264">
        <v>4</v>
      </c>
      <c r="F1264">
        <v>2</v>
      </c>
      <c r="G1264">
        <v>1</v>
      </c>
      <c r="H1264">
        <v>7</v>
      </c>
      <c r="I1264" t="s">
        <v>42</v>
      </c>
      <c r="J1264" t="s">
        <v>41</v>
      </c>
      <c r="K1264">
        <v>1</v>
      </c>
      <c r="L1264">
        <v>-20.4422</v>
      </c>
      <c r="M1264">
        <f>_xlfn.RANK.EQ(D1264,'Segments clients'!$D$2:$D$1708,0)</f>
        <v>1585</v>
      </c>
      <c r="N1264">
        <f>SUMIFS('Segments clients'!$D$2:$D$1708,'Segments clients'!$M$2:$M$1708,"&lt;="&amp;M1264)</f>
        <v>2333811.0814999966</v>
      </c>
      <c r="O1264" s="4">
        <f>IFERROR(N1264/(SUM('Segments clients'!$D$2:$D$1708)),0)</f>
        <v>0.99846999638807177</v>
      </c>
    </row>
    <row r="1265" spans="1:15" x14ac:dyDescent="0.35">
      <c r="A1265" t="s">
        <v>2424</v>
      </c>
      <c r="B1265">
        <v>21</v>
      </c>
      <c r="C1265">
        <v>2</v>
      </c>
      <c r="D1265">
        <v>450.93239999999992</v>
      </c>
      <c r="E1265">
        <v>3</v>
      </c>
      <c r="F1265">
        <v>2</v>
      </c>
      <c r="G1265">
        <v>2</v>
      </c>
      <c r="H1265">
        <v>7</v>
      </c>
      <c r="I1265" t="s">
        <v>42</v>
      </c>
      <c r="J1265" t="s">
        <v>43</v>
      </c>
      <c r="K1265">
        <v>1</v>
      </c>
      <c r="L1265">
        <v>110.0044</v>
      </c>
      <c r="M1265">
        <f>_xlfn.RANK.EQ(D1265,'Segments clients'!$D$2:$D$1708,0)</f>
        <v>964</v>
      </c>
      <c r="N1265">
        <f>SUMIFS('Segments clients'!$D$2:$D$1708,'Segments clients'!$M$2:$M$1708,"&lt;="&amp;M1265)</f>
        <v>2212816.628699997</v>
      </c>
      <c r="O1265" s="4">
        <f>IFERROR(N1265/(SUM('Segments clients'!$D$2:$D$1708)),0)</f>
        <v>0.94670516768885016</v>
      </c>
    </row>
    <row r="1266" spans="1:15" x14ac:dyDescent="0.35">
      <c r="A1266" t="s">
        <v>5489</v>
      </c>
      <c r="B1266">
        <v>37</v>
      </c>
      <c r="C1266">
        <v>2</v>
      </c>
      <c r="D1266">
        <v>358.20940000000002</v>
      </c>
      <c r="E1266">
        <v>2</v>
      </c>
      <c r="F1266">
        <v>2</v>
      </c>
      <c r="G1266">
        <v>2</v>
      </c>
      <c r="H1266">
        <v>6</v>
      </c>
      <c r="I1266" t="s">
        <v>44</v>
      </c>
      <c r="J1266" t="s">
        <v>41</v>
      </c>
      <c r="K1266">
        <v>1</v>
      </c>
      <c r="L1266">
        <v>80.623400000000004</v>
      </c>
      <c r="M1266">
        <f>_xlfn.RANK.EQ(D1266,'Segments clients'!$D$2:$D$1708,0)</f>
        <v>1042</v>
      </c>
      <c r="N1266">
        <f>SUMIFS('Segments clients'!$D$2:$D$1708,'Segments clients'!$M$2:$M$1708,"&lt;="&amp;M1266)</f>
        <v>2244381.9675999964</v>
      </c>
      <c r="O1266" s="4">
        <f>IFERROR(N1266/(SUM('Segments clients'!$D$2:$D$1708)),0)</f>
        <v>0.96020970713821041</v>
      </c>
    </row>
    <row r="1267" spans="1:15" x14ac:dyDescent="0.35">
      <c r="A1267" t="s">
        <v>4495</v>
      </c>
      <c r="B1267">
        <v>108</v>
      </c>
      <c r="C1267">
        <v>3</v>
      </c>
      <c r="D1267">
        <v>719.85839999999996</v>
      </c>
      <c r="E1267">
        <v>1</v>
      </c>
      <c r="F1267">
        <v>3</v>
      </c>
      <c r="G1267">
        <v>3</v>
      </c>
      <c r="H1267">
        <v>7</v>
      </c>
      <c r="I1267" t="s">
        <v>42</v>
      </c>
      <c r="J1267" t="s">
        <v>48</v>
      </c>
      <c r="K1267">
        <v>1</v>
      </c>
      <c r="L1267">
        <v>79.684400000000011</v>
      </c>
      <c r="M1267">
        <f>_xlfn.RANK.EQ(D1267,'Segments clients'!$D$2:$D$1708,0)</f>
        <v>787</v>
      </c>
      <c r="N1267">
        <f>SUMIFS('Segments clients'!$D$2:$D$1708,'Segments clients'!$M$2:$M$1708,"&lt;="&amp;M1267)</f>
        <v>2111683.6986999945</v>
      </c>
      <c r="O1267" s="4">
        <f>IFERROR(N1267/(SUM('Segments clients'!$D$2:$D$1708)),0)</f>
        <v>0.90343765685548982</v>
      </c>
    </row>
    <row r="1268" spans="1:15" x14ac:dyDescent="0.35">
      <c r="A1268" t="s">
        <v>8103</v>
      </c>
      <c r="B1268">
        <v>53</v>
      </c>
      <c r="C1268">
        <v>2</v>
      </c>
      <c r="D1268">
        <v>264.96699999999998</v>
      </c>
      <c r="E1268">
        <v>2</v>
      </c>
      <c r="F1268">
        <v>2</v>
      </c>
      <c r="G1268">
        <v>2</v>
      </c>
      <c r="H1268">
        <v>6</v>
      </c>
      <c r="I1268" t="s">
        <v>44</v>
      </c>
      <c r="J1268" t="s">
        <v>41</v>
      </c>
      <c r="K1268">
        <v>1</v>
      </c>
      <c r="L1268">
        <v>31.789000000000019</v>
      </c>
      <c r="M1268">
        <f>_xlfn.RANK.EQ(D1268,'Segments clients'!$D$2:$D$1708,0)</f>
        <v>1146</v>
      </c>
      <c r="N1268">
        <f>SUMIFS('Segments clients'!$D$2:$D$1708,'Segments clients'!$M$2:$M$1708,"&lt;="&amp;M1268)</f>
        <v>2276511.7049999973</v>
      </c>
      <c r="O1268" s="4">
        <f>IFERROR(N1268/(SUM('Segments clients'!$D$2:$D$1708)),0)</f>
        <v>0.97395571213408594</v>
      </c>
    </row>
    <row r="1269" spans="1:15" x14ac:dyDescent="0.35">
      <c r="A1269" t="s">
        <v>7200</v>
      </c>
      <c r="B1269">
        <v>43</v>
      </c>
      <c r="C1269">
        <v>2</v>
      </c>
      <c r="D1269">
        <v>428.93419999999998</v>
      </c>
      <c r="E1269">
        <v>2</v>
      </c>
      <c r="F1269">
        <v>2</v>
      </c>
      <c r="G1269">
        <v>2</v>
      </c>
      <c r="H1269">
        <v>6</v>
      </c>
      <c r="I1269" t="s">
        <v>44</v>
      </c>
      <c r="J1269" t="s">
        <v>48</v>
      </c>
      <c r="K1269">
        <v>1</v>
      </c>
      <c r="L1269">
        <v>114.1862</v>
      </c>
      <c r="M1269">
        <f>_xlfn.RANK.EQ(D1269,'Segments clients'!$D$2:$D$1708,0)</f>
        <v>987</v>
      </c>
      <c r="N1269">
        <f>SUMIFS('Segments clients'!$D$2:$D$1708,'Segments clients'!$M$2:$M$1708,"&lt;="&amp;M1269)</f>
        <v>2222917.4066999969</v>
      </c>
      <c r="O1269" s="4">
        <f>IFERROR(N1269/(SUM('Segments clients'!$D$2:$D$1708)),0)</f>
        <v>0.95102656450332357</v>
      </c>
    </row>
    <row r="1270" spans="1:15" x14ac:dyDescent="0.35">
      <c r="A1270" t="s">
        <v>9484</v>
      </c>
      <c r="B1270">
        <v>41</v>
      </c>
      <c r="C1270">
        <v>1</v>
      </c>
      <c r="D1270">
        <v>1128.2180000000001</v>
      </c>
      <c r="E1270">
        <v>2</v>
      </c>
      <c r="F1270">
        <v>1</v>
      </c>
      <c r="G1270">
        <v>3</v>
      </c>
      <c r="H1270">
        <v>6</v>
      </c>
      <c r="I1270" t="s">
        <v>44</v>
      </c>
      <c r="J1270" t="s">
        <v>41</v>
      </c>
      <c r="K1270">
        <v>0</v>
      </c>
      <c r="L1270">
        <v>367.7480000000001</v>
      </c>
      <c r="M1270">
        <f>_xlfn.RANK.EQ(D1270,'Segments clients'!$D$2:$D$1708,0)</f>
        <v>618</v>
      </c>
      <c r="N1270">
        <f>SUMIFS('Segments clients'!$D$2:$D$1708,'Segments clients'!$M$2:$M$1708,"&lt;="&amp;M1270)</f>
        <v>1956587.5882999965</v>
      </c>
      <c r="O1270" s="4">
        <f>IFERROR(N1270/(SUM('Segments clients'!$D$2:$D$1708)),0)</f>
        <v>0.83708318025777029</v>
      </c>
    </row>
    <row r="1271" spans="1:15" x14ac:dyDescent="0.35">
      <c r="A1271" t="s">
        <v>9179</v>
      </c>
      <c r="B1271">
        <v>22</v>
      </c>
      <c r="C1271">
        <v>2</v>
      </c>
      <c r="D1271">
        <v>679.68179999999995</v>
      </c>
      <c r="E1271">
        <v>3</v>
      </c>
      <c r="F1271">
        <v>2</v>
      </c>
      <c r="G1271">
        <v>3</v>
      </c>
      <c r="H1271">
        <v>8</v>
      </c>
      <c r="I1271" t="s">
        <v>46</v>
      </c>
      <c r="J1271" t="s">
        <v>45</v>
      </c>
      <c r="K1271">
        <v>1</v>
      </c>
      <c r="L1271">
        <v>207.17580000000001</v>
      </c>
      <c r="M1271">
        <f>_xlfn.RANK.EQ(D1271,'Segments clients'!$D$2:$D$1708,0)</f>
        <v>814</v>
      </c>
      <c r="N1271">
        <f>SUMIFS('Segments clients'!$D$2:$D$1708,'Segments clients'!$M$2:$M$1708,"&lt;="&amp;M1271)</f>
        <v>2130542.9086999958</v>
      </c>
      <c r="O1271" s="4">
        <f>IFERROR(N1271/(SUM('Segments clients'!$D$2:$D$1708)),0)</f>
        <v>0.91150615712522054</v>
      </c>
    </row>
    <row r="1272" spans="1:15" x14ac:dyDescent="0.35">
      <c r="A1272" t="s">
        <v>7086</v>
      </c>
      <c r="B1272">
        <v>40</v>
      </c>
      <c r="C1272">
        <v>2</v>
      </c>
      <c r="D1272">
        <v>95.422200000000004</v>
      </c>
      <c r="E1272">
        <v>2</v>
      </c>
      <c r="F1272">
        <v>2</v>
      </c>
      <c r="G1272">
        <v>1</v>
      </c>
      <c r="H1272">
        <v>5</v>
      </c>
      <c r="I1272" t="s">
        <v>44</v>
      </c>
      <c r="J1272" t="s">
        <v>48</v>
      </c>
      <c r="K1272">
        <v>1</v>
      </c>
      <c r="L1272">
        <v>12.3322</v>
      </c>
      <c r="M1272">
        <f>_xlfn.RANK.EQ(D1272,'Segments clients'!$D$2:$D$1708,0)</f>
        <v>1427</v>
      </c>
      <c r="N1272">
        <f>SUMIFS('Segments clients'!$D$2:$D$1708,'Segments clients'!$M$2:$M$1708,"&lt;="&amp;M1272)</f>
        <v>2322517.9187999968</v>
      </c>
      <c r="O1272" s="4">
        <f>IFERROR(N1272/(SUM('Segments clients'!$D$2:$D$1708)),0)</f>
        <v>0.99363846387472399</v>
      </c>
    </row>
    <row r="1273" spans="1:15" x14ac:dyDescent="0.35">
      <c r="A1273" t="s">
        <v>4480</v>
      </c>
      <c r="B1273">
        <v>53</v>
      </c>
      <c r="C1273">
        <v>2</v>
      </c>
      <c r="D1273">
        <v>499.03750000000002</v>
      </c>
      <c r="E1273">
        <v>2</v>
      </c>
      <c r="F1273">
        <v>2</v>
      </c>
      <c r="G1273">
        <v>2</v>
      </c>
      <c r="H1273">
        <v>6</v>
      </c>
      <c r="I1273" t="s">
        <v>44</v>
      </c>
      <c r="J1273" t="s">
        <v>48</v>
      </c>
      <c r="K1273">
        <v>1</v>
      </c>
      <c r="L1273">
        <v>147.5095</v>
      </c>
      <c r="M1273">
        <f>_xlfn.RANK.EQ(D1273,'Segments clients'!$D$2:$D$1708,0)</f>
        <v>919</v>
      </c>
      <c r="N1273">
        <f>SUMIFS('Segments clients'!$D$2:$D$1708,'Segments clients'!$M$2:$M$1708,"&lt;="&amp;M1273)</f>
        <v>2191341.6745999968</v>
      </c>
      <c r="O1273" s="4">
        <f>IFERROR(N1273/(SUM('Segments clients'!$D$2:$D$1708)),0)</f>
        <v>0.93751757855079543</v>
      </c>
    </row>
    <row r="1274" spans="1:15" x14ac:dyDescent="0.35">
      <c r="A1274" t="s">
        <v>3320</v>
      </c>
      <c r="B1274">
        <v>89</v>
      </c>
      <c r="C1274">
        <v>1</v>
      </c>
      <c r="D1274">
        <v>623.18240000000003</v>
      </c>
      <c r="E1274">
        <v>1</v>
      </c>
      <c r="F1274">
        <v>1</v>
      </c>
      <c r="G1274">
        <v>3</v>
      </c>
      <c r="H1274">
        <v>5</v>
      </c>
      <c r="I1274" t="s">
        <v>44</v>
      </c>
      <c r="J1274" t="s">
        <v>45</v>
      </c>
      <c r="K1274">
        <v>0</v>
      </c>
      <c r="L1274">
        <v>218.66640000000001</v>
      </c>
      <c r="M1274">
        <f>_xlfn.RANK.EQ(D1274,'Segments clients'!$D$2:$D$1708,0)</f>
        <v>841</v>
      </c>
      <c r="N1274">
        <f>SUMIFS('Segments clients'!$D$2:$D$1708,'Segments clients'!$M$2:$M$1708,"&lt;="&amp;M1274)</f>
        <v>2148205.8267999962</v>
      </c>
      <c r="O1274" s="4">
        <f>IFERROR(N1274/(SUM('Segments clients'!$D$2:$D$1708)),0)</f>
        <v>0.91906285008606425</v>
      </c>
    </row>
    <row r="1275" spans="1:15" x14ac:dyDescent="0.35">
      <c r="A1275" t="s">
        <v>10626</v>
      </c>
      <c r="B1275">
        <v>26</v>
      </c>
      <c r="C1275">
        <v>1</v>
      </c>
      <c r="D1275">
        <v>86.911600000000007</v>
      </c>
      <c r="E1275">
        <v>3</v>
      </c>
      <c r="F1275">
        <v>1</v>
      </c>
      <c r="G1275">
        <v>1</v>
      </c>
      <c r="H1275">
        <v>5</v>
      </c>
      <c r="I1275" t="s">
        <v>42</v>
      </c>
      <c r="J1275" t="s">
        <v>41</v>
      </c>
      <c r="K1275">
        <v>0</v>
      </c>
      <c r="L1275">
        <v>5.6156000000000112</v>
      </c>
      <c r="M1275">
        <f>_xlfn.RANK.EQ(D1275,'Segments clients'!$D$2:$D$1708,0)</f>
        <v>1459</v>
      </c>
      <c r="N1275">
        <f>SUMIFS('Segments clients'!$D$2:$D$1708,'Segments clients'!$M$2:$M$1708,"&lt;="&amp;M1275)</f>
        <v>2325450.2498999969</v>
      </c>
      <c r="O1275" s="4">
        <f>IFERROR(N1275/(SUM('Segments clients'!$D$2:$D$1708)),0)</f>
        <v>0.99489299756257665</v>
      </c>
    </row>
    <row r="1276" spans="1:15" x14ac:dyDescent="0.35">
      <c r="A1276" t="s">
        <v>9130</v>
      </c>
      <c r="B1276">
        <v>74</v>
      </c>
      <c r="C1276">
        <v>1</v>
      </c>
      <c r="D1276">
        <v>49.212800000000001</v>
      </c>
      <c r="E1276">
        <v>2</v>
      </c>
      <c r="F1276">
        <v>1</v>
      </c>
      <c r="G1276">
        <v>1</v>
      </c>
      <c r="H1276">
        <v>4</v>
      </c>
      <c r="I1276" t="s">
        <v>44</v>
      </c>
      <c r="J1276" t="s">
        <v>43</v>
      </c>
      <c r="K1276">
        <v>0</v>
      </c>
      <c r="L1276">
        <v>1.314800000000002</v>
      </c>
      <c r="M1276">
        <f>_xlfn.RANK.EQ(D1276,'Segments clients'!$D$2:$D$1708,0)</f>
        <v>1580</v>
      </c>
      <c r="N1276">
        <f>SUMIFS('Segments clients'!$D$2:$D$1708,'Segments clients'!$M$2:$M$1708,"&lt;="&amp;M1276)</f>
        <v>2333567.3423999962</v>
      </c>
      <c r="O1276" s="4">
        <f>IFERROR(N1276/(SUM('Segments clients'!$D$2:$D$1708)),0)</f>
        <v>0.99836571794830165</v>
      </c>
    </row>
    <row r="1277" spans="1:15" x14ac:dyDescent="0.35">
      <c r="A1277" t="s">
        <v>2717</v>
      </c>
      <c r="B1277">
        <v>6</v>
      </c>
      <c r="C1277">
        <v>2</v>
      </c>
      <c r="D1277">
        <v>1030.6584</v>
      </c>
      <c r="E1277">
        <v>4</v>
      </c>
      <c r="F1277">
        <v>2</v>
      </c>
      <c r="G1277">
        <v>3</v>
      </c>
      <c r="H1277">
        <v>9</v>
      </c>
      <c r="I1277" t="s">
        <v>46</v>
      </c>
      <c r="J1277" t="s">
        <v>45</v>
      </c>
      <c r="K1277">
        <v>1</v>
      </c>
      <c r="L1277">
        <v>335.05040000000002</v>
      </c>
      <c r="M1277">
        <f>_xlfn.RANK.EQ(D1277,'Segments clients'!$D$2:$D$1708,0)</f>
        <v>652</v>
      </c>
      <c r="N1277">
        <f>SUMIFS('Segments clients'!$D$2:$D$1708,'Segments clients'!$M$2:$M$1708,"&lt;="&amp;M1277)</f>
        <v>1993337.2895999961</v>
      </c>
      <c r="O1277" s="4">
        <f>IFERROR(N1277/(SUM('Segments clients'!$D$2:$D$1708)),0)</f>
        <v>0.85280573570158524</v>
      </c>
    </row>
    <row r="1278" spans="1:15" x14ac:dyDescent="0.35">
      <c r="A1278" t="s">
        <v>7014</v>
      </c>
      <c r="B1278">
        <v>52</v>
      </c>
      <c r="C1278">
        <v>2</v>
      </c>
      <c r="D1278">
        <v>43.094999999999999</v>
      </c>
      <c r="E1278">
        <v>2</v>
      </c>
      <c r="F1278">
        <v>2</v>
      </c>
      <c r="G1278">
        <v>1</v>
      </c>
      <c r="H1278">
        <v>5</v>
      </c>
      <c r="I1278" t="s">
        <v>44</v>
      </c>
      <c r="J1278" t="s">
        <v>41</v>
      </c>
      <c r="K1278">
        <v>1</v>
      </c>
      <c r="L1278">
        <v>-29.460999999999999</v>
      </c>
      <c r="M1278">
        <f>_xlfn.RANK.EQ(D1278,'Segments clients'!$D$2:$D$1708,0)</f>
        <v>1602</v>
      </c>
      <c r="N1278">
        <f>SUMIFS('Segments clients'!$D$2:$D$1708,'Segments clients'!$M$2:$M$1708,"&lt;="&amp;M1278)</f>
        <v>2334589.3517999961</v>
      </c>
      <c r="O1278" s="4">
        <f>IFERROR(N1278/(SUM('Segments clients'!$D$2:$D$1708)),0)</f>
        <v>0.99880296230368903</v>
      </c>
    </row>
    <row r="1279" spans="1:15" x14ac:dyDescent="0.35">
      <c r="A1279" t="s">
        <v>7620</v>
      </c>
      <c r="B1279">
        <v>173</v>
      </c>
      <c r="C1279">
        <v>1</v>
      </c>
      <c r="D1279">
        <v>277.459</v>
      </c>
      <c r="E1279">
        <v>1</v>
      </c>
      <c r="F1279">
        <v>1</v>
      </c>
      <c r="G1279">
        <v>2</v>
      </c>
      <c r="H1279">
        <v>4</v>
      </c>
      <c r="I1279" t="s">
        <v>44</v>
      </c>
      <c r="J1279" t="s">
        <v>45</v>
      </c>
      <c r="K1279">
        <v>0</v>
      </c>
      <c r="L1279">
        <v>86.979000000000028</v>
      </c>
      <c r="M1279">
        <f>_xlfn.RANK.EQ(D1279,'Segments clients'!$D$2:$D$1708,0)</f>
        <v>1129</v>
      </c>
      <c r="N1279">
        <f>SUMIFS('Segments clients'!$D$2:$D$1708,'Segments clients'!$M$2:$M$1708,"&lt;="&amp;M1279)</f>
        <v>2271915.6049999972</v>
      </c>
      <c r="O1279" s="4">
        <f>IFERROR(N1279/(SUM('Segments clients'!$D$2:$D$1708)),0)</f>
        <v>0.97198937133350582</v>
      </c>
    </row>
    <row r="1280" spans="1:15" x14ac:dyDescent="0.35">
      <c r="A1280" t="s">
        <v>9881</v>
      </c>
      <c r="B1280">
        <v>145</v>
      </c>
      <c r="C1280">
        <v>1</v>
      </c>
      <c r="D1280">
        <v>32.043499999999987</v>
      </c>
      <c r="E1280">
        <v>1</v>
      </c>
      <c r="F1280">
        <v>1</v>
      </c>
      <c r="G1280">
        <v>1</v>
      </c>
      <c r="H1280">
        <v>3</v>
      </c>
      <c r="I1280" t="s">
        <v>44</v>
      </c>
      <c r="J1280" t="s">
        <v>43</v>
      </c>
      <c r="K1280">
        <v>0</v>
      </c>
      <c r="L1280">
        <v>2.725499999999998</v>
      </c>
      <c r="M1280">
        <f>_xlfn.RANK.EQ(D1280,'Segments clients'!$D$2:$D$1708,0)</f>
        <v>1639</v>
      </c>
      <c r="N1280">
        <f>SUMIFS('Segments clients'!$D$2:$D$1708,'Segments clients'!$M$2:$M$1708,"&lt;="&amp;M1280)</f>
        <v>2335969.3298999961</v>
      </c>
      <c r="O1280" s="4">
        <f>IFERROR(N1280/(SUM('Segments clients'!$D$2:$D$1708)),0)</f>
        <v>0.99939335573332222</v>
      </c>
    </row>
    <row r="1281" spans="1:15" x14ac:dyDescent="0.35">
      <c r="A1281" t="s">
        <v>8054</v>
      </c>
      <c r="B1281">
        <v>59</v>
      </c>
      <c r="C1281">
        <v>1</v>
      </c>
      <c r="D1281">
        <v>219.44759999999999</v>
      </c>
      <c r="E1281">
        <v>2</v>
      </c>
      <c r="F1281">
        <v>1</v>
      </c>
      <c r="G1281">
        <v>2</v>
      </c>
      <c r="H1281">
        <v>5</v>
      </c>
      <c r="I1281" t="s">
        <v>44</v>
      </c>
      <c r="J1281" t="s">
        <v>41</v>
      </c>
      <c r="K1281">
        <v>0</v>
      </c>
      <c r="L1281">
        <v>60.619599999999998</v>
      </c>
      <c r="M1281">
        <f>_xlfn.RANK.EQ(D1281,'Segments clients'!$D$2:$D$1708,0)</f>
        <v>1195</v>
      </c>
      <c r="N1281">
        <f>SUMIFS('Segments clients'!$D$2:$D$1708,'Segments clients'!$M$2:$M$1708,"&lt;="&amp;M1281)</f>
        <v>2288164.3296999973</v>
      </c>
      <c r="O1281" s="4">
        <f>IFERROR(N1281/(SUM('Segments clients'!$D$2:$D$1708)),0)</f>
        <v>0.97894103259740406</v>
      </c>
    </row>
    <row r="1282" spans="1:15" x14ac:dyDescent="0.35">
      <c r="A1282" t="s">
        <v>6045</v>
      </c>
      <c r="B1282">
        <v>9</v>
      </c>
      <c r="C1282">
        <v>1</v>
      </c>
      <c r="D1282">
        <v>31.081600000000002</v>
      </c>
      <c r="E1282">
        <v>4</v>
      </c>
      <c r="F1282">
        <v>1</v>
      </c>
      <c r="G1282">
        <v>1</v>
      </c>
      <c r="H1282">
        <v>6</v>
      </c>
      <c r="I1282" t="s">
        <v>42</v>
      </c>
      <c r="J1282" t="s">
        <v>41</v>
      </c>
      <c r="K1282">
        <v>0</v>
      </c>
      <c r="L1282">
        <v>-5.8103999999999978</v>
      </c>
      <c r="M1282">
        <f>_xlfn.RANK.EQ(D1282,'Segments clients'!$D$2:$D$1708,0)</f>
        <v>1642</v>
      </c>
      <c r="N1282">
        <f>SUMIFS('Segments clients'!$D$2:$D$1708,'Segments clients'!$M$2:$M$1708,"&lt;="&amp;M1282)</f>
        <v>2336063.3015999957</v>
      </c>
      <c r="O1282" s="4">
        <f>IFERROR(N1282/(SUM('Segments clients'!$D$2:$D$1708)),0)</f>
        <v>0.99943355946862156</v>
      </c>
    </row>
    <row r="1283" spans="1:15" x14ac:dyDescent="0.35">
      <c r="A1283" t="s">
        <v>7831</v>
      </c>
      <c r="B1283">
        <v>23</v>
      </c>
      <c r="C1283">
        <v>1</v>
      </c>
      <c r="D1283">
        <v>24.0884</v>
      </c>
      <c r="E1283">
        <v>3</v>
      </c>
      <c r="F1283">
        <v>1</v>
      </c>
      <c r="G1283">
        <v>1</v>
      </c>
      <c r="H1283">
        <v>5</v>
      </c>
      <c r="I1283" t="s">
        <v>42</v>
      </c>
      <c r="J1283" t="s">
        <v>43</v>
      </c>
      <c r="K1283">
        <v>0</v>
      </c>
      <c r="L1283">
        <v>-3.7596000000000021</v>
      </c>
      <c r="M1283">
        <f>_xlfn.RANK.EQ(D1283,'Segments clients'!$D$2:$D$1708,0)</f>
        <v>1667</v>
      </c>
      <c r="N1283">
        <f>SUMIFS('Segments clients'!$D$2:$D$1708,'Segments clients'!$M$2:$M$1708,"&lt;="&amp;M1283)</f>
        <v>2336740.6574999965</v>
      </c>
      <c r="O1283" s="4">
        <f>IFERROR(N1283/(SUM('Segments clients'!$D$2:$D$1708)),0)</f>
        <v>0.999723351366684</v>
      </c>
    </row>
    <row r="1284" spans="1:15" x14ac:dyDescent="0.35">
      <c r="A1284" t="s">
        <v>8004</v>
      </c>
      <c r="B1284">
        <v>13</v>
      </c>
      <c r="C1284">
        <v>1</v>
      </c>
      <c r="D1284">
        <v>30.430399999999999</v>
      </c>
      <c r="E1284">
        <v>3</v>
      </c>
      <c r="F1284">
        <v>1</v>
      </c>
      <c r="G1284">
        <v>1</v>
      </c>
      <c r="H1284">
        <v>5</v>
      </c>
      <c r="I1284" t="s">
        <v>42</v>
      </c>
      <c r="J1284" t="s">
        <v>41</v>
      </c>
      <c r="K1284">
        <v>0</v>
      </c>
      <c r="L1284">
        <v>-4.323599999999999</v>
      </c>
      <c r="M1284">
        <f>_xlfn.RANK.EQ(D1284,'Segments clients'!$D$2:$D$1708,0)</f>
        <v>1646</v>
      </c>
      <c r="N1284">
        <f>SUMIFS('Segments clients'!$D$2:$D$1708,'Segments clients'!$M$2:$M$1708,"&lt;="&amp;M1284)</f>
        <v>2336186.233999996</v>
      </c>
      <c r="O1284" s="4">
        <f>IFERROR(N1284/(SUM('Segments clients'!$D$2:$D$1708)),0)</f>
        <v>0.99948615340561897</v>
      </c>
    </row>
    <row r="1285" spans="1:15" x14ac:dyDescent="0.35">
      <c r="A1285" t="s">
        <v>5986</v>
      </c>
      <c r="B1285">
        <v>10</v>
      </c>
      <c r="C1285">
        <v>2</v>
      </c>
      <c r="D1285">
        <v>611.88080000000014</v>
      </c>
      <c r="E1285">
        <v>4</v>
      </c>
      <c r="F1285">
        <v>2</v>
      </c>
      <c r="G1285">
        <v>3</v>
      </c>
      <c r="H1285">
        <v>9</v>
      </c>
      <c r="I1285" t="s">
        <v>46</v>
      </c>
      <c r="J1285" t="s">
        <v>41</v>
      </c>
      <c r="K1285">
        <v>1</v>
      </c>
      <c r="L1285">
        <v>128.77680000000009</v>
      </c>
      <c r="M1285">
        <f>_xlfn.RANK.EQ(D1285,'Segments clients'!$D$2:$D$1708,0)</f>
        <v>847</v>
      </c>
      <c r="N1285">
        <f>SUMIFS('Segments clients'!$D$2:$D$1708,'Segments clients'!$M$2:$M$1708,"&lt;="&amp;M1285)</f>
        <v>2151912.1040999959</v>
      </c>
      <c r="O1285" s="4">
        <f>IFERROR(N1285/(SUM('Segments clients'!$D$2:$D$1708)),0)</f>
        <v>0.92064849971798113</v>
      </c>
    </row>
    <row r="1286" spans="1:15" x14ac:dyDescent="0.35">
      <c r="A1286" t="s">
        <v>3244</v>
      </c>
      <c r="B1286">
        <v>100</v>
      </c>
      <c r="C1286">
        <v>2</v>
      </c>
      <c r="D1286">
        <v>777.58889999999997</v>
      </c>
      <c r="E1286">
        <v>1</v>
      </c>
      <c r="F1286">
        <v>2</v>
      </c>
      <c r="G1286">
        <v>3</v>
      </c>
      <c r="H1286">
        <v>6</v>
      </c>
      <c r="I1286" t="s">
        <v>44</v>
      </c>
      <c r="J1286" t="s">
        <v>48</v>
      </c>
      <c r="K1286">
        <v>1</v>
      </c>
      <c r="L1286">
        <v>253.37690000000001</v>
      </c>
      <c r="M1286">
        <f>_xlfn.RANK.EQ(D1286,'Segments clients'!$D$2:$D$1708,0)</f>
        <v>762</v>
      </c>
      <c r="N1286">
        <f>SUMIFS('Segments clients'!$D$2:$D$1708,'Segments clients'!$M$2:$M$1708,"&lt;="&amp;M1286)</f>
        <v>2093127.9810999958</v>
      </c>
      <c r="O1286" s="4">
        <f>IFERROR(N1286/(SUM('Segments clients'!$D$2:$D$1708)),0)</f>
        <v>0.89549899916725018</v>
      </c>
    </row>
    <row r="1287" spans="1:15" x14ac:dyDescent="0.35">
      <c r="A1287" t="s">
        <v>7481</v>
      </c>
      <c r="B1287">
        <v>64</v>
      </c>
      <c r="C1287">
        <v>2</v>
      </c>
      <c r="D1287">
        <v>1217.6763000000001</v>
      </c>
      <c r="E1287">
        <v>2</v>
      </c>
      <c r="F1287">
        <v>2</v>
      </c>
      <c r="G1287">
        <v>3</v>
      </c>
      <c r="H1287">
        <v>7</v>
      </c>
      <c r="I1287" t="s">
        <v>44</v>
      </c>
      <c r="J1287" t="s">
        <v>43</v>
      </c>
      <c r="K1287">
        <v>1</v>
      </c>
      <c r="L1287">
        <v>422.7783</v>
      </c>
      <c r="M1287">
        <f>_xlfn.RANK.EQ(D1287,'Segments clients'!$D$2:$D$1708,0)</f>
        <v>580</v>
      </c>
      <c r="N1287">
        <f>SUMIFS('Segments clients'!$D$2:$D$1708,'Segments clients'!$M$2:$M$1708,"&lt;="&amp;M1287)</f>
        <v>1911777.7420999962</v>
      </c>
      <c r="O1287" s="4">
        <f>IFERROR(N1287/(SUM('Segments clients'!$D$2:$D$1708)),0)</f>
        <v>0.81791226821260687</v>
      </c>
    </row>
    <row r="1288" spans="1:15" x14ac:dyDescent="0.35">
      <c r="A1288" t="s">
        <v>1424</v>
      </c>
      <c r="B1288">
        <v>103</v>
      </c>
      <c r="C1288">
        <v>2</v>
      </c>
      <c r="D1288">
        <v>142.05779999999999</v>
      </c>
      <c r="E1288">
        <v>1</v>
      </c>
      <c r="F1288">
        <v>2</v>
      </c>
      <c r="G1288">
        <v>1</v>
      </c>
      <c r="H1288">
        <v>4</v>
      </c>
      <c r="I1288" t="s">
        <v>44</v>
      </c>
      <c r="J1288" t="s">
        <v>48</v>
      </c>
      <c r="K1288">
        <v>1</v>
      </c>
      <c r="L1288">
        <v>14.18380000000001</v>
      </c>
      <c r="M1288">
        <f>_xlfn.RANK.EQ(D1288,'Segments clients'!$D$2:$D$1708,0)</f>
        <v>1314</v>
      </c>
      <c r="N1288">
        <f>SUMIFS('Segments clients'!$D$2:$D$1708,'Segments clients'!$M$2:$M$1708,"&lt;="&amp;M1288)</f>
        <v>2309123.4242999968</v>
      </c>
      <c r="O1288" s="4">
        <f>IFERROR(N1288/(SUM('Segments clients'!$D$2:$D$1708)),0)</f>
        <v>0.98790792253783077</v>
      </c>
    </row>
    <row r="1289" spans="1:15" x14ac:dyDescent="0.35">
      <c r="A1289" t="s">
        <v>9376</v>
      </c>
      <c r="B1289">
        <v>25</v>
      </c>
      <c r="C1289">
        <v>1</v>
      </c>
      <c r="D1289">
        <v>350.72399999999999</v>
      </c>
      <c r="E1289">
        <v>3</v>
      </c>
      <c r="F1289">
        <v>1</v>
      </c>
      <c r="G1289">
        <v>2</v>
      </c>
      <c r="H1289">
        <v>6</v>
      </c>
      <c r="I1289" t="s">
        <v>42</v>
      </c>
      <c r="J1289" t="s">
        <v>41</v>
      </c>
      <c r="K1289">
        <v>0</v>
      </c>
      <c r="L1289">
        <v>97.334000000000017</v>
      </c>
      <c r="M1289">
        <f>_xlfn.RANK.EQ(D1289,'Segments clients'!$D$2:$D$1708,0)</f>
        <v>1052</v>
      </c>
      <c r="N1289">
        <f>SUMIFS('Segments clients'!$D$2:$D$1708,'Segments clients'!$M$2:$M$1708,"&lt;="&amp;M1289)</f>
        <v>2247923.6265999959</v>
      </c>
      <c r="O1289" s="4">
        <f>IFERROR(N1289/(SUM('Segments clients'!$D$2:$D$1708)),0)</f>
        <v>0.96172492843309965</v>
      </c>
    </row>
    <row r="1290" spans="1:15" x14ac:dyDescent="0.35">
      <c r="A1290" t="s">
        <v>4233</v>
      </c>
      <c r="B1290">
        <v>48</v>
      </c>
      <c r="C1290">
        <v>3</v>
      </c>
      <c r="D1290">
        <v>963.42650000000003</v>
      </c>
      <c r="E1290">
        <v>2</v>
      </c>
      <c r="F1290">
        <v>3</v>
      </c>
      <c r="G1290">
        <v>3</v>
      </c>
      <c r="H1290">
        <v>8</v>
      </c>
      <c r="I1290" t="s">
        <v>46</v>
      </c>
      <c r="J1290" t="s">
        <v>45</v>
      </c>
      <c r="K1290">
        <v>1</v>
      </c>
      <c r="L1290">
        <v>296.67849999999999</v>
      </c>
      <c r="M1290">
        <f>_xlfn.RANK.EQ(D1290,'Segments clients'!$D$2:$D$1708,0)</f>
        <v>681</v>
      </c>
      <c r="N1290">
        <f>SUMIFS('Segments clients'!$D$2:$D$1708,'Segments clients'!$M$2:$M$1708,"&lt;="&amp;M1290)</f>
        <v>2022243.2382999959</v>
      </c>
      <c r="O1290" s="4">
        <f>IFERROR(N1290/(SUM('Segments clients'!$D$2:$D$1708)),0)</f>
        <v>0.86517251325391931</v>
      </c>
    </row>
    <row r="1291" spans="1:15" x14ac:dyDescent="0.35">
      <c r="A1291" t="s">
        <v>5821</v>
      </c>
      <c r="B1291">
        <v>96</v>
      </c>
      <c r="C1291">
        <v>2</v>
      </c>
      <c r="D1291">
        <v>990.90899999999999</v>
      </c>
      <c r="E1291">
        <v>1</v>
      </c>
      <c r="F1291">
        <v>2</v>
      </c>
      <c r="G1291">
        <v>3</v>
      </c>
      <c r="H1291">
        <v>6</v>
      </c>
      <c r="I1291" t="s">
        <v>44</v>
      </c>
      <c r="J1291" t="s">
        <v>43</v>
      </c>
      <c r="K1291">
        <v>1</v>
      </c>
      <c r="L1291">
        <v>225.41900000000001</v>
      </c>
      <c r="M1291">
        <f>_xlfn.RANK.EQ(D1291,'Segments clients'!$D$2:$D$1708,0)</f>
        <v>671</v>
      </c>
      <c r="N1291">
        <f>SUMIFS('Segments clients'!$D$2:$D$1708,'Segments clients'!$M$2:$M$1708,"&lt;="&amp;M1291)</f>
        <v>2012505.9352999958</v>
      </c>
      <c r="O1291" s="4">
        <f>IFERROR(N1291/(SUM('Segments clients'!$D$2:$D$1708)),0)</f>
        <v>0.86100662126364269</v>
      </c>
    </row>
    <row r="1292" spans="1:15" x14ac:dyDescent="0.35">
      <c r="A1292" t="s">
        <v>1801</v>
      </c>
      <c r="B1292">
        <v>129</v>
      </c>
      <c r="C1292">
        <v>1</v>
      </c>
      <c r="D1292">
        <v>53.8476</v>
      </c>
      <c r="E1292">
        <v>1</v>
      </c>
      <c r="F1292">
        <v>1</v>
      </c>
      <c r="G1292">
        <v>1</v>
      </c>
      <c r="H1292">
        <v>3</v>
      </c>
      <c r="I1292" t="s">
        <v>44</v>
      </c>
      <c r="J1292" t="s">
        <v>43</v>
      </c>
      <c r="K1292">
        <v>0</v>
      </c>
      <c r="L1292">
        <v>6.9195999999999973</v>
      </c>
      <c r="M1292">
        <f>_xlfn.RANK.EQ(D1292,'Segments clients'!$D$2:$D$1708,0)</f>
        <v>1563</v>
      </c>
      <c r="N1292">
        <f>SUMIFS('Segments clients'!$D$2:$D$1708,'Segments clients'!$M$2:$M$1708,"&lt;="&amp;M1292)</f>
        <v>2332691.4081999958</v>
      </c>
      <c r="O1292" s="4">
        <f>IFERROR(N1292/(SUM('Segments clients'!$D$2:$D$1708)),0)</f>
        <v>0.99799096867041726</v>
      </c>
    </row>
    <row r="1293" spans="1:15" x14ac:dyDescent="0.35">
      <c r="A1293" t="s">
        <v>5356</v>
      </c>
      <c r="B1293">
        <v>147</v>
      </c>
      <c r="C1293">
        <v>1</v>
      </c>
      <c r="D1293">
        <v>370.81799999999998</v>
      </c>
      <c r="E1293">
        <v>1</v>
      </c>
      <c r="F1293">
        <v>1</v>
      </c>
      <c r="G1293">
        <v>2</v>
      </c>
      <c r="H1293">
        <v>4</v>
      </c>
      <c r="I1293" t="s">
        <v>44</v>
      </c>
      <c r="J1293" t="s">
        <v>41</v>
      </c>
      <c r="K1293">
        <v>0</v>
      </c>
      <c r="L1293">
        <v>105.896</v>
      </c>
      <c r="M1293">
        <f>_xlfn.RANK.EQ(D1293,'Segments clients'!$D$2:$D$1708,0)</f>
        <v>1031</v>
      </c>
      <c r="N1293">
        <f>SUMIFS('Segments clients'!$D$2:$D$1708,'Segments clients'!$M$2:$M$1708,"&lt;="&amp;M1293)</f>
        <v>2240384.8749999967</v>
      </c>
      <c r="O1293" s="4">
        <f>IFERROR(N1293/(SUM('Segments clients'!$D$2:$D$1708)),0)</f>
        <v>0.95849963854460374</v>
      </c>
    </row>
    <row r="1294" spans="1:15" x14ac:dyDescent="0.35">
      <c r="A1294" t="s">
        <v>8486</v>
      </c>
      <c r="B1294">
        <v>111</v>
      </c>
      <c r="C1294">
        <v>1</v>
      </c>
      <c r="D1294">
        <v>173.31299999999999</v>
      </c>
      <c r="E1294">
        <v>1</v>
      </c>
      <c r="F1294">
        <v>1</v>
      </c>
      <c r="G1294">
        <v>2</v>
      </c>
      <c r="H1294">
        <v>4</v>
      </c>
      <c r="I1294" t="s">
        <v>44</v>
      </c>
      <c r="J1294" t="s">
        <v>48</v>
      </c>
      <c r="K1294">
        <v>0</v>
      </c>
      <c r="L1294">
        <v>33.401000000000003</v>
      </c>
      <c r="M1294">
        <f>_xlfn.RANK.EQ(D1294,'Segments clients'!$D$2:$D$1708,0)</f>
        <v>1257</v>
      </c>
      <c r="N1294">
        <f>SUMIFS('Segments clients'!$D$2:$D$1708,'Segments clients'!$M$2:$M$1708,"&lt;="&amp;M1294)</f>
        <v>2300249.9856999977</v>
      </c>
      <c r="O1294" s="4">
        <f>IFERROR(N1294/(SUM('Segments clients'!$D$2:$D$1708)),0)</f>
        <v>0.98411161602565311</v>
      </c>
    </row>
    <row r="1295" spans="1:15" x14ac:dyDescent="0.35">
      <c r="A1295" t="s">
        <v>947</v>
      </c>
      <c r="B1295">
        <v>54</v>
      </c>
      <c r="C1295">
        <v>5</v>
      </c>
      <c r="D1295">
        <v>1221.1510000000001</v>
      </c>
      <c r="E1295">
        <v>2</v>
      </c>
      <c r="F1295">
        <v>3</v>
      </c>
      <c r="G1295">
        <v>3</v>
      </c>
      <c r="H1295">
        <v>8</v>
      </c>
      <c r="I1295" t="s">
        <v>46</v>
      </c>
      <c r="J1295" t="s">
        <v>45</v>
      </c>
      <c r="K1295">
        <v>1</v>
      </c>
      <c r="L1295">
        <v>347.04700000000003</v>
      </c>
      <c r="M1295">
        <f>_xlfn.RANK.EQ(D1295,'Segments clients'!$D$2:$D$1708,0)</f>
        <v>577</v>
      </c>
      <c r="N1295">
        <f>SUMIFS('Segments clients'!$D$2:$D$1708,'Segments clients'!$M$2:$M$1708,"&lt;="&amp;M1295)</f>
        <v>1908120.0863999962</v>
      </c>
      <c r="O1295" s="4">
        <f>IFERROR(N1295/(SUM('Segments clients'!$D$2:$D$1708)),0)</f>
        <v>0.81634742026817919</v>
      </c>
    </row>
    <row r="1296" spans="1:15" x14ac:dyDescent="0.35">
      <c r="A1296" t="s">
        <v>6303</v>
      </c>
      <c r="B1296">
        <v>140</v>
      </c>
      <c r="C1296">
        <v>1</v>
      </c>
      <c r="D1296">
        <v>104.2587</v>
      </c>
      <c r="E1296">
        <v>1</v>
      </c>
      <c r="F1296">
        <v>1</v>
      </c>
      <c r="G1296">
        <v>1</v>
      </c>
      <c r="H1296">
        <v>3</v>
      </c>
      <c r="I1296" t="s">
        <v>44</v>
      </c>
      <c r="J1296" t="s">
        <v>45</v>
      </c>
      <c r="K1296">
        <v>0</v>
      </c>
      <c r="L1296">
        <v>25.806699999999999</v>
      </c>
      <c r="M1296">
        <f>_xlfn.RANK.EQ(D1296,'Segments clients'!$D$2:$D$1708,0)</f>
        <v>1406</v>
      </c>
      <c r="N1296">
        <f>SUMIFS('Segments clients'!$D$2:$D$1708,'Segments clients'!$M$2:$M$1708,"&lt;="&amp;M1296)</f>
        <v>2320422.4925999963</v>
      </c>
      <c r="O1296" s="4">
        <f>IFERROR(N1296/(SUM('Segments clients'!$D$2:$D$1708)),0)</f>
        <v>0.99274198163289595</v>
      </c>
    </row>
    <row r="1297" spans="1:15" x14ac:dyDescent="0.35">
      <c r="A1297" t="s">
        <v>9166</v>
      </c>
      <c r="B1297">
        <v>54</v>
      </c>
      <c r="C1297">
        <v>1</v>
      </c>
      <c r="D1297">
        <v>85.887199999999993</v>
      </c>
      <c r="E1297">
        <v>2</v>
      </c>
      <c r="F1297">
        <v>1</v>
      </c>
      <c r="G1297">
        <v>1</v>
      </c>
      <c r="H1297">
        <v>4</v>
      </c>
      <c r="I1297" t="s">
        <v>44</v>
      </c>
      <c r="J1297" t="s">
        <v>48</v>
      </c>
      <c r="K1297">
        <v>0</v>
      </c>
      <c r="L1297">
        <v>6.473199999999995</v>
      </c>
      <c r="M1297">
        <f>_xlfn.RANK.EQ(D1297,'Segments clients'!$D$2:$D$1708,0)</f>
        <v>1463</v>
      </c>
      <c r="N1297">
        <f>SUMIFS('Segments clients'!$D$2:$D$1708,'Segments clients'!$M$2:$M$1708,"&lt;="&amp;M1297)</f>
        <v>2325794.8776999968</v>
      </c>
      <c r="O1297" s="4">
        <f>IFERROR(N1297/(SUM('Segments clients'!$D$2:$D$1708)),0)</f>
        <v>0.99504043902471939</v>
      </c>
    </row>
    <row r="1298" spans="1:15" x14ac:dyDescent="0.35">
      <c r="A1298" t="s">
        <v>1885</v>
      </c>
      <c r="B1298">
        <v>50</v>
      </c>
      <c r="C1298">
        <v>2</v>
      </c>
      <c r="D1298">
        <v>686.45229999999992</v>
      </c>
      <c r="E1298">
        <v>2</v>
      </c>
      <c r="F1298">
        <v>2</v>
      </c>
      <c r="G1298">
        <v>3</v>
      </c>
      <c r="H1298">
        <v>7</v>
      </c>
      <c r="I1298" t="s">
        <v>44</v>
      </c>
      <c r="J1298" t="s">
        <v>43</v>
      </c>
      <c r="K1298">
        <v>1</v>
      </c>
      <c r="L1298">
        <v>232.1283</v>
      </c>
      <c r="M1298">
        <f>_xlfn.RANK.EQ(D1298,'Segments clients'!$D$2:$D$1708,0)</f>
        <v>808</v>
      </c>
      <c r="N1298">
        <f>SUMIFS('Segments clients'!$D$2:$D$1708,'Segments clients'!$M$2:$M$1708,"&lt;="&amp;M1298)</f>
        <v>2126449.182199996</v>
      </c>
      <c r="O1298" s="4">
        <f>IFERROR(N1298/(SUM('Segments clients'!$D$2:$D$1708)),0)</f>
        <v>0.90975474583230587</v>
      </c>
    </row>
    <row r="1299" spans="1:15" x14ac:dyDescent="0.35">
      <c r="A1299" t="s">
        <v>7043</v>
      </c>
      <c r="B1299">
        <v>11</v>
      </c>
      <c r="C1299">
        <v>4</v>
      </c>
      <c r="D1299">
        <v>918.50070000000005</v>
      </c>
      <c r="E1299">
        <v>4</v>
      </c>
      <c r="F1299">
        <v>3</v>
      </c>
      <c r="G1299">
        <v>3</v>
      </c>
      <c r="H1299">
        <v>10</v>
      </c>
      <c r="I1299" t="s">
        <v>49</v>
      </c>
      <c r="J1299" t="s">
        <v>48</v>
      </c>
      <c r="K1299">
        <v>1</v>
      </c>
      <c r="L1299">
        <v>269.85869999999989</v>
      </c>
      <c r="M1299">
        <f>_xlfn.RANK.EQ(D1299,'Segments clients'!$D$2:$D$1708,0)</f>
        <v>703</v>
      </c>
      <c r="N1299">
        <f>SUMIFS('Segments clients'!$D$2:$D$1708,'Segments clients'!$M$2:$M$1708,"&lt;="&amp;M1299)</f>
        <v>2042867.614599996</v>
      </c>
      <c r="O1299" s="4">
        <f>IFERROR(N1299/(SUM('Segments clients'!$D$2:$D$1708)),0)</f>
        <v>0.87399620129491185</v>
      </c>
    </row>
    <row r="1300" spans="1:15" x14ac:dyDescent="0.35">
      <c r="A1300" t="s">
        <v>6992</v>
      </c>
      <c r="B1300">
        <v>12</v>
      </c>
      <c r="C1300">
        <v>1</v>
      </c>
      <c r="D1300">
        <v>76.629599999999996</v>
      </c>
      <c r="E1300">
        <v>4</v>
      </c>
      <c r="F1300">
        <v>1</v>
      </c>
      <c r="G1300">
        <v>1</v>
      </c>
      <c r="H1300">
        <v>6</v>
      </c>
      <c r="I1300" t="s">
        <v>42</v>
      </c>
      <c r="J1300" t="s">
        <v>41</v>
      </c>
      <c r="K1300">
        <v>0</v>
      </c>
      <c r="L1300">
        <v>8.7015999999999973</v>
      </c>
      <c r="M1300">
        <f>_xlfn.RANK.EQ(D1300,'Segments clients'!$D$2:$D$1708,0)</f>
        <v>1487</v>
      </c>
      <c r="N1300">
        <f>SUMIFS('Segments clients'!$D$2:$D$1708,'Segments clients'!$M$2:$M$1708,"&lt;="&amp;M1300)</f>
        <v>2327720.5312999967</v>
      </c>
      <c r="O1300" s="4">
        <f>IFERROR(N1300/(SUM('Segments clients'!$D$2:$D$1708)),0)</f>
        <v>0.99586428777506497</v>
      </c>
    </row>
    <row r="1301" spans="1:15" x14ac:dyDescent="0.35">
      <c r="A1301" t="s">
        <v>3012</v>
      </c>
      <c r="B1301">
        <v>3</v>
      </c>
      <c r="C1301">
        <v>3</v>
      </c>
      <c r="D1301">
        <v>1369.3176000000001</v>
      </c>
      <c r="E1301">
        <v>4</v>
      </c>
      <c r="F1301">
        <v>3</v>
      </c>
      <c r="G1301">
        <v>3</v>
      </c>
      <c r="H1301">
        <v>10</v>
      </c>
      <c r="I1301" t="s">
        <v>49</v>
      </c>
      <c r="J1301" t="s">
        <v>41</v>
      </c>
      <c r="K1301">
        <v>1</v>
      </c>
      <c r="L1301">
        <v>457.07360000000011</v>
      </c>
      <c r="M1301">
        <f>_xlfn.RANK.EQ(D1301,'Segments clients'!$D$2:$D$1708,0)</f>
        <v>540</v>
      </c>
      <c r="N1301">
        <f>SUMIFS('Segments clients'!$D$2:$D$1708,'Segments clients'!$M$2:$M$1708,"&lt;="&amp;M1301)</f>
        <v>1860567.8646999963</v>
      </c>
      <c r="O1301" s="4">
        <f>IFERROR(N1301/(SUM('Segments clients'!$D$2:$D$1708)),0)</f>
        <v>0.7960032428814956</v>
      </c>
    </row>
    <row r="1302" spans="1:15" x14ac:dyDescent="0.35">
      <c r="A1302" t="s">
        <v>7431</v>
      </c>
      <c r="B1302">
        <v>123</v>
      </c>
      <c r="C1302">
        <v>1</v>
      </c>
      <c r="D1302">
        <v>313.90449999999998</v>
      </c>
      <c r="E1302">
        <v>1</v>
      </c>
      <c r="F1302">
        <v>1</v>
      </c>
      <c r="G1302">
        <v>2</v>
      </c>
      <c r="H1302">
        <v>4</v>
      </c>
      <c r="I1302" t="s">
        <v>44</v>
      </c>
      <c r="J1302" t="s">
        <v>48</v>
      </c>
      <c r="K1302">
        <v>0</v>
      </c>
      <c r="L1302">
        <v>93.954499999999982</v>
      </c>
      <c r="M1302">
        <f>_xlfn.RANK.EQ(D1302,'Segments clients'!$D$2:$D$1708,0)</f>
        <v>1084</v>
      </c>
      <c r="N1302">
        <f>SUMIFS('Segments clients'!$D$2:$D$1708,'Segments clients'!$M$2:$M$1708,"&lt;="&amp;M1302)</f>
        <v>2258583.8960999954</v>
      </c>
      <c r="O1302" s="4">
        <f>IFERROR(N1302/(SUM('Segments clients'!$D$2:$D$1708)),0)</f>
        <v>0.96628569144152587</v>
      </c>
    </row>
    <row r="1303" spans="1:15" x14ac:dyDescent="0.35">
      <c r="A1303" t="s">
        <v>1370</v>
      </c>
      <c r="B1303">
        <v>43</v>
      </c>
      <c r="C1303">
        <v>1</v>
      </c>
      <c r="D1303">
        <v>27.641999999999999</v>
      </c>
      <c r="E1303">
        <v>2</v>
      </c>
      <c r="F1303">
        <v>1</v>
      </c>
      <c r="G1303">
        <v>1</v>
      </c>
      <c r="H1303">
        <v>4</v>
      </c>
      <c r="I1303" t="s">
        <v>44</v>
      </c>
      <c r="J1303" t="s">
        <v>41</v>
      </c>
      <c r="K1303">
        <v>0</v>
      </c>
      <c r="L1303">
        <v>-7.4999999999999956</v>
      </c>
      <c r="M1303">
        <f>_xlfn.RANK.EQ(D1303,'Segments clients'!$D$2:$D$1708,0)</f>
        <v>1651</v>
      </c>
      <c r="N1303">
        <f>SUMIFS('Segments clients'!$D$2:$D$1708,'Segments clients'!$M$2:$M$1708,"&lt;="&amp;M1303)</f>
        <v>2336329.3810999957</v>
      </c>
      <c r="O1303" s="4">
        <f>IFERROR(N1303/(SUM('Segments clients'!$D$2:$D$1708)),0)</f>
        <v>0.99954739575961782</v>
      </c>
    </row>
    <row r="1304" spans="1:15" x14ac:dyDescent="0.35">
      <c r="A1304" t="s">
        <v>7224</v>
      </c>
      <c r="B1304">
        <v>2</v>
      </c>
      <c r="C1304">
        <v>2</v>
      </c>
      <c r="D1304">
        <v>1097.2013999999999</v>
      </c>
      <c r="E1304">
        <v>4</v>
      </c>
      <c r="F1304">
        <v>2</v>
      </c>
      <c r="G1304">
        <v>3</v>
      </c>
      <c r="H1304">
        <v>9</v>
      </c>
      <c r="I1304" t="s">
        <v>46</v>
      </c>
      <c r="J1304" t="s">
        <v>41</v>
      </c>
      <c r="K1304">
        <v>1</v>
      </c>
      <c r="L1304">
        <v>316.13940000000002</v>
      </c>
      <c r="M1304">
        <f>_xlfn.RANK.EQ(D1304,'Segments clients'!$D$2:$D$1708,0)</f>
        <v>632</v>
      </c>
      <c r="N1304">
        <f>SUMIFS('Segments clients'!$D$2:$D$1708,'Segments clients'!$M$2:$M$1708,"&lt;="&amp;M1304)</f>
        <v>1972147.3058999961</v>
      </c>
      <c r="O1304" s="4">
        <f>IFERROR(N1304/(SUM('Segments clients'!$D$2:$D$1708)),0)</f>
        <v>0.84374006491266951</v>
      </c>
    </row>
    <row r="1305" spans="1:15" x14ac:dyDescent="0.35">
      <c r="A1305" t="s">
        <v>243</v>
      </c>
      <c r="B1305">
        <v>76</v>
      </c>
      <c r="C1305">
        <v>2</v>
      </c>
      <c r="D1305">
        <v>140.1902</v>
      </c>
      <c r="E1305">
        <v>2</v>
      </c>
      <c r="F1305">
        <v>2</v>
      </c>
      <c r="G1305">
        <v>1</v>
      </c>
      <c r="H1305">
        <v>5</v>
      </c>
      <c r="I1305" t="s">
        <v>44</v>
      </c>
      <c r="J1305" t="s">
        <v>48</v>
      </c>
      <c r="K1305">
        <v>1</v>
      </c>
      <c r="L1305">
        <v>17.280200000000001</v>
      </c>
      <c r="M1305">
        <f>_xlfn.RANK.EQ(D1305,'Segments clients'!$D$2:$D$1708,0)</f>
        <v>1318</v>
      </c>
      <c r="N1305">
        <f>SUMIFS('Segments clients'!$D$2:$D$1708,'Segments clients'!$M$2:$M$1708,"&lt;="&amp;M1305)</f>
        <v>2309686.191199997</v>
      </c>
      <c r="O1305" s="4">
        <f>IFERROR(N1305/(SUM('Segments clients'!$D$2:$D$1708)),0)</f>
        <v>0.98814869003999273</v>
      </c>
    </row>
    <row r="1306" spans="1:15" x14ac:dyDescent="0.35">
      <c r="A1306" t="s">
        <v>3999</v>
      </c>
      <c r="B1306">
        <v>121</v>
      </c>
      <c r="C1306">
        <v>1</v>
      </c>
      <c r="D1306">
        <v>28.072500000000002</v>
      </c>
      <c r="E1306">
        <v>1</v>
      </c>
      <c r="F1306">
        <v>1</v>
      </c>
      <c r="G1306">
        <v>1</v>
      </c>
      <c r="H1306">
        <v>3</v>
      </c>
      <c r="I1306" t="s">
        <v>44</v>
      </c>
      <c r="J1306" t="s">
        <v>48</v>
      </c>
      <c r="K1306">
        <v>0</v>
      </c>
      <c r="L1306">
        <v>-10.717499999999999</v>
      </c>
      <c r="M1306">
        <f>_xlfn.RANK.EQ(D1306,'Segments clients'!$D$2:$D$1708,0)</f>
        <v>1649</v>
      </c>
      <c r="N1306">
        <f>SUMIFS('Segments clients'!$D$2:$D$1708,'Segments clients'!$M$2:$M$1708,"&lt;="&amp;M1306)</f>
        <v>2336273.8606999959</v>
      </c>
      <c r="O1306" s="4">
        <f>IFERROR(N1306/(SUM('Segments clients'!$D$2:$D$1708)),0)</f>
        <v>0.99952364257152693</v>
      </c>
    </row>
    <row r="1307" spans="1:15" x14ac:dyDescent="0.35">
      <c r="A1307" t="s">
        <v>8031</v>
      </c>
      <c r="B1307">
        <v>96</v>
      </c>
      <c r="C1307">
        <v>1</v>
      </c>
      <c r="D1307">
        <v>137.2938</v>
      </c>
      <c r="E1307">
        <v>1</v>
      </c>
      <c r="F1307">
        <v>1</v>
      </c>
      <c r="G1307">
        <v>1</v>
      </c>
      <c r="H1307">
        <v>3</v>
      </c>
      <c r="I1307" t="s">
        <v>44</v>
      </c>
      <c r="J1307" t="s">
        <v>43</v>
      </c>
      <c r="K1307">
        <v>0</v>
      </c>
      <c r="L1307">
        <v>41.329799999999992</v>
      </c>
      <c r="M1307">
        <f>_xlfn.RANK.EQ(D1307,'Segments clients'!$D$2:$D$1708,0)</f>
        <v>1324</v>
      </c>
      <c r="N1307">
        <f>SUMIFS('Segments clients'!$D$2:$D$1708,'Segments clients'!$M$2:$M$1708,"&lt;="&amp;M1307)</f>
        <v>2310517.9119999968</v>
      </c>
      <c r="O1307" s="4">
        <f>IFERROR(N1307/(SUM('Segments clients'!$D$2:$D$1708)),0)</f>
        <v>0.98850452358228524</v>
      </c>
    </row>
    <row r="1308" spans="1:15" x14ac:dyDescent="0.35">
      <c r="A1308" t="s">
        <v>1930</v>
      </c>
      <c r="B1308">
        <v>56</v>
      </c>
      <c r="C1308">
        <v>3</v>
      </c>
      <c r="D1308">
        <v>430.88369999999998</v>
      </c>
      <c r="E1308">
        <v>2</v>
      </c>
      <c r="F1308">
        <v>3</v>
      </c>
      <c r="G1308">
        <v>2</v>
      </c>
      <c r="H1308">
        <v>7</v>
      </c>
      <c r="I1308" t="s">
        <v>42</v>
      </c>
      <c r="J1308" t="s">
        <v>43</v>
      </c>
      <c r="K1308">
        <v>1</v>
      </c>
      <c r="L1308">
        <v>93.929700000000039</v>
      </c>
      <c r="M1308">
        <f>_xlfn.RANK.EQ(D1308,'Segments clients'!$D$2:$D$1708,0)</f>
        <v>983</v>
      </c>
      <c r="N1308">
        <f>SUMIFS('Segments clients'!$D$2:$D$1708,'Segments clients'!$M$2:$M$1708,"&lt;="&amp;M1308)</f>
        <v>2221199.4498999966</v>
      </c>
      <c r="O1308" s="4">
        <f>IFERROR(N1308/(SUM('Segments clients'!$D$2:$D$1708)),0)</f>
        <v>0.95029157428346878</v>
      </c>
    </row>
    <row r="1309" spans="1:15" x14ac:dyDescent="0.35">
      <c r="A1309" t="s">
        <v>8547</v>
      </c>
      <c r="B1309">
        <v>49</v>
      </c>
      <c r="C1309">
        <v>1</v>
      </c>
      <c r="D1309">
        <v>681.95820000000003</v>
      </c>
      <c r="E1309">
        <v>2</v>
      </c>
      <c r="F1309">
        <v>1</v>
      </c>
      <c r="G1309">
        <v>3</v>
      </c>
      <c r="H1309">
        <v>6</v>
      </c>
      <c r="I1309" t="s">
        <v>44</v>
      </c>
      <c r="J1309" t="s">
        <v>41</v>
      </c>
      <c r="K1309">
        <v>0</v>
      </c>
      <c r="L1309">
        <v>192.01220000000009</v>
      </c>
      <c r="M1309">
        <f>_xlfn.RANK.EQ(D1309,'Segments clients'!$D$2:$D$1708,0)</f>
        <v>811</v>
      </c>
      <c r="N1309">
        <f>SUMIFS('Segments clients'!$D$2:$D$1708,'Segments clients'!$M$2:$M$1708,"&lt;="&amp;M1309)</f>
        <v>2128499.7482999959</v>
      </c>
      <c r="O1309" s="4">
        <f>IFERROR(N1309/(SUM('Segments clients'!$D$2:$D$1708)),0)</f>
        <v>0.91063203566209983</v>
      </c>
    </row>
    <row r="1310" spans="1:15" x14ac:dyDescent="0.35">
      <c r="A1310" t="s">
        <v>2014</v>
      </c>
      <c r="B1310">
        <v>12</v>
      </c>
      <c r="C1310">
        <v>3</v>
      </c>
      <c r="D1310">
        <v>1662.2134000000001</v>
      </c>
      <c r="E1310">
        <v>4</v>
      </c>
      <c r="F1310">
        <v>3</v>
      </c>
      <c r="G1310">
        <v>3</v>
      </c>
      <c r="H1310">
        <v>10</v>
      </c>
      <c r="I1310" t="s">
        <v>49</v>
      </c>
      <c r="J1310" t="s">
        <v>48</v>
      </c>
      <c r="K1310">
        <v>1</v>
      </c>
      <c r="L1310">
        <v>577.7654</v>
      </c>
      <c r="M1310">
        <f>_xlfn.RANK.EQ(D1310,'Segments clients'!$D$2:$D$1708,0)</f>
        <v>467</v>
      </c>
      <c r="N1310">
        <f>SUMIFS('Segments clients'!$D$2:$D$1708,'Segments clients'!$M$2:$M$1708,"&lt;="&amp;M1310)</f>
        <v>1751450.8914999976</v>
      </c>
      <c r="O1310" s="4">
        <f>IFERROR(N1310/(SUM('Segments clients'!$D$2:$D$1708)),0)</f>
        <v>0.74931993389366813</v>
      </c>
    </row>
    <row r="1311" spans="1:15" x14ac:dyDescent="0.35">
      <c r="A1311" t="s">
        <v>6368</v>
      </c>
      <c r="B1311">
        <v>4</v>
      </c>
      <c r="C1311">
        <v>5</v>
      </c>
      <c r="D1311">
        <v>735.2881000000001</v>
      </c>
      <c r="E1311">
        <v>4</v>
      </c>
      <c r="F1311">
        <v>3</v>
      </c>
      <c r="G1311">
        <v>3</v>
      </c>
      <c r="H1311">
        <v>10</v>
      </c>
      <c r="I1311" t="s">
        <v>49</v>
      </c>
      <c r="J1311" t="s">
        <v>41</v>
      </c>
      <c r="K1311">
        <v>1</v>
      </c>
      <c r="L1311">
        <v>173.91010000000011</v>
      </c>
      <c r="M1311">
        <f>_xlfn.RANK.EQ(D1311,'Segments clients'!$D$2:$D$1708,0)</f>
        <v>780</v>
      </c>
      <c r="N1311">
        <f>SUMIFS('Segments clients'!$D$2:$D$1708,'Segments clients'!$M$2:$M$1708,"&lt;="&amp;M1311)</f>
        <v>2106582.9397999956</v>
      </c>
      <c r="O1311" s="4">
        <f>IFERROR(N1311/(SUM('Segments clients'!$D$2:$D$1708)),0)</f>
        <v>0.90125540878887045</v>
      </c>
    </row>
    <row r="1312" spans="1:15" x14ac:dyDescent="0.35">
      <c r="A1312" t="s">
        <v>2979</v>
      </c>
      <c r="B1312">
        <v>37</v>
      </c>
      <c r="C1312">
        <v>3</v>
      </c>
      <c r="D1312">
        <v>1741.2615000000001</v>
      </c>
      <c r="E1312">
        <v>2</v>
      </c>
      <c r="F1312">
        <v>3</v>
      </c>
      <c r="G1312">
        <v>3</v>
      </c>
      <c r="H1312">
        <v>8</v>
      </c>
      <c r="I1312" t="s">
        <v>46</v>
      </c>
      <c r="J1312" t="s">
        <v>41</v>
      </c>
      <c r="K1312">
        <v>1</v>
      </c>
      <c r="L1312">
        <v>547.05150000000003</v>
      </c>
      <c r="M1312">
        <f>_xlfn.RANK.EQ(D1312,'Segments clients'!$D$2:$D$1708,0)</f>
        <v>452</v>
      </c>
      <c r="N1312">
        <f>SUMIFS('Segments clients'!$D$2:$D$1708,'Segments clients'!$M$2:$M$1708,"&lt;="&amp;M1312)</f>
        <v>1725892.1867999977</v>
      </c>
      <c r="O1312" s="4">
        <f>IFERROR(N1312/(SUM('Segments clients'!$D$2:$D$1708)),0)</f>
        <v>0.73838520143319386</v>
      </c>
    </row>
    <row r="1313" spans="1:15" x14ac:dyDescent="0.35">
      <c r="A1313" t="s">
        <v>6217</v>
      </c>
      <c r="B1313">
        <v>171</v>
      </c>
      <c r="C1313">
        <v>1</v>
      </c>
      <c r="D1313">
        <v>997.65150000000006</v>
      </c>
      <c r="E1313">
        <v>1</v>
      </c>
      <c r="F1313">
        <v>1</v>
      </c>
      <c r="G1313">
        <v>3</v>
      </c>
      <c r="H1313">
        <v>5</v>
      </c>
      <c r="I1313" t="s">
        <v>44</v>
      </c>
      <c r="J1313" t="s">
        <v>41</v>
      </c>
      <c r="K1313">
        <v>0</v>
      </c>
      <c r="L1313">
        <v>223.57149999999999</v>
      </c>
      <c r="M1313">
        <f>_xlfn.RANK.EQ(D1313,'Segments clients'!$D$2:$D$1708,0)</f>
        <v>666</v>
      </c>
      <c r="N1313">
        <f>SUMIFS('Segments clients'!$D$2:$D$1708,'Segments clients'!$M$2:$M$1708,"&lt;="&amp;M1313)</f>
        <v>2007533.6086999958</v>
      </c>
      <c r="O1313" s="4">
        <f>IFERROR(N1313/(SUM('Segments clients'!$D$2:$D$1708)),0)</f>
        <v>0.85887932014587121</v>
      </c>
    </row>
    <row r="1314" spans="1:15" x14ac:dyDescent="0.35">
      <c r="A1314" t="s">
        <v>3539</v>
      </c>
      <c r="B1314">
        <v>70</v>
      </c>
      <c r="C1314">
        <v>2</v>
      </c>
      <c r="D1314">
        <v>174.93010000000001</v>
      </c>
      <c r="E1314">
        <v>2</v>
      </c>
      <c r="F1314">
        <v>2</v>
      </c>
      <c r="G1314">
        <v>2</v>
      </c>
      <c r="H1314">
        <v>6</v>
      </c>
      <c r="I1314" t="s">
        <v>44</v>
      </c>
      <c r="J1314" t="s">
        <v>41</v>
      </c>
      <c r="K1314">
        <v>1</v>
      </c>
      <c r="L1314">
        <v>15.254099999999999</v>
      </c>
      <c r="M1314">
        <f>_xlfn.RANK.EQ(D1314,'Segments clients'!$D$2:$D$1708,0)</f>
        <v>1251</v>
      </c>
      <c r="N1314">
        <f>SUMIFS('Segments clients'!$D$2:$D$1708,'Segments clients'!$M$2:$M$1708,"&lt;="&amp;M1314)</f>
        <v>2299205.9631999978</v>
      </c>
      <c r="O1314" s="4">
        <f>IFERROR(N1314/(SUM('Segments clients'!$D$2:$D$1708)),0)</f>
        <v>0.98366495384718144</v>
      </c>
    </row>
    <row r="1315" spans="1:15" x14ac:dyDescent="0.35">
      <c r="A1315" t="s">
        <v>4451</v>
      </c>
      <c r="B1315">
        <v>47</v>
      </c>
      <c r="C1315">
        <v>1</v>
      </c>
      <c r="D1315">
        <v>51.2622</v>
      </c>
      <c r="E1315">
        <v>2</v>
      </c>
      <c r="F1315">
        <v>1</v>
      </c>
      <c r="G1315">
        <v>1</v>
      </c>
      <c r="H1315">
        <v>4</v>
      </c>
      <c r="I1315" t="s">
        <v>44</v>
      </c>
      <c r="J1315" t="s">
        <v>45</v>
      </c>
      <c r="K1315">
        <v>0</v>
      </c>
      <c r="L1315">
        <v>14.6442</v>
      </c>
      <c r="M1315">
        <f>_xlfn.RANK.EQ(D1315,'Segments clients'!$D$2:$D$1708,0)</f>
        <v>1573</v>
      </c>
      <c r="N1315">
        <f>SUMIFS('Segments clients'!$D$2:$D$1708,'Segments clients'!$M$2:$M$1708,"&lt;="&amp;M1315)</f>
        <v>2333216.5035999957</v>
      </c>
      <c r="O1315" s="4">
        <f>IFERROR(N1315/(SUM('Segments clients'!$D$2:$D$1708)),0)</f>
        <v>0.99821561924573488</v>
      </c>
    </row>
    <row r="1316" spans="1:15" x14ac:dyDescent="0.35">
      <c r="A1316" t="s">
        <v>2098</v>
      </c>
      <c r="B1316">
        <v>41</v>
      </c>
      <c r="C1316">
        <v>4</v>
      </c>
      <c r="D1316">
        <v>538.84619999999995</v>
      </c>
      <c r="E1316">
        <v>2</v>
      </c>
      <c r="F1316">
        <v>3</v>
      </c>
      <c r="G1316">
        <v>2</v>
      </c>
      <c r="H1316">
        <v>7</v>
      </c>
      <c r="I1316" t="s">
        <v>42</v>
      </c>
      <c r="J1316" t="s">
        <v>45</v>
      </c>
      <c r="K1316">
        <v>1</v>
      </c>
      <c r="L1316">
        <v>135.2782</v>
      </c>
      <c r="M1316">
        <f>_xlfn.RANK.EQ(D1316,'Segments clients'!$D$2:$D$1708,0)</f>
        <v>889</v>
      </c>
      <c r="N1316">
        <f>SUMIFS('Segments clients'!$D$2:$D$1708,'Segments clients'!$M$2:$M$1708,"&lt;="&amp;M1316)</f>
        <v>2175805.0982999965</v>
      </c>
      <c r="O1316" s="4">
        <f>IFERROR(N1316/(SUM('Segments clients'!$D$2:$D$1708)),0)</f>
        <v>0.9308705943946598</v>
      </c>
    </row>
    <row r="1317" spans="1:15" x14ac:dyDescent="0.35">
      <c r="A1317" t="s">
        <v>2047</v>
      </c>
      <c r="B1317">
        <v>6</v>
      </c>
      <c r="C1317">
        <v>4</v>
      </c>
      <c r="D1317">
        <v>1726.5472</v>
      </c>
      <c r="E1317">
        <v>4</v>
      </c>
      <c r="F1317">
        <v>3</v>
      </c>
      <c r="G1317">
        <v>3</v>
      </c>
      <c r="H1317">
        <v>10</v>
      </c>
      <c r="I1317" t="s">
        <v>49</v>
      </c>
      <c r="J1317" t="s">
        <v>41</v>
      </c>
      <c r="K1317">
        <v>1</v>
      </c>
      <c r="L1317">
        <v>572.32119999999998</v>
      </c>
      <c r="M1317">
        <f>_xlfn.RANK.EQ(D1317,'Segments clients'!$D$2:$D$1708,0)</f>
        <v>457</v>
      </c>
      <c r="N1317">
        <f>SUMIFS('Segments clients'!$D$2:$D$1708,'Segments clients'!$M$2:$M$1708,"&lt;="&amp;M1317)</f>
        <v>1734567.3077999977</v>
      </c>
      <c r="O1317" s="4">
        <f>IFERROR(N1317/(SUM('Segments clients'!$D$2:$D$1708)),0)</f>
        <v>0.74209666210033964</v>
      </c>
    </row>
    <row r="1318" spans="1:15" x14ac:dyDescent="0.35">
      <c r="A1318" t="s">
        <v>1698</v>
      </c>
      <c r="B1318">
        <v>118</v>
      </c>
      <c r="C1318">
        <v>3</v>
      </c>
      <c r="D1318">
        <v>445.78640000000001</v>
      </c>
      <c r="E1318">
        <v>1</v>
      </c>
      <c r="F1318">
        <v>3</v>
      </c>
      <c r="G1318">
        <v>2</v>
      </c>
      <c r="H1318">
        <v>6</v>
      </c>
      <c r="I1318" t="s">
        <v>42</v>
      </c>
      <c r="J1318" t="s">
        <v>43</v>
      </c>
      <c r="K1318">
        <v>1</v>
      </c>
      <c r="L1318">
        <v>139.7884</v>
      </c>
      <c r="M1318">
        <f>_xlfn.RANK.EQ(D1318,'Segments clients'!$D$2:$D$1708,0)</f>
        <v>971</v>
      </c>
      <c r="N1318">
        <f>SUMIFS('Segments clients'!$D$2:$D$1708,'Segments clients'!$M$2:$M$1708,"&lt;="&amp;M1318)</f>
        <v>2215953.3530999967</v>
      </c>
      <c r="O1318" s="4">
        <f>IFERROR(N1318/(SUM('Segments clients'!$D$2:$D$1708)),0)</f>
        <v>0.94804714657701505</v>
      </c>
    </row>
    <row r="1319" spans="1:15" x14ac:dyDescent="0.35">
      <c r="A1319" t="s">
        <v>2997</v>
      </c>
      <c r="B1319">
        <v>5</v>
      </c>
      <c r="C1319">
        <v>4</v>
      </c>
      <c r="D1319">
        <v>1451.0011999999999</v>
      </c>
      <c r="E1319">
        <v>4</v>
      </c>
      <c r="F1319">
        <v>3</v>
      </c>
      <c r="G1319">
        <v>3</v>
      </c>
      <c r="H1319">
        <v>10</v>
      </c>
      <c r="I1319" t="s">
        <v>49</v>
      </c>
      <c r="J1319" t="s">
        <v>41</v>
      </c>
      <c r="K1319">
        <v>1</v>
      </c>
      <c r="L1319">
        <v>436.82920000000001</v>
      </c>
      <c r="M1319">
        <f>_xlfn.RANK.EQ(D1319,'Segments clients'!$D$2:$D$1708,0)</f>
        <v>511</v>
      </c>
      <c r="N1319">
        <f>SUMIFS('Segments clients'!$D$2:$D$1708,'Segments clients'!$M$2:$M$1708,"&lt;="&amp;M1319)</f>
        <v>1819724.4337999967</v>
      </c>
      <c r="O1319" s="4">
        <f>IFERROR(N1319/(SUM('Segments clients'!$D$2:$D$1708)),0)</f>
        <v>0.77852927481849876</v>
      </c>
    </row>
    <row r="1320" spans="1:15" x14ac:dyDescent="0.35">
      <c r="A1320" t="s">
        <v>3040</v>
      </c>
      <c r="B1320">
        <v>32</v>
      </c>
      <c r="C1320">
        <v>4</v>
      </c>
      <c r="D1320">
        <v>517.09410000000003</v>
      </c>
      <c r="E1320">
        <v>3</v>
      </c>
      <c r="F1320">
        <v>3</v>
      </c>
      <c r="G1320">
        <v>2</v>
      </c>
      <c r="H1320">
        <v>8</v>
      </c>
      <c r="I1320" t="s">
        <v>46</v>
      </c>
      <c r="J1320" t="s">
        <v>41</v>
      </c>
      <c r="K1320">
        <v>1</v>
      </c>
      <c r="L1320">
        <v>99.960099999999997</v>
      </c>
      <c r="M1320">
        <f>_xlfn.RANK.EQ(D1320,'Segments clients'!$D$2:$D$1708,0)</f>
        <v>902</v>
      </c>
      <c r="N1320">
        <f>SUMIFS('Segments clients'!$D$2:$D$1708,'Segments clients'!$M$2:$M$1708,"&lt;="&amp;M1320)</f>
        <v>2182677.1776999971</v>
      </c>
      <c r="O1320" s="4">
        <f>IFERROR(N1320/(SUM('Segments clients'!$D$2:$D$1708)),0)</f>
        <v>0.9338106631723293</v>
      </c>
    </row>
    <row r="1321" spans="1:15" x14ac:dyDescent="0.35">
      <c r="A1321" t="s">
        <v>6224</v>
      </c>
      <c r="B1321">
        <v>27</v>
      </c>
      <c r="C1321">
        <v>1</v>
      </c>
      <c r="D1321">
        <v>94.442400000000006</v>
      </c>
      <c r="E1321">
        <v>3</v>
      </c>
      <c r="F1321">
        <v>1</v>
      </c>
      <c r="G1321">
        <v>1</v>
      </c>
      <c r="H1321">
        <v>5</v>
      </c>
      <c r="I1321" t="s">
        <v>42</v>
      </c>
      <c r="J1321" t="s">
        <v>41</v>
      </c>
      <c r="K1321">
        <v>0</v>
      </c>
      <c r="L1321">
        <v>0.40440000000000959</v>
      </c>
      <c r="M1321">
        <f>_xlfn.RANK.EQ(D1321,'Segments clients'!$D$2:$D$1708,0)</f>
        <v>1432</v>
      </c>
      <c r="N1321">
        <f>SUMIFS('Segments clients'!$D$2:$D$1708,'Segments clients'!$M$2:$M$1708,"&lt;="&amp;M1321)</f>
        <v>2322992.954599997</v>
      </c>
      <c r="O1321" s="4">
        <f>IFERROR(N1321/(SUM('Segments clients'!$D$2:$D$1708)),0)</f>
        <v>0.99384169754572249</v>
      </c>
    </row>
    <row r="1322" spans="1:15" x14ac:dyDescent="0.35">
      <c r="A1322" t="s">
        <v>6895</v>
      </c>
      <c r="B1322">
        <v>132</v>
      </c>
      <c r="C1322">
        <v>1</v>
      </c>
      <c r="D1322">
        <v>1326.5055</v>
      </c>
      <c r="E1322">
        <v>1</v>
      </c>
      <c r="F1322">
        <v>1</v>
      </c>
      <c r="G1322">
        <v>3</v>
      </c>
      <c r="H1322">
        <v>5</v>
      </c>
      <c r="I1322" t="s">
        <v>44</v>
      </c>
      <c r="J1322" t="s">
        <v>45</v>
      </c>
      <c r="K1322">
        <v>0</v>
      </c>
      <c r="L1322">
        <v>466.71549999999979</v>
      </c>
      <c r="M1322">
        <f>_xlfn.RANK.EQ(D1322,'Segments clients'!$D$2:$D$1708,0)</f>
        <v>548</v>
      </c>
      <c r="N1322">
        <f>SUMIFS('Segments clients'!$D$2:$D$1708,'Segments clients'!$M$2:$M$1708,"&lt;="&amp;M1322)</f>
        <v>1871382.8046999963</v>
      </c>
      <c r="O1322" s="4">
        <f>IFERROR(N1322/(SUM('Segments clients'!$D$2:$D$1708)),0)</f>
        <v>0.80063017827842442</v>
      </c>
    </row>
    <row r="1323" spans="1:15" x14ac:dyDescent="0.35">
      <c r="A1323" t="s">
        <v>3398</v>
      </c>
      <c r="B1323">
        <v>6</v>
      </c>
      <c r="C1323">
        <v>2</v>
      </c>
      <c r="D1323">
        <v>140.53749999999999</v>
      </c>
      <c r="E1323">
        <v>4</v>
      </c>
      <c r="F1323">
        <v>2</v>
      </c>
      <c r="G1323">
        <v>1</v>
      </c>
      <c r="H1323">
        <v>7</v>
      </c>
      <c r="I1323" t="s">
        <v>42</v>
      </c>
      <c r="J1323" t="s">
        <v>43</v>
      </c>
      <c r="K1323">
        <v>1</v>
      </c>
      <c r="L1323">
        <v>28.65750000000001</v>
      </c>
      <c r="M1323">
        <f>_xlfn.RANK.EQ(D1323,'Segments clients'!$D$2:$D$1708,0)</f>
        <v>1316</v>
      </c>
      <c r="N1323">
        <f>SUMIFS('Segments clients'!$D$2:$D$1708,'Segments clients'!$M$2:$M$1708,"&lt;="&amp;M1323)</f>
        <v>2309405.4773999969</v>
      </c>
      <c r="O1323" s="4">
        <f>IFERROR(N1323/(SUM('Segments clients'!$D$2:$D$1708)),0)</f>
        <v>0.98802859278400912</v>
      </c>
    </row>
    <row r="1324" spans="1:15" x14ac:dyDescent="0.35">
      <c r="A1324" t="s">
        <v>6967</v>
      </c>
      <c r="B1324">
        <v>106</v>
      </c>
      <c r="C1324">
        <v>2</v>
      </c>
      <c r="D1324">
        <v>330.6327</v>
      </c>
      <c r="E1324">
        <v>1</v>
      </c>
      <c r="F1324">
        <v>2</v>
      </c>
      <c r="G1324">
        <v>2</v>
      </c>
      <c r="H1324">
        <v>5</v>
      </c>
      <c r="I1324" t="s">
        <v>44</v>
      </c>
      <c r="J1324" t="s">
        <v>41</v>
      </c>
      <c r="K1324">
        <v>1</v>
      </c>
      <c r="L1324">
        <v>87.662700000000015</v>
      </c>
      <c r="M1324">
        <f>_xlfn.RANK.EQ(D1324,'Segments clients'!$D$2:$D$1708,0)</f>
        <v>1071</v>
      </c>
      <c r="N1324">
        <f>SUMIFS('Segments clients'!$D$2:$D$1708,'Segments clients'!$M$2:$M$1708,"&lt;="&amp;M1324)</f>
        <v>2254395.4795999955</v>
      </c>
      <c r="O1324" s="4">
        <f>IFERROR(N1324/(SUM('Segments clients'!$D$2:$D$1708)),0)</f>
        <v>0.96449376910437645</v>
      </c>
    </row>
    <row r="1325" spans="1:15" x14ac:dyDescent="0.35">
      <c r="A1325" t="s">
        <v>269</v>
      </c>
      <c r="B1325">
        <v>15</v>
      </c>
      <c r="C1325">
        <v>5</v>
      </c>
      <c r="D1325">
        <v>1475.8954000000001</v>
      </c>
      <c r="E1325">
        <v>3</v>
      </c>
      <c r="F1325">
        <v>4</v>
      </c>
      <c r="G1325">
        <v>3</v>
      </c>
      <c r="H1325">
        <v>10</v>
      </c>
      <c r="I1325" t="s">
        <v>49</v>
      </c>
      <c r="J1325" t="s">
        <v>45</v>
      </c>
      <c r="K1325">
        <v>1</v>
      </c>
      <c r="L1325">
        <v>481.6114</v>
      </c>
      <c r="M1325">
        <f>_xlfn.RANK.EQ(D1325,'Segments clients'!$D$2:$D$1708,0)</f>
        <v>506</v>
      </c>
      <c r="N1325">
        <f>SUMIFS('Segments clients'!$D$2:$D$1708,'Segments clients'!$M$2:$M$1708,"&lt;="&amp;M1325)</f>
        <v>1812414.5486999969</v>
      </c>
      <c r="O1325" s="4">
        <f>IFERROR(N1325/(SUM('Segments clients'!$D$2:$D$1708)),0)</f>
        <v>0.77540190045334534</v>
      </c>
    </row>
    <row r="1326" spans="1:15" x14ac:dyDescent="0.35">
      <c r="A1326" t="s">
        <v>5025</v>
      </c>
      <c r="B1326">
        <v>3</v>
      </c>
      <c r="C1326">
        <v>2</v>
      </c>
      <c r="D1326">
        <v>1159.008</v>
      </c>
      <c r="E1326">
        <v>4</v>
      </c>
      <c r="F1326">
        <v>2</v>
      </c>
      <c r="G1326">
        <v>3</v>
      </c>
      <c r="H1326">
        <v>9</v>
      </c>
      <c r="I1326" t="s">
        <v>46</v>
      </c>
      <c r="J1326" t="s">
        <v>48</v>
      </c>
      <c r="K1326">
        <v>1</v>
      </c>
      <c r="L1326">
        <v>403.36799999999999</v>
      </c>
      <c r="M1326">
        <f>_xlfn.RANK.EQ(D1326,'Segments clients'!$D$2:$D$1708,0)</f>
        <v>607</v>
      </c>
      <c r="N1326">
        <f>SUMIFS('Segments clients'!$D$2:$D$1708,'Segments clients'!$M$2:$M$1708,"&lt;="&amp;M1326)</f>
        <v>1943983.1311999962</v>
      </c>
      <c r="O1326" s="4">
        <f>IFERROR(N1326/(SUM('Segments clients'!$D$2:$D$1708)),0)</f>
        <v>0.83169063913270969</v>
      </c>
    </row>
    <row r="1327" spans="1:15" x14ac:dyDescent="0.35">
      <c r="A1327" t="s">
        <v>2256</v>
      </c>
      <c r="B1327">
        <v>73</v>
      </c>
      <c r="C1327">
        <v>2</v>
      </c>
      <c r="D1327">
        <v>68.613</v>
      </c>
      <c r="E1327">
        <v>2</v>
      </c>
      <c r="F1327">
        <v>2</v>
      </c>
      <c r="G1327">
        <v>1</v>
      </c>
      <c r="H1327">
        <v>5</v>
      </c>
      <c r="I1327" t="s">
        <v>44</v>
      </c>
      <c r="J1327" t="s">
        <v>45</v>
      </c>
      <c r="K1327">
        <v>1</v>
      </c>
      <c r="L1327">
        <v>-5.5269999999999939</v>
      </c>
      <c r="M1327">
        <f>_xlfn.RANK.EQ(D1327,'Segments clients'!$D$2:$D$1708,0)</f>
        <v>1515</v>
      </c>
      <c r="N1327">
        <f>SUMIFS('Segments clients'!$D$2:$D$1708,'Segments clients'!$M$2:$M$1708,"&lt;="&amp;M1327)</f>
        <v>2329764.4536999967</v>
      </c>
      <c r="O1327" s="4">
        <f>IFERROR(N1327/(SUM('Segments clients'!$D$2:$D$1708)),0)</f>
        <v>0.99673873524320955</v>
      </c>
    </row>
    <row r="1328" spans="1:15" x14ac:dyDescent="0.35">
      <c r="A1328" t="s">
        <v>2669</v>
      </c>
      <c r="B1328">
        <v>33</v>
      </c>
      <c r="C1328">
        <v>4</v>
      </c>
      <c r="D1328">
        <v>1498.616</v>
      </c>
      <c r="E1328">
        <v>3</v>
      </c>
      <c r="F1328">
        <v>3</v>
      </c>
      <c r="G1328">
        <v>3</v>
      </c>
      <c r="H1328">
        <v>9</v>
      </c>
      <c r="I1328" t="s">
        <v>46</v>
      </c>
      <c r="J1328" t="s">
        <v>45</v>
      </c>
      <c r="K1328">
        <v>1</v>
      </c>
      <c r="L1328">
        <v>420.96400000000011</v>
      </c>
      <c r="M1328">
        <f>_xlfn.RANK.EQ(D1328,'Segments clients'!$D$2:$D$1708,0)</f>
        <v>501</v>
      </c>
      <c r="N1328">
        <f>SUMIFS('Segments clients'!$D$2:$D$1708,'Segments clients'!$M$2:$M$1708,"&lt;="&amp;M1328)</f>
        <v>1804990.0764999969</v>
      </c>
      <c r="O1328" s="4">
        <f>IFERROR(N1328/(SUM('Segments clients'!$D$2:$D$1708)),0)</f>
        <v>0.77222550250516497</v>
      </c>
    </row>
    <row r="1329" spans="1:15" x14ac:dyDescent="0.35">
      <c r="A1329" t="s">
        <v>7404</v>
      </c>
      <c r="B1329">
        <v>24</v>
      </c>
      <c r="C1329">
        <v>2</v>
      </c>
      <c r="D1329">
        <v>65.97059999999999</v>
      </c>
      <c r="E1329">
        <v>3</v>
      </c>
      <c r="F1329">
        <v>2</v>
      </c>
      <c r="G1329">
        <v>1</v>
      </c>
      <c r="H1329">
        <v>6</v>
      </c>
      <c r="I1329" t="s">
        <v>42</v>
      </c>
      <c r="J1329" t="s">
        <v>45</v>
      </c>
      <c r="K1329">
        <v>1</v>
      </c>
      <c r="L1329">
        <v>4.1745999999999981</v>
      </c>
      <c r="M1329">
        <f>_xlfn.RANK.EQ(D1329,'Segments clients'!$D$2:$D$1708,0)</f>
        <v>1524</v>
      </c>
      <c r="N1329">
        <f>SUMIFS('Segments clients'!$D$2:$D$1708,'Segments clients'!$M$2:$M$1708,"&lt;="&amp;M1329)</f>
        <v>2330373.6126999971</v>
      </c>
      <c r="O1329" s="4">
        <f>IFERROR(N1329/(SUM('Segments clients'!$D$2:$D$1708)),0)</f>
        <v>0.99699935059007783</v>
      </c>
    </row>
    <row r="1330" spans="1:15" x14ac:dyDescent="0.35">
      <c r="A1330" t="s">
        <v>4847</v>
      </c>
      <c r="B1330">
        <v>179</v>
      </c>
      <c r="C1330">
        <v>1</v>
      </c>
      <c r="D1330">
        <v>21.859500000000001</v>
      </c>
      <c r="E1330">
        <v>1</v>
      </c>
      <c r="F1330">
        <v>1</v>
      </c>
      <c r="G1330">
        <v>1</v>
      </c>
      <c r="H1330">
        <v>3</v>
      </c>
      <c r="I1330" t="s">
        <v>44</v>
      </c>
      <c r="J1330" t="s">
        <v>45</v>
      </c>
      <c r="K1330">
        <v>0</v>
      </c>
      <c r="L1330">
        <v>2.5734999999999988</v>
      </c>
      <c r="M1330">
        <f>_xlfn.RANK.EQ(D1330,'Segments clients'!$D$2:$D$1708,0)</f>
        <v>1676</v>
      </c>
      <c r="N1330">
        <f>SUMIFS('Segments clients'!$D$2:$D$1708,'Segments clients'!$M$2:$M$1708,"&lt;="&amp;M1330)</f>
        <v>2336948.5507999966</v>
      </c>
      <c r="O1330" s="4">
        <f>IFERROR(N1330/(SUM('Segments clients'!$D$2:$D$1708)),0)</f>
        <v>0.99981229396539972</v>
      </c>
    </row>
    <row r="1331" spans="1:15" x14ac:dyDescent="0.35">
      <c r="A1331" t="s">
        <v>5451</v>
      </c>
      <c r="B1331">
        <v>137</v>
      </c>
      <c r="C1331">
        <v>2</v>
      </c>
      <c r="D1331">
        <v>898.70760000000007</v>
      </c>
      <c r="E1331">
        <v>1</v>
      </c>
      <c r="F1331">
        <v>2</v>
      </c>
      <c r="G1331">
        <v>3</v>
      </c>
      <c r="H1331">
        <v>6</v>
      </c>
      <c r="I1331" t="s">
        <v>44</v>
      </c>
      <c r="J1331" t="s">
        <v>41</v>
      </c>
      <c r="K1331">
        <v>1</v>
      </c>
      <c r="L1331">
        <v>148.74160000000009</v>
      </c>
      <c r="M1331">
        <f>_xlfn.RANK.EQ(D1331,'Segments clients'!$D$2:$D$1708,0)</f>
        <v>713</v>
      </c>
      <c r="N1331">
        <f>SUMIFS('Segments clients'!$D$2:$D$1708,'Segments clients'!$M$2:$M$1708,"&lt;="&amp;M1331)</f>
        <v>2051945.8152999959</v>
      </c>
      <c r="O1331" s="4">
        <f>IFERROR(N1331/(SUM('Segments clients'!$D$2:$D$1708)),0)</f>
        <v>0.87788011079041106</v>
      </c>
    </row>
    <row r="1332" spans="1:15" x14ac:dyDescent="0.35">
      <c r="A1332" t="s">
        <v>4313</v>
      </c>
      <c r="B1332">
        <v>121</v>
      </c>
      <c r="C1332">
        <v>4</v>
      </c>
      <c r="D1332">
        <v>765.18450000000007</v>
      </c>
      <c r="E1332">
        <v>1</v>
      </c>
      <c r="F1332">
        <v>3</v>
      </c>
      <c r="G1332">
        <v>3</v>
      </c>
      <c r="H1332">
        <v>7</v>
      </c>
      <c r="I1332" t="s">
        <v>42</v>
      </c>
      <c r="J1332" t="s">
        <v>48</v>
      </c>
      <c r="K1332">
        <v>1</v>
      </c>
      <c r="L1332">
        <v>146.6345</v>
      </c>
      <c r="M1332">
        <f>_xlfn.RANK.EQ(D1332,'Segments clients'!$D$2:$D$1708,0)</f>
        <v>763</v>
      </c>
      <c r="N1332">
        <f>SUMIFS('Segments clients'!$D$2:$D$1708,'Segments clients'!$M$2:$M$1708,"&lt;="&amp;M1332)</f>
        <v>2093893.1655999958</v>
      </c>
      <c r="O1332" s="4">
        <f>IFERROR(N1332/(SUM('Segments clients'!$D$2:$D$1708)),0)</f>
        <v>0.89582636660971693</v>
      </c>
    </row>
    <row r="1333" spans="1:15" x14ac:dyDescent="0.35">
      <c r="A1333" t="s">
        <v>10639</v>
      </c>
      <c r="B1333">
        <v>26</v>
      </c>
      <c r="C1333">
        <v>2</v>
      </c>
      <c r="D1333">
        <v>388.16449999999998</v>
      </c>
      <c r="E1333">
        <v>3</v>
      </c>
      <c r="F1333">
        <v>2</v>
      </c>
      <c r="G1333">
        <v>2</v>
      </c>
      <c r="H1333">
        <v>7</v>
      </c>
      <c r="I1333" t="s">
        <v>42</v>
      </c>
      <c r="J1333" t="s">
        <v>48</v>
      </c>
      <c r="K1333">
        <v>1</v>
      </c>
      <c r="L1333">
        <v>83.568500000000029</v>
      </c>
      <c r="M1333">
        <f>_xlfn.RANK.EQ(D1333,'Segments clients'!$D$2:$D$1708,0)</f>
        <v>1019</v>
      </c>
      <c r="N1333">
        <f>SUMIFS('Segments clients'!$D$2:$D$1708,'Segments clients'!$M$2:$M$1708,"&lt;="&amp;M1333)</f>
        <v>2235854.8687999961</v>
      </c>
      <c r="O1333" s="4">
        <f>IFERROR(N1333/(SUM('Segments clients'!$D$2:$D$1708)),0)</f>
        <v>0.95656157452990831</v>
      </c>
    </row>
    <row r="1334" spans="1:15" x14ac:dyDescent="0.35">
      <c r="A1334" t="s">
        <v>420</v>
      </c>
      <c r="B1334">
        <v>29</v>
      </c>
      <c r="C1334">
        <v>2</v>
      </c>
      <c r="D1334">
        <v>658.47059999999999</v>
      </c>
      <c r="E1334">
        <v>3</v>
      </c>
      <c r="F1334">
        <v>2</v>
      </c>
      <c r="G1334">
        <v>3</v>
      </c>
      <c r="H1334">
        <v>8</v>
      </c>
      <c r="I1334" t="s">
        <v>46</v>
      </c>
      <c r="J1334" t="s">
        <v>45</v>
      </c>
      <c r="K1334">
        <v>1</v>
      </c>
      <c r="L1334">
        <v>222.54460000000009</v>
      </c>
      <c r="M1334">
        <f>_xlfn.RANK.EQ(D1334,'Segments clients'!$D$2:$D$1708,0)</f>
        <v>827</v>
      </c>
      <c r="N1334">
        <f>SUMIFS('Segments clients'!$D$2:$D$1708,'Segments clients'!$M$2:$M$1708,"&lt;="&amp;M1334)</f>
        <v>2139216.1596999965</v>
      </c>
      <c r="O1334" s="4">
        <f>IFERROR(N1334/(SUM('Segments clients'!$D$2:$D$1708)),0)</f>
        <v>0.91521681775379105</v>
      </c>
    </row>
    <row r="1335" spans="1:15" x14ac:dyDescent="0.35">
      <c r="A1335" t="s">
        <v>1521</v>
      </c>
      <c r="B1335">
        <v>30</v>
      </c>
      <c r="C1335">
        <v>2</v>
      </c>
      <c r="D1335">
        <v>1378.347</v>
      </c>
      <c r="E1335">
        <v>3</v>
      </c>
      <c r="F1335">
        <v>2</v>
      </c>
      <c r="G1335">
        <v>3</v>
      </c>
      <c r="H1335">
        <v>8</v>
      </c>
      <c r="I1335" t="s">
        <v>46</v>
      </c>
      <c r="J1335" t="s">
        <v>45</v>
      </c>
      <c r="K1335">
        <v>1</v>
      </c>
      <c r="L1335">
        <v>466.69500000000011</v>
      </c>
      <c r="M1335">
        <f>_xlfn.RANK.EQ(D1335,'Segments clients'!$D$2:$D$1708,0)</f>
        <v>533</v>
      </c>
      <c r="N1335">
        <f>SUMIFS('Segments clients'!$D$2:$D$1708,'Segments clients'!$M$2:$M$1708,"&lt;="&amp;M1335)</f>
        <v>1850960.4069999966</v>
      </c>
      <c r="O1335" s="4">
        <f>IFERROR(N1335/(SUM('Segments clients'!$D$2:$D$1708)),0)</f>
        <v>0.79189290236119447</v>
      </c>
    </row>
    <row r="1336" spans="1:15" x14ac:dyDescent="0.35">
      <c r="A1336" t="s">
        <v>7791</v>
      </c>
      <c r="B1336">
        <v>131</v>
      </c>
      <c r="C1336">
        <v>1</v>
      </c>
      <c r="D1336">
        <v>74.941199999999995</v>
      </c>
      <c r="E1336">
        <v>1</v>
      </c>
      <c r="F1336">
        <v>1</v>
      </c>
      <c r="G1336">
        <v>1</v>
      </c>
      <c r="H1336">
        <v>3</v>
      </c>
      <c r="I1336" t="s">
        <v>44</v>
      </c>
      <c r="J1336" t="s">
        <v>45</v>
      </c>
      <c r="K1336">
        <v>0</v>
      </c>
      <c r="L1336">
        <v>12.139200000000001</v>
      </c>
      <c r="M1336">
        <f>_xlfn.RANK.EQ(D1336,'Segments clients'!$D$2:$D$1708,0)</f>
        <v>1496</v>
      </c>
      <c r="N1336">
        <f>SUMIFS('Segments clients'!$D$2:$D$1708,'Segments clients'!$M$2:$M$1708,"&lt;="&amp;M1336)</f>
        <v>2328401.6224999968</v>
      </c>
      <c r="O1336" s="4">
        <f>IFERROR(N1336/(SUM('Segments clients'!$D$2:$D$1708)),0)</f>
        <v>0.9961556777394861</v>
      </c>
    </row>
    <row r="1337" spans="1:15" x14ac:dyDescent="0.35">
      <c r="A1337" t="s">
        <v>6143</v>
      </c>
      <c r="B1337">
        <v>136</v>
      </c>
      <c r="C1337">
        <v>2</v>
      </c>
      <c r="D1337">
        <v>636.57439999999997</v>
      </c>
      <c r="E1337">
        <v>1</v>
      </c>
      <c r="F1337">
        <v>2</v>
      </c>
      <c r="G1337">
        <v>3</v>
      </c>
      <c r="H1337">
        <v>6</v>
      </c>
      <c r="I1337" t="s">
        <v>44</v>
      </c>
      <c r="J1337" t="s">
        <v>43</v>
      </c>
      <c r="K1337">
        <v>1</v>
      </c>
      <c r="L1337">
        <v>203.36439999999999</v>
      </c>
      <c r="M1337">
        <f>_xlfn.RANK.EQ(D1337,'Segments clients'!$D$2:$D$1708,0)</f>
        <v>837</v>
      </c>
      <c r="N1337">
        <f>SUMIFS('Segments clients'!$D$2:$D$1708,'Segments clients'!$M$2:$M$1708,"&lt;="&amp;M1337)</f>
        <v>2145693.7656999961</v>
      </c>
      <c r="O1337" s="4">
        <f>IFERROR(N1337/(SUM('Segments clients'!$D$2:$D$1708)),0)</f>
        <v>0.91798811972021499</v>
      </c>
    </row>
    <row r="1338" spans="1:15" x14ac:dyDescent="0.35">
      <c r="A1338" t="s">
        <v>2311</v>
      </c>
      <c r="B1338">
        <v>129</v>
      </c>
      <c r="C1338">
        <v>3</v>
      </c>
      <c r="D1338">
        <v>1102.7603999999999</v>
      </c>
      <c r="E1338">
        <v>1</v>
      </c>
      <c r="F1338">
        <v>3</v>
      </c>
      <c r="G1338">
        <v>3</v>
      </c>
      <c r="H1338">
        <v>7</v>
      </c>
      <c r="I1338" t="s">
        <v>42</v>
      </c>
      <c r="J1338" t="s">
        <v>41</v>
      </c>
      <c r="K1338">
        <v>1</v>
      </c>
      <c r="L1338">
        <v>311.6604000000001</v>
      </c>
      <c r="M1338">
        <f>_xlfn.RANK.EQ(D1338,'Segments clients'!$D$2:$D$1708,0)</f>
        <v>628</v>
      </c>
      <c r="N1338">
        <f>SUMIFS('Segments clients'!$D$2:$D$1708,'Segments clients'!$M$2:$M$1708,"&lt;="&amp;M1338)</f>
        <v>1967746.9572999962</v>
      </c>
      <c r="O1338" s="4">
        <f>IFERROR(N1338/(SUM('Segments clients'!$D$2:$D$1708)),0)</f>
        <v>0.84185747206461248</v>
      </c>
    </row>
    <row r="1339" spans="1:15" x14ac:dyDescent="0.35">
      <c r="A1339" t="s">
        <v>10319</v>
      </c>
      <c r="B1339">
        <v>183</v>
      </c>
      <c r="C1339">
        <v>1</v>
      </c>
      <c r="D1339">
        <v>26.388400000000001</v>
      </c>
      <c r="E1339">
        <v>1</v>
      </c>
      <c r="F1339">
        <v>1</v>
      </c>
      <c r="G1339">
        <v>1</v>
      </c>
      <c r="H1339">
        <v>3</v>
      </c>
      <c r="I1339" t="s">
        <v>44</v>
      </c>
      <c r="J1339" t="s">
        <v>41</v>
      </c>
      <c r="K1339">
        <v>0</v>
      </c>
      <c r="L1339">
        <v>-18.127600000000001</v>
      </c>
      <c r="M1339">
        <f>_xlfn.RANK.EQ(D1339,'Segments clients'!$D$2:$D$1708,0)</f>
        <v>1655</v>
      </c>
      <c r="N1339">
        <f>SUMIFS('Segments clients'!$D$2:$D$1708,'Segments clients'!$M$2:$M$1708,"&lt;="&amp;M1339)</f>
        <v>2336436.8322999962</v>
      </c>
      <c r="O1339" s="4">
        <f>IFERROR(N1339/(SUM('Segments clients'!$D$2:$D$1708)),0)</f>
        <v>0.99959336640399721</v>
      </c>
    </row>
    <row r="1340" spans="1:15" x14ac:dyDescent="0.35">
      <c r="A1340" t="s">
        <v>7099</v>
      </c>
      <c r="B1340">
        <v>132</v>
      </c>
      <c r="C1340">
        <v>1</v>
      </c>
      <c r="D1340">
        <v>822.98879999999997</v>
      </c>
      <c r="E1340">
        <v>1</v>
      </c>
      <c r="F1340">
        <v>1</v>
      </c>
      <c r="G1340">
        <v>3</v>
      </c>
      <c r="H1340">
        <v>5</v>
      </c>
      <c r="I1340" t="s">
        <v>44</v>
      </c>
      <c r="J1340" t="s">
        <v>43</v>
      </c>
      <c r="K1340">
        <v>0</v>
      </c>
      <c r="L1340">
        <v>284.81679999999989</v>
      </c>
      <c r="M1340">
        <f>_xlfn.RANK.EQ(D1340,'Segments clients'!$D$2:$D$1708,0)</f>
        <v>746</v>
      </c>
      <c r="N1340">
        <f>SUMIFS('Segments clients'!$D$2:$D$1708,'Segments clients'!$M$2:$M$1708,"&lt;="&amp;M1340)</f>
        <v>2080303.5135999958</v>
      </c>
      <c r="O1340" s="4">
        <f>IFERROR(N1340/(SUM('Segments clients'!$D$2:$D$1708)),0)</f>
        <v>0.89001233140741853</v>
      </c>
    </row>
    <row r="1341" spans="1:15" x14ac:dyDescent="0.35">
      <c r="A1341" t="s">
        <v>1925</v>
      </c>
      <c r="B1341">
        <v>14</v>
      </c>
      <c r="C1341">
        <v>4</v>
      </c>
      <c r="D1341">
        <v>3058.9675000000002</v>
      </c>
      <c r="E1341">
        <v>3</v>
      </c>
      <c r="F1341">
        <v>3</v>
      </c>
      <c r="G1341">
        <v>4</v>
      </c>
      <c r="H1341">
        <v>10</v>
      </c>
      <c r="I1341" t="s">
        <v>49</v>
      </c>
      <c r="J1341" t="s">
        <v>41</v>
      </c>
      <c r="K1341">
        <v>1</v>
      </c>
      <c r="L1341">
        <v>1084.6994999999999</v>
      </c>
      <c r="M1341">
        <f>_xlfn.RANK.EQ(D1341,'Segments clients'!$D$2:$D$1708,0)</f>
        <v>273</v>
      </c>
      <c r="N1341">
        <f>SUMIFS('Segments clients'!$D$2:$D$1708,'Segments clients'!$M$2:$M$1708,"&lt;="&amp;M1341)</f>
        <v>1301040.884799999</v>
      </c>
      <c r="O1341" s="4">
        <f>IFERROR(N1341/(SUM('Segments clients'!$D$2:$D$1708)),0)</f>
        <v>0.55662186962967786</v>
      </c>
    </row>
    <row r="1342" spans="1:15" x14ac:dyDescent="0.35">
      <c r="A1342" t="s">
        <v>5263</v>
      </c>
      <c r="B1342">
        <v>26</v>
      </c>
      <c r="C1342">
        <v>3</v>
      </c>
      <c r="D1342">
        <v>953.36919999999998</v>
      </c>
      <c r="E1342">
        <v>3</v>
      </c>
      <c r="F1342">
        <v>3</v>
      </c>
      <c r="G1342">
        <v>3</v>
      </c>
      <c r="H1342">
        <v>9</v>
      </c>
      <c r="I1342" t="s">
        <v>46</v>
      </c>
      <c r="J1342" t="s">
        <v>43</v>
      </c>
      <c r="K1342">
        <v>1</v>
      </c>
      <c r="L1342">
        <v>331.95720000000011</v>
      </c>
      <c r="M1342">
        <f>_xlfn.RANK.EQ(D1342,'Segments clients'!$D$2:$D$1708,0)</f>
        <v>686</v>
      </c>
      <c r="N1342">
        <f>SUMIFS('Segments clients'!$D$2:$D$1708,'Segments clients'!$M$2:$M$1708,"&lt;="&amp;M1342)</f>
        <v>2027035.7660999959</v>
      </c>
      <c r="O1342" s="4">
        <f>IFERROR(N1342/(SUM('Segments clients'!$D$2:$D$1708)),0)</f>
        <v>0.86722289138995945</v>
      </c>
    </row>
    <row r="1343" spans="1:15" x14ac:dyDescent="0.35">
      <c r="A1343" t="s">
        <v>2448</v>
      </c>
      <c r="B1343">
        <v>97</v>
      </c>
      <c r="C1343">
        <v>2</v>
      </c>
      <c r="D1343">
        <v>197.06880000000001</v>
      </c>
      <c r="E1343">
        <v>1</v>
      </c>
      <c r="F1343">
        <v>2</v>
      </c>
      <c r="G1343">
        <v>2</v>
      </c>
      <c r="H1343">
        <v>5</v>
      </c>
      <c r="I1343" t="s">
        <v>44</v>
      </c>
      <c r="J1343" t="s">
        <v>45</v>
      </c>
      <c r="K1343">
        <v>1</v>
      </c>
      <c r="L1343">
        <v>42.916800000000002</v>
      </c>
      <c r="M1343">
        <f>_xlfn.RANK.EQ(D1343,'Segments clients'!$D$2:$D$1708,0)</f>
        <v>1222</v>
      </c>
      <c r="N1343">
        <f>SUMIFS('Segments clients'!$D$2:$D$1708,'Segments clients'!$M$2:$M$1708,"&lt;="&amp;M1343)</f>
        <v>2293797.5318999975</v>
      </c>
      <c r="O1343" s="4">
        <f>IFERROR(N1343/(SUM('Segments clients'!$D$2:$D$1708)),0)</f>
        <v>0.98135107487754969</v>
      </c>
    </row>
    <row r="1344" spans="1:15" x14ac:dyDescent="0.35">
      <c r="A1344" t="s">
        <v>2972</v>
      </c>
      <c r="B1344">
        <v>69</v>
      </c>
      <c r="C1344">
        <v>4</v>
      </c>
      <c r="D1344">
        <v>1241.6125999999999</v>
      </c>
      <c r="E1344">
        <v>2</v>
      </c>
      <c r="F1344">
        <v>3</v>
      </c>
      <c r="G1344">
        <v>3</v>
      </c>
      <c r="H1344">
        <v>8</v>
      </c>
      <c r="I1344" t="s">
        <v>46</v>
      </c>
      <c r="J1344" t="s">
        <v>45</v>
      </c>
      <c r="K1344">
        <v>1</v>
      </c>
      <c r="L1344">
        <v>376.32259999999991</v>
      </c>
      <c r="M1344">
        <f>_xlfn.RANK.EQ(D1344,'Segments clients'!$D$2:$D$1708,0)</f>
        <v>566</v>
      </c>
      <c r="N1344">
        <f>SUMIFS('Segments clients'!$D$2:$D$1708,'Segments clients'!$M$2:$M$1708,"&lt;="&amp;M1344)</f>
        <v>1894556.4103999962</v>
      </c>
      <c r="O1344" s="4">
        <f>IFERROR(N1344/(SUM('Segments clients'!$D$2:$D$1708)),0)</f>
        <v>0.81054449832900288</v>
      </c>
    </row>
    <row r="1345" spans="1:15" x14ac:dyDescent="0.35">
      <c r="A1345" t="s">
        <v>4735</v>
      </c>
      <c r="B1345">
        <v>77</v>
      </c>
      <c r="C1345">
        <v>2</v>
      </c>
      <c r="D1345">
        <v>730.95449999999994</v>
      </c>
      <c r="E1345">
        <v>2</v>
      </c>
      <c r="F1345">
        <v>2</v>
      </c>
      <c r="G1345">
        <v>3</v>
      </c>
      <c r="H1345">
        <v>7</v>
      </c>
      <c r="I1345" t="s">
        <v>44</v>
      </c>
      <c r="J1345" t="s">
        <v>43</v>
      </c>
      <c r="K1345">
        <v>1</v>
      </c>
      <c r="L1345">
        <v>250.85849999999999</v>
      </c>
      <c r="M1345">
        <f>_xlfn.RANK.EQ(D1345,'Segments clients'!$D$2:$D$1708,0)</f>
        <v>783</v>
      </c>
      <c r="N1345">
        <f>SUMIFS('Segments clients'!$D$2:$D$1708,'Segments clients'!$M$2:$M$1708,"&lt;="&amp;M1345)</f>
        <v>2108780.7464999952</v>
      </c>
      <c r="O1345" s="4">
        <f>IFERROR(N1345/(SUM('Segments clients'!$D$2:$D$1708)),0)</f>
        <v>0.9021956922870531</v>
      </c>
    </row>
    <row r="1346" spans="1:15" x14ac:dyDescent="0.35">
      <c r="A1346" t="s">
        <v>10554</v>
      </c>
      <c r="B1346">
        <v>47</v>
      </c>
      <c r="C1346">
        <v>1</v>
      </c>
      <c r="D1346">
        <v>18.954000000000001</v>
      </c>
      <c r="E1346">
        <v>2</v>
      </c>
      <c r="F1346">
        <v>1</v>
      </c>
      <c r="G1346">
        <v>1</v>
      </c>
      <c r="H1346">
        <v>4</v>
      </c>
      <c r="I1346" t="s">
        <v>44</v>
      </c>
      <c r="J1346" t="s">
        <v>43</v>
      </c>
      <c r="K1346">
        <v>0</v>
      </c>
      <c r="L1346">
        <v>-2.161999999999999</v>
      </c>
      <c r="M1346">
        <f>_xlfn.RANK.EQ(D1346,'Segments clients'!$D$2:$D$1708,0)</f>
        <v>1683</v>
      </c>
      <c r="N1346">
        <f>SUMIFS('Segments clients'!$D$2:$D$1708,'Segments clients'!$M$2:$M$1708,"&lt;="&amp;M1346)</f>
        <v>2337092.9957999964</v>
      </c>
      <c r="O1346" s="4">
        <f>IFERROR(N1346/(SUM('Segments clients'!$D$2:$D$1708)),0)</f>
        <v>0.99987409159750951</v>
      </c>
    </row>
    <row r="1347" spans="1:15" x14ac:dyDescent="0.35">
      <c r="A1347" t="s">
        <v>8857</v>
      </c>
      <c r="B1347">
        <v>111</v>
      </c>
      <c r="C1347">
        <v>1</v>
      </c>
      <c r="D1347">
        <v>420.56560000000002</v>
      </c>
      <c r="E1347">
        <v>1</v>
      </c>
      <c r="F1347">
        <v>1</v>
      </c>
      <c r="G1347">
        <v>2</v>
      </c>
      <c r="H1347">
        <v>4</v>
      </c>
      <c r="I1347" t="s">
        <v>44</v>
      </c>
      <c r="J1347" t="s">
        <v>45</v>
      </c>
      <c r="K1347">
        <v>0</v>
      </c>
      <c r="L1347">
        <v>136.2996</v>
      </c>
      <c r="M1347">
        <f>_xlfn.RANK.EQ(D1347,'Segments clients'!$D$2:$D$1708,0)</f>
        <v>992</v>
      </c>
      <c r="N1347">
        <f>SUMIFS('Segments clients'!$D$2:$D$1708,'Segments clients'!$M$2:$M$1708,"&lt;="&amp;M1347)</f>
        <v>2225042.3602999966</v>
      </c>
      <c r="O1347" s="4">
        <f>IFERROR(N1347/(SUM('Segments clients'!$D$2:$D$1708)),0)</f>
        <v>0.95193567939704182</v>
      </c>
    </row>
    <row r="1348" spans="1:15" x14ac:dyDescent="0.35">
      <c r="A1348" t="s">
        <v>5211</v>
      </c>
      <c r="B1348">
        <v>11</v>
      </c>
      <c r="C1348">
        <v>2</v>
      </c>
      <c r="D1348">
        <v>938.64239999999995</v>
      </c>
      <c r="E1348">
        <v>4</v>
      </c>
      <c r="F1348">
        <v>2</v>
      </c>
      <c r="G1348">
        <v>3</v>
      </c>
      <c r="H1348">
        <v>9</v>
      </c>
      <c r="I1348" t="s">
        <v>46</v>
      </c>
      <c r="J1348" t="s">
        <v>41</v>
      </c>
      <c r="K1348">
        <v>1</v>
      </c>
      <c r="L1348">
        <v>283.53640000000013</v>
      </c>
      <c r="M1348">
        <f>_xlfn.RANK.EQ(D1348,'Segments clients'!$D$2:$D$1708,0)</f>
        <v>692</v>
      </c>
      <c r="N1348">
        <f>SUMIFS('Segments clients'!$D$2:$D$1708,'Segments clients'!$M$2:$M$1708,"&lt;="&amp;M1348)</f>
        <v>2032689.6047999961</v>
      </c>
      <c r="O1348" s="4">
        <f>IFERROR(N1348/(SUM('Segments clients'!$D$2:$D$1708)),0)</f>
        <v>0.8696417625450058</v>
      </c>
    </row>
    <row r="1349" spans="1:15" x14ac:dyDescent="0.35">
      <c r="A1349" t="s">
        <v>4467</v>
      </c>
      <c r="B1349">
        <v>20</v>
      </c>
      <c r="C1349">
        <v>2</v>
      </c>
      <c r="D1349">
        <v>91.972300000000004</v>
      </c>
      <c r="E1349">
        <v>3</v>
      </c>
      <c r="F1349">
        <v>2</v>
      </c>
      <c r="G1349">
        <v>1</v>
      </c>
      <c r="H1349">
        <v>6</v>
      </c>
      <c r="I1349" t="s">
        <v>42</v>
      </c>
      <c r="J1349" t="s">
        <v>48</v>
      </c>
      <c r="K1349">
        <v>1</v>
      </c>
      <c r="L1349">
        <v>-6.2356999999999996</v>
      </c>
      <c r="M1349">
        <f>_xlfn.RANK.EQ(D1349,'Segments clients'!$D$2:$D$1708,0)</f>
        <v>1442</v>
      </c>
      <c r="N1349">
        <f>SUMIFS('Segments clients'!$D$2:$D$1708,'Segments clients'!$M$2:$M$1708,"&lt;="&amp;M1349)</f>
        <v>2323924.9833999965</v>
      </c>
      <c r="O1349" s="4">
        <f>IFERROR(N1349/(SUM('Segments clients'!$D$2:$D$1708)),0)</f>
        <v>0.99424044567060121</v>
      </c>
    </row>
    <row r="1350" spans="1:15" x14ac:dyDescent="0.35">
      <c r="A1350" t="s">
        <v>1019</v>
      </c>
      <c r="B1350">
        <v>22</v>
      </c>
      <c r="C1350">
        <v>5</v>
      </c>
      <c r="D1350">
        <v>750.52960000000007</v>
      </c>
      <c r="E1350">
        <v>3</v>
      </c>
      <c r="F1350">
        <v>4</v>
      </c>
      <c r="G1350">
        <v>3</v>
      </c>
      <c r="H1350">
        <v>10</v>
      </c>
      <c r="I1350" t="s">
        <v>49</v>
      </c>
      <c r="J1350" t="s">
        <v>48</v>
      </c>
      <c r="K1350">
        <v>1</v>
      </c>
      <c r="L1350">
        <v>208.37760000000009</v>
      </c>
      <c r="M1350">
        <f>_xlfn.RANK.EQ(D1350,'Segments clients'!$D$2:$D$1708,0)</f>
        <v>768</v>
      </c>
      <c r="N1350">
        <f>SUMIFS('Segments clients'!$D$2:$D$1708,'Segments clients'!$M$2:$M$1708,"&lt;="&amp;M1350)</f>
        <v>2097669.8013999956</v>
      </c>
      <c r="O1350" s="4">
        <f>IFERROR(N1350/(SUM('Segments clients'!$D$2:$D$1708)),0)</f>
        <v>0.89744211758608183</v>
      </c>
    </row>
    <row r="1351" spans="1:15" x14ac:dyDescent="0.35">
      <c r="A1351" t="s">
        <v>4088</v>
      </c>
      <c r="B1351">
        <v>9</v>
      </c>
      <c r="C1351">
        <v>2</v>
      </c>
      <c r="D1351">
        <v>585.59879999999998</v>
      </c>
      <c r="E1351">
        <v>4</v>
      </c>
      <c r="F1351">
        <v>2</v>
      </c>
      <c r="G1351">
        <v>2</v>
      </c>
      <c r="H1351">
        <v>8</v>
      </c>
      <c r="I1351" t="s">
        <v>46</v>
      </c>
      <c r="J1351" t="s">
        <v>41</v>
      </c>
      <c r="K1351">
        <v>1</v>
      </c>
      <c r="L1351">
        <v>111.8848</v>
      </c>
      <c r="M1351">
        <f>_xlfn.RANK.EQ(D1351,'Segments clients'!$D$2:$D$1708,0)</f>
        <v>855</v>
      </c>
      <c r="N1351">
        <f>SUMIFS('Segments clients'!$D$2:$D$1708,'Segments clients'!$M$2:$M$1708,"&lt;="&amp;M1351)</f>
        <v>2156736.2272999957</v>
      </c>
      <c r="O1351" s="4">
        <f>IFERROR(N1351/(SUM('Segments clients'!$D$2:$D$1708)),0)</f>
        <v>0.92271239525445425</v>
      </c>
    </row>
    <row r="1352" spans="1:15" x14ac:dyDescent="0.35">
      <c r="A1352" t="s">
        <v>1964</v>
      </c>
      <c r="B1352">
        <v>22</v>
      </c>
      <c r="C1352">
        <v>5</v>
      </c>
      <c r="D1352">
        <v>480.10059999999999</v>
      </c>
      <c r="E1352">
        <v>3</v>
      </c>
      <c r="F1352">
        <v>4</v>
      </c>
      <c r="G1352">
        <v>2</v>
      </c>
      <c r="H1352">
        <v>9</v>
      </c>
      <c r="I1352" t="s">
        <v>46</v>
      </c>
      <c r="J1352" t="s">
        <v>45</v>
      </c>
      <c r="K1352">
        <v>1</v>
      </c>
      <c r="L1352">
        <v>67.738600000000062</v>
      </c>
      <c r="M1352">
        <f>_xlfn.RANK.EQ(D1352,'Segments clients'!$D$2:$D$1708,0)</f>
        <v>941</v>
      </c>
      <c r="N1352">
        <f>SUMIFS('Segments clients'!$D$2:$D$1708,'Segments clients'!$M$2:$M$1708,"&lt;="&amp;M1352)</f>
        <v>2202130.8110999963</v>
      </c>
      <c r="O1352" s="4">
        <f>IFERROR(N1352/(SUM('Segments clients'!$D$2:$D$1708)),0)</f>
        <v>0.94213347448495188</v>
      </c>
    </row>
    <row r="1353" spans="1:15" x14ac:dyDescent="0.35">
      <c r="A1353" t="s">
        <v>2171</v>
      </c>
      <c r="B1353">
        <v>34</v>
      </c>
      <c r="C1353">
        <v>5</v>
      </c>
      <c r="D1353">
        <v>915.31669999999997</v>
      </c>
      <c r="E1353">
        <v>3</v>
      </c>
      <c r="F1353">
        <v>4</v>
      </c>
      <c r="G1353">
        <v>3</v>
      </c>
      <c r="H1353">
        <v>10</v>
      </c>
      <c r="I1353" t="s">
        <v>49</v>
      </c>
      <c r="J1353" t="s">
        <v>41</v>
      </c>
      <c r="K1353">
        <v>1</v>
      </c>
      <c r="L1353">
        <v>131.49469999999999</v>
      </c>
      <c r="M1353">
        <f>_xlfn.RANK.EQ(D1353,'Segments clients'!$D$2:$D$1708,0)</f>
        <v>706</v>
      </c>
      <c r="N1353">
        <f>SUMIFS('Segments clients'!$D$2:$D$1708,'Segments clients'!$M$2:$M$1708,"&lt;="&amp;M1353)</f>
        <v>2045616.2538999959</v>
      </c>
      <c r="O1353" s="4">
        <f>IFERROR(N1353/(SUM('Segments clients'!$D$2:$D$1708)),0)</f>
        <v>0.87517214646618036</v>
      </c>
    </row>
    <row r="1354" spans="1:15" x14ac:dyDescent="0.35">
      <c r="A1354" t="s">
        <v>5668</v>
      </c>
      <c r="B1354">
        <v>29</v>
      </c>
      <c r="C1354">
        <v>2</v>
      </c>
      <c r="D1354">
        <v>1715.7449999999999</v>
      </c>
      <c r="E1354">
        <v>3</v>
      </c>
      <c r="F1354">
        <v>2</v>
      </c>
      <c r="G1354">
        <v>3</v>
      </c>
      <c r="H1354">
        <v>8</v>
      </c>
      <c r="I1354" t="s">
        <v>46</v>
      </c>
      <c r="J1354" t="s">
        <v>48</v>
      </c>
      <c r="K1354">
        <v>1</v>
      </c>
      <c r="L1354">
        <v>606.33499999999992</v>
      </c>
      <c r="M1354">
        <f>_xlfn.RANK.EQ(D1354,'Segments clients'!$D$2:$D$1708,0)</f>
        <v>458</v>
      </c>
      <c r="N1354">
        <f>SUMIFS('Segments clients'!$D$2:$D$1708,'Segments clients'!$M$2:$M$1708,"&lt;="&amp;M1354)</f>
        <v>1736283.0527999979</v>
      </c>
      <c r="O1354" s="4">
        <f>IFERROR(N1354/(SUM('Segments clients'!$D$2:$D$1708)),0)</f>
        <v>0.74283070604996893</v>
      </c>
    </row>
    <row r="1355" spans="1:15" x14ac:dyDescent="0.35">
      <c r="A1355" t="s">
        <v>584</v>
      </c>
      <c r="B1355">
        <v>24</v>
      </c>
      <c r="C1355">
        <v>5</v>
      </c>
      <c r="D1355">
        <v>1093.0890999999999</v>
      </c>
      <c r="E1355">
        <v>3</v>
      </c>
      <c r="F1355">
        <v>4</v>
      </c>
      <c r="G1355">
        <v>3</v>
      </c>
      <c r="H1355">
        <v>10</v>
      </c>
      <c r="I1355" t="s">
        <v>49</v>
      </c>
      <c r="J1355" t="s">
        <v>41</v>
      </c>
      <c r="K1355">
        <v>1</v>
      </c>
      <c r="L1355">
        <v>314.10109999999997</v>
      </c>
      <c r="M1355">
        <f>_xlfn.RANK.EQ(D1355,'Segments clients'!$D$2:$D$1708,0)</f>
        <v>634</v>
      </c>
      <c r="N1355">
        <f>SUMIFS('Segments clients'!$D$2:$D$1708,'Segments clients'!$M$2:$M$1708,"&lt;="&amp;M1355)</f>
        <v>1974335.370799996</v>
      </c>
      <c r="O1355" s="4">
        <f>IFERROR(N1355/(SUM('Segments clients'!$D$2:$D$1708)),0)</f>
        <v>0.844676180594919</v>
      </c>
    </row>
    <row r="1356" spans="1:15" x14ac:dyDescent="0.35">
      <c r="A1356" t="s">
        <v>537</v>
      </c>
      <c r="B1356">
        <v>140</v>
      </c>
      <c r="C1356">
        <v>1</v>
      </c>
      <c r="D1356">
        <v>226.43279999999999</v>
      </c>
      <c r="E1356">
        <v>1</v>
      </c>
      <c r="F1356">
        <v>1</v>
      </c>
      <c r="G1356">
        <v>2</v>
      </c>
      <c r="H1356">
        <v>4</v>
      </c>
      <c r="I1356" t="s">
        <v>44</v>
      </c>
      <c r="J1356" t="s">
        <v>41</v>
      </c>
      <c r="K1356">
        <v>0</v>
      </c>
      <c r="L1356">
        <v>59.946800000000017</v>
      </c>
      <c r="M1356">
        <f>_xlfn.RANK.EQ(D1356,'Segments clients'!$D$2:$D$1708,0)</f>
        <v>1182</v>
      </c>
      <c r="N1356">
        <f>SUMIFS('Segments clients'!$D$2:$D$1708,'Segments clients'!$M$2:$M$1708,"&lt;="&amp;M1356)</f>
        <v>2285262.6298999968</v>
      </c>
      <c r="O1356" s="4">
        <f>IFERROR(N1356/(SUM('Segments clients'!$D$2:$D$1708)),0)</f>
        <v>0.97769960384089838</v>
      </c>
    </row>
    <row r="1357" spans="1:15" x14ac:dyDescent="0.35">
      <c r="A1357" t="s">
        <v>194</v>
      </c>
      <c r="B1357">
        <v>60</v>
      </c>
      <c r="C1357">
        <v>1</v>
      </c>
      <c r="D1357">
        <v>7.3920000000000003</v>
      </c>
      <c r="E1357">
        <v>2</v>
      </c>
      <c r="F1357">
        <v>1</v>
      </c>
      <c r="G1357">
        <v>1</v>
      </c>
      <c r="H1357">
        <v>4</v>
      </c>
      <c r="I1357" t="s">
        <v>44</v>
      </c>
      <c r="J1357" t="s">
        <v>41</v>
      </c>
      <c r="K1357">
        <v>0</v>
      </c>
      <c r="L1357">
        <v>-15.757999999999999</v>
      </c>
      <c r="M1357">
        <f>_xlfn.RANK.EQ(D1357,'Segments clients'!$D$2:$D$1708,0)</f>
        <v>1703</v>
      </c>
      <c r="N1357">
        <f>SUMIFS('Segments clients'!$D$2:$D$1708,'Segments clients'!$M$2:$M$1708,"&lt;="&amp;M1357)</f>
        <v>2337363.2966999966</v>
      </c>
      <c r="O1357" s="4">
        <f>IFERROR(N1357/(SUM('Segments clients'!$D$2:$D$1708)),0)</f>
        <v>0.99998973392211166</v>
      </c>
    </row>
    <row r="1358" spans="1:15" x14ac:dyDescent="0.35">
      <c r="A1358" t="s">
        <v>4043</v>
      </c>
      <c r="B1358">
        <v>24</v>
      </c>
      <c r="C1358">
        <v>3</v>
      </c>
      <c r="D1358">
        <v>561.49900000000002</v>
      </c>
      <c r="E1358">
        <v>3</v>
      </c>
      <c r="F1358">
        <v>3</v>
      </c>
      <c r="G1358">
        <v>2</v>
      </c>
      <c r="H1358">
        <v>8</v>
      </c>
      <c r="I1358" t="s">
        <v>46</v>
      </c>
      <c r="J1358" t="s">
        <v>45</v>
      </c>
      <c r="K1358">
        <v>1</v>
      </c>
      <c r="L1358">
        <v>123.685</v>
      </c>
      <c r="M1358">
        <f>_xlfn.RANK.EQ(D1358,'Segments clients'!$D$2:$D$1708,0)</f>
        <v>874</v>
      </c>
      <c r="N1358">
        <f>SUMIFS('Segments clients'!$D$2:$D$1708,'Segments clients'!$M$2:$M$1708,"&lt;="&amp;M1358)</f>
        <v>2167548.157499996</v>
      </c>
      <c r="O1358" s="4">
        <f>IFERROR(N1358/(SUM('Segments clients'!$D$2:$D$1708)),0)</f>
        <v>0.92733804297432199</v>
      </c>
    </row>
    <row r="1359" spans="1:15" x14ac:dyDescent="0.35">
      <c r="A1359" t="s">
        <v>7217</v>
      </c>
      <c r="B1359">
        <v>7</v>
      </c>
      <c r="C1359">
        <v>3</v>
      </c>
      <c r="D1359">
        <v>122.6212</v>
      </c>
      <c r="E1359">
        <v>4</v>
      </c>
      <c r="F1359">
        <v>3</v>
      </c>
      <c r="G1359">
        <v>1</v>
      </c>
      <c r="H1359">
        <v>8</v>
      </c>
      <c r="I1359" t="s">
        <v>46</v>
      </c>
      <c r="J1359" t="s">
        <v>41</v>
      </c>
      <c r="K1359">
        <v>1</v>
      </c>
      <c r="L1359">
        <v>1.867200000000006</v>
      </c>
      <c r="M1359">
        <f>_xlfn.RANK.EQ(D1359,'Segments clients'!$D$2:$D$1708,0)</f>
        <v>1358</v>
      </c>
      <c r="N1359">
        <f>SUMIFS('Segments clients'!$D$2:$D$1708,'Segments clients'!$M$2:$M$1708,"&lt;="&amp;M1359)</f>
        <v>2314936.2702999967</v>
      </c>
      <c r="O1359" s="4">
        <f>IFERROR(N1359/(SUM('Segments clients'!$D$2:$D$1708)),0)</f>
        <v>0.99039482148634983</v>
      </c>
    </row>
    <row r="1360" spans="1:15" x14ac:dyDescent="0.35">
      <c r="A1360" t="s">
        <v>174</v>
      </c>
      <c r="B1360">
        <v>9</v>
      </c>
      <c r="C1360">
        <v>5</v>
      </c>
      <c r="D1360">
        <v>2062.5810000000001</v>
      </c>
      <c r="E1360">
        <v>4</v>
      </c>
      <c r="F1360">
        <v>4</v>
      </c>
      <c r="G1360">
        <v>4</v>
      </c>
      <c r="H1360">
        <v>12</v>
      </c>
      <c r="I1360" t="s">
        <v>49</v>
      </c>
      <c r="J1360" t="s">
        <v>41</v>
      </c>
      <c r="K1360">
        <v>1</v>
      </c>
      <c r="L1360">
        <v>663.25300000000004</v>
      </c>
      <c r="M1360">
        <f>_xlfn.RANK.EQ(D1360,'Segments clients'!$D$2:$D$1708,0)</f>
        <v>405</v>
      </c>
      <c r="N1360">
        <f>SUMIFS('Segments clients'!$D$2:$D$1708,'Segments clients'!$M$2:$M$1708,"&lt;="&amp;M1360)</f>
        <v>1636701.4215999984</v>
      </c>
      <c r="O1360" s="4">
        <f>IFERROR(N1360/(SUM('Segments clients'!$D$2:$D$1708)),0)</f>
        <v>0.70022688445843029</v>
      </c>
    </row>
    <row r="1361" spans="1:15" x14ac:dyDescent="0.35">
      <c r="A1361" t="s">
        <v>5532</v>
      </c>
      <c r="B1361">
        <v>49</v>
      </c>
      <c r="C1361">
        <v>3</v>
      </c>
      <c r="D1361">
        <v>649.8039</v>
      </c>
      <c r="E1361">
        <v>2</v>
      </c>
      <c r="F1361">
        <v>3</v>
      </c>
      <c r="G1361">
        <v>3</v>
      </c>
      <c r="H1361">
        <v>8</v>
      </c>
      <c r="I1361" t="s">
        <v>46</v>
      </c>
      <c r="J1361" t="s">
        <v>43</v>
      </c>
      <c r="K1361">
        <v>1</v>
      </c>
      <c r="L1361">
        <v>184.85390000000001</v>
      </c>
      <c r="M1361">
        <f>_xlfn.RANK.EQ(D1361,'Segments clients'!$D$2:$D$1708,0)</f>
        <v>832</v>
      </c>
      <c r="N1361">
        <f>SUMIFS('Segments clients'!$D$2:$D$1708,'Segments clients'!$M$2:$M$1708,"&lt;="&amp;M1361)</f>
        <v>2142488.3350999961</v>
      </c>
      <c r="O1361" s="4">
        <f>IFERROR(N1361/(SUM('Segments clients'!$D$2:$D$1708)),0)</f>
        <v>0.91661674638799684</v>
      </c>
    </row>
    <row r="1362" spans="1:15" x14ac:dyDescent="0.35">
      <c r="A1362" t="s">
        <v>8478</v>
      </c>
      <c r="B1362">
        <v>100</v>
      </c>
      <c r="C1362">
        <v>1</v>
      </c>
      <c r="D1362">
        <v>16.684200000000001</v>
      </c>
      <c r="E1362">
        <v>1</v>
      </c>
      <c r="F1362">
        <v>1</v>
      </c>
      <c r="G1362">
        <v>1</v>
      </c>
      <c r="H1362">
        <v>3</v>
      </c>
      <c r="I1362" t="s">
        <v>44</v>
      </c>
      <c r="J1362" t="s">
        <v>43</v>
      </c>
      <c r="K1362">
        <v>0</v>
      </c>
      <c r="L1362">
        <v>-3.8798000000000008</v>
      </c>
      <c r="M1362">
        <f>_xlfn.RANK.EQ(D1362,'Segments clients'!$D$2:$D$1708,0)</f>
        <v>1689</v>
      </c>
      <c r="N1362">
        <f>SUMIFS('Segments clients'!$D$2:$D$1708,'Segments clients'!$M$2:$M$1708,"&lt;="&amp;M1362)</f>
        <v>2337200.3765999968</v>
      </c>
      <c r="O1362" s="4">
        <f>IFERROR(N1362/(SUM('Segments clients'!$D$2:$D$1708)),0)</f>
        <v>0.99992003212278957</v>
      </c>
    </row>
    <row r="1363" spans="1:15" x14ac:dyDescent="0.35">
      <c r="A1363" t="s">
        <v>2244</v>
      </c>
      <c r="B1363">
        <v>28</v>
      </c>
      <c r="C1363">
        <v>3</v>
      </c>
      <c r="D1363">
        <v>191.01849999999999</v>
      </c>
      <c r="E1363">
        <v>3</v>
      </c>
      <c r="F1363">
        <v>3</v>
      </c>
      <c r="G1363">
        <v>2</v>
      </c>
      <c r="H1363">
        <v>8</v>
      </c>
      <c r="I1363" t="s">
        <v>46</v>
      </c>
      <c r="J1363" t="s">
        <v>41</v>
      </c>
      <c r="K1363">
        <v>1</v>
      </c>
      <c r="L1363">
        <v>-7.5114999999999963</v>
      </c>
      <c r="M1363">
        <f>_xlfn.RANK.EQ(D1363,'Segments clients'!$D$2:$D$1708,0)</f>
        <v>1231</v>
      </c>
      <c r="N1363">
        <f>SUMIFS('Segments clients'!$D$2:$D$1708,'Segments clients'!$M$2:$M$1708,"&lt;="&amp;M1363)</f>
        <v>2295546.0802999977</v>
      </c>
      <c r="O1363" s="4">
        <f>IFERROR(N1363/(SUM('Segments clients'!$D$2:$D$1708)),0)</f>
        <v>0.98209915304397544</v>
      </c>
    </row>
    <row r="1364" spans="1:15" x14ac:dyDescent="0.35">
      <c r="A1364" t="s">
        <v>2660</v>
      </c>
      <c r="B1364">
        <v>34</v>
      </c>
      <c r="C1364">
        <v>2</v>
      </c>
      <c r="D1364">
        <v>534.28639999999996</v>
      </c>
      <c r="E1364">
        <v>3</v>
      </c>
      <c r="F1364">
        <v>2</v>
      </c>
      <c r="G1364">
        <v>2</v>
      </c>
      <c r="H1364">
        <v>7</v>
      </c>
      <c r="I1364" t="s">
        <v>42</v>
      </c>
      <c r="J1364" t="s">
        <v>41</v>
      </c>
      <c r="K1364">
        <v>1</v>
      </c>
      <c r="L1364">
        <v>183.73439999999999</v>
      </c>
      <c r="M1364">
        <f>_xlfn.RANK.EQ(D1364,'Segments clients'!$D$2:$D$1708,0)</f>
        <v>892</v>
      </c>
      <c r="N1364">
        <f>SUMIFS('Segments clients'!$D$2:$D$1708,'Segments clients'!$M$2:$M$1708,"&lt;="&amp;M1364)</f>
        <v>2177414.7976999967</v>
      </c>
      <c r="O1364" s="4">
        <f>IFERROR(N1364/(SUM('Segments clients'!$D$2:$D$1708)),0)</f>
        <v>0.93155926905510877</v>
      </c>
    </row>
    <row r="1365" spans="1:15" x14ac:dyDescent="0.35">
      <c r="A1365" t="s">
        <v>7020</v>
      </c>
      <c r="B1365">
        <v>1</v>
      </c>
      <c r="C1365">
        <v>3</v>
      </c>
      <c r="D1365">
        <v>1913.0043000000001</v>
      </c>
      <c r="E1365">
        <v>4</v>
      </c>
      <c r="F1365">
        <v>3</v>
      </c>
      <c r="G1365">
        <v>4</v>
      </c>
      <c r="H1365">
        <v>11</v>
      </c>
      <c r="I1365" t="s">
        <v>49</v>
      </c>
      <c r="J1365" t="s">
        <v>41</v>
      </c>
      <c r="K1365">
        <v>1</v>
      </c>
      <c r="L1365">
        <v>423.59429999999998</v>
      </c>
      <c r="M1365">
        <f>_xlfn.RANK.EQ(D1365,'Segments clients'!$D$2:$D$1708,0)</f>
        <v>427</v>
      </c>
      <c r="N1365">
        <f>SUMIFS('Segments clients'!$D$2:$D$1708,'Segments clients'!$M$2:$M$1708,"&lt;="&amp;M1365)</f>
        <v>1680399.9508999982</v>
      </c>
      <c r="O1365" s="4">
        <f>IFERROR(N1365/(SUM('Segments clients'!$D$2:$D$1708)),0)</f>
        <v>0.71892234388880183</v>
      </c>
    </row>
    <row r="1366" spans="1:15" x14ac:dyDescent="0.35">
      <c r="A1366" t="s">
        <v>5419</v>
      </c>
      <c r="B1366">
        <v>57</v>
      </c>
      <c r="C1366">
        <v>2</v>
      </c>
      <c r="D1366">
        <v>433.09739999999999</v>
      </c>
      <c r="E1366">
        <v>2</v>
      </c>
      <c r="F1366">
        <v>2</v>
      </c>
      <c r="G1366">
        <v>2</v>
      </c>
      <c r="H1366">
        <v>6</v>
      </c>
      <c r="I1366" t="s">
        <v>44</v>
      </c>
      <c r="J1366" t="s">
        <v>41</v>
      </c>
      <c r="K1366">
        <v>1</v>
      </c>
      <c r="L1366">
        <v>95.795400000000001</v>
      </c>
      <c r="M1366">
        <f>_xlfn.RANK.EQ(D1366,'Segments clients'!$D$2:$D$1708,0)</f>
        <v>981</v>
      </c>
      <c r="N1366">
        <f>SUMIFS('Segments clients'!$D$2:$D$1708,'Segments clients'!$M$2:$M$1708,"&lt;="&amp;M1366)</f>
        <v>2220335.8796999967</v>
      </c>
      <c r="O1366" s="4">
        <f>IFERROR(N1366/(SUM('Segments clients'!$D$2:$D$1708)),0)</f>
        <v>0.94992211467240184</v>
      </c>
    </row>
    <row r="1367" spans="1:15" x14ac:dyDescent="0.35">
      <c r="A1367" t="s">
        <v>2124</v>
      </c>
      <c r="B1367">
        <v>81</v>
      </c>
      <c r="C1367">
        <v>2</v>
      </c>
      <c r="D1367">
        <v>85.921800000000005</v>
      </c>
      <c r="E1367">
        <v>1</v>
      </c>
      <c r="F1367">
        <v>2</v>
      </c>
      <c r="G1367">
        <v>1</v>
      </c>
      <c r="H1367">
        <v>4</v>
      </c>
      <c r="I1367" t="s">
        <v>44</v>
      </c>
      <c r="J1367" t="s">
        <v>45</v>
      </c>
      <c r="K1367">
        <v>1</v>
      </c>
      <c r="L1367">
        <v>-6.4401999999999973</v>
      </c>
      <c r="M1367">
        <f>_xlfn.RANK.EQ(D1367,'Segments clients'!$D$2:$D$1708,0)</f>
        <v>1462</v>
      </c>
      <c r="N1367">
        <f>SUMIFS('Segments clients'!$D$2:$D$1708,'Segments clients'!$M$2:$M$1708,"&lt;="&amp;M1367)</f>
        <v>2325708.9904999966</v>
      </c>
      <c r="O1367" s="4">
        <f>IFERROR(N1367/(SUM('Segments clients'!$D$2:$D$1708)),0)</f>
        <v>0.99500369406581768</v>
      </c>
    </row>
    <row r="1368" spans="1:15" x14ac:dyDescent="0.35">
      <c r="A1368" t="s">
        <v>10086</v>
      </c>
      <c r="B1368">
        <v>65</v>
      </c>
      <c r="C1368">
        <v>2</v>
      </c>
      <c r="D1368">
        <v>220.38489999999999</v>
      </c>
      <c r="E1368">
        <v>2</v>
      </c>
      <c r="F1368">
        <v>2</v>
      </c>
      <c r="G1368">
        <v>2</v>
      </c>
      <c r="H1368">
        <v>6</v>
      </c>
      <c r="I1368" t="s">
        <v>44</v>
      </c>
      <c r="J1368" t="s">
        <v>48</v>
      </c>
      <c r="K1368">
        <v>1</v>
      </c>
      <c r="L1368">
        <v>30.606900000000032</v>
      </c>
      <c r="M1368">
        <f>_xlfn.RANK.EQ(D1368,'Segments clients'!$D$2:$D$1708,0)</f>
        <v>1194</v>
      </c>
      <c r="N1368">
        <f>SUMIFS('Segments clients'!$D$2:$D$1708,'Segments clients'!$M$2:$M$1708,"&lt;="&amp;M1368)</f>
        <v>2287944.8820999973</v>
      </c>
      <c r="O1368" s="4">
        <f>IFERROR(N1368/(SUM('Segments clients'!$D$2:$D$1708)),0)</f>
        <v>0.97884714674429607</v>
      </c>
    </row>
    <row r="1369" spans="1:15" x14ac:dyDescent="0.35">
      <c r="A1369" t="s">
        <v>10610</v>
      </c>
      <c r="B1369">
        <v>166</v>
      </c>
      <c r="C1369">
        <v>1</v>
      </c>
      <c r="D1369">
        <v>278.86040000000003</v>
      </c>
      <c r="E1369">
        <v>1</v>
      </c>
      <c r="F1369">
        <v>1</v>
      </c>
      <c r="G1369">
        <v>2</v>
      </c>
      <c r="H1369">
        <v>4</v>
      </c>
      <c r="I1369" t="s">
        <v>44</v>
      </c>
      <c r="J1369" t="s">
        <v>41</v>
      </c>
      <c r="K1369">
        <v>0</v>
      </c>
      <c r="L1369">
        <v>79.136400000000023</v>
      </c>
      <c r="M1369">
        <f>_xlfn.RANK.EQ(D1369,'Segments clients'!$D$2:$D$1708,0)</f>
        <v>1127</v>
      </c>
      <c r="N1369">
        <f>SUMIFS('Segments clients'!$D$2:$D$1708,'Segments clients'!$M$2:$M$1708,"&lt;="&amp;M1369)</f>
        <v>2271359.8167999974</v>
      </c>
      <c r="O1369" s="4">
        <f>IFERROR(N1369/(SUM('Segments clients'!$D$2:$D$1708)),0)</f>
        <v>0.97175158951541207</v>
      </c>
    </row>
    <row r="1370" spans="1:15" x14ac:dyDescent="0.35">
      <c r="A1370" t="s">
        <v>1824</v>
      </c>
      <c r="B1370">
        <v>32</v>
      </c>
      <c r="C1370">
        <v>1</v>
      </c>
      <c r="D1370">
        <v>148.94300000000001</v>
      </c>
      <c r="E1370">
        <v>3</v>
      </c>
      <c r="F1370">
        <v>1</v>
      </c>
      <c r="G1370">
        <v>1</v>
      </c>
      <c r="H1370">
        <v>5</v>
      </c>
      <c r="I1370" t="s">
        <v>42</v>
      </c>
      <c r="J1370" t="s">
        <v>45</v>
      </c>
      <c r="K1370">
        <v>0</v>
      </c>
      <c r="L1370">
        <v>45.98299999999999</v>
      </c>
      <c r="M1370">
        <f>_xlfn.RANK.EQ(D1370,'Segments clients'!$D$2:$D$1708,0)</f>
        <v>1298</v>
      </c>
      <c r="N1370">
        <f>SUMIFS('Segments clients'!$D$2:$D$1708,'Segments clients'!$M$2:$M$1708,"&lt;="&amp;M1370)</f>
        <v>2306794.5964999972</v>
      </c>
      <c r="O1370" s="4">
        <f>IFERROR(N1370/(SUM('Segments clients'!$D$2:$D$1708)),0)</f>
        <v>0.98691158452937489</v>
      </c>
    </row>
    <row r="1371" spans="1:15" x14ac:dyDescent="0.35">
      <c r="A1371" t="s">
        <v>5322</v>
      </c>
      <c r="B1371">
        <v>140</v>
      </c>
      <c r="C1371">
        <v>1</v>
      </c>
      <c r="D1371">
        <v>25.657800000000002</v>
      </c>
      <c r="E1371">
        <v>1</v>
      </c>
      <c r="F1371">
        <v>1</v>
      </c>
      <c r="G1371">
        <v>1</v>
      </c>
      <c r="H1371">
        <v>3</v>
      </c>
      <c r="I1371" t="s">
        <v>44</v>
      </c>
      <c r="J1371" t="s">
        <v>48</v>
      </c>
      <c r="K1371">
        <v>0</v>
      </c>
      <c r="L1371">
        <v>-14.626200000000001</v>
      </c>
      <c r="M1371">
        <f>_xlfn.RANK.EQ(D1371,'Segments clients'!$D$2:$D$1708,0)</f>
        <v>1660</v>
      </c>
      <c r="N1371">
        <f>SUMIFS('Segments clients'!$D$2:$D$1708,'Segments clients'!$M$2:$M$1708,"&lt;="&amp;M1371)</f>
        <v>2336567.1778999963</v>
      </c>
      <c r="O1371" s="4">
        <f>IFERROR(N1371/(SUM('Segments clients'!$D$2:$D$1708)),0)</f>
        <v>0.99964913191637861</v>
      </c>
    </row>
    <row r="1372" spans="1:15" x14ac:dyDescent="0.35">
      <c r="A1372" t="s">
        <v>7094</v>
      </c>
      <c r="B1372">
        <v>53</v>
      </c>
      <c r="C1372">
        <v>2</v>
      </c>
      <c r="D1372">
        <v>488.185</v>
      </c>
      <c r="E1372">
        <v>2</v>
      </c>
      <c r="F1372">
        <v>2</v>
      </c>
      <c r="G1372">
        <v>2</v>
      </c>
      <c r="H1372">
        <v>6</v>
      </c>
      <c r="I1372" t="s">
        <v>44</v>
      </c>
      <c r="J1372" t="s">
        <v>41</v>
      </c>
      <c r="K1372">
        <v>1</v>
      </c>
      <c r="L1372">
        <v>140.285</v>
      </c>
      <c r="M1372">
        <f>_xlfn.RANK.EQ(D1372,'Segments clients'!$D$2:$D$1708,0)</f>
        <v>933</v>
      </c>
      <c r="N1372">
        <f>SUMIFS('Segments clients'!$D$2:$D$1708,'Segments clients'!$M$2:$M$1708,"&lt;="&amp;M1372)</f>
        <v>2198260.1331999968</v>
      </c>
      <c r="O1372" s="4">
        <f>IFERROR(N1372/(SUM('Segments clients'!$D$2:$D$1708)),0)</f>
        <v>0.94047748965418831</v>
      </c>
    </row>
    <row r="1373" spans="1:15" x14ac:dyDescent="0.35">
      <c r="A1373" t="s">
        <v>7805</v>
      </c>
      <c r="B1373">
        <v>112</v>
      </c>
      <c r="C1373">
        <v>1</v>
      </c>
      <c r="D1373">
        <v>53.168599999999998</v>
      </c>
      <c r="E1373">
        <v>1</v>
      </c>
      <c r="F1373">
        <v>1</v>
      </c>
      <c r="G1373">
        <v>1</v>
      </c>
      <c r="H1373">
        <v>3</v>
      </c>
      <c r="I1373" t="s">
        <v>44</v>
      </c>
      <c r="J1373" t="s">
        <v>41</v>
      </c>
      <c r="K1373">
        <v>0</v>
      </c>
      <c r="L1373">
        <v>-5.0753999999999948</v>
      </c>
      <c r="M1373">
        <f>_xlfn.RANK.EQ(D1373,'Segments clients'!$D$2:$D$1708,0)</f>
        <v>1567</v>
      </c>
      <c r="N1373">
        <f>SUMIFS('Segments clients'!$D$2:$D$1708,'Segments clients'!$M$2:$M$1708,"&lt;="&amp;M1373)</f>
        <v>2332905.2723999959</v>
      </c>
      <c r="O1373" s="4">
        <f>IFERROR(N1373/(SUM('Segments clients'!$D$2:$D$1708)),0)</f>
        <v>0.99808246578802651</v>
      </c>
    </row>
    <row r="1374" spans="1:15" x14ac:dyDescent="0.35">
      <c r="A1374" t="s">
        <v>5409</v>
      </c>
      <c r="B1374">
        <v>11</v>
      </c>
      <c r="C1374">
        <v>4</v>
      </c>
      <c r="D1374">
        <v>2502.1615000000002</v>
      </c>
      <c r="E1374">
        <v>4</v>
      </c>
      <c r="F1374">
        <v>3</v>
      </c>
      <c r="G1374">
        <v>4</v>
      </c>
      <c r="H1374">
        <v>11</v>
      </c>
      <c r="I1374" t="s">
        <v>49</v>
      </c>
      <c r="J1374" t="s">
        <v>41</v>
      </c>
      <c r="K1374">
        <v>1</v>
      </c>
      <c r="L1374">
        <v>771.46350000000007</v>
      </c>
      <c r="M1374">
        <f>_xlfn.RANK.EQ(D1374,'Segments clients'!$D$2:$D$1708,0)</f>
        <v>342</v>
      </c>
      <c r="N1374">
        <f>SUMIFS('Segments clients'!$D$2:$D$1708,'Segments clients'!$M$2:$M$1708,"&lt;="&amp;M1374)</f>
        <v>1492767.3901999984</v>
      </c>
      <c r="O1374" s="4">
        <f>IFERROR(N1374/(SUM('Segments clients'!$D$2:$D$1708)),0)</f>
        <v>0.6386478590817446</v>
      </c>
    </row>
    <row r="1375" spans="1:15" x14ac:dyDescent="0.35">
      <c r="A1375" t="s">
        <v>4602</v>
      </c>
      <c r="B1375">
        <v>144</v>
      </c>
      <c r="C1375">
        <v>3</v>
      </c>
      <c r="D1375">
        <v>151.506</v>
      </c>
      <c r="E1375">
        <v>1</v>
      </c>
      <c r="F1375">
        <v>3</v>
      </c>
      <c r="G1375">
        <v>1</v>
      </c>
      <c r="H1375">
        <v>5</v>
      </c>
      <c r="I1375" t="s">
        <v>42</v>
      </c>
      <c r="J1375" t="s">
        <v>41</v>
      </c>
      <c r="K1375">
        <v>1</v>
      </c>
      <c r="L1375">
        <v>8.4640000000000057</v>
      </c>
      <c r="M1375">
        <f>_xlfn.RANK.EQ(D1375,'Segments clients'!$D$2:$D$1708,0)</f>
        <v>1296</v>
      </c>
      <c r="N1375">
        <f>SUMIFS('Segments clients'!$D$2:$D$1708,'Segments clients'!$M$2:$M$1708,"&lt;="&amp;M1375)</f>
        <v>2306495.5748999976</v>
      </c>
      <c r="O1375" s="4">
        <f>IFERROR(N1375/(SUM('Segments clients'!$D$2:$D$1708)),0)</f>
        <v>0.98678365468182283</v>
      </c>
    </row>
    <row r="1376" spans="1:15" x14ac:dyDescent="0.35">
      <c r="A1376" t="s">
        <v>7699</v>
      </c>
      <c r="B1376">
        <v>172</v>
      </c>
      <c r="C1376">
        <v>1</v>
      </c>
      <c r="D1376">
        <v>152.28030000000001</v>
      </c>
      <c r="E1376">
        <v>1</v>
      </c>
      <c r="F1376">
        <v>1</v>
      </c>
      <c r="G1376">
        <v>1</v>
      </c>
      <c r="H1376">
        <v>3</v>
      </c>
      <c r="I1376" t="s">
        <v>44</v>
      </c>
      <c r="J1376" t="s">
        <v>45</v>
      </c>
      <c r="K1376">
        <v>0</v>
      </c>
      <c r="L1376">
        <v>54.646300000000011</v>
      </c>
      <c r="M1376">
        <f>_xlfn.RANK.EQ(D1376,'Segments clients'!$D$2:$D$1708,0)</f>
        <v>1291</v>
      </c>
      <c r="N1376">
        <f>SUMIFS('Segments clients'!$D$2:$D$1708,'Segments clients'!$M$2:$M$1708,"&lt;="&amp;M1376)</f>
        <v>2305737.0298999976</v>
      </c>
      <c r="O1376" s="4">
        <f>IFERROR(N1376/(SUM('Segments clients'!$D$2:$D$1708)),0)</f>
        <v>0.98645912780412748</v>
      </c>
    </row>
    <row r="1377" spans="1:15" x14ac:dyDescent="0.35">
      <c r="A1377" t="s">
        <v>9711</v>
      </c>
      <c r="B1377">
        <v>38</v>
      </c>
      <c r="C1377">
        <v>1</v>
      </c>
      <c r="D1377">
        <v>335.38049999999998</v>
      </c>
      <c r="E1377">
        <v>2</v>
      </c>
      <c r="F1377">
        <v>1</v>
      </c>
      <c r="G1377">
        <v>2</v>
      </c>
      <c r="H1377">
        <v>5</v>
      </c>
      <c r="I1377" t="s">
        <v>44</v>
      </c>
      <c r="J1377" t="s">
        <v>48</v>
      </c>
      <c r="K1377">
        <v>0</v>
      </c>
      <c r="L1377">
        <v>103.2205</v>
      </c>
      <c r="M1377">
        <f>_xlfn.RANK.EQ(D1377,'Segments clients'!$D$2:$D$1708,0)</f>
        <v>1065</v>
      </c>
      <c r="N1377">
        <f>SUMIFS('Segments clients'!$D$2:$D$1708,'Segments clients'!$M$2:$M$1708,"&lt;="&amp;M1377)</f>
        <v>2252401.867199996</v>
      </c>
      <c r="O1377" s="4">
        <f>IFERROR(N1377/(SUM('Segments clients'!$D$2:$D$1708)),0)</f>
        <v>0.96364084566871122</v>
      </c>
    </row>
    <row r="1378" spans="1:15" x14ac:dyDescent="0.35">
      <c r="A1378" t="s">
        <v>4285</v>
      </c>
      <c r="B1378">
        <v>37</v>
      </c>
      <c r="C1378">
        <v>1</v>
      </c>
      <c r="D1378">
        <v>1230.5445</v>
      </c>
      <c r="E1378">
        <v>2</v>
      </c>
      <c r="F1378">
        <v>1</v>
      </c>
      <c r="G1378">
        <v>3</v>
      </c>
      <c r="H1378">
        <v>6</v>
      </c>
      <c r="I1378" t="s">
        <v>44</v>
      </c>
      <c r="J1378" t="s">
        <v>45</v>
      </c>
      <c r="K1378">
        <v>0</v>
      </c>
      <c r="L1378">
        <v>449.85850000000011</v>
      </c>
      <c r="M1378">
        <f>_xlfn.RANK.EQ(D1378,'Segments clients'!$D$2:$D$1708,0)</f>
        <v>574</v>
      </c>
      <c r="N1378">
        <f>SUMIFS('Segments clients'!$D$2:$D$1708,'Segments clients'!$M$2:$M$1708,"&lt;="&amp;M1378)</f>
        <v>1904446.9495999962</v>
      </c>
      <c r="O1378" s="4">
        <f>IFERROR(N1378/(SUM('Segments clients'!$D$2:$D$1708)),0)</f>
        <v>0.81477594907391615</v>
      </c>
    </row>
    <row r="1379" spans="1:15" x14ac:dyDescent="0.35">
      <c r="A1379" t="s">
        <v>2483</v>
      </c>
      <c r="B1379">
        <v>124</v>
      </c>
      <c r="C1379">
        <v>2</v>
      </c>
      <c r="D1379">
        <v>1350.7729999999999</v>
      </c>
      <c r="E1379">
        <v>1</v>
      </c>
      <c r="F1379">
        <v>2</v>
      </c>
      <c r="G1379">
        <v>3</v>
      </c>
      <c r="H1379">
        <v>6</v>
      </c>
      <c r="I1379" t="s">
        <v>44</v>
      </c>
      <c r="J1379" t="s">
        <v>48</v>
      </c>
      <c r="K1379">
        <v>1</v>
      </c>
      <c r="L1379">
        <v>457.23300000000012</v>
      </c>
      <c r="M1379">
        <f>_xlfn.RANK.EQ(D1379,'Segments clients'!$D$2:$D$1708,0)</f>
        <v>545</v>
      </c>
      <c r="N1379">
        <f>SUMIFS('Segments clients'!$D$2:$D$1708,'Segments clients'!$M$2:$M$1708,"&lt;="&amp;M1379)</f>
        <v>1867372.4227999963</v>
      </c>
      <c r="O1379" s="4">
        <f>IFERROR(N1379/(SUM('Segments clients'!$D$2:$D$1708)),0)</f>
        <v>0.79891442414864544</v>
      </c>
    </row>
    <row r="1380" spans="1:15" x14ac:dyDescent="0.35">
      <c r="A1380" t="s">
        <v>139</v>
      </c>
      <c r="B1380">
        <v>101</v>
      </c>
      <c r="C1380">
        <v>4</v>
      </c>
      <c r="D1380">
        <v>607.51710000000003</v>
      </c>
      <c r="E1380">
        <v>1</v>
      </c>
      <c r="F1380">
        <v>3</v>
      </c>
      <c r="G1380">
        <v>3</v>
      </c>
      <c r="H1380">
        <v>7</v>
      </c>
      <c r="I1380" t="s">
        <v>42</v>
      </c>
      <c r="J1380" t="s">
        <v>43</v>
      </c>
      <c r="K1380">
        <v>1</v>
      </c>
      <c r="L1380">
        <v>152.31110000000001</v>
      </c>
      <c r="M1380">
        <f>_xlfn.RANK.EQ(D1380,'Segments clients'!$D$2:$D$1708,0)</f>
        <v>850</v>
      </c>
      <c r="N1380">
        <f>SUMIFS('Segments clients'!$D$2:$D$1708,'Segments clients'!$M$2:$M$1708,"&lt;="&amp;M1380)</f>
        <v>2153741.765799996</v>
      </c>
      <c r="O1380" s="4">
        <f>IFERROR(N1380/(SUM('Segments clients'!$D$2:$D$1708)),0)</f>
        <v>0.92143128043466893</v>
      </c>
    </row>
    <row r="1381" spans="1:15" x14ac:dyDescent="0.35">
      <c r="A1381" t="s">
        <v>722</v>
      </c>
      <c r="B1381">
        <v>105</v>
      </c>
      <c r="C1381">
        <v>2</v>
      </c>
      <c r="D1381">
        <v>436.19150000000002</v>
      </c>
      <c r="E1381">
        <v>1</v>
      </c>
      <c r="F1381">
        <v>2</v>
      </c>
      <c r="G1381">
        <v>2</v>
      </c>
      <c r="H1381">
        <v>5</v>
      </c>
      <c r="I1381" t="s">
        <v>44</v>
      </c>
      <c r="J1381" t="s">
        <v>41</v>
      </c>
      <c r="K1381">
        <v>1</v>
      </c>
      <c r="L1381">
        <v>95.885499999999993</v>
      </c>
      <c r="M1381">
        <f>_xlfn.RANK.EQ(D1381,'Segments clients'!$D$2:$D$1708,0)</f>
        <v>977</v>
      </c>
      <c r="N1381">
        <f>SUMIFS('Segments clients'!$D$2:$D$1708,'Segments clients'!$M$2:$M$1708,"&lt;="&amp;M1381)</f>
        <v>2218597.3995999964</v>
      </c>
      <c r="O1381" s="4">
        <f>IFERROR(N1381/(SUM('Segments clients'!$D$2:$D$1708)),0)</f>
        <v>0.949178344007789</v>
      </c>
    </row>
    <row r="1382" spans="1:15" x14ac:dyDescent="0.35">
      <c r="A1382" t="s">
        <v>1471</v>
      </c>
      <c r="B1382">
        <v>115</v>
      </c>
      <c r="C1382">
        <v>2</v>
      </c>
      <c r="D1382">
        <v>120.9164</v>
      </c>
      <c r="E1382">
        <v>1</v>
      </c>
      <c r="F1382">
        <v>2</v>
      </c>
      <c r="G1382">
        <v>1</v>
      </c>
      <c r="H1382">
        <v>4</v>
      </c>
      <c r="I1382" t="s">
        <v>44</v>
      </c>
      <c r="J1382" t="s">
        <v>41</v>
      </c>
      <c r="K1382">
        <v>1</v>
      </c>
      <c r="L1382">
        <v>11.134399999999999</v>
      </c>
      <c r="M1382">
        <f>_xlfn.RANK.EQ(D1382,'Segments clients'!$D$2:$D$1708,0)</f>
        <v>1362</v>
      </c>
      <c r="N1382">
        <f>SUMIFS('Segments clients'!$D$2:$D$1708,'Segments clients'!$M$2:$M$1708,"&lt;="&amp;M1382)</f>
        <v>2315422.2058999967</v>
      </c>
      <c r="O1382" s="4">
        <f>IFERROR(N1382/(SUM('Segments clients'!$D$2:$D$1708)),0)</f>
        <v>0.9906027183982391</v>
      </c>
    </row>
    <row r="1383" spans="1:15" x14ac:dyDescent="0.35">
      <c r="A1383" t="s">
        <v>7571</v>
      </c>
      <c r="B1383">
        <v>36</v>
      </c>
      <c r="C1383">
        <v>2</v>
      </c>
      <c r="D1383">
        <v>1674.1865</v>
      </c>
      <c r="E1383">
        <v>2</v>
      </c>
      <c r="F1383">
        <v>2</v>
      </c>
      <c r="G1383">
        <v>3</v>
      </c>
      <c r="H1383">
        <v>7</v>
      </c>
      <c r="I1383" t="s">
        <v>44</v>
      </c>
      <c r="J1383" t="s">
        <v>41</v>
      </c>
      <c r="K1383">
        <v>1</v>
      </c>
      <c r="L1383">
        <v>358.61649999999997</v>
      </c>
      <c r="M1383">
        <f>_xlfn.RANK.EQ(D1383,'Segments clients'!$D$2:$D$1708,0)</f>
        <v>464</v>
      </c>
      <c r="N1383">
        <f>SUMIFS('Segments clients'!$D$2:$D$1708,'Segments clients'!$M$2:$M$1708,"&lt;="&amp;M1383)</f>
        <v>1746459.3642999977</v>
      </c>
      <c r="O1383" s="4">
        <f>IFERROR(N1383/(SUM('Segments clients'!$D$2:$D$1708)),0)</f>
        <v>0.74718441821938675</v>
      </c>
    </row>
    <row r="1384" spans="1:15" x14ac:dyDescent="0.35">
      <c r="A1384" t="s">
        <v>3954</v>
      </c>
      <c r="B1384">
        <v>35</v>
      </c>
      <c r="C1384">
        <v>2</v>
      </c>
      <c r="D1384">
        <v>863.13879999999995</v>
      </c>
      <c r="E1384">
        <v>2</v>
      </c>
      <c r="F1384">
        <v>2</v>
      </c>
      <c r="G1384">
        <v>3</v>
      </c>
      <c r="H1384">
        <v>7</v>
      </c>
      <c r="I1384" t="s">
        <v>44</v>
      </c>
      <c r="J1384" t="s">
        <v>43</v>
      </c>
      <c r="K1384">
        <v>1</v>
      </c>
      <c r="L1384">
        <v>293.40079999999989</v>
      </c>
      <c r="M1384">
        <f>_xlfn.RANK.EQ(D1384,'Segments clients'!$D$2:$D$1708,0)</f>
        <v>727</v>
      </c>
      <c r="N1384">
        <f>SUMIFS('Segments clients'!$D$2:$D$1708,'Segments clients'!$M$2:$M$1708,"&lt;="&amp;M1384)</f>
        <v>2064313.5901999963</v>
      </c>
      <c r="O1384" s="4">
        <f>IFERROR(N1384/(SUM('Segments clients'!$D$2:$D$1708)),0)</f>
        <v>0.88317139261592825</v>
      </c>
    </row>
    <row r="1385" spans="1:15" x14ac:dyDescent="0.35">
      <c r="A1385" t="s">
        <v>4059</v>
      </c>
      <c r="B1385">
        <v>32</v>
      </c>
      <c r="C1385">
        <v>2</v>
      </c>
      <c r="D1385">
        <v>503.56740000000002</v>
      </c>
      <c r="E1385">
        <v>3</v>
      </c>
      <c r="F1385">
        <v>2</v>
      </c>
      <c r="G1385">
        <v>2</v>
      </c>
      <c r="H1385">
        <v>7</v>
      </c>
      <c r="I1385" t="s">
        <v>42</v>
      </c>
      <c r="J1385" t="s">
        <v>41</v>
      </c>
      <c r="K1385">
        <v>1</v>
      </c>
      <c r="L1385">
        <v>149.75139999999999</v>
      </c>
      <c r="M1385">
        <f>_xlfn.RANK.EQ(D1385,'Segments clients'!$D$2:$D$1708,0)</f>
        <v>916</v>
      </c>
      <c r="N1385">
        <f>SUMIFS('Segments clients'!$D$2:$D$1708,'Segments clients'!$M$2:$M$1708,"&lt;="&amp;M1385)</f>
        <v>2189842.0921999966</v>
      </c>
      <c r="O1385" s="4">
        <f>IFERROR(N1385/(SUM('Segments clients'!$D$2:$D$1708)),0)</f>
        <v>0.93687601503891538</v>
      </c>
    </row>
    <row r="1386" spans="1:15" x14ac:dyDescent="0.35">
      <c r="A1386" t="s">
        <v>3442</v>
      </c>
      <c r="B1386">
        <v>161</v>
      </c>
      <c r="C1386">
        <v>2</v>
      </c>
      <c r="D1386">
        <v>151.69329999999999</v>
      </c>
      <c r="E1386">
        <v>1</v>
      </c>
      <c r="F1386">
        <v>2</v>
      </c>
      <c r="G1386">
        <v>1</v>
      </c>
      <c r="H1386">
        <v>4</v>
      </c>
      <c r="I1386" t="s">
        <v>44</v>
      </c>
      <c r="J1386" t="s">
        <v>43</v>
      </c>
      <c r="K1386">
        <v>1</v>
      </c>
      <c r="L1386">
        <v>20.50930000000001</v>
      </c>
      <c r="M1386">
        <f>_xlfn.RANK.EQ(D1386,'Segments clients'!$D$2:$D$1708,0)</f>
        <v>1294</v>
      </c>
      <c r="N1386">
        <f>SUMIFS('Segments clients'!$D$2:$D$1708,'Segments clients'!$M$2:$M$1708,"&lt;="&amp;M1386)</f>
        <v>2306192.4206999973</v>
      </c>
      <c r="O1386" s="4">
        <f>IFERROR(N1386/(SUM('Segments clients'!$D$2:$D$1708)),0)</f>
        <v>0.98665395679180135</v>
      </c>
    </row>
    <row r="1387" spans="1:15" x14ac:dyDescent="0.35">
      <c r="A1387" t="s">
        <v>2176</v>
      </c>
      <c r="B1387">
        <v>76</v>
      </c>
      <c r="C1387">
        <v>2</v>
      </c>
      <c r="D1387">
        <v>496.08199999999999</v>
      </c>
      <c r="E1387">
        <v>2</v>
      </c>
      <c r="F1387">
        <v>2</v>
      </c>
      <c r="G1387">
        <v>2</v>
      </c>
      <c r="H1387">
        <v>6</v>
      </c>
      <c r="I1387" t="s">
        <v>44</v>
      </c>
      <c r="J1387" t="s">
        <v>41</v>
      </c>
      <c r="K1387">
        <v>1</v>
      </c>
      <c r="L1387">
        <v>124.72799999999999</v>
      </c>
      <c r="M1387">
        <f>_xlfn.RANK.EQ(D1387,'Segments clients'!$D$2:$D$1708,0)</f>
        <v>925</v>
      </c>
      <c r="N1387">
        <f>SUMIFS('Segments clients'!$D$2:$D$1708,'Segments clients'!$M$2:$M$1708,"&lt;="&amp;M1387)</f>
        <v>2194324.4432999967</v>
      </c>
      <c r="O1387" s="4">
        <f>IFERROR(N1387/(SUM('Segments clients'!$D$2:$D$1708)),0)</f>
        <v>0.93879369086199471</v>
      </c>
    </row>
    <row r="1388" spans="1:15" x14ac:dyDescent="0.35">
      <c r="A1388" t="s">
        <v>2389</v>
      </c>
      <c r="B1388">
        <v>69</v>
      </c>
      <c r="C1388">
        <v>4</v>
      </c>
      <c r="D1388">
        <v>1061.8988999999999</v>
      </c>
      <c r="E1388">
        <v>2</v>
      </c>
      <c r="F1388">
        <v>3</v>
      </c>
      <c r="G1388">
        <v>3</v>
      </c>
      <c r="H1388">
        <v>8</v>
      </c>
      <c r="I1388" t="s">
        <v>46</v>
      </c>
      <c r="J1388" t="s">
        <v>45</v>
      </c>
      <c r="K1388">
        <v>1</v>
      </c>
      <c r="L1388">
        <v>280.86290000000002</v>
      </c>
      <c r="M1388">
        <f>_xlfn.RANK.EQ(D1388,'Segments clients'!$D$2:$D$1708,0)</f>
        <v>640</v>
      </c>
      <c r="N1388">
        <f>SUMIFS('Segments clients'!$D$2:$D$1708,'Segments clients'!$M$2:$M$1708,"&lt;="&amp;M1388)</f>
        <v>1980789.102799996</v>
      </c>
      <c r="O1388" s="4">
        <f>IFERROR(N1388/(SUM('Segments clients'!$D$2:$D$1708)),0)</f>
        <v>0.84743726859291924</v>
      </c>
    </row>
    <row r="1389" spans="1:15" x14ac:dyDescent="0.35">
      <c r="A1389" t="s">
        <v>2441</v>
      </c>
      <c r="B1389">
        <v>13</v>
      </c>
      <c r="C1389">
        <v>2</v>
      </c>
      <c r="D1389">
        <v>569.06819999999993</v>
      </c>
      <c r="E1389">
        <v>3</v>
      </c>
      <c r="F1389">
        <v>2</v>
      </c>
      <c r="G1389">
        <v>2</v>
      </c>
      <c r="H1389">
        <v>7</v>
      </c>
      <c r="I1389" t="s">
        <v>42</v>
      </c>
      <c r="J1389" t="s">
        <v>45</v>
      </c>
      <c r="K1389">
        <v>1</v>
      </c>
      <c r="L1389">
        <v>194.65219999999999</v>
      </c>
      <c r="M1389">
        <f>_xlfn.RANK.EQ(D1389,'Segments clients'!$D$2:$D$1708,0)</f>
        <v>863</v>
      </c>
      <c r="N1389">
        <f>SUMIFS('Segments clients'!$D$2:$D$1708,'Segments clients'!$M$2:$M$1708,"&lt;="&amp;M1389)</f>
        <v>2161336.5395999961</v>
      </c>
      <c r="O1389" s="4">
        <f>IFERROR(N1389/(SUM('Segments clients'!$D$2:$D$1708)),0)</f>
        <v>0.92468053819540441</v>
      </c>
    </row>
    <row r="1390" spans="1:15" x14ac:dyDescent="0.35">
      <c r="A1390" t="s">
        <v>8392</v>
      </c>
      <c r="B1390">
        <v>16</v>
      </c>
      <c r="C1390">
        <v>1</v>
      </c>
      <c r="D1390">
        <v>61.881599999999992</v>
      </c>
      <c r="E1390">
        <v>3</v>
      </c>
      <c r="F1390">
        <v>1</v>
      </c>
      <c r="G1390">
        <v>1</v>
      </c>
      <c r="H1390">
        <v>5</v>
      </c>
      <c r="I1390" t="s">
        <v>42</v>
      </c>
      <c r="J1390" t="s">
        <v>45</v>
      </c>
      <c r="K1390">
        <v>0</v>
      </c>
      <c r="L1390">
        <v>12.0496</v>
      </c>
      <c r="M1390">
        <f>_xlfn.RANK.EQ(D1390,'Segments clients'!$D$2:$D$1708,0)</f>
        <v>1534</v>
      </c>
      <c r="N1390">
        <f>SUMIFS('Segments clients'!$D$2:$D$1708,'Segments clients'!$M$2:$M$1708,"&lt;="&amp;M1390)</f>
        <v>2331008.0944999969</v>
      </c>
      <c r="O1390" s="4">
        <f>IFERROR(N1390/(SUM('Segments clients'!$D$2:$D$1708)),0)</f>
        <v>0.99727079974274313</v>
      </c>
    </row>
    <row r="1391" spans="1:15" x14ac:dyDescent="0.35">
      <c r="A1391" t="s">
        <v>10444</v>
      </c>
      <c r="B1391">
        <v>75</v>
      </c>
      <c r="C1391">
        <v>1</v>
      </c>
      <c r="D1391">
        <v>120.2808</v>
      </c>
      <c r="E1391">
        <v>2</v>
      </c>
      <c r="F1391">
        <v>1</v>
      </c>
      <c r="G1391">
        <v>1</v>
      </c>
      <c r="H1391">
        <v>4</v>
      </c>
      <c r="I1391" t="s">
        <v>44</v>
      </c>
      <c r="J1391" t="s">
        <v>43</v>
      </c>
      <c r="K1391">
        <v>0</v>
      </c>
      <c r="L1391">
        <v>32.19680000000001</v>
      </c>
      <c r="M1391">
        <f>_xlfn.RANK.EQ(D1391,'Segments clients'!$D$2:$D$1708,0)</f>
        <v>1366</v>
      </c>
      <c r="N1391">
        <f>SUMIFS('Segments clients'!$D$2:$D$1708,'Segments clients'!$M$2:$M$1708,"&lt;="&amp;M1391)</f>
        <v>2315904.7627999964</v>
      </c>
      <c r="O1391" s="4">
        <f>IFERROR(N1391/(SUM('Segments clients'!$D$2:$D$1708)),0)</f>
        <v>0.99080916980727518</v>
      </c>
    </row>
    <row r="1392" spans="1:15" x14ac:dyDescent="0.35">
      <c r="A1392" t="s">
        <v>2924</v>
      </c>
      <c r="B1392">
        <v>154</v>
      </c>
      <c r="C1392">
        <v>1</v>
      </c>
      <c r="D1392">
        <v>489.29399999999998</v>
      </c>
      <c r="E1392">
        <v>1</v>
      </c>
      <c r="F1392">
        <v>1</v>
      </c>
      <c r="G1392">
        <v>2</v>
      </c>
      <c r="H1392">
        <v>4</v>
      </c>
      <c r="I1392" t="s">
        <v>44</v>
      </c>
      <c r="J1392" t="s">
        <v>41</v>
      </c>
      <c r="K1392">
        <v>0</v>
      </c>
      <c r="L1392">
        <v>146.358</v>
      </c>
      <c r="M1392">
        <f>_xlfn.RANK.EQ(D1392,'Segments clients'!$D$2:$D$1708,0)</f>
        <v>931</v>
      </c>
      <c r="N1392">
        <f>SUMIFS('Segments clients'!$D$2:$D$1708,'Segments clients'!$M$2:$M$1708,"&lt;="&amp;M1392)</f>
        <v>2197282.7006999971</v>
      </c>
      <c r="O1392" s="4">
        <f>IFERROR(N1392/(SUM('Segments clients'!$D$2:$D$1708)),0)</f>
        <v>0.94005931654991237</v>
      </c>
    </row>
    <row r="1393" spans="1:15" x14ac:dyDescent="0.35">
      <c r="A1393" t="s">
        <v>3217</v>
      </c>
      <c r="B1393">
        <v>1</v>
      </c>
      <c r="C1393">
        <v>5</v>
      </c>
      <c r="D1393">
        <v>1043.8610000000001</v>
      </c>
      <c r="E1393">
        <v>4</v>
      </c>
      <c r="F1393">
        <v>4</v>
      </c>
      <c r="G1393">
        <v>3</v>
      </c>
      <c r="H1393">
        <v>11</v>
      </c>
      <c r="I1393" t="s">
        <v>49</v>
      </c>
      <c r="J1393" t="s">
        <v>43</v>
      </c>
      <c r="K1393">
        <v>1</v>
      </c>
      <c r="L1393">
        <v>229.41499999999999</v>
      </c>
      <c r="M1393">
        <f>_xlfn.RANK.EQ(D1393,'Segments clients'!$D$2:$D$1708,0)</f>
        <v>648</v>
      </c>
      <c r="N1393">
        <f>SUMIFS('Segments clients'!$D$2:$D$1708,'Segments clients'!$M$2:$M$1708,"&lt;="&amp;M1393)</f>
        <v>1989185.9502999962</v>
      </c>
      <c r="O1393" s="4">
        <f>IFERROR(N1393/(SUM('Segments clients'!$D$2:$D$1708)),0)</f>
        <v>0.85102967603303126</v>
      </c>
    </row>
    <row r="1394" spans="1:15" x14ac:dyDescent="0.35">
      <c r="A1394" t="s">
        <v>6726</v>
      </c>
      <c r="B1394">
        <v>11</v>
      </c>
      <c r="C1394">
        <v>2</v>
      </c>
      <c r="D1394">
        <v>206.5301</v>
      </c>
      <c r="E1394">
        <v>4</v>
      </c>
      <c r="F1394">
        <v>2</v>
      </c>
      <c r="G1394">
        <v>2</v>
      </c>
      <c r="H1394">
        <v>8</v>
      </c>
      <c r="I1394" t="s">
        <v>46</v>
      </c>
      <c r="J1394" t="s">
        <v>45</v>
      </c>
      <c r="K1394">
        <v>1</v>
      </c>
      <c r="L1394">
        <v>24.926100000000019</v>
      </c>
      <c r="M1394">
        <f>_xlfn.RANK.EQ(D1394,'Segments clients'!$D$2:$D$1708,0)</f>
        <v>1211</v>
      </c>
      <c r="N1394">
        <f>SUMIFS('Segments clients'!$D$2:$D$1708,'Segments clients'!$M$2:$M$1708,"&lt;="&amp;M1394)</f>
        <v>2291586.2759999973</v>
      </c>
      <c r="O1394" s="4">
        <f>IFERROR(N1394/(SUM('Segments clients'!$D$2:$D$1708)),0)</f>
        <v>0.98040503743347895</v>
      </c>
    </row>
    <row r="1395" spans="1:15" x14ac:dyDescent="0.35">
      <c r="A1395" t="s">
        <v>3970</v>
      </c>
      <c r="B1395">
        <v>25</v>
      </c>
      <c r="C1395">
        <v>2</v>
      </c>
      <c r="D1395">
        <v>394.3884000000001</v>
      </c>
      <c r="E1395">
        <v>3</v>
      </c>
      <c r="F1395">
        <v>2</v>
      </c>
      <c r="G1395">
        <v>2</v>
      </c>
      <c r="H1395">
        <v>7</v>
      </c>
      <c r="I1395" t="s">
        <v>42</v>
      </c>
      <c r="J1395" t="s">
        <v>48</v>
      </c>
      <c r="K1395">
        <v>1</v>
      </c>
      <c r="L1395">
        <v>95.300400000000025</v>
      </c>
      <c r="M1395">
        <f>_xlfn.RANK.EQ(D1395,'Segments clients'!$D$2:$D$1708,0)</f>
        <v>1010</v>
      </c>
      <c r="N1395">
        <f>SUMIFS('Segments clients'!$D$2:$D$1708,'Segments clients'!$M$2:$M$1708,"&lt;="&amp;M1395)</f>
        <v>2232334.6331999963</v>
      </c>
      <c r="O1395" s="4">
        <f>IFERROR(N1395/(SUM('Segments clients'!$D$2:$D$1708)),0)</f>
        <v>0.95505551876786354</v>
      </c>
    </row>
    <row r="1396" spans="1:15" x14ac:dyDescent="0.35">
      <c r="A1396" t="s">
        <v>6008</v>
      </c>
      <c r="B1396">
        <v>39</v>
      </c>
      <c r="C1396">
        <v>1</v>
      </c>
      <c r="D1396">
        <v>527.18819999999994</v>
      </c>
      <c r="E1396">
        <v>2</v>
      </c>
      <c r="F1396">
        <v>1</v>
      </c>
      <c r="G1396">
        <v>2</v>
      </c>
      <c r="H1396">
        <v>5</v>
      </c>
      <c r="I1396" t="s">
        <v>44</v>
      </c>
      <c r="J1396" t="s">
        <v>41</v>
      </c>
      <c r="K1396">
        <v>0</v>
      </c>
      <c r="L1396">
        <v>92.582199999999943</v>
      </c>
      <c r="M1396">
        <f>_xlfn.RANK.EQ(D1396,'Segments clients'!$D$2:$D$1708,0)</f>
        <v>897</v>
      </c>
      <c r="N1396">
        <f>SUMIFS('Segments clients'!$D$2:$D$1708,'Segments clients'!$M$2:$M$1708,"&lt;="&amp;M1396)</f>
        <v>2180065.6186999967</v>
      </c>
      <c r="O1396" s="4">
        <f>IFERROR(N1396/(SUM('Segments clients'!$D$2:$D$1708)),0)</f>
        <v>0.9326933648074498</v>
      </c>
    </row>
    <row r="1397" spans="1:15" x14ac:dyDescent="0.35">
      <c r="A1397" t="s">
        <v>8554</v>
      </c>
      <c r="B1397">
        <v>29</v>
      </c>
      <c r="C1397">
        <v>1</v>
      </c>
      <c r="D1397">
        <v>31.23</v>
      </c>
      <c r="E1397">
        <v>3</v>
      </c>
      <c r="F1397">
        <v>1</v>
      </c>
      <c r="G1397">
        <v>1</v>
      </c>
      <c r="H1397">
        <v>5</v>
      </c>
      <c r="I1397" t="s">
        <v>42</v>
      </c>
      <c r="J1397" t="s">
        <v>45</v>
      </c>
      <c r="K1397">
        <v>0</v>
      </c>
      <c r="L1397">
        <v>-3.0039999999999978</v>
      </c>
      <c r="M1397">
        <f>_xlfn.RANK.EQ(D1397,'Segments clients'!$D$2:$D$1708,0)</f>
        <v>1641</v>
      </c>
      <c r="N1397">
        <f>SUMIFS('Segments clients'!$D$2:$D$1708,'Segments clients'!$M$2:$M$1708,"&lt;="&amp;M1397)</f>
        <v>2336032.219999996</v>
      </c>
      <c r="O1397" s="4">
        <f>IFERROR(N1397/(SUM('Segments clients'!$D$2:$D$1708)),0)</f>
        <v>0.9994202618862742</v>
      </c>
    </row>
    <row r="1398" spans="1:15" x14ac:dyDescent="0.35">
      <c r="A1398" t="s">
        <v>3108</v>
      </c>
      <c r="B1398">
        <v>17</v>
      </c>
      <c r="C1398">
        <v>4</v>
      </c>
      <c r="D1398">
        <v>1437.0202999999999</v>
      </c>
      <c r="E1398">
        <v>3</v>
      </c>
      <c r="F1398">
        <v>3</v>
      </c>
      <c r="G1398">
        <v>3</v>
      </c>
      <c r="H1398">
        <v>9</v>
      </c>
      <c r="I1398" t="s">
        <v>46</v>
      </c>
      <c r="J1398" t="s">
        <v>43</v>
      </c>
      <c r="K1398">
        <v>1</v>
      </c>
      <c r="L1398">
        <v>435.09230000000002</v>
      </c>
      <c r="M1398">
        <f>_xlfn.RANK.EQ(D1398,'Segments clients'!$D$2:$D$1708,0)</f>
        <v>517</v>
      </c>
      <c r="N1398">
        <f>SUMIFS('Segments clients'!$D$2:$D$1708,'Segments clients'!$M$2:$M$1708,"&lt;="&amp;M1398)</f>
        <v>1828390.5061999969</v>
      </c>
      <c r="O1398" s="4">
        <f>IFERROR(N1398/(SUM('Segments clients'!$D$2:$D$1708)),0)</f>
        <v>0.78223686424016081</v>
      </c>
    </row>
    <row r="1399" spans="1:15" x14ac:dyDescent="0.35">
      <c r="A1399" t="s">
        <v>1906</v>
      </c>
      <c r="B1399">
        <v>8</v>
      </c>
      <c r="C1399">
        <v>1</v>
      </c>
      <c r="D1399">
        <v>542.26639999999998</v>
      </c>
      <c r="E1399">
        <v>4</v>
      </c>
      <c r="F1399">
        <v>1</v>
      </c>
      <c r="G1399">
        <v>2</v>
      </c>
      <c r="H1399">
        <v>7</v>
      </c>
      <c r="I1399" t="s">
        <v>42</v>
      </c>
      <c r="J1399" t="s">
        <v>43</v>
      </c>
      <c r="K1399">
        <v>0</v>
      </c>
      <c r="L1399">
        <v>177.2944</v>
      </c>
      <c r="M1399">
        <f>_xlfn.RANK.EQ(D1399,'Segments clients'!$D$2:$D$1708,0)</f>
        <v>886</v>
      </c>
      <c r="N1399">
        <f>SUMIFS('Segments clients'!$D$2:$D$1708,'Segments clients'!$M$2:$M$1708,"&lt;="&amp;M1399)</f>
        <v>2174185.6263999962</v>
      </c>
      <c r="O1399" s="4">
        <f>IFERROR(N1399/(SUM('Segments clients'!$D$2:$D$1708)),0)</f>
        <v>0.93017773878395438</v>
      </c>
    </row>
    <row r="1400" spans="1:15" x14ac:dyDescent="0.35">
      <c r="A1400" t="s">
        <v>4261</v>
      </c>
      <c r="B1400">
        <v>30</v>
      </c>
      <c r="C1400">
        <v>3</v>
      </c>
      <c r="D1400">
        <v>327.78449999999998</v>
      </c>
      <c r="E1400">
        <v>3</v>
      </c>
      <c r="F1400">
        <v>3</v>
      </c>
      <c r="G1400">
        <v>2</v>
      </c>
      <c r="H1400">
        <v>8</v>
      </c>
      <c r="I1400" t="s">
        <v>46</v>
      </c>
      <c r="J1400" t="s">
        <v>41</v>
      </c>
      <c r="K1400">
        <v>1</v>
      </c>
      <c r="L1400">
        <v>48.046500000000023</v>
      </c>
      <c r="M1400">
        <f>_xlfn.RANK.EQ(D1400,'Segments clients'!$D$2:$D$1708,0)</f>
        <v>1073</v>
      </c>
      <c r="N1400">
        <f>SUMIFS('Segments clients'!$D$2:$D$1708,'Segments clients'!$M$2:$M$1708,"&lt;="&amp;M1400)</f>
        <v>2255053.5163999954</v>
      </c>
      <c r="O1400" s="4">
        <f>IFERROR(N1400/(SUM('Segments clients'!$D$2:$D$1708)),0)</f>
        <v>0.96477529574829701</v>
      </c>
    </row>
    <row r="1401" spans="1:15" x14ac:dyDescent="0.35">
      <c r="A1401" t="s">
        <v>1133</v>
      </c>
      <c r="B1401">
        <v>109</v>
      </c>
      <c r="C1401">
        <v>2</v>
      </c>
      <c r="D1401">
        <v>1041.72</v>
      </c>
      <c r="E1401">
        <v>1</v>
      </c>
      <c r="F1401">
        <v>2</v>
      </c>
      <c r="G1401">
        <v>3</v>
      </c>
      <c r="H1401">
        <v>6</v>
      </c>
      <c r="I1401" t="s">
        <v>44</v>
      </c>
      <c r="J1401" t="s">
        <v>43</v>
      </c>
      <c r="K1401">
        <v>1</v>
      </c>
      <c r="L1401">
        <v>315.32800000000009</v>
      </c>
      <c r="M1401">
        <f>_xlfn.RANK.EQ(D1401,'Segments clients'!$D$2:$D$1708,0)</f>
        <v>649</v>
      </c>
      <c r="N1401">
        <f>SUMIFS('Segments clients'!$D$2:$D$1708,'Segments clients'!$M$2:$M$1708,"&lt;="&amp;M1401)</f>
        <v>1990227.6702999962</v>
      </c>
      <c r="O1401" s="4">
        <f>IFERROR(N1401/(SUM('Segments clients'!$D$2:$D$1708)),0)</f>
        <v>0.85147535313726741</v>
      </c>
    </row>
    <row r="1402" spans="1:15" x14ac:dyDescent="0.35">
      <c r="A1402" t="s">
        <v>4953</v>
      </c>
      <c r="B1402">
        <v>10</v>
      </c>
      <c r="C1402">
        <v>3</v>
      </c>
      <c r="D1402">
        <v>516.77350000000001</v>
      </c>
      <c r="E1402">
        <v>4</v>
      </c>
      <c r="F1402">
        <v>3</v>
      </c>
      <c r="G1402">
        <v>2</v>
      </c>
      <c r="H1402">
        <v>9</v>
      </c>
      <c r="I1402" t="s">
        <v>46</v>
      </c>
      <c r="J1402" t="s">
        <v>41</v>
      </c>
      <c r="K1402">
        <v>1</v>
      </c>
      <c r="L1402">
        <v>155.41550000000001</v>
      </c>
      <c r="M1402">
        <f>_xlfn.RANK.EQ(D1402,'Segments clients'!$D$2:$D$1708,0)</f>
        <v>903</v>
      </c>
      <c r="N1402">
        <f>SUMIFS('Segments clients'!$D$2:$D$1708,'Segments clients'!$M$2:$M$1708,"&lt;="&amp;M1402)</f>
        <v>2183193.9511999972</v>
      </c>
      <c r="O1402" s="4">
        <f>IFERROR(N1402/(SUM('Segments clients'!$D$2:$D$1708)),0)</f>
        <v>0.93403175340485445</v>
      </c>
    </row>
    <row r="1403" spans="1:15" x14ac:dyDescent="0.35">
      <c r="A1403" t="s">
        <v>4489</v>
      </c>
      <c r="B1403">
        <v>2</v>
      </c>
      <c r="C1403">
        <v>4</v>
      </c>
      <c r="D1403">
        <v>1457.8529000000001</v>
      </c>
      <c r="E1403">
        <v>4</v>
      </c>
      <c r="F1403">
        <v>3</v>
      </c>
      <c r="G1403">
        <v>3</v>
      </c>
      <c r="H1403">
        <v>10</v>
      </c>
      <c r="I1403" t="s">
        <v>49</v>
      </c>
      <c r="J1403" t="s">
        <v>48</v>
      </c>
      <c r="K1403">
        <v>1</v>
      </c>
      <c r="L1403">
        <v>443.50889999999998</v>
      </c>
      <c r="M1403">
        <f>_xlfn.RANK.EQ(D1403,'Segments clients'!$D$2:$D$1708,0)</f>
        <v>510</v>
      </c>
      <c r="N1403">
        <f>SUMIFS('Segments clients'!$D$2:$D$1708,'Segments clients'!$M$2:$M$1708,"&lt;="&amp;M1403)</f>
        <v>1818273.4325999967</v>
      </c>
      <c r="O1403" s="4">
        <f>IFERROR(N1403/(SUM('Segments clients'!$D$2:$D$1708)),0)</f>
        <v>0.77790849570985221</v>
      </c>
    </row>
    <row r="1404" spans="1:15" x14ac:dyDescent="0.35">
      <c r="A1404" t="s">
        <v>492</v>
      </c>
      <c r="B1404">
        <v>78</v>
      </c>
      <c r="C1404">
        <v>4</v>
      </c>
      <c r="D1404">
        <v>1094.9757999999999</v>
      </c>
      <c r="E1404">
        <v>2</v>
      </c>
      <c r="F1404">
        <v>3</v>
      </c>
      <c r="G1404">
        <v>3</v>
      </c>
      <c r="H1404">
        <v>8</v>
      </c>
      <c r="I1404" t="s">
        <v>46</v>
      </c>
      <c r="J1404" t="s">
        <v>45</v>
      </c>
      <c r="K1404">
        <v>1</v>
      </c>
      <c r="L1404">
        <v>328.13980000000009</v>
      </c>
      <c r="M1404">
        <f>_xlfn.RANK.EQ(D1404,'Segments clients'!$D$2:$D$1708,0)</f>
        <v>633</v>
      </c>
      <c r="N1404">
        <f>SUMIFS('Segments clients'!$D$2:$D$1708,'Segments clients'!$M$2:$M$1708,"&lt;="&amp;M1404)</f>
        <v>1973242.281699996</v>
      </c>
      <c r="O1404" s="4">
        <f>IFERROR(N1404/(SUM('Segments clients'!$D$2:$D$1708)),0)</f>
        <v>0.84420852634544674</v>
      </c>
    </row>
    <row r="1405" spans="1:15" x14ac:dyDescent="0.35">
      <c r="A1405" t="s">
        <v>9696</v>
      </c>
      <c r="B1405">
        <v>23</v>
      </c>
      <c r="C1405">
        <v>2</v>
      </c>
      <c r="D1405">
        <v>91.221599999999995</v>
      </c>
      <c r="E1405">
        <v>3</v>
      </c>
      <c r="F1405">
        <v>2</v>
      </c>
      <c r="G1405">
        <v>1</v>
      </c>
      <c r="H1405">
        <v>6</v>
      </c>
      <c r="I1405" t="s">
        <v>42</v>
      </c>
      <c r="J1405" t="s">
        <v>41</v>
      </c>
      <c r="K1405">
        <v>1</v>
      </c>
      <c r="L1405">
        <v>-14.02039999999999</v>
      </c>
      <c r="M1405">
        <f>_xlfn.RANK.EQ(D1405,'Segments clients'!$D$2:$D$1708,0)</f>
        <v>1447</v>
      </c>
      <c r="N1405">
        <f>SUMIFS('Segments clients'!$D$2:$D$1708,'Segments clients'!$M$2:$M$1708,"&lt;="&amp;M1405)</f>
        <v>2324382.3339999965</v>
      </c>
      <c r="O1405" s="4">
        <f>IFERROR(N1405/(SUM('Segments clients'!$D$2:$D$1708)),0)</f>
        <v>0.99443611311581548</v>
      </c>
    </row>
    <row r="1406" spans="1:15" x14ac:dyDescent="0.35">
      <c r="A1406" t="s">
        <v>7175</v>
      </c>
      <c r="B1406">
        <v>173</v>
      </c>
      <c r="C1406">
        <v>1</v>
      </c>
      <c r="D1406">
        <v>1223.5157999999999</v>
      </c>
      <c r="E1406">
        <v>1</v>
      </c>
      <c r="F1406">
        <v>1</v>
      </c>
      <c r="G1406">
        <v>3</v>
      </c>
      <c r="H1406">
        <v>5</v>
      </c>
      <c r="I1406" t="s">
        <v>44</v>
      </c>
      <c r="J1406" t="s">
        <v>41</v>
      </c>
      <c r="K1406">
        <v>0</v>
      </c>
      <c r="L1406">
        <v>361.89179999999988</v>
      </c>
      <c r="M1406">
        <f>_xlfn.RANK.EQ(D1406,'Segments clients'!$D$2:$D$1708,0)</f>
        <v>576</v>
      </c>
      <c r="N1406">
        <f>SUMIFS('Segments clients'!$D$2:$D$1708,'Segments clients'!$M$2:$M$1708,"&lt;="&amp;M1406)</f>
        <v>1906898.9353999961</v>
      </c>
      <c r="O1406" s="4">
        <f>IFERROR(N1406/(SUM('Segments clients'!$D$2:$D$1708)),0)</f>
        <v>0.81582497753739236</v>
      </c>
    </row>
    <row r="1407" spans="1:15" x14ac:dyDescent="0.35">
      <c r="A1407" t="s">
        <v>3629</v>
      </c>
      <c r="B1407">
        <v>44</v>
      </c>
      <c r="C1407">
        <v>2</v>
      </c>
      <c r="D1407">
        <v>861.27729999999997</v>
      </c>
      <c r="E1407">
        <v>2</v>
      </c>
      <c r="F1407">
        <v>2</v>
      </c>
      <c r="G1407">
        <v>3</v>
      </c>
      <c r="H1407">
        <v>7</v>
      </c>
      <c r="I1407" t="s">
        <v>44</v>
      </c>
      <c r="J1407" t="s">
        <v>41</v>
      </c>
      <c r="K1407">
        <v>1</v>
      </c>
      <c r="L1407">
        <v>201.14529999999999</v>
      </c>
      <c r="M1407">
        <f>_xlfn.RANK.EQ(D1407,'Segments clients'!$D$2:$D$1708,0)</f>
        <v>729</v>
      </c>
      <c r="N1407">
        <f>SUMIFS('Segments clients'!$D$2:$D$1708,'Segments clients'!$M$2:$M$1708,"&lt;="&amp;M1407)</f>
        <v>2066037.6661999961</v>
      </c>
      <c r="O1407" s="4">
        <f>IFERROR(N1407/(SUM('Segments clients'!$D$2:$D$1708)),0)</f>
        <v>0.88390900080158585</v>
      </c>
    </row>
    <row r="1408" spans="1:15" x14ac:dyDescent="0.35">
      <c r="A1408" t="s">
        <v>3480</v>
      </c>
      <c r="B1408">
        <v>86</v>
      </c>
      <c r="C1408">
        <v>4</v>
      </c>
      <c r="D1408">
        <v>1350.4854</v>
      </c>
      <c r="E1408">
        <v>1</v>
      </c>
      <c r="F1408">
        <v>3</v>
      </c>
      <c r="G1408">
        <v>3</v>
      </c>
      <c r="H1408">
        <v>7</v>
      </c>
      <c r="I1408" t="s">
        <v>42</v>
      </c>
      <c r="J1408" t="s">
        <v>41</v>
      </c>
      <c r="K1408">
        <v>1</v>
      </c>
      <c r="L1408">
        <v>410.41140000000001</v>
      </c>
      <c r="M1408">
        <f>_xlfn.RANK.EQ(D1408,'Segments clients'!$D$2:$D$1708,0)</f>
        <v>546</v>
      </c>
      <c r="N1408">
        <f>SUMIFS('Segments clients'!$D$2:$D$1708,'Segments clients'!$M$2:$M$1708,"&lt;="&amp;M1408)</f>
        <v>1868722.9081999962</v>
      </c>
      <c r="O1408" s="4">
        <f>IFERROR(N1408/(SUM('Segments clients'!$D$2:$D$1708)),0)</f>
        <v>0.79949219977202335</v>
      </c>
    </row>
    <row r="1409" spans="1:15" x14ac:dyDescent="0.35">
      <c r="A1409" t="s">
        <v>9961</v>
      </c>
      <c r="B1409">
        <v>178</v>
      </c>
      <c r="C1409">
        <v>1</v>
      </c>
      <c r="D1409">
        <v>68.544000000000011</v>
      </c>
      <c r="E1409">
        <v>1</v>
      </c>
      <c r="F1409">
        <v>1</v>
      </c>
      <c r="G1409">
        <v>1</v>
      </c>
      <c r="H1409">
        <v>3</v>
      </c>
      <c r="I1409" t="s">
        <v>44</v>
      </c>
      <c r="J1409" t="s">
        <v>41</v>
      </c>
      <c r="K1409">
        <v>0</v>
      </c>
      <c r="L1409">
        <v>0.97600000000000964</v>
      </c>
      <c r="M1409">
        <f>_xlfn.RANK.EQ(D1409,'Segments clients'!$D$2:$D$1708,0)</f>
        <v>1516</v>
      </c>
      <c r="N1409">
        <f>SUMIFS('Segments clients'!$D$2:$D$1708,'Segments clients'!$M$2:$M$1708,"&lt;="&amp;M1409)</f>
        <v>2329832.9976999969</v>
      </c>
      <c r="O1409" s="4">
        <f>IFERROR(N1409/(SUM('Segments clients'!$D$2:$D$1708)),0)</f>
        <v>0.99676806029354259</v>
      </c>
    </row>
    <row r="1410" spans="1:15" x14ac:dyDescent="0.35">
      <c r="A1410" t="s">
        <v>7063</v>
      </c>
      <c r="B1410">
        <v>61</v>
      </c>
      <c r="C1410">
        <v>1</v>
      </c>
      <c r="D1410">
        <v>159.2936</v>
      </c>
      <c r="E1410">
        <v>2</v>
      </c>
      <c r="F1410">
        <v>1</v>
      </c>
      <c r="G1410">
        <v>2</v>
      </c>
      <c r="H1410">
        <v>5</v>
      </c>
      <c r="I1410" t="s">
        <v>44</v>
      </c>
      <c r="J1410" t="s">
        <v>41</v>
      </c>
      <c r="K1410">
        <v>0</v>
      </c>
      <c r="L1410">
        <v>27.561599999999981</v>
      </c>
      <c r="M1410">
        <f>_xlfn.RANK.EQ(D1410,'Segments clients'!$D$2:$D$1708,0)</f>
        <v>1274</v>
      </c>
      <c r="N1410">
        <f>SUMIFS('Segments clients'!$D$2:$D$1708,'Segments clients'!$M$2:$M$1708,"&lt;="&amp;M1410)</f>
        <v>2303069.4610999972</v>
      </c>
      <c r="O1410" s="4">
        <f>IFERROR(N1410/(SUM('Segments clients'!$D$2:$D$1708)),0)</f>
        <v>0.98531786687207734</v>
      </c>
    </row>
    <row r="1411" spans="1:15" x14ac:dyDescent="0.35">
      <c r="A1411" t="s">
        <v>5485</v>
      </c>
      <c r="B1411">
        <v>81</v>
      </c>
      <c r="C1411">
        <v>3</v>
      </c>
      <c r="D1411">
        <v>497.33300000000003</v>
      </c>
      <c r="E1411">
        <v>1</v>
      </c>
      <c r="F1411">
        <v>3</v>
      </c>
      <c r="G1411">
        <v>2</v>
      </c>
      <c r="H1411">
        <v>6</v>
      </c>
      <c r="I1411" t="s">
        <v>42</v>
      </c>
      <c r="J1411" t="s">
        <v>43</v>
      </c>
      <c r="K1411">
        <v>1</v>
      </c>
      <c r="L1411">
        <v>120.187</v>
      </c>
      <c r="M1411">
        <f>_xlfn.RANK.EQ(D1411,'Segments clients'!$D$2:$D$1708,0)</f>
        <v>921</v>
      </c>
      <c r="N1411">
        <f>SUMIFS('Segments clients'!$D$2:$D$1708,'Segments clients'!$M$2:$M$1708,"&lt;="&amp;M1411)</f>
        <v>2192338.0347999968</v>
      </c>
      <c r="O1411" s="4">
        <f>IFERROR(N1411/(SUM('Segments clients'!$D$2:$D$1708)),0)</f>
        <v>0.93794384945728881</v>
      </c>
    </row>
    <row r="1412" spans="1:15" x14ac:dyDescent="0.35">
      <c r="A1412" t="s">
        <v>7839</v>
      </c>
      <c r="B1412">
        <v>122</v>
      </c>
      <c r="C1412">
        <v>1</v>
      </c>
      <c r="D1412">
        <v>74.813999999999993</v>
      </c>
      <c r="E1412">
        <v>1</v>
      </c>
      <c r="F1412">
        <v>1</v>
      </c>
      <c r="G1412">
        <v>1</v>
      </c>
      <c r="H1412">
        <v>3</v>
      </c>
      <c r="I1412" t="s">
        <v>44</v>
      </c>
      <c r="J1412" t="s">
        <v>41</v>
      </c>
      <c r="K1412">
        <v>0</v>
      </c>
      <c r="L1412">
        <v>-9.1660000000000039</v>
      </c>
      <c r="M1412">
        <f>_xlfn.RANK.EQ(D1412,'Segments clients'!$D$2:$D$1708,0)</f>
        <v>1499</v>
      </c>
      <c r="N1412">
        <f>SUMIFS('Segments clients'!$D$2:$D$1708,'Segments clients'!$M$2:$M$1708,"&lt;="&amp;M1412)</f>
        <v>2328626.1424999963</v>
      </c>
      <c r="O1412" s="4">
        <f>IFERROR(N1412/(SUM('Segments clients'!$D$2:$D$1708)),0)</f>
        <v>0.99625173370792575</v>
      </c>
    </row>
    <row r="1413" spans="1:15" x14ac:dyDescent="0.35">
      <c r="A1413" t="s">
        <v>6642</v>
      </c>
      <c r="B1413">
        <v>68</v>
      </c>
      <c r="C1413">
        <v>1</v>
      </c>
      <c r="D1413">
        <v>26.682200000000002</v>
      </c>
      <c r="E1413">
        <v>2</v>
      </c>
      <c r="F1413">
        <v>1</v>
      </c>
      <c r="G1413">
        <v>1</v>
      </c>
      <c r="H1413">
        <v>4</v>
      </c>
      <c r="I1413" t="s">
        <v>44</v>
      </c>
      <c r="J1413" t="s">
        <v>41</v>
      </c>
      <c r="K1413">
        <v>0</v>
      </c>
      <c r="L1413">
        <v>-4.5357999999999983</v>
      </c>
      <c r="M1413">
        <f>_xlfn.RANK.EQ(D1413,'Segments clients'!$D$2:$D$1708,0)</f>
        <v>1654</v>
      </c>
      <c r="N1413">
        <f>SUMIFS('Segments clients'!$D$2:$D$1708,'Segments clients'!$M$2:$M$1708,"&lt;="&amp;M1413)</f>
        <v>2336410.4438999961</v>
      </c>
      <c r="O1413" s="4">
        <f>IFERROR(N1413/(SUM('Segments clients'!$D$2:$D$1708)),0)</f>
        <v>0.99958207670456023</v>
      </c>
    </row>
    <row r="1414" spans="1:15" x14ac:dyDescent="0.35">
      <c r="A1414" t="s">
        <v>1311</v>
      </c>
      <c r="B1414">
        <v>133</v>
      </c>
      <c r="C1414">
        <v>1</v>
      </c>
      <c r="D1414">
        <v>938.72339999999997</v>
      </c>
      <c r="E1414">
        <v>1</v>
      </c>
      <c r="F1414">
        <v>1</v>
      </c>
      <c r="G1414">
        <v>3</v>
      </c>
      <c r="H1414">
        <v>5</v>
      </c>
      <c r="I1414" t="s">
        <v>44</v>
      </c>
      <c r="J1414" t="s">
        <v>41</v>
      </c>
      <c r="K1414">
        <v>0</v>
      </c>
      <c r="L1414">
        <v>323.13539999999989</v>
      </c>
      <c r="M1414">
        <f>_xlfn.RANK.EQ(D1414,'Segments clients'!$D$2:$D$1708,0)</f>
        <v>691</v>
      </c>
      <c r="N1414">
        <f>SUMIFS('Segments clients'!$D$2:$D$1708,'Segments clients'!$M$2:$M$1708,"&lt;="&amp;M1414)</f>
        <v>2031750.9623999961</v>
      </c>
      <c r="O1414" s="4">
        <f>IFERROR(N1414/(SUM('Segments clients'!$D$2:$D$1708)),0)</f>
        <v>0.86924018493610378</v>
      </c>
    </row>
    <row r="1415" spans="1:15" x14ac:dyDescent="0.35">
      <c r="A1415" t="s">
        <v>4048</v>
      </c>
      <c r="B1415">
        <v>130</v>
      </c>
      <c r="C1415">
        <v>1</v>
      </c>
      <c r="D1415">
        <v>820.52459999999996</v>
      </c>
      <c r="E1415">
        <v>1</v>
      </c>
      <c r="F1415">
        <v>1</v>
      </c>
      <c r="G1415">
        <v>3</v>
      </c>
      <c r="H1415">
        <v>5</v>
      </c>
      <c r="I1415" t="s">
        <v>44</v>
      </c>
      <c r="J1415" t="s">
        <v>45</v>
      </c>
      <c r="K1415">
        <v>0</v>
      </c>
      <c r="L1415">
        <v>314.14260000000002</v>
      </c>
      <c r="M1415">
        <f>_xlfn.RANK.EQ(D1415,'Segments clients'!$D$2:$D$1708,0)</f>
        <v>749</v>
      </c>
      <c r="N1415">
        <f>SUMIFS('Segments clients'!$D$2:$D$1708,'Segments clients'!$M$2:$M$1708,"&lt;="&amp;M1415)</f>
        <v>2082767.5655999957</v>
      </c>
      <c r="O1415" s="4">
        <f>IFERROR(N1415/(SUM('Segments clients'!$D$2:$D$1708)),0)</f>
        <v>0.89106652213049908</v>
      </c>
    </row>
    <row r="1416" spans="1:15" x14ac:dyDescent="0.35">
      <c r="A1416" t="s">
        <v>4211</v>
      </c>
      <c r="B1416">
        <v>175</v>
      </c>
      <c r="C1416">
        <v>1</v>
      </c>
      <c r="D1416">
        <v>159.13800000000001</v>
      </c>
      <c r="E1416">
        <v>1</v>
      </c>
      <c r="F1416">
        <v>1</v>
      </c>
      <c r="G1416">
        <v>2</v>
      </c>
      <c r="H1416">
        <v>4</v>
      </c>
      <c r="I1416" t="s">
        <v>44</v>
      </c>
      <c r="J1416" t="s">
        <v>41</v>
      </c>
      <c r="K1416">
        <v>0</v>
      </c>
      <c r="L1416">
        <v>40.906000000000013</v>
      </c>
      <c r="M1416">
        <f>_xlfn.RANK.EQ(D1416,'Segments clients'!$D$2:$D$1708,0)</f>
        <v>1275</v>
      </c>
      <c r="N1416">
        <f>SUMIFS('Segments clients'!$D$2:$D$1708,'Segments clients'!$M$2:$M$1708,"&lt;="&amp;M1416)</f>
        <v>2303228.599099997</v>
      </c>
      <c r="O1416" s="4">
        <f>IFERROR(N1416/(SUM('Segments clients'!$D$2:$D$1708)),0)</f>
        <v>0.98538595058268474</v>
      </c>
    </row>
    <row r="1417" spans="1:15" x14ac:dyDescent="0.35">
      <c r="A1417" t="s">
        <v>2512</v>
      </c>
      <c r="B1417">
        <v>114</v>
      </c>
      <c r="C1417">
        <v>2</v>
      </c>
      <c r="D1417">
        <v>1316.12</v>
      </c>
      <c r="E1417">
        <v>1</v>
      </c>
      <c r="F1417">
        <v>2</v>
      </c>
      <c r="G1417">
        <v>3</v>
      </c>
      <c r="H1417">
        <v>6</v>
      </c>
      <c r="I1417" t="s">
        <v>44</v>
      </c>
      <c r="J1417" t="s">
        <v>43</v>
      </c>
      <c r="K1417">
        <v>1</v>
      </c>
      <c r="L1417">
        <v>437.88999999999982</v>
      </c>
      <c r="M1417">
        <f>_xlfn.RANK.EQ(D1417,'Segments clients'!$D$2:$D$1708,0)</f>
        <v>550</v>
      </c>
      <c r="N1417">
        <f>SUMIFS('Segments clients'!$D$2:$D$1708,'Segments clients'!$M$2:$M$1708,"&lt;="&amp;M1417)</f>
        <v>1874023.8693999965</v>
      </c>
      <c r="O1417" s="4">
        <f>IFERROR(N1417/(SUM('Segments clients'!$D$2:$D$1708)),0)</f>
        <v>0.80176010001132458</v>
      </c>
    </row>
    <row r="1418" spans="1:15" x14ac:dyDescent="0.35">
      <c r="A1418" t="s">
        <v>4723</v>
      </c>
      <c r="B1418">
        <v>40</v>
      </c>
      <c r="C1418">
        <v>2</v>
      </c>
      <c r="D1418">
        <v>117.4362</v>
      </c>
      <c r="E1418">
        <v>2</v>
      </c>
      <c r="F1418">
        <v>2</v>
      </c>
      <c r="G1418">
        <v>1</v>
      </c>
      <c r="H1418">
        <v>5</v>
      </c>
      <c r="I1418" t="s">
        <v>44</v>
      </c>
      <c r="J1418" t="s">
        <v>41</v>
      </c>
      <c r="K1418">
        <v>1</v>
      </c>
      <c r="L1418">
        <v>16.5822</v>
      </c>
      <c r="M1418">
        <f>_xlfn.RANK.EQ(D1418,'Segments clients'!$D$2:$D$1708,0)</f>
        <v>1373</v>
      </c>
      <c r="N1418">
        <f>SUMIFS('Segments clients'!$D$2:$D$1708,'Segments clients'!$M$2:$M$1708,"&lt;="&amp;M1418)</f>
        <v>2316735.6537999967</v>
      </c>
      <c r="O1418" s="4">
        <f>IFERROR(N1418/(SUM('Segments clients'!$D$2:$D$1708)),0)</f>
        <v>0.99116464833779783</v>
      </c>
    </row>
    <row r="1419" spans="1:15" x14ac:dyDescent="0.35">
      <c r="A1419" t="s">
        <v>6791</v>
      </c>
      <c r="B1419">
        <v>31</v>
      </c>
      <c r="C1419">
        <v>3</v>
      </c>
      <c r="D1419">
        <v>390.56849999999997</v>
      </c>
      <c r="E1419">
        <v>3</v>
      </c>
      <c r="F1419">
        <v>3</v>
      </c>
      <c r="G1419">
        <v>2</v>
      </c>
      <c r="H1419">
        <v>8</v>
      </c>
      <c r="I1419" t="s">
        <v>46</v>
      </c>
      <c r="J1419" t="s">
        <v>41</v>
      </c>
      <c r="K1419">
        <v>1</v>
      </c>
      <c r="L1419">
        <v>61.138500000000029</v>
      </c>
      <c r="M1419">
        <f>_xlfn.RANK.EQ(D1419,'Segments clients'!$D$2:$D$1708,0)</f>
        <v>1017</v>
      </c>
      <c r="N1419">
        <f>SUMIFS('Segments clients'!$D$2:$D$1708,'Segments clients'!$M$2:$M$1708,"&lt;="&amp;M1419)</f>
        <v>2235077.1784999962</v>
      </c>
      <c r="O1419" s="4">
        <f>IFERROR(N1419/(SUM('Segments clients'!$D$2:$D$1708)),0)</f>
        <v>0.95622885675459768</v>
      </c>
    </row>
    <row r="1420" spans="1:15" x14ac:dyDescent="0.35">
      <c r="A1420" t="s">
        <v>222</v>
      </c>
      <c r="B1420">
        <v>38</v>
      </c>
      <c r="C1420">
        <v>4</v>
      </c>
      <c r="D1420">
        <v>612.81740000000002</v>
      </c>
      <c r="E1420">
        <v>2</v>
      </c>
      <c r="F1420">
        <v>3</v>
      </c>
      <c r="G1420">
        <v>3</v>
      </c>
      <c r="H1420">
        <v>8</v>
      </c>
      <c r="I1420" t="s">
        <v>46</v>
      </c>
      <c r="J1420" t="s">
        <v>41</v>
      </c>
      <c r="K1420">
        <v>1</v>
      </c>
      <c r="L1420">
        <v>101.5994</v>
      </c>
      <c r="M1420">
        <f>_xlfn.RANK.EQ(D1420,'Segments clients'!$D$2:$D$1708,0)</f>
        <v>846</v>
      </c>
      <c r="N1420">
        <f>SUMIFS('Segments clients'!$D$2:$D$1708,'Segments clients'!$M$2:$M$1708,"&lt;="&amp;M1420)</f>
        <v>2151300.2232999965</v>
      </c>
      <c r="O1420" s="4">
        <f>IFERROR(N1420/(SUM('Segments clients'!$D$2:$D$1708)),0)</f>
        <v>0.92038671990854914</v>
      </c>
    </row>
    <row r="1421" spans="1:15" x14ac:dyDescent="0.35">
      <c r="A1421" t="s">
        <v>3074</v>
      </c>
      <c r="B1421">
        <v>153</v>
      </c>
      <c r="C1421">
        <v>2</v>
      </c>
      <c r="D1421">
        <v>371.90699999999998</v>
      </c>
      <c r="E1421">
        <v>1</v>
      </c>
      <c r="F1421">
        <v>2</v>
      </c>
      <c r="G1421">
        <v>2</v>
      </c>
      <c r="H1421">
        <v>5</v>
      </c>
      <c r="I1421" t="s">
        <v>44</v>
      </c>
      <c r="J1421" t="s">
        <v>48</v>
      </c>
      <c r="K1421">
        <v>1</v>
      </c>
      <c r="L1421">
        <v>95.859000000000023</v>
      </c>
      <c r="M1421">
        <f>_xlfn.RANK.EQ(D1421,'Segments clients'!$D$2:$D$1708,0)</f>
        <v>1029</v>
      </c>
      <c r="N1421">
        <f>SUMIFS('Segments clients'!$D$2:$D$1708,'Segments clients'!$M$2:$M$1708,"&lt;="&amp;M1421)</f>
        <v>2239642.684599997</v>
      </c>
      <c r="O1421" s="4">
        <f>IFERROR(N1421/(SUM('Segments clients'!$D$2:$D$1708)),0)</f>
        <v>0.95818210862460229</v>
      </c>
    </row>
    <row r="1422" spans="1:15" x14ac:dyDescent="0.35">
      <c r="A1422" t="s">
        <v>3523</v>
      </c>
      <c r="B1422">
        <v>78</v>
      </c>
      <c r="C1422">
        <v>3</v>
      </c>
      <c r="D1422">
        <v>346.27380000000011</v>
      </c>
      <c r="E1422">
        <v>2</v>
      </c>
      <c r="F1422">
        <v>3</v>
      </c>
      <c r="G1422">
        <v>2</v>
      </c>
      <c r="H1422">
        <v>7</v>
      </c>
      <c r="I1422" t="s">
        <v>42</v>
      </c>
      <c r="J1422" t="s">
        <v>41</v>
      </c>
      <c r="K1422">
        <v>1</v>
      </c>
      <c r="L1422">
        <v>68.925800000000024</v>
      </c>
      <c r="M1422">
        <f>_xlfn.RANK.EQ(D1422,'Segments clients'!$D$2:$D$1708,0)</f>
        <v>1058</v>
      </c>
      <c r="N1422">
        <f>SUMIFS('Segments clients'!$D$2:$D$1708,'Segments clients'!$M$2:$M$1708,"&lt;="&amp;M1422)</f>
        <v>2250010.9665999962</v>
      </c>
      <c r="O1422" s="4">
        <f>IFERROR(N1422/(SUM('Segments clients'!$D$2:$D$1708)),0)</f>
        <v>0.96261795117122184</v>
      </c>
    </row>
    <row r="1423" spans="1:15" x14ac:dyDescent="0.35">
      <c r="A1423" t="s">
        <v>2190</v>
      </c>
      <c r="B1423">
        <v>6</v>
      </c>
      <c r="C1423">
        <v>3</v>
      </c>
      <c r="D1423">
        <v>791.85400000000004</v>
      </c>
      <c r="E1423">
        <v>4</v>
      </c>
      <c r="F1423">
        <v>3</v>
      </c>
      <c r="G1423">
        <v>3</v>
      </c>
      <c r="H1423">
        <v>10</v>
      </c>
      <c r="I1423" t="s">
        <v>49</v>
      </c>
      <c r="J1423" t="s">
        <v>48</v>
      </c>
      <c r="K1423">
        <v>1</v>
      </c>
      <c r="L1423">
        <v>258.42200000000003</v>
      </c>
      <c r="M1423">
        <f>_xlfn.RANK.EQ(D1423,'Segments clients'!$D$2:$D$1708,0)</f>
        <v>758</v>
      </c>
      <c r="N1423">
        <f>SUMIFS('Segments clients'!$D$2:$D$1708,'Segments clients'!$M$2:$M$1708,"&lt;="&amp;M1423)</f>
        <v>2089996.7760999957</v>
      </c>
      <c r="O1423" s="4">
        <f>IFERROR(N1423/(SUM('Segments clients'!$D$2:$D$1708)),0)</f>
        <v>0.89415938163358466</v>
      </c>
    </row>
    <row r="1424" spans="1:15" x14ac:dyDescent="0.35">
      <c r="A1424" t="s">
        <v>6389</v>
      </c>
      <c r="B1424">
        <v>1</v>
      </c>
      <c r="C1424">
        <v>3</v>
      </c>
      <c r="D1424">
        <v>2113.0021999999999</v>
      </c>
      <c r="E1424">
        <v>4</v>
      </c>
      <c r="F1424">
        <v>3</v>
      </c>
      <c r="G1424">
        <v>4</v>
      </c>
      <c r="H1424">
        <v>11</v>
      </c>
      <c r="I1424" t="s">
        <v>49</v>
      </c>
      <c r="J1424" t="s">
        <v>43</v>
      </c>
      <c r="K1424">
        <v>1</v>
      </c>
      <c r="L1424">
        <v>709.27420000000006</v>
      </c>
      <c r="M1424">
        <f>_xlfn.RANK.EQ(D1424,'Segments clients'!$D$2:$D$1708,0)</f>
        <v>399</v>
      </c>
      <c r="N1424">
        <f>SUMIFS('Segments clients'!$D$2:$D$1708,'Segments clients'!$M$2:$M$1708,"&lt;="&amp;M1424)</f>
        <v>1624188.8398999986</v>
      </c>
      <c r="O1424" s="4">
        <f>IFERROR(N1424/(SUM('Segments clients'!$D$2:$D$1708)),0)</f>
        <v>0.69487365021259129</v>
      </c>
    </row>
    <row r="1425" spans="1:15" x14ac:dyDescent="0.35">
      <c r="A1425" t="s">
        <v>3374</v>
      </c>
      <c r="B1425">
        <v>56</v>
      </c>
      <c r="C1425">
        <v>1</v>
      </c>
      <c r="D1425">
        <v>97.2</v>
      </c>
      <c r="E1425">
        <v>2</v>
      </c>
      <c r="F1425">
        <v>1</v>
      </c>
      <c r="G1425">
        <v>1</v>
      </c>
      <c r="H1425">
        <v>4</v>
      </c>
      <c r="I1425" t="s">
        <v>44</v>
      </c>
      <c r="J1425" t="s">
        <v>43</v>
      </c>
      <c r="K1425">
        <v>0</v>
      </c>
      <c r="L1425">
        <v>26.400000000000009</v>
      </c>
      <c r="M1425">
        <f>_xlfn.RANK.EQ(D1425,'Segments clients'!$D$2:$D$1708,0)</f>
        <v>1424</v>
      </c>
      <c r="N1425">
        <f>SUMIFS('Segments clients'!$D$2:$D$1708,'Segments clients'!$M$2:$M$1708,"&lt;="&amp;M1425)</f>
        <v>2322229.5049999971</v>
      </c>
      <c r="O1425" s="4">
        <f>IFERROR(N1425/(SUM('Segments clients'!$D$2:$D$1708)),0)</f>
        <v>0.993515072342253</v>
      </c>
    </row>
    <row r="1426" spans="1:15" x14ac:dyDescent="0.35">
      <c r="A1426" t="s">
        <v>8756</v>
      </c>
      <c r="B1426">
        <v>31</v>
      </c>
      <c r="C1426">
        <v>1</v>
      </c>
      <c r="D1426">
        <v>112.6872</v>
      </c>
      <c r="E1426">
        <v>3</v>
      </c>
      <c r="F1426">
        <v>1</v>
      </c>
      <c r="G1426">
        <v>1</v>
      </c>
      <c r="H1426">
        <v>5</v>
      </c>
      <c r="I1426" t="s">
        <v>42</v>
      </c>
      <c r="J1426" t="s">
        <v>41</v>
      </c>
      <c r="K1426">
        <v>0</v>
      </c>
      <c r="L1426">
        <v>12.87520000000001</v>
      </c>
      <c r="M1426">
        <f>_xlfn.RANK.EQ(D1426,'Segments clients'!$D$2:$D$1708,0)</f>
        <v>1388</v>
      </c>
      <c r="N1426">
        <f>SUMIFS('Segments clients'!$D$2:$D$1708,'Segments clients'!$M$2:$M$1708,"&lt;="&amp;M1426)</f>
        <v>2318467.6015999964</v>
      </c>
      <c r="O1426" s="4">
        <f>IFERROR(N1426/(SUM('Segments clients'!$D$2:$D$1708)),0)</f>
        <v>0.99190562430081308</v>
      </c>
    </row>
    <row r="1427" spans="1:15" x14ac:dyDescent="0.35">
      <c r="A1427" t="s">
        <v>5584</v>
      </c>
      <c r="B1427">
        <v>21</v>
      </c>
      <c r="C1427">
        <v>4</v>
      </c>
      <c r="D1427">
        <v>1045.2023999999999</v>
      </c>
      <c r="E1427">
        <v>3</v>
      </c>
      <c r="F1427">
        <v>3</v>
      </c>
      <c r="G1427">
        <v>3</v>
      </c>
      <c r="H1427">
        <v>9</v>
      </c>
      <c r="I1427" t="s">
        <v>46</v>
      </c>
      <c r="J1427" t="s">
        <v>48</v>
      </c>
      <c r="K1427">
        <v>1</v>
      </c>
      <c r="L1427">
        <v>283.54639999999989</v>
      </c>
      <c r="M1427">
        <f>_xlfn.RANK.EQ(D1427,'Segments clients'!$D$2:$D$1708,0)</f>
        <v>647</v>
      </c>
      <c r="N1427">
        <f>SUMIFS('Segments clients'!$D$2:$D$1708,'Segments clients'!$M$2:$M$1708,"&lt;="&amp;M1427)</f>
        <v>1988142.0892999962</v>
      </c>
      <c r="O1427" s="4">
        <f>IFERROR(N1427/(SUM('Segments clients'!$D$2:$D$1708)),0)</f>
        <v>0.85058308294880014</v>
      </c>
    </row>
    <row r="1428" spans="1:15" x14ac:dyDescent="0.35">
      <c r="A1428" t="s">
        <v>8239</v>
      </c>
      <c r="B1428">
        <v>2</v>
      </c>
      <c r="C1428">
        <v>1</v>
      </c>
      <c r="D1428">
        <v>44.631000000000007</v>
      </c>
      <c r="E1428">
        <v>4</v>
      </c>
      <c r="F1428">
        <v>1</v>
      </c>
      <c r="G1428">
        <v>1</v>
      </c>
      <c r="H1428">
        <v>6</v>
      </c>
      <c r="I1428" t="s">
        <v>42</v>
      </c>
      <c r="J1428" t="s">
        <v>43</v>
      </c>
      <c r="K1428">
        <v>0</v>
      </c>
      <c r="L1428">
        <v>5.2870000000000061</v>
      </c>
      <c r="M1428">
        <f>_xlfn.RANK.EQ(D1428,'Segments clients'!$D$2:$D$1708,0)</f>
        <v>1597</v>
      </c>
      <c r="N1428">
        <f>SUMIFS('Segments clients'!$D$2:$D$1708,'Segments clients'!$M$2:$M$1708,"&lt;="&amp;M1428)</f>
        <v>2334371.0215999964</v>
      </c>
      <c r="O1428" s="4">
        <f>IFERROR(N1428/(SUM('Segments clients'!$D$2:$D$1708)),0)</f>
        <v>0.9987095545057173</v>
      </c>
    </row>
    <row r="1429" spans="1:15" x14ac:dyDescent="0.35">
      <c r="A1429" t="s">
        <v>7980</v>
      </c>
      <c r="B1429">
        <v>163</v>
      </c>
      <c r="C1429">
        <v>1</v>
      </c>
      <c r="D1429">
        <v>21.573</v>
      </c>
      <c r="E1429">
        <v>1</v>
      </c>
      <c r="F1429">
        <v>1</v>
      </c>
      <c r="G1429">
        <v>1</v>
      </c>
      <c r="H1429">
        <v>3</v>
      </c>
      <c r="I1429" t="s">
        <v>44</v>
      </c>
      <c r="J1429" t="s">
        <v>41</v>
      </c>
      <c r="K1429">
        <v>0</v>
      </c>
      <c r="L1429">
        <v>-17.105</v>
      </c>
      <c r="M1429">
        <f>_xlfn.RANK.EQ(D1429,'Segments clients'!$D$2:$D$1708,0)</f>
        <v>1679</v>
      </c>
      <c r="N1429">
        <f>SUMIFS('Segments clients'!$D$2:$D$1708,'Segments clients'!$M$2:$M$1708,"&lt;="&amp;M1429)</f>
        <v>2337013.4606999964</v>
      </c>
      <c r="O1429" s="4">
        <f>IFERROR(N1429/(SUM('Segments clients'!$D$2:$D$1708)),0)</f>
        <v>0.99984006424557892</v>
      </c>
    </row>
    <row r="1430" spans="1:15" x14ac:dyDescent="0.35">
      <c r="A1430" t="s">
        <v>4102</v>
      </c>
      <c r="B1430">
        <v>128</v>
      </c>
      <c r="C1430">
        <v>1</v>
      </c>
      <c r="D1430">
        <v>76.298200000000008</v>
      </c>
      <c r="E1430">
        <v>1</v>
      </c>
      <c r="F1430">
        <v>1</v>
      </c>
      <c r="G1430">
        <v>1</v>
      </c>
      <c r="H1430">
        <v>3</v>
      </c>
      <c r="I1430" t="s">
        <v>44</v>
      </c>
      <c r="J1430" t="s">
        <v>48</v>
      </c>
      <c r="K1430">
        <v>0</v>
      </c>
      <c r="L1430">
        <v>-3.439799999999984</v>
      </c>
      <c r="M1430">
        <f>_xlfn.RANK.EQ(D1430,'Segments clients'!$D$2:$D$1708,0)</f>
        <v>1488</v>
      </c>
      <c r="N1430">
        <f>SUMIFS('Segments clients'!$D$2:$D$1708,'Segments clients'!$M$2:$M$1708,"&lt;="&amp;M1430)</f>
        <v>2327796.8294999967</v>
      </c>
      <c r="O1430" s="4">
        <f>IFERROR(N1430/(SUM('Segments clients'!$D$2:$D$1708)),0)</f>
        <v>0.99589693029016924</v>
      </c>
    </row>
    <row r="1431" spans="1:15" x14ac:dyDescent="0.35">
      <c r="A1431" t="s">
        <v>1601</v>
      </c>
      <c r="B1431">
        <v>112</v>
      </c>
      <c r="C1431">
        <v>3</v>
      </c>
      <c r="D1431">
        <v>2111.0149999999999</v>
      </c>
      <c r="E1431">
        <v>1</v>
      </c>
      <c r="F1431">
        <v>3</v>
      </c>
      <c r="G1431">
        <v>4</v>
      </c>
      <c r="H1431">
        <v>8</v>
      </c>
      <c r="I1431" t="s">
        <v>46</v>
      </c>
      <c r="J1431" t="s">
        <v>45</v>
      </c>
      <c r="K1431">
        <v>1</v>
      </c>
      <c r="L1431">
        <v>730.82100000000014</v>
      </c>
      <c r="M1431">
        <f>_xlfn.RANK.EQ(D1431,'Segments clients'!$D$2:$D$1708,0)</f>
        <v>400</v>
      </c>
      <c r="N1431">
        <f>SUMIFS('Segments clients'!$D$2:$D$1708,'Segments clients'!$M$2:$M$1708,"&lt;="&amp;M1431)</f>
        <v>1626299.8548999985</v>
      </c>
      <c r="O1431" s="4">
        <f>IFERROR(N1431/(SUM('Segments clients'!$D$2:$D$1708)),0)</f>
        <v>0.69577680178134227</v>
      </c>
    </row>
    <row r="1432" spans="1:15" x14ac:dyDescent="0.35">
      <c r="A1432" t="s">
        <v>2868</v>
      </c>
      <c r="B1432">
        <v>29</v>
      </c>
      <c r="C1432">
        <v>2</v>
      </c>
      <c r="D1432">
        <v>570.34440000000006</v>
      </c>
      <c r="E1432">
        <v>3</v>
      </c>
      <c r="F1432">
        <v>2</v>
      </c>
      <c r="G1432">
        <v>2</v>
      </c>
      <c r="H1432">
        <v>7</v>
      </c>
      <c r="I1432" t="s">
        <v>42</v>
      </c>
      <c r="J1432" t="s">
        <v>48</v>
      </c>
      <c r="K1432">
        <v>1</v>
      </c>
      <c r="L1432">
        <v>193.00240000000011</v>
      </c>
      <c r="M1432">
        <f>_xlfn.RANK.EQ(D1432,'Segments clients'!$D$2:$D$1708,0)</f>
        <v>862</v>
      </c>
      <c r="N1432">
        <f>SUMIFS('Segments clients'!$D$2:$D$1708,'Segments clients'!$M$2:$M$1708,"&lt;="&amp;M1432)</f>
        <v>2160767.471399996</v>
      </c>
      <c r="O1432" s="4">
        <f>IFERROR(N1432/(SUM('Segments clients'!$D$2:$D$1708)),0)</f>
        <v>0.92443707481993975</v>
      </c>
    </row>
    <row r="1433" spans="1:15" x14ac:dyDescent="0.35">
      <c r="A1433" t="s">
        <v>10669</v>
      </c>
      <c r="B1433">
        <v>2</v>
      </c>
      <c r="C1433">
        <v>1</v>
      </c>
      <c r="D1433">
        <v>494.7124</v>
      </c>
      <c r="E1433">
        <v>4</v>
      </c>
      <c r="F1433">
        <v>1</v>
      </c>
      <c r="G1433">
        <v>2</v>
      </c>
      <c r="H1433">
        <v>7</v>
      </c>
      <c r="I1433" t="s">
        <v>42</v>
      </c>
      <c r="J1433" t="s">
        <v>45</v>
      </c>
      <c r="K1433">
        <v>0</v>
      </c>
      <c r="L1433">
        <v>159.1284</v>
      </c>
      <c r="M1433">
        <f>_xlfn.RANK.EQ(D1433,'Segments clients'!$D$2:$D$1708,0)</f>
        <v>928</v>
      </c>
      <c r="N1433">
        <f>SUMIFS('Segments clients'!$D$2:$D$1708,'Segments clients'!$M$2:$M$1708,"&lt;="&amp;M1433)</f>
        <v>2195810.3836999969</v>
      </c>
      <c r="O1433" s="4">
        <f>IFERROR(N1433/(SUM('Segments clients'!$D$2:$D$1708)),0)</f>
        <v>0.93942941794272627</v>
      </c>
    </row>
    <row r="1434" spans="1:15" x14ac:dyDescent="0.35">
      <c r="A1434" t="s">
        <v>4386</v>
      </c>
      <c r="B1434">
        <v>112</v>
      </c>
      <c r="C1434">
        <v>1</v>
      </c>
      <c r="D1434">
        <v>158.23949999999999</v>
      </c>
      <c r="E1434">
        <v>1</v>
      </c>
      <c r="F1434">
        <v>1</v>
      </c>
      <c r="G1434">
        <v>1</v>
      </c>
      <c r="H1434">
        <v>3</v>
      </c>
      <c r="I1434" t="s">
        <v>44</v>
      </c>
      <c r="J1434" t="s">
        <v>41</v>
      </c>
      <c r="K1434">
        <v>0</v>
      </c>
      <c r="L1434">
        <v>27.17949999999998</v>
      </c>
      <c r="M1434">
        <f>_xlfn.RANK.EQ(D1434,'Segments clients'!$D$2:$D$1708,0)</f>
        <v>1281</v>
      </c>
      <c r="N1434">
        <f>SUMIFS('Segments clients'!$D$2:$D$1708,'Segments clients'!$M$2:$M$1708,"&lt;="&amp;M1434)</f>
        <v>2304180.7340999972</v>
      </c>
      <c r="O1434" s="4">
        <f>IFERROR(N1434/(SUM('Segments clients'!$D$2:$D$1708)),0)</f>
        <v>0.98579330070521487</v>
      </c>
    </row>
    <row r="1435" spans="1:15" x14ac:dyDescent="0.35">
      <c r="A1435" t="s">
        <v>1737</v>
      </c>
      <c r="B1435">
        <v>18</v>
      </c>
      <c r="C1435">
        <v>2</v>
      </c>
      <c r="D1435">
        <v>116.4588</v>
      </c>
      <c r="E1435">
        <v>3</v>
      </c>
      <c r="F1435">
        <v>2</v>
      </c>
      <c r="G1435">
        <v>1</v>
      </c>
      <c r="H1435">
        <v>6</v>
      </c>
      <c r="I1435" t="s">
        <v>42</v>
      </c>
      <c r="J1435" t="s">
        <v>45</v>
      </c>
      <c r="K1435">
        <v>1</v>
      </c>
      <c r="L1435">
        <v>18.3308</v>
      </c>
      <c r="M1435">
        <f>_xlfn.RANK.EQ(D1435,'Segments clients'!$D$2:$D$1708,0)</f>
        <v>1380</v>
      </c>
      <c r="N1435">
        <f>SUMIFS('Segments clients'!$D$2:$D$1708,'Segments clients'!$M$2:$M$1708,"&lt;="&amp;M1435)</f>
        <v>2317554.3881999967</v>
      </c>
      <c r="O1435" s="4">
        <f>IFERROR(N1435/(SUM('Segments clients'!$D$2:$D$1708)),0)</f>
        <v>0.99151492593305435</v>
      </c>
    </row>
    <row r="1436" spans="1:15" x14ac:dyDescent="0.35">
      <c r="A1436" t="s">
        <v>9023</v>
      </c>
      <c r="B1436">
        <v>17</v>
      </c>
      <c r="C1436">
        <v>1</v>
      </c>
      <c r="D1436">
        <v>411.25630000000001</v>
      </c>
      <c r="E1436">
        <v>3</v>
      </c>
      <c r="F1436">
        <v>1</v>
      </c>
      <c r="G1436">
        <v>2</v>
      </c>
      <c r="H1436">
        <v>6</v>
      </c>
      <c r="I1436" t="s">
        <v>42</v>
      </c>
      <c r="J1436" t="s">
        <v>48</v>
      </c>
      <c r="K1436">
        <v>0</v>
      </c>
      <c r="L1436">
        <v>129.72829999999999</v>
      </c>
      <c r="M1436">
        <f>_xlfn.RANK.EQ(D1436,'Segments clients'!$D$2:$D$1708,0)</f>
        <v>996</v>
      </c>
      <c r="N1436">
        <f>SUMIFS('Segments clients'!$D$2:$D$1708,'Segments clients'!$M$2:$M$1708,"&lt;="&amp;M1436)</f>
        <v>2226709.5601999965</v>
      </c>
      <c r="O1436" s="4">
        <f>IFERROR(N1436/(SUM('Segments clients'!$D$2:$D$1708)),0)</f>
        <v>0.95264895438803265</v>
      </c>
    </row>
    <row r="1437" spans="1:15" x14ac:dyDescent="0.35">
      <c r="A1437" t="s">
        <v>2770</v>
      </c>
      <c r="B1437">
        <v>63</v>
      </c>
      <c r="C1437">
        <v>1</v>
      </c>
      <c r="D1437">
        <v>292.66379999999998</v>
      </c>
      <c r="E1437">
        <v>2</v>
      </c>
      <c r="F1437">
        <v>1</v>
      </c>
      <c r="G1437">
        <v>2</v>
      </c>
      <c r="H1437">
        <v>5</v>
      </c>
      <c r="I1437" t="s">
        <v>44</v>
      </c>
      <c r="J1437" t="s">
        <v>41</v>
      </c>
      <c r="K1437">
        <v>0</v>
      </c>
      <c r="L1437">
        <v>48.847800000000007</v>
      </c>
      <c r="M1437">
        <f>_xlfn.RANK.EQ(D1437,'Segments clients'!$D$2:$D$1708,0)</f>
        <v>1114</v>
      </c>
      <c r="N1437">
        <f>SUMIFS('Segments clients'!$D$2:$D$1708,'Segments clients'!$M$2:$M$1708,"&lt;="&amp;M1437)</f>
        <v>2267637.2828999972</v>
      </c>
      <c r="O1437" s="4">
        <f>IFERROR(N1437/(SUM('Segments clients'!$D$2:$D$1708)),0)</f>
        <v>0.97015898485295649</v>
      </c>
    </row>
    <row r="1438" spans="1:15" x14ac:dyDescent="0.35">
      <c r="A1438" t="s">
        <v>3123</v>
      </c>
      <c r="B1438">
        <v>20</v>
      </c>
      <c r="C1438">
        <v>3</v>
      </c>
      <c r="D1438">
        <v>2331.5518000000002</v>
      </c>
      <c r="E1438">
        <v>3</v>
      </c>
      <c r="F1438">
        <v>3</v>
      </c>
      <c r="G1438">
        <v>4</v>
      </c>
      <c r="H1438">
        <v>10</v>
      </c>
      <c r="I1438" t="s">
        <v>49</v>
      </c>
      <c r="J1438" t="s">
        <v>48</v>
      </c>
      <c r="K1438">
        <v>1</v>
      </c>
      <c r="L1438">
        <v>837.81579999999985</v>
      </c>
      <c r="M1438">
        <f>_xlfn.RANK.EQ(D1438,'Segments clients'!$D$2:$D$1708,0)</f>
        <v>371</v>
      </c>
      <c r="N1438">
        <f>SUMIFS('Segments clients'!$D$2:$D$1708,'Segments clients'!$M$2:$M$1708,"&lt;="&amp;M1438)</f>
        <v>1562660.4646999985</v>
      </c>
      <c r="O1438" s="4">
        <f>IFERROR(N1438/(SUM('Segments clients'!$D$2:$D$1708)),0)</f>
        <v>0.66855008141531624</v>
      </c>
    </row>
    <row r="1439" spans="1:15" x14ac:dyDescent="0.35">
      <c r="A1439" t="s">
        <v>4111</v>
      </c>
      <c r="B1439">
        <v>119</v>
      </c>
      <c r="C1439">
        <v>2</v>
      </c>
      <c r="D1439">
        <v>212.8416</v>
      </c>
      <c r="E1439">
        <v>1</v>
      </c>
      <c r="F1439">
        <v>2</v>
      </c>
      <c r="G1439">
        <v>2</v>
      </c>
      <c r="H1439">
        <v>5</v>
      </c>
      <c r="I1439" t="s">
        <v>44</v>
      </c>
      <c r="J1439" t="s">
        <v>45</v>
      </c>
      <c r="K1439">
        <v>1</v>
      </c>
      <c r="L1439">
        <v>52.807600000000001</v>
      </c>
      <c r="M1439">
        <f>_xlfn.RANK.EQ(D1439,'Segments clients'!$D$2:$D$1708,0)</f>
        <v>1206</v>
      </c>
      <c r="N1439">
        <f>SUMIFS('Segments clients'!$D$2:$D$1708,'Segments clients'!$M$2:$M$1708,"&lt;="&amp;M1439)</f>
        <v>2290547.4173999974</v>
      </c>
      <c r="O1439" s="4">
        <f>IFERROR(N1439/(SUM('Segments clients'!$D$2:$D$1708)),0)</f>
        <v>0.97996058451661172</v>
      </c>
    </row>
    <row r="1440" spans="1:15" x14ac:dyDescent="0.35">
      <c r="A1440" t="s">
        <v>5955</v>
      </c>
      <c r="B1440">
        <v>177</v>
      </c>
      <c r="C1440">
        <v>1</v>
      </c>
      <c r="D1440">
        <v>30.937200000000001</v>
      </c>
      <c r="E1440">
        <v>1</v>
      </c>
      <c r="F1440">
        <v>1</v>
      </c>
      <c r="G1440">
        <v>1</v>
      </c>
      <c r="H1440">
        <v>3</v>
      </c>
      <c r="I1440" t="s">
        <v>44</v>
      </c>
      <c r="J1440" t="s">
        <v>41</v>
      </c>
      <c r="K1440">
        <v>0</v>
      </c>
      <c r="L1440">
        <v>-9.1088000000000022</v>
      </c>
      <c r="M1440">
        <f>_xlfn.RANK.EQ(D1440,'Segments clients'!$D$2:$D$1708,0)</f>
        <v>1644</v>
      </c>
      <c r="N1440">
        <f>SUMIFS('Segments clients'!$D$2:$D$1708,'Segments clients'!$M$2:$M$1708,"&lt;="&amp;M1440)</f>
        <v>2336125.2839999958</v>
      </c>
      <c r="O1440" s="4">
        <f>IFERROR(N1440/(SUM('Segments clients'!$D$2:$D$1708)),0)</f>
        <v>0.99946007728199326</v>
      </c>
    </row>
    <row r="1441" spans="1:15" x14ac:dyDescent="0.35">
      <c r="A1441" t="s">
        <v>2458</v>
      </c>
      <c r="B1441">
        <v>104</v>
      </c>
      <c r="C1441">
        <v>2</v>
      </c>
      <c r="D1441">
        <v>1887.1944000000001</v>
      </c>
      <c r="E1441">
        <v>1</v>
      </c>
      <c r="F1441">
        <v>2</v>
      </c>
      <c r="G1441">
        <v>3</v>
      </c>
      <c r="H1441">
        <v>6</v>
      </c>
      <c r="I1441" t="s">
        <v>44</v>
      </c>
      <c r="J1441" t="s">
        <v>43</v>
      </c>
      <c r="K1441">
        <v>1</v>
      </c>
      <c r="L1441">
        <v>613.8244000000002</v>
      </c>
      <c r="M1441">
        <f>_xlfn.RANK.EQ(D1441,'Segments clients'!$D$2:$D$1708,0)</f>
        <v>433</v>
      </c>
      <c r="N1441">
        <f>SUMIFS('Segments clients'!$D$2:$D$1708,'Segments clients'!$M$2:$M$1708,"&lt;="&amp;M1441)</f>
        <v>1691800.853699998</v>
      </c>
      <c r="O1441" s="4">
        <f>IFERROR(N1441/(SUM('Segments clients'!$D$2:$D$1708)),0)</f>
        <v>0.72379997064607138</v>
      </c>
    </row>
    <row r="1442" spans="1:15" x14ac:dyDescent="0.35">
      <c r="A1442" t="s">
        <v>5892</v>
      </c>
      <c r="B1442">
        <v>11</v>
      </c>
      <c r="C1442">
        <v>4</v>
      </c>
      <c r="D1442">
        <v>839.00400000000002</v>
      </c>
      <c r="E1442">
        <v>4</v>
      </c>
      <c r="F1442">
        <v>3</v>
      </c>
      <c r="G1442">
        <v>3</v>
      </c>
      <c r="H1442">
        <v>10</v>
      </c>
      <c r="I1442" t="s">
        <v>49</v>
      </c>
      <c r="J1442" t="s">
        <v>45</v>
      </c>
      <c r="K1442">
        <v>1</v>
      </c>
      <c r="L1442">
        <v>248.84600000000009</v>
      </c>
      <c r="M1442">
        <f>_xlfn.RANK.EQ(D1442,'Segments clients'!$D$2:$D$1708,0)</f>
        <v>738</v>
      </c>
      <c r="N1442">
        <f>SUMIFS('Segments clients'!$D$2:$D$1708,'Segments clients'!$M$2:$M$1708,"&lt;="&amp;M1442)</f>
        <v>2073676.1687999961</v>
      </c>
      <c r="O1442" s="4">
        <f>IFERROR(N1442/(SUM('Segments clients'!$D$2:$D$1708)),0)</f>
        <v>0.88717696697240822</v>
      </c>
    </row>
    <row r="1443" spans="1:15" x14ac:dyDescent="0.35">
      <c r="A1443" t="s">
        <v>1593</v>
      </c>
      <c r="B1443">
        <v>55</v>
      </c>
      <c r="C1443">
        <v>2</v>
      </c>
      <c r="D1443">
        <v>527.68470000000002</v>
      </c>
      <c r="E1443">
        <v>2</v>
      </c>
      <c r="F1443">
        <v>2</v>
      </c>
      <c r="G1443">
        <v>2</v>
      </c>
      <c r="H1443">
        <v>6</v>
      </c>
      <c r="I1443" t="s">
        <v>44</v>
      </c>
      <c r="J1443" t="s">
        <v>43</v>
      </c>
      <c r="K1443">
        <v>1</v>
      </c>
      <c r="L1443">
        <v>111.5847</v>
      </c>
      <c r="M1443">
        <f>_xlfn.RANK.EQ(D1443,'Segments clients'!$D$2:$D$1708,0)</f>
        <v>896</v>
      </c>
      <c r="N1443">
        <f>SUMIFS('Segments clients'!$D$2:$D$1708,'Segments clients'!$M$2:$M$1708,"&lt;="&amp;M1443)</f>
        <v>2179538.430499997</v>
      </c>
      <c r="O1443" s="4">
        <f>IFERROR(N1443/(SUM('Segments clients'!$D$2:$D$1708)),0)</f>
        <v>0.93246781887345276</v>
      </c>
    </row>
    <row r="1444" spans="1:15" x14ac:dyDescent="0.35">
      <c r="A1444" t="s">
        <v>3213</v>
      </c>
      <c r="B1444">
        <v>21</v>
      </c>
      <c r="C1444">
        <v>2</v>
      </c>
      <c r="D1444">
        <v>151.83330000000001</v>
      </c>
      <c r="E1444">
        <v>3</v>
      </c>
      <c r="F1444">
        <v>2</v>
      </c>
      <c r="G1444">
        <v>1</v>
      </c>
      <c r="H1444">
        <v>6</v>
      </c>
      <c r="I1444" t="s">
        <v>42</v>
      </c>
      <c r="J1444" t="s">
        <v>41</v>
      </c>
      <c r="K1444">
        <v>1</v>
      </c>
      <c r="L1444">
        <v>27.671299999999999</v>
      </c>
      <c r="M1444">
        <f>_xlfn.RANK.EQ(D1444,'Segments clients'!$D$2:$D$1708,0)</f>
        <v>1293</v>
      </c>
      <c r="N1444">
        <f>SUMIFS('Segments clients'!$D$2:$D$1708,'Segments clients'!$M$2:$M$1708,"&lt;="&amp;M1444)</f>
        <v>2306040.7273999974</v>
      </c>
      <c r="O1444" s="4">
        <f>IFERROR(N1444/(SUM('Segments clients'!$D$2:$D$1708)),0)</f>
        <v>0.98658905813316367</v>
      </c>
    </row>
    <row r="1445" spans="1:15" x14ac:dyDescent="0.35">
      <c r="A1445" t="s">
        <v>8955</v>
      </c>
      <c r="B1445">
        <v>168</v>
      </c>
      <c r="C1445">
        <v>1</v>
      </c>
      <c r="D1445">
        <v>17.991</v>
      </c>
      <c r="E1445">
        <v>1</v>
      </c>
      <c r="F1445">
        <v>1</v>
      </c>
      <c r="G1445">
        <v>1</v>
      </c>
      <c r="H1445">
        <v>3</v>
      </c>
      <c r="I1445" t="s">
        <v>44</v>
      </c>
      <c r="J1445" t="s">
        <v>45</v>
      </c>
      <c r="K1445">
        <v>0</v>
      </c>
      <c r="L1445">
        <v>2.0370000000000021</v>
      </c>
      <c r="M1445">
        <f>_xlfn.RANK.EQ(D1445,'Segments clients'!$D$2:$D$1708,0)</f>
        <v>1687</v>
      </c>
      <c r="N1445">
        <f>SUMIFS('Segments clients'!$D$2:$D$1708,'Segments clients'!$M$2:$M$1708,"&lt;="&amp;M1445)</f>
        <v>2337166.7873999965</v>
      </c>
      <c r="O1445" s="4">
        <f>IFERROR(N1445/(SUM('Segments clients'!$D$2:$D$1708)),0)</f>
        <v>0.99990566171866013</v>
      </c>
    </row>
    <row r="1446" spans="1:15" x14ac:dyDescent="0.35">
      <c r="A1446" t="s">
        <v>5588</v>
      </c>
      <c r="B1446">
        <v>13</v>
      </c>
      <c r="C1446">
        <v>4</v>
      </c>
      <c r="D1446">
        <v>2475.6905000000002</v>
      </c>
      <c r="E1446">
        <v>3</v>
      </c>
      <c r="F1446">
        <v>3</v>
      </c>
      <c r="G1446">
        <v>4</v>
      </c>
      <c r="H1446">
        <v>10</v>
      </c>
      <c r="I1446" t="s">
        <v>49</v>
      </c>
      <c r="J1446" t="s">
        <v>45</v>
      </c>
      <c r="K1446">
        <v>1</v>
      </c>
      <c r="L1446">
        <v>711.40249999999992</v>
      </c>
      <c r="M1446">
        <f>_xlfn.RANK.EQ(D1446,'Segments clients'!$D$2:$D$1708,0)</f>
        <v>346</v>
      </c>
      <c r="N1446">
        <f>SUMIFS('Segments clients'!$D$2:$D$1708,'Segments clients'!$M$2:$M$1708,"&lt;="&amp;M1446)</f>
        <v>1502702.7447999984</v>
      </c>
      <c r="O1446" s="4">
        <f>IFERROR(N1446/(SUM('Segments clients'!$D$2:$D$1708)),0)</f>
        <v>0.64289848311477482</v>
      </c>
    </row>
    <row r="1447" spans="1:15" x14ac:dyDescent="0.35">
      <c r="A1447" t="s">
        <v>3973</v>
      </c>
      <c r="B1447">
        <v>149</v>
      </c>
      <c r="C1447">
        <v>1</v>
      </c>
      <c r="D1447">
        <v>100.21080000000001</v>
      </c>
      <c r="E1447">
        <v>1</v>
      </c>
      <c r="F1447">
        <v>1</v>
      </c>
      <c r="G1447">
        <v>1</v>
      </c>
      <c r="H1447">
        <v>3</v>
      </c>
      <c r="I1447" t="s">
        <v>44</v>
      </c>
      <c r="J1447" t="s">
        <v>43</v>
      </c>
      <c r="K1447">
        <v>0</v>
      </c>
      <c r="L1447">
        <v>2.798799999999996</v>
      </c>
      <c r="M1447">
        <f>_xlfn.RANK.EQ(D1447,'Segments clients'!$D$2:$D$1708,0)</f>
        <v>1417</v>
      </c>
      <c r="N1447">
        <f>SUMIFS('Segments clients'!$D$2:$D$1708,'Segments clients'!$M$2:$M$1708,"&lt;="&amp;M1447)</f>
        <v>2321540.3040999966</v>
      </c>
      <c r="O1447" s="4">
        <f>IFERROR(N1447/(SUM('Segments clients'!$D$2:$D$1708)),0)</f>
        <v>0.99322021282016526</v>
      </c>
    </row>
    <row r="1448" spans="1:15" x14ac:dyDescent="0.35">
      <c r="A1448" t="s">
        <v>1428</v>
      </c>
      <c r="B1448">
        <v>3</v>
      </c>
      <c r="C1448">
        <v>2</v>
      </c>
      <c r="D1448">
        <v>203.75210000000001</v>
      </c>
      <c r="E1448">
        <v>4</v>
      </c>
      <c r="F1448">
        <v>2</v>
      </c>
      <c r="G1448">
        <v>2</v>
      </c>
      <c r="H1448">
        <v>8</v>
      </c>
      <c r="I1448" t="s">
        <v>46</v>
      </c>
      <c r="J1448" t="s">
        <v>43</v>
      </c>
      <c r="K1448">
        <v>1</v>
      </c>
      <c r="L1448">
        <v>44.626100000000008</v>
      </c>
      <c r="M1448">
        <f>_xlfn.RANK.EQ(D1448,'Segments clients'!$D$2:$D$1708,0)</f>
        <v>1214</v>
      </c>
      <c r="N1448">
        <f>SUMIFS('Segments clients'!$D$2:$D$1708,'Segments clients'!$M$2:$M$1708,"&lt;="&amp;M1448)</f>
        <v>2292202.6677999976</v>
      </c>
      <c r="O1448" s="4">
        <f>IFERROR(N1448/(SUM('Segments clients'!$D$2:$D$1708)),0)</f>
        <v>0.98066874717553931</v>
      </c>
    </row>
    <row r="1449" spans="1:15" x14ac:dyDescent="0.35">
      <c r="A1449" t="s">
        <v>2645</v>
      </c>
      <c r="B1449">
        <v>4</v>
      </c>
      <c r="C1449">
        <v>5</v>
      </c>
      <c r="D1449">
        <v>1107.5405000000001</v>
      </c>
      <c r="E1449">
        <v>4</v>
      </c>
      <c r="F1449">
        <v>4</v>
      </c>
      <c r="G1449">
        <v>3</v>
      </c>
      <c r="H1449">
        <v>11</v>
      </c>
      <c r="I1449" t="s">
        <v>49</v>
      </c>
      <c r="J1449" t="s">
        <v>43</v>
      </c>
      <c r="K1449">
        <v>1</v>
      </c>
      <c r="L1449">
        <v>340.74450000000002</v>
      </c>
      <c r="M1449">
        <f>_xlfn.RANK.EQ(D1449,'Segments clients'!$D$2:$D$1708,0)</f>
        <v>627</v>
      </c>
      <c r="N1449">
        <f>SUMIFS('Segments clients'!$D$2:$D$1708,'Segments clients'!$M$2:$M$1708,"&lt;="&amp;M1449)</f>
        <v>1966644.1968999961</v>
      </c>
      <c r="O1449" s="4">
        <f>IFERROR(N1449/(SUM('Segments clients'!$D$2:$D$1708)),0)</f>
        <v>0.84138568016108906</v>
      </c>
    </row>
    <row r="1450" spans="1:15" x14ac:dyDescent="0.35">
      <c r="A1450" t="s">
        <v>5894</v>
      </c>
      <c r="B1450">
        <v>19</v>
      </c>
      <c r="C1450">
        <v>4</v>
      </c>
      <c r="D1450">
        <v>1647.9336000000001</v>
      </c>
      <c r="E1450">
        <v>3</v>
      </c>
      <c r="F1450">
        <v>3</v>
      </c>
      <c r="G1450">
        <v>3</v>
      </c>
      <c r="H1450">
        <v>9</v>
      </c>
      <c r="I1450" t="s">
        <v>46</v>
      </c>
      <c r="J1450" t="s">
        <v>41</v>
      </c>
      <c r="K1450">
        <v>1</v>
      </c>
      <c r="L1450">
        <v>523.92559999999992</v>
      </c>
      <c r="M1450">
        <f>_xlfn.RANK.EQ(D1450,'Segments clients'!$D$2:$D$1708,0)</f>
        <v>470</v>
      </c>
      <c r="N1450">
        <f>SUMIFS('Segments clients'!$D$2:$D$1708,'Segments clients'!$M$2:$M$1708,"&lt;="&amp;M1450)</f>
        <v>1756413.1000999976</v>
      </c>
      <c r="O1450" s="4">
        <f>IFERROR(N1450/(SUM('Segments clients'!$D$2:$D$1708)),0)</f>
        <v>0.7514429062465694</v>
      </c>
    </row>
    <row r="1451" spans="1:15" x14ac:dyDescent="0.35">
      <c r="A1451" t="s">
        <v>10785</v>
      </c>
      <c r="B1451">
        <v>61</v>
      </c>
      <c r="C1451">
        <v>2</v>
      </c>
      <c r="D1451">
        <v>1193.9576</v>
      </c>
      <c r="E1451">
        <v>2</v>
      </c>
      <c r="F1451">
        <v>2</v>
      </c>
      <c r="G1451">
        <v>3</v>
      </c>
      <c r="H1451">
        <v>7</v>
      </c>
      <c r="I1451" t="s">
        <v>44</v>
      </c>
      <c r="J1451" t="s">
        <v>45</v>
      </c>
      <c r="K1451">
        <v>1</v>
      </c>
      <c r="L1451">
        <v>427.91759999999999</v>
      </c>
      <c r="M1451">
        <f>_xlfn.RANK.EQ(D1451,'Segments clients'!$D$2:$D$1708,0)</f>
        <v>594</v>
      </c>
      <c r="N1451">
        <f>SUMIFS('Segments clients'!$D$2:$D$1708,'Segments clients'!$M$2:$M$1708,"&lt;="&amp;M1451)</f>
        <v>1928694.835699996</v>
      </c>
      <c r="O1451" s="4">
        <f>IFERROR(N1451/(SUM('Segments clients'!$D$2:$D$1708)),0)</f>
        <v>0.82514987648329519</v>
      </c>
    </row>
    <row r="1452" spans="1:15" x14ac:dyDescent="0.35">
      <c r="A1452" t="s">
        <v>1384</v>
      </c>
      <c r="B1452">
        <v>23</v>
      </c>
      <c r="C1452">
        <v>3</v>
      </c>
      <c r="D1452">
        <v>2311.2121999999999</v>
      </c>
      <c r="E1452">
        <v>3</v>
      </c>
      <c r="F1452">
        <v>3</v>
      </c>
      <c r="G1452">
        <v>4</v>
      </c>
      <c r="H1452">
        <v>10</v>
      </c>
      <c r="I1452" t="s">
        <v>49</v>
      </c>
      <c r="J1452" t="s">
        <v>41</v>
      </c>
      <c r="K1452">
        <v>1</v>
      </c>
      <c r="L1452">
        <v>737.18220000000008</v>
      </c>
      <c r="M1452">
        <f>_xlfn.RANK.EQ(D1452,'Segments clients'!$D$2:$D$1708,0)</f>
        <v>373</v>
      </c>
      <c r="N1452">
        <f>SUMIFS('Segments clients'!$D$2:$D$1708,'Segments clients'!$M$2:$M$1708,"&lt;="&amp;M1452)</f>
        <v>1567299.5523999988</v>
      </c>
      <c r="O1452" s="4">
        <f>IFERROR(N1452/(SUM('Segments clients'!$D$2:$D$1708)),0)</f>
        <v>0.67053481356256706</v>
      </c>
    </row>
    <row r="1453" spans="1:15" x14ac:dyDescent="0.35">
      <c r="A1453" t="s">
        <v>8122</v>
      </c>
      <c r="B1453">
        <v>25</v>
      </c>
      <c r="C1453">
        <v>2</v>
      </c>
      <c r="D1453">
        <v>367.29680000000002</v>
      </c>
      <c r="E1453">
        <v>3</v>
      </c>
      <c r="F1453">
        <v>2</v>
      </c>
      <c r="G1453">
        <v>2</v>
      </c>
      <c r="H1453">
        <v>7</v>
      </c>
      <c r="I1453" t="s">
        <v>42</v>
      </c>
      <c r="J1453" t="s">
        <v>43</v>
      </c>
      <c r="K1453">
        <v>1</v>
      </c>
      <c r="L1453">
        <v>98.368800000000036</v>
      </c>
      <c r="M1453">
        <f>_xlfn.RANK.EQ(D1453,'Segments clients'!$D$2:$D$1708,0)</f>
        <v>1034</v>
      </c>
      <c r="N1453">
        <f>SUMIFS('Segments clients'!$D$2:$D$1708,'Segments clients'!$M$2:$M$1708,"&lt;="&amp;M1453)</f>
        <v>2241489.9218999967</v>
      </c>
      <c r="O1453" s="4">
        <f>IFERROR(N1453/(SUM('Segments clients'!$D$2:$D$1708)),0)</f>
        <v>0.95897240867711264</v>
      </c>
    </row>
    <row r="1454" spans="1:15" x14ac:dyDescent="0.35">
      <c r="A1454" t="s">
        <v>6734</v>
      </c>
      <c r="B1454">
        <v>88</v>
      </c>
      <c r="C1454">
        <v>1</v>
      </c>
      <c r="D1454">
        <v>604.92600000000004</v>
      </c>
      <c r="E1454">
        <v>1</v>
      </c>
      <c r="F1454">
        <v>1</v>
      </c>
      <c r="G1454">
        <v>3</v>
      </c>
      <c r="H1454">
        <v>5</v>
      </c>
      <c r="I1454" t="s">
        <v>44</v>
      </c>
      <c r="J1454" t="s">
        <v>43</v>
      </c>
      <c r="K1454">
        <v>0</v>
      </c>
      <c r="L1454">
        <v>187.12200000000001</v>
      </c>
      <c r="M1454">
        <f>_xlfn.RANK.EQ(D1454,'Segments clients'!$D$2:$D$1708,0)</f>
        <v>851</v>
      </c>
      <c r="N1454">
        <f>SUMIFS('Segments clients'!$D$2:$D$1708,'Segments clients'!$M$2:$M$1708,"&lt;="&amp;M1454)</f>
        <v>2154346.691799996</v>
      </c>
      <c r="O1454" s="4">
        <f>IFERROR(N1454/(SUM('Segments clients'!$D$2:$D$1708)),0)</f>
        <v>0.92169008478512504</v>
      </c>
    </row>
    <row r="1455" spans="1:15" x14ac:dyDescent="0.35">
      <c r="A1455" t="s">
        <v>1901</v>
      </c>
      <c r="B1455">
        <v>76</v>
      </c>
      <c r="C1455">
        <v>1</v>
      </c>
      <c r="D1455">
        <v>53.395200000000003</v>
      </c>
      <c r="E1455">
        <v>2</v>
      </c>
      <c r="F1455">
        <v>1</v>
      </c>
      <c r="G1455">
        <v>1</v>
      </c>
      <c r="H1455">
        <v>4</v>
      </c>
      <c r="I1455" t="s">
        <v>44</v>
      </c>
      <c r="J1455" t="s">
        <v>48</v>
      </c>
      <c r="K1455">
        <v>0</v>
      </c>
      <c r="L1455">
        <v>11.763199999999999</v>
      </c>
      <c r="M1455">
        <f>_xlfn.RANK.EQ(D1455,'Segments clients'!$D$2:$D$1708,0)</f>
        <v>1566</v>
      </c>
      <c r="N1455">
        <f>SUMIFS('Segments clients'!$D$2:$D$1708,'Segments clients'!$M$2:$M$1708,"&lt;="&amp;M1455)</f>
        <v>2332852.103799996</v>
      </c>
      <c r="O1455" s="4">
        <f>IFERROR(N1455/(SUM('Segments clients'!$D$2:$D$1708)),0)</f>
        <v>0.99805971876609711</v>
      </c>
    </row>
    <row r="1456" spans="1:15" x14ac:dyDescent="0.35">
      <c r="A1456" t="s">
        <v>1628</v>
      </c>
      <c r="B1456">
        <v>86</v>
      </c>
      <c r="C1456">
        <v>4</v>
      </c>
      <c r="D1456">
        <v>1955.8</v>
      </c>
      <c r="E1456">
        <v>1</v>
      </c>
      <c r="F1456">
        <v>3</v>
      </c>
      <c r="G1456">
        <v>4</v>
      </c>
      <c r="H1456">
        <v>8</v>
      </c>
      <c r="I1456" t="s">
        <v>46</v>
      </c>
      <c r="J1456" t="s">
        <v>41</v>
      </c>
      <c r="K1456">
        <v>1</v>
      </c>
      <c r="L1456">
        <v>632.91599999999994</v>
      </c>
      <c r="M1456">
        <f>_xlfn.RANK.EQ(D1456,'Segments clients'!$D$2:$D$1708,0)</f>
        <v>422</v>
      </c>
      <c r="N1456">
        <f>SUMIFS('Segments clients'!$D$2:$D$1708,'Segments clients'!$M$2:$M$1708,"&lt;="&amp;M1456)</f>
        <v>1670777.0938999981</v>
      </c>
      <c r="O1456" s="4">
        <f>IFERROR(N1456/(SUM('Segments clients'!$D$2:$D$1708)),0)</f>
        <v>0.71480541511500517</v>
      </c>
    </row>
    <row r="1457" spans="1:15" x14ac:dyDescent="0.35">
      <c r="A1457" t="s">
        <v>1860</v>
      </c>
      <c r="B1457">
        <v>71</v>
      </c>
      <c r="C1457">
        <v>1</v>
      </c>
      <c r="D1457">
        <v>48.300600000000003</v>
      </c>
      <c r="E1457">
        <v>2</v>
      </c>
      <c r="F1457">
        <v>1</v>
      </c>
      <c r="G1457">
        <v>1</v>
      </c>
      <c r="H1457">
        <v>4</v>
      </c>
      <c r="I1457" t="s">
        <v>44</v>
      </c>
      <c r="J1457" t="s">
        <v>45</v>
      </c>
      <c r="K1457">
        <v>0</v>
      </c>
      <c r="L1457">
        <v>1.9166000000000061</v>
      </c>
      <c r="M1457">
        <f>_xlfn.RANK.EQ(D1457,'Segments clients'!$D$2:$D$1708,0)</f>
        <v>1587</v>
      </c>
      <c r="N1457">
        <f>SUMIFS('Segments clients'!$D$2:$D$1708,'Segments clients'!$M$2:$M$1708,"&lt;="&amp;M1457)</f>
        <v>2333907.7030999968</v>
      </c>
      <c r="O1457" s="4">
        <f>IFERROR(N1457/(SUM('Segments clients'!$D$2:$D$1708)),0)</f>
        <v>0.99851133382509394</v>
      </c>
    </row>
    <row r="1458" spans="1:15" x14ac:dyDescent="0.35">
      <c r="A1458" t="s">
        <v>6112</v>
      </c>
      <c r="B1458">
        <v>165</v>
      </c>
      <c r="C1458">
        <v>1</v>
      </c>
      <c r="D1458">
        <v>157.58160000000001</v>
      </c>
      <c r="E1458">
        <v>1</v>
      </c>
      <c r="F1458">
        <v>1</v>
      </c>
      <c r="G1458">
        <v>1</v>
      </c>
      <c r="H1458">
        <v>3</v>
      </c>
      <c r="I1458" t="s">
        <v>44</v>
      </c>
      <c r="J1458" t="s">
        <v>45</v>
      </c>
      <c r="K1458">
        <v>0</v>
      </c>
      <c r="L1458">
        <v>50.747600000000013</v>
      </c>
      <c r="M1458">
        <f>_xlfn.RANK.EQ(D1458,'Segments clients'!$D$2:$D$1708,0)</f>
        <v>1282</v>
      </c>
      <c r="N1458">
        <f>SUMIFS('Segments clients'!$D$2:$D$1708,'Segments clients'!$M$2:$M$1708,"&lt;="&amp;M1458)</f>
        <v>2304338.3156999974</v>
      </c>
      <c r="O1458" s="4">
        <f>IFERROR(N1458/(SUM('Segments clients'!$D$2:$D$1708)),0)</f>
        <v>0.9858607185441437</v>
      </c>
    </row>
    <row r="1459" spans="1:15" x14ac:dyDescent="0.35">
      <c r="A1459" t="s">
        <v>861</v>
      </c>
      <c r="B1459">
        <v>74</v>
      </c>
      <c r="C1459">
        <v>2</v>
      </c>
      <c r="D1459">
        <v>230.65110000000001</v>
      </c>
      <c r="E1459">
        <v>2</v>
      </c>
      <c r="F1459">
        <v>2</v>
      </c>
      <c r="G1459">
        <v>2</v>
      </c>
      <c r="H1459">
        <v>6</v>
      </c>
      <c r="I1459" t="s">
        <v>44</v>
      </c>
      <c r="J1459" t="s">
        <v>43</v>
      </c>
      <c r="K1459">
        <v>1</v>
      </c>
      <c r="L1459">
        <v>29.405100000000029</v>
      </c>
      <c r="M1459">
        <f>_xlfn.RANK.EQ(D1459,'Segments clients'!$D$2:$D$1708,0)</f>
        <v>1173</v>
      </c>
      <c r="N1459">
        <f>SUMIFS('Segments clients'!$D$2:$D$1708,'Segments clients'!$M$2:$M$1708,"&lt;="&amp;M1459)</f>
        <v>2283206.317299997</v>
      </c>
      <c r="O1459" s="4">
        <f>IFERROR(N1459/(SUM('Segments clients'!$D$2:$D$1708)),0)</f>
        <v>0.97681985549684003</v>
      </c>
    </row>
    <row r="1460" spans="1:15" x14ac:dyDescent="0.35">
      <c r="A1460" t="s">
        <v>7564</v>
      </c>
      <c r="B1460">
        <v>43</v>
      </c>
      <c r="C1460">
        <v>1</v>
      </c>
      <c r="D1460">
        <v>24.7425</v>
      </c>
      <c r="E1460">
        <v>2</v>
      </c>
      <c r="F1460">
        <v>1</v>
      </c>
      <c r="G1460">
        <v>1</v>
      </c>
      <c r="H1460">
        <v>4</v>
      </c>
      <c r="I1460" t="s">
        <v>44</v>
      </c>
      <c r="J1460" t="s">
        <v>41</v>
      </c>
      <c r="K1460">
        <v>0</v>
      </c>
      <c r="L1460">
        <v>-15.9115</v>
      </c>
      <c r="M1460">
        <f>_xlfn.RANK.EQ(D1460,'Segments clients'!$D$2:$D$1708,0)</f>
        <v>1664</v>
      </c>
      <c r="N1460">
        <f>SUMIFS('Segments clients'!$D$2:$D$1708,'Segments clients'!$M$2:$M$1708,"&lt;="&amp;M1460)</f>
        <v>2336667.6036999966</v>
      </c>
      <c r="O1460" s="4">
        <f>IFERROR(N1460/(SUM('Segments clients'!$D$2:$D$1708)),0)</f>
        <v>0.99969209689711702</v>
      </c>
    </row>
    <row r="1461" spans="1:15" x14ac:dyDescent="0.35">
      <c r="A1461" t="s">
        <v>892</v>
      </c>
      <c r="B1461">
        <v>74</v>
      </c>
      <c r="C1461">
        <v>5</v>
      </c>
      <c r="D1461">
        <v>1977.9962</v>
      </c>
      <c r="E1461">
        <v>2</v>
      </c>
      <c r="F1461">
        <v>4</v>
      </c>
      <c r="G1461">
        <v>4</v>
      </c>
      <c r="H1461">
        <v>10</v>
      </c>
      <c r="I1461" t="s">
        <v>49</v>
      </c>
      <c r="J1461" t="s">
        <v>45</v>
      </c>
      <c r="K1461">
        <v>1</v>
      </c>
      <c r="L1461">
        <v>662.32820000000004</v>
      </c>
      <c r="M1461">
        <f>_xlfn.RANK.EQ(D1461,'Segments clients'!$D$2:$D$1708,0)</f>
        <v>417</v>
      </c>
      <c r="N1461">
        <f>SUMIFS('Segments clients'!$D$2:$D$1708,'Segments clients'!$M$2:$M$1708,"&lt;="&amp;M1461)</f>
        <v>1660948.2785999982</v>
      </c>
      <c r="O1461" s="4">
        <f>IFERROR(N1461/(SUM('Segments clients'!$D$2:$D$1708)),0)</f>
        <v>0.71060037158989586</v>
      </c>
    </row>
    <row r="1462" spans="1:15" x14ac:dyDescent="0.35">
      <c r="A1462" t="s">
        <v>8171</v>
      </c>
      <c r="B1462">
        <v>9</v>
      </c>
      <c r="C1462">
        <v>2</v>
      </c>
      <c r="D1462">
        <v>841.27929999999992</v>
      </c>
      <c r="E1462">
        <v>4</v>
      </c>
      <c r="F1462">
        <v>2</v>
      </c>
      <c r="G1462">
        <v>3</v>
      </c>
      <c r="H1462">
        <v>9</v>
      </c>
      <c r="I1462" t="s">
        <v>46</v>
      </c>
      <c r="J1462" t="s">
        <v>48</v>
      </c>
      <c r="K1462">
        <v>1</v>
      </c>
      <c r="L1462">
        <v>274.78930000000003</v>
      </c>
      <c r="M1462">
        <f>_xlfn.RANK.EQ(D1462,'Segments clients'!$D$2:$D$1708,0)</f>
        <v>737</v>
      </c>
      <c r="N1462">
        <f>SUMIFS('Segments clients'!$D$2:$D$1708,'Segments clients'!$M$2:$M$1708,"&lt;="&amp;M1462)</f>
        <v>2072837.1647999962</v>
      </c>
      <c r="O1462" s="4">
        <f>IFERROR(N1462/(SUM('Segments clients'!$D$2:$D$1708)),0)</f>
        <v>0.88681801747238642</v>
      </c>
    </row>
    <row r="1463" spans="1:15" x14ac:dyDescent="0.35">
      <c r="A1463" t="s">
        <v>1871</v>
      </c>
      <c r="B1463">
        <v>116</v>
      </c>
      <c r="C1463">
        <v>3</v>
      </c>
      <c r="D1463">
        <v>753.80799999999999</v>
      </c>
      <c r="E1463">
        <v>1</v>
      </c>
      <c r="F1463">
        <v>3</v>
      </c>
      <c r="G1463">
        <v>3</v>
      </c>
      <c r="H1463">
        <v>7</v>
      </c>
      <c r="I1463" t="s">
        <v>42</v>
      </c>
      <c r="J1463" t="s">
        <v>45</v>
      </c>
      <c r="K1463">
        <v>1</v>
      </c>
      <c r="L1463">
        <v>214.898</v>
      </c>
      <c r="M1463">
        <f>_xlfn.RANK.EQ(D1463,'Segments clients'!$D$2:$D$1708,0)</f>
        <v>766</v>
      </c>
      <c r="N1463">
        <f>SUMIFS('Segments clients'!$D$2:$D$1708,'Segments clients'!$M$2:$M$1708,"&lt;="&amp;M1463)</f>
        <v>2096167.7808999957</v>
      </c>
      <c r="O1463" s="4">
        <f>IFERROR(N1463/(SUM('Segments clients'!$D$2:$D$1708)),0)</f>
        <v>0.89679951098647404</v>
      </c>
    </row>
    <row r="1464" spans="1:15" x14ac:dyDescent="0.35">
      <c r="A1464" t="s">
        <v>4863</v>
      </c>
      <c r="B1464">
        <v>23</v>
      </c>
      <c r="C1464">
        <v>1</v>
      </c>
      <c r="D1464">
        <v>74.25</v>
      </c>
      <c r="E1464">
        <v>3</v>
      </c>
      <c r="F1464">
        <v>1</v>
      </c>
      <c r="G1464">
        <v>1</v>
      </c>
      <c r="H1464">
        <v>5</v>
      </c>
      <c r="I1464" t="s">
        <v>42</v>
      </c>
      <c r="J1464" t="s">
        <v>48</v>
      </c>
      <c r="K1464">
        <v>0</v>
      </c>
      <c r="L1464">
        <v>-6.8299999999999983</v>
      </c>
      <c r="M1464">
        <f>_xlfn.RANK.EQ(D1464,'Segments clients'!$D$2:$D$1708,0)</f>
        <v>1501</v>
      </c>
      <c r="N1464">
        <f>SUMIFS('Segments clients'!$D$2:$D$1708,'Segments clients'!$M$2:$M$1708,"&lt;="&amp;M1464)</f>
        <v>2328775.0708999964</v>
      </c>
      <c r="O1464" s="4">
        <f>IFERROR(N1464/(SUM('Segments clients'!$D$2:$D$1708)),0)</f>
        <v>0.99631544946460759</v>
      </c>
    </row>
    <row r="1465" spans="1:15" x14ac:dyDescent="0.35">
      <c r="A1465" t="s">
        <v>2161</v>
      </c>
      <c r="B1465">
        <v>102</v>
      </c>
      <c r="C1465">
        <v>2</v>
      </c>
      <c r="D1465">
        <v>1842.7394999999999</v>
      </c>
      <c r="E1465">
        <v>1</v>
      </c>
      <c r="F1465">
        <v>2</v>
      </c>
      <c r="G1465">
        <v>3</v>
      </c>
      <c r="H1465">
        <v>6</v>
      </c>
      <c r="I1465" t="s">
        <v>44</v>
      </c>
      <c r="J1465" t="s">
        <v>41</v>
      </c>
      <c r="K1465">
        <v>1</v>
      </c>
      <c r="L1465">
        <v>634.9615</v>
      </c>
      <c r="M1465">
        <f>_xlfn.RANK.EQ(D1465,'Segments clients'!$D$2:$D$1708,0)</f>
        <v>439</v>
      </c>
      <c r="N1465">
        <f>SUMIFS('Segments clients'!$D$2:$D$1708,'Segments clients'!$M$2:$M$1708,"&lt;="&amp;M1465)</f>
        <v>1702949.1556999979</v>
      </c>
      <c r="O1465" s="4">
        <f>IFERROR(N1465/(SUM('Segments clients'!$D$2:$D$1708)),0)</f>
        <v>0.72856952767916205</v>
      </c>
    </row>
    <row r="1466" spans="1:15" x14ac:dyDescent="0.35">
      <c r="A1466" t="s">
        <v>1748</v>
      </c>
      <c r="B1466">
        <v>27</v>
      </c>
      <c r="C1466">
        <v>2</v>
      </c>
      <c r="D1466">
        <v>223.61869999999999</v>
      </c>
      <c r="E1466">
        <v>3</v>
      </c>
      <c r="F1466">
        <v>2</v>
      </c>
      <c r="G1466">
        <v>2</v>
      </c>
      <c r="H1466">
        <v>7</v>
      </c>
      <c r="I1466" t="s">
        <v>42</v>
      </c>
      <c r="J1466" t="s">
        <v>41</v>
      </c>
      <c r="K1466">
        <v>1</v>
      </c>
      <c r="L1466">
        <v>26.694700000000001</v>
      </c>
      <c r="M1466">
        <f>_xlfn.RANK.EQ(D1466,'Segments clients'!$D$2:$D$1708,0)</f>
        <v>1189</v>
      </c>
      <c r="N1466">
        <f>SUMIFS('Segments clients'!$D$2:$D$1708,'Segments clients'!$M$2:$M$1708,"&lt;="&amp;M1466)</f>
        <v>2286834.7978999973</v>
      </c>
      <c r="O1466" s="4">
        <f>IFERROR(N1466/(SUM('Segments clients'!$D$2:$D$1708)),0)</f>
        <v>0.97837222151322212</v>
      </c>
    </row>
    <row r="1467" spans="1:15" x14ac:dyDescent="0.35">
      <c r="A1467" t="s">
        <v>9783</v>
      </c>
      <c r="B1467">
        <v>17</v>
      </c>
      <c r="C1467">
        <v>1</v>
      </c>
      <c r="D1467">
        <v>165.71520000000001</v>
      </c>
      <c r="E1467">
        <v>3</v>
      </c>
      <c r="F1467">
        <v>1</v>
      </c>
      <c r="G1467">
        <v>2</v>
      </c>
      <c r="H1467">
        <v>6</v>
      </c>
      <c r="I1467" t="s">
        <v>42</v>
      </c>
      <c r="J1467" t="s">
        <v>41</v>
      </c>
      <c r="K1467">
        <v>0</v>
      </c>
      <c r="L1467">
        <v>35.627199999999988</v>
      </c>
      <c r="M1467">
        <f>_xlfn.RANK.EQ(D1467,'Segments clients'!$D$2:$D$1708,0)</f>
        <v>1267</v>
      </c>
      <c r="N1467">
        <f>SUMIFS('Segments clients'!$D$2:$D$1708,'Segments clients'!$M$2:$M$1708,"&lt;="&amp;M1467)</f>
        <v>2301934.2556999968</v>
      </c>
      <c r="O1467" s="4">
        <f>IFERROR(N1467/(SUM('Segments clients'!$D$2:$D$1708)),0)</f>
        <v>0.98483219408535394</v>
      </c>
    </row>
    <row r="1468" spans="1:15" x14ac:dyDescent="0.35">
      <c r="A1468" t="s">
        <v>9062</v>
      </c>
      <c r="B1468">
        <v>154</v>
      </c>
      <c r="C1468">
        <v>2</v>
      </c>
      <c r="D1468">
        <v>196.20939999999999</v>
      </c>
      <c r="E1468">
        <v>1</v>
      </c>
      <c r="F1468">
        <v>2</v>
      </c>
      <c r="G1468">
        <v>2</v>
      </c>
      <c r="H1468">
        <v>5</v>
      </c>
      <c r="I1468" t="s">
        <v>44</v>
      </c>
      <c r="J1468" t="s">
        <v>41</v>
      </c>
      <c r="K1468">
        <v>1</v>
      </c>
      <c r="L1468">
        <v>44.727400000000003</v>
      </c>
      <c r="M1468">
        <f>_xlfn.RANK.EQ(D1468,'Segments clients'!$D$2:$D$1708,0)</f>
        <v>1224</v>
      </c>
      <c r="N1468">
        <f>SUMIFS('Segments clients'!$D$2:$D$1708,'Segments clients'!$M$2:$M$1708,"&lt;="&amp;M1468)</f>
        <v>2294190.3909999975</v>
      </c>
      <c r="O1468" s="4">
        <f>IFERROR(N1468/(SUM('Segments clients'!$D$2:$D$1708)),0)</f>
        <v>0.98151915104586829</v>
      </c>
    </row>
    <row r="1469" spans="1:15" x14ac:dyDescent="0.35">
      <c r="A1469" t="s">
        <v>627</v>
      </c>
      <c r="B1469">
        <v>56</v>
      </c>
      <c r="C1469">
        <v>2</v>
      </c>
      <c r="D1469">
        <v>376.2516</v>
      </c>
      <c r="E1469">
        <v>2</v>
      </c>
      <c r="F1469">
        <v>2</v>
      </c>
      <c r="G1469">
        <v>2</v>
      </c>
      <c r="H1469">
        <v>6</v>
      </c>
      <c r="I1469" t="s">
        <v>44</v>
      </c>
      <c r="J1469" t="s">
        <v>45</v>
      </c>
      <c r="K1469">
        <v>1</v>
      </c>
      <c r="L1469">
        <v>75.653600000000054</v>
      </c>
      <c r="M1469">
        <f>_xlfn.RANK.EQ(D1469,'Segments clients'!$D$2:$D$1708,0)</f>
        <v>1025</v>
      </c>
      <c r="N1469">
        <f>SUMIFS('Segments clients'!$D$2:$D$1708,'Segments clients'!$M$2:$M$1708,"&lt;="&amp;M1469)</f>
        <v>2238146.6659999965</v>
      </c>
      <c r="O1469" s="4">
        <f>IFERROR(N1469/(SUM('Segments clients'!$D$2:$D$1708)),0)</f>
        <v>0.95754206980655932</v>
      </c>
    </row>
    <row r="1470" spans="1:15" x14ac:dyDescent="0.35">
      <c r="A1470" t="s">
        <v>4133</v>
      </c>
      <c r="B1470">
        <v>131</v>
      </c>
      <c r="C1470">
        <v>2</v>
      </c>
      <c r="D1470">
        <v>708.93909999999994</v>
      </c>
      <c r="E1470">
        <v>1</v>
      </c>
      <c r="F1470">
        <v>2</v>
      </c>
      <c r="G1470">
        <v>3</v>
      </c>
      <c r="H1470">
        <v>6</v>
      </c>
      <c r="I1470" t="s">
        <v>44</v>
      </c>
      <c r="J1470" t="s">
        <v>48</v>
      </c>
      <c r="K1470">
        <v>1</v>
      </c>
      <c r="L1470">
        <v>233.97309999999999</v>
      </c>
      <c r="M1470">
        <f>_xlfn.RANK.EQ(D1470,'Segments clients'!$D$2:$D$1708,0)</f>
        <v>797</v>
      </c>
      <c r="N1470">
        <f>SUMIFS('Segments clients'!$D$2:$D$1708,'Segments clients'!$M$2:$M$1708,"&lt;="&amp;M1470)</f>
        <v>2118810.7333999951</v>
      </c>
      <c r="O1470" s="4">
        <f>IFERROR(N1470/(SUM('Segments clients'!$D$2:$D$1708)),0)</f>
        <v>0.90648680267863568</v>
      </c>
    </row>
    <row r="1471" spans="1:15" x14ac:dyDescent="0.35">
      <c r="A1471" t="s">
        <v>4476</v>
      </c>
      <c r="B1471">
        <v>151</v>
      </c>
      <c r="C1471">
        <v>1</v>
      </c>
      <c r="D1471">
        <v>655.96</v>
      </c>
      <c r="E1471">
        <v>1</v>
      </c>
      <c r="F1471">
        <v>1</v>
      </c>
      <c r="G1471">
        <v>3</v>
      </c>
      <c r="H1471">
        <v>5</v>
      </c>
      <c r="I1471" t="s">
        <v>44</v>
      </c>
      <c r="J1471" t="s">
        <v>43</v>
      </c>
      <c r="K1471">
        <v>0</v>
      </c>
      <c r="L1471">
        <v>246.864</v>
      </c>
      <c r="M1471">
        <f>_xlfn.RANK.EQ(D1471,'Segments clients'!$D$2:$D$1708,0)</f>
        <v>829</v>
      </c>
      <c r="N1471">
        <f>SUMIFS('Segments clients'!$D$2:$D$1708,'Segments clients'!$M$2:$M$1708,"&lt;="&amp;M1471)</f>
        <v>2140529.5180999967</v>
      </c>
      <c r="O1471" s="4">
        <f>IFERROR(N1471/(SUM('Segments clients'!$D$2:$D$1708)),0)</f>
        <v>0.91577870940273354</v>
      </c>
    </row>
    <row r="1472" spans="1:15" x14ac:dyDescent="0.35">
      <c r="A1472" t="s">
        <v>4787</v>
      </c>
      <c r="B1472">
        <v>19</v>
      </c>
      <c r="C1472">
        <v>5</v>
      </c>
      <c r="D1472">
        <v>2340.8735999999999</v>
      </c>
      <c r="E1472">
        <v>3</v>
      </c>
      <c r="F1472">
        <v>4</v>
      </c>
      <c r="G1472">
        <v>4</v>
      </c>
      <c r="H1472">
        <v>11</v>
      </c>
      <c r="I1472" t="s">
        <v>49</v>
      </c>
      <c r="J1472" t="s">
        <v>48</v>
      </c>
      <c r="K1472">
        <v>1</v>
      </c>
      <c r="L1472">
        <v>564.7296</v>
      </c>
      <c r="M1472">
        <f>_xlfn.RANK.EQ(D1472,'Segments clients'!$D$2:$D$1708,0)</f>
        <v>368</v>
      </c>
      <c r="N1472">
        <f>SUMIFS('Segments clients'!$D$2:$D$1708,'Segments clients'!$M$2:$M$1708,"&lt;="&amp;M1472)</f>
        <v>1555661.5836999984</v>
      </c>
      <c r="O1472" s="4">
        <f>IFERROR(N1472/(SUM('Segments clients'!$D$2:$D$1708)),0)</f>
        <v>0.66555576334810618</v>
      </c>
    </row>
    <row r="1473" spans="1:15" x14ac:dyDescent="0.35">
      <c r="A1473" t="s">
        <v>5905</v>
      </c>
      <c r="B1473">
        <v>31</v>
      </c>
      <c r="C1473">
        <v>1</v>
      </c>
      <c r="D1473">
        <v>323.93579999999997</v>
      </c>
      <c r="E1473">
        <v>3</v>
      </c>
      <c r="F1473">
        <v>1</v>
      </c>
      <c r="G1473">
        <v>2</v>
      </c>
      <c r="H1473">
        <v>6</v>
      </c>
      <c r="I1473" t="s">
        <v>42</v>
      </c>
      <c r="J1473" t="s">
        <v>41</v>
      </c>
      <c r="K1473">
        <v>0</v>
      </c>
      <c r="L1473">
        <v>85.511800000000008</v>
      </c>
      <c r="M1473">
        <f>_xlfn.RANK.EQ(D1473,'Segments clients'!$D$2:$D$1708,0)</f>
        <v>1076</v>
      </c>
      <c r="N1473">
        <f>SUMIFS('Segments clients'!$D$2:$D$1708,'Segments clients'!$M$2:$M$1708,"&lt;="&amp;M1473)</f>
        <v>2256030.6910999957</v>
      </c>
      <c r="O1473" s="4">
        <f>IFERROR(N1473/(SUM('Segments clients'!$D$2:$D$1708)),0)</f>
        <v>0.96519335855848498</v>
      </c>
    </row>
    <row r="1474" spans="1:15" x14ac:dyDescent="0.35">
      <c r="A1474" t="s">
        <v>5374</v>
      </c>
      <c r="B1474">
        <v>46</v>
      </c>
      <c r="C1474">
        <v>2</v>
      </c>
      <c r="D1474">
        <v>83.593800000000002</v>
      </c>
      <c r="E1474">
        <v>2</v>
      </c>
      <c r="F1474">
        <v>2</v>
      </c>
      <c r="G1474">
        <v>1</v>
      </c>
      <c r="H1474">
        <v>5</v>
      </c>
      <c r="I1474" t="s">
        <v>44</v>
      </c>
      <c r="J1474" t="s">
        <v>41</v>
      </c>
      <c r="K1474">
        <v>1</v>
      </c>
      <c r="L1474">
        <v>-1.7521999999999951</v>
      </c>
      <c r="M1474">
        <f>_xlfn.RANK.EQ(D1474,'Segments clients'!$D$2:$D$1708,0)</f>
        <v>1466</v>
      </c>
      <c r="N1474">
        <f>SUMIFS('Segments clients'!$D$2:$D$1708,'Segments clients'!$M$2:$M$1708,"&lt;="&amp;M1474)</f>
        <v>2326048.8942999966</v>
      </c>
      <c r="O1474" s="4">
        <f>IFERROR(N1474/(SUM('Segments clients'!$D$2:$D$1708)),0)</f>
        <v>0.99514911446794385</v>
      </c>
    </row>
    <row r="1475" spans="1:15" x14ac:dyDescent="0.35">
      <c r="A1475" t="s">
        <v>4806</v>
      </c>
      <c r="B1475">
        <v>11</v>
      </c>
      <c r="C1475">
        <v>2</v>
      </c>
      <c r="D1475">
        <v>265.06470000000002</v>
      </c>
      <c r="E1475">
        <v>4</v>
      </c>
      <c r="F1475">
        <v>2</v>
      </c>
      <c r="G1475">
        <v>2</v>
      </c>
      <c r="H1475">
        <v>8</v>
      </c>
      <c r="I1475" t="s">
        <v>46</v>
      </c>
      <c r="J1475" t="s">
        <v>45</v>
      </c>
      <c r="K1475">
        <v>1</v>
      </c>
      <c r="L1475">
        <v>77.328699999999969</v>
      </c>
      <c r="M1475">
        <f>_xlfn.RANK.EQ(D1475,'Segments clients'!$D$2:$D$1708,0)</f>
        <v>1145</v>
      </c>
      <c r="N1475">
        <f>SUMIFS('Segments clients'!$D$2:$D$1708,'Segments clients'!$M$2:$M$1708,"&lt;="&amp;M1475)</f>
        <v>2276246.7379999971</v>
      </c>
      <c r="O1475" s="4">
        <f>IFERROR(N1475/(SUM('Segments clients'!$D$2:$D$1708)),0)</f>
        <v>0.97384235180186784</v>
      </c>
    </row>
    <row r="1476" spans="1:15" x14ac:dyDescent="0.35">
      <c r="A1476" t="s">
        <v>3230</v>
      </c>
      <c r="B1476">
        <v>105</v>
      </c>
      <c r="C1476">
        <v>2</v>
      </c>
      <c r="D1476">
        <v>659.66609999999991</v>
      </c>
      <c r="E1476">
        <v>1</v>
      </c>
      <c r="F1476">
        <v>2</v>
      </c>
      <c r="G1476">
        <v>3</v>
      </c>
      <c r="H1476">
        <v>6</v>
      </c>
      <c r="I1476" t="s">
        <v>44</v>
      </c>
      <c r="J1476" t="s">
        <v>43</v>
      </c>
      <c r="K1476">
        <v>1</v>
      </c>
      <c r="L1476">
        <v>171.9641</v>
      </c>
      <c r="M1476">
        <f>_xlfn.RANK.EQ(D1476,'Segments clients'!$D$2:$D$1708,0)</f>
        <v>826</v>
      </c>
      <c r="N1476">
        <f>SUMIFS('Segments clients'!$D$2:$D$1708,'Segments clients'!$M$2:$M$1708,"&lt;="&amp;M1476)</f>
        <v>2138557.6890999964</v>
      </c>
      <c r="O1476" s="4">
        <f>IFERROR(N1476/(SUM('Segments clients'!$D$2:$D$1708)),0)</f>
        <v>0.91493510551803403</v>
      </c>
    </row>
    <row r="1477" spans="1:15" x14ac:dyDescent="0.35">
      <c r="A1477" t="s">
        <v>3482</v>
      </c>
      <c r="B1477">
        <v>22</v>
      </c>
      <c r="C1477">
        <v>3</v>
      </c>
      <c r="D1477">
        <v>1144.8465000000001</v>
      </c>
      <c r="E1477">
        <v>3</v>
      </c>
      <c r="F1477">
        <v>3</v>
      </c>
      <c r="G1477">
        <v>3</v>
      </c>
      <c r="H1477">
        <v>9</v>
      </c>
      <c r="I1477" t="s">
        <v>46</v>
      </c>
      <c r="J1477" t="s">
        <v>48</v>
      </c>
      <c r="K1477">
        <v>1</v>
      </c>
      <c r="L1477">
        <v>351.37249999999989</v>
      </c>
      <c r="M1477">
        <f>_xlfn.RANK.EQ(D1477,'Segments clients'!$D$2:$D$1708,0)</f>
        <v>613</v>
      </c>
      <c r="N1477">
        <f>SUMIFS('Segments clients'!$D$2:$D$1708,'Segments clients'!$M$2:$M$1708,"&lt;="&amp;M1477)</f>
        <v>1950896.6720999964</v>
      </c>
      <c r="O1477" s="4">
        <f>IFERROR(N1477/(SUM('Segments clients'!$D$2:$D$1708)),0)</f>
        <v>0.83464844630578017</v>
      </c>
    </row>
    <row r="1478" spans="1:15" x14ac:dyDescent="0.35">
      <c r="A1478" t="s">
        <v>1612</v>
      </c>
      <c r="B1478">
        <v>34</v>
      </c>
      <c r="C1478">
        <v>2</v>
      </c>
      <c r="D1478">
        <v>561.25260000000003</v>
      </c>
      <c r="E1478">
        <v>3</v>
      </c>
      <c r="F1478">
        <v>2</v>
      </c>
      <c r="G1478">
        <v>2</v>
      </c>
      <c r="H1478">
        <v>7</v>
      </c>
      <c r="I1478" t="s">
        <v>42</v>
      </c>
      <c r="J1478" t="s">
        <v>41</v>
      </c>
      <c r="K1478">
        <v>1</v>
      </c>
      <c r="L1478">
        <v>147.5566</v>
      </c>
      <c r="M1478">
        <f>_xlfn.RANK.EQ(D1478,'Segments clients'!$D$2:$D$1708,0)</f>
        <v>875</v>
      </c>
      <c r="N1478">
        <f>SUMIFS('Segments clients'!$D$2:$D$1708,'Segments clients'!$M$2:$M$1708,"&lt;="&amp;M1478)</f>
        <v>2168109.4100999958</v>
      </c>
      <c r="O1478" s="4">
        <f>IFERROR(N1478/(SUM('Segments clients'!$D$2:$D$1708)),0)</f>
        <v>0.92757816261636872</v>
      </c>
    </row>
    <row r="1479" spans="1:15" x14ac:dyDescent="0.35">
      <c r="A1479" t="s">
        <v>1679</v>
      </c>
      <c r="B1479">
        <v>65</v>
      </c>
      <c r="C1479">
        <v>3</v>
      </c>
      <c r="D1479">
        <v>601.67340000000002</v>
      </c>
      <c r="E1479">
        <v>2</v>
      </c>
      <c r="F1479">
        <v>3</v>
      </c>
      <c r="G1479">
        <v>3</v>
      </c>
      <c r="H1479">
        <v>8</v>
      </c>
      <c r="I1479" t="s">
        <v>46</v>
      </c>
      <c r="J1479" t="s">
        <v>45</v>
      </c>
      <c r="K1479">
        <v>1</v>
      </c>
      <c r="L1479">
        <v>121.7034000000001</v>
      </c>
      <c r="M1479">
        <f>_xlfn.RANK.EQ(D1479,'Segments clients'!$D$2:$D$1708,0)</f>
        <v>853</v>
      </c>
      <c r="N1479">
        <f>SUMIFS('Segments clients'!$D$2:$D$1708,'Segments clients'!$M$2:$M$1708,"&lt;="&amp;M1479)</f>
        <v>2155551.9291999959</v>
      </c>
      <c r="O1479" s="4">
        <f>IFERROR(N1479/(SUM('Segments clients'!$D$2:$D$1708)),0)</f>
        <v>0.92220571923041672</v>
      </c>
    </row>
    <row r="1480" spans="1:15" x14ac:dyDescent="0.35">
      <c r="A1480" t="s">
        <v>10383</v>
      </c>
      <c r="B1480">
        <v>156</v>
      </c>
      <c r="C1480">
        <v>1</v>
      </c>
      <c r="D1480">
        <v>191.78460000000001</v>
      </c>
      <c r="E1480">
        <v>1</v>
      </c>
      <c r="F1480">
        <v>1</v>
      </c>
      <c r="G1480">
        <v>2</v>
      </c>
      <c r="H1480">
        <v>4</v>
      </c>
      <c r="I1480" t="s">
        <v>44</v>
      </c>
      <c r="J1480" t="s">
        <v>45</v>
      </c>
      <c r="K1480">
        <v>0</v>
      </c>
      <c r="L1480">
        <v>60.342599999999983</v>
      </c>
      <c r="M1480">
        <f>_xlfn.RANK.EQ(D1480,'Segments clients'!$D$2:$D$1708,0)</f>
        <v>1230</v>
      </c>
      <c r="N1480">
        <f>SUMIFS('Segments clients'!$D$2:$D$1708,'Segments clients'!$M$2:$M$1708,"&lt;="&amp;M1480)</f>
        <v>2295355.0617999979</v>
      </c>
      <c r="O1480" s="4">
        <f>IFERROR(N1480/(SUM('Segments clients'!$D$2:$D$1708)),0)</f>
        <v>0.98201742995913932</v>
      </c>
    </row>
    <row r="1481" spans="1:15" x14ac:dyDescent="0.35">
      <c r="A1481" t="s">
        <v>6275</v>
      </c>
      <c r="B1481">
        <v>83</v>
      </c>
      <c r="C1481">
        <v>1</v>
      </c>
      <c r="D1481">
        <v>68.620800000000003</v>
      </c>
      <c r="E1481">
        <v>1</v>
      </c>
      <c r="F1481">
        <v>1</v>
      </c>
      <c r="G1481">
        <v>1</v>
      </c>
      <c r="H1481">
        <v>3</v>
      </c>
      <c r="I1481" t="s">
        <v>44</v>
      </c>
      <c r="J1481" t="s">
        <v>43</v>
      </c>
      <c r="K1481">
        <v>0</v>
      </c>
      <c r="L1481">
        <v>16.192800000000009</v>
      </c>
      <c r="M1481">
        <f>_xlfn.RANK.EQ(D1481,'Segments clients'!$D$2:$D$1708,0)</f>
        <v>1514</v>
      </c>
      <c r="N1481">
        <f>SUMIFS('Segments clients'!$D$2:$D$1708,'Segments clients'!$M$2:$M$1708,"&lt;="&amp;M1481)</f>
        <v>2329695.8406999968</v>
      </c>
      <c r="O1481" s="4">
        <f>IFERROR(N1481/(SUM('Segments clients'!$D$2:$D$1708)),0)</f>
        <v>0.99670938067273673</v>
      </c>
    </row>
    <row r="1482" spans="1:15" x14ac:dyDescent="0.35">
      <c r="A1482" t="s">
        <v>560</v>
      </c>
      <c r="B1482">
        <v>36</v>
      </c>
      <c r="C1482">
        <v>2</v>
      </c>
      <c r="D1482">
        <v>142.30950000000001</v>
      </c>
      <c r="E1482">
        <v>2</v>
      </c>
      <c r="F1482">
        <v>2</v>
      </c>
      <c r="G1482">
        <v>1</v>
      </c>
      <c r="H1482">
        <v>5</v>
      </c>
      <c r="I1482" t="s">
        <v>44</v>
      </c>
      <c r="J1482" t="s">
        <v>41</v>
      </c>
      <c r="K1482">
        <v>1</v>
      </c>
      <c r="L1482">
        <v>15.467499999999999</v>
      </c>
      <c r="M1482">
        <f>_xlfn.RANK.EQ(D1482,'Segments clients'!$D$2:$D$1708,0)</f>
        <v>1313</v>
      </c>
      <c r="N1482">
        <f>SUMIFS('Segments clients'!$D$2:$D$1708,'Segments clients'!$M$2:$M$1708,"&lt;="&amp;M1482)</f>
        <v>2308981.3664999967</v>
      </c>
      <c r="O1482" s="4">
        <f>IFERROR(N1482/(SUM('Segments clients'!$D$2:$D$1708)),0)</f>
        <v>0.98784714621699776</v>
      </c>
    </row>
    <row r="1483" spans="1:15" x14ac:dyDescent="0.35">
      <c r="A1483" t="s">
        <v>2428</v>
      </c>
      <c r="B1483">
        <v>34</v>
      </c>
      <c r="C1483">
        <v>3</v>
      </c>
      <c r="D1483">
        <v>653.1887999999999</v>
      </c>
      <c r="E1483">
        <v>3</v>
      </c>
      <c r="F1483">
        <v>3</v>
      </c>
      <c r="G1483">
        <v>3</v>
      </c>
      <c r="H1483">
        <v>9</v>
      </c>
      <c r="I1483" t="s">
        <v>46</v>
      </c>
      <c r="J1483" t="s">
        <v>41</v>
      </c>
      <c r="K1483">
        <v>1</v>
      </c>
      <c r="L1483">
        <v>186.93680000000001</v>
      </c>
      <c r="M1483">
        <f>_xlfn.RANK.EQ(D1483,'Segments clients'!$D$2:$D$1708,0)</f>
        <v>831</v>
      </c>
      <c r="N1483">
        <f>SUMIFS('Segments clients'!$D$2:$D$1708,'Segments clients'!$M$2:$M$1708,"&lt;="&amp;M1483)</f>
        <v>2141838.5311999964</v>
      </c>
      <c r="O1483" s="4">
        <f>IFERROR(N1483/(SUM('Segments clients'!$D$2:$D$1708)),0)</f>
        <v>0.91633874201016663</v>
      </c>
    </row>
    <row r="1484" spans="1:15" x14ac:dyDescent="0.35">
      <c r="A1484" t="s">
        <v>6208</v>
      </c>
      <c r="B1484">
        <v>92</v>
      </c>
      <c r="C1484">
        <v>1</v>
      </c>
      <c r="D1484">
        <v>60.656200000000013</v>
      </c>
      <c r="E1484">
        <v>1</v>
      </c>
      <c r="F1484">
        <v>1</v>
      </c>
      <c r="G1484">
        <v>1</v>
      </c>
      <c r="H1484">
        <v>3</v>
      </c>
      <c r="I1484" t="s">
        <v>44</v>
      </c>
      <c r="J1484" t="s">
        <v>41</v>
      </c>
      <c r="K1484">
        <v>0</v>
      </c>
      <c r="L1484">
        <v>-5.7817999999999898</v>
      </c>
      <c r="M1484">
        <f>_xlfn.RANK.EQ(D1484,'Segments clients'!$D$2:$D$1708,0)</f>
        <v>1538</v>
      </c>
      <c r="N1484">
        <f>SUMIFS('Segments clients'!$D$2:$D$1708,'Segments clients'!$M$2:$M$1708,"&lt;="&amp;M1484)</f>
        <v>2331253.0084999967</v>
      </c>
      <c r="O1484" s="4">
        <f>IFERROR(N1484/(SUM('Segments clients'!$D$2:$D$1708)),0)</f>
        <v>0.99737558083776567</v>
      </c>
    </row>
    <row r="1485" spans="1:15" x14ac:dyDescent="0.35">
      <c r="A1485" t="s">
        <v>9689</v>
      </c>
      <c r="B1485">
        <v>22</v>
      </c>
      <c r="C1485">
        <v>2</v>
      </c>
      <c r="D1485">
        <v>58.389600000000002</v>
      </c>
      <c r="E1485">
        <v>3</v>
      </c>
      <c r="F1485">
        <v>2</v>
      </c>
      <c r="G1485">
        <v>1</v>
      </c>
      <c r="H1485">
        <v>6</v>
      </c>
      <c r="I1485" t="s">
        <v>42</v>
      </c>
      <c r="J1485" t="s">
        <v>45</v>
      </c>
      <c r="K1485">
        <v>1</v>
      </c>
      <c r="L1485">
        <v>-1.1724000000000001</v>
      </c>
      <c r="M1485">
        <f>_xlfn.RANK.EQ(D1485,'Segments clients'!$D$2:$D$1708,0)</f>
        <v>1547</v>
      </c>
      <c r="N1485">
        <f>SUMIFS('Segments clients'!$D$2:$D$1708,'Segments clients'!$M$2:$M$1708,"&lt;="&amp;M1485)</f>
        <v>2331788.8447999964</v>
      </c>
      <c r="O1485" s="4">
        <f>IFERROR(N1485/(SUM('Segments clients'!$D$2:$D$1708)),0)</f>
        <v>0.99760482667208628</v>
      </c>
    </row>
    <row r="1486" spans="1:15" x14ac:dyDescent="0.35">
      <c r="A1486" t="s">
        <v>1432</v>
      </c>
      <c r="B1486">
        <v>108</v>
      </c>
      <c r="C1486">
        <v>2</v>
      </c>
      <c r="D1486">
        <v>117.4044</v>
      </c>
      <c r="E1486">
        <v>1</v>
      </c>
      <c r="F1486">
        <v>2</v>
      </c>
      <c r="G1486">
        <v>1</v>
      </c>
      <c r="H1486">
        <v>4</v>
      </c>
      <c r="I1486" t="s">
        <v>44</v>
      </c>
      <c r="J1486" t="s">
        <v>43</v>
      </c>
      <c r="K1486">
        <v>1</v>
      </c>
      <c r="L1486">
        <v>12.2904</v>
      </c>
      <c r="M1486">
        <f>_xlfn.RANK.EQ(D1486,'Segments clients'!$D$2:$D$1708,0)</f>
        <v>1374</v>
      </c>
      <c r="N1486">
        <f>SUMIFS('Segments clients'!$D$2:$D$1708,'Segments clients'!$M$2:$M$1708,"&lt;="&amp;M1486)</f>
        <v>2316853.0581999966</v>
      </c>
      <c r="O1486" s="4">
        <f>IFERROR(N1486/(SUM('Segments clients'!$D$2:$D$1708)),0)</f>
        <v>0.9912148772409739</v>
      </c>
    </row>
    <row r="1487" spans="1:15" x14ac:dyDescent="0.35">
      <c r="A1487" t="s">
        <v>5830</v>
      </c>
      <c r="B1487">
        <v>124</v>
      </c>
      <c r="C1487">
        <v>2</v>
      </c>
      <c r="D1487">
        <v>48.688499999999998</v>
      </c>
      <c r="E1487">
        <v>1</v>
      </c>
      <c r="F1487">
        <v>2</v>
      </c>
      <c r="G1487">
        <v>1</v>
      </c>
      <c r="H1487">
        <v>4</v>
      </c>
      <c r="I1487" t="s">
        <v>44</v>
      </c>
      <c r="J1487" t="s">
        <v>45</v>
      </c>
      <c r="K1487">
        <v>1</v>
      </c>
      <c r="L1487">
        <v>-2.0414999999999979</v>
      </c>
      <c r="M1487">
        <f>_xlfn.RANK.EQ(D1487,'Segments clients'!$D$2:$D$1708,0)</f>
        <v>1583</v>
      </c>
      <c r="N1487">
        <f>SUMIFS('Segments clients'!$D$2:$D$1708,'Segments clients'!$M$2:$M$1708,"&lt;="&amp;M1487)</f>
        <v>2333714.0294999965</v>
      </c>
      <c r="O1487" s="4">
        <f>IFERROR(N1487/(SUM('Segments clients'!$D$2:$D$1708)),0)</f>
        <v>0.99842847481382879</v>
      </c>
    </row>
    <row r="1488" spans="1:15" x14ac:dyDescent="0.35">
      <c r="A1488" t="s">
        <v>1590</v>
      </c>
      <c r="B1488">
        <v>19</v>
      </c>
      <c r="C1488">
        <v>4</v>
      </c>
      <c r="D1488">
        <v>198.2903</v>
      </c>
      <c r="E1488">
        <v>3</v>
      </c>
      <c r="F1488">
        <v>3</v>
      </c>
      <c r="G1488">
        <v>2</v>
      </c>
      <c r="H1488">
        <v>8</v>
      </c>
      <c r="I1488" t="s">
        <v>46</v>
      </c>
      <c r="J1488" t="s">
        <v>43</v>
      </c>
      <c r="K1488">
        <v>1</v>
      </c>
      <c r="L1488">
        <v>-0.19569999999998439</v>
      </c>
      <c r="M1488">
        <f>_xlfn.RANK.EQ(D1488,'Segments clients'!$D$2:$D$1708,0)</f>
        <v>1220</v>
      </c>
      <c r="N1488">
        <f>SUMIFS('Segments clients'!$D$2:$D$1708,'Segments clients'!$M$2:$M$1708,"&lt;="&amp;M1488)</f>
        <v>2293402.7510999977</v>
      </c>
      <c r="O1488" s="4">
        <f>IFERROR(N1488/(SUM('Segments clients'!$D$2:$D$1708)),0)</f>
        <v>0.98118217655194206</v>
      </c>
    </row>
    <row r="1489" spans="1:15" x14ac:dyDescent="0.35">
      <c r="A1489" t="s">
        <v>2113</v>
      </c>
      <c r="B1489">
        <v>14</v>
      </c>
      <c r="C1489">
        <v>3</v>
      </c>
      <c r="D1489">
        <v>1214.1181999999999</v>
      </c>
      <c r="E1489">
        <v>3</v>
      </c>
      <c r="F1489">
        <v>3</v>
      </c>
      <c r="G1489">
        <v>3</v>
      </c>
      <c r="H1489">
        <v>9</v>
      </c>
      <c r="I1489" t="s">
        <v>46</v>
      </c>
      <c r="J1489" t="s">
        <v>41</v>
      </c>
      <c r="K1489">
        <v>1</v>
      </c>
      <c r="L1489">
        <v>288.81819999999999</v>
      </c>
      <c r="M1489">
        <f>_xlfn.RANK.EQ(D1489,'Segments clients'!$D$2:$D$1708,0)</f>
        <v>585</v>
      </c>
      <c r="N1489">
        <f>SUMIFS('Segments clients'!$D$2:$D$1708,'Segments clients'!$M$2:$M$1708,"&lt;="&amp;M1489)</f>
        <v>1917858.509599996</v>
      </c>
      <c r="O1489" s="4">
        <f>IFERROR(N1489/(SUM('Segments clients'!$D$2:$D$1708)),0)</f>
        <v>0.82051379151151038</v>
      </c>
    </row>
    <row r="1490" spans="1:15" x14ac:dyDescent="0.35">
      <c r="A1490" t="s">
        <v>8811</v>
      </c>
      <c r="B1490">
        <v>119</v>
      </c>
      <c r="C1490">
        <v>1</v>
      </c>
      <c r="D1490">
        <v>319.55220000000003</v>
      </c>
      <c r="E1490">
        <v>1</v>
      </c>
      <c r="F1490">
        <v>1</v>
      </c>
      <c r="G1490">
        <v>2</v>
      </c>
      <c r="H1490">
        <v>4</v>
      </c>
      <c r="I1490" t="s">
        <v>44</v>
      </c>
      <c r="J1490" t="s">
        <v>45</v>
      </c>
      <c r="K1490">
        <v>0</v>
      </c>
      <c r="L1490">
        <v>118.4542</v>
      </c>
      <c r="M1490">
        <f>_xlfn.RANK.EQ(D1490,'Segments clients'!$D$2:$D$1708,0)</f>
        <v>1081</v>
      </c>
      <c r="N1490">
        <f>SUMIFS('Segments clients'!$D$2:$D$1708,'Segments clients'!$M$2:$M$1708,"&lt;="&amp;M1490)</f>
        <v>2257633.6469999957</v>
      </c>
      <c r="O1490" s="4">
        <f>IFERROR(N1490/(SUM('Segments clients'!$D$2:$D$1708)),0)</f>
        <v>0.9658791481600385</v>
      </c>
    </row>
    <row r="1491" spans="1:15" x14ac:dyDescent="0.35">
      <c r="A1491" t="s">
        <v>7857</v>
      </c>
      <c r="B1491">
        <v>51</v>
      </c>
      <c r="C1491">
        <v>2</v>
      </c>
      <c r="D1491">
        <v>389.5258</v>
      </c>
      <c r="E1491">
        <v>2</v>
      </c>
      <c r="F1491">
        <v>2</v>
      </c>
      <c r="G1491">
        <v>2</v>
      </c>
      <c r="H1491">
        <v>6</v>
      </c>
      <c r="I1491" t="s">
        <v>44</v>
      </c>
      <c r="J1491" t="s">
        <v>48</v>
      </c>
      <c r="K1491">
        <v>1</v>
      </c>
      <c r="L1491">
        <v>124.4918</v>
      </c>
      <c r="M1491">
        <f>_xlfn.RANK.EQ(D1491,'Segments clients'!$D$2:$D$1708,0)</f>
        <v>1018</v>
      </c>
      <c r="N1491">
        <f>SUMIFS('Segments clients'!$D$2:$D$1708,'Segments clients'!$M$2:$M$1708,"&lt;="&amp;M1491)</f>
        <v>2235466.7042999961</v>
      </c>
      <c r="O1491" s="4">
        <f>IFERROR(N1491/(SUM('Segments clients'!$D$2:$D$1708)),0)</f>
        <v>0.95639550684345964</v>
      </c>
    </row>
    <row r="1492" spans="1:15" x14ac:dyDescent="0.35">
      <c r="A1492" t="s">
        <v>5903</v>
      </c>
      <c r="B1492">
        <v>6</v>
      </c>
      <c r="C1492">
        <v>2</v>
      </c>
      <c r="D1492">
        <v>185.44839999999999</v>
      </c>
      <c r="E1492">
        <v>4</v>
      </c>
      <c r="F1492">
        <v>2</v>
      </c>
      <c r="G1492">
        <v>2</v>
      </c>
      <c r="H1492">
        <v>8</v>
      </c>
      <c r="I1492" t="s">
        <v>46</v>
      </c>
      <c r="J1492" t="s">
        <v>43</v>
      </c>
      <c r="K1492">
        <v>1</v>
      </c>
      <c r="L1492">
        <v>42.414400000000001</v>
      </c>
      <c r="M1492">
        <f>_xlfn.RANK.EQ(D1492,'Segments clients'!$D$2:$D$1708,0)</f>
        <v>1237</v>
      </c>
      <c r="N1492">
        <f>SUMIFS('Segments clients'!$D$2:$D$1708,'Segments clients'!$M$2:$M$1708,"&lt;="&amp;M1492)</f>
        <v>2296678.1836999981</v>
      </c>
      <c r="O1492" s="4">
        <f>IFERROR(N1492/(SUM('Segments clients'!$D$2:$D$1708)),0)</f>
        <v>0.98258349870788531</v>
      </c>
    </row>
    <row r="1493" spans="1:15" x14ac:dyDescent="0.35">
      <c r="A1493" t="s">
        <v>5117</v>
      </c>
      <c r="B1493">
        <v>36</v>
      </c>
      <c r="C1493">
        <v>1</v>
      </c>
      <c r="D1493">
        <v>23.49</v>
      </c>
      <c r="E1493">
        <v>2</v>
      </c>
      <c r="F1493">
        <v>1</v>
      </c>
      <c r="G1493">
        <v>1</v>
      </c>
      <c r="H1493">
        <v>4</v>
      </c>
      <c r="I1493" t="s">
        <v>44</v>
      </c>
      <c r="J1493" t="s">
        <v>48</v>
      </c>
      <c r="K1493">
        <v>0</v>
      </c>
      <c r="L1493">
        <v>-15.02</v>
      </c>
      <c r="M1493">
        <f>_xlfn.RANK.EQ(D1493,'Segments clients'!$D$2:$D$1708,0)</f>
        <v>1671</v>
      </c>
      <c r="N1493">
        <f>SUMIFS('Segments clients'!$D$2:$D$1708,'Segments clients'!$M$2:$M$1708,"&lt;="&amp;M1493)</f>
        <v>2336836.1450999966</v>
      </c>
      <c r="O1493" s="4">
        <f>IFERROR(N1493/(SUM('Segments clients'!$D$2:$D$1708)),0)</f>
        <v>0.99976420364662344</v>
      </c>
    </row>
    <row r="1494" spans="1:15" x14ac:dyDescent="0.35">
      <c r="A1494" t="s">
        <v>5598</v>
      </c>
      <c r="B1494">
        <v>110</v>
      </c>
      <c r="C1494">
        <v>1</v>
      </c>
      <c r="D1494">
        <v>199.29</v>
      </c>
      <c r="E1494">
        <v>1</v>
      </c>
      <c r="F1494">
        <v>1</v>
      </c>
      <c r="G1494">
        <v>2</v>
      </c>
      <c r="H1494">
        <v>4</v>
      </c>
      <c r="I1494" t="s">
        <v>44</v>
      </c>
      <c r="J1494" t="s">
        <v>43</v>
      </c>
      <c r="K1494">
        <v>0</v>
      </c>
      <c r="L1494">
        <v>55.150000000000013</v>
      </c>
      <c r="M1494">
        <f>_xlfn.RANK.EQ(D1494,'Segments clients'!$D$2:$D$1708,0)</f>
        <v>1219</v>
      </c>
      <c r="N1494">
        <f>SUMIFS('Segments clients'!$D$2:$D$1708,'Segments clients'!$M$2:$M$1708,"&lt;="&amp;M1494)</f>
        <v>2293204.4607999977</v>
      </c>
      <c r="O1494" s="4">
        <f>IFERROR(N1494/(SUM('Segments clients'!$D$2:$D$1708)),0)</f>
        <v>0.98109734238661728</v>
      </c>
    </row>
    <row r="1495" spans="1:15" x14ac:dyDescent="0.35">
      <c r="A1495" t="s">
        <v>3917</v>
      </c>
      <c r="B1495">
        <v>124</v>
      </c>
      <c r="C1495">
        <v>2</v>
      </c>
      <c r="D1495">
        <v>271.97699999999998</v>
      </c>
      <c r="E1495">
        <v>1</v>
      </c>
      <c r="F1495">
        <v>2</v>
      </c>
      <c r="G1495">
        <v>2</v>
      </c>
      <c r="H1495">
        <v>5</v>
      </c>
      <c r="I1495" t="s">
        <v>44</v>
      </c>
      <c r="J1495" t="s">
        <v>45</v>
      </c>
      <c r="K1495">
        <v>1</v>
      </c>
      <c r="L1495">
        <v>69.104999999999961</v>
      </c>
      <c r="M1495">
        <f>_xlfn.RANK.EQ(D1495,'Segments clients'!$D$2:$D$1708,0)</f>
        <v>1134</v>
      </c>
      <c r="N1495">
        <f>SUMIFS('Segments clients'!$D$2:$D$1708,'Segments clients'!$M$2:$M$1708,"&lt;="&amp;M1495)</f>
        <v>2273288.7860999973</v>
      </c>
      <c r="O1495" s="4">
        <f>IFERROR(N1495/(SUM('Segments clients'!$D$2:$D$1708)),0)</f>
        <v>0.97257685681543959</v>
      </c>
    </row>
    <row r="1496" spans="1:15" x14ac:dyDescent="0.35">
      <c r="A1496" t="s">
        <v>8255</v>
      </c>
      <c r="B1496">
        <v>44</v>
      </c>
      <c r="C1496">
        <v>1</v>
      </c>
      <c r="D1496">
        <v>1124.7570000000001</v>
      </c>
      <c r="E1496">
        <v>2</v>
      </c>
      <c r="F1496">
        <v>1</v>
      </c>
      <c r="G1496">
        <v>3</v>
      </c>
      <c r="H1496">
        <v>6</v>
      </c>
      <c r="I1496" t="s">
        <v>44</v>
      </c>
      <c r="J1496" t="s">
        <v>43</v>
      </c>
      <c r="K1496">
        <v>0</v>
      </c>
      <c r="L1496">
        <v>394.017</v>
      </c>
      <c r="M1496">
        <f>_xlfn.RANK.EQ(D1496,'Segments clients'!$D$2:$D$1708,0)</f>
        <v>619</v>
      </c>
      <c r="N1496">
        <f>SUMIFS('Segments clients'!$D$2:$D$1708,'Segments clients'!$M$2:$M$1708,"&lt;="&amp;M1496)</f>
        <v>1957712.3452999964</v>
      </c>
      <c r="O1496" s="4">
        <f>IFERROR(N1496/(SUM('Segments clients'!$D$2:$D$1708)),0)</f>
        <v>0.83756438292521396</v>
      </c>
    </row>
    <row r="1497" spans="1:15" x14ac:dyDescent="0.35">
      <c r="A1497" t="s">
        <v>4287</v>
      </c>
      <c r="B1497">
        <v>41</v>
      </c>
      <c r="C1497">
        <v>2</v>
      </c>
      <c r="D1497">
        <v>467.16300000000001</v>
      </c>
      <c r="E1497">
        <v>2</v>
      </c>
      <c r="F1497">
        <v>2</v>
      </c>
      <c r="G1497">
        <v>2</v>
      </c>
      <c r="H1497">
        <v>6</v>
      </c>
      <c r="I1497" t="s">
        <v>44</v>
      </c>
      <c r="J1497" t="s">
        <v>41</v>
      </c>
      <c r="K1497">
        <v>1</v>
      </c>
      <c r="L1497">
        <v>119.53700000000001</v>
      </c>
      <c r="M1497">
        <f>_xlfn.RANK.EQ(D1497,'Segments clients'!$D$2:$D$1708,0)</f>
        <v>951</v>
      </c>
      <c r="N1497">
        <f>SUMIFS('Segments clients'!$D$2:$D$1708,'Segments clients'!$M$2:$M$1708,"&lt;="&amp;M1497)</f>
        <v>2206857.7500999961</v>
      </c>
      <c r="O1497" s="4">
        <f>IFERROR(N1497/(SUM('Segments clients'!$D$2:$D$1708)),0)</f>
        <v>0.94415579188830523</v>
      </c>
    </row>
    <row r="1498" spans="1:15" x14ac:dyDescent="0.35">
      <c r="A1498" t="s">
        <v>9264</v>
      </c>
      <c r="B1498">
        <v>4</v>
      </c>
      <c r="C1498">
        <v>2</v>
      </c>
      <c r="D1498">
        <v>100.43689999999999</v>
      </c>
      <c r="E1498">
        <v>4</v>
      </c>
      <c r="F1498">
        <v>2</v>
      </c>
      <c r="G1498">
        <v>1</v>
      </c>
      <c r="H1498">
        <v>7</v>
      </c>
      <c r="I1498" t="s">
        <v>42</v>
      </c>
      <c r="J1498" t="s">
        <v>48</v>
      </c>
      <c r="K1498">
        <v>1</v>
      </c>
      <c r="L1498">
        <v>-15.353099999999991</v>
      </c>
      <c r="M1498">
        <f>_xlfn.RANK.EQ(D1498,'Segments clients'!$D$2:$D$1708,0)</f>
        <v>1415</v>
      </c>
      <c r="N1498">
        <f>SUMIFS('Segments clients'!$D$2:$D$1708,'Segments clients'!$M$2:$M$1708,"&lt;="&amp;M1498)</f>
        <v>2321339.7468999964</v>
      </c>
      <c r="O1498" s="4">
        <f>IFERROR(N1498/(SUM('Segments clients'!$D$2:$D$1708)),0)</f>
        <v>0.9931344088112859</v>
      </c>
    </row>
    <row r="1499" spans="1:15" x14ac:dyDescent="0.35">
      <c r="A1499" t="s">
        <v>1573</v>
      </c>
      <c r="B1499">
        <v>78</v>
      </c>
      <c r="C1499">
        <v>3</v>
      </c>
      <c r="D1499">
        <v>841.63469999999995</v>
      </c>
      <c r="E1499">
        <v>2</v>
      </c>
      <c r="F1499">
        <v>3</v>
      </c>
      <c r="G1499">
        <v>3</v>
      </c>
      <c r="H1499">
        <v>8</v>
      </c>
      <c r="I1499" t="s">
        <v>46</v>
      </c>
      <c r="J1499" t="s">
        <v>41</v>
      </c>
      <c r="K1499">
        <v>1</v>
      </c>
      <c r="L1499">
        <v>210.65870000000001</v>
      </c>
      <c r="M1499">
        <f>_xlfn.RANK.EQ(D1499,'Segments clients'!$D$2:$D$1708,0)</f>
        <v>736</v>
      </c>
      <c r="N1499">
        <f>SUMIFS('Segments clients'!$D$2:$D$1708,'Segments clients'!$M$2:$M$1708,"&lt;="&amp;M1499)</f>
        <v>2071995.8854999961</v>
      </c>
      <c r="O1499" s="4">
        <f>IFERROR(N1499/(SUM('Segments clients'!$D$2:$D$1708)),0)</f>
        <v>0.88645809453505409</v>
      </c>
    </row>
    <row r="1500" spans="1:15" x14ac:dyDescent="0.35">
      <c r="A1500" t="s">
        <v>2559</v>
      </c>
      <c r="B1500">
        <v>28</v>
      </c>
      <c r="C1500">
        <v>3</v>
      </c>
      <c r="D1500">
        <v>206.4701</v>
      </c>
      <c r="E1500">
        <v>3</v>
      </c>
      <c r="F1500">
        <v>3</v>
      </c>
      <c r="G1500">
        <v>2</v>
      </c>
      <c r="H1500">
        <v>8</v>
      </c>
      <c r="I1500" t="s">
        <v>46</v>
      </c>
      <c r="J1500" t="s">
        <v>41</v>
      </c>
      <c r="K1500">
        <v>1</v>
      </c>
      <c r="L1500">
        <v>10.5221</v>
      </c>
      <c r="M1500">
        <f>_xlfn.RANK.EQ(D1500,'Segments clients'!$D$2:$D$1708,0)</f>
        <v>1212</v>
      </c>
      <c r="N1500">
        <f>SUMIFS('Segments clients'!$D$2:$D$1708,'Segments clients'!$M$2:$M$1708,"&lt;="&amp;M1500)</f>
        <v>2291792.7460999973</v>
      </c>
      <c r="O1500" s="4">
        <f>IFERROR(N1500/(SUM('Segments clients'!$D$2:$D$1708)),0)</f>
        <v>0.98049337114722102</v>
      </c>
    </row>
    <row r="1501" spans="1:15" x14ac:dyDescent="0.35">
      <c r="A1501" t="s">
        <v>1201</v>
      </c>
      <c r="B1501">
        <v>14</v>
      </c>
      <c r="C1501">
        <v>1</v>
      </c>
      <c r="D1501">
        <v>363.00749999999999</v>
      </c>
      <c r="E1501">
        <v>3</v>
      </c>
      <c r="F1501">
        <v>1</v>
      </c>
      <c r="G1501">
        <v>2</v>
      </c>
      <c r="H1501">
        <v>6</v>
      </c>
      <c r="I1501" t="s">
        <v>42</v>
      </c>
      <c r="J1501" t="s">
        <v>41</v>
      </c>
      <c r="K1501">
        <v>0</v>
      </c>
      <c r="L1501">
        <v>92.947500000000005</v>
      </c>
      <c r="M1501">
        <f>_xlfn.RANK.EQ(D1501,'Segments clients'!$D$2:$D$1708,0)</f>
        <v>1037</v>
      </c>
      <c r="N1501">
        <f>SUMIFS('Segments clients'!$D$2:$D$1708,'Segments clients'!$M$2:$M$1708,"&lt;="&amp;M1501)</f>
        <v>2242582.4707999965</v>
      </c>
      <c r="O1501" s="4">
        <f>IFERROR(N1501/(SUM('Segments clients'!$D$2:$D$1708)),0)</f>
        <v>0.95943983181383696</v>
      </c>
    </row>
    <row r="1502" spans="1:15" x14ac:dyDescent="0.35">
      <c r="A1502" t="s">
        <v>2745</v>
      </c>
      <c r="B1502">
        <v>72</v>
      </c>
      <c r="C1502">
        <v>4</v>
      </c>
      <c r="D1502">
        <v>2412.7622000000001</v>
      </c>
      <c r="E1502">
        <v>2</v>
      </c>
      <c r="F1502">
        <v>3</v>
      </c>
      <c r="G1502">
        <v>4</v>
      </c>
      <c r="H1502">
        <v>9</v>
      </c>
      <c r="I1502" t="s">
        <v>46</v>
      </c>
      <c r="J1502" t="s">
        <v>43</v>
      </c>
      <c r="K1502">
        <v>1</v>
      </c>
      <c r="L1502">
        <v>785.1981999999997</v>
      </c>
      <c r="M1502">
        <f>_xlfn.RANK.EQ(D1502,'Segments clients'!$D$2:$D$1708,0)</f>
        <v>357</v>
      </c>
      <c r="N1502">
        <f>SUMIFS('Segments clients'!$D$2:$D$1708,'Segments clients'!$M$2:$M$1708,"&lt;="&amp;M1502)</f>
        <v>1529538.5972999984</v>
      </c>
      <c r="O1502" s="4">
        <f>IFERROR(N1502/(SUM('Segments clients'!$D$2:$D$1708)),0)</f>
        <v>0.65437961531144095</v>
      </c>
    </row>
    <row r="1503" spans="1:15" x14ac:dyDescent="0.35">
      <c r="A1503" t="s">
        <v>5799</v>
      </c>
      <c r="B1503">
        <v>16</v>
      </c>
      <c r="C1503">
        <v>2</v>
      </c>
      <c r="D1503">
        <v>696.39570000000003</v>
      </c>
      <c r="E1503">
        <v>3</v>
      </c>
      <c r="F1503">
        <v>2</v>
      </c>
      <c r="G1503">
        <v>3</v>
      </c>
      <c r="H1503">
        <v>8</v>
      </c>
      <c r="I1503" t="s">
        <v>46</v>
      </c>
      <c r="J1503" t="s">
        <v>48</v>
      </c>
      <c r="K1503">
        <v>1</v>
      </c>
      <c r="L1503">
        <v>232.50970000000001</v>
      </c>
      <c r="M1503">
        <f>_xlfn.RANK.EQ(D1503,'Segments clients'!$D$2:$D$1708,0)</f>
        <v>802</v>
      </c>
      <c r="N1503">
        <f>SUMIFS('Segments clients'!$D$2:$D$1708,'Segments clients'!$M$2:$M$1708,"&lt;="&amp;M1503)</f>
        <v>2122304.8125999952</v>
      </c>
      <c r="O1503" s="4">
        <f>IFERROR(N1503/(SUM('Segments clients'!$D$2:$D$1708)),0)</f>
        <v>0.90798166799736635</v>
      </c>
    </row>
    <row r="1504" spans="1:15" x14ac:dyDescent="0.35">
      <c r="A1504" t="s">
        <v>3473</v>
      </c>
      <c r="B1504">
        <v>3</v>
      </c>
      <c r="C1504">
        <v>2</v>
      </c>
      <c r="D1504">
        <v>478.721</v>
      </c>
      <c r="E1504">
        <v>4</v>
      </c>
      <c r="F1504">
        <v>2</v>
      </c>
      <c r="G1504">
        <v>2</v>
      </c>
      <c r="H1504">
        <v>8</v>
      </c>
      <c r="I1504" t="s">
        <v>46</v>
      </c>
      <c r="J1504" t="s">
        <v>48</v>
      </c>
      <c r="K1504">
        <v>1</v>
      </c>
      <c r="L1504">
        <v>151.541</v>
      </c>
      <c r="M1504">
        <f>_xlfn.RANK.EQ(D1504,'Segments clients'!$D$2:$D$1708,0)</f>
        <v>944</v>
      </c>
      <c r="N1504">
        <f>SUMIFS('Segments clients'!$D$2:$D$1708,'Segments clients'!$M$2:$M$1708,"&lt;="&amp;M1504)</f>
        <v>2203568.3636999964</v>
      </c>
      <c r="O1504" s="4">
        <f>IFERROR(N1504/(SUM('Segments clients'!$D$2:$D$1708)),0)</f>
        <v>0.94274849990440746</v>
      </c>
    </row>
    <row r="1505" spans="1:15" x14ac:dyDescent="0.35">
      <c r="A1505" t="s">
        <v>1477</v>
      </c>
      <c r="B1505">
        <v>76</v>
      </c>
      <c r="C1505">
        <v>2</v>
      </c>
      <c r="D1505">
        <v>565.74940000000004</v>
      </c>
      <c r="E1505">
        <v>2</v>
      </c>
      <c r="F1505">
        <v>2</v>
      </c>
      <c r="G1505">
        <v>2</v>
      </c>
      <c r="H1505">
        <v>6</v>
      </c>
      <c r="I1505" t="s">
        <v>44</v>
      </c>
      <c r="J1505" t="s">
        <v>45</v>
      </c>
      <c r="K1505">
        <v>1</v>
      </c>
      <c r="L1505">
        <v>189.52340000000001</v>
      </c>
      <c r="M1505">
        <f>_xlfn.RANK.EQ(D1505,'Segments clients'!$D$2:$D$1708,0)</f>
        <v>868</v>
      </c>
      <c r="N1505">
        <f>SUMIFS('Segments clients'!$D$2:$D$1708,'Segments clients'!$M$2:$M$1708,"&lt;="&amp;M1505)</f>
        <v>2164169.1175999963</v>
      </c>
      <c r="O1505" s="4">
        <f>IFERROR(N1505/(SUM('Segments clients'!$D$2:$D$1708)),0)</f>
        <v>0.92589239470249207</v>
      </c>
    </row>
    <row r="1506" spans="1:15" x14ac:dyDescent="0.35">
      <c r="A1506" t="s">
        <v>2242</v>
      </c>
      <c r="B1506">
        <v>18</v>
      </c>
      <c r="C1506">
        <v>4</v>
      </c>
      <c r="D1506">
        <v>690.30120000000011</v>
      </c>
      <c r="E1506">
        <v>3</v>
      </c>
      <c r="F1506">
        <v>3</v>
      </c>
      <c r="G1506">
        <v>3</v>
      </c>
      <c r="H1506">
        <v>9</v>
      </c>
      <c r="I1506" t="s">
        <v>46</v>
      </c>
      <c r="J1506" t="s">
        <v>41</v>
      </c>
      <c r="K1506">
        <v>1</v>
      </c>
      <c r="L1506">
        <v>155.69720000000009</v>
      </c>
      <c r="M1506">
        <f>_xlfn.RANK.EQ(D1506,'Segments clients'!$D$2:$D$1708,0)</f>
        <v>806</v>
      </c>
      <c r="N1506">
        <f>SUMIFS('Segments clients'!$D$2:$D$1708,'Segments clients'!$M$2:$M$1708,"&lt;="&amp;M1506)</f>
        <v>2125075.4098999961</v>
      </c>
      <c r="O1506" s="4">
        <f>IFERROR(N1506/(SUM('Segments clients'!$D$2:$D$1708)),0)</f>
        <v>0.90916700741839052</v>
      </c>
    </row>
    <row r="1507" spans="1:15" x14ac:dyDescent="0.35">
      <c r="A1507" t="s">
        <v>3951</v>
      </c>
      <c r="B1507">
        <v>98</v>
      </c>
      <c r="C1507">
        <v>2</v>
      </c>
      <c r="D1507">
        <v>434.988</v>
      </c>
      <c r="E1507">
        <v>1</v>
      </c>
      <c r="F1507">
        <v>2</v>
      </c>
      <c r="G1507">
        <v>2</v>
      </c>
      <c r="H1507">
        <v>5</v>
      </c>
      <c r="I1507" t="s">
        <v>44</v>
      </c>
      <c r="J1507" t="s">
        <v>41</v>
      </c>
      <c r="K1507">
        <v>1</v>
      </c>
      <c r="L1507">
        <v>106.392</v>
      </c>
      <c r="M1507">
        <f>_xlfn.RANK.EQ(D1507,'Segments clients'!$D$2:$D$1708,0)</f>
        <v>980</v>
      </c>
      <c r="N1507">
        <f>SUMIFS('Segments clients'!$D$2:$D$1708,'Segments clients'!$M$2:$M$1708,"&lt;="&amp;M1507)</f>
        <v>2219902.7822999964</v>
      </c>
      <c r="O1507" s="4">
        <f>IFERROR(N1507/(SUM('Segments clients'!$D$2:$D$1708)),0)</f>
        <v>0.94973682342803245</v>
      </c>
    </row>
    <row r="1508" spans="1:15" x14ac:dyDescent="0.35">
      <c r="A1508" t="s">
        <v>3693</v>
      </c>
      <c r="B1508">
        <v>27</v>
      </c>
      <c r="C1508">
        <v>2</v>
      </c>
      <c r="D1508">
        <v>1026.954</v>
      </c>
      <c r="E1508">
        <v>3</v>
      </c>
      <c r="F1508">
        <v>2</v>
      </c>
      <c r="G1508">
        <v>3</v>
      </c>
      <c r="H1508">
        <v>8</v>
      </c>
      <c r="I1508" t="s">
        <v>46</v>
      </c>
      <c r="J1508" t="s">
        <v>43</v>
      </c>
      <c r="K1508">
        <v>1</v>
      </c>
      <c r="L1508">
        <v>354.33399999999989</v>
      </c>
      <c r="M1508">
        <f>_xlfn.RANK.EQ(D1508,'Segments clients'!$D$2:$D$1708,0)</f>
        <v>655</v>
      </c>
      <c r="N1508">
        <f>SUMIFS('Segments clients'!$D$2:$D$1708,'Segments clients'!$M$2:$M$1708,"&lt;="&amp;M1508)</f>
        <v>1996420.286499996</v>
      </c>
      <c r="O1508" s="4">
        <f>IFERROR(N1508/(SUM('Segments clients'!$D$2:$D$1708)),0)</f>
        <v>0.85412472845468712</v>
      </c>
    </row>
    <row r="1509" spans="1:15" x14ac:dyDescent="0.35">
      <c r="A1509" t="s">
        <v>557</v>
      </c>
      <c r="B1509">
        <v>52</v>
      </c>
      <c r="C1509">
        <v>2</v>
      </c>
      <c r="D1509">
        <v>259.9248</v>
      </c>
      <c r="E1509">
        <v>2</v>
      </c>
      <c r="F1509">
        <v>2</v>
      </c>
      <c r="G1509">
        <v>2</v>
      </c>
      <c r="H1509">
        <v>6</v>
      </c>
      <c r="I1509" t="s">
        <v>44</v>
      </c>
      <c r="J1509" t="s">
        <v>41</v>
      </c>
      <c r="K1509">
        <v>1</v>
      </c>
      <c r="L1509">
        <v>73.392800000000008</v>
      </c>
      <c r="M1509">
        <f>_xlfn.RANK.EQ(D1509,'Segments clients'!$D$2:$D$1708,0)</f>
        <v>1149</v>
      </c>
      <c r="N1509">
        <f>SUMIFS('Segments clients'!$D$2:$D$1708,'Segments clients'!$M$2:$M$1708,"&lt;="&amp;M1509)</f>
        <v>2277299.2612999971</v>
      </c>
      <c r="O1509" s="4">
        <f>IFERROR(N1509/(SUM('Segments clients'!$D$2:$D$1708)),0)</f>
        <v>0.97429265086158168</v>
      </c>
    </row>
    <row r="1510" spans="1:15" x14ac:dyDescent="0.35">
      <c r="A1510" t="s">
        <v>9843</v>
      </c>
      <c r="B1510">
        <v>105</v>
      </c>
      <c r="C1510">
        <v>2</v>
      </c>
      <c r="D1510">
        <v>87.929200000000009</v>
      </c>
      <c r="E1510">
        <v>1</v>
      </c>
      <c r="F1510">
        <v>2</v>
      </c>
      <c r="G1510">
        <v>1</v>
      </c>
      <c r="H1510">
        <v>4</v>
      </c>
      <c r="I1510" t="s">
        <v>44</v>
      </c>
      <c r="J1510" t="s">
        <v>45</v>
      </c>
      <c r="K1510">
        <v>1</v>
      </c>
      <c r="L1510">
        <v>3.545200000000003</v>
      </c>
      <c r="M1510">
        <f>_xlfn.RANK.EQ(D1510,'Segments clients'!$D$2:$D$1708,0)</f>
        <v>1456</v>
      </c>
      <c r="N1510">
        <f>SUMIFS('Segments clients'!$D$2:$D$1708,'Segments clients'!$M$2:$M$1708,"&lt;="&amp;M1510)</f>
        <v>2325188.3360999967</v>
      </c>
      <c r="O1510" s="4">
        <f>IFERROR(N1510/(SUM('Segments clients'!$D$2:$D$1708)),0)</f>
        <v>0.99478094347516011</v>
      </c>
    </row>
    <row r="1511" spans="1:15" x14ac:dyDescent="0.35">
      <c r="A1511" t="s">
        <v>7229</v>
      </c>
      <c r="B1511">
        <v>6</v>
      </c>
      <c r="C1511">
        <v>3</v>
      </c>
      <c r="D1511">
        <v>299.98259999999999</v>
      </c>
      <c r="E1511">
        <v>4</v>
      </c>
      <c r="F1511">
        <v>3</v>
      </c>
      <c r="G1511">
        <v>2</v>
      </c>
      <c r="H1511">
        <v>9</v>
      </c>
      <c r="I1511" t="s">
        <v>46</v>
      </c>
      <c r="J1511" t="s">
        <v>43</v>
      </c>
      <c r="K1511">
        <v>1</v>
      </c>
      <c r="L1511">
        <v>46.092600000000019</v>
      </c>
      <c r="M1511">
        <f>_xlfn.RANK.EQ(D1511,'Segments clients'!$D$2:$D$1708,0)</f>
        <v>1100</v>
      </c>
      <c r="N1511">
        <f>SUMIFS('Segments clients'!$D$2:$D$1708,'Segments clients'!$M$2:$M$1708,"&lt;="&amp;M1511)</f>
        <v>2263495.7430999959</v>
      </c>
      <c r="O1511" s="4">
        <f>IFERROR(N1511/(SUM('Segments clients'!$D$2:$D$1708)),0)</f>
        <v>0.96838711768601737</v>
      </c>
    </row>
    <row r="1512" spans="1:15" x14ac:dyDescent="0.35">
      <c r="A1512" t="s">
        <v>230</v>
      </c>
      <c r="B1512">
        <v>71</v>
      </c>
      <c r="C1512">
        <v>2</v>
      </c>
      <c r="D1512">
        <v>158.53469999999999</v>
      </c>
      <c r="E1512">
        <v>2</v>
      </c>
      <c r="F1512">
        <v>2</v>
      </c>
      <c r="G1512">
        <v>2</v>
      </c>
      <c r="H1512">
        <v>6</v>
      </c>
      <c r="I1512" t="s">
        <v>44</v>
      </c>
      <c r="J1512" t="s">
        <v>41</v>
      </c>
      <c r="K1512">
        <v>1</v>
      </c>
      <c r="L1512">
        <v>-0.55329999999999657</v>
      </c>
      <c r="M1512">
        <f>_xlfn.RANK.EQ(D1512,'Segments clients'!$D$2:$D$1708,0)</f>
        <v>1279</v>
      </c>
      <c r="N1512">
        <f>SUMIFS('Segments clients'!$D$2:$D$1708,'Segments clients'!$M$2:$M$1708,"&lt;="&amp;M1512)</f>
        <v>2303863.9669999969</v>
      </c>
      <c r="O1512" s="4">
        <f>IFERROR(N1512/(SUM('Segments clients'!$D$2:$D$1708)),0)</f>
        <v>0.98565777883384298</v>
      </c>
    </row>
    <row r="1513" spans="1:15" x14ac:dyDescent="0.35">
      <c r="A1513" t="s">
        <v>4175</v>
      </c>
      <c r="B1513">
        <v>23</v>
      </c>
      <c r="C1513">
        <v>1</v>
      </c>
      <c r="D1513">
        <v>46.008000000000003</v>
      </c>
      <c r="E1513">
        <v>3</v>
      </c>
      <c r="F1513">
        <v>1</v>
      </c>
      <c r="G1513">
        <v>1</v>
      </c>
      <c r="H1513">
        <v>5</v>
      </c>
      <c r="I1513" t="s">
        <v>42</v>
      </c>
      <c r="J1513" t="s">
        <v>41</v>
      </c>
      <c r="K1513">
        <v>0</v>
      </c>
      <c r="L1513">
        <v>0.92599999999999838</v>
      </c>
      <c r="M1513">
        <f>_xlfn.RANK.EQ(D1513,'Segments clients'!$D$2:$D$1708,0)</f>
        <v>1593</v>
      </c>
      <c r="N1513">
        <f>SUMIFS('Segments clients'!$D$2:$D$1708,'Segments clients'!$M$2:$M$1708,"&lt;="&amp;M1513)</f>
        <v>2334190.0216999962</v>
      </c>
      <c r="O1513" s="4">
        <f>IFERROR(N1513/(SUM('Segments clients'!$D$2:$D$1708)),0)</f>
        <v>0.99863211765963666</v>
      </c>
    </row>
    <row r="1514" spans="1:15" x14ac:dyDescent="0.35">
      <c r="A1514" t="s">
        <v>2371</v>
      </c>
      <c r="B1514">
        <v>28</v>
      </c>
      <c r="C1514">
        <v>2</v>
      </c>
      <c r="D1514">
        <v>109.9872</v>
      </c>
      <c r="E1514">
        <v>3</v>
      </c>
      <c r="F1514">
        <v>2</v>
      </c>
      <c r="G1514">
        <v>1</v>
      </c>
      <c r="H1514">
        <v>6</v>
      </c>
      <c r="I1514" t="s">
        <v>42</v>
      </c>
      <c r="J1514" t="s">
        <v>48</v>
      </c>
      <c r="K1514">
        <v>1</v>
      </c>
      <c r="L1514">
        <v>-14.1648</v>
      </c>
      <c r="M1514">
        <f>_xlfn.RANK.EQ(D1514,'Segments clients'!$D$2:$D$1708,0)</f>
        <v>1394</v>
      </c>
      <c r="N1514">
        <f>SUMIFS('Segments clients'!$D$2:$D$1708,'Segments clients'!$M$2:$M$1708,"&lt;="&amp;M1514)</f>
        <v>2319133.2826999966</v>
      </c>
      <c r="O1514" s="4">
        <f>IFERROR(N1514/(SUM('Segments clients'!$D$2:$D$1708)),0)</f>
        <v>0.99219042139119518</v>
      </c>
    </row>
    <row r="1515" spans="1:15" x14ac:dyDescent="0.35">
      <c r="A1515" t="s">
        <v>9008</v>
      </c>
      <c r="B1515">
        <v>76</v>
      </c>
      <c r="C1515">
        <v>1</v>
      </c>
      <c r="D1515">
        <v>99.863399999999999</v>
      </c>
      <c r="E1515">
        <v>2</v>
      </c>
      <c r="F1515">
        <v>1</v>
      </c>
      <c r="G1515">
        <v>1</v>
      </c>
      <c r="H1515">
        <v>4</v>
      </c>
      <c r="I1515" t="s">
        <v>44</v>
      </c>
      <c r="J1515" t="s">
        <v>43</v>
      </c>
      <c r="K1515">
        <v>0</v>
      </c>
      <c r="L1515">
        <v>25.57940000000001</v>
      </c>
      <c r="M1515">
        <f>_xlfn.RANK.EQ(D1515,'Segments clients'!$D$2:$D$1708,0)</f>
        <v>1419</v>
      </c>
      <c r="N1515">
        <f>SUMIFS('Segments clients'!$D$2:$D$1708,'Segments clients'!$M$2:$M$1708,"&lt;="&amp;M1515)</f>
        <v>2321740.2474999968</v>
      </c>
      <c r="O1515" s="4">
        <f>IFERROR(N1515/(SUM('Segments clients'!$D$2:$D$1708)),0)</f>
        <v>0.99330575422814749</v>
      </c>
    </row>
    <row r="1516" spans="1:15" x14ac:dyDescent="0.35">
      <c r="A1516" t="s">
        <v>6921</v>
      </c>
      <c r="B1516">
        <v>38</v>
      </c>
      <c r="C1516">
        <v>5</v>
      </c>
      <c r="D1516">
        <v>1368.3115</v>
      </c>
      <c r="E1516">
        <v>2</v>
      </c>
      <c r="F1516">
        <v>4</v>
      </c>
      <c r="G1516">
        <v>3</v>
      </c>
      <c r="H1516">
        <v>9</v>
      </c>
      <c r="I1516" t="s">
        <v>46</v>
      </c>
      <c r="J1516" t="s">
        <v>48</v>
      </c>
      <c r="K1516">
        <v>1</v>
      </c>
      <c r="L1516">
        <v>359.18950000000001</v>
      </c>
      <c r="M1516">
        <f>_xlfn.RANK.EQ(D1516,'Segments clients'!$D$2:$D$1708,0)</f>
        <v>541</v>
      </c>
      <c r="N1516">
        <f>SUMIFS('Segments clients'!$D$2:$D$1708,'Segments clients'!$M$2:$M$1708,"&lt;="&amp;M1516)</f>
        <v>1861936.1761999964</v>
      </c>
      <c r="O1516" s="4">
        <f>IFERROR(N1516/(SUM('Segments clients'!$D$2:$D$1708)),0)</f>
        <v>0.79658864501163917</v>
      </c>
    </row>
    <row r="1517" spans="1:15" x14ac:dyDescent="0.35">
      <c r="A1517" t="s">
        <v>6455</v>
      </c>
      <c r="B1517">
        <v>7</v>
      </c>
      <c r="C1517">
        <v>2</v>
      </c>
      <c r="D1517">
        <v>567.19140000000004</v>
      </c>
      <c r="E1517">
        <v>4</v>
      </c>
      <c r="F1517">
        <v>3</v>
      </c>
      <c r="G1517">
        <v>2</v>
      </c>
      <c r="H1517">
        <v>9</v>
      </c>
      <c r="I1517" t="s">
        <v>46</v>
      </c>
      <c r="J1517" t="s">
        <v>43</v>
      </c>
      <c r="K1517">
        <v>1</v>
      </c>
      <c r="L1517">
        <v>171.68940000000009</v>
      </c>
      <c r="M1517">
        <f>_xlfn.RANK.EQ(D1517,'Segments clients'!$D$2:$D$1708,0)</f>
        <v>865</v>
      </c>
      <c r="N1517">
        <f>SUMIFS('Segments clients'!$D$2:$D$1708,'Segments clients'!$M$2:$M$1708,"&lt;="&amp;M1517)</f>
        <v>2162471.1613999959</v>
      </c>
      <c r="O1517" s="4">
        <f>IFERROR(N1517/(SUM('Segments clients'!$D$2:$D$1708)),0)</f>
        <v>0.92516596130163953</v>
      </c>
    </row>
    <row r="1518" spans="1:15" x14ac:dyDescent="0.35">
      <c r="A1518" t="s">
        <v>3807</v>
      </c>
      <c r="B1518">
        <v>103</v>
      </c>
      <c r="C1518">
        <v>1</v>
      </c>
      <c r="D1518">
        <v>6.2279999999999998</v>
      </c>
      <c r="E1518">
        <v>1</v>
      </c>
      <c r="F1518">
        <v>1</v>
      </c>
      <c r="G1518">
        <v>1</v>
      </c>
      <c r="H1518">
        <v>3</v>
      </c>
      <c r="I1518" t="s">
        <v>44</v>
      </c>
      <c r="J1518" t="s">
        <v>48</v>
      </c>
      <c r="K1518">
        <v>0</v>
      </c>
      <c r="L1518">
        <v>-24.393999999999998</v>
      </c>
      <c r="M1518">
        <f>_xlfn.RANK.EQ(D1518,'Segments clients'!$D$2:$D$1708,0)</f>
        <v>1705</v>
      </c>
      <c r="N1518">
        <f>SUMIFS('Segments clients'!$D$2:$D$1708,'Segments clients'!$M$2:$M$1708,"&lt;="&amp;M1518)</f>
        <v>2337375.8978999965</v>
      </c>
      <c r="O1518" s="4">
        <f>IFERROR(N1518/(SUM('Segments clients'!$D$2:$D$1708)),0)</f>
        <v>0.99999512506975763</v>
      </c>
    </row>
    <row r="1519" spans="1:15" x14ac:dyDescent="0.35">
      <c r="A1519" t="s">
        <v>2000</v>
      </c>
      <c r="B1519">
        <v>138</v>
      </c>
      <c r="C1519">
        <v>2</v>
      </c>
      <c r="D1519">
        <v>399.279</v>
      </c>
      <c r="E1519">
        <v>1</v>
      </c>
      <c r="F1519">
        <v>3</v>
      </c>
      <c r="G1519">
        <v>2</v>
      </c>
      <c r="H1519">
        <v>6</v>
      </c>
      <c r="I1519" t="s">
        <v>42</v>
      </c>
      <c r="J1519" t="s">
        <v>43</v>
      </c>
      <c r="K1519">
        <v>1</v>
      </c>
      <c r="L1519">
        <v>100.081</v>
      </c>
      <c r="M1519">
        <f>_xlfn.RANK.EQ(D1519,'Segments clients'!$D$2:$D$1708,0)</f>
        <v>1006</v>
      </c>
      <c r="N1519">
        <f>SUMIFS('Segments clients'!$D$2:$D$1708,'Segments clients'!$M$2:$M$1708,"&lt;="&amp;M1519)</f>
        <v>2230750.0132999965</v>
      </c>
      <c r="O1519" s="4">
        <f>IFERROR(N1519/(SUM('Segments clients'!$D$2:$D$1708)),0)</f>
        <v>0.95437757382263155</v>
      </c>
    </row>
    <row r="1520" spans="1:15" x14ac:dyDescent="0.35">
      <c r="A1520" t="s">
        <v>2239</v>
      </c>
      <c r="B1520">
        <v>24</v>
      </c>
      <c r="C1520">
        <v>1</v>
      </c>
      <c r="D1520">
        <v>89.360599999999991</v>
      </c>
      <c r="E1520">
        <v>3</v>
      </c>
      <c r="F1520">
        <v>1</v>
      </c>
      <c r="G1520">
        <v>1</v>
      </c>
      <c r="H1520">
        <v>5</v>
      </c>
      <c r="I1520" t="s">
        <v>42</v>
      </c>
      <c r="J1520" t="s">
        <v>41</v>
      </c>
      <c r="K1520">
        <v>0</v>
      </c>
      <c r="L1520">
        <v>-1.2654000000000001</v>
      </c>
      <c r="M1520">
        <f>_xlfn.RANK.EQ(D1520,'Segments clients'!$D$2:$D$1708,0)</f>
        <v>1452</v>
      </c>
      <c r="N1520">
        <f>SUMIFS('Segments clients'!$D$2:$D$1708,'Segments clients'!$M$2:$M$1708,"&lt;="&amp;M1520)</f>
        <v>2324834.0514999963</v>
      </c>
      <c r="O1520" s="4">
        <f>IFERROR(N1520/(SUM('Segments clients'!$D$2:$D$1708)),0)</f>
        <v>0.99462937056247369</v>
      </c>
    </row>
    <row r="1521" spans="1:15" x14ac:dyDescent="0.35">
      <c r="A1521" t="s">
        <v>8819</v>
      </c>
      <c r="B1521">
        <v>57</v>
      </c>
      <c r="C1521">
        <v>1</v>
      </c>
      <c r="D1521">
        <v>94.422899999999998</v>
      </c>
      <c r="E1521">
        <v>2</v>
      </c>
      <c r="F1521">
        <v>1</v>
      </c>
      <c r="G1521">
        <v>1</v>
      </c>
      <c r="H1521">
        <v>4</v>
      </c>
      <c r="I1521" t="s">
        <v>44</v>
      </c>
      <c r="J1521" t="s">
        <v>41</v>
      </c>
      <c r="K1521">
        <v>0</v>
      </c>
      <c r="L1521">
        <v>0.20890000000000161</v>
      </c>
      <c r="M1521">
        <f>_xlfn.RANK.EQ(D1521,'Segments clients'!$D$2:$D$1708,0)</f>
        <v>1433</v>
      </c>
      <c r="N1521">
        <f>SUMIFS('Segments clients'!$D$2:$D$1708,'Segments clients'!$M$2:$M$1708,"&lt;="&amp;M1521)</f>
        <v>2323087.3774999972</v>
      </c>
      <c r="O1521" s="4">
        <f>IFERROR(N1521/(SUM('Segments clients'!$D$2:$D$1708)),0)</f>
        <v>0.99388209431706764</v>
      </c>
    </row>
    <row r="1522" spans="1:15" x14ac:dyDescent="0.35">
      <c r="A1522" t="s">
        <v>7235</v>
      </c>
      <c r="B1522">
        <v>71</v>
      </c>
      <c r="C1522">
        <v>1</v>
      </c>
      <c r="D1522">
        <v>1166.6532</v>
      </c>
      <c r="E1522">
        <v>2</v>
      </c>
      <c r="F1522">
        <v>1</v>
      </c>
      <c r="G1522">
        <v>3</v>
      </c>
      <c r="H1522">
        <v>6</v>
      </c>
      <c r="I1522" t="s">
        <v>44</v>
      </c>
      <c r="J1522" t="s">
        <v>41</v>
      </c>
      <c r="K1522">
        <v>0</v>
      </c>
      <c r="L1522">
        <v>226.1412</v>
      </c>
      <c r="M1522">
        <f>_xlfn.RANK.EQ(D1522,'Segments clients'!$D$2:$D$1708,0)</f>
        <v>604</v>
      </c>
      <c r="N1522">
        <f>SUMIFS('Segments clients'!$D$2:$D$1708,'Segments clients'!$M$2:$M$1708,"&lt;="&amp;M1522)</f>
        <v>1940500.3750999963</v>
      </c>
      <c r="O1522" s="4">
        <f>IFERROR(N1522/(SUM('Segments clients'!$D$2:$D$1708)),0)</f>
        <v>0.83020061815451107</v>
      </c>
    </row>
    <row r="1523" spans="1:15" x14ac:dyDescent="0.35">
      <c r="A1523" t="s">
        <v>3197</v>
      </c>
      <c r="B1523">
        <v>61</v>
      </c>
      <c r="C1523">
        <v>3</v>
      </c>
      <c r="D1523">
        <v>932.92560000000003</v>
      </c>
      <c r="E1523">
        <v>2</v>
      </c>
      <c r="F1523">
        <v>3</v>
      </c>
      <c r="G1523">
        <v>3</v>
      </c>
      <c r="H1523">
        <v>8</v>
      </c>
      <c r="I1523" t="s">
        <v>46</v>
      </c>
      <c r="J1523" t="s">
        <v>43</v>
      </c>
      <c r="K1523">
        <v>1</v>
      </c>
      <c r="L1523">
        <v>283.07360000000011</v>
      </c>
      <c r="M1523">
        <f>_xlfn.RANK.EQ(D1523,'Segments clients'!$D$2:$D$1708,0)</f>
        <v>693</v>
      </c>
      <c r="N1523">
        <f>SUMIFS('Segments clients'!$D$2:$D$1708,'Segments clients'!$M$2:$M$1708,"&lt;="&amp;M1523)</f>
        <v>2033622.5303999961</v>
      </c>
      <c r="O1523" s="4">
        <f>IFERROR(N1523/(SUM('Segments clients'!$D$2:$D$1708)),0)</f>
        <v>0.8700408943461384</v>
      </c>
    </row>
    <row r="1524" spans="1:15" x14ac:dyDescent="0.35">
      <c r="A1524" t="s">
        <v>3282</v>
      </c>
      <c r="B1524">
        <v>20</v>
      </c>
      <c r="C1524">
        <v>3</v>
      </c>
      <c r="D1524">
        <v>1443.9554000000001</v>
      </c>
      <c r="E1524">
        <v>3</v>
      </c>
      <c r="F1524">
        <v>3</v>
      </c>
      <c r="G1524">
        <v>3</v>
      </c>
      <c r="H1524">
        <v>9</v>
      </c>
      <c r="I1524" t="s">
        <v>46</v>
      </c>
      <c r="J1524" t="s">
        <v>43</v>
      </c>
      <c r="K1524">
        <v>1</v>
      </c>
      <c r="L1524">
        <v>494.01139999999981</v>
      </c>
      <c r="M1524">
        <f>_xlfn.RANK.EQ(D1524,'Segments clients'!$D$2:$D$1708,0)</f>
        <v>515</v>
      </c>
      <c r="N1524">
        <f>SUMIFS('Segments clients'!$D$2:$D$1708,'Segments clients'!$M$2:$M$1708,"&lt;="&amp;M1524)</f>
        <v>1825511.5208999969</v>
      </c>
      <c r="O1524" s="4">
        <f>IFERROR(N1524/(SUM('Segments clients'!$D$2:$D$1708)),0)</f>
        <v>0.78100515338537946</v>
      </c>
    </row>
    <row r="1525" spans="1:15" x14ac:dyDescent="0.35">
      <c r="A1525" t="s">
        <v>7566</v>
      </c>
      <c r="B1525">
        <v>54</v>
      </c>
      <c r="C1525">
        <v>2</v>
      </c>
      <c r="D1525">
        <v>104.1871</v>
      </c>
      <c r="E1525">
        <v>2</v>
      </c>
      <c r="F1525">
        <v>3</v>
      </c>
      <c r="G1525">
        <v>1</v>
      </c>
      <c r="H1525">
        <v>6</v>
      </c>
      <c r="I1525" t="s">
        <v>42</v>
      </c>
      <c r="J1525" t="s">
        <v>45</v>
      </c>
      <c r="K1525">
        <v>1</v>
      </c>
      <c r="L1525">
        <v>7.1391000000000062</v>
      </c>
      <c r="M1525">
        <f>_xlfn.RANK.EQ(D1525,'Segments clients'!$D$2:$D$1708,0)</f>
        <v>1407</v>
      </c>
      <c r="N1525">
        <f>SUMIFS('Segments clients'!$D$2:$D$1708,'Segments clients'!$M$2:$M$1708,"&lt;="&amp;M1525)</f>
        <v>2320526.6796999965</v>
      </c>
      <c r="O1525" s="4">
        <f>IFERROR(N1525/(SUM('Segments clients'!$D$2:$D$1708)),0)</f>
        <v>0.99278655580352426</v>
      </c>
    </row>
    <row r="1526" spans="1:15" x14ac:dyDescent="0.35">
      <c r="A1526" t="s">
        <v>5013</v>
      </c>
      <c r="B1526">
        <v>85</v>
      </c>
      <c r="C1526">
        <v>3</v>
      </c>
      <c r="D1526">
        <v>959.31939999999997</v>
      </c>
      <c r="E1526">
        <v>1</v>
      </c>
      <c r="F1526">
        <v>3</v>
      </c>
      <c r="G1526">
        <v>3</v>
      </c>
      <c r="H1526">
        <v>7</v>
      </c>
      <c r="I1526" t="s">
        <v>42</v>
      </c>
      <c r="J1526" t="s">
        <v>41</v>
      </c>
      <c r="K1526">
        <v>1</v>
      </c>
      <c r="L1526">
        <v>187.43940000000001</v>
      </c>
      <c r="M1526">
        <f>_xlfn.RANK.EQ(D1526,'Segments clients'!$D$2:$D$1708,0)</f>
        <v>684</v>
      </c>
      <c r="N1526">
        <f>SUMIFS('Segments clients'!$D$2:$D$1708,'Segments clients'!$M$2:$M$1708,"&lt;="&amp;M1526)</f>
        <v>2025125.6113999959</v>
      </c>
      <c r="O1526" s="4">
        <f>IFERROR(N1526/(SUM('Segments clients'!$D$2:$D$1708)),0)</f>
        <v>0.86640567350478936</v>
      </c>
    </row>
    <row r="1527" spans="1:15" x14ac:dyDescent="0.35">
      <c r="A1527" t="s">
        <v>1264</v>
      </c>
      <c r="B1527">
        <v>113</v>
      </c>
      <c r="C1527">
        <v>3</v>
      </c>
      <c r="D1527">
        <v>746.81150000000002</v>
      </c>
      <c r="E1527">
        <v>1</v>
      </c>
      <c r="F1527">
        <v>3</v>
      </c>
      <c r="G1527">
        <v>3</v>
      </c>
      <c r="H1527">
        <v>7</v>
      </c>
      <c r="I1527" t="s">
        <v>42</v>
      </c>
      <c r="J1527" t="s">
        <v>43</v>
      </c>
      <c r="K1527">
        <v>1</v>
      </c>
      <c r="L1527">
        <v>232.09150000000011</v>
      </c>
      <c r="M1527">
        <f>_xlfn.RANK.EQ(D1527,'Segments clients'!$D$2:$D$1708,0)</f>
        <v>771</v>
      </c>
      <c r="N1527">
        <f>SUMIFS('Segments clients'!$D$2:$D$1708,'Segments clients'!$M$2:$M$1708,"&lt;="&amp;M1527)</f>
        <v>2099913.8733999957</v>
      </c>
      <c r="O1527" s="4">
        <f>IFERROR(N1527/(SUM('Segments clients'!$D$2:$D$1708)),0)</f>
        <v>0.89840219468036608</v>
      </c>
    </row>
    <row r="1528" spans="1:15" x14ac:dyDescent="0.35">
      <c r="A1528" t="s">
        <v>4091</v>
      </c>
      <c r="B1528">
        <v>40</v>
      </c>
      <c r="C1528">
        <v>2</v>
      </c>
      <c r="D1528">
        <v>485.73719999999997</v>
      </c>
      <c r="E1528">
        <v>2</v>
      </c>
      <c r="F1528">
        <v>3</v>
      </c>
      <c r="G1528">
        <v>2</v>
      </c>
      <c r="H1528">
        <v>7</v>
      </c>
      <c r="I1528" t="s">
        <v>42</v>
      </c>
      <c r="J1528" t="s">
        <v>48</v>
      </c>
      <c r="K1528">
        <v>1</v>
      </c>
      <c r="L1528">
        <v>161.63120000000001</v>
      </c>
      <c r="M1528">
        <f>_xlfn.RANK.EQ(D1528,'Segments clients'!$D$2:$D$1708,0)</f>
        <v>936</v>
      </c>
      <c r="N1528">
        <f>SUMIFS('Segments clients'!$D$2:$D$1708,'Segments clients'!$M$2:$M$1708,"&lt;="&amp;M1528)</f>
        <v>2199719.7281999965</v>
      </c>
      <c r="O1528" s="4">
        <f>IFERROR(N1528/(SUM('Segments clients'!$D$2:$D$1708)),0)</f>
        <v>0.94110194543209169</v>
      </c>
    </row>
    <row r="1529" spans="1:15" x14ac:dyDescent="0.35">
      <c r="A1529" t="s">
        <v>2309</v>
      </c>
      <c r="B1529">
        <v>156</v>
      </c>
      <c r="C1529">
        <v>1</v>
      </c>
      <c r="D1529">
        <v>27.591200000000001</v>
      </c>
      <c r="E1529">
        <v>1</v>
      </c>
      <c r="F1529">
        <v>1</v>
      </c>
      <c r="G1529">
        <v>1</v>
      </c>
      <c r="H1529">
        <v>3</v>
      </c>
      <c r="I1529" t="s">
        <v>44</v>
      </c>
      <c r="J1529" t="s">
        <v>45</v>
      </c>
      <c r="K1529">
        <v>0</v>
      </c>
      <c r="L1529">
        <v>9.1999999999998004E-3</v>
      </c>
      <c r="M1529">
        <f>_xlfn.RANK.EQ(D1529,'Segments clients'!$D$2:$D$1708,0)</f>
        <v>1652</v>
      </c>
      <c r="N1529">
        <f>SUMIFS('Segments clients'!$D$2:$D$1708,'Segments clients'!$M$2:$M$1708,"&lt;="&amp;M1529)</f>
        <v>2336356.9722999958</v>
      </c>
      <c r="O1529" s="4">
        <f>IFERROR(N1529/(SUM('Segments clients'!$D$2:$D$1708)),0)</f>
        <v>0.99955920005071175</v>
      </c>
    </row>
    <row r="1530" spans="1:15" x14ac:dyDescent="0.35">
      <c r="A1530" t="s">
        <v>1401</v>
      </c>
      <c r="B1530">
        <v>9</v>
      </c>
      <c r="C1530">
        <v>3</v>
      </c>
      <c r="D1530">
        <v>364.87580000000003</v>
      </c>
      <c r="E1530">
        <v>4</v>
      </c>
      <c r="F1530">
        <v>3</v>
      </c>
      <c r="G1530">
        <v>2</v>
      </c>
      <c r="H1530">
        <v>9</v>
      </c>
      <c r="I1530" t="s">
        <v>46</v>
      </c>
      <c r="J1530" t="s">
        <v>48</v>
      </c>
      <c r="K1530">
        <v>1</v>
      </c>
      <c r="L1530">
        <v>25.391800000000011</v>
      </c>
      <c r="M1530">
        <f>_xlfn.RANK.EQ(D1530,'Segments clients'!$D$2:$D$1708,0)</f>
        <v>1035</v>
      </c>
      <c r="N1530">
        <f>SUMIFS('Segments clients'!$D$2:$D$1708,'Segments clients'!$M$2:$M$1708,"&lt;="&amp;M1530)</f>
        <v>2241854.7976999967</v>
      </c>
      <c r="O1530" s="4">
        <f>IFERROR(N1530/(SUM('Segments clients'!$D$2:$D$1708)),0)</f>
        <v>0.95912851280293332</v>
      </c>
    </row>
    <row r="1531" spans="1:15" x14ac:dyDescent="0.35">
      <c r="A1531" t="s">
        <v>10641</v>
      </c>
      <c r="B1531">
        <v>28</v>
      </c>
      <c r="C1531">
        <v>1</v>
      </c>
      <c r="D1531">
        <v>36.514800000000001</v>
      </c>
      <c r="E1531">
        <v>3</v>
      </c>
      <c r="F1531">
        <v>1</v>
      </c>
      <c r="G1531">
        <v>1</v>
      </c>
      <c r="H1531">
        <v>5</v>
      </c>
      <c r="I1531" t="s">
        <v>42</v>
      </c>
      <c r="J1531" t="s">
        <v>48</v>
      </c>
      <c r="K1531">
        <v>0</v>
      </c>
      <c r="L1531">
        <v>-8.7112000000000052</v>
      </c>
      <c r="M1531">
        <f>_xlfn.RANK.EQ(D1531,'Segments clients'!$D$2:$D$1708,0)</f>
        <v>1626</v>
      </c>
      <c r="N1531">
        <f>SUMIFS('Segments clients'!$D$2:$D$1708,'Segments clients'!$M$2:$M$1708,"&lt;="&amp;M1531)</f>
        <v>2335529.903399996</v>
      </c>
      <c r="O1531" s="4">
        <f>IFERROR(N1531/(SUM('Segments clients'!$D$2:$D$1708)),0)</f>
        <v>0.9992053567220287</v>
      </c>
    </row>
    <row r="1532" spans="1:15" x14ac:dyDescent="0.35">
      <c r="A1532" t="s">
        <v>9012</v>
      </c>
      <c r="B1532">
        <v>13</v>
      </c>
      <c r="C1532">
        <v>1</v>
      </c>
      <c r="D1532">
        <v>32.627400000000002</v>
      </c>
      <c r="E1532">
        <v>3</v>
      </c>
      <c r="F1532">
        <v>1</v>
      </c>
      <c r="G1532">
        <v>1</v>
      </c>
      <c r="H1532">
        <v>5</v>
      </c>
      <c r="I1532" t="s">
        <v>42</v>
      </c>
      <c r="J1532" t="s">
        <v>41</v>
      </c>
      <c r="K1532">
        <v>0</v>
      </c>
      <c r="L1532">
        <v>-9.3805999999999976</v>
      </c>
      <c r="M1532">
        <f>_xlfn.RANK.EQ(D1532,'Segments clients'!$D$2:$D$1708,0)</f>
        <v>1637</v>
      </c>
      <c r="N1532">
        <f>SUMIFS('Segments clients'!$D$2:$D$1708,'Segments clients'!$M$2:$M$1708,"&lt;="&amp;M1532)</f>
        <v>2335904.8751999959</v>
      </c>
      <c r="O1532" s="4">
        <f>IFERROR(N1532/(SUM('Segments clients'!$D$2:$D$1708)),0)</f>
        <v>0.99936578020050104</v>
      </c>
    </row>
    <row r="1533" spans="1:15" x14ac:dyDescent="0.35">
      <c r="A1533" t="s">
        <v>1498</v>
      </c>
      <c r="B1533">
        <v>59</v>
      </c>
      <c r="C1533">
        <v>3</v>
      </c>
      <c r="D1533">
        <v>299.45670000000001</v>
      </c>
      <c r="E1533">
        <v>2</v>
      </c>
      <c r="F1533">
        <v>3</v>
      </c>
      <c r="G1533">
        <v>2</v>
      </c>
      <c r="H1533">
        <v>7</v>
      </c>
      <c r="I1533" t="s">
        <v>42</v>
      </c>
      <c r="J1533" t="s">
        <v>45</v>
      </c>
      <c r="K1533">
        <v>1</v>
      </c>
      <c r="L1533">
        <v>78.49469999999998</v>
      </c>
      <c r="M1533">
        <f>_xlfn.RANK.EQ(D1533,'Segments clients'!$D$2:$D$1708,0)</f>
        <v>1102</v>
      </c>
      <c r="N1533">
        <f>SUMIFS('Segments clients'!$D$2:$D$1708,'Segments clients'!$M$2:$M$1708,"&lt;="&amp;M1533)</f>
        <v>2264094.988399996</v>
      </c>
      <c r="O1533" s="4">
        <f>IFERROR(N1533/(SUM('Segments clients'!$D$2:$D$1708)),0)</f>
        <v>0.96864349167329922</v>
      </c>
    </row>
    <row r="1534" spans="1:15" x14ac:dyDescent="0.35">
      <c r="A1534" t="s">
        <v>8366</v>
      </c>
      <c r="B1534">
        <v>164</v>
      </c>
      <c r="C1534">
        <v>1</v>
      </c>
      <c r="D1534">
        <v>14.363200000000001</v>
      </c>
      <c r="E1534">
        <v>1</v>
      </c>
      <c r="F1534">
        <v>1</v>
      </c>
      <c r="G1534">
        <v>1</v>
      </c>
      <c r="H1534">
        <v>3</v>
      </c>
      <c r="I1534" t="s">
        <v>44</v>
      </c>
      <c r="J1534" t="s">
        <v>41</v>
      </c>
      <c r="K1534">
        <v>0</v>
      </c>
      <c r="L1534">
        <v>-19.344799999999999</v>
      </c>
      <c r="M1534">
        <f>_xlfn.RANK.EQ(D1534,'Segments clients'!$D$2:$D$1708,0)</f>
        <v>1693</v>
      </c>
      <c r="N1534">
        <f>SUMIFS('Segments clients'!$D$2:$D$1708,'Segments clients'!$M$2:$M$1708,"&lt;="&amp;M1534)</f>
        <v>2337260.8688999964</v>
      </c>
      <c r="O1534" s="4">
        <f>IFERROR(N1534/(SUM('Segments clients'!$D$2:$D$1708)),0)</f>
        <v>0.99994591242948661</v>
      </c>
    </row>
    <row r="1535" spans="1:15" x14ac:dyDescent="0.35">
      <c r="A1535" t="s">
        <v>3981</v>
      </c>
      <c r="B1535">
        <v>44</v>
      </c>
      <c r="C1535">
        <v>2</v>
      </c>
      <c r="D1535">
        <v>844.66820000000007</v>
      </c>
      <c r="E1535">
        <v>2</v>
      </c>
      <c r="F1535">
        <v>3</v>
      </c>
      <c r="G1535">
        <v>3</v>
      </c>
      <c r="H1535">
        <v>8</v>
      </c>
      <c r="I1535" t="s">
        <v>46</v>
      </c>
      <c r="J1535" t="s">
        <v>41</v>
      </c>
      <c r="K1535">
        <v>1</v>
      </c>
      <c r="L1535">
        <v>241.11019999999999</v>
      </c>
      <c r="M1535">
        <f>_xlfn.RANK.EQ(D1535,'Segments clients'!$D$2:$D$1708,0)</f>
        <v>735</v>
      </c>
      <c r="N1535">
        <f>SUMIFS('Segments clients'!$D$2:$D$1708,'Segments clients'!$M$2:$M$1708,"&lt;="&amp;M1535)</f>
        <v>2071154.2507999961</v>
      </c>
      <c r="O1535" s="4">
        <f>IFERROR(N1535/(SUM('Segments clients'!$D$2:$D$1708)),0)</f>
        <v>0.88609801954760947</v>
      </c>
    </row>
    <row r="1536" spans="1:15" x14ac:dyDescent="0.35">
      <c r="A1536" t="s">
        <v>9207</v>
      </c>
      <c r="B1536">
        <v>148</v>
      </c>
      <c r="C1536">
        <v>1</v>
      </c>
      <c r="D1536">
        <v>44.197400000000002</v>
      </c>
      <c r="E1536">
        <v>1</v>
      </c>
      <c r="F1536">
        <v>1</v>
      </c>
      <c r="G1536">
        <v>1</v>
      </c>
      <c r="H1536">
        <v>3</v>
      </c>
      <c r="I1536" t="s">
        <v>44</v>
      </c>
      <c r="J1536" t="s">
        <v>41</v>
      </c>
      <c r="K1536">
        <v>0</v>
      </c>
      <c r="L1536">
        <v>3.8614000000000002</v>
      </c>
      <c r="M1536">
        <f>_xlfn.RANK.EQ(D1536,'Segments clients'!$D$2:$D$1708,0)</f>
        <v>1598</v>
      </c>
      <c r="N1536">
        <f>SUMIFS('Segments clients'!$D$2:$D$1708,'Segments clients'!$M$2:$M$1708,"&lt;="&amp;M1536)</f>
        <v>2334415.2189999963</v>
      </c>
      <c r="O1536" s="4">
        <f>IFERROR(N1536/(SUM('Segments clients'!$D$2:$D$1708)),0)</f>
        <v>0.99872846339605892</v>
      </c>
    </row>
    <row r="1537" spans="1:15" x14ac:dyDescent="0.35">
      <c r="A1537" t="s">
        <v>3671</v>
      </c>
      <c r="B1537">
        <v>35</v>
      </c>
      <c r="C1537">
        <v>3</v>
      </c>
      <c r="D1537">
        <v>563.62349999999992</v>
      </c>
      <c r="E1537">
        <v>2</v>
      </c>
      <c r="F1537">
        <v>3</v>
      </c>
      <c r="G1537">
        <v>2</v>
      </c>
      <c r="H1537">
        <v>7</v>
      </c>
      <c r="I1537" t="s">
        <v>42</v>
      </c>
      <c r="J1537" t="s">
        <v>43</v>
      </c>
      <c r="K1537">
        <v>1</v>
      </c>
      <c r="L1537">
        <v>138.2295</v>
      </c>
      <c r="M1537">
        <f>_xlfn.RANK.EQ(D1537,'Segments clients'!$D$2:$D$1708,0)</f>
        <v>871</v>
      </c>
      <c r="N1537">
        <f>SUMIFS('Segments clients'!$D$2:$D$1708,'Segments clients'!$M$2:$M$1708,"&lt;="&amp;M1537)</f>
        <v>2165861.9191999962</v>
      </c>
      <c r="O1537" s="4">
        <f>IFERROR(N1537/(SUM('Segments clients'!$D$2:$D$1708)),0)</f>
        <v>0.92661662282054147</v>
      </c>
    </row>
    <row r="1538" spans="1:15" x14ac:dyDescent="0.35">
      <c r="A1538" t="s">
        <v>5736</v>
      </c>
      <c r="B1538">
        <v>67</v>
      </c>
      <c r="C1538">
        <v>3</v>
      </c>
      <c r="D1538">
        <v>1299.1116</v>
      </c>
      <c r="E1538">
        <v>2</v>
      </c>
      <c r="F1538">
        <v>3</v>
      </c>
      <c r="G1538">
        <v>3</v>
      </c>
      <c r="H1538">
        <v>8</v>
      </c>
      <c r="I1538" t="s">
        <v>46</v>
      </c>
      <c r="J1538" t="s">
        <v>45</v>
      </c>
      <c r="K1538">
        <v>1</v>
      </c>
      <c r="L1538">
        <v>370.10160000000008</v>
      </c>
      <c r="M1538">
        <f>_xlfn.RANK.EQ(D1538,'Segments clients'!$D$2:$D$1708,0)</f>
        <v>555</v>
      </c>
      <c r="N1538">
        <f>SUMIFS('Segments clients'!$D$2:$D$1708,'Segments clients'!$M$2:$M$1708,"&lt;="&amp;M1538)</f>
        <v>1880553.8749999963</v>
      </c>
      <c r="O1538" s="4">
        <f>IFERROR(N1538/(SUM('Segments clients'!$D$2:$D$1708)),0)</f>
        <v>0.80455381999985731</v>
      </c>
    </row>
    <row r="1539" spans="1:15" x14ac:dyDescent="0.35">
      <c r="A1539" t="s">
        <v>6499</v>
      </c>
      <c r="B1539">
        <v>156</v>
      </c>
      <c r="C1539">
        <v>2</v>
      </c>
      <c r="D1539">
        <v>119.93819999999999</v>
      </c>
      <c r="E1539">
        <v>1</v>
      </c>
      <c r="F1539">
        <v>3</v>
      </c>
      <c r="G1539">
        <v>1</v>
      </c>
      <c r="H1539">
        <v>5</v>
      </c>
      <c r="I1539" t="s">
        <v>42</v>
      </c>
      <c r="J1539" t="s">
        <v>45</v>
      </c>
      <c r="K1539">
        <v>1</v>
      </c>
      <c r="L1539">
        <v>8.0422000000000047</v>
      </c>
      <c r="M1539">
        <f>_xlfn.RANK.EQ(D1539,'Segments clients'!$D$2:$D$1708,0)</f>
        <v>1367</v>
      </c>
      <c r="N1539">
        <f>SUMIFS('Segments clients'!$D$2:$D$1708,'Segments clients'!$M$2:$M$1708,"&lt;="&amp;M1539)</f>
        <v>2316024.7009999966</v>
      </c>
      <c r="O1539" s="4">
        <f>IFERROR(N1539/(SUM('Segments clients'!$D$2:$D$1708)),0)</f>
        <v>0.99086048274132976</v>
      </c>
    </row>
    <row r="1540" spans="1:15" x14ac:dyDescent="0.35">
      <c r="A1540" t="s">
        <v>5001</v>
      </c>
      <c r="B1540">
        <v>53</v>
      </c>
      <c r="C1540">
        <v>2</v>
      </c>
      <c r="D1540">
        <v>91.267200000000003</v>
      </c>
      <c r="E1540">
        <v>2</v>
      </c>
      <c r="F1540">
        <v>3</v>
      </c>
      <c r="G1540">
        <v>1</v>
      </c>
      <c r="H1540">
        <v>6</v>
      </c>
      <c r="I1540" t="s">
        <v>42</v>
      </c>
      <c r="J1540" t="s">
        <v>41</v>
      </c>
      <c r="K1540">
        <v>1</v>
      </c>
      <c r="L1540">
        <v>-4.9987999999999904</v>
      </c>
      <c r="M1540">
        <f>_xlfn.RANK.EQ(D1540,'Segments clients'!$D$2:$D$1708,0)</f>
        <v>1446</v>
      </c>
      <c r="N1540">
        <f>SUMIFS('Segments clients'!$D$2:$D$1708,'Segments clients'!$M$2:$M$1708,"&lt;="&amp;M1540)</f>
        <v>2324291.1123999967</v>
      </c>
      <c r="O1540" s="4">
        <f>IFERROR(N1540/(SUM('Segments clients'!$D$2:$D$1708)),0)</f>
        <v>0.99439708595061593</v>
      </c>
    </row>
    <row r="1541" spans="1:15" x14ac:dyDescent="0.35">
      <c r="A1541" t="s">
        <v>1040</v>
      </c>
      <c r="B1541">
        <v>30</v>
      </c>
      <c r="C1541">
        <v>1</v>
      </c>
      <c r="D1541">
        <v>311.85559999999998</v>
      </c>
      <c r="E1541">
        <v>3</v>
      </c>
      <c r="F1541">
        <v>1</v>
      </c>
      <c r="G1541">
        <v>2</v>
      </c>
      <c r="H1541">
        <v>6</v>
      </c>
      <c r="I1541" t="s">
        <v>42</v>
      </c>
      <c r="J1541" t="s">
        <v>43</v>
      </c>
      <c r="K1541">
        <v>0</v>
      </c>
      <c r="L1541">
        <v>106.8736</v>
      </c>
      <c r="M1541">
        <f>_xlfn.RANK.EQ(D1541,'Segments clients'!$D$2:$D$1708,0)</f>
        <v>1087</v>
      </c>
      <c r="N1541">
        <f>SUMIFS('Segments clients'!$D$2:$D$1708,'Segments clients'!$M$2:$M$1708,"&lt;="&amp;M1541)</f>
        <v>2259521.2118999953</v>
      </c>
      <c r="O1541" s="4">
        <f>IFERROR(N1541/(SUM('Segments clients'!$D$2:$D$1708)),0)</f>
        <v>0.9666867014936501</v>
      </c>
    </row>
    <row r="1542" spans="1:15" x14ac:dyDescent="0.35">
      <c r="A1542" t="s">
        <v>2088</v>
      </c>
      <c r="B1542">
        <v>66</v>
      </c>
      <c r="C1542">
        <v>2</v>
      </c>
      <c r="D1542">
        <v>148.624</v>
      </c>
      <c r="E1542">
        <v>2</v>
      </c>
      <c r="F1542">
        <v>3</v>
      </c>
      <c r="G1542">
        <v>1</v>
      </c>
      <c r="H1542">
        <v>6</v>
      </c>
      <c r="I1542" t="s">
        <v>42</v>
      </c>
      <c r="J1542" t="s">
        <v>45</v>
      </c>
      <c r="K1542">
        <v>1</v>
      </c>
      <c r="L1542">
        <v>27.614000000000001</v>
      </c>
      <c r="M1542">
        <f>_xlfn.RANK.EQ(D1542,'Segments clients'!$D$2:$D$1708,0)</f>
        <v>1301</v>
      </c>
      <c r="N1542">
        <f>SUMIFS('Segments clients'!$D$2:$D$1708,'Segments clients'!$M$2:$M$1708,"&lt;="&amp;M1542)</f>
        <v>2307241.0904999971</v>
      </c>
      <c r="O1542" s="4">
        <f>IFERROR(N1542/(SUM('Segments clients'!$D$2:$D$1708)),0)</f>
        <v>0.98710260721587306</v>
      </c>
    </row>
    <row r="1543" spans="1:15" x14ac:dyDescent="0.35">
      <c r="A1543" t="s">
        <v>6148</v>
      </c>
      <c r="B1543">
        <v>90</v>
      </c>
      <c r="C1543">
        <v>2</v>
      </c>
      <c r="D1543">
        <v>516.47519999999997</v>
      </c>
      <c r="E1543">
        <v>1</v>
      </c>
      <c r="F1543">
        <v>3</v>
      </c>
      <c r="G1543">
        <v>2</v>
      </c>
      <c r="H1543">
        <v>6</v>
      </c>
      <c r="I1543" t="s">
        <v>42</v>
      </c>
      <c r="J1543" t="s">
        <v>45</v>
      </c>
      <c r="K1543">
        <v>1</v>
      </c>
      <c r="L1543">
        <v>116.4992</v>
      </c>
      <c r="M1543">
        <f>_xlfn.RANK.EQ(D1543,'Segments clients'!$D$2:$D$1708,0)</f>
        <v>904</v>
      </c>
      <c r="N1543">
        <f>SUMIFS('Segments clients'!$D$2:$D$1708,'Segments clients'!$M$2:$M$1708,"&lt;="&amp;M1543)</f>
        <v>2183710.426399997</v>
      </c>
      <c r="O1543" s="4">
        <f>IFERROR(N1543/(SUM('Segments clients'!$D$2:$D$1708)),0)</f>
        <v>0.93425271601625259</v>
      </c>
    </row>
    <row r="1544" spans="1:15" x14ac:dyDescent="0.35">
      <c r="A1544" t="s">
        <v>2385</v>
      </c>
      <c r="B1544">
        <v>2</v>
      </c>
      <c r="C1544">
        <v>6</v>
      </c>
      <c r="D1544">
        <v>2692.4252999999999</v>
      </c>
      <c r="E1544">
        <v>4</v>
      </c>
      <c r="F1544">
        <v>4</v>
      </c>
      <c r="G1544">
        <v>4</v>
      </c>
      <c r="H1544">
        <v>12</v>
      </c>
      <c r="I1544" t="s">
        <v>49</v>
      </c>
      <c r="J1544" t="s">
        <v>41</v>
      </c>
      <c r="K1544">
        <v>1</v>
      </c>
      <c r="L1544">
        <v>793.98730000000035</v>
      </c>
      <c r="M1544">
        <f>_xlfn.RANK.EQ(D1544,'Segments clients'!$D$2:$D$1708,0)</f>
        <v>315</v>
      </c>
      <c r="N1544">
        <f>SUMIFS('Segments clients'!$D$2:$D$1708,'Segments clients'!$M$2:$M$1708,"&lt;="&amp;M1544)</f>
        <v>1422769.4640999991</v>
      </c>
      <c r="O1544" s="4">
        <f>IFERROR(N1544/(SUM('Segments clients'!$D$2:$D$1708)),0)</f>
        <v>0.60870077828576241</v>
      </c>
    </row>
    <row r="1545" spans="1:15" x14ac:dyDescent="0.35">
      <c r="A1545" t="s">
        <v>3755</v>
      </c>
      <c r="B1545">
        <v>168</v>
      </c>
      <c r="C1545">
        <v>2</v>
      </c>
      <c r="D1545">
        <v>131.155</v>
      </c>
      <c r="E1545">
        <v>1</v>
      </c>
      <c r="F1545">
        <v>3</v>
      </c>
      <c r="G1545">
        <v>1</v>
      </c>
      <c r="H1545">
        <v>5</v>
      </c>
      <c r="I1545" t="s">
        <v>42</v>
      </c>
      <c r="J1545" t="s">
        <v>45</v>
      </c>
      <c r="K1545">
        <v>1</v>
      </c>
      <c r="L1545">
        <v>18.709</v>
      </c>
      <c r="M1545">
        <f>_xlfn.RANK.EQ(D1545,'Segments clients'!$D$2:$D$1708,0)</f>
        <v>1340</v>
      </c>
      <c r="N1545">
        <f>SUMIFS('Segments clients'!$D$2:$D$1708,'Segments clients'!$M$2:$M$1708,"&lt;="&amp;M1545)</f>
        <v>2312658.1323999967</v>
      </c>
      <c r="O1545" s="4">
        <f>IFERROR(N1545/(SUM('Segments clients'!$D$2:$D$1708)),0)</f>
        <v>0.98942017004227378</v>
      </c>
    </row>
    <row r="1546" spans="1:15" x14ac:dyDescent="0.35">
      <c r="A1546" t="s">
        <v>5805</v>
      </c>
      <c r="B1546">
        <v>51</v>
      </c>
      <c r="C1546">
        <v>3</v>
      </c>
      <c r="D1546">
        <v>1188.5891999999999</v>
      </c>
      <c r="E1546">
        <v>2</v>
      </c>
      <c r="F1546">
        <v>3</v>
      </c>
      <c r="G1546">
        <v>3</v>
      </c>
      <c r="H1546">
        <v>8</v>
      </c>
      <c r="I1546" t="s">
        <v>46</v>
      </c>
      <c r="J1546" t="s">
        <v>41</v>
      </c>
      <c r="K1546">
        <v>1</v>
      </c>
      <c r="L1546">
        <v>253.41319999999999</v>
      </c>
      <c r="M1546">
        <f>_xlfn.RANK.EQ(D1546,'Segments clients'!$D$2:$D$1708,0)</f>
        <v>596</v>
      </c>
      <c r="N1546">
        <f>SUMIFS('Segments clients'!$D$2:$D$1708,'Segments clients'!$M$2:$M$1708,"&lt;="&amp;M1546)</f>
        <v>1931075.700399996</v>
      </c>
      <c r="O1546" s="4">
        <f>IFERROR(N1546/(SUM('Segments clients'!$D$2:$D$1708)),0)</f>
        <v>0.82616847734060261</v>
      </c>
    </row>
    <row r="1547" spans="1:15" x14ac:dyDescent="0.35">
      <c r="A1547" t="s">
        <v>3185</v>
      </c>
      <c r="B1547">
        <v>4</v>
      </c>
      <c r="C1547">
        <v>3</v>
      </c>
      <c r="D1547">
        <v>278.32920000000001</v>
      </c>
      <c r="E1547">
        <v>4</v>
      </c>
      <c r="F1547">
        <v>3</v>
      </c>
      <c r="G1547">
        <v>2</v>
      </c>
      <c r="H1547">
        <v>9</v>
      </c>
      <c r="I1547" t="s">
        <v>46</v>
      </c>
      <c r="J1547" t="s">
        <v>48</v>
      </c>
      <c r="K1547">
        <v>1</v>
      </c>
      <c r="L1547">
        <v>50.261200000000017</v>
      </c>
      <c r="M1547">
        <f>_xlfn.RANK.EQ(D1547,'Segments clients'!$D$2:$D$1708,0)</f>
        <v>1128</v>
      </c>
      <c r="N1547">
        <f>SUMIFS('Segments clients'!$D$2:$D$1708,'Segments clients'!$M$2:$M$1708,"&lt;="&amp;M1547)</f>
        <v>2271638.1459999974</v>
      </c>
      <c r="O1547" s="4">
        <f>IFERROR(N1547/(SUM('Segments clients'!$D$2:$D$1708)),0)</f>
        <v>0.97187066657247201</v>
      </c>
    </row>
    <row r="1548" spans="1:15" x14ac:dyDescent="0.35">
      <c r="A1548" t="s">
        <v>979</v>
      </c>
      <c r="B1548">
        <v>17</v>
      </c>
      <c r="C1548">
        <v>5</v>
      </c>
      <c r="D1548">
        <v>3630.2177999999999</v>
      </c>
      <c r="E1548">
        <v>3</v>
      </c>
      <c r="F1548">
        <v>4</v>
      </c>
      <c r="G1548">
        <v>4</v>
      </c>
      <c r="H1548">
        <v>11</v>
      </c>
      <c r="I1548" t="s">
        <v>49</v>
      </c>
      <c r="J1548" t="s">
        <v>45</v>
      </c>
      <c r="K1548">
        <v>1</v>
      </c>
      <c r="L1548">
        <v>1186.3317999999999</v>
      </c>
      <c r="M1548">
        <f>_xlfn.RANK.EQ(D1548,'Segments clients'!$D$2:$D$1708,0)</f>
        <v>208</v>
      </c>
      <c r="N1548">
        <f>SUMIFS('Segments clients'!$D$2:$D$1708,'Segments clients'!$M$2:$M$1708,"&lt;="&amp;M1548)</f>
        <v>1084886.7490999994</v>
      </c>
      <c r="O1548" s="4">
        <f>IFERROR(N1548/(SUM('Segments clients'!$D$2:$D$1708)),0)</f>
        <v>0.46414505314591586</v>
      </c>
    </row>
    <row r="1549" spans="1:15" x14ac:dyDescent="0.35">
      <c r="A1549" t="s">
        <v>7473</v>
      </c>
      <c r="B1549">
        <v>5</v>
      </c>
      <c r="C1549">
        <v>2</v>
      </c>
      <c r="D1549">
        <v>120.738</v>
      </c>
      <c r="E1549">
        <v>4</v>
      </c>
      <c r="F1549">
        <v>3</v>
      </c>
      <c r="G1549">
        <v>1</v>
      </c>
      <c r="H1549">
        <v>8</v>
      </c>
      <c r="I1549" t="s">
        <v>46</v>
      </c>
      <c r="J1549" t="s">
        <v>41</v>
      </c>
      <c r="K1549">
        <v>1</v>
      </c>
      <c r="L1549">
        <v>18.422000000000001</v>
      </c>
      <c r="M1549">
        <f>_xlfn.RANK.EQ(D1549,'Segments clients'!$D$2:$D$1708,0)</f>
        <v>1365</v>
      </c>
      <c r="N1549">
        <f>SUMIFS('Segments clients'!$D$2:$D$1708,'Segments clients'!$M$2:$M$1708,"&lt;="&amp;M1549)</f>
        <v>2315784.4819999966</v>
      </c>
      <c r="O1549" s="4">
        <f>IFERROR(N1549/(SUM('Segments clients'!$D$2:$D$1708)),0)</f>
        <v>0.99075771029930837</v>
      </c>
    </row>
    <row r="1550" spans="1:15" x14ac:dyDescent="0.35">
      <c r="A1550" t="s">
        <v>258</v>
      </c>
      <c r="B1550">
        <v>74</v>
      </c>
      <c r="C1550">
        <v>4</v>
      </c>
      <c r="D1550">
        <v>1957.7008000000001</v>
      </c>
      <c r="E1550">
        <v>2</v>
      </c>
      <c r="F1550">
        <v>3</v>
      </c>
      <c r="G1550">
        <v>4</v>
      </c>
      <c r="H1550">
        <v>9</v>
      </c>
      <c r="I1550" t="s">
        <v>46</v>
      </c>
      <c r="J1550" t="s">
        <v>41</v>
      </c>
      <c r="K1550">
        <v>1</v>
      </c>
      <c r="L1550">
        <v>680.01080000000002</v>
      </c>
      <c r="M1550">
        <f>_xlfn.RANK.EQ(D1550,'Segments clients'!$D$2:$D$1708,0)</f>
        <v>421</v>
      </c>
      <c r="N1550">
        <f>SUMIFS('Segments clients'!$D$2:$D$1708,'Segments clients'!$M$2:$M$1708,"&lt;="&amp;M1550)</f>
        <v>1668821.2938999981</v>
      </c>
      <c r="O1550" s="4">
        <f>IFERROR(N1550/(SUM('Segments clients'!$D$2:$D$1708)),0)</f>
        <v>0.71396866888716537</v>
      </c>
    </row>
    <row r="1551" spans="1:15" x14ac:dyDescent="0.35">
      <c r="A1551" t="s">
        <v>1858</v>
      </c>
      <c r="B1551">
        <v>177</v>
      </c>
      <c r="C1551">
        <v>2</v>
      </c>
      <c r="D1551">
        <v>640.7897999999999</v>
      </c>
      <c r="E1551">
        <v>1</v>
      </c>
      <c r="F1551">
        <v>3</v>
      </c>
      <c r="G1551">
        <v>3</v>
      </c>
      <c r="H1551">
        <v>7</v>
      </c>
      <c r="I1551" t="s">
        <v>42</v>
      </c>
      <c r="J1551" t="s">
        <v>41</v>
      </c>
      <c r="K1551">
        <v>1</v>
      </c>
      <c r="L1551">
        <v>226.81779999999989</v>
      </c>
      <c r="M1551">
        <f>_xlfn.RANK.EQ(D1551,'Segments clients'!$D$2:$D$1708,0)</f>
        <v>835</v>
      </c>
      <c r="N1551">
        <f>SUMIFS('Segments clients'!$D$2:$D$1708,'Segments clients'!$M$2:$M$1708,"&lt;="&amp;M1551)</f>
        <v>2144417.5906999959</v>
      </c>
      <c r="O1551" s="4">
        <f>IFERROR(N1551/(SUM('Segments clients'!$D$2:$D$1708)),0)</f>
        <v>0.91744213617521364</v>
      </c>
    </row>
    <row r="1552" spans="1:15" x14ac:dyDescent="0.35">
      <c r="A1552" t="s">
        <v>5236</v>
      </c>
      <c r="B1552">
        <v>65</v>
      </c>
      <c r="C1552">
        <v>3</v>
      </c>
      <c r="D1552">
        <v>2710.2228</v>
      </c>
      <c r="E1552">
        <v>2</v>
      </c>
      <c r="F1552">
        <v>3</v>
      </c>
      <c r="G1552">
        <v>4</v>
      </c>
      <c r="H1552">
        <v>9</v>
      </c>
      <c r="I1552" t="s">
        <v>46</v>
      </c>
      <c r="J1552" t="s">
        <v>43</v>
      </c>
      <c r="K1552">
        <v>1</v>
      </c>
      <c r="L1552">
        <v>915.1748</v>
      </c>
      <c r="M1552">
        <f>_xlfn.RANK.EQ(D1552,'Segments clients'!$D$2:$D$1708,0)</f>
        <v>312</v>
      </c>
      <c r="N1552">
        <f>SUMIFS('Segments clients'!$D$2:$D$1708,'Segments clients'!$M$2:$M$1708,"&lt;="&amp;M1552)</f>
        <v>1414668.5706999989</v>
      </c>
      <c r="O1552" s="4">
        <f>IFERROR(N1552/(SUM('Segments clients'!$D$2:$D$1708)),0)</f>
        <v>0.60523498833045908</v>
      </c>
    </row>
    <row r="1553" spans="1:15" x14ac:dyDescent="0.35">
      <c r="A1553" t="s">
        <v>5330</v>
      </c>
      <c r="B1553">
        <v>135</v>
      </c>
      <c r="C1553">
        <v>1</v>
      </c>
      <c r="D1553">
        <v>810.35739999999998</v>
      </c>
      <c r="E1553">
        <v>1</v>
      </c>
      <c r="F1553">
        <v>1</v>
      </c>
      <c r="G1553">
        <v>3</v>
      </c>
      <c r="H1553">
        <v>5</v>
      </c>
      <c r="I1553" t="s">
        <v>44</v>
      </c>
      <c r="J1553" t="s">
        <v>45</v>
      </c>
      <c r="K1553">
        <v>0</v>
      </c>
      <c r="L1553">
        <v>301.11540000000002</v>
      </c>
      <c r="M1553">
        <f>_xlfn.RANK.EQ(D1553,'Segments clients'!$D$2:$D$1708,0)</f>
        <v>753</v>
      </c>
      <c r="N1553">
        <f>SUMIFS('Segments clients'!$D$2:$D$1708,'Segments clients'!$M$2:$M$1708,"&lt;="&amp;M1553)</f>
        <v>2086017.0843999956</v>
      </c>
      <c r="O1553" s="4">
        <f>IFERROR(N1553/(SUM('Segments clients'!$D$2:$D$1708)),0)</f>
        <v>0.89245675763422871</v>
      </c>
    </row>
    <row r="1554" spans="1:15" x14ac:dyDescent="0.35">
      <c r="A1554" t="s">
        <v>1153</v>
      </c>
      <c r="B1554">
        <v>177</v>
      </c>
      <c r="C1554">
        <v>1</v>
      </c>
      <c r="D1554">
        <v>124.786</v>
      </c>
      <c r="E1554">
        <v>1</v>
      </c>
      <c r="F1554">
        <v>1</v>
      </c>
      <c r="G1554">
        <v>1</v>
      </c>
      <c r="H1554">
        <v>3</v>
      </c>
      <c r="I1554" t="s">
        <v>44</v>
      </c>
      <c r="J1554" t="s">
        <v>43</v>
      </c>
      <c r="K1554">
        <v>0</v>
      </c>
      <c r="L1554">
        <v>23.616</v>
      </c>
      <c r="M1554">
        <f>_xlfn.RANK.EQ(D1554,'Segments clients'!$D$2:$D$1708,0)</f>
        <v>1352</v>
      </c>
      <c r="N1554">
        <f>SUMIFS('Segments clients'!$D$2:$D$1708,'Segments clients'!$M$2:$M$1708,"&lt;="&amp;M1554)</f>
        <v>2314197.4223999968</v>
      </c>
      <c r="O1554" s="4">
        <f>IFERROR(N1554/(SUM('Segments clients'!$D$2:$D$1708)),0)</f>
        <v>0.99007872158182364</v>
      </c>
    </row>
    <row r="1555" spans="1:15" x14ac:dyDescent="0.35">
      <c r="A1555" t="s">
        <v>3379</v>
      </c>
      <c r="B1555">
        <v>78</v>
      </c>
      <c r="C1555">
        <v>2</v>
      </c>
      <c r="D1555">
        <v>1552.1478</v>
      </c>
      <c r="E1555">
        <v>2</v>
      </c>
      <c r="F1555">
        <v>3</v>
      </c>
      <c r="G1555">
        <v>3</v>
      </c>
      <c r="H1555">
        <v>8</v>
      </c>
      <c r="I1555" t="s">
        <v>46</v>
      </c>
      <c r="J1555" t="s">
        <v>43</v>
      </c>
      <c r="K1555">
        <v>1</v>
      </c>
      <c r="L1555">
        <v>489.01380000000017</v>
      </c>
      <c r="M1555">
        <f>_xlfn.RANK.EQ(D1555,'Segments clients'!$D$2:$D$1708,0)</f>
        <v>489</v>
      </c>
      <c r="N1555">
        <f>SUMIFS('Segments clients'!$D$2:$D$1708,'Segments clients'!$M$2:$M$1708,"&lt;="&amp;M1555)</f>
        <v>1786714.0403999973</v>
      </c>
      <c r="O1555" s="4">
        <f>IFERROR(N1555/(SUM('Segments clients'!$D$2:$D$1708)),0)</f>
        <v>0.76440650042594505</v>
      </c>
    </row>
    <row r="1556" spans="1:15" x14ac:dyDescent="0.35">
      <c r="A1556" t="s">
        <v>2592</v>
      </c>
      <c r="B1556">
        <v>140</v>
      </c>
      <c r="C1556">
        <v>4</v>
      </c>
      <c r="D1556">
        <v>308.01569999999998</v>
      </c>
      <c r="E1556">
        <v>1</v>
      </c>
      <c r="F1556">
        <v>3</v>
      </c>
      <c r="G1556">
        <v>2</v>
      </c>
      <c r="H1556">
        <v>6</v>
      </c>
      <c r="I1556" t="s">
        <v>42</v>
      </c>
      <c r="J1556" t="s">
        <v>48</v>
      </c>
      <c r="K1556">
        <v>1</v>
      </c>
      <c r="L1556">
        <v>53.617700000000013</v>
      </c>
      <c r="M1556">
        <f>_xlfn.RANK.EQ(D1556,'Segments clients'!$D$2:$D$1708,0)</f>
        <v>1092</v>
      </c>
      <c r="N1556">
        <f>SUMIFS('Segments clients'!$D$2:$D$1708,'Segments clients'!$M$2:$M$1708,"&lt;="&amp;M1556)</f>
        <v>2261066.0370999952</v>
      </c>
      <c r="O1556" s="4">
        <f>IFERROR(N1556/(SUM('Segments clients'!$D$2:$D$1708)),0)</f>
        <v>0.96734762114738349</v>
      </c>
    </row>
    <row r="1557" spans="1:15" x14ac:dyDescent="0.35">
      <c r="A1557" t="s">
        <v>4389</v>
      </c>
      <c r="B1557">
        <v>29</v>
      </c>
      <c r="C1557">
        <v>4</v>
      </c>
      <c r="D1557">
        <v>361.03429999999997</v>
      </c>
      <c r="E1557">
        <v>3</v>
      </c>
      <c r="F1557">
        <v>3</v>
      </c>
      <c r="G1557">
        <v>2</v>
      </c>
      <c r="H1557">
        <v>8</v>
      </c>
      <c r="I1557" t="s">
        <v>46</v>
      </c>
      <c r="J1557" t="s">
        <v>45</v>
      </c>
      <c r="K1557">
        <v>1</v>
      </c>
      <c r="L1557">
        <v>82.832300000000004</v>
      </c>
      <c r="M1557">
        <f>_xlfn.RANK.EQ(D1557,'Segments clients'!$D$2:$D$1708,0)</f>
        <v>1039</v>
      </c>
      <c r="N1557">
        <f>SUMIFS('Segments clients'!$D$2:$D$1708,'Segments clients'!$M$2:$M$1708,"&lt;="&amp;M1557)</f>
        <v>2243305.5168999964</v>
      </c>
      <c r="O1557" s="4">
        <f>IFERROR(N1557/(SUM('Segments clients'!$D$2:$D$1708)),0)</f>
        <v>0.95974917126405124</v>
      </c>
    </row>
    <row r="1558" spans="1:15" x14ac:dyDescent="0.35">
      <c r="A1558" t="s">
        <v>9518</v>
      </c>
      <c r="B1558">
        <v>46</v>
      </c>
      <c r="C1558">
        <v>2</v>
      </c>
      <c r="D1558">
        <v>359.45780000000002</v>
      </c>
      <c r="E1558">
        <v>2</v>
      </c>
      <c r="F1558">
        <v>3</v>
      </c>
      <c r="G1558">
        <v>2</v>
      </c>
      <c r="H1558">
        <v>7</v>
      </c>
      <c r="I1558" t="s">
        <v>42</v>
      </c>
      <c r="J1558" t="s">
        <v>43</v>
      </c>
      <c r="K1558">
        <v>1</v>
      </c>
      <c r="L1558">
        <v>50.427800000000033</v>
      </c>
      <c r="M1558">
        <f>_xlfn.RANK.EQ(D1558,'Segments clients'!$D$2:$D$1708,0)</f>
        <v>1040</v>
      </c>
      <c r="N1558">
        <f>SUMIFS('Segments clients'!$D$2:$D$1708,'Segments clients'!$M$2:$M$1708,"&lt;="&amp;M1558)</f>
        <v>2243664.9746999964</v>
      </c>
      <c r="O1558" s="4">
        <f>IFERROR(N1558/(SUM('Segments clients'!$D$2:$D$1708)),0)</f>
        <v>0.95990295741714338</v>
      </c>
    </row>
    <row r="1559" spans="1:15" x14ac:dyDescent="0.35">
      <c r="A1559" t="s">
        <v>846</v>
      </c>
      <c r="B1559">
        <v>61</v>
      </c>
      <c r="C1559">
        <v>1</v>
      </c>
      <c r="D1559">
        <v>21.716799999999999</v>
      </c>
      <c r="E1559">
        <v>2</v>
      </c>
      <c r="F1559">
        <v>1</v>
      </c>
      <c r="G1559">
        <v>1</v>
      </c>
      <c r="H1559">
        <v>4</v>
      </c>
      <c r="I1559" t="s">
        <v>44</v>
      </c>
      <c r="J1559" t="s">
        <v>48</v>
      </c>
      <c r="K1559">
        <v>0</v>
      </c>
      <c r="L1559">
        <v>-13.559200000000001</v>
      </c>
      <c r="M1559">
        <f>_xlfn.RANK.EQ(D1559,'Segments clients'!$D$2:$D$1708,0)</f>
        <v>1677</v>
      </c>
      <c r="N1559">
        <f>SUMIFS('Segments clients'!$D$2:$D$1708,'Segments clients'!$M$2:$M$1708,"&lt;="&amp;M1559)</f>
        <v>2336970.2675999966</v>
      </c>
      <c r="O1559" s="4">
        <f>IFERROR(N1559/(SUM('Segments clients'!$D$2:$D$1708)),0)</f>
        <v>0.99982158502301344</v>
      </c>
    </row>
    <row r="1560" spans="1:15" x14ac:dyDescent="0.35">
      <c r="A1560" t="s">
        <v>4875</v>
      </c>
      <c r="B1560">
        <v>71</v>
      </c>
      <c r="C1560">
        <v>1</v>
      </c>
      <c r="D1560">
        <v>1289.0609999999999</v>
      </c>
      <c r="E1560">
        <v>2</v>
      </c>
      <c r="F1560">
        <v>1</v>
      </c>
      <c r="G1560">
        <v>3</v>
      </c>
      <c r="H1560">
        <v>6</v>
      </c>
      <c r="I1560" t="s">
        <v>44</v>
      </c>
      <c r="J1560" t="s">
        <v>41</v>
      </c>
      <c r="K1560">
        <v>0</v>
      </c>
      <c r="L1560">
        <v>411.06700000000001</v>
      </c>
      <c r="M1560">
        <f>_xlfn.RANK.EQ(D1560,'Segments clients'!$D$2:$D$1708,0)</f>
        <v>558</v>
      </c>
      <c r="N1560">
        <f>SUMIFS('Segments clients'!$D$2:$D$1708,'Segments clients'!$M$2:$M$1708,"&lt;="&amp;M1560)</f>
        <v>1884427.4891999962</v>
      </c>
      <c r="O1560" s="4">
        <f>IFERROR(N1560/(SUM('Segments clients'!$D$2:$D$1708)),0)</f>
        <v>0.80621106106231599</v>
      </c>
    </row>
    <row r="1561" spans="1:15" x14ac:dyDescent="0.35">
      <c r="A1561" t="s">
        <v>9481</v>
      </c>
      <c r="B1561">
        <v>20</v>
      </c>
      <c r="C1561">
        <v>1</v>
      </c>
      <c r="D1561">
        <v>709.83519999999999</v>
      </c>
      <c r="E1561">
        <v>3</v>
      </c>
      <c r="F1561">
        <v>1</v>
      </c>
      <c r="G1561">
        <v>3</v>
      </c>
      <c r="H1561">
        <v>7</v>
      </c>
      <c r="I1561" t="s">
        <v>42</v>
      </c>
      <c r="J1561" t="s">
        <v>43</v>
      </c>
      <c r="K1561">
        <v>0</v>
      </c>
      <c r="L1561">
        <v>238.55920000000009</v>
      </c>
      <c r="M1561">
        <f>_xlfn.RANK.EQ(D1561,'Segments clients'!$D$2:$D$1708,0)</f>
        <v>795</v>
      </c>
      <c r="N1561">
        <f>SUMIFS('Segments clients'!$D$2:$D$1708,'Segments clients'!$M$2:$M$1708,"&lt;="&amp;M1561)</f>
        <v>2117392.485699995</v>
      </c>
      <c r="O1561" s="4">
        <f>IFERROR(N1561/(SUM('Segments clients'!$D$2:$D$1708)),0)</f>
        <v>0.90588003643816251</v>
      </c>
    </row>
    <row r="1562" spans="1:15" x14ac:dyDescent="0.35">
      <c r="A1562" t="s">
        <v>1869</v>
      </c>
      <c r="B1562">
        <v>17</v>
      </c>
      <c r="C1562">
        <v>5</v>
      </c>
      <c r="D1562">
        <v>1102.1926000000001</v>
      </c>
      <c r="E1562">
        <v>3</v>
      </c>
      <c r="F1562">
        <v>4</v>
      </c>
      <c r="G1562">
        <v>3</v>
      </c>
      <c r="H1562">
        <v>10</v>
      </c>
      <c r="I1562" t="s">
        <v>49</v>
      </c>
      <c r="J1562" t="s">
        <v>45</v>
      </c>
      <c r="K1562">
        <v>1</v>
      </c>
      <c r="L1562">
        <v>272.25259999999997</v>
      </c>
      <c r="M1562">
        <f>_xlfn.RANK.EQ(D1562,'Segments clients'!$D$2:$D$1708,0)</f>
        <v>629</v>
      </c>
      <c r="N1562">
        <f>SUMIFS('Segments clients'!$D$2:$D$1708,'Segments clients'!$M$2:$M$1708,"&lt;="&amp;M1562)</f>
        <v>1968849.1498999961</v>
      </c>
      <c r="O1562" s="4">
        <f>IFERROR(N1562/(SUM('Segments clients'!$D$2:$D$1708)),0)</f>
        <v>0.84232902104733198</v>
      </c>
    </row>
    <row r="1563" spans="1:15" x14ac:dyDescent="0.35">
      <c r="A1563" t="s">
        <v>4325</v>
      </c>
      <c r="B1563">
        <v>47</v>
      </c>
      <c r="C1563">
        <v>2</v>
      </c>
      <c r="D1563">
        <v>173.04419999999999</v>
      </c>
      <c r="E1563">
        <v>2</v>
      </c>
      <c r="F1563">
        <v>3</v>
      </c>
      <c r="G1563">
        <v>2</v>
      </c>
      <c r="H1563">
        <v>7</v>
      </c>
      <c r="I1563" t="s">
        <v>42</v>
      </c>
      <c r="J1563" t="s">
        <v>41</v>
      </c>
      <c r="K1563">
        <v>1</v>
      </c>
      <c r="L1563">
        <v>9.4841999999999977</v>
      </c>
      <c r="M1563">
        <f>_xlfn.RANK.EQ(D1563,'Segments clients'!$D$2:$D$1708,0)</f>
        <v>1258</v>
      </c>
      <c r="N1563">
        <f>SUMIFS('Segments clients'!$D$2:$D$1708,'Segments clients'!$M$2:$M$1708,"&lt;="&amp;M1563)</f>
        <v>2300423.0298999976</v>
      </c>
      <c r="O1563" s="4">
        <f>IFERROR(N1563/(SUM('Segments clients'!$D$2:$D$1708)),0)</f>
        <v>0.98418564919959706</v>
      </c>
    </row>
    <row r="1564" spans="1:15" x14ac:dyDescent="0.35">
      <c r="A1564" t="s">
        <v>9232</v>
      </c>
      <c r="B1564">
        <v>55</v>
      </c>
      <c r="C1564">
        <v>1</v>
      </c>
      <c r="D1564">
        <v>1875.3495</v>
      </c>
      <c r="E1564">
        <v>2</v>
      </c>
      <c r="F1564">
        <v>1</v>
      </c>
      <c r="G1564">
        <v>3</v>
      </c>
      <c r="H1564">
        <v>6</v>
      </c>
      <c r="I1564" t="s">
        <v>44</v>
      </c>
      <c r="J1564" t="s">
        <v>45</v>
      </c>
      <c r="K1564">
        <v>0</v>
      </c>
      <c r="L1564">
        <v>707.71950000000004</v>
      </c>
      <c r="M1564">
        <f>_xlfn.RANK.EQ(D1564,'Segments clients'!$D$2:$D$1708,0)</f>
        <v>434</v>
      </c>
      <c r="N1564">
        <f>SUMIFS('Segments clients'!$D$2:$D$1708,'Segments clients'!$M$2:$M$1708,"&lt;="&amp;M1564)</f>
        <v>1693676.203199998</v>
      </c>
      <c r="O1564" s="4">
        <f>IFERROR(N1564/(SUM('Segments clients'!$D$2:$D$1708)),0)</f>
        <v>0.72460229788812391</v>
      </c>
    </row>
    <row r="1565" spans="1:15" x14ac:dyDescent="0.35">
      <c r="A1565" t="s">
        <v>1780</v>
      </c>
      <c r="B1565">
        <v>33</v>
      </c>
      <c r="C1565">
        <v>3</v>
      </c>
      <c r="D1565">
        <v>881.87400000000002</v>
      </c>
      <c r="E1565">
        <v>3</v>
      </c>
      <c r="F1565">
        <v>3</v>
      </c>
      <c r="G1565">
        <v>3</v>
      </c>
      <c r="H1565">
        <v>9</v>
      </c>
      <c r="I1565" t="s">
        <v>46</v>
      </c>
      <c r="J1565" t="s">
        <v>43</v>
      </c>
      <c r="K1565">
        <v>1</v>
      </c>
      <c r="L1565">
        <v>238.50399999999999</v>
      </c>
      <c r="M1565">
        <f>_xlfn.RANK.EQ(D1565,'Segments clients'!$D$2:$D$1708,0)</f>
        <v>722</v>
      </c>
      <c r="N1565">
        <f>SUMIFS('Segments clients'!$D$2:$D$1708,'Segments clients'!$M$2:$M$1708,"&lt;="&amp;M1565)</f>
        <v>2059960.5776999963</v>
      </c>
      <c r="O1565" s="4">
        <f>IFERROR(N1565/(SUM('Segments clients'!$D$2:$D$1708)),0)</f>
        <v>0.88130905148231831</v>
      </c>
    </row>
    <row r="1566" spans="1:15" x14ac:dyDescent="0.35">
      <c r="A1566" t="s">
        <v>8281</v>
      </c>
      <c r="B1566">
        <v>40</v>
      </c>
      <c r="C1566">
        <v>2</v>
      </c>
      <c r="D1566">
        <v>923.37180000000001</v>
      </c>
      <c r="E1566">
        <v>2</v>
      </c>
      <c r="F1566">
        <v>3</v>
      </c>
      <c r="G1566">
        <v>3</v>
      </c>
      <c r="H1566">
        <v>8</v>
      </c>
      <c r="I1566" t="s">
        <v>46</v>
      </c>
      <c r="J1566" t="s">
        <v>41</v>
      </c>
      <c r="K1566">
        <v>1</v>
      </c>
      <c r="L1566">
        <v>233.52380000000011</v>
      </c>
      <c r="M1566">
        <f>_xlfn.RANK.EQ(D1566,'Segments clients'!$D$2:$D$1708,0)</f>
        <v>699</v>
      </c>
      <c r="N1566">
        <f>SUMIFS('Segments clients'!$D$2:$D$1708,'Segments clients'!$M$2:$M$1708,"&lt;="&amp;M1566)</f>
        <v>2039186.5056999961</v>
      </c>
      <c r="O1566" s="4">
        <f>IFERROR(N1566/(SUM('Segments clients'!$D$2:$D$1708)),0)</f>
        <v>0.87242131941213119</v>
      </c>
    </row>
    <row r="1567" spans="1:15" x14ac:dyDescent="0.35">
      <c r="A1567" t="s">
        <v>6085</v>
      </c>
      <c r="B1567">
        <v>102</v>
      </c>
      <c r="C1567">
        <v>1</v>
      </c>
      <c r="D1567">
        <v>23.9876</v>
      </c>
      <c r="E1567">
        <v>1</v>
      </c>
      <c r="F1567">
        <v>1</v>
      </c>
      <c r="G1567">
        <v>1</v>
      </c>
      <c r="H1567">
        <v>3</v>
      </c>
      <c r="I1567" t="s">
        <v>44</v>
      </c>
      <c r="J1567" t="s">
        <v>43</v>
      </c>
      <c r="K1567">
        <v>0</v>
      </c>
      <c r="L1567">
        <v>-0.66839999999999833</v>
      </c>
      <c r="M1567">
        <f>_xlfn.RANK.EQ(D1567,'Segments clients'!$D$2:$D$1708,0)</f>
        <v>1670</v>
      </c>
      <c r="N1567">
        <f>SUMIFS('Segments clients'!$D$2:$D$1708,'Segments clients'!$M$2:$M$1708,"&lt;="&amp;M1567)</f>
        <v>2336812.6550999964</v>
      </c>
      <c r="O1567" s="4">
        <f>IFERROR(N1567/(SUM('Segments clients'!$D$2:$D$1708)),0)</f>
        <v>0.99975415396419576</v>
      </c>
    </row>
    <row r="1568" spans="1:15" x14ac:dyDescent="0.35">
      <c r="A1568" t="s">
        <v>87</v>
      </c>
      <c r="B1568">
        <v>13</v>
      </c>
      <c r="C1568">
        <v>4</v>
      </c>
      <c r="D1568">
        <v>562.86480000000006</v>
      </c>
      <c r="E1568">
        <v>3</v>
      </c>
      <c r="F1568">
        <v>3</v>
      </c>
      <c r="G1568">
        <v>2</v>
      </c>
      <c r="H1568">
        <v>8</v>
      </c>
      <c r="I1568" t="s">
        <v>46</v>
      </c>
      <c r="J1568" t="s">
        <v>41</v>
      </c>
      <c r="K1568">
        <v>1</v>
      </c>
      <c r="L1568">
        <v>151.56680000000009</v>
      </c>
      <c r="M1568">
        <f>_xlfn.RANK.EQ(D1568,'Segments clients'!$D$2:$D$1708,0)</f>
        <v>872</v>
      </c>
      <c r="N1568">
        <f>SUMIFS('Segments clients'!$D$2:$D$1708,'Segments clients'!$M$2:$M$1708,"&lt;="&amp;M1568)</f>
        <v>2166424.7839999963</v>
      </c>
      <c r="O1568" s="4">
        <f>IFERROR(N1568/(SUM('Segments clients'!$D$2:$D$1708)),0)</f>
        <v>0.92685743220707584</v>
      </c>
    </row>
    <row r="1569" spans="1:15" x14ac:dyDescent="0.35">
      <c r="A1569" t="s">
        <v>6684</v>
      </c>
      <c r="B1569">
        <v>9</v>
      </c>
      <c r="C1569">
        <v>3</v>
      </c>
      <c r="D1569">
        <v>893.99519999999995</v>
      </c>
      <c r="E1569">
        <v>4</v>
      </c>
      <c r="F1569">
        <v>3</v>
      </c>
      <c r="G1569">
        <v>3</v>
      </c>
      <c r="H1569">
        <v>10</v>
      </c>
      <c r="I1569" t="s">
        <v>49</v>
      </c>
      <c r="J1569" t="s">
        <v>41</v>
      </c>
      <c r="K1569">
        <v>1</v>
      </c>
      <c r="L1569">
        <v>250.25919999999999</v>
      </c>
      <c r="M1569">
        <f>_xlfn.RANK.EQ(D1569,'Segments clients'!$D$2:$D$1708,0)</f>
        <v>716</v>
      </c>
      <c r="N1569">
        <f>SUMIFS('Segments clients'!$D$2:$D$1708,'Segments clients'!$M$2:$M$1708,"&lt;="&amp;M1569)</f>
        <v>2054632.5207999961</v>
      </c>
      <c r="O1569" s="4">
        <f>IFERROR(N1569/(SUM('Segments clients'!$D$2:$D$1708)),0)</f>
        <v>0.8790295589407543</v>
      </c>
    </row>
    <row r="1570" spans="1:15" x14ac:dyDescent="0.35">
      <c r="A1570" t="s">
        <v>9308</v>
      </c>
      <c r="B1570">
        <v>128</v>
      </c>
      <c r="C1570">
        <v>2</v>
      </c>
      <c r="D1570">
        <v>710.95360000000005</v>
      </c>
      <c r="E1570">
        <v>1</v>
      </c>
      <c r="F1570">
        <v>3</v>
      </c>
      <c r="G1570">
        <v>3</v>
      </c>
      <c r="H1570">
        <v>7</v>
      </c>
      <c r="I1570" t="s">
        <v>42</v>
      </c>
      <c r="J1570" t="s">
        <v>43</v>
      </c>
      <c r="K1570">
        <v>1</v>
      </c>
      <c r="L1570">
        <v>232.16759999999999</v>
      </c>
      <c r="M1570">
        <f>_xlfn.RANK.EQ(D1570,'Segments clients'!$D$2:$D$1708,0)</f>
        <v>794</v>
      </c>
      <c r="N1570">
        <f>SUMIFS('Segments clients'!$D$2:$D$1708,'Segments clients'!$M$2:$M$1708,"&lt;="&amp;M1570)</f>
        <v>2116682.6504999949</v>
      </c>
      <c r="O1570" s="4">
        <f>IFERROR(N1570/(SUM('Segments clients'!$D$2:$D$1708)),0)</f>
        <v>0.90557634898239603</v>
      </c>
    </row>
    <row r="1571" spans="1:15" x14ac:dyDescent="0.35">
      <c r="A1571" t="s">
        <v>8627</v>
      </c>
      <c r="B1571">
        <v>169</v>
      </c>
      <c r="C1571">
        <v>1</v>
      </c>
      <c r="D1571">
        <v>902.02319999999997</v>
      </c>
      <c r="E1571">
        <v>1</v>
      </c>
      <c r="F1571">
        <v>1</v>
      </c>
      <c r="G1571">
        <v>3</v>
      </c>
      <c r="H1571">
        <v>5</v>
      </c>
      <c r="I1571" t="s">
        <v>44</v>
      </c>
      <c r="J1571" t="s">
        <v>45</v>
      </c>
      <c r="K1571">
        <v>0</v>
      </c>
      <c r="L1571">
        <v>308.62720000000007</v>
      </c>
      <c r="M1571">
        <f>_xlfn.RANK.EQ(D1571,'Segments clients'!$D$2:$D$1708,0)</f>
        <v>711</v>
      </c>
      <c r="N1571">
        <f>SUMIFS('Segments clients'!$D$2:$D$1708,'Segments clients'!$M$2:$M$1708,"&lt;="&amp;M1571)</f>
        <v>2050148.0156999959</v>
      </c>
      <c r="O1571" s="4">
        <f>IFERROR(N1571/(SUM('Segments clients'!$D$2:$D$1708)),0)</f>
        <v>0.87711096157591473</v>
      </c>
    </row>
    <row r="1572" spans="1:15" x14ac:dyDescent="0.35">
      <c r="A1572" t="s">
        <v>3988</v>
      </c>
      <c r="B1572">
        <v>33</v>
      </c>
      <c r="C1572">
        <v>1</v>
      </c>
      <c r="D1572">
        <v>132.3777</v>
      </c>
      <c r="E1572">
        <v>3</v>
      </c>
      <c r="F1572">
        <v>1</v>
      </c>
      <c r="G1572">
        <v>1</v>
      </c>
      <c r="H1572">
        <v>5</v>
      </c>
      <c r="I1572" t="s">
        <v>42</v>
      </c>
      <c r="J1572" t="s">
        <v>41</v>
      </c>
      <c r="K1572">
        <v>0</v>
      </c>
      <c r="L1572">
        <v>34.285700000000013</v>
      </c>
      <c r="M1572">
        <f>_xlfn.RANK.EQ(D1572,'Segments clients'!$D$2:$D$1708,0)</f>
        <v>1338</v>
      </c>
      <c r="N1572">
        <f>SUMIFS('Segments clients'!$D$2:$D$1708,'Segments clients'!$M$2:$M$1708,"&lt;="&amp;M1572)</f>
        <v>2312394.8681999967</v>
      </c>
      <c r="O1572" s="4">
        <f>IFERROR(N1572/(SUM('Segments clients'!$D$2:$D$1708)),0)</f>
        <v>0.98930753821577044</v>
      </c>
    </row>
    <row r="1573" spans="1:15" x14ac:dyDescent="0.35">
      <c r="A1573" t="s">
        <v>3533</v>
      </c>
      <c r="B1573">
        <v>89</v>
      </c>
      <c r="C1573">
        <v>2</v>
      </c>
      <c r="D1573">
        <v>1081.9575</v>
      </c>
      <c r="E1573">
        <v>1</v>
      </c>
      <c r="F1573">
        <v>3</v>
      </c>
      <c r="G1573">
        <v>3</v>
      </c>
      <c r="H1573">
        <v>7</v>
      </c>
      <c r="I1573" t="s">
        <v>42</v>
      </c>
      <c r="J1573" t="s">
        <v>41</v>
      </c>
      <c r="K1573">
        <v>1</v>
      </c>
      <c r="L1573">
        <v>239.84950000000009</v>
      </c>
      <c r="M1573">
        <f>_xlfn.RANK.EQ(D1573,'Segments clients'!$D$2:$D$1708,0)</f>
        <v>636</v>
      </c>
      <c r="N1573">
        <f>SUMIFS('Segments clients'!$D$2:$D$1708,'Segments clients'!$M$2:$M$1708,"&lt;="&amp;M1573)</f>
        <v>1976501.999199996</v>
      </c>
      <c r="O1573" s="4">
        <f>IFERROR(N1573/(SUM('Segments clients'!$D$2:$D$1708)),0)</f>
        <v>0.84560312513977565</v>
      </c>
    </row>
    <row r="1574" spans="1:15" x14ac:dyDescent="0.35">
      <c r="A1574" t="s">
        <v>7388</v>
      </c>
      <c r="B1574">
        <v>63</v>
      </c>
      <c r="C1574">
        <v>1</v>
      </c>
      <c r="D1574">
        <v>24.537600000000001</v>
      </c>
      <c r="E1574">
        <v>2</v>
      </c>
      <c r="F1574">
        <v>2</v>
      </c>
      <c r="G1574">
        <v>1</v>
      </c>
      <c r="H1574">
        <v>5</v>
      </c>
      <c r="I1574" t="s">
        <v>44</v>
      </c>
      <c r="J1574" t="s">
        <v>41</v>
      </c>
      <c r="K1574">
        <v>0</v>
      </c>
      <c r="L1574">
        <v>-13.6584</v>
      </c>
      <c r="M1574">
        <f>_xlfn.RANK.EQ(D1574,'Segments clients'!$D$2:$D$1708,0)</f>
        <v>1665</v>
      </c>
      <c r="N1574">
        <f>SUMIFS('Segments clients'!$D$2:$D$1708,'Segments clients'!$M$2:$M$1708,"&lt;="&amp;M1574)</f>
        <v>2336692.1412999965</v>
      </c>
      <c r="O1574" s="4">
        <f>IFERROR(N1574/(SUM('Segments clients'!$D$2:$D$1708)),0)</f>
        <v>0.99970259477227807</v>
      </c>
    </row>
    <row r="1575" spans="1:15" x14ac:dyDescent="0.35">
      <c r="A1575" t="s">
        <v>1634</v>
      </c>
      <c r="B1575">
        <v>46</v>
      </c>
      <c r="C1575">
        <v>4</v>
      </c>
      <c r="D1575">
        <v>1932.2922000000001</v>
      </c>
      <c r="E1575">
        <v>2</v>
      </c>
      <c r="F1575">
        <v>3</v>
      </c>
      <c r="G1575">
        <v>4</v>
      </c>
      <c r="H1575">
        <v>9</v>
      </c>
      <c r="I1575" t="s">
        <v>46</v>
      </c>
      <c r="J1575" t="s">
        <v>41</v>
      </c>
      <c r="K1575">
        <v>1</v>
      </c>
      <c r="L1575">
        <v>556.72420000000011</v>
      </c>
      <c r="M1575">
        <f>_xlfn.RANK.EQ(D1575,'Segments clients'!$D$2:$D$1708,0)</f>
        <v>423</v>
      </c>
      <c r="N1575">
        <f>SUMIFS('Segments clients'!$D$2:$D$1708,'Segments clients'!$M$2:$M$1708,"&lt;="&amp;M1575)</f>
        <v>1672709.3860999981</v>
      </c>
      <c r="O1575" s="4">
        <f>IFERROR(N1575/(SUM('Segments clients'!$D$2:$D$1708)),0)</f>
        <v>0.71563210404507682</v>
      </c>
    </row>
    <row r="1576" spans="1:15" x14ac:dyDescent="0.35">
      <c r="A1576" t="s">
        <v>8867</v>
      </c>
      <c r="B1576">
        <v>23</v>
      </c>
      <c r="C1576">
        <v>1</v>
      </c>
      <c r="D1576">
        <v>1528.702</v>
      </c>
      <c r="E1576">
        <v>3</v>
      </c>
      <c r="F1576">
        <v>2</v>
      </c>
      <c r="G1576">
        <v>3</v>
      </c>
      <c r="H1576">
        <v>8</v>
      </c>
      <c r="I1576" t="s">
        <v>46</v>
      </c>
      <c r="J1576" t="s">
        <v>45</v>
      </c>
      <c r="K1576">
        <v>0</v>
      </c>
      <c r="L1576">
        <v>583.28199999999993</v>
      </c>
      <c r="M1576">
        <f>_xlfn.RANK.EQ(D1576,'Segments clients'!$D$2:$D$1708,0)</f>
        <v>494</v>
      </c>
      <c r="N1576">
        <f>SUMIFS('Segments clients'!$D$2:$D$1708,'Segments clients'!$M$2:$M$1708,"&lt;="&amp;M1576)</f>
        <v>1794418.1819999972</v>
      </c>
      <c r="O1576" s="4">
        <f>IFERROR(N1576/(SUM('Segments clients'!$D$2:$D$1708)),0)</f>
        <v>0.76770254880642541</v>
      </c>
    </row>
    <row r="1577" spans="1:15" x14ac:dyDescent="0.35">
      <c r="A1577" t="s">
        <v>2705</v>
      </c>
      <c r="B1577">
        <v>81</v>
      </c>
      <c r="C1577">
        <v>2</v>
      </c>
      <c r="D1577">
        <v>199.4136</v>
      </c>
      <c r="E1577">
        <v>1</v>
      </c>
      <c r="F1577">
        <v>3</v>
      </c>
      <c r="G1577">
        <v>2</v>
      </c>
      <c r="H1577">
        <v>6</v>
      </c>
      <c r="I1577" t="s">
        <v>42</v>
      </c>
      <c r="J1577" t="s">
        <v>43</v>
      </c>
      <c r="K1577">
        <v>1</v>
      </c>
      <c r="L1577">
        <v>22.7896</v>
      </c>
      <c r="M1577">
        <f>_xlfn.RANK.EQ(D1577,'Segments clients'!$D$2:$D$1708,0)</f>
        <v>1218</v>
      </c>
      <c r="N1577">
        <f>SUMIFS('Segments clients'!$D$2:$D$1708,'Segments clients'!$M$2:$M$1708,"&lt;="&amp;M1577)</f>
        <v>2293005.1707999976</v>
      </c>
      <c r="O1577" s="4">
        <f>IFERROR(N1577/(SUM('Segments clients'!$D$2:$D$1708)),0)</f>
        <v>0.98101208052152566</v>
      </c>
    </row>
    <row r="1578" spans="1:15" x14ac:dyDescent="0.35">
      <c r="A1578" t="s">
        <v>3165</v>
      </c>
      <c r="B1578">
        <v>98</v>
      </c>
      <c r="C1578">
        <v>3</v>
      </c>
      <c r="D1578">
        <v>186.83090000000001</v>
      </c>
      <c r="E1578">
        <v>1</v>
      </c>
      <c r="F1578">
        <v>3</v>
      </c>
      <c r="G1578">
        <v>2</v>
      </c>
      <c r="H1578">
        <v>6</v>
      </c>
      <c r="I1578" t="s">
        <v>42</v>
      </c>
      <c r="J1578" t="s">
        <v>45</v>
      </c>
      <c r="K1578">
        <v>1</v>
      </c>
      <c r="L1578">
        <v>22.526900000000001</v>
      </c>
      <c r="M1578">
        <f>_xlfn.RANK.EQ(D1578,'Segments clients'!$D$2:$D$1708,0)</f>
        <v>1236</v>
      </c>
      <c r="N1578">
        <f>SUMIFS('Segments clients'!$D$2:$D$1708,'Segments clients'!$M$2:$M$1708,"&lt;="&amp;M1578)</f>
        <v>2296492.735299998</v>
      </c>
      <c r="O1578" s="4">
        <f>IFERROR(N1578/(SUM('Segments clients'!$D$2:$D$1708)),0)</f>
        <v>0.98250415866843388</v>
      </c>
    </row>
    <row r="1579" spans="1:15" x14ac:dyDescent="0.35">
      <c r="A1579" t="s">
        <v>1853</v>
      </c>
      <c r="B1579">
        <v>105</v>
      </c>
      <c r="C1579">
        <v>1</v>
      </c>
      <c r="D1579">
        <v>97.605000000000004</v>
      </c>
      <c r="E1579">
        <v>1</v>
      </c>
      <c r="F1579">
        <v>2</v>
      </c>
      <c r="G1579">
        <v>1</v>
      </c>
      <c r="H1579">
        <v>4</v>
      </c>
      <c r="I1579" t="s">
        <v>44</v>
      </c>
      <c r="J1579" t="s">
        <v>41</v>
      </c>
      <c r="K1579">
        <v>0</v>
      </c>
      <c r="L1579">
        <v>19.695</v>
      </c>
      <c r="M1579">
        <f>_xlfn.RANK.EQ(D1579,'Segments clients'!$D$2:$D$1708,0)</f>
        <v>1422</v>
      </c>
      <c r="N1579">
        <f>SUMIFS('Segments clients'!$D$2:$D$1708,'Segments clients'!$M$2:$M$1708,"&lt;="&amp;M1579)</f>
        <v>2322034.7386999968</v>
      </c>
      <c r="O1579" s="4">
        <f>IFERROR(N1579/(SUM('Segments clients'!$D$2:$D$1708)),0)</f>
        <v>0.99343174584320626</v>
      </c>
    </row>
    <row r="1580" spans="1:15" x14ac:dyDescent="0.35">
      <c r="A1580" t="s">
        <v>1422</v>
      </c>
      <c r="B1580">
        <v>52</v>
      </c>
      <c r="C1580">
        <v>2</v>
      </c>
      <c r="D1580">
        <v>267.95699999999999</v>
      </c>
      <c r="E1580">
        <v>2</v>
      </c>
      <c r="F1580">
        <v>3</v>
      </c>
      <c r="G1580">
        <v>2</v>
      </c>
      <c r="H1580">
        <v>7</v>
      </c>
      <c r="I1580" t="s">
        <v>42</v>
      </c>
      <c r="J1580" t="s">
        <v>48</v>
      </c>
      <c r="K1580">
        <v>1</v>
      </c>
      <c r="L1580">
        <v>47.643000000000001</v>
      </c>
      <c r="M1580">
        <f>_xlfn.RANK.EQ(D1580,'Segments clients'!$D$2:$D$1708,0)</f>
        <v>1142</v>
      </c>
      <c r="N1580">
        <f>SUMIFS('Segments clients'!$D$2:$D$1708,'Segments clients'!$M$2:$M$1708,"&lt;="&amp;M1580)</f>
        <v>2275449.1414999971</v>
      </c>
      <c r="O1580" s="4">
        <f>IFERROR(N1580/(SUM('Segments clients'!$D$2:$D$1708)),0)</f>
        <v>0.97350111759452906</v>
      </c>
    </row>
    <row r="1581" spans="1:15" x14ac:dyDescent="0.35">
      <c r="A1581" t="s">
        <v>4556</v>
      </c>
      <c r="B1581">
        <v>89</v>
      </c>
      <c r="C1581">
        <v>2</v>
      </c>
      <c r="D1581">
        <v>96.095399999999998</v>
      </c>
      <c r="E1581">
        <v>1</v>
      </c>
      <c r="F1581">
        <v>3</v>
      </c>
      <c r="G1581">
        <v>1</v>
      </c>
      <c r="H1581">
        <v>5</v>
      </c>
      <c r="I1581" t="s">
        <v>42</v>
      </c>
      <c r="J1581" t="s">
        <v>41</v>
      </c>
      <c r="K1581">
        <v>1</v>
      </c>
      <c r="L1581">
        <v>-4.7205999999999957</v>
      </c>
      <c r="M1581">
        <f>_xlfn.RANK.EQ(D1581,'Segments clients'!$D$2:$D$1708,0)</f>
        <v>1426</v>
      </c>
      <c r="N1581">
        <f>SUMIFS('Segments clients'!$D$2:$D$1708,'Segments clients'!$M$2:$M$1708,"&lt;="&amp;M1581)</f>
        <v>2322422.4965999969</v>
      </c>
      <c r="O1581" s="4">
        <f>IFERROR(N1581/(SUM('Segments clients'!$D$2:$D$1708)),0)</f>
        <v>0.99359763957474334</v>
      </c>
    </row>
    <row r="1582" spans="1:15" x14ac:dyDescent="0.35">
      <c r="A1582" t="s">
        <v>2759</v>
      </c>
      <c r="B1582">
        <v>77</v>
      </c>
      <c r="C1582">
        <v>2</v>
      </c>
      <c r="D1582">
        <v>2030.3815</v>
      </c>
      <c r="E1582">
        <v>2</v>
      </c>
      <c r="F1582">
        <v>3</v>
      </c>
      <c r="G1582">
        <v>4</v>
      </c>
      <c r="H1582">
        <v>9</v>
      </c>
      <c r="I1582" t="s">
        <v>46</v>
      </c>
      <c r="J1582" t="s">
        <v>43</v>
      </c>
      <c r="K1582">
        <v>1</v>
      </c>
      <c r="L1582">
        <v>777.75350000000014</v>
      </c>
      <c r="M1582">
        <f>_xlfn.RANK.EQ(D1582,'Segments clients'!$D$2:$D$1708,0)</f>
        <v>411</v>
      </c>
      <c r="N1582">
        <f>SUMIFS('Segments clients'!$D$2:$D$1708,'Segments clients'!$M$2:$M$1708,"&lt;="&amp;M1582)</f>
        <v>1648944.3709999984</v>
      </c>
      <c r="O1582" s="4">
        <f>IFERROR(N1582/(SUM('Segments clients'!$D$2:$D$1708)),0)</f>
        <v>0.70546476242554512</v>
      </c>
    </row>
    <row r="1583" spans="1:15" x14ac:dyDescent="0.35">
      <c r="A1583" t="s">
        <v>906</v>
      </c>
      <c r="B1583">
        <v>5</v>
      </c>
      <c r="C1583">
        <v>5</v>
      </c>
      <c r="D1583">
        <v>1645.7541000000001</v>
      </c>
      <c r="E1583">
        <v>4</v>
      </c>
      <c r="F1583">
        <v>4</v>
      </c>
      <c r="G1583">
        <v>3</v>
      </c>
      <c r="H1583">
        <v>11</v>
      </c>
      <c r="I1583" t="s">
        <v>49</v>
      </c>
      <c r="J1583" t="s">
        <v>41</v>
      </c>
      <c r="K1583">
        <v>1</v>
      </c>
      <c r="L1583">
        <v>449.81810000000007</v>
      </c>
      <c r="M1583">
        <f>_xlfn.RANK.EQ(D1583,'Segments clients'!$D$2:$D$1708,0)</f>
        <v>471</v>
      </c>
      <c r="N1583">
        <f>SUMIFS('Segments clients'!$D$2:$D$1708,'Segments clients'!$M$2:$M$1708,"&lt;="&amp;M1583)</f>
        <v>1758058.8541999976</v>
      </c>
      <c r="O1583" s="4">
        <f>IFERROR(N1583/(SUM('Segments clients'!$D$2:$D$1708)),0)</f>
        <v>0.75214700612136576</v>
      </c>
    </row>
    <row r="1584" spans="1:15" x14ac:dyDescent="0.35">
      <c r="A1584" t="s">
        <v>336</v>
      </c>
      <c r="B1584">
        <v>87</v>
      </c>
      <c r="C1584">
        <v>2</v>
      </c>
      <c r="D1584">
        <v>86.095800000000011</v>
      </c>
      <c r="E1584">
        <v>1</v>
      </c>
      <c r="F1584">
        <v>3</v>
      </c>
      <c r="G1584">
        <v>1</v>
      </c>
      <c r="H1584">
        <v>5</v>
      </c>
      <c r="I1584" t="s">
        <v>42</v>
      </c>
      <c r="J1584" t="s">
        <v>41</v>
      </c>
      <c r="K1584">
        <v>1</v>
      </c>
      <c r="L1584">
        <v>2.257800000000008</v>
      </c>
      <c r="M1584">
        <f>_xlfn.RANK.EQ(D1584,'Segments clients'!$D$2:$D$1708,0)</f>
        <v>1461</v>
      </c>
      <c r="N1584">
        <f>SUMIFS('Segments clients'!$D$2:$D$1708,'Segments clients'!$M$2:$M$1708,"&lt;="&amp;M1584)</f>
        <v>2325623.0686999965</v>
      </c>
      <c r="O1584" s="4">
        <f>IFERROR(N1584/(SUM('Segments clients'!$D$2:$D$1708)),0)</f>
        <v>0.99496693430406324</v>
      </c>
    </row>
    <row r="1585" spans="1:15" x14ac:dyDescent="0.35">
      <c r="A1585" t="s">
        <v>614</v>
      </c>
      <c r="B1585">
        <v>57</v>
      </c>
      <c r="C1585">
        <v>2</v>
      </c>
      <c r="D1585">
        <v>522.83479999999997</v>
      </c>
      <c r="E1585">
        <v>2</v>
      </c>
      <c r="F1585">
        <v>3</v>
      </c>
      <c r="G1585">
        <v>2</v>
      </c>
      <c r="H1585">
        <v>7</v>
      </c>
      <c r="I1585" t="s">
        <v>42</v>
      </c>
      <c r="J1585" t="s">
        <v>48</v>
      </c>
      <c r="K1585">
        <v>1</v>
      </c>
      <c r="L1585">
        <v>151.97880000000001</v>
      </c>
      <c r="M1585">
        <f>_xlfn.RANK.EQ(D1585,'Segments clients'!$D$2:$D$1708,0)</f>
        <v>900</v>
      </c>
      <c r="N1585">
        <f>SUMIFS('Segments clients'!$D$2:$D$1708,'Segments clients'!$M$2:$M$1708,"&lt;="&amp;M1585)</f>
        <v>2181639.7953999969</v>
      </c>
      <c r="O1585" s="4">
        <f>IFERROR(N1585/(SUM('Segments clients'!$D$2:$D$1708)),0)</f>
        <v>0.93336684185810859</v>
      </c>
    </row>
    <row r="1586" spans="1:15" x14ac:dyDescent="0.35">
      <c r="A1586" t="s">
        <v>6418</v>
      </c>
      <c r="B1586">
        <v>20</v>
      </c>
      <c r="C1586">
        <v>3</v>
      </c>
      <c r="D1586">
        <v>1181.4579000000001</v>
      </c>
      <c r="E1586">
        <v>3</v>
      </c>
      <c r="F1586">
        <v>3</v>
      </c>
      <c r="G1586">
        <v>3</v>
      </c>
      <c r="H1586">
        <v>9</v>
      </c>
      <c r="I1586" t="s">
        <v>46</v>
      </c>
      <c r="J1586" t="s">
        <v>43</v>
      </c>
      <c r="K1586">
        <v>1</v>
      </c>
      <c r="L1586">
        <v>390.74790000000007</v>
      </c>
      <c r="M1586">
        <f>_xlfn.RANK.EQ(D1586,'Segments clients'!$D$2:$D$1708,0)</f>
        <v>599</v>
      </c>
      <c r="N1586">
        <f>SUMIFS('Segments clients'!$D$2:$D$1708,'Segments clients'!$M$2:$M$1708,"&lt;="&amp;M1586)</f>
        <v>1934623.7352999961</v>
      </c>
      <c r="O1586" s="4">
        <f>IFERROR(N1586/(SUM('Segments clients'!$D$2:$D$1708)),0)</f>
        <v>0.82768642642477219</v>
      </c>
    </row>
    <row r="1587" spans="1:15" x14ac:dyDescent="0.35">
      <c r="A1587" t="s">
        <v>9745</v>
      </c>
      <c r="B1587">
        <v>11</v>
      </c>
      <c r="C1587">
        <v>1</v>
      </c>
      <c r="D1587">
        <v>93.539599999999993</v>
      </c>
      <c r="E1587">
        <v>4</v>
      </c>
      <c r="F1587">
        <v>2</v>
      </c>
      <c r="G1587">
        <v>1</v>
      </c>
      <c r="H1587">
        <v>7</v>
      </c>
      <c r="I1587" t="s">
        <v>42</v>
      </c>
      <c r="J1587" t="s">
        <v>41</v>
      </c>
      <c r="K1587">
        <v>0</v>
      </c>
      <c r="L1587">
        <v>5.1716000000000024</v>
      </c>
      <c r="M1587">
        <f>_xlfn.RANK.EQ(D1587,'Segments clients'!$D$2:$D$1708,0)</f>
        <v>1436</v>
      </c>
      <c r="N1587">
        <f>SUMIFS('Segments clients'!$D$2:$D$1708,'Segments clients'!$M$2:$M$1708,"&lt;="&amp;M1587)</f>
        <v>2323368.8462999966</v>
      </c>
      <c r="O1587" s="4">
        <f>IFERROR(N1587/(SUM('Segments clients'!$D$2:$D$1708)),0)</f>
        <v>0.99400251458327793</v>
      </c>
    </row>
    <row r="1588" spans="1:15" x14ac:dyDescent="0.35">
      <c r="A1588" t="s">
        <v>10902</v>
      </c>
      <c r="B1588">
        <v>145</v>
      </c>
      <c r="C1588">
        <v>1</v>
      </c>
      <c r="D1588">
        <v>58.317599999999999</v>
      </c>
      <c r="E1588">
        <v>1</v>
      </c>
      <c r="F1588">
        <v>2</v>
      </c>
      <c r="G1588">
        <v>1</v>
      </c>
      <c r="H1588">
        <v>4</v>
      </c>
      <c r="I1588" t="s">
        <v>44</v>
      </c>
      <c r="J1588" t="s">
        <v>45</v>
      </c>
      <c r="K1588">
        <v>0</v>
      </c>
      <c r="L1588">
        <v>14.143599999999999</v>
      </c>
      <c r="M1588">
        <f>_xlfn.RANK.EQ(D1588,'Segments clients'!$D$2:$D$1708,0)</f>
        <v>1548</v>
      </c>
      <c r="N1588">
        <f>SUMIFS('Segments clients'!$D$2:$D$1708,'Segments clients'!$M$2:$M$1708,"&lt;="&amp;M1588)</f>
        <v>2331847.1623999965</v>
      </c>
      <c r="O1588" s="4">
        <f>IFERROR(N1588/(SUM('Segments clients'!$D$2:$D$1708)),0)</f>
        <v>0.99762977658098129</v>
      </c>
    </row>
    <row r="1589" spans="1:15" x14ac:dyDescent="0.35">
      <c r="A1589" t="s">
        <v>9891</v>
      </c>
      <c r="B1589">
        <v>85</v>
      </c>
      <c r="C1589">
        <v>1</v>
      </c>
      <c r="D1589">
        <v>1582.173</v>
      </c>
      <c r="E1589">
        <v>1</v>
      </c>
      <c r="F1589">
        <v>2</v>
      </c>
      <c r="G1589">
        <v>3</v>
      </c>
      <c r="H1589">
        <v>6</v>
      </c>
      <c r="I1589" t="s">
        <v>44</v>
      </c>
      <c r="J1589" t="s">
        <v>41</v>
      </c>
      <c r="K1589">
        <v>0</v>
      </c>
      <c r="L1589">
        <v>506.14100000000008</v>
      </c>
      <c r="M1589">
        <f>_xlfn.RANK.EQ(D1589,'Segments clients'!$D$2:$D$1708,0)</f>
        <v>483</v>
      </c>
      <c r="N1589">
        <f>SUMIFS('Segments clients'!$D$2:$D$1708,'Segments clients'!$M$2:$M$1708,"&lt;="&amp;M1589)</f>
        <v>1777335.3847999976</v>
      </c>
      <c r="O1589" s="4">
        <f>IFERROR(N1589/(SUM('Segments clients'!$D$2:$D$1708)),0)</f>
        <v>0.76039404787685605</v>
      </c>
    </row>
    <row r="1590" spans="1:15" x14ac:dyDescent="0.35">
      <c r="A1590" t="s">
        <v>5147</v>
      </c>
      <c r="B1590">
        <v>45</v>
      </c>
      <c r="C1590">
        <v>1</v>
      </c>
      <c r="D1590">
        <v>620.96400000000006</v>
      </c>
      <c r="E1590">
        <v>2</v>
      </c>
      <c r="F1590">
        <v>2</v>
      </c>
      <c r="G1590">
        <v>3</v>
      </c>
      <c r="H1590">
        <v>7</v>
      </c>
      <c r="I1590" t="s">
        <v>44</v>
      </c>
      <c r="J1590" t="s">
        <v>41</v>
      </c>
      <c r="K1590">
        <v>0</v>
      </c>
      <c r="L1590">
        <v>194.38800000000009</v>
      </c>
      <c r="M1590">
        <f>_xlfn.RANK.EQ(D1590,'Segments clients'!$D$2:$D$1708,0)</f>
        <v>843</v>
      </c>
      <c r="N1590">
        <f>SUMIFS('Segments clients'!$D$2:$D$1708,'Segments clients'!$M$2:$M$1708,"&lt;="&amp;M1590)</f>
        <v>2149448.0913999965</v>
      </c>
      <c r="O1590" s="4">
        <f>IFERROR(N1590/(SUM('Segments clients'!$D$2:$D$1708)),0)</f>
        <v>0.91959432580854572</v>
      </c>
    </row>
    <row r="1591" spans="1:15" x14ac:dyDescent="0.35">
      <c r="A1591" t="s">
        <v>7574</v>
      </c>
      <c r="B1591">
        <v>69</v>
      </c>
      <c r="C1591">
        <v>2</v>
      </c>
      <c r="D1591">
        <v>350.02919999999989</v>
      </c>
      <c r="E1591">
        <v>2</v>
      </c>
      <c r="F1591">
        <v>3</v>
      </c>
      <c r="G1591">
        <v>2</v>
      </c>
      <c r="H1591">
        <v>7</v>
      </c>
      <c r="I1591" t="s">
        <v>42</v>
      </c>
      <c r="J1591" t="s">
        <v>43</v>
      </c>
      <c r="K1591">
        <v>1</v>
      </c>
      <c r="L1591">
        <v>85.107199999999992</v>
      </c>
      <c r="M1591">
        <f>_xlfn.RANK.EQ(D1591,'Segments clients'!$D$2:$D$1708,0)</f>
        <v>1053</v>
      </c>
      <c r="N1591">
        <f>SUMIFS('Segments clients'!$D$2:$D$1708,'Segments clients'!$M$2:$M$1708,"&lt;="&amp;M1591)</f>
        <v>2248273.6557999961</v>
      </c>
      <c r="O1591" s="4">
        <f>IFERROR(N1591/(SUM('Segments clients'!$D$2:$D$1708)),0)</f>
        <v>0.96187468076602423</v>
      </c>
    </row>
    <row r="1592" spans="1:15" x14ac:dyDescent="0.35">
      <c r="A1592" t="s">
        <v>3116</v>
      </c>
      <c r="B1592">
        <v>20</v>
      </c>
      <c r="C1592">
        <v>4</v>
      </c>
      <c r="D1592">
        <v>1324.9447</v>
      </c>
      <c r="E1592">
        <v>3</v>
      </c>
      <c r="F1592">
        <v>3</v>
      </c>
      <c r="G1592">
        <v>3</v>
      </c>
      <c r="H1592">
        <v>9</v>
      </c>
      <c r="I1592" t="s">
        <v>46</v>
      </c>
      <c r="J1592" t="s">
        <v>43</v>
      </c>
      <c r="K1592">
        <v>1</v>
      </c>
      <c r="L1592">
        <v>390.90870000000001</v>
      </c>
      <c r="M1592">
        <f>_xlfn.RANK.EQ(D1592,'Segments clients'!$D$2:$D$1708,0)</f>
        <v>549</v>
      </c>
      <c r="N1592">
        <f>SUMIFS('Segments clients'!$D$2:$D$1708,'Segments clients'!$M$2:$M$1708,"&lt;="&amp;M1592)</f>
        <v>1872707.7493999964</v>
      </c>
      <c r="O1592" s="4">
        <f>IFERROR(N1592/(SUM('Segments clients'!$D$2:$D$1708)),0)</f>
        <v>0.80119702687225891</v>
      </c>
    </row>
    <row r="1593" spans="1:15" x14ac:dyDescent="0.35">
      <c r="A1593" t="s">
        <v>4155</v>
      </c>
      <c r="B1593">
        <v>13</v>
      </c>
      <c r="C1593">
        <v>1</v>
      </c>
      <c r="D1593">
        <v>76.118600000000001</v>
      </c>
      <c r="E1593">
        <v>3</v>
      </c>
      <c r="F1593">
        <v>2</v>
      </c>
      <c r="G1593">
        <v>1</v>
      </c>
      <c r="H1593">
        <v>6</v>
      </c>
      <c r="I1593" t="s">
        <v>42</v>
      </c>
      <c r="J1593" t="s">
        <v>41</v>
      </c>
      <c r="K1593">
        <v>0</v>
      </c>
      <c r="L1593">
        <v>7.3025999999999982</v>
      </c>
      <c r="M1593">
        <f>_xlfn.RANK.EQ(D1593,'Segments clients'!$D$2:$D$1708,0)</f>
        <v>1490</v>
      </c>
      <c r="N1593">
        <f>SUMIFS('Segments clients'!$D$2:$D$1708,'Segments clients'!$M$2:$M$1708,"&lt;="&amp;M1593)</f>
        <v>2327949.2050999971</v>
      </c>
      <c r="O1593" s="4">
        <f>IFERROR(N1593/(SUM('Segments clients'!$D$2:$D$1708)),0)</f>
        <v>0.99596212085593017</v>
      </c>
    </row>
    <row r="1594" spans="1:15" x14ac:dyDescent="0.35">
      <c r="A1594" t="s">
        <v>5042</v>
      </c>
      <c r="B1594">
        <v>75</v>
      </c>
      <c r="C1594">
        <v>1</v>
      </c>
      <c r="D1594">
        <v>403.09320000000002</v>
      </c>
      <c r="E1594">
        <v>2</v>
      </c>
      <c r="F1594">
        <v>2</v>
      </c>
      <c r="G1594">
        <v>2</v>
      </c>
      <c r="H1594">
        <v>6</v>
      </c>
      <c r="I1594" t="s">
        <v>44</v>
      </c>
      <c r="J1594" t="s">
        <v>45</v>
      </c>
      <c r="K1594">
        <v>0</v>
      </c>
      <c r="L1594">
        <v>149.25720000000001</v>
      </c>
      <c r="M1594">
        <f>_xlfn.RANK.EQ(D1594,'Segments clients'!$D$2:$D$1708,0)</f>
        <v>1001</v>
      </c>
      <c r="N1594">
        <f>SUMIFS('Segments clients'!$D$2:$D$1708,'Segments clients'!$M$2:$M$1708,"&lt;="&amp;M1594)</f>
        <v>2228744.8955999967</v>
      </c>
      <c r="O1594" s="4">
        <f>IFERROR(N1594/(SUM('Segments clients'!$D$2:$D$1708)),0)</f>
        <v>0.95351972809615149</v>
      </c>
    </row>
    <row r="1595" spans="1:15" x14ac:dyDescent="0.35">
      <c r="A1595" t="s">
        <v>7681</v>
      </c>
      <c r="B1595">
        <v>109</v>
      </c>
      <c r="C1595">
        <v>1</v>
      </c>
      <c r="D1595">
        <v>32.929400000000001</v>
      </c>
      <c r="E1595">
        <v>1</v>
      </c>
      <c r="F1595">
        <v>2</v>
      </c>
      <c r="G1595">
        <v>1</v>
      </c>
      <c r="H1595">
        <v>4</v>
      </c>
      <c r="I1595" t="s">
        <v>44</v>
      </c>
      <c r="J1595" t="s">
        <v>48</v>
      </c>
      <c r="K1595">
        <v>0</v>
      </c>
      <c r="L1595">
        <v>-13.634600000000001</v>
      </c>
      <c r="M1595">
        <f>_xlfn.RANK.EQ(D1595,'Segments clients'!$D$2:$D$1708,0)</f>
        <v>1636</v>
      </c>
      <c r="N1595">
        <f>SUMIFS('Segments clients'!$D$2:$D$1708,'Segments clients'!$M$2:$M$1708,"&lt;="&amp;M1595)</f>
        <v>2335872.2477999958</v>
      </c>
      <c r="O1595" s="4">
        <f>IFERROR(N1595/(SUM('Segments clients'!$D$2:$D$1708)),0)</f>
        <v>0.99935182128145295</v>
      </c>
    </row>
    <row r="1596" spans="1:15" x14ac:dyDescent="0.35">
      <c r="A1596" t="s">
        <v>1212</v>
      </c>
      <c r="B1596">
        <v>133</v>
      </c>
      <c r="C1596">
        <v>1</v>
      </c>
      <c r="D1596">
        <v>333.17</v>
      </c>
      <c r="E1596">
        <v>1</v>
      </c>
      <c r="F1596">
        <v>2</v>
      </c>
      <c r="G1596">
        <v>2</v>
      </c>
      <c r="H1596">
        <v>5</v>
      </c>
      <c r="I1596" t="s">
        <v>44</v>
      </c>
      <c r="J1596" t="s">
        <v>43</v>
      </c>
      <c r="K1596">
        <v>0</v>
      </c>
      <c r="L1596">
        <v>122.36799999999999</v>
      </c>
      <c r="M1596">
        <f>_xlfn.RANK.EQ(D1596,'Segments clients'!$D$2:$D$1708,0)</f>
        <v>1067</v>
      </c>
      <c r="N1596">
        <f>SUMIFS('Segments clients'!$D$2:$D$1708,'Segments clients'!$M$2:$M$1708,"&lt;="&amp;M1596)</f>
        <v>2253069.4117999957</v>
      </c>
      <c r="O1596" s="4">
        <f>IFERROR(N1596/(SUM('Segments clients'!$D$2:$D$1708)),0)</f>
        <v>0.96392644001678596</v>
      </c>
    </row>
    <row r="1597" spans="1:15" x14ac:dyDescent="0.35">
      <c r="A1597" t="s">
        <v>1997</v>
      </c>
      <c r="B1597">
        <v>8</v>
      </c>
      <c r="C1597">
        <v>3</v>
      </c>
      <c r="D1597">
        <v>192.7431</v>
      </c>
      <c r="E1597">
        <v>4</v>
      </c>
      <c r="F1597">
        <v>3</v>
      </c>
      <c r="G1597">
        <v>2</v>
      </c>
      <c r="H1597">
        <v>9</v>
      </c>
      <c r="I1597" t="s">
        <v>46</v>
      </c>
      <c r="J1597" t="s">
        <v>48</v>
      </c>
      <c r="K1597">
        <v>1</v>
      </c>
      <c r="L1597">
        <v>32.443099999999987</v>
      </c>
      <c r="M1597">
        <f>_xlfn.RANK.EQ(D1597,'Segments clients'!$D$2:$D$1708,0)</f>
        <v>1229</v>
      </c>
      <c r="N1597">
        <f>SUMIFS('Segments clients'!$D$2:$D$1708,'Segments clients'!$M$2:$M$1708,"&lt;="&amp;M1597)</f>
        <v>2295163.277199998</v>
      </c>
      <c r="O1597" s="4">
        <f>IFERROR(N1597/(SUM('Segments clients'!$D$2:$D$1708)),0)</f>
        <v>0.98193537911518414</v>
      </c>
    </row>
    <row r="1598" spans="1:15" x14ac:dyDescent="0.35">
      <c r="A1598" t="s">
        <v>5401</v>
      </c>
      <c r="B1598">
        <v>133</v>
      </c>
      <c r="C1598">
        <v>1</v>
      </c>
      <c r="D1598">
        <v>746.45299999999997</v>
      </c>
      <c r="E1598">
        <v>1</v>
      </c>
      <c r="F1598">
        <v>2</v>
      </c>
      <c r="G1598">
        <v>3</v>
      </c>
      <c r="H1598">
        <v>6</v>
      </c>
      <c r="I1598" t="s">
        <v>44</v>
      </c>
      <c r="J1598" t="s">
        <v>45</v>
      </c>
      <c r="K1598">
        <v>0</v>
      </c>
      <c r="L1598">
        <v>267.88900000000001</v>
      </c>
      <c r="M1598">
        <f>_xlfn.RANK.EQ(D1598,'Segments clients'!$D$2:$D$1708,0)</f>
        <v>772</v>
      </c>
      <c r="N1598">
        <f>SUMIFS('Segments clients'!$D$2:$D$1708,'Segments clients'!$M$2:$M$1708,"&lt;="&amp;M1598)</f>
        <v>2100660.3263999955</v>
      </c>
      <c r="O1598" s="4">
        <f>IFERROR(N1598/(SUM('Segments clients'!$D$2:$D$1708)),0)</f>
        <v>0.89872154826049155</v>
      </c>
    </row>
    <row r="1599" spans="1:15" x14ac:dyDescent="0.35">
      <c r="A1599" t="s">
        <v>2739</v>
      </c>
      <c r="B1599">
        <v>80</v>
      </c>
      <c r="C1599">
        <v>3</v>
      </c>
      <c r="D1599">
        <v>195.53280000000001</v>
      </c>
      <c r="E1599">
        <v>1</v>
      </c>
      <c r="F1599">
        <v>3</v>
      </c>
      <c r="G1599">
        <v>2</v>
      </c>
      <c r="H1599">
        <v>6</v>
      </c>
      <c r="I1599" t="s">
        <v>42</v>
      </c>
      <c r="J1599" t="s">
        <v>43</v>
      </c>
      <c r="K1599">
        <v>1</v>
      </c>
      <c r="L1599">
        <v>16.684799999999999</v>
      </c>
      <c r="M1599">
        <f>_xlfn.RANK.EQ(D1599,'Segments clients'!$D$2:$D$1708,0)</f>
        <v>1225</v>
      </c>
      <c r="N1599">
        <f>SUMIFS('Segments clients'!$D$2:$D$1708,'Segments clients'!$M$2:$M$1708,"&lt;="&amp;M1599)</f>
        <v>2294385.9237999977</v>
      </c>
      <c r="O1599" s="4">
        <f>IFERROR(N1599/(SUM('Segments clients'!$D$2:$D$1708)),0)</f>
        <v>0.98160280547516532</v>
      </c>
    </row>
    <row r="1600" spans="1:15" x14ac:dyDescent="0.35">
      <c r="A1600" t="s">
        <v>1031</v>
      </c>
      <c r="B1600">
        <v>33</v>
      </c>
      <c r="C1600">
        <v>4</v>
      </c>
      <c r="D1600">
        <v>480.40390000000002</v>
      </c>
      <c r="E1600">
        <v>3</v>
      </c>
      <c r="F1600">
        <v>3</v>
      </c>
      <c r="G1600">
        <v>2</v>
      </c>
      <c r="H1600">
        <v>8</v>
      </c>
      <c r="I1600" t="s">
        <v>46</v>
      </c>
      <c r="J1600" t="s">
        <v>48</v>
      </c>
      <c r="K1600">
        <v>1</v>
      </c>
      <c r="L1600">
        <v>118.4739</v>
      </c>
      <c r="M1600">
        <f>_xlfn.RANK.EQ(D1600,'Segments clients'!$D$2:$D$1708,0)</f>
        <v>940</v>
      </c>
      <c r="N1600">
        <f>SUMIFS('Segments clients'!$D$2:$D$1708,'Segments clients'!$M$2:$M$1708,"&lt;="&amp;M1600)</f>
        <v>2201650.7104999963</v>
      </c>
      <c r="O1600" s="4">
        <f>IFERROR(N1600/(SUM('Segments clients'!$D$2:$D$1708)),0)</f>
        <v>0.94192807395011513</v>
      </c>
    </row>
    <row r="1601" spans="1:15" x14ac:dyDescent="0.35">
      <c r="A1601" t="s">
        <v>4306</v>
      </c>
      <c r="B1601">
        <v>28</v>
      </c>
      <c r="C1601">
        <v>1</v>
      </c>
      <c r="D1601">
        <v>1213.0008</v>
      </c>
      <c r="E1601">
        <v>3</v>
      </c>
      <c r="F1601">
        <v>2</v>
      </c>
      <c r="G1601">
        <v>3</v>
      </c>
      <c r="H1601">
        <v>8</v>
      </c>
      <c r="I1601" t="s">
        <v>46</v>
      </c>
      <c r="J1601" t="s">
        <v>41</v>
      </c>
      <c r="K1601">
        <v>0</v>
      </c>
      <c r="L1601">
        <v>374.32479999999998</v>
      </c>
      <c r="M1601">
        <f>_xlfn.RANK.EQ(D1601,'Segments clients'!$D$2:$D$1708,0)</f>
        <v>586</v>
      </c>
      <c r="N1601">
        <f>SUMIFS('Segments clients'!$D$2:$D$1708,'Segments clients'!$M$2:$M$1708,"&lt;="&amp;M1601)</f>
        <v>1919071.5103999961</v>
      </c>
      <c r="O1601" s="4">
        <f>IFERROR(N1601/(SUM('Segments clients'!$D$2:$D$1708)),0)</f>
        <v>0.82103274735759213</v>
      </c>
    </row>
    <row r="1602" spans="1:15" x14ac:dyDescent="0.35">
      <c r="A1602" t="s">
        <v>5928</v>
      </c>
      <c r="B1602">
        <v>44</v>
      </c>
      <c r="C1602">
        <v>1</v>
      </c>
      <c r="D1602">
        <v>342.4332</v>
      </c>
      <c r="E1602">
        <v>2</v>
      </c>
      <c r="F1602">
        <v>2</v>
      </c>
      <c r="G1602">
        <v>2</v>
      </c>
      <c r="H1602">
        <v>6</v>
      </c>
      <c r="I1602" t="s">
        <v>44</v>
      </c>
      <c r="J1602" t="s">
        <v>45</v>
      </c>
      <c r="K1602">
        <v>0</v>
      </c>
      <c r="L1602">
        <v>109.52719999999999</v>
      </c>
      <c r="M1602">
        <f>_xlfn.RANK.EQ(D1602,'Segments clients'!$D$2:$D$1708,0)</f>
        <v>1062</v>
      </c>
      <c r="N1602">
        <f>SUMIFS('Segments clients'!$D$2:$D$1708,'Segments clients'!$M$2:$M$1708,"&lt;="&amp;M1602)</f>
        <v>2251385.4226999958</v>
      </c>
      <c r="O1602" s="4">
        <f>IFERROR(N1602/(SUM('Segments clients'!$D$2:$D$1708)),0)</f>
        <v>0.96320598213400233</v>
      </c>
    </row>
    <row r="1603" spans="1:15" x14ac:dyDescent="0.35">
      <c r="A1603" t="s">
        <v>3574</v>
      </c>
      <c r="B1603">
        <v>75</v>
      </c>
      <c r="C1603">
        <v>2</v>
      </c>
      <c r="D1603">
        <v>50.911700000000003</v>
      </c>
      <c r="E1603">
        <v>2</v>
      </c>
      <c r="F1603">
        <v>3</v>
      </c>
      <c r="G1603">
        <v>1</v>
      </c>
      <c r="H1603">
        <v>6</v>
      </c>
      <c r="I1603" t="s">
        <v>42</v>
      </c>
      <c r="J1603" t="s">
        <v>41</v>
      </c>
      <c r="K1603">
        <v>1</v>
      </c>
      <c r="L1603">
        <v>-4.4403000000000006</v>
      </c>
      <c r="M1603">
        <f>_xlfn.RANK.EQ(D1603,'Segments clients'!$D$2:$D$1708,0)</f>
        <v>1575</v>
      </c>
      <c r="N1603">
        <f>SUMIFS('Segments clients'!$D$2:$D$1708,'Segments clients'!$M$2:$M$1708,"&lt;="&amp;M1603)</f>
        <v>2333318.4234999958</v>
      </c>
      <c r="O1603" s="4">
        <f>IFERROR(N1603/(SUM('Segments clients'!$D$2:$D$1708)),0)</f>
        <v>0.99825922344446005</v>
      </c>
    </row>
    <row r="1604" spans="1:15" x14ac:dyDescent="0.35">
      <c r="A1604" t="s">
        <v>6030</v>
      </c>
      <c r="B1604">
        <v>172</v>
      </c>
      <c r="C1604">
        <v>1</v>
      </c>
      <c r="D1604">
        <v>1398.4092000000001</v>
      </c>
      <c r="E1604">
        <v>1</v>
      </c>
      <c r="F1604">
        <v>2</v>
      </c>
      <c r="G1604">
        <v>3</v>
      </c>
      <c r="H1604">
        <v>6</v>
      </c>
      <c r="I1604" t="s">
        <v>44</v>
      </c>
      <c r="J1604" t="s">
        <v>41</v>
      </c>
      <c r="K1604">
        <v>0</v>
      </c>
      <c r="L1604">
        <v>467.80320000000012</v>
      </c>
      <c r="M1604">
        <f>_xlfn.RANK.EQ(D1604,'Segments clients'!$D$2:$D$1708,0)</f>
        <v>529</v>
      </c>
      <c r="N1604">
        <f>SUMIFS('Segments clients'!$D$2:$D$1708,'Segments clients'!$M$2:$M$1708,"&lt;="&amp;M1604)</f>
        <v>1845414.4603999967</v>
      </c>
      <c r="O1604" s="4">
        <f>IFERROR(N1604/(SUM('Segments clients'!$D$2:$D$1708)),0)</f>
        <v>0.78952019047994348</v>
      </c>
    </row>
    <row r="1605" spans="1:15" x14ac:dyDescent="0.35">
      <c r="A1605" t="s">
        <v>2545</v>
      </c>
      <c r="B1605">
        <v>23</v>
      </c>
      <c r="C1605">
        <v>2</v>
      </c>
      <c r="D1605">
        <v>113.9376</v>
      </c>
      <c r="E1605">
        <v>3</v>
      </c>
      <c r="F1605">
        <v>3</v>
      </c>
      <c r="G1605">
        <v>1</v>
      </c>
      <c r="H1605">
        <v>7</v>
      </c>
      <c r="I1605" t="s">
        <v>42</v>
      </c>
      <c r="J1605" t="s">
        <v>45</v>
      </c>
      <c r="K1605">
        <v>1</v>
      </c>
      <c r="L1605">
        <v>0.74960000000000448</v>
      </c>
      <c r="M1605">
        <f>_xlfn.RANK.EQ(D1605,'Segments clients'!$D$2:$D$1708,0)</f>
        <v>1385</v>
      </c>
      <c r="N1605">
        <f>SUMIFS('Segments clients'!$D$2:$D$1708,'Segments clients'!$M$2:$M$1708,"&lt;="&amp;M1605)</f>
        <v>2318128.4716999964</v>
      </c>
      <c r="O1605" s="4">
        <f>IFERROR(N1605/(SUM('Segments clients'!$D$2:$D$1708)),0)</f>
        <v>0.99176053499486527</v>
      </c>
    </row>
    <row r="1606" spans="1:15" x14ac:dyDescent="0.35">
      <c r="A1606" t="s">
        <v>3685</v>
      </c>
      <c r="B1606">
        <v>34</v>
      </c>
      <c r="C1606">
        <v>3</v>
      </c>
      <c r="D1606">
        <v>271.7226</v>
      </c>
      <c r="E1606">
        <v>3</v>
      </c>
      <c r="F1606">
        <v>3</v>
      </c>
      <c r="G1606">
        <v>2</v>
      </c>
      <c r="H1606">
        <v>8</v>
      </c>
      <c r="I1606" t="s">
        <v>46</v>
      </c>
      <c r="J1606" t="s">
        <v>43</v>
      </c>
      <c r="K1606">
        <v>1</v>
      </c>
      <c r="L1606">
        <v>29.572600000000008</v>
      </c>
      <c r="M1606">
        <f>_xlfn.RANK.EQ(D1606,'Segments clients'!$D$2:$D$1708,0)</f>
        <v>1135</v>
      </c>
      <c r="N1606">
        <f>SUMIFS('Segments clients'!$D$2:$D$1708,'Segments clients'!$M$2:$M$1708,"&lt;="&amp;M1606)</f>
        <v>2273560.5086999973</v>
      </c>
      <c r="O1606" s="4">
        <f>IFERROR(N1606/(SUM('Segments clients'!$D$2:$D$1708)),0)</f>
        <v>0.97269310738327308</v>
      </c>
    </row>
    <row r="1607" spans="1:15" x14ac:dyDescent="0.35">
      <c r="A1607" t="s">
        <v>4833</v>
      </c>
      <c r="B1607">
        <v>39</v>
      </c>
      <c r="C1607">
        <v>1</v>
      </c>
      <c r="D1607">
        <v>339.0222</v>
      </c>
      <c r="E1607">
        <v>2</v>
      </c>
      <c r="F1607">
        <v>2</v>
      </c>
      <c r="G1607">
        <v>2</v>
      </c>
      <c r="H1607">
        <v>6</v>
      </c>
      <c r="I1607" t="s">
        <v>44</v>
      </c>
      <c r="J1607" t="s">
        <v>43</v>
      </c>
      <c r="K1607">
        <v>0</v>
      </c>
      <c r="L1607">
        <v>107.8082</v>
      </c>
      <c r="M1607">
        <f>_xlfn.RANK.EQ(D1607,'Segments clients'!$D$2:$D$1708,0)</f>
        <v>1064</v>
      </c>
      <c r="N1607">
        <f>SUMIFS('Segments clients'!$D$2:$D$1708,'Segments clients'!$M$2:$M$1708,"&lt;="&amp;M1607)</f>
        <v>2252066.4866999961</v>
      </c>
      <c r="O1607" s="4">
        <f>IFERROR(N1607/(SUM('Segments clients'!$D$2:$D$1708)),0)</f>
        <v>0.96349736046149881</v>
      </c>
    </row>
    <row r="1608" spans="1:15" x14ac:dyDescent="0.35">
      <c r="A1608" t="s">
        <v>524</v>
      </c>
      <c r="B1608">
        <v>4</v>
      </c>
      <c r="C1608">
        <v>2</v>
      </c>
      <c r="D1608">
        <v>217.095</v>
      </c>
      <c r="E1608">
        <v>4</v>
      </c>
      <c r="F1608">
        <v>3</v>
      </c>
      <c r="G1608">
        <v>2</v>
      </c>
      <c r="H1608">
        <v>9</v>
      </c>
      <c r="I1608" t="s">
        <v>46</v>
      </c>
      <c r="J1608" t="s">
        <v>41</v>
      </c>
      <c r="K1608">
        <v>1</v>
      </c>
      <c r="L1608">
        <v>40.439000000000021</v>
      </c>
      <c r="M1608">
        <f>_xlfn.RANK.EQ(D1608,'Segments clients'!$D$2:$D$1708,0)</f>
        <v>1202</v>
      </c>
      <c r="N1608">
        <f>SUMIFS('Segments clients'!$D$2:$D$1708,'Segments clients'!$M$2:$M$1708,"&lt;="&amp;M1608)</f>
        <v>2289693.0483999974</v>
      </c>
      <c r="O1608" s="4">
        <f>IFERROR(N1608/(SUM('Segments clients'!$D$2:$D$1708)),0)</f>
        <v>0.979595061437599</v>
      </c>
    </row>
    <row r="1609" spans="1:15" x14ac:dyDescent="0.35">
      <c r="A1609" t="s">
        <v>9838</v>
      </c>
      <c r="B1609">
        <v>32</v>
      </c>
      <c r="C1609">
        <v>1</v>
      </c>
      <c r="D1609">
        <v>123.69629999999999</v>
      </c>
      <c r="E1609">
        <v>3</v>
      </c>
      <c r="F1609">
        <v>2</v>
      </c>
      <c r="G1609">
        <v>1</v>
      </c>
      <c r="H1609">
        <v>6</v>
      </c>
      <c r="I1609" t="s">
        <v>42</v>
      </c>
      <c r="J1609" t="s">
        <v>48</v>
      </c>
      <c r="K1609">
        <v>0</v>
      </c>
      <c r="L1609">
        <v>18.368300000000001</v>
      </c>
      <c r="M1609">
        <f>_xlfn.RANK.EQ(D1609,'Segments clients'!$D$2:$D$1708,0)</f>
        <v>1353</v>
      </c>
      <c r="N1609">
        <f>SUMIFS('Segments clients'!$D$2:$D$1708,'Segments clients'!$M$2:$M$1708,"&lt;="&amp;M1609)</f>
        <v>2314321.1186999967</v>
      </c>
      <c r="O1609" s="4">
        <f>IFERROR(N1609/(SUM('Segments clients'!$D$2:$D$1708)),0)</f>
        <v>0.99013164233671813</v>
      </c>
    </row>
    <row r="1610" spans="1:15" x14ac:dyDescent="0.35">
      <c r="A1610" t="s">
        <v>2478</v>
      </c>
      <c r="B1610">
        <v>41</v>
      </c>
      <c r="C1610">
        <v>4</v>
      </c>
      <c r="D1610">
        <v>683.57349999999997</v>
      </c>
      <c r="E1610">
        <v>2</v>
      </c>
      <c r="F1610">
        <v>3</v>
      </c>
      <c r="G1610">
        <v>3</v>
      </c>
      <c r="H1610">
        <v>8</v>
      </c>
      <c r="I1610" t="s">
        <v>46</v>
      </c>
      <c r="J1610" t="s">
        <v>41</v>
      </c>
      <c r="K1610">
        <v>1</v>
      </c>
      <c r="L1610">
        <v>178.07550000000001</v>
      </c>
      <c r="M1610">
        <f>_xlfn.RANK.EQ(D1610,'Segments clients'!$D$2:$D$1708,0)</f>
        <v>810</v>
      </c>
      <c r="N1610">
        <f>SUMIFS('Segments clients'!$D$2:$D$1708,'Segments clients'!$M$2:$M$1708,"&lt;="&amp;M1610)</f>
        <v>2127817.7900999961</v>
      </c>
      <c r="O1610" s="4">
        <f>IFERROR(N1610/(SUM('Segments clients'!$D$2:$D$1708)),0)</f>
        <v>0.91034027477070278</v>
      </c>
    </row>
    <row r="1611" spans="1:15" x14ac:dyDescent="0.35">
      <c r="A1611" t="s">
        <v>2266</v>
      </c>
      <c r="B1611">
        <v>77</v>
      </c>
      <c r="C1611">
        <v>3</v>
      </c>
      <c r="D1611">
        <v>618.35509999999999</v>
      </c>
      <c r="E1611">
        <v>2</v>
      </c>
      <c r="F1611">
        <v>3</v>
      </c>
      <c r="G1611">
        <v>3</v>
      </c>
      <c r="H1611">
        <v>8</v>
      </c>
      <c r="I1611" t="s">
        <v>46</v>
      </c>
      <c r="J1611" t="s">
        <v>45</v>
      </c>
      <c r="K1611">
        <v>1</v>
      </c>
      <c r="L1611">
        <v>170.62909999999999</v>
      </c>
      <c r="M1611">
        <f>_xlfn.RANK.EQ(D1611,'Segments clients'!$D$2:$D$1708,0)</f>
        <v>845</v>
      </c>
      <c r="N1611">
        <f>SUMIFS('Segments clients'!$D$2:$D$1708,'Segments clients'!$M$2:$M$1708,"&lt;="&amp;M1611)</f>
        <v>2150687.4058999964</v>
      </c>
      <c r="O1611" s="4">
        <f>IFERROR(N1611/(SUM('Segments clients'!$D$2:$D$1708)),0)</f>
        <v>0.92012453939530414</v>
      </c>
    </row>
    <row r="1612" spans="1:15" x14ac:dyDescent="0.35">
      <c r="A1612" t="s">
        <v>4107</v>
      </c>
      <c r="B1612">
        <v>165</v>
      </c>
      <c r="C1612">
        <v>1</v>
      </c>
      <c r="D1612">
        <v>43.093800000000002</v>
      </c>
      <c r="E1612">
        <v>1</v>
      </c>
      <c r="F1612">
        <v>2</v>
      </c>
      <c r="G1612">
        <v>1</v>
      </c>
      <c r="H1612">
        <v>4</v>
      </c>
      <c r="I1612" t="s">
        <v>44</v>
      </c>
      <c r="J1612" t="s">
        <v>41</v>
      </c>
      <c r="K1612">
        <v>0</v>
      </c>
      <c r="L1612">
        <v>-6.5981999999999994</v>
      </c>
      <c r="M1612">
        <f>_xlfn.RANK.EQ(D1612,'Segments clients'!$D$2:$D$1708,0)</f>
        <v>1603</v>
      </c>
      <c r="N1612">
        <f>SUMIFS('Segments clients'!$D$2:$D$1708,'Segments clients'!$M$2:$M$1708,"&lt;="&amp;M1612)</f>
        <v>2334632.445599996</v>
      </c>
      <c r="O1612" s="4">
        <f>IFERROR(N1612/(SUM('Segments clients'!$D$2:$D$1708)),0)</f>
        <v>0.99882139904292278</v>
      </c>
    </row>
    <row r="1613" spans="1:15" x14ac:dyDescent="0.35">
      <c r="A1613" t="s">
        <v>6810</v>
      </c>
      <c r="B1613">
        <v>61</v>
      </c>
      <c r="C1613">
        <v>1</v>
      </c>
      <c r="D1613">
        <v>449.98200000000003</v>
      </c>
      <c r="E1613">
        <v>2</v>
      </c>
      <c r="F1613">
        <v>2</v>
      </c>
      <c r="G1613">
        <v>2</v>
      </c>
      <c r="H1613">
        <v>6</v>
      </c>
      <c r="I1613" t="s">
        <v>44</v>
      </c>
      <c r="J1613" t="s">
        <v>45</v>
      </c>
      <c r="K1613">
        <v>0</v>
      </c>
      <c r="L1613">
        <v>138.994</v>
      </c>
      <c r="M1613">
        <f>_xlfn.RANK.EQ(D1613,'Segments clients'!$D$2:$D$1708,0)</f>
        <v>965</v>
      </c>
      <c r="N1613">
        <f>SUMIFS('Segments clients'!$D$2:$D$1708,'Segments clients'!$M$2:$M$1708,"&lt;="&amp;M1613)</f>
        <v>2213266.6106999968</v>
      </c>
      <c r="O1613" s="4">
        <f>IFERROR(N1613/(SUM('Segments clients'!$D$2:$D$1708)),0)</f>
        <v>0.94689768263981433</v>
      </c>
    </row>
    <row r="1614" spans="1:15" x14ac:dyDescent="0.35">
      <c r="A1614" t="s">
        <v>1797</v>
      </c>
      <c r="B1614">
        <v>2</v>
      </c>
      <c r="C1614">
        <v>4</v>
      </c>
      <c r="D1614">
        <v>917.44</v>
      </c>
      <c r="E1614">
        <v>4</v>
      </c>
      <c r="F1614">
        <v>3</v>
      </c>
      <c r="G1614">
        <v>3</v>
      </c>
      <c r="H1614">
        <v>10</v>
      </c>
      <c r="I1614" t="s">
        <v>49</v>
      </c>
      <c r="J1614" t="s">
        <v>43</v>
      </c>
      <c r="K1614">
        <v>1</v>
      </c>
      <c r="L1614">
        <v>271.38600000000002</v>
      </c>
      <c r="M1614">
        <f>_xlfn.RANK.EQ(D1614,'Segments clients'!$D$2:$D$1708,0)</f>
        <v>704</v>
      </c>
      <c r="N1614">
        <f>SUMIFS('Segments clients'!$D$2:$D$1708,'Segments clients'!$M$2:$M$1708,"&lt;="&amp;M1614)</f>
        <v>2043785.054599996</v>
      </c>
      <c r="O1614" s="4">
        <f>IFERROR(N1614/(SUM('Segments clients'!$D$2:$D$1708)),0)</f>
        <v>0.87438870792098256</v>
      </c>
    </row>
    <row r="1615" spans="1:15" x14ac:dyDescent="0.35">
      <c r="A1615" t="s">
        <v>399</v>
      </c>
      <c r="B1615">
        <v>142</v>
      </c>
      <c r="C1615">
        <v>1</v>
      </c>
      <c r="D1615">
        <v>1013.4912</v>
      </c>
      <c r="E1615">
        <v>1</v>
      </c>
      <c r="F1615">
        <v>2</v>
      </c>
      <c r="G1615">
        <v>3</v>
      </c>
      <c r="H1615">
        <v>6</v>
      </c>
      <c r="I1615" t="s">
        <v>44</v>
      </c>
      <c r="J1615" t="s">
        <v>45</v>
      </c>
      <c r="K1615">
        <v>0</v>
      </c>
      <c r="L1615">
        <v>374.89919999999989</v>
      </c>
      <c r="M1615">
        <f>_xlfn.RANK.EQ(D1615,'Segments clients'!$D$2:$D$1708,0)</f>
        <v>660</v>
      </c>
      <c r="N1615">
        <f>SUMIFS('Segments clients'!$D$2:$D$1708,'Segments clients'!$M$2:$M$1708,"&lt;="&amp;M1615)</f>
        <v>2001511.8098999958</v>
      </c>
      <c r="O1615" s="4">
        <f>IFERROR(N1615/(SUM('Segments clients'!$D$2:$D$1708)),0)</f>
        <v>0.85630302531474833</v>
      </c>
    </row>
    <row r="1616" spans="1:15" x14ac:dyDescent="0.35">
      <c r="A1616" t="s">
        <v>7796</v>
      </c>
      <c r="B1616">
        <v>55</v>
      </c>
      <c r="C1616">
        <v>2</v>
      </c>
      <c r="D1616">
        <v>284.77260000000001</v>
      </c>
      <c r="E1616">
        <v>2</v>
      </c>
      <c r="F1616">
        <v>3</v>
      </c>
      <c r="G1616">
        <v>2</v>
      </c>
      <c r="H1616">
        <v>7</v>
      </c>
      <c r="I1616" t="s">
        <v>42</v>
      </c>
      <c r="J1616" t="s">
        <v>48</v>
      </c>
      <c r="K1616">
        <v>1</v>
      </c>
      <c r="L1616">
        <v>63.284599999999998</v>
      </c>
      <c r="M1616">
        <f>_xlfn.RANK.EQ(D1616,'Segments clients'!$D$2:$D$1708,0)</f>
        <v>1122</v>
      </c>
      <c r="N1616">
        <f>SUMIFS('Segments clients'!$D$2:$D$1708,'Segments clients'!$M$2:$M$1708,"&lt;="&amp;M1616)</f>
        <v>2269950.4527999973</v>
      </c>
      <c r="O1616" s="4">
        <f>IFERROR(N1616/(SUM('Segments clients'!$D$2:$D$1708)),0)</f>
        <v>0.97114862397156654</v>
      </c>
    </row>
    <row r="1617" spans="1:15" x14ac:dyDescent="0.35">
      <c r="A1617" t="s">
        <v>956</v>
      </c>
      <c r="B1617">
        <v>56</v>
      </c>
      <c r="C1617">
        <v>1</v>
      </c>
      <c r="D1617">
        <v>78.076799999999992</v>
      </c>
      <c r="E1617">
        <v>2</v>
      </c>
      <c r="F1617">
        <v>2</v>
      </c>
      <c r="G1617">
        <v>1</v>
      </c>
      <c r="H1617">
        <v>5</v>
      </c>
      <c r="I1617" t="s">
        <v>44</v>
      </c>
      <c r="J1617" t="s">
        <v>43</v>
      </c>
      <c r="K1617">
        <v>0</v>
      </c>
      <c r="L1617">
        <v>17.628799999999998</v>
      </c>
      <c r="M1617">
        <f>_xlfn.RANK.EQ(D1617,'Segments clients'!$D$2:$D$1708,0)</f>
        <v>1481</v>
      </c>
      <c r="N1617">
        <f>SUMIFS('Segments clients'!$D$2:$D$1708,'Segments clients'!$M$2:$M$1708,"&lt;="&amp;M1617)</f>
        <v>2327257.887999997</v>
      </c>
      <c r="O1617" s="4">
        <f>IFERROR(N1617/(SUM('Segments clients'!$D$2:$D$1708)),0)</f>
        <v>0.99566635596398512</v>
      </c>
    </row>
    <row r="1618" spans="1:15" x14ac:dyDescent="0.35">
      <c r="A1618" t="s">
        <v>5119</v>
      </c>
      <c r="B1618">
        <v>100</v>
      </c>
      <c r="C1618">
        <v>2</v>
      </c>
      <c r="D1618">
        <v>1212.0702000000001</v>
      </c>
      <c r="E1618">
        <v>1</v>
      </c>
      <c r="F1618">
        <v>3</v>
      </c>
      <c r="G1618">
        <v>3</v>
      </c>
      <c r="H1618">
        <v>7</v>
      </c>
      <c r="I1618" t="s">
        <v>42</v>
      </c>
      <c r="J1618" t="s">
        <v>48</v>
      </c>
      <c r="K1618">
        <v>1</v>
      </c>
      <c r="L1618">
        <v>297.9862</v>
      </c>
      <c r="M1618">
        <f>_xlfn.RANK.EQ(D1618,'Segments clients'!$D$2:$D$1708,0)</f>
        <v>588</v>
      </c>
      <c r="N1618">
        <f>SUMIFS('Segments clients'!$D$2:$D$1708,'Segments clients'!$M$2:$M$1708,"&lt;="&amp;M1618)</f>
        <v>1921496.1495999959</v>
      </c>
      <c r="O1618" s="4">
        <f>IFERROR(N1618/(SUM('Segments clients'!$D$2:$D$1708)),0)</f>
        <v>0.82207007617673122</v>
      </c>
    </row>
    <row r="1619" spans="1:15" x14ac:dyDescent="0.35">
      <c r="A1619" t="s">
        <v>5612</v>
      </c>
      <c r="B1619">
        <v>140</v>
      </c>
      <c r="C1619">
        <v>1</v>
      </c>
      <c r="D1619">
        <v>37.176000000000002</v>
      </c>
      <c r="E1619">
        <v>1</v>
      </c>
      <c r="F1619">
        <v>2</v>
      </c>
      <c r="G1619">
        <v>1</v>
      </c>
      <c r="H1619">
        <v>4</v>
      </c>
      <c r="I1619" t="s">
        <v>44</v>
      </c>
      <c r="J1619" t="s">
        <v>41</v>
      </c>
      <c r="K1619">
        <v>0</v>
      </c>
      <c r="L1619">
        <v>-11.545999999999999</v>
      </c>
      <c r="M1619">
        <f>_xlfn.RANK.EQ(D1619,'Segments clients'!$D$2:$D$1708,0)</f>
        <v>1622</v>
      </c>
      <c r="N1619">
        <f>SUMIFS('Segments clients'!$D$2:$D$1708,'Segments clients'!$M$2:$M$1708,"&lt;="&amp;M1619)</f>
        <v>2335382.3457999956</v>
      </c>
      <c r="O1619" s="4">
        <f>IFERROR(N1619/(SUM('Segments clients'!$D$2:$D$1708)),0)</f>
        <v>0.99914222743212711</v>
      </c>
    </row>
    <row r="1620" spans="1:15" x14ac:dyDescent="0.35">
      <c r="A1620" t="s">
        <v>9513</v>
      </c>
      <c r="B1620">
        <v>52</v>
      </c>
      <c r="C1620">
        <v>2</v>
      </c>
      <c r="D1620">
        <v>1609.9014999999999</v>
      </c>
      <c r="E1620">
        <v>2</v>
      </c>
      <c r="F1620">
        <v>3</v>
      </c>
      <c r="G1620">
        <v>3</v>
      </c>
      <c r="H1620">
        <v>8</v>
      </c>
      <c r="I1620" t="s">
        <v>46</v>
      </c>
      <c r="J1620" t="s">
        <v>43</v>
      </c>
      <c r="K1620">
        <v>1</v>
      </c>
      <c r="L1620">
        <v>519.0055000000001</v>
      </c>
      <c r="M1620">
        <f>_xlfn.RANK.EQ(D1620,'Segments clients'!$D$2:$D$1708,0)</f>
        <v>476</v>
      </c>
      <c r="N1620">
        <f>SUMIFS('Segments clients'!$D$2:$D$1708,'Segments clients'!$M$2:$M$1708,"&lt;="&amp;M1620)</f>
        <v>1766154.4662999974</v>
      </c>
      <c r="O1620" s="4">
        <f>IFERROR(N1620/(SUM('Segments clients'!$D$2:$D$1708)),0)</f>
        <v>0.75561053658804378</v>
      </c>
    </row>
    <row r="1621" spans="1:15" x14ac:dyDescent="0.35">
      <c r="A1621" t="s">
        <v>2662</v>
      </c>
      <c r="B1621">
        <v>153</v>
      </c>
      <c r="C1621">
        <v>1</v>
      </c>
      <c r="D1621">
        <v>112.7475</v>
      </c>
      <c r="E1621">
        <v>1</v>
      </c>
      <c r="F1621">
        <v>2</v>
      </c>
      <c r="G1621">
        <v>1</v>
      </c>
      <c r="H1621">
        <v>4</v>
      </c>
      <c r="I1621" t="s">
        <v>44</v>
      </c>
      <c r="J1621" t="s">
        <v>41</v>
      </c>
      <c r="K1621">
        <v>0</v>
      </c>
      <c r="L1621">
        <v>3.8694999999999951</v>
      </c>
      <c r="M1621">
        <f>_xlfn.RANK.EQ(D1621,'Segments clients'!$D$2:$D$1708,0)</f>
        <v>1387</v>
      </c>
      <c r="N1621">
        <f>SUMIFS('Segments clients'!$D$2:$D$1708,'Segments clients'!$M$2:$M$1708,"&lt;="&amp;M1621)</f>
        <v>2318354.9143999964</v>
      </c>
      <c r="O1621" s="4">
        <f>IFERROR(N1621/(SUM('Segments clients'!$D$2:$D$1708)),0)</f>
        <v>0.99185741354842227</v>
      </c>
    </row>
    <row r="1622" spans="1:15" x14ac:dyDescent="0.35">
      <c r="A1622" t="s">
        <v>6325</v>
      </c>
      <c r="B1622">
        <v>44</v>
      </c>
      <c r="C1622">
        <v>2</v>
      </c>
      <c r="D1622">
        <v>239.93960000000001</v>
      </c>
      <c r="E1622">
        <v>2</v>
      </c>
      <c r="F1622">
        <v>3</v>
      </c>
      <c r="G1622">
        <v>2</v>
      </c>
      <c r="H1622">
        <v>7</v>
      </c>
      <c r="I1622" t="s">
        <v>42</v>
      </c>
      <c r="J1622" t="s">
        <v>43</v>
      </c>
      <c r="K1622">
        <v>1</v>
      </c>
      <c r="L1622">
        <v>40.735599999999998</v>
      </c>
      <c r="M1622">
        <f>_xlfn.RANK.EQ(D1622,'Segments clients'!$D$2:$D$1708,0)</f>
        <v>1167</v>
      </c>
      <c r="N1622">
        <f>SUMIFS('Segments clients'!$D$2:$D$1708,'Segments clients'!$M$2:$M$1708,"&lt;="&amp;M1622)</f>
        <v>2281800.3894999968</v>
      </c>
      <c r="O1622" s="4">
        <f>IFERROR(N1622/(SUM('Segments clients'!$D$2:$D$1708)),0)</f>
        <v>0.97621836005596407</v>
      </c>
    </row>
    <row r="1623" spans="1:15" x14ac:dyDescent="0.35">
      <c r="A1623" t="s">
        <v>8823</v>
      </c>
      <c r="B1623">
        <v>149</v>
      </c>
      <c r="C1623">
        <v>1</v>
      </c>
      <c r="D1623">
        <v>286.52760000000001</v>
      </c>
      <c r="E1623">
        <v>1</v>
      </c>
      <c r="F1623">
        <v>2</v>
      </c>
      <c r="G1623">
        <v>2</v>
      </c>
      <c r="H1623">
        <v>5</v>
      </c>
      <c r="I1623" t="s">
        <v>44</v>
      </c>
      <c r="J1623" t="s">
        <v>41</v>
      </c>
      <c r="K1623">
        <v>0</v>
      </c>
      <c r="L1623">
        <v>30.901600000000009</v>
      </c>
      <c r="M1623">
        <f>_xlfn.RANK.EQ(D1623,'Segments clients'!$D$2:$D$1708,0)</f>
        <v>1120</v>
      </c>
      <c r="N1623">
        <f>SUMIFS('Segments clients'!$D$2:$D$1708,'Segments clients'!$M$2:$M$1708,"&lt;="&amp;M1623)</f>
        <v>2269379.3241999974</v>
      </c>
      <c r="O1623" s="4">
        <f>IFERROR(N1623/(SUM('Segments clients'!$D$2:$D$1708)),0)</f>
        <v>0.9709042790990533</v>
      </c>
    </row>
    <row r="1624" spans="1:15" x14ac:dyDescent="0.35">
      <c r="A1624" t="s">
        <v>2066</v>
      </c>
      <c r="B1624">
        <v>43</v>
      </c>
      <c r="C1624">
        <v>3</v>
      </c>
      <c r="D1624">
        <v>1002.069</v>
      </c>
      <c r="E1624">
        <v>2</v>
      </c>
      <c r="F1624">
        <v>3</v>
      </c>
      <c r="G1624">
        <v>3</v>
      </c>
      <c r="H1624">
        <v>8</v>
      </c>
      <c r="I1624" t="s">
        <v>46</v>
      </c>
      <c r="J1624" t="s">
        <v>48</v>
      </c>
      <c r="K1624">
        <v>1</v>
      </c>
      <c r="L1624">
        <v>344.90899999999999</v>
      </c>
      <c r="M1624">
        <f>_xlfn.RANK.EQ(D1624,'Segments clients'!$D$2:$D$1708,0)</f>
        <v>664</v>
      </c>
      <c r="N1624">
        <f>SUMIFS('Segments clients'!$D$2:$D$1708,'Segments clients'!$M$2:$M$1708,"&lt;="&amp;M1624)</f>
        <v>2005536.0391999958</v>
      </c>
      <c r="O1624" s="4">
        <f>IFERROR(N1624/(SUM('Segments clients'!$D$2:$D$1708)),0)</f>
        <v>0.85802470375157081</v>
      </c>
    </row>
    <row r="1625" spans="1:15" x14ac:dyDescent="0.35">
      <c r="A1625" t="s">
        <v>2623</v>
      </c>
      <c r="B1625">
        <v>51</v>
      </c>
      <c r="C1625">
        <v>4</v>
      </c>
      <c r="D1625">
        <v>670.23539999999991</v>
      </c>
      <c r="E1625">
        <v>2</v>
      </c>
      <c r="F1625">
        <v>3</v>
      </c>
      <c r="G1625">
        <v>3</v>
      </c>
      <c r="H1625">
        <v>8</v>
      </c>
      <c r="I1625" t="s">
        <v>46</v>
      </c>
      <c r="J1625" t="s">
        <v>41</v>
      </c>
      <c r="K1625">
        <v>1</v>
      </c>
      <c r="L1625">
        <v>169.97139999999999</v>
      </c>
      <c r="M1625">
        <f>_xlfn.RANK.EQ(D1625,'Segments clients'!$D$2:$D$1708,0)</f>
        <v>818</v>
      </c>
      <c r="N1625">
        <f>SUMIFS('Segments clients'!$D$2:$D$1708,'Segments clients'!$M$2:$M$1708,"&lt;="&amp;M1625)</f>
        <v>2133244.1987999957</v>
      </c>
      <c r="O1625" s="4">
        <f>IFERROR(N1625/(SUM('Segments clients'!$D$2:$D$1708)),0)</f>
        <v>0.9126618449774937</v>
      </c>
    </row>
    <row r="1626" spans="1:15" x14ac:dyDescent="0.35">
      <c r="A1626" t="s">
        <v>6805</v>
      </c>
      <c r="B1626">
        <v>52</v>
      </c>
      <c r="C1626">
        <v>1</v>
      </c>
      <c r="D1626">
        <v>58.082999999999998</v>
      </c>
      <c r="E1626">
        <v>2</v>
      </c>
      <c r="F1626">
        <v>2</v>
      </c>
      <c r="G1626">
        <v>1</v>
      </c>
      <c r="H1626">
        <v>5</v>
      </c>
      <c r="I1626" t="s">
        <v>44</v>
      </c>
      <c r="J1626" t="s">
        <v>41</v>
      </c>
      <c r="K1626">
        <v>0</v>
      </c>
      <c r="L1626">
        <v>3.8690000000000002</v>
      </c>
      <c r="M1626">
        <f>_xlfn.RANK.EQ(D1626,'Segments clients'!$D$2:$D$1708,0)</f>
        <v>1549</v>
      </c>
      <c r="N1626">
        <f>SUMIFS('Segments clients'!$D$2:$D$1708,'Segments clients'!$M$2:$M$1708,"&lt;="&amp;M1626)</f>
        <v>2331905.2453999966</v>
      </c>
      <c r="O1626" s="4">
        <f>IFERROR(N1626/(SUM('Segments clients'!$D$2:$D$1708)),0)</f>
        <v>0.99765462612140043</v>
      </c>
    </row>
    <row r="1627" spans="1:15" x14ac:dyDescent="0.35">
      <c r="A1627" t="s">
        <v>887</v>
      </c>
      <c r="B1627">
        <v>144</v>
      </c>
      <c r="C1627">
        <v>1</v>
      </c>
      <c r="D1627">
        <v>537.74400000000003</v>
      </c>
      <c r="E1627">
        <v>1</v>
      </c>
      <c r="F1627">
        <v>2</v>
      </c>
      <c r="G1627">
        <v>2</v>
      </c>
      <c r="H1627">
        <v>5</v>
      </c>
      <c r="I1627" t="s">
        <v>44</v>
      </c>
      <c r="J1627" t="s">
        <v>41</v>
      </c>
      <c r="K1627">
        <v>0</v>
      </c>
      <c r="L1627">
        <v>114.35599999999999</v>
      </c>
      <c r="M1627">
        <f>_xlfn.RANK.EQ(D1627,'Segments clients'!$D$2:$D$1708,0)</f>
        <v>890</v>
      </c>
      <c r="N1627">
        <f>SUMIFS('Segments clients'!$D$2:$D$1708,'Segments clients'!$M$2:$M$1708,"&lt;="&amp;M1627)</f>
        <v>2176342.8422999964</v>
      </c>
      <c r="O1627" s="4">
        <f>IFERROR(N1627/(SUM('Segments clients'!$D$2:$D$1708)),0)</f>
        <v>0.93110065639667605</v>
      </c>
    </row>
    <row r="1628" spans="1:15" x14ac:dyDescent="0.35">
      <c r="A1628" t="s">
        <v>7319</v>
      </c>
      <c r="B1628">
        <v>89</v>
      </c>
      <c r="C1628">
        <v>2</v>
      </c>
      <c r="D1628">
        <v>1291.3351</v>
      </c>
      <c r="E1628">
        <v>1</v>
      </c>
      <c r="F1628">
        <v>3</v>
      </c>
      <c r="G1628">
        <v>3</v>
      </c>
      <c r="H1628">
        <v>7</v>
      </c>
      <c r="I1628" t="s">
        <v>42</v>
      </c>
      <c r="J1628" t="s">
        <v>41</v>
      </c>
      <c r="K1628">
        <v>1</v>
      </c>
      <c r="L1628">
        <v>404.72710000000018</v>
      </c>
      <c r="M1628">
        <f>_xlfn.RANK.EQ(D1628,'Segments clients'!$D$2:$D$1708,0)</f>
        <v>557</v>
      </c>
      <c r="N1628">
        <f>SUMIFS('Segments clients'!$D$2:$D$1708,'Segments clients'!$M$2:$M$1708,"&lt;="&amp;M1628)</f>
        <v>1883138.4281999962</v>
      </c>
      <c r="O1628" s="4">
        <f>IFERROR(N1628/(SUM('Segments clients'!$D$2:$D$1708)),0)</f>
        <v>0.80565956452422138</v>
      </c>
    </row>
    <row r="1629" spans="1:15" x14ac:dyDescent="0.35">
      <c r="A1629" t="s">
        <v>2582</v>
      </c>
      <c r="B1629">
        <v>45</v>
      </c>
      <c r="C1629">
        <v>2</v>
      </c>
      <c r="D1629">
        <v>121.937</v>
      </c>
      <c r="E1629">
        <v>2</v>
      </c>
      <c r="F1629">
        <v>3</v>
      </c>
      <c r="G1629">
        <v>1</v>
      </c>
      <c r="H1629">
        <v>6</v>
      </c>
      <c r="I1629" t="s">
        <v>42</v>
      </c>
      <c r="J1629" t="s">
        <v>41</v>
      </c>
      <c r="K1629">
        <v>1</v>
      </c>
      <c r="L1629">
        <v>3.5769999999999929</v>
      </c>
      <c r="M1629">
        <f>_xlfn.RANK.EQ(D1629,'Segments clients'!$D$2:$D$1708,0)</f>
        <v>1360</v>
      </c>
      <c r="N1629">
        <f>SUMIFS('Segments clients'!$D$2:$D$1708,'Segments clients'!$M$2:$M$1708,"&lt;="&amp;M1629)</f>
        <v>2315180.3414999964</v>
      </c>
      <c r="O1629" s="4">
        <f>IFERROR(N1629/(SUM('Segments clients'!$D$2:$D$1708)),0)</f>
        <v>0.99049924200783668</v>
      </c>
    </row>
    <row r="1630" spans="1:15" x14ac:dyDescent="0.35">
      <c r="A1630" t="s">
        <v>10565</v>
      </c>
      <c r="B1630">
        <v>104</v>
      </c>
      <c r="C1630">
        <v>1</v>
      </c>
      <c r="D1630">
        <v>57.834000000000003</v>
      </c>
      <c r="E1630">
        <v>1</v>
      </c>
      <c r="F1630">
        <v>2</v>
      </c>
      <c r="G1630">
        <v>1</v>
      </c>
      <c r="H1630">
        <v>4</v>
      </c>
      <c r="I1630" t="s">
        <v>44</v>
      </c>
      <c r="J1630" t="s">
        <v>41</v>
      </c>
      <c r="K1630">
        <v>0</v>
      </c>
      <c r="L1630">
        <v>-2.012</v>
      </c>
      <c r="M1630">
        <f>_xlfn.RANK.EQ(D1630,'Segments clients'!$D$2:$D$1708,0)</f>
        <v>1553</v>
      </c>
      <c r="N1630">
        <f>SUMIFS('Segments clients'!$D$2:$D$1708,'Segments clients'!$M$2:$M$1708,"&lt;="&amp;M1630)</f>
        <v>2332137.1455999967</v>
      </c>
      <c r="O1630" s="4">
        <f>IFERROR(N1630/(SUM('Segments clients'!$D$2:$D$1708)),0)</f>
        <v>0.99775383954689656</v>
      </c>
    </row>
    <row r="1631" spans="1:15" x14ac:dyDescent="0.35">
      <c r="A1631" t="s">
        <v>808</v>
      </c>
      <c r="B1631">
        <v>39</v>
      </c>
      <c r="C1631">
        <v>3</v>
      </c>
      <c r="D1631">
        <v>1026.9898000000001</v>
      </c>
      <c r="E1631">
        <v>2</v>
      </c>
      <c r="F1631">
        <v>3</v>
      </c>
      <c r="G1631">
        <v>3</v>
      </c>
      <c r="H1631">
        <v>8</v>
      </c>
      <c r="I1631" t="s">
        <v>46</v>
      </c>
      <c r="J1631" t="s">
        <v>48</v>
      </c>
      <c r="K1631">
        <v>1</v>
      </c>
      <c r="L1631">
        <v>282.68380000000008</v>
      </c>
      <c r="M1631">
        <f>_xlfn.RANK.EQ(D1631,'Segments clients'!$D$2:$D$1708,0)</f>
        <v>654</v>
      </c>
      <c r="N1631">
        <f>SUMIFS('Segments clients'!$D$2:$D$1708,'Segments clients'!$M$2:$M$1708,"&lt;="&amp;M1631)</f>
        <v>1995393.3324999961</v>
      </c>
      <c r="O1631" s="4">
        <f>IFERROR(N1631/(SUM('Segments clients'!$D$2:$D$1708)),0)</f>
        <v>0.8536853686604009</v>
      </c>
    </row>
    <row r="1632" spans="1:15" x14ac:dyDescent="0.35">
      <c r="A1632" t="s">
        <v>7875</v>
      </c>
      <c r="B1632">
        <v>61</v>
      </c>
      <c r="C1632">
        <v>2</v>
      </c>
      <c r="D1632">
        <v>1790.9603999999999</v>
      </c>
      <c r="E1632">
        <v>2</v>
      </c>
      <c r="F1632">
        <v>3</v>
      </c>
      <c r="G1632">
        <v>3</v>
      </c>
      <c r="H1632">
        <v>8</v>
      </c>
      <c r="I1632" t="s">
        <v>46</v>
      </c>
      <c r="J1632" t="s">
        <v>48</v>
      </c>
      <c r="K1632">
        <v>1</v>
      </c>
      <c r="L1632">
        <v>580.58240000000012</v>
      </c>
      <c r="M1632">
        <f>_xlfn.RANK.EQ(D1632,'Segments clients'!$D$2:$D$1708,0)</f>
        <v>441</v>
      </c>
      <c r="N1632">
        <f>SUMIFS('Segments clients'!$D$2:$D$1708,'Segments clients'!$M$2:$M$1708,"&lt;="&amp;M1632)</f>
        <v>1706542.5545999978</v>
      </c>
      <c r="O1632" s="4">
        <f>IFERROR(N1632/(SUM('Segments clients'!$D$2:$D$1708)),0)</f>
        <v>0.73010688475795249</v>
      </c>
    </row>
    <row r="1633" spans="1:15" x14ac:dyDescent="0.35">
      <c r="A1633" t="s">
        <v>4422</v>
      </c>
      <c r="B1633">
        <v>181</v>
      </c>
      <c r="C1633">
        <v>1</v>
      </c>
      <c r="D1633">
        <v>165.37979999999999</v>
      </c>
      <c r="E1633">
        <v>1</v>
      </c>
      <c r="F1633">
        <v>2</v>
      </c>
      <c r="G1633">
        <v>2</v>
      </c>
      <c r="H1633">
        <v>5</v>
      </c>
      <c r="I1633" t="s">
        <v>44</v>
      </c>
      <c r="J1633" t="s">
        <v>48</v>
      </c>
      <c r="K1633">
        <v>0</v>
      </c>
      <c r="L1633">
        <v>31.747800000000002</v>
      </c>
      <c r="M1633">
        <f>_xlfn.RANK.EQ(D1633,'Segments clients'!$D$2:$D$1708,0)</f>
        <v>1268</v>
      </c>
      <c r="N1633">
        <f>SUMIFS('Segments clients'!$D$2:$D$1708,'Segments clients'!$M$2:$M$1708,"&lt;="&amp;M1633)</f>
        <v>2302099.6354999971</v>
      </c>
      <c r="O1633" s="4">
        <f>IFERROR(N1633/(SUM('Segments clients'!$D$2:$D$1708)),0)</f>
        <v>0.98490294821349134</v>
      </c>
    </row>
    <row r="1634" spans="1:15" x14ac:dyDescent="0.35">
      <c r="A1634" t="s">
        <v>2607</v>
      </c>
      <c r="B1634">
        <v>44</v>
      </c>
      <c r="C1634">
        <v>2</v>
      </c>
      <c r="D1634">
        <v>457.74270000000001</v>
      </c>
      <c r="E1634">
        <v>2</v>
      </c>
      <c r="F1634">
        <v>3</v>
      </c>
      <c r="G1634">
        <v>2</v>
      </c>
      <c r="H1634">
        <v>7</v>
      </c>
      <c r="I1634" t="s">
        <v>42</v>
      </c>
      <c r="J1634" t="s">
        <v>43</v>
      </c>
      <c r="K1634">
        <v>1</v>
      </c>
      <c r="L1634">
        <v>147.93469999999999</v>
      </c>
      <c r="M1634">
        <f>_xlfn.RANK.EQ(D1634,'Segments clients'!$D$2:$D$1708,0)</f>
        <v>959</v>
      </c>
      <c r="N1634">
        <f>SUMIFS('Segments clients'!$D$2:$D$1708,'Segments clients'!$M$2:$M$1708,"&lt;="&amp;M1634)</f>
        <v>2210549.8505999967</v>
      </c>
      <c r="O1634" s="4">
        <f>IFERROR(N1634/(SUM('Segments clients'!$D$2:$D$1708)),0)</f>
        <v>0.94573537628659798</v>
      </c>
    </row>
    <row r="1635" spans="1:15" x14ac:dyDescent="0.35">
      <c r="A1635" t="s">
        <v>2736</v>
      </c>
      <c r="B1635">
        <v>76</v>
      </c>
      <c r="C1635">
        <v>1</v>
      </c>
      <c r="D1635">
        <v>107.3871</v>
      </c>
      <c r="E1635">
        <v>2</v>
      </c>
      <c r="F1635">
        <v>2</v>
      </c>
      <c r="G1635">
        <v>1</v>
      </c>
      <c r="H1635">
        <v>5</v>
      </c>
      <c r="I1635" t="s">
        <v>44</v>
      </c>
      <c r="J1635" t="s">
        <v>43</v>
      </c>
      <c r="K1635">
        <v>0</v>
      </c>
      <c r="L1635">
        <v>26.575099999999988</v>
      </c>
      <c r="M1635">
        <f>_xlfn.RANK.EQ(D1635,'Segments clients'!$D$2:$D$1708,0)</f>
        <v>1401</v>
      </c>
      <c r="N1635">
        <f>SUMIFS('Segments clients'!$D$2:$D$1708,'Segments clients'!$M$2:$M$1708,"&lt;="&amp;M1635)</f>
        <v>2319894.6071999962</v>
      </c>
      <c r="O1635" s="4">
        <f>IFERROR(N1635/(SUM('Segments clients'!$D$2:$D$1708)),0)</f>
        <v>0.99251613741713685</v>
      </c>
    </row>
    <row r="1636" spans="1:15" x14ac:dyDescent="0.35">
      <c r="A1636" t="s">
        <v>4971</v>
      </c>
      <c r="B1636">
        <v>167</v>
      </c>
      <c r="C1636">
        <v>1</v>
      </c>
      <c r="D1636">
        <v>56.441699999999997</v>
      </c>
      <c r="E1636">
        <v>1</v>
      </c>
      <c r="F1636">
        <v>2</v>
      </c>
      <c r="G1636">
        <v>1</v>
      </c>
      <c r="H1636">
        <v>4</v>
      </c>
      <c r="I1636" t="s">
        <v>44</v>
      </c>
      <c r="J1636" t="s">
        <v>41</v>
      </c>
      <c r="K1636">
        <v>0</v>
      </c>
      <c r="L1636">
        <v>1.1977000000000051</v>
      </c>
      <c r="M1636">
        <f>_xlfn.RANK.EQ(D1636,'Segments clients'!$D$2:$D$1708,0)</f>
        <v>1557</v>
      </c>
      <c r="N1636">
        <f>SUMIFS('Segments clients'!$D$2:$D$1708,'Segments clients'!$M$2:$M$1708,"&lt;="&amp;M1636)</f>
        <v>2332363.7722999961</v>
      </c>
      <c r="O1636" s="4">
        <f>IFERROR(N1636/(SUM('Segments clients'!$D$2:$D$1708)),0)</f>
        <v>0.99785079682082656</v>
      </c>
    </row>
    <row r="1637" spans="1:15" x14ac:dyDescent="0.35">
      <c r="A1637" t="s">
        <v>1231</v>
      </c>
      <c r="B1637">
        <v>91</v>
      </c>
      <c r="C1637">
        <v>4</v>
      </c>
      <c r="D1637">
        <v>603.56399999999996</v>
      </c>
      <c r="E1637">
        <v>1</v>
      </c>
      <c r="F1637">
        <v>3</v>
      </c>
      <c r="G1637">
        <v>3</v>
      </c>
      <c r="H1637">
        <v>7</v>
      </c>
      <c r="I1637" t="s">
        <v>42</v>
      </c>
      <c r="J1637" t="s">
        <v>45</v>
      </c>
      <c r="K1637">
        <v>1</v>
      </c>
      <c r="L1637">
        <v>160.49799999999999</v>
      </c>
      <c r="M1637">
        <f>_xlfn.RANK.EQ(D1637,'Segments clients'!$D$2:$D$1708,0)</f>
        <v>852</v>
      </c>
      <c r="N1637">
        <f>SUMIFS('Segments clients'!$D$2:$D$1708,'Segments clients'!$M$2:$M$1708,"&lt;="&amp;M1637)</f>
        <v>2154950.2557999957</v>
      </c>
      <c r="O1637" s="4">
        <f>IFERROR(N1637/(SUM('Segments clients'!$D$2:$D$1708)),0)</f>
        <v>0.92194830643368819</v>
      </c>
    </row>
    <row r="1638" spans="1:15" x14ac:dyDescent="0.35">
      <c r="A1638" t="s">
        <v>7300</v>
      </c>
      <c r="B1638">
        <v>6</v>
      </c>
      <c r="C1638">
        <v>1</v>
      </c>
      <c r="D1638">
        <v>71.387999999999991</v>
      </c>
      <c r="E1638">
        <v>4</v>
      </c>
      <c r="F1638">
        <v>2</v>
      </c>
      <c r="G1638">
        <v>1</v>
      </c>
      <c r="H1638">
        <v>7</v>
      </c>
      <c r="I1638" t="s">
        <v>42</v>
      </c>
      <c r="J1638" t="s">
        <v>41</v>
      </c>
      <c r="K1638">
        <v>0</v>
      </c>
      <c r="L1638">
        <v>2.2879999999999971</v>
      </c>
      <c r="M1638">
        <f>_xlfn.RANK.EQ(D1638,'Segments clients'!$D$2:$D$1708,0)</f>
        <v>1506</v>
      </c>
      <c r="N1638">
        <f>SUMIFS('Segments clients'!$D$2:$D$1708,'Segments clients'!$M$2:$M$1708,"&lt;="&amp;M1638)</f>
        <v>2329139.387799996</v>
      </c>
      <c r="O1638" s="4">
        <f>IFERROR(N1638/(SUM('Segments clients'!$D$2:$D$1708)),0)</f>
        <v>0.99647131447729442</v>
      </c>
    </row>
    <row r="1639" spans="1:15" x14ac:dyDescent="0.35">
      <c r="A1639" t="s">
        <v>5458</v>
      </c>
      <c r="B1639">
        <v>143</v>
      </c>
      <c r="C1639">
        <v>1</v>
      </c>
      <c r="D1639">
        <v>37.162799999999997</v>
      </c>
      <c r="E1639">
        <v>1</v>
      </c>
      <c r="F1639">
        <v>2</v>
      </c>
      <c r="G1639">
        <v>1</v>
      </c>
      <c r="H1639">
        <v>4</v>
      </c>
      <c r="I1639" t="s">
        <v>44</v>
      </c>
      <c r="J1639" t="s">
        <v>41</v>
      </c>
      <c r="K1639">
        <v>0</v>
      </c>
      <c r="L1639">
        <v>0.1467999999999971</v>
      </c>
      <c r="M1639">
        <f>_xlfn.RANK.EQ(D1639,'Segments clients'!$D$2:$D$1708,0)</f>
        <v>1623</v>
      </c>
      <c r="N1639">
        <f>SUMIFS('Segments clients'!$D$2:$D$1708,'Segments clients'!$M$2:$M$1708,"&lt;="&amp;M1639)</f>
        <v>2335419.5085999956</v>
      </c>
      <c r="O1639" s="4">
        <f>IFERROR(N1639/(SUM('Segments clients'!$D$2:$D$1708)),0)</f>
        <v>0.99915812672280924</v>
      </c>
    </row>
    <row r="1640" spans="1:15" x14ac:dyDescent="0.35">
      <c r="A1640" t="s">
        <v>4250</v>
      </c>
      <c r="B1640">
        <v>12</v>
      </c>
      <c r="C1640">
        <v>3</v>
      </c>
      <c r="D1640">
        <v>1504.8005000000001</v>
      </c>
      <c r="E1640">
        <v>4</v>
      </c>
      <c r="F1640">
        <v>3</v>
      </c>
      <c r="G1640">
        <v>3</v>
      </c>
      <c r="H1640">
        <v>10</v>
      </c>
      <c r="I1640" t="s">
        <v>49</v>
      </c>
      <c r="J1640" t="s">
        <v>45</v>
      </c>
      <c r="K1640">
        <v>1</v>
      </c>
      <c r="L1640">
        <v>462.74050000000011</v>
      </c>
      <c r="M1640">
        <f>_xlfn.RANK.EQ(D1640,'Segments clients'!$D$2:$D$1708,0)</f>
        <v>499</v>
      </c>
      <c r="N1640">
        <f>SUMIFS('Segments clients'!$D$2:$D$1708,'Segments clients'!$M$2:$M$1708,"&lt;="&amp;M1640)</f>
        <v>1801987.2286999971</v>
      </c>
      <c r="O1640" s="4">
        <f>IFERROR(N1640/(SUM('Segments clients'!$D$2:$D$1708)),0)</f>
        <v>0.77094079979045649</v>
      </c>
    </row>
    <row r="1641" spans="1:15" x14ac:dyDescent="0.35">
      <c r="A1641" t="s">
        <v>6125</v>
      </c>
      <c r="B1641">
        <v>9</v>
      </c>
      <c r="C1641">
        <v>2</v>
      </c>
      <c r="D1641">
        <v>171.45240000000001</v>
      </c>
      <c r="E1641">
        <v>4</v>
      </c>
      <c r="F1641">
        <v>3</v>
      </c>
      <c r="G1641">
        <v>2</v>
      </c>
      <c r="H1641">
        <v>9</v>
      </c>
      <c r="I1641" t="s">
        <v>46</v>
      </c>
      <c r="J1641" t="s">
        <v>48</v>
      </c>
      <c r="K1641">
        <v>1</v>
      </c>
      <c r="L1641">
        <v>22.886399999999991</v>
      </c>
      <c r="M1641">
        <f>_xlfn.RANK.EQ(D1641,'Segments clients'!$D$2:$D$1708,0)</f>
        <v>1259</v>
      </c>
      <c r="N1641">
        <f>SUMIFS('Segments clients'!$D$2:$D$1708,'Segments clients'!$M$2:$M$1708,"&lt;="&amp;M1641)</f>
        <v>2300594.4822999975</v>
      </c>
      <c r="O1641" s="4">
        <f>IFERROR(N1641/(SUM('Segments clients'!$D$2:$D$1708)),0)</f>
        <v>0.98425900135674704</v>
      </c>
    </row>
    <row r="1642" spans="1:15" x14ac:dyDescent="0.35">
      <c r="A1642" t="s">
        <v>7745</v>
      </c>
      <c r="B1642">
        <v>79</v>
      </c>
      <c r="C1642">
        <v>1</v>
      </c>
      <c r="D1642">
        <v>22.096800000000002</v>
      </c>
      <c r="E1642">
        <v>1</v>
      </c>
      <c r="F1642">
        <v>2</v>
      </c>
      <c r="G1642">
        <v>1</v>
      </c>
      <c r="H1642">
        <v>4</v>
      </c>
      <c r="I1642" t="s">
        <v>44</v>
      </c>
      <c r="J1642" t="s">
        <v>45</v>
      </c>
      <c r="K1642">
        <v>0</v>
      </c>
      <c r="L1642">
        <v>1.2407999999999979</v>
      </c>
      <c r="M1642">
        <f>_xlfn.RANK.EQ(D1642,'Segments clients'!$D$2:$D$1708,0)</f>
        <v>1675</v>
      </c>
      <c r="N1642">
        <f>SUMIFS('Segments clients'!$D$2:$D$1708,'Segments clients'!$M$2:$M$1708,"&lt;="&amp;M1642)</f>
        <v>2336926.6912999968</v>
      </c>
      <c r="O1642" s="4">
        <f>IFERROR(N1642/(SUM('Segments clients'!$D$2:$D$1708)),0)</f>
        <v>0.99980294185671414</v>
      </c>
    </row>
    <row r="1643" spans="1:15" x14ac:dyDescent="0.35">
      <c r="A1643" t="s">
        <v>4651</v>
      </c>
      <c r="B1643">
        <v>99</v>
      </c>
      <c r="C1643">
        <v>1</v>
      </c>
      <c r="D1643">
        <v>62.272799999999997</v>
      </c>
      <c r="E1643">
        <v>1</v>
      </c>
      <c r="F1643">
        <v>2</v>
      </c>
      <c r="G1643">
        <v>1</v>
      </c>
      <c r="H1643">
        <v>4</v>
      </c>
      <c r="I1643" t="s">
        <v>44</v>
      </c>
      <c r="J1643" t="s">
        <v>48</v>
      </c>
      <c r="K1643">
        <v>0</v>
      </c>
      <c r="L1643">
        <v>1.1568000000000001</v>
      </c>
      <c r="M1643">
        <f>_xlfn.RANK.EQ(D1643,'Segments clients'!$D$2:$D$1708,0)</f>
        <v>1532</v>
      </c>
      <c r="N1643">
        <f>SUMIFS('Segments clients'!$D$2:$D$1708,'Segments clients'!$M$2:$M$1708,"&lt;="&amp;M1643)</f>
        <v>2330884.1342999968</v>
      </c>
      <c r="O1643" s="4">
        <f>IFERROR(N1643/(SUM('Segments clients'!$D$2:$D$1708)),0)</f>
        <v>0.99721776608400892</v>
      </c>
    </row>
    <row r="1644" spans="1:15" x14ac:dyDescent="0.35">
      <c r="A1644" t="s">
        <v>7690</v>
      </c>
      <c r="B1644">
        <v>83</v>
      </c>
      <c r="C1644">
        <v>1</v>
      </c>
      <c r="D1644">
        <v>116.98560000000001</v>
      </c>
      <c r="E1644">
        <v>1</v>
      </c>
      <c r="F1644">
        <v>2</v>
      </c>
      <c r="G1644">
        <v>1</v>
      </c>
      <c r="H1644">
        <v>4</v>
      </c>
      <c r="I1644" t="s">
        <v>44</v>
      </c>
      <c r="J1644" t="s">
        <v>43</v>
      </c>
      <c r="K1644">
        <v>0</v>
      </c>
      <c r="L1644">
        <v>34.369599999999991</v>
      </c>
      <c r="M1644">
        <f>_xlfn.RANK.EQ(D1644,'Segments clients'!$D$2:$D$1708,0)</f>
        <v>1377</v>
      </c>
      <c r="N1644">
        <f>SUMIFS('Segments clients'!$D$2:$D$1708,'Segments clients'!$M$2:$M$1708,"&lt;="&amp;M1644)</f>
        <v>2317204.4681999963</v>
      </c>
      <c r="O1644" s="4">
        <f>IFERROR(N1644/(SUM('Segments clients'!$D$2:$D$1708)),0)</f>
        <v>0.99136522031895979</v>
      </c>
    </row>
    <row r="1645" spans="1:15" x14ac:dyDescent="0.35">
      <c r="A1645" t="s">
        <v>7197</v>
      </c>
      <c r="B1645">
        <v>41</v>
      </c>
      <c r="C1645">
        <v>1</v>
      </c>
      <c r="D1645">
        <v>81.954599999999999</v>
      </c>
      <c r="E1645">
        <v>2</v>
      </c>
      <c r="F1645">
        <v>2</v>
      </c>
      <c r="G1645">
        <v>1</v>
      </c>
      <c r="H1645">
        <v>5</v>
      </c>
      <c r="I1645" t="s">
        <v>44</v>
      </c>
      <c r="J1645" t="s">
        <v>45</v>
      </c>
      <c r="K1645">
        <v>0</v>
      </c>
      <c r="L1645">
        <v>11.170600000000009</v>
      </c>
      <c r="M1645">
        <f>_xlfn.RANK.EQ(D1645,'Segments clients'!$D$2:$D$1708,0)</f>
        <v>1471</v>
      </c>
      <c r="N1645">
        <f>SUMIFS('Segments clients'!$D$2:$D$1708,'Segments clients'!$M$2:$M$1708,"&lt;="&amp;M1645)</f>
        <v>2326461.9880999965</v>
      </c>
      <c r="O1645" s="4">
        <f>IFERROR(N1645/(SUM('Segments clients'!$D$2:$D$1708)),0)</f>
        <v>0.99532584760982645</v>
      </c>
    </row>
    <row r="1646" spans="1:15" x14ac:dyDescent="0.35">
      <c r="A1646" t="s">
        <v>4236</v>
      </c>
      <c r="B1646">
        <v>127</v>
      </c>
      <c r="C1646">
        <v>1</v>
      </c>
      <c r="D1646">
        <v>321.30090000000001</v>
      </c>
      <c r="E1646">
        <v>1</v>
      </c>
      <c r="F1646">
        <v>2</v>
      </c>
      <c r="G1646">
        <v>2</v>
      </c>
      <c r="H1646">
        <v>5</v>
      </c>
      <c r="I1646" t="s">
        <v>44</v>
      </c>
      <c r="J1646" t="s">
        <v>41</v>
      </c>
      <c r="K1646">
        <v>0</v>
      </c>
      <c r="L1646">
        <v>59.674900000000029</v>
      </c>
      <c r="M1646">
        <f>_xlfn.RANK.EQ(D1646,'Segments clients'!$D$2:$D$1708,0)</f>
        <v>1077</v>
      </c>
      <c r="N1646">
        <f>SUMIFS('Segments clients'!$D$2:$D$1708,'Segments clients'!$M$2:$M$1708,"&lt;="&amp;M1646)</f>
        <v>2256351.9919999959</v>
      </c>
      <c r="O1646" s="4">
        <f>IFERROR(N1646/(SUM('Segments clients'!$D$2:$D$1708)),0)</f>
        <v>0.96533082011696569</v>
      </c>
    </row>
    <row r="1647" spans="1:15" x14ac:dyDescent="0.35">
      <c r="A1647" t="s">
        <v>6865</v>
      </c>
      <c r="B1647">
        <v>11</v>
      </c>
      <c r="C1647">
        <v>3</v>
      </c>
      <c r="D1647">
        <v>1744.2596000000001</v>
      </c>
      <c r="E1647">
        <v>4</v>
      </c>
      <c r="F1647">
        <v>3</v>
      </c>
      <c r="G1647">
        <v>3</v>
      </c>
      <c r="H1647">
        <v>10</v>
      </c>
      <c r="I1647" t="s">
        <v>49</v>
      </c>
      <c r="J1647" t="s">
        <v>41</v>
      </c>
      <c r="K1647">
        <v>1</v>
      </c>
      <c r="L1647">
        <v>597.56560000000002</v>
      </c>
      <c r="M1647">
        <f>_xlfn.RANK.EQ(D1647,'Segments clients'!$D$2:$D$1708,0)</f>
        <v>450</v>
      </c>
      <c r="N1647">
        <f>SUMIFS('Segments clients'!$D$2:$D$1708,'Segments clients'!$M$2:$M$1708,"&lt;="&amp;M1647)</f>
        <v>1722408.1508999977</v>
      </c>
      <c r="O1647" s="4">
        <f>IFERROR(N1647/(SUM('Segments clients'!$D$2:$D$1708)),0)</f>
        <v>0.73689463292057322</v>
      </c>
    </row>
    <row r="1648" spans="1:15" x14ac:dyDescent="0.35">
      <c r="A1648" t="s">
        <v>4549</v>
      </c>
      <c r="B1648">
        <v>66</v>
      </c>
      <c r="C1648">
        <v>2</v>
      </c>
      <c r="D1648">
        <v>91.648200000000003</v>
      </c>
      <c r="E1648">
        <v>2</v>
      </c>
      <c r="F1648">
        <v>3</v>
      </c>
      <c r="G1648">
        <v>1</v>
      </c>
      <c r="H1648">
        <v>6</v>
      </c>
      <c r="I1648" t="s">
        <v>42</v>
      </c>
      <c r="J1648" t="s">
        <v>45</v>
      </c>
      <c r="K1648">
        <v>1</v>
      </c>
      <c r="L1648">
        <v>7.8362000000000034</v>
      </c>
      <c r="M1648">
        <f>_xlfn.RANK.EQ(D1648,'Segments clients'!$D$2:$D$1708,0)</f>
        <v>1443</v>
      </c>
      <c r="N1648">
        <f>SUMIFS('Segments clients'!$D$2:$D$1708,'Segments clients'!$M$2:$M$1708,"&lt;="&amp;M1648)</f>
        <v>2324016.6315999967</v>
      </c>
      <c r="O1648" s="4">
        <f>IFERROR(N1648/(SUM('Segments clients'!$D$2:$D$1708)),0)</f>
        <v>0.99427965534727492</v>
      </c>
    </row>
    <row r="1649" spans="1:15" x14ac:dyDescent="0.35">
      <c r="A1649" t="s">
        <v>2655</v>
      </c>
      <c r="B1649">
        <v>71</v>
      </c>
      <c r="C1649">
        <v>3</v>
      </c>
      <c r="D1649">
        <v>194.85120000000001</v>
      </c>
      <c r="E1649">
        <v>2</v>
      </c>
      <c r="F1649">
        <v>3</v>
      </c>
      <c r="G1649">
        <v>2</v>
      </c>
      <c r="H1649">
        <v>7</v>
      </c>
      <c r="I1649" t="s">
        <v>42</v>
      </c>
      <c r="J1649" t="s">
        <v>41</v>
      </c>
      <c r="K1649">
        <v>1</v>
      </c>
      <c r="L1649">
        <v>-5.546799999999994</v>
      </c>
      <c r="M1649">
        <f>_xlfn.RANK.EQ(D1649,'Segments clients'!$D$2:$D$1708,0)</f>
        <v>1227</v>
      </c>
      <c r="N1649">
        <f>SUMIFS('Segments clients'!$D$2:$D$1708,'Segments clients'!$M$2:$M$1708,"&lt;="&amp;M1649)</f>
        <v>2294775.7029999979</v>
      </c>
      <c r="O1649" s="4">
        <f>IFERROR(N1649/(SUM('Segments clients'!$D$2:$D$1708)),0)</f>
        <v>0.98176956397567183</v>
      </c>
    </row>
    <row r="1650" spans="1:15" x14ac:dyDescent="0.35">
      <c r="A1650" t="s">
        <v>3867</v>
      </c>
      <c r="B1650">
        <v>65</v>
      </c>
      <c r="C1650">
        <v>1</v>
      </c>
      <c r="D1650">
        <v>45.811799999999998</v>
      </c>
      <c r="E1650">
        <v>2</v>
      </c>
      <c r="F1650">
        <v>2</v>
      </c>
      <c r="G1650">
        <v>1</v>
      </c>
      <c r="H1650">
        <v>5</v>
      </c>
      <c r="I1650" t="s">
        <v>44</v>
      </c>
      <c r="J1650" t="s">
        <v>45</v>
      </c>
      <c r="K1650">
        <v>0</v>
      </c>
      <c r="L1650">
        <v>7.2657999999999996</v>
      </c>
      <c r="M1650">
        <f>_xlfn.RANK.EQ(D1650,'Segments clients'!$D$2:$D$1708,0)</f>
        <v>1594</v>
      </c>
      <c r="N1650">
        <f>SUMIFS('Segments clients'!$D$2:$D$1708,'Segments clients'!$M$2:$M$1708,"&lt;="&amp;M1650)</f>
        <v>2334235.833499996</v>
      </c>
      <c r="O1650" s="4">
        <f>IFERROR(N1650/(SUM('Segments clients'!$D$2:$D$1708)),0)</f>
        <v>0.99865171723568757</v>
      </c>
    </row>
    <row r="1651" spans="1:15" x14ac:dyDescent="0.35">
      <c r="A1651" t="s">
        <v>843</v>
      </c>
      <c r="B1651">
        <v>168</v>
      </c>
      <c r="C1651">
        <v>1</v>
      </c>
      <c r="D1651">
        <v>526.80780000000004</v>
      </c>
      <c r="E1651">
        <v>1</v>
      </c>
      <c r="F1651">
        <v>2</v>
      </c>
      <c r="G1651">
        <v>2</v>
      </c>
      <c r="H1651">
        <v>5</v>
      </c>
      <c r="I1651" t="s">
        <v>44</v>
      </c>
      <c r="J1651" t="s">
        <v>43</v>
      </c>
      <c r="K1651">
        <v>0</v>
      </c>
      <c r="L1651">
        <v>171.1618</v>
      </c>
      <c r="M1651">
        <f>_xlfn.RANK.EQ(D1651,'Segments clients'!$D$2:$D$1708,0)</f>
        <v>898</v>
      </c>
      <c r="N1651">
        <f>SUMIFS('Segments clients'!$D$2:$D$1708,'Segments clients'!$M$2:$M$1708,"&lt;="&amp;M1651)</f>
        <v>2180592.4264999968</v>
      </c>
      <c r="O1651" s="4">
        <f>IFERROR(N1651/(SUM('Segments clients'!$D$2:$D$1708)),0)</f>
        <v>0.9329187479956319</v>
      </c>
    </row>
    <row r="1652" spans="1:15" x14ac:dyDescent="0.35">
      <c r="A1652" t="s">
        <v>9681</v>
      </c>
      <c r="B1652">
        <v>33</v>
      </c>
      <c r="C1652">
        <v>1</v>
      </c>
      <c r="D1652">
        <v>726.43229999999994</v>
      </c>
      <c r="E1652">
        <v>3</v>
      </c>
      <c r="F1652">
        <v>2</v>
      </c>
      <c r="G1652">
        <v>3</v>
      </c>
      <c r="H1652">
        <v>8</v>
      </c>
      <c r="I1652" t="s">
        <v>46</v>
      </c>
      <c r="J1652" t="s">
        <v>43</v>
      </c>
      <c r="K1652">
        <v>0</v>
      </c>
      <c r="L1652">
        <v>250.16629999999989</v>
      </c>
      <c r="M1652">
        <f>_xlfn.RANK.EQ(D1652,'Segments clients'!$D$2:$D$1708,0)</f>
        <v>786</v>
      </c>
      <c r="N1652">
        <f>SUMIFS('Segments clients'!$D$2:$D$1708,'Segments clients'!$M$2:$M$1708,"&lt;="&amp;M1652)</f>
        <v>2110963.8402999947</v>
      </c>
      <c r="O1652" s="4">
        <f>IFERROR(N1652/(SUM('Segments clients'!$D$2:$D$1708)),0)</f>
        <v>0.90312968119295856</v>
      </c>
    </row>
    <row r="1653" spans="1:15" x14ac:dyDescent="0.35">
      <c r="A1653" t="s">
        <v>5952</v>
      </c>
      <c r="B1653">
        <v>94</v>
      </c>
      <c r="C1653">
        <v>1</v>
      </c>
      <c r="D1653">
        <v>24.948399999999999</v>
      </c>
      <c r="E1653">
        <v>1</v>
      </c>
      <c r="F1653">
        <v>2</v>
      </c>
      <c r="G1653">
        <v>1</v>
      </c>
      <c r="H1653">
        <v>4</v>
      </c>
      <c r="I1653" t="s">
        <v>44</v>
      </c>
      <c r="J1653" t="s">
        <v>45</v>
      </c>
      <c r="K1653">
        <v>0</v>
      </c>
      <c r="L1653">
        <v>3.8764000000000012</v>
      </c>
      <c r="M1653">
        <f>_xlfn.RANK.EQ(D1653,'Segments clients'!$D$2:$D$1708,0)</f>
        <v>1663</v>
      </c>
      <c r="N1653">
        <f>SUMIFS('Segments clients'!$D$2:$D$1708,'Segments clients'!$M$2:$M$1708,"&lt;="&amp;M1653)</f>
        <v>2336642.8611999964</v>
      </c>
      <c r="O1653" s="4">
        <f>IFERROR(N1653/(SUM('Segments clients'!$D$2:$D$1708)),0)</f>
        <v>0.99968151135997485</v>
      </c>
    </row>
    <row r="1654" spans="1:15" x14ac:dyDescent="0.35">
      <c r="A1654" t="s">
        <v>10049</v>
      </c>
      <c r="B1654">
        <v>21</v>
      </c>
      <c r="C1654">
        <v>1</v>
      </c>
      <c r="D1654">
        <v>55.582500000000003</v>
      </c>
      <c r="E1654">
        <v>3</v>
      </c>
      <c r="F1654">
        <v>2</v>
      </c>
      <c r="G1654">
        <v>1</v>
      </c>
      <c r="H1654">
        <v>6</v>
      </c>
      <c r="I1654" t="s">
        <v>42</v>
      </c>
      <c r="J1654" t="s">
        <v>45</v>
      </c>
      <c r="K1654">
        <v>0</v>
      </c>
      <c r="L1654">
        <v>7.5664999999999951</v>
      </c>
      <c r="M1654">
        <f>_xlfn.RANK.EQ(D1654,'Segments clients'!$D$2:$D$1708,0)</f>
        <v>1559</v>
      </c>
      <c r="N1654">
        <f>SUMIFS('Segments clients'!$D$2:$D$1708,'Segments clients'!$M$2:$M$1708,"&lt;="&amp;M1654)</f>
        <v>2332475.370799996</v>
      </c>
      <c r="O1654" s="4">
        <f>IFERROR(N1654/(SUM('Segments clients'!$D$2:$D$1708)),0)</f>
        <v>0.9978985417967482</v>
      </c>
    </row>
    <row r="1655" spans="1:15" x14ac:dyDescent="0.35">
      <c r="A1655" t="s">
        <v>2103</v>
      </c>
      <c r="B1655">
        <v>38</v>
      </c>
      <c r="C1655">
        <v>2</v>
      </c>
      <c r="D1655">
        <v>287.23259999999999</v>
      </c>
      <c r="E1655">
        <v>2</v>
      </c>
      <c r="F1655">
        <v>3</v>
      </c>
      <c r="G1655">
        <v>2</v>
      </c>
      <c r="H1655">
        <v>7</v>
      </c>
      <c r="I1655" t="s">
        <v>42</v>
      </c>
      <c r="J1655" t="s">
        <v>41</v>
      </c>
      <c r="K1655">
        <v>1</v>
      </c>
      <c r="L1655">
        <v>52.452599999999997</v>
      </c>
      <c r="M1655">
        <f>_xlfn.RANK.EQ(D1655,'Segments clients'!$D$2:$D$1708,0)</f>
        <v>1119</v>
      </c>
      <c r="N1655">
        <f>SUMIFS('Segments clients'!$D$2:$D$1708,'Segments clients'!$M$2:$M$1708,"&lt;="&amp;M1655)</f>
        <v>2269092.7965999972</v>
      </c>
      <c r="O1655" s="4">
        <f>IFERROR(N1655/(SUM('Segments clients'!$D$2:$D$1708)),0)</f>
        <v>0.97078169453597318</v>
      </c>
    </row>
    <row r="1656" spans="1:15" x14ac:dyDescent="0.35">
      <c r="A1656" t="s">
        <v>4292</v>
      </c>
      <c r="B1656">
        <v>36</v>
      </c>
      <c r="C1656">
        <v>2</v>
      </c>
      <c r="D1656">
        <v>1176.6605999999999</v>
      </c>
      <c r="E1656">
        <v>2</v>
      </c>
      <c r="F1656">
        <v>3</v>
      </c>
      <c r="G1656">
        <v>3</v>
      </c>
      <c r="H1656">
        <v>8</v>
      </c>
      <c r="I1656" t="s">
        <v>46</v>
      </c>
      <c r="J1656" t="s">
        <v>41</v>
      </c>
      <c r="K1656">
        <v>1</v>
      </c>
      <c r="L1656">
        <v>391.89460000000008</v>
      </c>
      <c r="M1656">
        <f>_xlfn.RANK.EQ(D1656,'Segments clients'!$D$2:$D$1708,0)</f>
        <v>601</v>
      </c>
      <c r="N1656">
        <f>SUMIFS('Segments clients'!$D$2:$D$1708,'Segments clients'!$M$2:$M$1708,"&lt;="&amp;M1656)</f>
        <v>1936980.9239999962</v>
      </c>
      <c r="O1656" s="4">
        <f>IFERROR(N1656/(SUM('Segments clients'!$D$2:$D$1708)),0)</f>
        <v>0.82869489802362262</v>
      </c>
    </row>
    <row r="1657" spans="1:15" x14ac:dyDescent="0.35">
      <c r="A1657" t="s">
        <v>3649</v>
      </c>
      <c r="B1657">
        <v>46</v>
      </c>
      <c r="C1657">
        <v>2</v>
      </c>
      <c r="D1657">
        <v>1746.3563999999999</v>
      </c>
      <c r="E1657">
        <v>2</v>
      </c>
      <c r="F1657">
        <v>3</v>
      </c>
      <c r="G1657">
        <v>3</v>
      </c>
      <c r="H1657">
        <v>8</v>
      </c>
      <c r="I1657" t="s">
        <v>46</v>
      </c>
      <c r="J1657" t="s">
        <v>43</v>
      </c>
      <c r="K1657">
        <v>1</v>
      </c>
      <c r="L1657">
        <v>620.07839999999987</v>
      </c>
      <c r="M1657">
        <f>_xlfn.RANK.EQ(D1657,'Segments clients'!$D$2:$D$1708,0)</f>
        <v>449</v>
      </c>
      <c r="N1657">
        <f>SUMIFS('Segments clients'!$D$2:$D$1708,'Segments clients'!$M$2:$M$1708,"&lt;="&amp;M1657)</f>
        <v>1720663.8912999977</v>
      </c>
      <c r="O1657" s="4">
        <f>IFERROR(N1657/(SUM('Segments clients'!$D$2:$D$1708)),0)</f>
        <v>0.73614838962336837</v>
      </c>
    </row>
    <row r="1658" spans="1:15" x14ac:dyDescent="0.35">
      <c r="A1658" t="s">
        <v>1625</v>
      </c>
      <c r="B1658">
        <v>15</v>
      </c>
      <c r="C1658">
        <v>1</v>
      </c>
      <c r="D1658">
        <v>56.015999999999998</v>
      </c>
      <c r="E1658">
        <v>3</v>
      </c>
      <c r="F1658">
        <v>2</v>
      </c>
      <c r="G1658">
        <v>1</v>
      </c>
      <c r="H1658">
        <v>6</v>
      </c>
      <c r="I1658" t="s">
        <v>42</v>
      </c>
      <c r="J1658" t="s">
        <v>41</v>
      </c>
      <c r="K1658">
        <v>0</v>
      </c>
      <c r="L1658">
        <v>-7.8559999999999937</v>
      </c>
      <c r="M1658">
        <f>_xlfn.RANK.EQ(D1658,'Segments clients'!$D$2:$D$1708,0)</f>
        <v>1558</v>
      </c>
      <c r="N1658">
        <f>SUMIFS('Segments clients'!$D$2:$D$1708,'Segments clients'!$M$2:$M$1708,"&lt;="&amp;M1658)</f>
        <v>2332419.7882999959</v>
      </c>
      <c r="O1658" s="4">
        <f>IFERROR(N1658/(SUM('Segments clients'!$D$2:$D$1708)),0)</f>
        <v>0.99787476204053127</v>
      </c>
    </row>
    <row r="1659" spans="1:15" x14ac:dyDescent="0.35">
      <c r="A1659" t="s">
        <v>2732</v>
      </c>
      <c r="B1659">
        <v>22</v>
      </c>
      <c r="C1659">
        <v>4</v>
      </c>
      <c r="D1659">
        <v>1238.0997</v>
      </c>
      <c r="E1659">
        <v>3</v>
      </c>
      <c r="F1659">
        <v>3</v>
      </c>
      <c r="G1659">
        <v>3</v>
      </c>
      <c r="H1659">
        <v>9</v>
      </c>
      <c r="I1659" t="s">
        <v>46</v>
      </c>
      <c r="J1659" t="s">
        <v>45</v>
      </c>
      <c r="K1659">
        <v>1</v>
      </c>
      <c r="L1659">
        <v>312.24369999999999</v>
      </c>
      <c r="M1659">
        <f>_xlfn.RANK.EQ(D1659,'Segments clients'!$D$2:$D$1708,0)</f>
        <v>568</v>
      </c>
      <c r="N1659">
        <f>SUMIFS('Segments clients'!$D$2:$D$1708,'Segments clients'!$M$2:$M$1708,"&lt;="&amp;M1659)</f>
        <v>1897035.6655999962</v>
      </c>
      <c r="O1659" s="4">
        <f>IFERROR(N1659/(SUM('Segments clients'!$D$2:$D$1708)),0)</f>
        <v>0.81160519340848558</v>
      </c>
    </row>
    <row r="1660" spans="1:15" x14ac:dyDescent="0.35">
      <c r="A1660" t="s">
        <v>7853</v>
      </c>
      <c r="B1660">
        <v>70</v>
      </c>
      <c r="C1660">
        <v>2</v>
      </c>
      <c r="D1660">
        <v>118.2908</v>
      </c>
      <c r="E1660">
        <v>2</v>
      </c>
      <c r="F1660">
        <v>3</v>
      </c>
      <c r="G1660">
        <v>1</v>
      </c>
      <c r="H1660">
        <v>6</v>
      </c>
      <c r="I1660" t="s">
        <v>42</v>
      </c>
      <c r="J1660" t="s">
        <v>48</v>
      </c>
      <c r="K1660">
        <v>1</v>
      </c>
      <c r="L1660">
        <v>19.762800000000009</v>
      </c>
      <c r="M1660">
        <f>_xlfn.RANK.EQ(D1660,'Segments clients'!$D$2:$D$1708,0)</f>
        <v>1370</v>
      </c>
      <c r="N1660">
        <f>SUMIFS('Segments clients'!$D$2:$D$1708,'Segments clients'!$M$2:$M$1708,"&lt;="&amp;M1660)</f>
        <v>2316382.4067999967</v>
      </c>
      <c r="O1660" s="4">
        <f>IFERROR(N1660/(SUM('Segments clients'!$D$2:$D$1708)),0)</f>
        <v>0.99101351933956405</v>
      </c>
    </row>
    <row r="1661" spans="1:15" x14ac:dyDescent="0.35">
      <c r="A1661" t="s">
        <v>1346</v>
      </c>
      <c r="B1661">
        <v>71</v>
      </c>
      <c r="C1661">
        <v>3</v>
      </c>
      <c r="D1661">
        <v>1141.5306</v>
      </c>
      <c r="E1661">
        <v>2</v>
      </c>
      <c r="F1661">
        <v>3</v>
      </c>
      <c r="G1661">
        <v>3</v>
      </c>
      <c r="H1661">
        <v>8</v>
      </c>
      <c r="I1661" t="s">
        <v>46</v>
      </c>
      <c r="J1661" t="s">
        <v>43</v>
      </c>
      <c r="K1661">
        <v>1</v>
      </c>
      <c r="L1661">
        <v>336.67059999999998</v>
      </c>
      <c r="M1661">
        <f>_xlfn.RANK.EQ(D1661,'Segments clients'!$D$2:$D$1708,0)</f>
        <v>614</v>
      </c>
      <c r="N1661">
        <f>SUMIFS('Segments clients'!$D$2:$D$1708,'Segments clients'!$M$2:$M$1708,"&lt;="&amp;M1661)</f>
        <v>1952038.2026999963</v>
      </c>
      <c r="O1661" s="4">
        <f>IFERROR(N1661/(SUM('Segments clients'!$D$2:$D$1708)),0)</f>
        <v>0.83513682519089805</v>
      </c>
    </row>
    <row r="1662" spans="1:15" x14ac:dyDescent="0.35">
      <c r="A1662" t="s">
        <v>2252</v>
      </c>
      <c r="B1662">
        <v>14</v>
      </c>
      <c r="C1662">
        <v>4</v>
      </c>
      <c r="D1662">
        <v>1736.9284</v>
      </c>
      <c r="E1662">
        <v>3</v>
      </c>
      <c r="F1662">
        <v>3</v>
      </c>
      <c r="G1662">
        <v>3</v>
      </c>
      <c r="H1662">
        <v>9</v>
      </c>
      <c r="I1662" t="s">
        <v>46</v>
      </c>
      <c r="J1662" t="s">
        <v>41</v>
      </c>
      <c r="K1662">
        <v>1</v>
      </c>
      <c r="L1662">
        <v>568.64440000000002</v>
      </c>
      <c r="M1662">
        <f>_xlfn.RANK.EQ(D1662,'Segments clients'!$D$2:$D$1708,0)</f>
        <v>455</v>
      </c>
      <c r="N1662">
        <f>SUMIFS('Segments clients'!$D$2:$D$1708,'Segments clients'!$M$2:$M$1708,"&lt;="&amp;M1662)</f>
        <v>1731109.3747999978</v>
      </c>
      <c r="O1662" s="4">
        <f>IFERROR(N1662/(SUM('Segments clients'!$D$2:$D$1708)),0)</f>
        <v>0.74061726114222903</v>
      </c>
    </row>
    <row r="1663" spans="1:15" x14ac:dyDescent="0.35">
      <c r="A1663" t="s">
        <v>4243</v>
      </c>
      <c r="B1663">
        <v>63</v>
      </c>
      <c r="C1663">
        <v>1</v>
      </c>
      <c r="D1663">
        <v>825.56639999999993</v>
      </c>
      <c r="E1663">
        <v>2</v>
      </c>
      <c r="F1663">
        <v>2</v>
      </c>
      <c r="G1663">
        <v>3</v>
      </c>
      <c r="H1663">
        <v>7</v>
      </c>
      <c r="I1663" t="s">
        <v>44</v>
      </c>
      <c r="J1663" t="s">
        <v>41</v>
      </c>
      <c r="K1663">
        <v>0</v>
      </c>
      <c r="L1663">
        <v>119.1044000000001</v>
      </c>
      <c r="M1663">
        <f>_xlfn.RANK.EQ(D1663,'Segments clients'!$D$2:$D$1708,0)</f>
        <v>743</v>
      </c>
      <c r="N1663">
        <f>SUMIFS('Segments clients'!$D$2:$D$1708,'Segments clients'!$M$2:$M$1708,"&lt;="&amp;M1663)</f>
        <v>2077832.6471999958</v>
      </c>
      <c r="O1663" s="4">
        <f>IFERROR(N1663/(SUM('Segments clients'!$D$2:$D$1708)),0)</f>
        <v>0.88895522529242921</v>
      </c>
    </row>
    <row r="1664" spans="1:15" x14ac:dyDescent="0.35">
      <c r="A1664" t="s">
        <v>5063</v>
      </c>
      <c r="B1664">
        <v>26</v>
      </c>
      <c r="C1664">
        <v>3</v>
      </c>
      <c r="D1664">
        <v>1466.6606999999999</v>
      </c>
      <c r="E1664">
        <v>3</v>
      </c>
      <c r="F1664">
        <v>3</v>
      </c>
      <c r="G1664">
        <v>3</v>
      </c>
      <c r="H1664">
        <v>9</v>
      </c>
      <c r="I1664" t="s">
        <v>46</v>
      </c>
      <c r="J1664" t="s">
        <v>41</v>
      </c>
      <c r="K1664">
        <v>1</v>
      </c>
      <c r="L1664">
        <v>489.75269999999989</v>
      </c>
      <c r="M1664">
        <f>_xlfn.RANK.EQ(D1664,'Segments clients'!$D$2:$D$1708,0)</f>
        <v>508</v>
      </c>
      <c r="N1664">
        <f>SUMIFS('Segments clients'!$D$2:$D$1708,'Segments clients'!$M$2:$M$1708,"&lt;="&amp;M1664)</f>
        <v>1815350.7058999967</v>
      </c>
      <c r="O1664" s="4">
        <f>IFERROR(N1664/(SUM('Segments clients'!$D$2:$D$1708)),0)</f>
        <v>0.77665807105434981</v>
      </c>
    </row>
    <row r="1665" spans="1:15" x14ac:dyDescent="0.35">
      <c r="A1665" t="s">
        <v>3223</v>
      </c>
      <c r="B1665">
        <v>57</v>
      </c>
      <c r="C1665">
        <v>3</v>
      </c>
      <c r="D1665">
        <v>228.25540000000001</v>
      </c>
      <c r="E1665">
        <v>2</v>
      </c>
      <c r="F1665">
        <v>3</v>
      </c>
      <c r="G1665">
        <v>2</v>
      </c>
      <c r="H1665">
        <v>7</v>
      </c>
      <c r="I1665" t="s">
        <v>42</v>
      </c>
      <c r="J1665" t="s">
        <v>45</v>
      </c>
      <c r="K1665">
        <v>1</v>
      </c>
      <c r="L1665">
        <v>26.5334</v>
      </c>
      <c r="M1665">
        <f>_xlfn.RANK.EQ(D1665,'Segments clients'!$D$2:$D$1708,0)</f>
        <v>1178</v>
      </c>
      <c r="N1665">
        <f>SUMIFS('Segments clients'!$D$2:$D$1708,'Segments clients'!$M$2:$M$1708,"&lt;="&amp;M1665)</f>
        <v>2284353.8099999973</v>
      </c>
      <c r="O1665" s="4">
        <f>IFERROR(N1665/(SUM('Segments clients'!$D$2:$D$1708)),0)</f>
        <v>0.97731078513596414</v>
      </c>
    </row>
    <row r="1666" spans="1:15" x14ac:dyDescent="0.35">
      <c r="A1666" t="s">
        <v>1170</v>
      </c>
      <c r="B1666">
        <v>141</v>
      </c>
      <c r="C1666">
        <v>2</v>
      </c>
      <c r="D1666">
        <v>49.227800000000002</v>
      </c>
      <c r="E1666">
        <v>1</v>
      </c>
      <c r="F1666">
        <v>3</v>
      </c>
      <c r="G1666">
        <v>1</v>
      </c>
      <c r="H1666">
        <v>5</v>
      </c>
      <c r="I1666" t="s">
        <v>42</v>
      </c>
      <c r="J1666" t="s">
        <v>45</v>
      </c>
      <c r="K1666">
        <v>1</v>
      </c>
      <c r="L1666">
        <v>-8.8142000000000031</v>
      </c>
      <c r="M1666">
        <f>_xlfn.RANK.EQ(D1666,'Segments clients'!$D$2:$D$1708,0)</f>
        <v>1579</v>
      </c>
      <c r="N1666">
        <f>SUMIFS('Segments clients'!$D$2:$D$1708,'Segments clients'!$M$2:$M$1708,"&lt;="&amp;M1666)</f>
        <v>2333518.1295999959</v>
      </c>
      <c r="O1666" s="4">
        <f>IFERROR(N1666/(SUM('Segments clients'!$D$2:$D$1708)),0)</f>
        <v>0.99834466332883054</v>
      </c>
    </row>
    <row r="1667" spans="1:15" x14ac:dyDescent="0.35">
      <c r="A1667" t="s">
        <v>7077</v>
      </c>
      <c r="B1667">
        <v>84</v>
      </c>
      <c r="C1667">
        <v>1</v>
      </c>
      <c r="D1667">
        <v>115.425</v>
      </c>
      <c r="E1667">
        <v>1</v>
      </c>
      <c r="F1667">
        <v>2</v>
      </c>
      <c r="G1667">
        <v>1</v>
      </c>
      <c r="H1667">
        <v>4</v>
      </c>
      <c r="I1667" t="s">
        <v>44</v>
      </c>
      <c r="J1667" t="s">
        <v>45</v>
      </c>
      <c r="K1667">
        <v>0</v>
      </c>
      <c r="L1667">
        <v>31.294999999999991</v>
      </c>
      <c r="M1667">
        <f>_xlfn.RANK.EQ(D1667,'Segments clients'!$D$2:$D$1708,0)</f>
        <v>1382</v>
      </c>
      <c r="N1667">
        <f>SUMIFS('Segments clients'!$D$2:$D$1708,'Segments clients'!$M$2:$M$1708,"&lt;="&amp;M1667)</f>
        <v>2317785.7234999966</v>
      </c>
      <c r="O1667" s="4">
        <f>IFERROR(N1667/(SUM('Segments clients'!$D$2:$D$1708)),0)</f>
        <v>0.9916138976784481</v>
      </c>
    </row>
    <row r="1668" spans="1:15" x14ac:dyDescent="0.35">
      <c r="A1668" t="s">
        <v>4077</v>
      </c>
      <c r="B1668">
        <v>25</v>
      </c>
      <c r="C1668">
        <v>3</v>
      </c>
      <c r="D1668">
        <v>1429.306</v>
      </c>
      <c r="E1668">
        <v>3</v>
      </c>
      <c r="F1668">
        <v>3</v>
      </c>
      <c r="G1668">
        <v>3</v>
      </c>
      <c r="H1668">
        <v>9</v>
      </c>
      <c r="I1668" t="s">
        <v>46</v>
      </c>
      <c r="J1668" t="s">
        <v>41</v>
      </c>
      <c r="K1668">
        <v>1</v>
      </c>
      <c r="L1668">
        <v>424.76799999999997</v>
      </c>
      <c r="M1668">
        <f>_xlfn.RANK.EQ(D1668,'Segments clients'!$D$2:$D$1708,0)</f>
        <v>521</v>
      </c>
      <c r="N1668">
        <f>SUMIFS('Segments clients'!$D$2:$D$1708,'Segments clients'!$M$2:$M$1708,"&lt;="&amp;M1668)</f>
        <v>1834118.0355999968</v>
      </c>
      <c r="O1668" s="4">
        <f>IFERROR(N1668/(SUM('Segments clients'!$D$2:$D$1708)),0)</f>
        <v>0.78468726234850072</v>
      </c>
    </row>
    <row r="1669" spans="1:15" x14ac:dyDescent="0.35">
      <c r="A1669" t="s">
        <v>7520</v>
      </c>
      <c r="B1669">
        <v>73</v>
      </c>
      <c r="C1669">
        <v>2</v>
      </c>
      <c r="D1669">
        <v>65.342600000000004</v>
      </c>
      <c r="E1669">
        <v>2</v>
      </c>
      <c r="F1669">
        <v>3</v>
      </c>
      <c r="G1669">
        <v>1</v>
      </c>
      <c r="H1669">
        <v>6</v>
      </c>
      <c r="I1669" t="s">
        <v>42</v>
      </c>
      <c r="J1669" t="s">
        <v>48</v>
      </c>
      <c r="K1669">
        <v>1</v>
      </c>
      <c r="L1669">
        <v>-12.961399999999999</v>
      </c>
      <c r="M1669">
        <f>_xlfn.RANK.EQ(D1669,'Segments clients'!$D$2:$D$1708,0)</f>
        <v>1525</v>
      </c>
      <c r="N1669">
        <f>SUMIFS('Segments clients'!$D$2:$D$1708,'Segments clients'!$M$2:$M$1708,"&lt;="&amp;M1669)</f>
        <v>2330438.9552999972</v>
      </c>
      <c r="O1669" s="4">
        <f>IFERROR(N1669/(SUM('Segments clients'!$D$2:$D$1708)),0)</f>
        <v>0.99702730599148259</v>
      </c>
    </row>
    <row r="1670" spans="1:15" x14ac:dyDescent="0.35">
      <c r="A1670" t="s">
        <v>3297</v>
      </c>
      <c r="B1670">
        <v>75</v>
      </c>
      <c r="C1670">
        <v>2</v>
      </c>
      <c r="D1670">
        <v>661.44280000000003</v>
      </c>
      <c r="E1670">
        <v>2</v>
      </c>
      <c r="F1670">
        <v>3</v>
      </c>
      <c r="G1670">
        <v>3</v>
      </c>
      <c r="H1670">
        <v>8</v>
      </c>
      <c r="I1670" t="s">
        <v>46</v>
      </c>
      <c r="J1670" t="s">
        <v>45</v>
      </c>
      <c r="K1670">
        <v>1</v>
      </c>
      <c r="L1670">
        <v>218.0988000000001</v>
      </c>
      <c r="M1670">
        <f>_xlfn.RANK.EQ(D1670,'Segments clients'!$D$2:$D$1708,0)</f>
        <v>825</v>
      </c>
      <c r="N1670">
        <f>SUMIFS('Segments clients'!$D$2:$D$1708,'Segments clients'!$M$2:$M$1708,"&lt;="&amp;M1670)</f>
        <v>2137898.0229999963</v>
      </c>
      <c r="O1670" s="4">
        <f>IFERROR(N1670/(SUM('Segments clients'!$D$2:$D$1708)),0)</f>
        <v>0.91465288181376525</v>
      </c>
    </row>
    <row r="1671" spans="1:15" x14ac:dyDescent="0.35">
      <c r="A1671" t="s">
        <v>9148</v>
      </c>
      <c r="B1671">
        <v>129</v>
      </c>
      <c r="C1671">
        <v>1</v>
      </c>
      <c r="D1671">
        <v>78.259500000000003</v>
      </c>
      <c r="E1671">
        <v>1</v>
      </c>
      <c r="F1671">
        <v>2</v>
      </c>
      <c r="G1671">
        <v>1</v>
      </c>
      <c r="H1671">
        <v>4</v>
      </c>
      <c r="I1671" t="s">
        <v>44</v>
      </c>
      <c r="J1671" t="s">
        <v>45</v>
      </c>
      <c r="K1671">
        <v>0</v>
      </c>
      <c r="L1671">
        <v>17.799499999999998</v>
      </c>
      <c r="M1671">
        <f>_xlfn.RANK.EQ(D1671,'Segments clients'!$D$2:$D$1708,0)</f>
        <v>1480</v>
      </c>
      <c r="N1671">
        <f>SUMIFS('Segments clients'!$D$2:$D$1708,'Segments clients'!$M$2:$M$1708,"&lt;="&amp;M1671)</f>
        <v>2327179.8111999971</v>
      </c>
      <c r="O1671" s="4">
        <f>IFERROR(N1671/(SUM('Segments clients'!$D$2:$D$1708)),0)</f>
        <v>0.99563295251379502</v>
      </c>
    </row>
    <row r="1672" spans="1:15" x14ac:dyDescent="0.35">
      <c r="A1672" t="s">
        <v>4279</v>
      </c>
      <c r="B1672">
        <v>79</v>
      </c>
      <c r="C1672">
        <v>3</v>
      </c>
      <c r="D1672">
        <v>1549.4974</v>
      </c>
      <c r="E1672">
        <v>1</v>
      </c>
      <c r="F1672">
        <v>3</v>
      </c>
      <c r="G1672">
        <v>3</v>
      </c>
      <c r="H1672">
        <v>7</v>
      </c>
      <c r="I1672" t="s">
        <v>42</v>
      </c>
      <c r="J1672" t="s">
        <v>48</v>
      </c>
      <c r="K1672">
        <v>1</v>
      </c>
      <c r="L1672">
        <v>547.36740000000009</v>
      </c>
      <c r="M1672">
        <f>_xlfn.RANK.EQ(D1672,'Segments clients'!$D$2:$D$1708,0)</f>
        <v>490</v>
      </c>
      <c r="N1672">
        <f>SUMIFS('Segments clients'!$D$2:$D$1708,'Segments clients'!$M$2:$M$1708,"&lt;="&amp;M1672)</f>
        <v>1788263.5377999973</v>
      </c>
      <c r="O1672" s="4">
        <f>IFERROR(N1672/(SUM('Segments clients'!$D$2:$D$1708)),0)</f>
        <v>0.76506941897819858</v>
      </c>
    </row>
    <row r="1673" spans="1:15" x14ac:dyDescent="0.35">
      <c r="A1673" t="s">
        <v>5535</v>
      </c>
      <c r="B1673">
        <v>15</v>
      </c>
      <c r="C1673">
        <v>2</v>
      </c>
      <c r="D1673">
        <v>999.91800000000001</v>
      </c>
      <c r="E1673">
        <v>3</v>
      </c>
      <c r="F1673">
        <v>3</v>
      </c>
      <c r="G1673">
        <v>3</v>
      </c>
      <c r="H1673">
        <v>9</v>
      </c>
      <c r="I1673" t="s">
        <v>46</v>
      </c>
      <c r="J1673" t="s">
        <v>45</v>
      </c>
      <c r="K1673">
        <v>1</v>
      </c>
      <c r="L1673">
        <v>324.86399999999998</v>
      </c>
      <c r="M1673">
        <f>_xlfn.RANK.EQ(D1673,'Segments clients'!$D$2:$D$1708,0)</f>
        <v>665</v>
      </c>
      <c r="N1673">
        <f>SUMIFS('Segments clients'!$D$2:$D$1708,'Segments clients'!$M$2:$M$1708,"&lt;="&amp;M1673)</f>
        <v>2006535.9571999959</v>
      </c>
      <c r="O1673" s="4">
        <f>IFERROR(N1673/(SUM('Segments clients'!$D$2:$D$1708)),0)</f>
        <v>0.85845249678493263</v>
      </c>
    </row>
    <row r="1674" spans="1:15" x14ac:dyDescent="0.35">
      <c r="A1674" t="s">
        <v>2011</v>
      </c>
      <c r="B1674">
        <v>48</v>
      </c>
      <c r="C1674">
        <v>1</v>
      </c>
      <c r="D1674">
        <v>158.97300000000001</v>
      </c>
      <c r="E1674">
        <v>2</v>
      </c>
      <c r="F1674">
        <v>2</v>
      </c>
      <c r="G1674">
        <v>2</v>
      </c>
      <c r="H1674">
        <v>6</v>
      </c>
      <c r="I1674" t="s">
        <v>44</v>
      </c>
      <c r="J1674" t="s">
        <v>45</v>
      </c>
      <c r="K1674">
        <v>0</v>
      </c>
      <c r="L1674">
        <v>52.16899999999999</v>
      </c>
      <c r="M1674">
        <f>_xlfn.RANK.EQ(D1674,'Segments clients'!$D$2:$D$1708,0)</f>
        <v>1277</v>
      </c>
      <c r="N1674">
        <f>SUMIFS('Segments clients'!$D$2:$D$1708,'Segments clients'!$M$2:$M$1708,"&lt;="&amp;M1674)</f>
        <v>2303546.6806999971</v>
      </c>
      <c r="O1674" s="4">
        <f>IFERROR(N1674/(SUM('Segments clients'!$D$2:$D$1708)),0)</f>
        <v>0.98552203483411394</v>
      </c>
    </row>
    <row r="1675" spans="1:15" x14ac:dyDescent="0.35">
      <c r="A1675" t="s">
        <v>1666</v>
      </c>
      <c r="B1675">
        <v>16</v>
      </c>
      <c r="C1675">
        <v>5</v>
      </c>
      <c r="D1675">
        <v>1180.5281</v>
      </c>
      <c r="E1675">
        <v>3</v>
      </c>
      <c r="F1675">
        <v>4</v>
      </c>
      <c r="G1675">
        <v>3</v>
      </c>
      <c r="H1675">
        <v>10</v>
      </c>
      <c r="I1675" t="s">
        <v>49</v>
      </c>
      <c r="J1675" t="s">
        <v>48</v>
      </c>
      <c r="K1675">
        <v>1</v>
      </c>
      <c r="L1675">
        <v>216.24010000000001</v>
      </c>
      <c r="M1675">
        <f>_xlfn.RANK.EQ(D1675,'Segments clients'!$D$2:$D$1708,0)</f>
        <v>600</v>
      </c>
      <c r="N1675">
        <f>SUMIFS('Segments clients'!$D$2:$D$1708,'Segments clients'!$M$2:$M$1708,"&lt;="&amp;M1675)</f>
        <v>1935804.2633999961</v>
      </c>
      <c r="O1675" s="4">
        <f>IFERROR(N1675/(SUM('Segments clients'!$D$2:$D$1708)),0)</f>
        <v>0.82819148953681532</v>
      </c>
    </row>
    <row r="1676" spans="1:15" x14ac:dyDescent="0.35">
      <c r="A1676" t="s">
        <v>7898</v>
      </c>
      <c r="B1676">
        <v>4</v>
      </c>
      <c r="C1676">
        <v>2</v>
      </c>
      <c r="D1676">
        <v>1101.8044</v>
      </c>
      <c r="E1676">
        <v>4</v>
      </c>
      <c r="F1676">
        <v>3</v>
      </c>
      <c r="G1676">
        <v>3</v>
      </c>
      <c r="H1676">
        <v>10</v>
      </c>
      <c r="I1676" t="s">
        <v>49</v>
      </c>
      <c r="J1676" t="s">
        <v>43</v>
      </c>
      <c r="K1676">
        <v>1</v>
      </c>
      <c r="L1676">
        <v>384.77440000000013</v>
      </c>
      <c r="M1676">
        <f>_xlfn.RANK.EQ(D1676,'Segments clients'!$D$2:$D$1708,0)</f>
        <v>630</v>
      </c>
      <c r="N1676">
        <f>SUMIFS('Segments clients'!$D$2:$D$1708,'Segments clients'!$M$2:$M$1708,"&lt;="&amp;M1676)</f>
        <v>1969950.9542999961</v>
      </c>
      <c r="O1676" s="4">
        <f>IFERROR(N1676/(SUM('Segments clients'!$D$2:$D$1708)),0)</f>
        <v>0.84280040394717726</v>
      </c>
    </row>
    <row r="1677" spans="1:15" x14ac:dyDescent="0.35">
      <c r="A1677" t="s">
        <v>3071</v>
      </c>
      <c r="B1677">
        <v>12</v>
      </c>
      <c r="C1677">
        <v>4</v>
      </c>
      <c r="D1677">
        <v>997.05740000000003</v>
      </c>
      <c r="E1677">
        <v>4</v>
      </c>
      <c r="F1677">
        <v>3</v>
      </c>
      <c r="G1677">
        <v>3</v>
      </c>
      <c r="H1677">
        <v>10</v>
      </c>
      <c r="I1677" t="s">
        <v>49</v>
      </c>
      <c r="J1677" t="s">
        <v>41</v>
      </c>
      <c r="K1677">
        <v>1</v>
      </c>
      <c r="L1677">
        <v>247.67339999999999</v>
      </c>
      <c r="M1677">
        <f>_xlfn.RANK.EQ(D1677,'Segments clients'!$D$2:$D$1708,0)</f>
        <v>667</v>
      </c>
      <c r="N1677">
        <f>SUMIFS('Segments clients'!$D$2:$D$1708,'Segments clients'!$M$2:$M$1708,"&lt;="&amp;M1677)</f>
        <v>2008530.6660999958</v>
      </c>
      <c r="O1677" s="4">
        <f>IFERROR(N1677/(SUM('Segments clients'!$D$2:$D$1708)),0)</f>
        <v>0.85930588933412655</v>
      </c>
    </row>
    <row r="1678" spans="1:15" x14ac:dyDescent="0.35">
      <c r="A1678" t="s">
        <v>7317</v>
      </c>
      <c r="B1678">
        <v>73</v>
      </c>
      <c r="C1678">
        <v>1</v>
      </c>
      <c r="D1678">
        <v>391.09289999999987</v>
      </c>
      <c r="E1678">
        <v>2</v>
      </c>
      <c r="F1678">
        <v>2</v>
      </c>
      <c r="G1678">
        <v>2</v>
      </c>
      <c r="H1678">
        <v>6</v>
      </c>
      <c r="I1678" t="s">
        <v>44</v>
      </c>
      <c r="J1678" t="s">
        <v>45</v>
      </c>
      <c r="K1678">
        <v>0</v>
      </c>
      <c r="L1678">
        <v>130.2749</v>
      </c>
      <c r="M1678">
        <f>_xlfn.RANK.EQ(D1678,'Segments clients'!$D$2:$D$1708,0)</f>
        <v>1014</v>
      </c>
      <c r="N1678">
        <f>SUMIFS('Segments clients'!$D$2:$D$1708,'Segments clients'!$M$2:$M$1708,"&lt;="&amp;M1678)</f>
        <v>2234295.7495999965</v>
      </c>
      <c r="O1678" s="4">
        <f>IFERROR(N1678/(SUM('Segments clients'!$D$2:$D$1708)),0)</f>
        <v>0.95589453950109537</v>
      </c>
    </row>
    <row r="1679" spans="1:15" x14ac:dyDescent="0.35">
      <c r="A1679" t="s">
        <v>2860</v>
      </c>
      <c r="B1679">
        <v>93</v>
      </c>
      <c r="C1679">
        <v>1</v>
      </c>
      <c r="D1679">
        <v>15.0494</v>
      </c>
      <c r="E1679">
        <v>1</v>
      </c>
      <c r="F1679">
        <v>2</v>
      </c>
      <c r="G1679">
        <v>1</v>
      </c>
      <c r="H1679">
        <v>4</v>
      </c>
      <c r="I1679" t="s">
        <v>44</v>
      </c>
      <c r="J1679" t="s">
        <v>45</v>
      </c>
      <c r="K1679">
        <v>0</v>
      </c>
      <c r="L1679">
        <v>-4.4865999999999993</v>
      </c>
      <c r="M1679">
        <f>_xlfn.RANK.EQ(D1679,'Segments clients'!$D$2:$D$1708,0)</f>
        <v>1692</v>
      </c>
      <c r="N1679">
        <f>SUMIFS('Segments clients'!$D$2:$D$1708,'Segments clients'!$M$2:$M$1708,"&lt;="&amp;M1679)</f>
        <v>2337246.5056999964</v>
      </c>
      <c r="O1679" s="4">
        <f>IFERROR(N1679/(SUM('Segments clients'!$D$2:$D$1708)),0)</f>
        <v>0.99993976744870139</v>
      </c>
    </row>
    <row r="1680" spans="1:15" x14ac:dyDescent="0.35">
      <c r="A1680" t="s">
        <v>2748</v>
      </c>
      <c r="B1680">
        <v>106</v>
      </c>
      <c r="C1680">
        <v>3</v>
      </c>
      <c r="D1680">
        <v>353.55079999999998</v>
      </c>
      <c r="E1680">
        <v>1</v>
      </c>
      <c r="F1680">
        <v>3</v>
      </c>
      <c r="G1680">
        <v>2</v>
      </c>
      <c r="H1680">
        <v>6</v>
      </c>
      <c r="I1680" t="s">
        <v>42</v>
      </c>
      <c r="J1680" t="s">
        <v>43</v>
      </c>
      <c r="K1680">
        <v>1</v>
      </c>
      <c r="L1680">
        <v>102.6388</v>
      </c>
      <c r="M1680">
        <f>_xlfn.RANK.EQ(D1680,'Segments clients'!$D$2:$D$1708,0)</f>
        <v>1049</v>
      </c>
      <c r="N1680">
        <f>SUMIFS('Segments clients'!$D$2:$D$1708,'Segments clients'!$M$2:$M$1708,"&lt;="&amp;M1680)</f>
        <v>2246868.9541999958</v>
      </c>
      <c r="O1680" s="4">
        <f>IFERROR(N1680/(SUM('Segments clients'!$D$2:$D$1708)),0)</f>
        <v>0.96127370992798322</v>
      </c>
    </row>
    <row r="1681" spans="1:15" x14ac:dyDescent="0.35">
      <c r="A1681" t="s">
        <v>3177</v>
      </c>
      <c r="B1681">
        <v>31</v>
      </c>
      <c r="C1681">
        <v>3</v>
      </c>
      <c r="D1681">
        <v>942.55520000000001</v>
      </c>
      <c r="E1681">
        <v>3</v>
      </c>
      <c r="F1681">
        <v>3</v>
      </c>
      <c r="G1681">
        <v>3</v>
      </c>
      <c r="H1681">
        <v>9</v>
      </c>
      <c r="I1681" t="s">
        <v>46</v>
      </c>
      <c r="J1681" t="s">
        <v>45</v>
      </c>
      <c r="K1681">
        <v>1</v>
      </c>
      <c r="L1681">
        <v>267.16720000000009</v>
      </c>
      <c r="M1681">
        <f>_xlfn.RANK.EQ(D1681,'Segments clients'!$D$2:$D$1708,0)</f>
        <v>689</v>
      </c>
      <c r="N1681">
        <f>SUMIFS('Segments clients'!$D$2:$D$1708,'Segments clients'!$M$2:$M$1708,"&lt;="&amp;M1681)</f>
        <v>2029870.205599996</v>
      </c>
      <c r="O1681" s="4">
        <f>IFERROR(N1681/(SUM('Segments clients'!$D$2:$D$1708)),0)</f>
        <v>0.86843554429908365</v>
      </c>
    </row>
    <row r="1682" spans="1:15" x14ac:dyDescent="0.35">
      <c r="A1682" t="s">
        <v>4275</v>
      </c>
      <c r="B1682">
        <v>56</v>
      </c>
      <c r="C1682">
        <v>3</v>
      </c>
      <c r="D1682">
        <v>207.75149999999999</v>
      </c>
      <c r="E1682">
        <v>2</v>
      </c>
      <c r="F1682">
        <v>3</v>
      </c>
      <c r="G1682">
        <v>2</v>
      </c>
      <c r="H1682">
        <v>7</v>
      </c>
      <c r="I1682" t="s">
        <v>42</v>
      </c>
      <c r="J1682" t="s">
        <v>41</v>
      </c>
      <c r="K1682">
        <v>1</v>
      </c>
      <c r="L1682">
        <v>32.443500000000007</v>
      </c>
      <c r="M1682">
        <f>_xlfn.RANK.EQ(D1682,'Segments clients'!$D$2:$D$1708,0)</f>
        <v>1208</v>
      </c>
      <c r="N1682">
        <f>SUMIFS('Segments clients'!$D$2:$D$1708,'Segments clients'!$M$2:$M$1708,"&lt;="&amp;M1682)</f>
        <v>2290965.2356999968</v>
      </c>
      <c r="O1682" s="4">
        <f>IFERROR(N1682/(SUM('Segments clients'!$D$2:$D$1708)),0)</f>
        <v>0.98013933893242466</v>
      </c>
    </row>
    <row r="1683" spans="1:15" x14ac:dyDescent="0.35">
      <c r="A1683" t="s">
        <v>1338</v>
      </c>
      <c r="B1683">
        <v>73</v>
      </c>
      <c r="C1683">
        <v>1</v>
      </c>
      <c r="D1683">
        <v>82.908000000000001</v>
      </c>
      <c r="E1683">
        <v>2</v>
      </c>
      <c r="F1683">
        <v>2</v>
      </c>
      <c r="G1683">
        <v>1</v>
      </c>
      <c r="H1683">
        <v>5</v>
      </c>
      <c r="I1683" t="s">
        <v>44</v>
      </c>
      <c r="J1683" t="s">
        <v>43</v>
      </c>
      <c r="K1683">
        <v>0</v>
      </c>
      <c r="L1683">
        <v>21.608000000000001</v>
      </c>
      <c r="M1683">
        <f>_xlfn.RANK.EQ(D1683,'Segments clients'!$D$2:$D$1708,0)</f>
        <v>1468</v>
      </c>
      <c r="N1683">
        <f>SUMIFS('Segments clients'!$D$2:$D$1708,'Segments clients'!$M$2:$M$1708,"&lt;="&amp;M1683)</f>
        <v>2326215.0670999964</v>
      </c>
      <c r="O1683" s="4">
        <f>IFERROR(N1683/(SUM('Segments clients'!$D$2:$D$1708)),0)</f>
        <v>0.99522020786377641</v>
      </c>
    </row>
    <row r="1684" spans="1:15" x14ac:dyDescent="0.35">
      <c r="A1684" t="s">
        <v>5383</v>
      </c>
      <c r="B1684">
        <v>61</v>
      </c>
      <c r="C1684">
        <v>4</v>
      </c>
      <c r="D1684">
        <v>1975.8340000000001</v>
      </c>
      <c r="E1684">
        <v>2</v>
      </c>
      <c r="F1684">
        <v>3</v>
      </c>
      <c r="G1684">
        <v>4</v>
      </c>
      <c r="H1684">
        <v>9</v>
      </c>
      <c r="I1684" t="s">
        <v>46</v>
      </c>
      <c r="J1684" t="s">
        <v>43</v>
      </c>
      <c r="K1684">
        <v>1</v>
      </c>
      <c r="L1684">
        <v>492.89599999999979</v>
      </c>
      <c r="M1684">
        <f>_xlfn.RANK.EQ(D1684,'Segments clients'!$D$2:$D$1708,0)</f>
        <v>418</v>
      </c>
      <c r="N1684">
        <f>SUMIFS('Segments clients'!$D$2:$D$1708,'Segments clients'!$M$2:$M$1708,"&lt;="&amp;M1684)</f>
        <v>1662924.1125999982</v>
      </c>
      <c r="O1684" s="4">
        <f>IFERROR(N1684/(SUM('Segments clients'!$D$2:$D$1708)),0)</f>
        <v>0.71144568892619686</v>
      </c>
    </row>
    <row r="1685" spans="1:15" x14ac:dyDescent="0.35">
      <c r="A1685" t="s">
        <v>10806</v>
      </c>
      <c r="B1685">
        <v>130</v>
      </c>
      <c r="C1685">
        <v>1</v>
      </c>
      <c r="D1685">
        <v>726.63359999999989</v>
      </c>
      <c r="E1685">
        <v>1</v>
      </c>
      <c r="F1685">
        <v>2</v>
      </c>
      <c r="G1685">
        <v>3</v>
      </c>
      <c r="H1685">
        <v>6</v>
      </c>
      <c r="I1685" t="s">
        <v>44</v>
      </c>
      <c r="J1685" t="s">
        <v>41</v>
      </c>
      <c r="K1685">
        <v>0</v>
      </c>
      <c r="L1685">
        <v>194.0895999999999</v>
      </c>
      <c r="M1685">
        <f>_xlfn.RANK.EQ(D1685,'Segments clients'!$D$2:$D$1708,0)</f>
        <v>785</v>
      </c>
      <c r="N1685">
        <f>SUMIFS('Segments clients'!$D$2:$D$1708,'Segments clients'!$M$2:$M$1708,"&lt;="&amp;M1685)</f>
        <v>2110237.4079999947</v>
      </c>
      <c r="O1685" s="4">
        <f>IFERROR(N1685/(SUM('Segments clients'!$D$2:$D$1708)),0)</f>
        <v>0.90281889303118035</v>
      </c>
    </row>
    <row r="1686" spans="1:15" x14ac:dyDescent="0.35">
      <c r="A1686" t="s">
        <v>4457</v>
      </c>
      <c r="B1686">
        <v>25</v>
      </c>
      <c r="C1686">
        <v>4</v>
      </c>
      <c r="D1686">
        <v>1509.9249</v>
      </c>
      <c r="E1686">
        <v>3</v>
      </c>
      <c r="F1686">
        <v>3</v>
      </c>
      <c r="G1686">
        <v>3</v>
      </c>
      <c r="H1686">
        <v>9</v>
      </c>
      <c r="I1686" t="s">
        <v>46</v>
      </c>
      <c r="J1686" t="s">
        <v>41</v>
      </c>
      <c r="K1686">
        <v>1</v>
      </c>
      <c r="L1686">
        <v>390.96690000000012</v>
      </c>
      <c r="M1686">
        <f>_xlfn.RANK.EQ(D1686,'Segments clients'!$D$2:$D$1708,0)</f>
        <v>498</v>
      </c>
      <c r="N1686">
        <f>SUMIFS('Segments clients'!$D$2:$D$1708,'Segments clients'!$M$2:$M$1708,"&lt;="&amp;M1686)</f>
        <v>1800482.4281999972</v>
      </c>
      <c r="O1686" s="4">
        <f>IFERROR(N1686/(SUM('Segments clients'!$D$2:$D$1708)),0)</f>
        <v>0.77029700382868826</v>
      </c>
    </row>
    <row r="1687" spans="1:15" x14ac:dyDescent="0.35">
      <c r="A1687" t="s">
        <v>9281</v>
      </c>
      <c r="B1687">
        <v>157</v>
      </c>
      <c r="C1687">
        <v>1</v>
      </c>
      <c r="D1687">
        <v>59.4</v>
      </c>
      <c r="E1687">
        <v>1</v>
      </c>
      <c r="F1687">
        <v>2</v>
      </c>
      <c r="G1687">
        <v>1</v>
      </c>
      <c r="H1687">
        <v>4</v>
      </c>
      <c r="I1687" t="s">
        <v>44</v>
      </c>
      <c r="J1687" t="s">
        <v>43</v>
      </c>
      <c r="K1687">
        <v>0</v>
      </c>
      <c r="L1687">
        <v>9.7399999999999984</v>
      </c>
      <c r="M1687">
        <f>_xlfn.RANK.EQ(D1687,'Segments clients'!$D$2:$D$1708,0)</f>
        <v>1543</v>
      </c>
      <c r="N1687">
        <f>SUMIFS('Segments clients'!$D$2:$D$1708,'Segments clients'!$M$2:$M$1708,"&lt;="&amp;M1687)</f>
        <v>2331553.2885999968</v>
      </c>
      <c r="O1687" s="4">
        <f>IFERROR(N1687/(SUM('Segments clients'!$D$2:$D$1708)),0)</f>
        <v>0.99750404910700097</v>
      </c>
    </row>
    <row r="1688" spans="1:15" x14ac:dyDescent="0.35">
      <c r="A1688" t="s">
        <v>4985</v>
      </c>
      <c r="B1688">
        <v>174</v>
      </c>
      <c r="C1688">
        <v>1</v>
      </c>
      <c r="D1688">
        <v>206.1696</v>
      </c>
      <c r="E1688">
        <v>1</v>
      </c>
      <c r="F1688">
        <v>2</v>
      </c>
      <c r="G1688">
        <v>2</v>
      </c>
      <c r="H1688">
        <v>5</v>
      </c>
      <c r="I1688" t="s">
        <v>44</v>
      </c>
      <c r="J1688" t="s">
        <v>43</v>
      </c>
      <c r="K1688">
        <v>0</v>
      </c>
      <c r="L1688">
        <v>68.493599999999986</v>
      </c>
      <c r="M1688">
        <f>_xlfn.RANK.EQ(D1688,'Segments clients'!$D$2:$D$1708,0)</f>
        <v>1213</v>
      </c>
      <c r="N1688">
        <f>SUMIFS('Segments clients'!$D$2:$D$1708,'Segments clients'!$M$2:$M$1708,"&lt;="&amp;M1688)</f>
        <v>2291998.9156999975</v>
      </c>
      <c r="O1688" s="4">
        <f>IFERROR(N1688/(SUM('Segments clients'!$D$2:$D$1708)),0)</f>
        <v>0.98058157629861453</v>
      </c>
    </row>
    <row r="1689" spans="1:15" x14ac:dyDescent="0.35">
      <c r="A1689" t="s">
        <v>1510</v>
      </c>
      <c r="B1689">
        <v>42</v>
      </c>
      <c r="C1689">
        <v>3</v>
      </c>
      <c r="D1689">
        <v>716.49540000000002</v>
      </c>
      <c r="E1689">
        <v>2</v>
      </c>
      <c r="F1689">
        <v>3</v>
      </c>
      <c r="G1689">
        <v>3</v>
      </c>
      <c r="H1689">
        <v>8</v>
      </c>
      <c r="I1689" t="s">
        <v>46</v>
      </c>
      <c r="J1689" t="s">
        <v>45</v>
      </c>
      <c r="K1689">
        <v>1</v>
      </c>
      <c r="L1689">
        <v>231.65539999999999</v>
      </c>
      <c r="M1689">
        <f>_xlfn.RANK.EQ(D1689,'Segments clients'!$D$2:$D$1708,0)</f>
        <v>789</v>
      </c>
      <c r="N1689">
        <f>SUMIFS('Segments clients'!$D$2:$D$1708,'Segments clients'!$M$2:$M$1708,"&lt;="&amp;M1689)</f>
        <v>2113119.1580999945</v>
      </c>
      <c r="O1689" s="4">
        <f>IFERROR(N1689/(SUM('Segments clients'!$D$2:$D$1708)),0)</f>
        <v>0.90405178674513453</v>
      </c>
    </row>
    <row r="1690" spans="1:15" x14ac:dyDescent="0.35">
      <c r="A1690" t="s">
        <v>5708</v>
      </c>
      <c r="B1690">
        <v>32</v>
      </c>
      <c r="C1690">
        <v>1</v>
      </c>
      <c r="D1690">
        <v>470.12400000000002</v>
      </c>
      <c r="E1690">
        <v>3</v>
      </c>
      <c r="F1690">
        <v>2</v>
      </c>
      <c r="G1690">
        <v>2</v>
      </c>
      <c r="H1690">
        <v>7</v>
      </c>
      <c r="I1690" t="s">
        <v>42</v>
      </c>
      <c r="J1690" t="s">
        <v>43</v>
      </c>
      <c r="K1690">
        <v>0</v>
      </c>
      <c r="L1690">
        <v>147.24799999999999</v>
      </c>
      <c r="M1690">
        <f>_xlfn.RANK.EQ(D1690,'Segments clients'!$D$2:$D$1708,0)</f>
        <v>947</v>
      </c>
      <c r="N1690">
        <f>SUMIFS('Segments clients'!$D$2:$D$1708,'Segments clients'!$M$2:$M$1708,"&lt;="&amp;M1690)</f>
        <v>2204987.5310999965</v>
      </c>
      <c r="O1690" s="4">
        <f>IFERROR(N1690/(SUM('Segments clients'!$D$2:$D$1708)),0)</f>
        <v>0.94335565961839829</v>
      </c>
    </row>
    <row r="1691" spans="1:15" x14ac:dyDescent="0.35">
      <c r="A1691" t="s">
        <v>2666</v>
      </c>
      <c r="B1691">
        <v>20</v>
      </c>
      <c r="C1691">
        <v>2</v>
      </c>
      <c r="D1691">
        <v>855.18900000000008</v>
      </c>
      <c r="E1691">
        <v>3</v>
      </c>
      <c r="F1691">
        <v>3</v>
      </c>
      <c r="G1691">
        <v>3</v>
      </c>
      <c r="H1691">
        <v>9</v>
      </c>
      <c r="I1691" t="s">
        <v>46</v>
      </c>
      <c r="J1691" t="s">
        <v>45</v>
      </c>
      <c r="K1691">
        <v>1</v>
      </c>
      <c r="L1691">
        <v>271.76300000000009</v>
      </c>
      <c r="M1691">
        <f>_xlfn.RANK.EQ(D1691,'Segments clients'!$D$2:$D$1708,0)</f>
        <v>731</v>
      </c>
      <c r="N1691">
        <f>SUMIFS('Segments clients'!$D$2:$D$1708,'Segments clients'!$M$2:$M$1708,"&lt;="&amp;M1691)</f>
        <v>2067754.1251999962</v>
      </c>
      <c r="O1691" s="4">
        <f>IFERROR(N1691/(SUM('Segments clients'!$D$2:$D$1708)),0)</f>
        <v>0.88464335022048946</v>
      </c>
    </row>
    <row r="1692" spans="1:15" x14ac:dyDescent="0.35">
      <c r="A1692" t="s">
        <v>6827</v>
      </c>
      <c r="B1692">
        <v>32</v>
      </c>
      <c r="C1692">
        <v>2</v>
      </c>
      <c r="D1692">
        <v>129.0395</v>
      </c>
      <c r="E1692">
        <v>3</v>
      </c>
      <c r="F1692">
        <v>3</v>
      </c>
      <c r="G1692">
        <v>1</v>
      </c>
      <c r="H1692">
        <v>7</v>
      </c>
      <c r="I1692" t="s">
        <v>42</v>
      </c>
      <c r="J1692" t="s">
        <v>45</v>
      </c>
      <c r="K1692">
        <v>1</v>
      </c>
      <c r="L1692">
        <v>14.2935</v>
      </c>
      <c r="M1692">
        <f>_xlfn.RANK.EQ(D1692,'Segments clients'!$D$2:$D$1708,0)</f>
        <v>1345</v>
      </c>
      <c r="N1692">
        <f>SUMIFS('Segments clients'!$D$2:$D$1708,'Segments clients'!$M$2:$M$1708,"&lt;="&amp;M1692)</f>
        <v>2313307.5722999969</v>
      </c>
      <c r="O1692" s="4">
        <f>IFERROR(N1692/(SUM('Segments clients'!$D$2:$D$1708)),0)</f>
        <v>0.9896980186906702</v>
      </c>
    </row>
    <row r="1693" spans="1:15" x14ac:dyDescent="0.35">
      <c r="A1693" t="s">
        <v>3791</v>
      </c>
      <c r="B1693">
        <v>156</v>
      </c>
      <c r="C1693">
        <v>2</v>
      </c>
      <c r="D1693">
        <v>75.26400000000001</v>
      </c>
      <c r="E1693">
        <v>1</v>
      </c>
      <c r="F1693">
        <v>3</v>
      </c>
      <c r="G1693">
        <v>1</v>
      </c>
      <c r="H1693">
        <v>5</v>
      </c>
      <c r="I1693" t="s">
        <v>42</v>
      </c>
      <c r="J1693" t="s">
        <v>43</v>
      </c>
      <c r="K1693">
        <v>1</v>
      </c>
      <c r="L1693">
        <v>2.004000000000008</v>
      </c>
      <c r="M1693">
        <f>_xlfn.RANK.EQ(D1693,'Segments clients'!$D$2:$D$1708,0)</f>
        <v>1495</v>
      </c>
      <c r="N1693">
        <f>SUMIFS('Segments clients'!$D$2:$D$1708,'Segments clients'!$M$2:$M$1708,"&lt;="&amp;M1693)</f>
        <v>2328326.681299997</v>
      </c>
      <c r="O1693" s="4">
        <f>IFERROR(N1693/(SUM('Segments clients'!$D$2:$D$1708)),0)</f>
        <v>0.99612361578713438</v>
      </c>
    </row>
    <row r="1694" spans="1:15" x14ac:dyDescent="0.35">
      <c r="A1694" t="s">
        <v>233</v>
      </c>
      <c r="B1694">
        <v>18</v>
      </c>
      <c r="C1694">
        <v>3</v>
      </c>
      <c r="D1694">
        <v>212.88499999999999</v>
      </c>
      <c r="E1694">
        <v>3</v>
      </c>
      <c r="F1694">
        <v>3</v>
      </c>
      <c r="G1694">
        <v>2</v>
      </c>
      <c r="H1694">
        <v>8</v>
      </c>
      <c r="I1694" t="s">
        <v>46</v>
      </c>
      <c r="J1694" t="s">
        <v>43</v>
      </c>
      <c r="K1694">
        <v>1</v>
      </c>
      <c r="L1694">
        <v>25.940999999999988</v>
      </c>
      <c r="M1694">
        <f>_xlfn.RANK.EQ(D1694,'Segments clients'!$D$2:$D$1708,0)</f>
        <v>1205</v>
      </c>
      <c r="N1694">
        <f>SUMIFS('Segments clients'!$D$2:$D$1708,'Segments clients'!$M$2:$M$1708,"&lt;="&amp;M1694)</f>
        <v>2290334.5757999974</v>
      </c>
      <c r="O1694" s="4">
        <f>IFERROR(N1694/(SUM('Segments clients'!$D$2:$D$1708)),0)</f>
        <v>0.97986952489603329</v>
      </c>
    </row>
    <row r="1695" spans="1:15" x14ac:dyDescent="0.35">
      <c r="A1695" t="s">
        <v>3773</v>
      </c>
      <c r="B1695">
        <v>184</v>
      </c>
      <c r="C1695">
        <v>1</v>
      </c>
      <c r="D1695">
        <v>75.475400000000008</v>
      </c>
      <c r="E1695">
        <v>1</v>
      </c>
      <c r="F1695">
        <v>2</v>
      </c>
      <c r="G1695">
        <v>1</v>
      </c>
      <c r="H1695">
        <v>4</v>
      </c>
      <c r="I1695" t="s">
        <v>44</v>
      </c>
      <c r="J1695" t="s">
        <v>45</v>
      </c>
      <c r="K1695">
        <v>0</v>
      </c>
      <c r="L1695">
        <v>18.36140000000001</v>
      </c>
      <c r="M1695">
        <f>_xlfn.RANK.EQ(D1695,'Segments clients'!$D$2:$D$1708,0)</f>
        <v>1494</v>
      </c>
      <c r="N1695">
        <f>SUMIFS('Segments clients'!$D$2:$D$1708,'Segments clients'!$M$2:$M$1708,"&lt;="&amp;M1695)</f>
        <v>2328251.4172999971</v>
      </c>
      <c r="O1695" s="4">
        <f>IFERROR(N1695/(SUM('Segments clients'!$D$2:$D$1708)),0)</f>
        <v>0.99609141573186688</v>
      </c>
    </row>
    <row r="1696" spans="1:15" x14ac:dyDescent="0.35">
      <c r="A1696" t="s">
        <v>4566</v>
      </c>
      <c r="B1696">
        <v>11</v>
      </c>
      <c r="C1696">
        <v>2</v>
      </c>
      <c r="D1696">
        <v>130.10939999999999</v>
      </c>
      <c r="E1696">
        <v>4</v>
      </c>
      <c r="F1696">
        <v>3</v>
      </c>
      <c r="G1696">
        <v>1</v>
      </c>
      <c r="H1696">
        <v>8</v>
      </c>
      <c r="I1696" t="s">
        <v>46</v>
      </c>
      <c r="J1696" t="s">
        <v>41</v>
      </c>
      <c r="K1696">
        <v>1</v>
      </c>
      <c r="L1696">
        <v>6.2974000000000192</v>
      </c>
      <c r="M1696">
        <f>_xlfn.RANK.EQ(D1696,'Segments clients'!$D$2:$D$1708,0)</f>
        <v>1343</v>
      </c>
      <c r="N1696">
        <f>SUMIFS('Segments clients'!$D$2:$D$1708,'Segments clients'!$M$2:$M$1708,"&lt;="&amp;M1696)</f>
        <v>2313049.3236999968</v>
      </c>
      <c r="O1696" s="4">
        <f>IFERROR(N1696/(SUM('Segments clients'!$D$2:$D$1708)),0)</f>
        <v>0.98958753267886179</v>
      </c>
    </row>
    <row r="1697" spans="1:15" x14ac:dyDescent="0.35">
      <c r="A1697" t="s">
        <v>2617</v>
      </c>
      <c r="B1697">
        <v>78</v>
      </c>
      <c r="C1697">
        <v>3</v>
      </c>
      <c r="D1697">
        <v>1514.7156</v>
      </c>
      <c r="E1697">
        <v>2</v>
      </c>
      <c r="F1697">
        <v>3</v>
      </c>
      <c r="G1697">
        <v>3</v>
      </c>
      <c r="H1697">
        <v>8</v>
      </c>
      <c r="I1697" t="s">
        <v>46</v>
      </c>
      <c r="J1697" t="s">
        <v>41</v>
      </c>
      <c r="K1697">
        <v>1</v>
      </c>
      <c r="L1697">
        <v>438.09960000000018</v>
      </c>
      <c r="M1697">
        <f>_xlfn.RANK.EQ(D1697,'Segments clients'!$D$2:$D$1708,0)</f>
        <v>497</v>
      </c>
      <c r="N1697">
        <f>SUMIFS('Segments clients'!$D$2:$D$1708,'Segments clients'!$M$2:$M$1708,"&lt;="&amp;M1697)</f>
        <v>1798972.5032999972</v>
      </c>
      <c r="O1697" s="4">
        <f>IFERROR(N1697/(SUM('Segments clients'!$D$2:$D$1708)),0)</f>
        <v>0.76965101550452608</v>
      </c>
    </row>
    <row r="1698" spans="1:15" x14ac:dyDescent="0.35">
      <c r="A1698" t="s">
        <v>3485</v>
      </c>
      <c r="B1698">
        <v>22</v>
      </c>
      <c r="C1698">
        <v>5</v>
      </c>
      <c r="D1698">
        <v>866.82569999999998</v>
      </c>
      <c r="E1698">
        <v>3</v>
      </c>
      <c r="F1698">
        <v>4</v>
      </c>
      <c r="G1698">
        <v>3</v>
      </c>
      <c r="H1698">
        <v>10</v>
      </c>
      <c r="I1698" t="s">
        <v>49</v>
      </c>
      <c r="J1698" t="s">
        <v>43</v>
      </c>
      <c r="K1698">
        <v>1</v>
      </c>
      <c r="L1698">
        <v>266.5677</v>
      </c>
      <c r="M1698">
        <f>_xlfn.RANK.EQ(D1698,'Segments clients'!$D$2:$D$1708,0)</f>
        <v>726</v>
      </c>
      <c r="N1698">
        <f>SUMIFS('Segments clients'!$D$2:$D$1708,'Segments clients'!$M$2:$M$1708,"&lt;="&amp;M1698)</f>
        <v>2063450.4513999962</v>
      </c>
      <c r="O1698" s="4">
        <f>IFERROR(N1698/(SUM('Segments clients'!$D$2:$D$1708)),0)</f>
        <v>0.88280211756991023</v>
      </c>
    </row>
    <row r="1699" spans="1:15" x14ac:dyDescent="0.35">
      <c r="A1699" t="s">
        <v>7660</v>
      </c>
      <c r="B1699">
        <v>14</v>
      </c>
      <c r="C1699">
        <v>1</v>
      </c>
      <c r="D1699">
        <v>256.91320000000002</v>
      </c>
      <c r="E1699">
        <v>3</v>
      </c>
      <c r="F1699">
        <v>2</v>
      </c>
      <c r="G1699">
        <v>2</v>
      </c>
      <c r="H1699">
        <v>7</v>
      </c>
      <c r="I1699" t="s">
        <v>42</v>
      </c>
      <c r="J1699" t="s">
        <v>41</v>
      </c>
      <c r="K1699">
        <v>0</v>
      </c>
      <c r="L1699">
        <v>31.09520000000003</v>
      </c>
      <c r="M1699">
        <f>_xlfn.RANK.EQ(D1699,'Segments clients'!$D$2:$D$1708,0)</f>
        <v>1151</v>
      </c>
      <c r="N1699">
        <f>SUMIFS('Segments clients'!$D$2:$D$1708,'Segments clients'!$M$2:$M$1708,"&lt;="&amp;M1699)</f>
        <v>2277814.2273999969</v>
      </c>
      <c r="O1699" s="4">
        <f>IFERROR(N1699/(SUM('Segments clients'!$D$2:$D$1708)),0)</f>
        <v>0.97451296783757124</v>
      </c>
    </row>
    <row r="1700" spans="1:15" x14ac:dyDescent="0.35">
      <c r="A1700" t="s">
        <v>5614</v>
      </c>
      <c r="B1700">
        <v>131</v>
      </c>
      <c r="C1700">
        <v>1</v>
      </c>
      <c r="D1700">
        <v>82.176000000000002</v>
      </c>
      <c r="E1700">
        <v>1</v>
      </c>
      <c r="F1700">
        <v>2</v>
      </c>
      <c r="G1700">
        <v>1</v>
      </c>
      <c r="H1700">
        <v>4</v>
      </c>
      <c r="I1700" t="s">
        <v>44</v>
      </c>
      <c r="J1700" t="s">
        <v>48</v>
      </c>
      <c r="K1700">
        <v>0</v>
      </c>
      <c r="L1700">
        <v>10.494</v>
      </c>
      <c r="M1700">
        <f>_xlfn.RANK.EQ(D1700,'Segments clients'!$D$2:$D$1708,0)</f>
        <v>1470</v>
      </c>
      <c r="N1700">
        <f>SUMIFS('Segments clients'!$D$2:$D$1708,'Segments clients'!$M$2:$M$1708,"&lt;="&amp;M1700)</f>
        <v>2326380.0334999966</v>
      </c>
      <c r="O1700" s="4">
        <f>IFERROR(N1700/(SUM('Segments clients'!$D$2:$D$1708)),0)</f>
        <v>0.99529078512777103</v>
      </c>
    </row>
    <row r="1701" spans="1:15" x14ac:dyDescent="0.35">
      <c r="A1701" t="s">
        <v>3392</v>
      </c>
      <c r="B1701">
        <v>26</v>
      </c>
      <c r="C1701">
        <v>2</v>
      </c>
      <c r="D1701">
        <v>681.62</v>
      </c>
      <c r="E1701">
        <v>3</v>
      </c>
      <c r="F1701">
        <v>3</v>
      </c>
      <c r="G1701">
        <v>3</v>
      </c>
      <c r="H1701">
        <v>9</v>
      </c>
      <c r="I1701" t="s">
        <v>46</v>
      </c>
      <c r="J1701" t="s">
        <v>41</v>
      </c>
      <c r="K1701">
        <v>1</v>
      </c>
      <c r="L1701">
        <v>198.48599999999999</v>
      </c>
      <c r="M1701">
        <f>_xlfn.RANK.EQ(D1701,'Segments clients'!$D$2:$D$1708,0)</f>
        <v>813</v>
      </c>
      <c r="N1701">
        <f>SUMIFS('Segments clients'!$D$2:$D$1708,'Segments clients'!$M$2:$M$1708,"&lt;="&amp;M1701)</f>
        <v>2129863.2268999959</v>
      </c>
      <c r="O1701" s="4">
        <f>IFERROR(N1701/(SUM('Segments clients'!$D$2:$D$1708)),0)</f>
        <v>0.91121537014174514</v>
      </c>
    </row>
    <row r="1702" spans="1:15" x14ac:dyDescent="0.35">
      <c r="A1702" t="s">
        <v>9921</v>
      </c>
      <c r="B1702">
        <v>61</v>
      </c>
      <c r="C1702">
        <v>1</v>
      </c>
      <c r="D1702">
        <v>482.4126</v>
      </c>
      <c r="E1702">
        <v>2</v>
      </c>
      <c r="F1702">
        <v>2</v>
      </c>
      <c r="G1702">
        <v>2</v>
      </c>
      <c r="H1702">
        <v>6</v>
      </c>
      <c r="I1702" t="s">
        <v>44</v>
      </c>
      <c r="J1702" t="s">
        <v>41</v>
      </c>
      <c r="K1702">
        <v>0</v>
      </c>
      <c r="L1702">
        <v>123.2406</v>
      </c>
      <c r="M1702">
        <f>_xlfn.RANK.EQ(D1702,'Segments clients'!$D$2:$D$1708,0)</f>
        <v>939</v>
      </c>
      <c r="N1702">
        <f>SUMIFS('Segments clients'!$D$2:$D$1708,'Segments clients'!$M$2:$M$1708,"&lt;="&amp;M1702)</f>
        <v>2201170.3065999965</v>
      </c>
      <c r="O1702" s="4">
        <f>IFERROR(N1702/(SUM('Segments clients'!$D$2:$D$1708)),0)</f>
        <v>0.94172254365501118</v>
      </c>
    </row>
    <row r="1703" spans="1:15" x14ac:dyDescent="0.35">
      <c r="A1703" t="s">
        <v>3015</v>
      </c>
      <c r="B1703">
        <v>37</v>
      </c>
      <c r="C1703">
        <v>1</v>
      </c>
      <c r="D1703">
        <v>174.61080000000001</v>
      </c>
      <c r="E1703">
        <v>2</v>
      </c>
      <c r="F1703">
        <v>2</v>
      </c>
      <c r="G1703">
        <v>2</v>
      </c>
      <c r="H1703">
        <v>6</v>
      </c>
      <c r="I1703" t="s">
        <v>44</v>
      </c>
      <c r="J1703" t="s">
        <v>41</v>
      </c>
      <c r="K1703">
        <v>0</v>
      </c>
      <c r="L1703">
        <v>31.214800000000011</v>
      </c>
      <c r="M1703">
        <f>_xlfn.RANK.EQ(D1703,'Segments clients'!$D$2:$D$1708,0)</f>
        <v>1253</v>
      </c>
      <c r="N1703">
        <f>SUMIFS('Segments clients'!$D$2:$D$1708,'Segments clients'!$M$2:$M$1708,"&lt;="&amp;M1703)</f>
        <v>2299555.2059999979</v>
      </c>
      <c r="O1703" s="4">
        <f>IFERROR(N1703/(SUM('Segments clients'!$D$2:$D$1708)),0)</f>
        <v>0.98381436973607617</v>
      </c>
    </row>
    <row r="1704" spans="1:15" x14ac:dyDescent="0.35">
      <c r="A1704" t="s">
        <v>2862</v>
      </c>
      <c r="B1704">
        <v>68</v>
      </c>
      <c r="C1704">
        <v>2</v>
      </c>
      <c r="D1704">
        <v>533.80769999999995</v>
      </c>
      <c r="E1704">
        <v>2</v>
      </c>
      <c r="F1704">
        <v>3</v>
      </c>
      <c r="G1704">
        <v>2</v>
      </c>
      <c r="H1704">
        <v>7</v>
      </c>
      <c r="I1704" t="s">
        <v>42</v>
      </c>
      <c r="J1704" t="s">
        <v>41</v>
      </c>
      <c r="K1704">
        <v>1</v>
      </c>
      <c r="L1704">
        <v>172.27969999999999</v>
      </c>
      <c r="M1704">
        <f>_xlfn.RANK.EQ(D1704,'Segments clients'!$D$2:$D$1708,0)</f>
        <v>894</v>
      </c>
      <c r="N1704">
        <f>SUMIFS('Segments clients'!$D$2:$D$1708,'Segments clients'!$M$2:$M$1708,"&lt;="&amp;M1704)</f>
        <v>2178482.5315999966</v>
      </c>
      <c r="O1704" s="4">
        <f>IFERROR(N1704/(SUM('Segments clients'!$D$2:$D$1708)),0)</f>
        <v>0.93201607563715272</v>
      </c>
    </row>
    <row r="1705" spans="1:15" x14ac:dyDescent="0.35">
      <c r="A1705" t="s">
        <v>10779</v>
      </c>
      <c r="B1705">
        <v>76</v>
      </c>
      <c r="C1705">
        <v>1</v>
      </c>
      <c r="D1705">
        <v>1362.798</v>
      </c>
      <c r="E1705">
        <v>2</v>
      </c>
      <c r="F1705">
        <v>2</v>
      </c>
      <c r="G1705">
        <v>3</v>
      </c>
      <c r="H1705">
        <v>7</v>
      </c>
      <c r="I1705" t="s">
        <v>44</v>
      </c>
      <c r="J1705" t="s">
        <v>41</v>
      </c>
      <c r="K1705">
        <v>0</v>
      </c>
      <c r="L1705">
        <v>436.596</v>
      </c>
      <c r="M1705">
        <f>_xlfn.RANK.EQ(D1705,'Segments clients'!$D$2:$D$1708,0)</f>
        <v>543</v>
      </c>
      <c r="N1705">
        <f>SUMIFS('Segments clients'!$D$2:$D$1708,'Segments clients'!$M$2:$M$1708,"&lt;="&amp;M1705)</f>
        <v>1864663.2351999963</v>
      </c>
      <c r="O1705" s="4">
        <f>IFERROR(N1705/(SUM('Segments clients'!$D$2:$D$1708)),0)</f>
        <v>0.79775535752383187</v>
      </c>
    </row>
    <row r="1706" spans="1:15" x14ac:dyDescent="0.35">
      <c r="A1706" t="s">
        <v>3133</v>
      </c>
      <c r="B1706">
        <v>2</v>
      </c>
      <c r="C1706">
        <v>3</v>
      </c>
      <c r="D1706">
        <v>1620.3756000000001</v>
      </c>
      <c r="E1706">
        <v>4</v>
      </c>
      <c r="F1706">
        <v>3</v>
      </c>
      <c r="G1706">
        <v>3</v>
      </c>
      <c r="H1706">
        <v>10</v>
      </c>
      <c r="I1706" t="s">
        <v>49</v>
      </c>
      <c r="J1706" t="s">
        <v>48</v>
      </c>
      <c r="K1706">
        <v>1</v>
      </c>
      <c r="L1706">
        <v>390.96159999999992</v>
      </c>
      <c r="M1706">
        <f>_xlfn.RANK.EQ(D1706,'Segments clients'!$D$2:$D$1708,0)</f>
        <v>474</v>
      </c>
      <c r="N1706">
        <f>SUMIFS('Segments clients'!$D$2:$D$1708,'Segments clients'!$M$2:$M$1708,"&lt;="&amp;M1706)</f>
        <v>1762933.7734999976</v>
      </c>
      <c r="O1706" s="4">
        <f>IFERROR(N1706/(SUM('Segments clients'!$D$2:$D$1708)),0)</f>
        <v>0.75423263365756488</v>
      </c>
    </row>
    <row r="1707" spans="1:15" x14ac:dyDescent="0.35">
      <c r="A1707" t="s">
        <v>2132</v>
      </c>
      <c r="B1707">
        <v>13</v>
      </c>
      <c r="C1707">
        <v>2</v>
      </c>
      <c r="D1707">
        <v>1069.0215000000001</v>
      </c>
      <c r="E1707">
        <v>3</v>
      </c>
      <c r="F1707">
        <v>3</v>
      </c>
      <c r="G1707">
        <v>3</v>
      </c>
      <c r="H1707">
        <v>9</v>
      </c>
      <c r="I1707" t="s">
        <v>46</v>
      </c>
      <c r="J1707" t="s">
        <v>41</v>
      </c>
      <c r="K1707">
        <v>1</v>
      </c>
      <c r="L1707">
        <v>309.19549999999998</v>
      </c>
      <c r="M1707">
        <f>_xlfn.RANK.EQ(D1707,'Segments clients'!$D$2:$D$1708,0)</f>
        <v>639</v>
      </c>
      <c r="N1707">
        <f>SUMIFS('Segments clients'!$D$2:$D$1708,'Segments clients'!$M$2:$M$1708,"&lt;="&amp;M1707)</f>
        <v>1979727.2038999961</v>
      </c>
      <c r="O1707" s="4">
        <f>IFERROR(N1707/(SUM('Segments clients'!$D$2:$D$1708)),0)</f>
        <v>0.84698295838792792</v>
      </c>
    </row>
    <row r="1708" spans="1:15" x14ac:dyDescent="0.35">
      <c r="A1708" t="s">
        <v>6919</v>
      </c>
      <c r="B1708">
        <v>8</v>
      </c>
      <c r="C1708">
        <v>2</v>
      </c>
      <c r="D1708">
        <v>697.33019999999988</v>
      </c>
      <c r="E1708">
        <v>4</v>
      </c>
      <c r="F1708">
        <v>3</v>
      </c>
      <c r="G1708">
        <v>3</v>
      </c>
      <c r="H1708">
        <v>10</v>
      </c>
      <c r="I1708" t="s">
        <v>49</v>
      </c>
      <c r="J1708" t="s">
        <v>41</v>
      </c>
      <c r="K1708">
        <v>1</v>
      </c>
      <c r="L1708">
        <v>191.51820000000001</v>
      </c>
      <c r="M1708">
        <f>_xlfn.RANK.EQ(D1708,'Segments clients'!$D$2:$D$1708,0)</f>
        <v>799</v>
      </c>
      <c r="N1708">
        <f>SUMIFS('Segments clients'!$D$2:$D$1708,'Segments clients'!$M$2:$M$1708,"&lt;="&amp;M1708)</f>
        <v>2120214.6400999953</v>
      </c>
      <c r="O1708" s="4">
        <f>IFERROR(N1708/(SUM('Segments clients'!$D$2:$D$1708)),0)</f>
        <v>0.90708743343610798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Dashboard</vt:lpstr>
      <vt:lpstr>Marketing &amp; Clients</vt:lpstr>
      <vt:lpstr>Données</vt:lpstr>
      <vt:lpstr>Segments 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latej</cp:lastModifiedBy>
  <dcterms:created xsi:type="dcterms:W3CDTF">2026-08-04T02:47:05Z</dcterms:created>
  <dcterms:modified xsi:type="dcterms:W3CDTF">2026-08-07T00:09:48Z</dcterms:modified>
</cp:coreProperties>
</file>